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5.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mc:AlternateContent xmlns:mc="http://schemas.openxmlformats.org/markup-compatibility/2006">
    <mc:Choice Requires="x15">
      <x15ac:absPath xmlns:x15ac="http://schemas.microsoft.com/office/spreadsheetml/2010/11/ac" url="https://oaklandca.sharepoint.com/sites/PlanningandBuilding/Shared Documents/Strategic Planning/Housing Development Reports/APR 2023/08_Products/"/>
    </mc:Choice>
  </mc:AlternateContent>
  <xr:revisionPtr revIDLastSave="3" documentId="8_{B1B75DD1-DCD7-4B12-8461-021BB9CD79B1}" xr6:coauthVersionLast="47" xr6:coauthVersionMax="47" xr10:uidLastSave="{072541DA-DE86-4827-A762-8F3C93AA57E5}"/>
  <bookViews>
    <workbookView xWindow="-110" yWindow="-110" windowWidth="38620" windowHeight="21220" tabRatio="886" firstSheet="4" activeTab="6" xr2:uid="{00000000-000D-0000-FFFF-FFFF00000000}"/>
  </bookViews>
  <sheets>
    <sheet name="Admin" sheetId="32" state="hidden" r:id="rId1"/>
    <sheet name="Instructions" sheetId="34" state="hidden" r:id="rId2"/>
    <sheet name="FAQs" sheetId="33" state="hidden" r:id="rId3"/>
    <sheet name="Version Number" sheetId="45" state="hidden" r:id="rId4"/>
    <sheet name="Start Here" sheetId="9" r:id="rId5"/>
    <sheet name="Finish Here" sheetId="19" r:id="rId6"/>
    <sheet name="Summary" sheetId="11" r:id="rId7"/>
    <sheet name="Table A" sheetId="2" r:id="rId8"/>
    <sheet name="Table A2" sheetId="1" r:id="rId9"/>
    <sheet name="Deed Rest And Asst Pgm Data" sheetId="17" state="hidden" r:id="rId10"/>
    <sheet name="Table B" sheetId="13" r:id="rId11"/>
    <sheet name="Table B Values" sheetId="39" state="hidden" r:id="rId12"/>
    <sheet name="Planning Periods" sheetId="15" state="hidden" r:id="rId13"/>
    <sheet name="RHNA past year values" sheetId="18" state="hidden" r:id="rId14"/>
    <sheet name="RHNA Allocations" sheetId="16" state="hidden" r:id="rId15"/>
    <sheet name="Table C" sheetId="4" r:id="rId16"/>
    <sheet name="Table D" sheetId="5" r:id="rId17"/>
    <sheet name="Table E" sheetId="6" r:id="rId18"/>
    <sheet name="Table F" sheetId="7" r:id="rId19"/>
    <sheet name="Table F2" sheetId="42" r:id="rId20"/>
    <sheet name="Table G" sheetId="35" r:id="rId21"/>
    <sheet name="Table H" sheetId="36" r:id="rId22"/>
    <sheet name="Table I" sheetId="41" state="hidden" r:id="rId23"/>
    <sheet name="Table J" sheetId="44" r:id="rId24"/>
    <sheet name="Table K" sheetId="46" r:id="rId25"/>
    <sheet name="LEAP Reporting" sheetId="38" r:id="rId26"/>
    <sheet name="CountyInfo" sheetId="40" state="hidden" r:id="rId27"/>
  </sheets>
  <definedNames>
    <definedName name="_xlnm._FilterDatabase" localSheetId="9" hidden="1">'Deed Rest And Asst Pgm Data'!$A$1:$B$1</definedName>
    <definedName name="_xlnm._FilterDatabase" localSheetId="12" hidden="1">'Planning Periods'!$A$1:$Q$540</definedName>
    <definedName name="_xlnm._FilterDatabase" localSheetId="14" hidden="1">'RHNA Allocations'!$A$1:$J$540</definedName>
    <definedName name="_xlnm._FilterDatabase" localSheetId="13" hidden="1">'RHNA past year values'!$A$1:$V$2433</definedName>
    <definedName name="_xlnm._FilterDatabase" localSheetId="10" hidden="1">'Table B'!$A$13:$P$24</definedName>
    <definedName name="_xlnm._FilterDatabase" localSheetId="11" hidden="1">'Table B Values'!$A$1:$M$4886</definedName>
    <definedName name="_Hlk108697506" localSheetId="1">Instructions!$A$104</definedName>
    <definedName name="_Hlk109114221" localSheetId="1">Instructions!$A$399</definedName>
    <definedName name="_Hlk526928548" localSheetId="1">Instructions!$A$313</definedName>
    <definedName name="_Hlk532283649" localSheetId="1">Instructions!$A$111</definedName>
    <definedName name="_Hlk60042265" localSheetId="1">Instructions!$A$370</definedName>
    <definedName name="_Hlk60050965" localSheetId="1">Instructions!$A$1</definedName>
    <definedName name="_Toc50114083" localSheetId="1">Instructions!$A$4</definedName>
    <definedName name="_Toc50114084" localSheetId="1">Instructions!$A$5</definedName>
    <definedName name="_Toc50114085" localSheetId="1">Instructions!$A$6</definedName>
    <definedName name="_Toc50114086" localSheetId="1">Instructions!$A$42</definedName>
    <definedName name="_Toc50114087" localSheetId="1">Instructions!$A$74</definedName>
    <definedName name="_Toc50114088" localSheetId="1">Instructions!$A$75</definedName>
    <definedName name="_Toc50114089" localSheetId="1">Instructions!$A$83</definedName>
    <definedName name="_Toc50114090" localSheetId="1">Instructions!$A$95</definedName>
    <definedName name="_Toc50114091" localSheetId="1">Instructions!$A$137</definedName>
    <definedName name="_Toc50114092" localSheetId="1">Instructions!$A$270</definedName>
    <definedName name="_Toc50114093" localSheetId="1">Instructions!$A$278</definedName>
    <definedName name="_Toc50114094" localSheetId="1">Instructions!$A$299</definedName>
    <definedName name="_Toc50114095" localSheetId="1">Instructions!$A$315</definedName>
    <definedName name="_Toc50114096" localSheetId="1">Instructions!$A$328</definedName>
    <definedName name="_Toc50114097" localSheetId="1">Instructions!$A$335</definedName>
    <definedName name="_Toc50114098" localSheetId="1">Instructions!$A$339</definedName>
    <definedName name="_Toc534729367" localSheetId="1">Instructions!$A$3</definedName>
    <definedName name="_Toc534729368" localSheetId="1">Instructions!$A$4</definedName>
    <definedName name="_Toc534729369" localSheetId="1">Instructions!$A$5</definedName>
    <definedName name="_Toc534729370" localSheetId="1">Instructions!$A$30</definedName>
    <definedName name="_Toc534729371" localSheetId="1">Instructions!$A$61</definedName>
    <definedName name="_Toc534729372" localSheetId="1">Instructions!$A$62</definedName>
    <definedName name="_Toc534729373" localSheetId="1">Instructions!$A$70</definedName>
    <definedName name="_Toc534729374" localSheetId="1">Instructions!$A$83</definedName>
    <definedName name="_Toc534729375" localSheetId="1">Instructions!$A$134</definedName>
    <definedName name="_Toc534729376" localSheetId="1">Instructions!$A$252</definedName>
    <definedName name="_Toc534729377" localSheetId="1">Instructions!$A$273</definedName>
    <definedName name="_Toc534729378" localSheetId="1">Instructions!$A$296</definedName>
    <definedName name="_Toc534729379" localSheetId="1">Instructions!$A$312</definedName>
    <definedName name="_Toc534729380" localSheetId="1">Instructions!#REF!</definedName>
    <definedName name="ADU">'Table A2'!$F$13</definedName>
    <definedName name="OLE_LINK1" localSheetId="1">Instructions!$A$8</definedName>
    <definedName name="_xlnm.Print_Area" localSheetId="6">Summary!$B$3:$E$74</definedName>
    <definedName name="_xlnm.Print_Area" localSheetId="7">'Table A'!$A$1:$T$46</definedName>
    <definedName name="_xlnm.Print_Area" localSheetId="10">'Table B'!$A$1:$P$35</definedName>
    <definedName name="_xlnm.Print_Area" localSheetId="15">'Table C'!$A$1:$U$23</definedName>
    <definedName name="_xlnm.Print_Area" localSheetId="17">'Table E'!$A$1:$J$102</definedName>
    <definedName name="_xlnm.Print_Area" localSheetId="18">'Table F'!$A$1:$J$20</definedName>
    <definedName name="_xlnm.Print_Area" localSheetId="22">'Table I'!$A$1:$J$102</definedName>
    <definedName name="_xlnm.Print_Area" localSheetId="23">'Table J'!$A$1:$M$102</definedName>
    <definedName name="_xlnm.Print_Titles" localSheetId="8">'Table A2'!$1:$6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4830" i="39" l="1"/>
  <c r="K4831" i="39"/>
  <c r="K4832" i="39"/>
  <c r="K4833" i="39"/>
  <c r="K4834" i="39"/>
  <c r="K4835" i="39"/>
  <c r="K4836" i="39"/>
  <c r="K4837" i="39"/>
  <c r="K4838" i="39"/>
  <c r="K4839" i="39"/>
  <c r="K4840" i="39"/>
  <c r="K4841" i="39"/>
  <c r="K4842" i="39"/>
  <c r="K4843" i="39"/>
  <c r="K4844" i="39"/>
  <c r="K4845" i="39"/>
  <c r="K4846" i="39"/>
  <c r="K4847" i="39"/>
  <c r="K4848" i="39"/>
  <c r="K4849" i="39"/>
  <c r="K4850" i="39"/>
  <c r="K4851" i="39"/>
  <c r="K4852" i="39"/>
  <c r="K4853" i="39"/>
  <c r="K4854" i="39"/>
  <c r="K4855" i="39"/>
  <c r="K4856" i="39"/>
  <c r="K4857" i="39"/>
  <c r="K4858" i="39"/>
  <c r="K4859" i="39"/>
  <c r="K4860" i="39"/>
  <c r="K4861" i="39"/>
  <c r="K4862" i="39"/>
  <c r="K4863" i="39"/>
  <c r="K4864" i="39"/>
  <c r="K4865" i="39"/>
  <c r="K4866" i="39"/>
  <c r="K4867" i="39"/>
  <c r="K4868" i="39"/>
  <c r="K4869" i="39"/>
  <c r="K4870" i="39"/>
  <c r="K4871" i="39"/>
  <c r="K4872" i="39"/>
  <c r="K4873" i="39"/>
  <c r="K4874" i="39"/>
  <c r="K4875" i="39"/>
  <c r="K4876" i="39"/>
  <c r="K4877" i="39"/>
  <c r="K4878" i="39"/>
  <c r="K4879" i="39"/>
  <c r="K4880" i="39"/>
  <c r="K4881" i="39"/>
  <c r="K4882" i="39"/>
  <c r="K4883" i="39"/>
  <c r="K4884" i="39"/>
  <c r="K4885" i="39"/>
  <c r="K4886" i="39"/>
  <c r="K4887" i="39"/>
  <c r="K4888" i="39"/>
  <c r="K4889" i="39"/>
  <c r="B1" i="2"/>
  <c r="K184" i="39"/>
  <c r="K187" i="39"/>
  <c r="K726" i="39"/>
  <c r="K1109" i="39"/>
  <c r="K1119" i="39"/>
  <c r="K1208" i="39"/>
  <c r="K1209" i="39"/>
  <c r="K1651" i="39"/>
  <c r="K1653" i="39"/>
  <c r="K1659" i="39"/>
  <c r="K2364" i="39"/>
  <c r="K2365" i="39"/>
  <c r="K2366" i="39"/>
  <c r="K2867" i="39"/>
  <c r="K2870" i="39"/>
  <c r="K3298" i="39"/>
  <c r="K3299" i="39"/>
  <c r="K3805" i="39"/>
  <c r="K3808" i="39"/>
  <c r="K3863" i="39"/>
  <c r="K3864" i="39"/>
  <c r="K4363" i="39"/>
  <c r="K4364" i="39"/>
  <c r="K4528" i="39"/>
  <c r="Q4" i="15"/>
  <c r="P13" i="1"/>
  <c r="H2" i="16"/>
  <c r="H3" i="16"/>
  <c r="H4" i="16"/>
  <c r="H5" i="16"/>
  <c r="H6" i="16"/>
  <c r="H7" i="16"/>
  <c r="H8" i="16"/>
  <c r="H9" i="16"/>
  <c r="H10" i="16"/>
  <c r="H11" i="16"/>
  <c r="H12" i="16"/>
  <c r="H13" i="16"/>
  <c r="H14" i="16"/>
  <c r="H15" i="16"/>
  <c r="H16" i="16"/>
  <c r="H17" i="16"/>
  <c r="H18" i="16"/>
  <c r="H19" i="16"/>
  <c r="H20" i="16"/>
  <c r="H21" i="16"/>
  <c r="H22" i="16"/>
  <c r="H23" i="16"/>
  <c r="H24" i="16"/>
  <c r="H25" i="16"/>
  <c r="H26" i="16"/>
  <c r="H27" i="16"/>
  <c r="H28" i="16"/>
  <c r="H29" i="16"/>
  <c r="H30" i="16"/>
  <c r="H31" i="16"/>
  <c r="H32" i="16"/>
  <c r="H33" i="16"/>
  <c r="H34" i="16"/>
  <c r="H35" i="16"/>
  <c r="H36" i="16"/>
  <c r="H37" i="16"/>
  <c r="H38" i="16"/>
  <c r="H39" i="16"/>
  <c r="H40" i="16"/>
  <c r="H41" i="16"/>
  <c r="H42" i="16"/>
  <c r="H43" i="16"/>
  <c r="H44" i="16"/>
  <c r="H45" i="16"/>
  <c r="H46" i="16"/>
  <c r="H47" i="16"/>
  <c r="H48" i="16"/>
  <c r="H49" i="16"/>
  <c r="H50" i="16"/>
  <c r="H51" i="16"/>
  <c r="H52" i="16"/>
  <c r="H53" i="16"/>
  <c r="H54" i="16"/>
  <c r="H55" i="16"/>
  <c r="H56" i="16"/>
  <c r="H57" i="16"/>
  <c r="H58" i="16"/>
  <c r="H59" i="16"/>
  <c r="H60" i="16"/>
  <c r="H61" i="16"/>
  <c r="H62" i="16"/>
  <c r="H63" i="16"/>
  <c r="H64" i="16"/>
  <c r="H65" i="16"/>
  <c r="H66" i="16"/>
  <c r="H67" i="16"/>
  <c r="H68" i="16"/>
  <c r="H69" i="16"/>
  <c r="H70" i="16"/>
  <c r="H71" i="16"/>
  <c r="H72" i="16"/>
  <c r="H73" i="16"/>
  <c r="H74" i="16"/>
  <c r="H75" i="16"/>
  <c r="H76" i="16"/>
  <c r="H77" i="16"/>
  <c r="H78" i="16"/>
  <c r="H79" i="16"/>
  <c r="H80" i="16"/>
  <c r="H81" i="16"/>
  <c r="H82" i="16"/>
  <c r="H83" i="16"/>
  <c r="H84" i="16"/>
  <c r="H85" i="16"/>
  <c r="H86" i="16"/>
  <c r="H87" i="16"/>
  <c r="H88" i="16"/>
  <c r="H89" i="16"/>
  <c r="H90" i="16"/>
  <c r="H91" i="16"/>
  <c r="H92" i="16"/>
  <c r="H93" i="16"/>
  <c r="H94" i="16"/>
  <c r="H95" i="16"/>
  <c r="H96" i="16"/>
  <c r="H97" i="16"/>
  <c r="H98" i="16"/>
  <c r="H99" i="16"/>
  <c r="H100" i="16"/>
  <c r="H101" i="16"/>
  <c r="H102" i="16"/>
  <c r="H103" i="16"/>
  <c r="H104" i="16"/>
  <c r="H105" i="16"/>
  <c r="H106" i="16"/>
  <c r="H107" i="16"/>
  <c r="H108" i="16"/>
  <c r="H109" i="16"/>
  <c r="H110" i="16"/>
  <c r="H111" i="16"/>
  <c r="H112" i="16"/>
  <c r="H113" i="16"/>
  <c r="H114" i="16"/>
  <c r="H115" i="16"/>
  <c r="H116" i="16"/>
  <c r="H117" i="16"/>
  <c r="H118" i="16"/>
  <c r="H119" i="16"/>
  <c r="H120" i="16"/>
  <c r="H121" i="16"/>
  <c r="H122" i="16"/>
  <c r="H123" i="16"/>
  <c r="H124" i="16"/>
  <c r="H125" i="16"/>
  <c r="H126" i="16"/>
  <c r="H127" i="16"/>
  <c r="H128" i="16"/>
  <c r="H129" i="16"/>
  <c r="H130" i="16"/>
  <c r="H131" i="16"/>
  <c r="H132" i="16"/>
  <c r="H133" i="16"/>
  <c r="H134" i="16"/>
  <c r="H135" i="16"/>
  <c r="H136" i="16"/>
  <c r="H137" i="16"/>
  <c r="H138" i="16"/>
  <c r="H139" i="16"/>
  <c r="H140" i="16"/>
  <c r="H141" i="16"/>
  <c r="H142" i="16"/>
  <c r="H143" i="16"/>
  <c r="H144" i="16"/>
  <c r="H145" i="16"/>
  <c r="H146" i="16"/>
  <c r="H147" i="16"/>
  <c r="H148" i="16"/>
  <c r="H149" i="16"/>
  <c r="H150" i="16"/>
  <c r="H151" i="16"/>
  <c r="H152" i="16"/>
  <c r="H153" i="16"/>
  <c r="H154" i="16"/>
  <c r="H155" i="16"/>
  <c r="H156" i="16"/>
  <c r="H157" i="16"/>
  <c r="H158" i="16"/>
  <c r="H159" i="16"/>
  <c r="H160" i="16"/>
  <c r="H161" i="16"/>
  <c r="H162" i="16"/>
  <c r="H163" i="16"/>
  <c r="H164" i="16"/>
  <c r="H165" i="16"/>
  <c r="H166" i="16"/>
  <c r="H167" i="16"/>
  <c r="H168" i="16"/>
  <c r="H169" i="16"/>
  <c r="H170" i="16"/>
  <c r="H171" i="16"/>
  <c r="H172" i="16"/>
  <c r="H173" i="16"/>
  <c r="H174" i="16"/>
  <c r="H175" i="16"/>
  <c r="H176" i="16"/>
  <c r="H177" i="16"/>
  <c r="H178" i="16"/>
  <c r="H179" i="16"/>
  <c r="H180" i="16"/>
  <c r="H181" i="16"/>
  <c r="H182" i="16"/>
  <c r="H183" i="16"/>
  <c r="H184" i="16"/>
  <c r="H185" i="16"/>
  <c r="H186" i="16"/>
  <c r="H187" i="16"/>
  <c r="H188" i="16"/>
  <c r="H189" i="16"/>
  <c r="H190" i="16"/>
  <c r="H191" i="16"/>
  <c r="H192" i="16"/>
  <c r="H193" i="16"/>
  <c r="H194" i="16"/>
  <c r="H195" i="16"/>
  <c r="H196" i="16"/>
  <c r="H197" i="16"/>
  <c r="H198" i="16"/>
  <c r="H199" i="16"/>
  <c r="H200" i="16"/>
  <c r="H201" i="16"/>
  <c r="H202" i="16"/>
  <c r="H203" i="16"/>
  <c r="H204" i="16"/>
  <c r="H205" i="16"/>
  <c r="H206" i="16"/>
  <c r="H207" i="16"/>
  <c r="H208" i="16"/>
  <c r="H209" i="16"/>
  <c r="H210" i="16"/>
  <c r="H211" i="16"/>
  <c r="H212" i="16"/>
  <c r="H213" i="16"/>
  <c r="H214" i="16"/>
  <c r="H215" i="16"/>
  <c r="H216" i="16"/>
  <c r="H217" i="16"/>
  <c r="H218" i="16"/>
  <c r="H219" i="16"/>
  <c r="H220" i="16"/>
  <c r="H221" i="16"/>
  <c r="H222" i="16"/>
  <c r="H223" i="16"/>
  <c r="H224" i="16"/>
  <c r="H225" i="16"/>
  <c r="H226" i="16"/>
  <c r="H227" i="16"/>
  <c r="H228" i="16"/>
  <c r="H229" i="16"/>
  <c r="H230" i="16"/>
  <c r="H231" i="16"/>
  <c r="H232" i="16"/>
  <c r="H233" i="16"/>
  <c r="H234" i="16"/>
  <c r="H235" i="16"/>
  <c r="H236" i="16"/>
  <c r="H237" i="16"/>
  <c r="H238" i="16"/>
  <c r="H239" i="16"/>
  <c r="H240" i="16"/>
  <c r="H241" i="16"/>
  <c r="H242" i="16"/>
  <c r="H243" i="16"/>
  <c r="H244" i="16"/>
  <c r="H245" i="16"/>
  <c r="H246" i="16"/>
  <c r="H247" i="16"/>
  <c r="H248" i="16"/>
  <c r="H249" i="16"/>
  <c r="H250" i="16"/>
  <c r="H251" i="16"/>
  <c r="H252" i="16"/>
  <c r="H253" i="16"/>
  <c r="H254" i="16"/>
  <c r="H255" i="16"/>
  <c r="H256" i="16"/>
  <c r="H257" i="16"/>
  <c r="H258" i="16"/>
  <c r="H259" i="16"/>
  <c r="H260" i="16"/>
  <c r="H261" i="16"/>
  <c r="H262" i="16"/>
  <c r="H263" i="16"/>
  <c r="H264" i="16"/>
  <c r="H265" i="16"/>
  <c r="H266" i="16"/>
  <c r="H267" i="16"/>
  <c r="H268" i="16"/>
  <c r="H269" i="16"/>
  <c r="H270" i="16"/>
  <c r="H271" i="16"/>
  <c r="H272" i="16"/>
  <c r="H273" i="16"/>
  <c r="H274" i="16"/>
  <c r="H275" i="16"/>
  <c r="H276" i="16"/>
  <c r="H277" i="16"/>
  <c r="H278" i="16"/>
  <c r="H279" i="16"/>
  <c r="H280" i="16"/>
  <c r="H281" i="16"/>
  <c r="H282" i="16"/>
  <c r="H283" i="16"/>
  <c r="H284" i="16"/>
  <c r="H285" i="16"/>
  <c r="H286" i="16"/>
  <c r="H287" i="16"/>
  <c r="H288" i="16"/>
  <c r="H289" i="16"/>
  <c r="H290" i="16"/>
  <c r="H291" i="16"/>
  <c r="H292" i="16"/>
  <c r="H293" i="16"/>
  <c r="H294" i="16"/>
  <c r="H295" i="16"/>
  <c r="H296" i="16"/>
  <c r="H297" i="16"/>
  <c r="H298" i="16"/>
  <c r="H299" i="16"/>
  <c r="H300" i="16"/>
  <c r="H301" i="16"/>
  <c r="H302" i="16"/>
  <c r="H303" i="16"/>
  <c r="H304" i="16"/>
  <c r="H305" i="16"/>
  <c r="H306" i="16"/>
  <c r="H307" i="16"/>
  <c r="H308" i="16"/>
  <c r="H309" i="16"/>
  <c r="H310" i="16"/>
  <c r="H311" i="16"/>
  <c r="H312" i="16"/>
  <c r="H313" i="16"/>
  <c r="H314" i="16"/>
  <c r="H315" i="16"/>
  <c r="H316" i="16"/>
  <c r="H317" i="16"/>
  <c r="H318" i="16"/>
  <c r="H319" i="16"/>
  <c r="H320" i="16"/>
  <c r="H321" i="16"/>
  <c r="H322" i="16"/>
  <c r="H323" i="16"/>
  <c r="H324" i="16"/>
  <c r="H325" i="16"/>
  <c r="H326" i="16"/>
  <c r="H327" i="16"/>
  <c r="H328" i="16"/>
  <c r="H329" i="16"/>
  <c r="H330" i="16"/>
  <c r="H331" i="16"/>
  <c r="H332" i="16"/>
  <c r="H333" i="16"/>
  <c r="H334" i="16"/>
  <c r="H335" i="16"/>
  <c r="H336" i="16"/>
  <c r="H337" i="16"/>
  <c r="H338" i="16"/>
  <c r="H339" i="16"/>
  <c r="H340" i="16"/>
  <c r="H341" i="16"/>
  <c r="H342" i="16"/>
  <c r="H343" i="16"/>
  <c r="H344" i="16"/>
  <c r="H345" i="16"/>
  <c r="H346" i="16"/>
  <c r="H347" i="16"/>
  <c r="H348" i="16"/>
  <c r="H349" i="16"/>
  <c r="H350" i="16"/>
  <c r="H351" i="16"/>
  <c r="H352" i="16"/>
  <c r="H353" i="16"/>
  <c r="H354" i="16"/>
  <c r="H355" i="16"/>
  <c r="H356" i="16"/>
  <c r="H357" i="16"/>
  <c r="H358" i="16"/>
  <c r="H359" i="16"/>
  <c r="H360" i="16"/>
  <c r="H361" i="16"/>
  <c r="H362" i="16"/>
  <c r="H363" i="16"/>
  <c r="H364" i="16"/>
  <c r="H365" i="16"/>
  <c r="H366" i="16"/>
  <c r="H367" i="16"/>
  <c r="H368" i="16"/>
  <c r="H369" i="16"/>
  <c r="H370" i="16"/>
  <c r="H371" i="16"/>
  <c r="H372" i="16"/>
  <c r="H373" i="16"/>
  <c r="H374" i="16"/>
  <c r="H375" i="16"/>
  <c r="H376" i="16"/>
  <c r="H377" i="16"/>
  <c r="H378" i="16"/>
  <c r="H379" i="16"/>
  <c r="H380" i="16"/>
  <c r="H381" i="16"/>
  <c r="H382" i="16"/>
  <c r="H383" i="16"/>
  <c r="H384" i="16"/>
  <c r="H385" i="16"/>
  <c r="H386" i="16"/>
  <c r="H387" i="16"/>
  <c r="H388" i="16"/>
  <c r="H389" i="16"/>
  <c r="H390" i="16"/>
  <c r="H391" i="16"/>
  <c r="H392" i="16"/>
  <c r="H393" i="16"/>
  <c r="H394" i="16"/>
  <c r="H395" i="16"/>
  <c r="H396" i="16"/>
  <c r="H397" i="16"/>
  <c r="H398" i="16"/>
  <c r="H399" i="16"/>
  <c r="H400" i="16"/>
  <c r="H401" i="16"/>
  <c r="H402" i="16"/>
  <c r="H403" i="16"/>
  <c r="H404" i="16"/>
  <c r="H405" i="16"/>
  <c r="H406" i="16"/>
  <c r="H407" i="16"/>
  <c r="H408" i="16"/>
  <c r="H409" i="16"/>
  <c r="H410" i="16"/>
  <c r="H411" i="16"/>
  <c r="H412" i="16"/>
  <c r="H413" i="16"/>
  <c r="H414" i="16"/>
  <c r="H415" i="16"/>
  <c r="H416" i="16"/>
  <c r="H417" i="16"/>
  <c r="H418" i="16"/>
  <c r="H419" i="16"/>
  <c r="H420" i="16"/>
  <c r="H421" i="16"/>
  <c r="H422" i="16"/>
  <c r="H423" i="16"/>
  <c r="H424" i="16"/>
  <c r="H425" i="16"/>
  <c r="H426" i="16"/>
  <c r="H427" i="16"/>
  <c r="H428" i="16"/>
  <c r="H429" i="16"/>
  <c r="H430" i="16"/>
  <c r="H431" i="16"/>
  <c r="H432" i="16"/>
  <c r="H433" i="16"/>
  <c r="H434" i="16"/>
  <c r="H435" i="16"/>
  <c r="H436" i="16"/>
  <c r="H437" i="16"/>
  <c r="H438" i="16"/>
  <c r="H439" i="16"/>
  <c r="H440" i="16"/>
  <c r="H441" i="16"/>
  <c r="H442" i="16"/>
  <c r="H443" i="16"/>
  <c r="H444" i="16"/>
  <c r="H445" i="16"/>
  <c r="H446" i="16"/>
  <c r="H447" i="16"/>
  <c r="H448" i="16"/>
  <c r="H449" i="16"/>
  <c r="H450" i="16"/>
  <c r="H451" i="16"/>
  <c r="H452" i="16"/>
  <c r="H453" i="16"/>
  <c r="H454" i="16"/>
  <c r="H455" i="16"/>
  <c r="H456" i="16"/>
  <c r="H457" i="16"/>
  <c r="H458" i="16"/>
  <c r="H459" i="16"/>
  <c r="H460" i="16"/>
  <c r="H461" i="16"/>
  <c r="H462" i="16"/>
  <c r="H463" i="16"/>
  <c r="H464" i="16"/>
  <c r="H465" i="16"/>
  <c r="H466" i="16"/>
  <c r="H467" i="16"/>
  <c r="H468" i="16"/>
  <c r="H469" i="16"/>
  <c r="H470" i="16"/>
  <c r="H471" i="16"/>
  <c r="H472" i="16"/>
  <c r="H473" i="16"/>
  <c r="H474" i="16"/>
  <c r="H475" i="16"/>
  <c r="H476" i="16"/>
  <c r="H477" i="16"/>
  <c r="H478" i="16"/>
  <c r="H479" i="16"/>
  <c r="H480" i="16"/>
  <c r="H481" i="16"/>
  <c r="H482" i="16"/>
  <c r="H483" i="16"/>
  <c r="H484" i="16"/>
  <c r="H485" i="16"/>
  <c r="H486" i="16"/>
  <c r="H487" i="16"/>
  <c r="H488" i="16"/>
  <c r="H489" i="16"/>
  <c r="H490" i="16"/>
  <c r="H491" i="16"/>
  <c r="H492" i="16"/>
  <c r="H493" i="16"/>
  <c r="H494" i="16"/>
  <c r="H495" i="16"/>
  <c r="H496" i="16"/>
  <c r="H497" i="16"/>
  <c r="H498" i="16"/>
  <c r="H499" i="16"/>
  <c r="H500" i="16"/>
  <c r="H501" i="16"/>
  <c r="H502" i="16"/>
  <c r="H503" i="16"/>
  <c r="H504" i="16"/>
  <c r="H505" i="16"/>
  <c r="H506" i="16"/>
  <c r="H507" i="16"/>
  <c r="H508" i="16"/>
  <c r="H509" i="16"/>
  <c r="H510" i="16"/>
  <c r="H511" i="16"/>
  <c r="H512" i="16"/>
  <c r="H513" i="16"/>
  <c r="H514" i="16"/>
  <c r="H515" i="16"/>
  <c r="H516" i="16"/>
  <c r="H517" i="16"/>
  <c r="H518" i="16"/>
  <c r="H519" i="16"/>
  <c r="H520" i="16"/>
  <c r="H521" i="16"/>
  <c r="H522" i="16"/>
  <c r="H523" i="16"/>
  <c r="H524" i="16"/>
  <c r="H525" i="16"/>
  <c r="H526" i="16"/>
  <c r="H527" i="16"/>
  <c r="H528" i="16"/>
  <c r="H529" i="16"/>
  <c r="H530" i="16"/>
  <c r="H531" i="16"/>
  <c r="H532" i="16"/>
  <c r="H533" i="16"/>
  <c r="H534" i="16"/>
  <c r="H535" i="16"/>
  <c r="H536" i="16"/>
  <c r="H537" i="16"/>
  <c r="H538" i="16"/>
  <c r="H539" i="16"/>
  <c r="H540" i="16"/>
  <c r="E73" i="11" l="1"/>
  <c r="E42" i="11" a="1"/>
  <c r="E42" i="11" s="1"/>
  <c r="C2" i="46"/>
  <c r="B2" i="46"/>
  <c r="B1" i="46"/>
  <c r="D52" i="11" a="1"/>
  <c r="D52" i="11" s="1"/>
  <c r="D51" i="11" a="1"/>
  <c r="D51" i="11" s="1"/>
  <c r="D50" i="11" a="1"/>
  <c r="D50" i="11" s="1"/>
  <c r="D49" i="11" a="1"/>
  <c r="D49" i="11" s="1"/>
  <c r="C52" i="11" a="1"/>
  <c r="C52" i="11" s="1"/>
  <c r="C51" i="11" a="1"/>
  <c r="C51" i="11" s="1"/>
  <c r="C50" i="11" a="1"/>
  <c r="C50" i="11" s="1"/>
  <c r="C49" i="11" a="1"/>
  <c r="C49" i="11" s="1"/>
  <c r="I13" i="42" l="1"/>
  <c r="J13" i="42"/>
  <c r="K13" i="42"/>
  <c r="L13" i="42"/>
  <c r="M13" i="42"/>
  <c r="N13" i="42"/>
  <c r="O13" i="42"/>
  <c r="H13" i="42"/>
  <c r="AH101" i="1"/>
  <c r="AH102" i="1"/>
  <c r="AH103" i="1"/>
  <c r="AH104" i="1"/>
  <c r="AH105" i="1"/>
  <c r="AH106" i="1"/>
  <c r="AH107" i="1"/>
  <c r="AH108" i="1"/>
  <c r="AH109" i="1"/>
  <c r="AH110" i="1"/>
  <c r="AH111" i="1"/>
  <c r="AH112" i="1"/>
  <c r="AH113" i="1"/>
  <c r="Y101" i="1"/>
  <c r="Y102" i="1"/>
  <c r="Y103" i="1"/>
  <c r="Y104" i="1"/>
  <c r="Y105" i="1"/>
  <c r="Y106" i="1"/>
  <c r="Y107" i="1"/>
  <c r="Y108" i="1"/>
  <c r="Y109" i="1"/>
  <c r="Y110" i="1"/>
  <c r="Y111" i="1"/>
  <c r="Y112" i="1"/>
  <c r="Y113" i="1"/>
  <c r="P101" i="1"/>
  <c r="P102" i="1"/>
  <c r="P103" i="1"/>
  <c r="P104" i="1"/>
  <c r="P105" i="1"/>
  <c r="P106" i="1"/>
  <c r="P107" i="1"/>
  <c r="P108" i="1"/>
  <c r="P109" i="1"/>
  <c r="P110" i="1"/>
  <c r="P111" i="1"/>
  <c r="P112" i="1"/>
  <c r="P113" i="1"/>
  <c r="AH14" i="1" l="1"/>
  <c r="AH15" i="1"/>
  <c r="AH16" i="1"/>
  <c r="AH17" i="1"/>
  <c r="AH18" i="1"/>
  <c r="AH19" i="1"/>
  <c r="AH20" i="1"/>
  <c r="AH21" i="1"/>
  <c r="AH22" i="1"/>
  <c r="AH23" i="1"/>
  <c r="AH24" i="1"/>
  <c r="AH25" i="1"/>
  <c r="AH26" i="1"/>
  <c r="AH27" i="1"/>
  <c r="AH28" i="1"/>
  <c r="AH29" i="1"/>
  <c r="AH30" i="1"/>
  <c r="AH31" i="1"/>
  <c r="AH32" i="1"/>
  <c r="AH33" i="1"/>
  <c r="AH34" i="1"/>
  <c r="AH35" i="1"/>
  <c r="AH36" i="1"/>
  <c r="AH37" i="1"/>
  <c r="AH38" i="1"/>
  <c r="AH39" i="1"/>
  <c r="AH40" i="1"/>
  <c r="AH41" i="1"/>
  <c r="AH42" i="1"/>
  <c r="AH43" i="1"/>
  <c r="AH44" i="1"/>
  <c r="AH45" i="1"/>
  <c r="AH46" i="1"/>
  <c r="AH47" i="1"/>
  <c r="AH48" i="1"/>
  <c r="AH49" i="1"/>
  <c r="AH50" i="1"/>
  <c r="AH51" i="1"/>
  <c r="AH52" i="1"/>
  <c r="AH53" i="1"/>
  <c r="AH54" i="1"/>
  <c r="AH55" i="1"/>
  <c r="AH56" i="1"/>
  <c r="AH57" i="1"/>
  <c r="AH58" i="1"/>
  <c r="AH59" i="1"/>
  <c r="AH60" i="1"/>
  <c r="AH61" i="1"/>
  <c r="AH62" i="1"/>
  <c r="AH63" i="1"/>
  <c r="AH64" i="1"/>
  <c r="AH65" i="1"/>
  <c r="AH66" i="1"/>
  <c r="AH67" i="1"/>
  <c r="AH68" i="1"/>
  <c r="AH69" i="1"/>
  <c r="AH70" i="1"/>
  <c r="AH71" i="1"/>
  <c r="AH72" i="1"/>
  <c r="AH73" i="1"/>
  <c r="AH74" i="1"/>
  <c r="AH75" i="1"/>
  <c r="AH76" i="1"/>
  <c r="AH77" i="1"/>
  <c r="AH78" i="1"/>
  <c r="AH79" i="1"/>
  <c r="AH80" i="1"/>
  <c r="AH81" i="1"/>
  <c r="AH82" i="1"/>
  <c r="AH83" i="1"/>
  <c r="AH84" i="1"/>
  <c r="AH85" i="1"/>
  <c r="AH86" i="1"/>
  <c r="AH87" i="1"/>
  <c r="AH88" i="1"/>
  <c r="AH89" i="1"/>
  <c r="AH90" i="1"/>
  <c r="AH91" i="1"/>
  <c r="AH92" i="1"/>
  <c r="AH93" i="1"/>
  <c r="AH94" i="1"/>
  <c r="AH95" i="1"/>
  <c r="AH96" i="1"/>
  <c r="AH97" i="1"/>
  <c r="AH98" i="1"/>
  <c r="AH99" i="1"/>
  <c r="AH100" i="1"/>
  <c r="Y14" i="1"/>
  <c r="Y15" i="1"/>
  <c r="Y16" i="1"/>
  <c r="Y17" i="1"/>
  <c r="Y18" i="1"/>
  <c r="Y19" i="1"/>
  <c r="Y20" i="1"/>
  <c r="Y21" i="1"/>
  <c r="Y22" i="1"/>
  <c r="Y23" i="1"/>
  <c r="Y24" i="1"/>
  <c r="Y25" i="1"/>
  <c r="Y26" i="1"/>
  <c r="Y27" i="1"/>
  <c r="Y28" i="1"/>
  <c r="Y29" i="1"/>
  <c r="Y30" i="1"/>
  <c r="Y31" i="1"/>
  <c r="Y32" i="1"/>
  <c r="Y33" i="1"/>
  <c r="Y34" i="1"/>
  <c r="Y35" i="1"/>
  <c r="Y36" i="1"/>
  <c r="Y37" i="1"/>
  <c r="Y38" i="1"/>
  <c r="Y39" i="1"/>
  <c r="Y40" i="1"/>
  <c r="Y41" i="1"/>
  <c r="Y42" i="1"/>
  <c r="Y43" i="1"/>
  <c r="Y44" i="1"/>
  <c r="Y45" i="1"/>
  <c r="Y46" i="1"/>
  <c r="Y47" i="1"/>
  <c r="Y48" i="1"/>
  <c r="Y49" i="1"/>
  <c r="Y50" i="1"/>
  <c r="Y51" i="1"/>
  <c r="Y52" i="1"/>
  <c r="Y53" i="1"/>
  <c r="Y54" i="1"/>
  <c r="Y55" i="1"/>
  <c r="Y56" i="1"/>
  <c r="Y57" i="1"/>
  <c r="Y58" i="1"/>
  <c r="Y59" i="1"/>
  <c r="Y60" i="1"/>
  <c r="Y61" i="1"/>
  <c r="Y62" i="1"/>
  <c r="Y63" i="1"/>
  <c r="Y64" i="1"/>
  <c r="Y65" i="1"/>
  <c r="Y66" i="1"/>
  <c r="Y67" i="1"/>
  <c r="Y68" i="1"/>
  <c r="Y69" i="1"/>
  <c r="Y70" i="1"/>
  <c r="Y71" i="1"/>
  <c r="Y72" i="1"/>
  <c r="Y73" i="1"/>
  <c r="Y74" i="1"/>
  <c r="Y75" i="1"/>
  <c r="Y76" i="1"/>
  <c r="Y77" i="1"/>
  <c r="Y78" i="1"/>
  <c r="Y79" i="1"/>
  <c r="Y80" i="1"/>
  <c r="Y81" i="1"/>
  <c r="Y82" i="1"/>
  <c r="Y83" i="1"/>
  <c r="Y84" i="1"/>
  <c r="Y85" i="1"/>
  <c r="Y86" i="1"/>
  <c r="Y87" i="1"/>
  <c r="Y88" i="1"/>
  <c r="Y89" i="1"/>
  <c r="Y90" i="1"/>
  <c r="Y91" i="1"/>
  <c r="Y92" i="1"/>
  <c r="Y93" i="1"/>
  <c r="Y94" i="1"/>
  <c r="Y95" i="1"/>
  <c r="Y96" i="1"/>
  <c r="Y97" i="1"/>
  <c r="Y98" i="1"/>
  <c r="Y99" i="1"/>
  <c r="Y100" i="1"/>
  <c r="P14" i="1"/>
  <c r="P15" i="1"/>
  <c r="P16" i="1"/>
  <c r="P17" i="1"/>
  <c r="P18" i="1"/>
  <c r="P19" i="1"/>
  <c r="P20" i="1"/>
  <c r="P21" i="1"/>
  <c r="P22" i="1"/>
  <c r="P23" i="1"/>
  <c r="P24" i="1"/>
  <c r="P25" i="1"/>
  <c r="P26" i="1"/>
  <c r="P27" i="1"/>
  <c r="P28" i="1"/>
  <c r="P29" i="1"/>
  <c r="P30" i="1"/>
  <c r="P31" i="1"/>
  <c r="P32" i="1"/>
  <c r="P33" i="1"/>
  <c r="P34" i="1"/>
  <c r="P35" i="1"/>
  <c r="P36" i="1"/>
  <c r="P37" i="1"/>
  <c r="P38" i="1"/>
  <c r="P39" i="1"/>
  <c r="P40" i="1"/>
  <c r="P41" i="1"/>
  <c r="P42" i="1"/>
  <c r="P43" i="1"/>
  <c r="P44" i="1"/>
  <c r="P45" i="1"/>
  <c r="P46" i="1"/>
  <c r="P47" i="1"/>
  <c r="P48" i="1"/>
  <c r="P49" i="1"/>
  <c r="P50" i="1"/>
  <c r="P51" i="1"/>
  <c r="P52" i="1"/>
  <c r="P53" i="1"/>
  <c r="P54" i="1"/>
  <c r="P55" i="1"/>
  <c r="P56" i="1"/>
  <c r="P57" i="1"/>
  <c r="P58" i="1"/>
  <c r="P59" i="1"/>
  <c r="P60" i="1"/>
  <c r="P61" i="1"/>
  <c r="P62" i="1"/>
  <c r="P63" i="1"/>
  <c r="P64" i="1"/>
  <c r="P65" i="1"/>
  <c r="P66" i="1"/>
  <c r="P67" i="1"/>
  <c r="P68" i="1"/>
  <c r="P69" i="1"/>
  <c r="P70" i="1"/>
  <c r="P71" i="1"/>
  <c r="P72" i="1"/>
  <c r="P73" i="1"/>
  <c r="P74" i="1"/>
  <c r="P75" i="1"/>
  <c r="P76" i="1"/>
  <c r="P77" i="1"/>
  <c r="P78" i="1"/>
  <c r="P79" i="1"/>
  <c r="P80" i="1"/>
  <c r="P81" i="1"/>
  <c r="P82" i="1"/>
  <c r="P83" i="1"/>
  <c r="P84" i="1"/>
  <c r="P85" i="1"/>
  <c r="P86" i="1"/>
  <c r="P87" i="1"/>
  <c r="P88" i="1"/>
  <c r="P89" i="1"/>
  <c r="P90" i="1"/>
  <c r="P91" i="1"/>
  <c r="P92" i="1"/>
  <c r="P93" i="1"/>
  <c r="P94" i="1"/>
  <c r="P95" i="1"/>
  <c r="P96" i="1"/>
  <c r="P97" i="1"/>
  <c r="P98" i="1"/>
  <c r="P99" i="1"/>
  <c r="P100" i="1"/>
  <c r="AH200" i="1"/>
  <c r="AH201" i="1"/>
  <c r="AH202" i="1"/>
  <c r="AH203" i="1"/>
  <c r="AH204" i="1"/>
  <c r="AH205" i="1"/>
  <c r="AH206" i="1"/>
  <c r="AH207" i="1"/>
  <c r="AH208" i="1"/>
  <c r="AH209" i="1"/>
  <c r="AH210" i="1"/>
  <c r="AH211" i="1"/>
  <c r="AH212" i="1"/>
  <c r="AH213" i="1"/>
  <c r="AH214" i="1"/>
  <c r="AH215" i="1"/>
  <c r="AH216" i="1"/>
  <c r="AH217" i="1"/>
  <c r="AH218" i="1"/>
  <c r="AH219" i="1"/>
  <c r="AH220" i="1"/>
  <c r="AH221" i="1"/>
  <c r="AH222" i="1"/>
  <c r="AH223" i="1"/>
  <c r="AH224" i="1"/>
  <c r="AH225" i="1"/>
  <c r="AH226" i="1"/>
  <c r="AH227" i="1"/>
  <c r="AH228" i="1"/>
  <c r="AH229" i="1"/>
  <c r="AH230" i="1"/>
  <c r="AH231" i="1"/>
  <c r="AH232" i="1"/>
  <c r="AH233" i="1"/>
  <c r="AH234" i="1"/>
  <c r="AH235" i="1"/>
  <c r="AH236" i="1"/>
  <c r="AH237" i="1"/>
  <c r="AH238" i="1"/>
  <c r="AH239" i="1"/>
  <c r="AH240" i="1"/>
  <c r="AH241" i="1"/>
  <c r="AH242" i="1"/>
  <c r="AH243" i="1"/>
  <c r="AH244" i="1"/>
  <c r="AH245" i="1"/>
  <c r="AH246" i="1"/>
  <c r="AH247" i="1"/>
  <c r="AH248" i="1"/>
  <c r="AH249" i="1"/>
  <c r="AH250" i="1"/>
  <c r="AH251" i="1"/>
  <c r="AH252" i="1"/>
  <c r="AH253" i="1"/>
  <c r="AH254" i="1"/>
  <c r="AH255" i="1"/>
  <c r="AH256" i="1"/>
  <c r="AH257" i="1"/>
  <c r="AH258" i="1"/>
  <c r="AH259" i="1"/>
  <c r="AH260" i="1"/>
  <c r="AH261" i="1"/>
  <c r="AH262" i="1"/>
  <c r="AH263" i="1"/>
  <c r="AH264" i="1"/>
  <c r="AH265" i="1"/>
  <c r="AH266" i="1"/>
  <c r="AH267" i="1"/>
  <c r="AH268" i="1"/>
  <c r="AH269" i="1"/>
  <c r="AH270" i="1"/>
  <c r="AH271" i="1"/>
  <c r="AH272" i="1"/>
  <c r="AH273" i="1"/>
  <c r="AH274" i="1"/>
  <c r="AH275" i="1"/>
  <c r="AH276" i="1"/>
  <c r="AH277" i="1"/>
  <c r="AH278" i="1"/>
  <c r="AH279" i="1"/>
  <c r="AH280" i="1"/>
  <c r="AH281" i="1"/>
  <c r="AH282" i="1"/>
  <c r="AH283" i="1"/>
  <c r="AH284" i="1"/>
  <c r="AH285" i="1"/>
  <c r="AH286" i="1"/>
  <c r="AH287" i="1"/>
  <c r="AH288" i="1"/>
  <c r="AH289" i="1"/>
  <c r="AH290" i="1"/>
  <c r="AH291" i="1"/>
  <c r="AH292" i="1"/>
  <c r="AH293" i="1"/>
  <c r="AH294" i="1"/>
  <c r="AH295" i="1"/>
  <c r="AH296" i="1"/>
  <c r="AH297" i="1"/>
  <c r="AH298" i="1"/>
  <c r="AH299" i="1"/>
  <c r="AH300" i="1"/>
  <c r="AH301" i="1"/>
  <c r="AH302" i="1"/>
  <c r="AH303" i="1"/>
  <c r="AH304" i="1"/>
  <c r="AH305" i="1"/>
  <c r="AH306" i="1"/>
  <c r="AH307" i="1"/>
  <c r="AH308" i="1"/>
  <c r="AH309" i="1"/>
  <c r="AH310" i="1"/>
  <c r="AH311" i="1"/>
  <c r="AH312" i="1"/>
  <c r="AH313" i="1"/>
  <c r="AH314" i="1"/>
  <c r="AH315" i="1"/>
  <c r="AH316" i="1"/>
  <c r="AH317" i="1"/>
  <c r="AH318" i="1"/>
  <c r="AH319" i="1"/>
  <c r="AH320" i="1"/>
  <c r="AH321" i="1"/>
  <c r="AH322" i="1"/>
  <c r="AH323" i="1"/>
  <c r="AH324" i="1"/>
  <c r="AH325" i="1"/>
  <c r="AH326" i="1"/>
  <c r="AH327" i="1"/>
  <c r="AH328" i="1"/>
  <c r="AH329" i="1"/>
  <c r="AH330" i="1"/>
  <c r="AH331" i="1"/>
  <c r="AH332" i="1"/>
  <c r="AH333" i="1"/>
  <c r="AH334" i="1"/>
  <c r="AH335" i="1"/>
  <c r="AH336" i="1"/>
  <c r="AH337" i="1"/>
  <c r="AH338" i="1"/>
  <c r="AH339" i="1"/>
  <c r="AH340" i="1"/>
  <c r="AH341" i="1"/>
  <c r="AH342" i="1"/>
  <c r="AH343" i="1"/>
  <c r="AH344" i="1"/>
  <c r="AH345" i="1"/>
  <c r="AH346" i="1"/>
  <c r="AH347" i="1"/>
  <c r="AH348" i="1"/>
  <c r="AH349" i="1"/>
  <c r="AH350" i="1"/>
  <c r="AH351" i="1"/>
  <c r="AH352" i="1"/>
  <c r="AH353" i="1"/>
  <c r="AH354" i="1"/>
  <c r="AH355" i="1"/>
  <c r="AH356" i="1"/>
  <c r="AH357" i="1"/>
  <c r="AH358" i="1"/>
  <c r="AH359" i="1"/>
  <c r="AH360" i="1"/>
  <c r="AH361" i="1"/>
  <c r="AH362" i="1"/>
  <c r="AH363" i="1"/>
  <c r="AH364" i="1"/>
  <c r="AH365" i="1"/>
  <c r="AH366" i="1"/>
  <c r="AH367" i="1"/>
  <c r="AH368" i="1"/>
  <c r="AH369" i="1"/>
  <c r="AH370" i="1"/>
  <c r="AH371" i="1"/>
  <c r="AH372" i="1"/>
  <c r="AH373" i="1"/>
  <c r="AH374" i="1"/>
  <c r="AH375" i="1"/>
  <c r="AH376" i="1"/>
  <c r="AH377" i="1"/>
  <c r="AH378" i="1"/>
  <c r="AH379" i="1"/>
  <c r="AH380" i="1"/>
  <c r="AH381" i="1"/>
  <c r="AH382" i="1"/>
  <c r="AH383" i="1"/>
  <c r="AH384" i="1"/>
  <c r="AH385" i="1"/>
  <c r="AH386" i="1"/>
  <c r="AH387" i="1"/>
  <c r="AH388" i="1"/>
  <c r="AH389" i="1"/>
  <c r="AH390" i="1"/>
  <c r="AH391" i="1"/>
  <c r="AH392" i="1"/>
  <c r="AH393" i="1"/>
  <c r="AH394" i="1"/>
  <c r="AH395" i="1"/>
  <c r="AH396" i="1"/>
  <c r="AH397" i="1"/>
  <c r="AH398" i="1"/>
  <c r="AH399" i="1"/>
  <c r="AH400" i="1"/>
  <c r="AH401" i="1"/>
  <c r="AH402" i="1"/>
  <c r="AH403" i="1"/>
  <c r="AH404" i="1"/>
  <c r="AH405" i="1"/>
  <c r="AH406" i="1"/>
  <c r="AH407" i="1"/>
  <c r="AH408" i="1"/>
  <c r="AH409" i="1"/>
  <c r="AH410" i="1"/>
  <c r="AH411" i="1"/>
  <c r="AH412" i="1"/>
  <c r="AH413" i="1"/>
  <c r="AH414" i="1"/>
  <c r="AH415" i="1"/>
  <c r="AH416" i="1"/>
  <c r="AH417" i="1"/>
  <c r="AH418" i="1"/>
  <c r="AH419" i="1"/>
  <c r="AH420" i="1"/>
  <c r="AH421" i="1"/>
  <c r="AH422" i="1"/>
  <c r="AH423" i="1"/>
  <c r="AH424" i="1"/>
  <c r="AH425" i="1"/>
  <c r="AH426" i="1"/>
  <c r="AH427" i="1"/>
  <c r="AH428" i="1"/>
  <c r="AH429" i="1"/>
  <c r="AH430" i="1"/>
  <c r="AH431" i="1"/>
  <c r="AH432" i="1"/>
  <c r="AH433" i="1"/>
  <c r="AH434" i="1"/>
  <c r="AH435" i="1"/>
  <c r="AH436" i="1"/>
  <c r="AH437" i="1"/>
  <c r="AH438" i="1"/>
  <c r="AH439" i="1"/>
  <c r="AH440" i="1"/>
  <c r="AH441" i="1"/>
  <c r="AH442" i="1"/>
  <c r="AH443" i="1"/>
  <c r="AH444" i="1"/>
  <c r="AH445" i="1"/>
  <c r="AH446" i="1"/>
  <c r="AH447" i="1"/>
  <c r="AH448" i="1"/>
  <c r="AH449" i="1"/>
  <c r="AH450" i="1"/>
  <c r="AH451" i="1"/>
  <c r="AH452" i="1"/>
  <c r="AH453" i="1"/>
  <c r="AH454" i="1"/>
  <c r="AH455" i="1"/>
  <c r="AH456" i="1"/>
  <c r="AH457" i="1"/>
  <c r="AH458" i="1"/>
  <c r="AH459" i="1"/>
  <c r="AH460" i="1"/>
  <c r="AH461" i="1"/>
  <c r="AH462" i="1"/>
  <c r="AH463" i="1"/>
  <c r="AH464" i="1"/>
  <c r="AH465" i="1"/>
  <c r="AH466" i="1"/>
  <c r="AH467" i="1"/>
  <c r="AH468" i="1"/>
  <c r="AH469" i="1"/>
  <c r="AH470" i="1"/>
  <c r="AH471" i="1"/>
  <c r="AH472" i="1"/>
  <c r="AH473" i="1"/>
  <c r="AH474" i="1"/>
  <c r="AH475" i="1"/>
  <c r="AH476" i="1"/>
  <c r="AH477" i="1"/>
  <c r="AH478" i="1"/>
  <c r="AH479" i="1"/>
  <c r="AH480" i="1"/>
  <c r="AH481" i="1"/>
  <c r="AH482" i="1"/>
  <c r="AH483" i="1"/>
  <c r="AH484" i="1"/>
  <c r="AH485" i="1"/>
  <c r="AH486" i="1"/>
  <c r="AH487" i="1"/>
  <c r="AH488" i="1"/>
  <c r="AH489" i="1"/>
  <c r="AH490" i="1"/>
  <c r="AH491" i="1"/>
  <c r="AH492" i="1"/>
  <c r="AH493" i="1"/>
  <c r="AH494" i="1"/>
  <c r="AH495" i="1"/>
  <c r="AH496" i="1"/>
  <c r="AH497" i="1"/>
  <c r="AH498" i="1"/>
  <c r="AH499" i="1"/>
  <c r="AH500" i="1"/>
  <c r="AH501" i="1"/>
  <c r="AH502" i="1"/>
  <c r="AH503" i="1"/>
  <c r="AH504" i="1"/>
  <c r="AH505" i="1"/>
  <c r="AH506" i="1"/>
  <c r="AH507" i="1"/>
  <c r="AH508" i="1"/>
  <c r="AH509" i="1"/>
  <c r="AH510" i="1"/>
  <c r="AH511" i="1"/>
  <c r="AH512" i="1"/>
  <c r="AH513" i="1"/>
  <c r="AH514" i="1"/>
  <c r="AH515" i="1"/>
  <c r="AH516" i="1"/>
  <c r="AH517" i="1"/>
  <c r="AH518" i="1"/>
  <c r="AH519" i="1"/>
  <c r="AH520" i="1"/>
  <c r="AH521" i="1"/>
  <c r="AH522" i="1"/>
  <c r="AH523" i="1"/>
  <c r="AH524" i="1"/>
  <c r="AH525" i="1"/>
  <c r="AH526" i="1"/>
  <c r="AH527" i="1"/>
  <c r="AH528" i="1"/>
  <c r="AH529" i="1"/>
  <c r="AH530" i="1"/>
  <c r="AH531" i="1"/>
  <c r="AH532" i="1"/>
  <c r="AH533" i="1"/>
  <c r="AH534" i="1"/>
  <c r="AH535" i="1"/>
  <c r="AH536" i="1"/>
  <c r="AH537" i="1"/>
  <c r="AH538" i="1"/>
  <c r="AH539" i="1"/>
  <c r="AH540" i="1"/>
  <c r="AH541" i="1"/>
  <c r="AH542" i="1"/>
  <c r="AH543" i="1"/>
  <c r="AH544" i="1"/>
  <c r="AH545" i="1"/>
  <c r="AH546" i="1"/>
  <c r="AH547" i="1"/>
  <c r="AH548" i="1"/>
  <c r="AH549" i="1"/>
  <c r="AH550" i="1"/>
  <c r="AH551" i="1"/>
  <c r="AH552" i="1"/>
  <c r="AH553" i="1"/>
  <c r="AH554" i="1"/>
  <c r="AH555" i="1"/>
  <c r="AH556" i="1"/>
  <c r="AH557" i="1"/>
  <c r="AH558" i="1"/>
  <c r="AH559" i="1"/>
  <c r="AH560" i="1"/>
  <c r="AH561" i="1"/>
  <c r="AH562" i="1"/>
  <c r="AH563" i="1"/>
  <c r="AH564" i="1"/>
  <c r="AH565" i="1"/>
  <c r="AH566" i="1"/>
  <c r="AH567" i="1"/>
  <c r="AH568" i="1"/>
  <c r="AH569" i="1"/>
  <c r="AH570" i="1"/>
  <c r="AH571" i="1"/>
  <c r="AH572" i="1"/>
  <c r="AH573" i="1"/>
  <c r="AH574" i="1"/>
  <c r="AH575" i="1"/>
  <c r="AH576" i="1"/>
  <c r="AH577" i="1"/>
  <c r="AH578" i="1"/>
  <c r="AH579" i="1"/>
  <c r="AH580" i="1"/>
  <c r="AH581" i="1"/>
  <c r="AH582" i="1"/>
  <c r="AH583" i="1"/>
  <c r="AH584" i="1"/>
  <c r="AH585" i="1"/>
  <c r="AH586" i="1"/>
  <c r="AH587" i="1"/>
  <c r="AH588" i="1"/>
  <c r="AH589" i="1"/>
  <c r="AH590" i="1"/>
  <c r="AH591" i="1"/>
  <c r="AH592" i="1"/>
  <c r="AH593" i="1"/>
  <c r="AH594" i="1"/>
  <c r="AH595" i="1"/>
  <c r="AH596" i="1"/>
  <c r="AH597" i="1"/>
  <c r="AH598" i="1"/>
  <c r="AH599" i="1"/>
  <c r="AH600" i="1"/>
  <c r="AH601" i="1"/>
  <c r="AH602" i="1"/>
  <c r="AH603" i="1"/>
  <c r="AH604" i="1"/>
  <c r="AH605" i="1"/>
  <c r="AH606" i="1"/>
  <c r="AH607" i="1"/>
  <c r="AH608" i="1"/>
  <c r="AH609" i="1"/>
  <c r="AH610" i="1"/>
  <c r="AH611" i="1"/>
  <c r="AH612" i="1"/>
  <c r="AH613" i="1"/>
  <c r="AH614" i="1"/>
  <c r="AH615" i="1"/>
  <c r="AH616" i="1"/>
  <c r="AH617" i="1"/>
  <c r="AH618" i="1"/>
  <c r="AH619" i="1"/>
  <c r="AH620" i="1"/>
  <c r="AH621" i="1"/>
  <c r="AH622" i="1"/>
  <c r="AH623" i="1"/>
  <c r="AH624" i="1"/>
  <c r="AH625" i="1"/>
  <c r="AH626" i="1"/>
  <c r="AH627" i="1"/>
  <c r="AH628" i="1"/>
  <c r="AH629" i="1"/>
  <c r="AH630" i="1"/>
  <c r="AH631" i="1"/>
  <c r="AH632" i="1"/>
  <c r="AH633" i="1"/>
  <c r="AH634" i="1"/>
  <c r="AH635" i="1"/>
  <c r="AH636" i="1"/>
  <c r="AH637" i="1"/>
  <c r="AH638" i="1"/>
  <c r="AH639" i="1"/>
  <c r="AH640" i="1"/>
  <c r="AH641" i="1"/>
  <c r="AH642" i="1"/>
  <c r="AH643" i="1"/>
  <c r="AH644" i="1"/>
  <c r="AH645" i="1"/>
  <c r="AH646" i="1"/>
  <c r="AH647" i="1"/>
  <c r="AH648" i="1"/>
  <c r="AH649" i="1"/>
  <c r="AH650" i="1"/>
  <c r="AH651" i="1"/>
  <c r="AH652" i="1"/>
  <c r="AH653" i="1"/>
  <c r="AH654" i="1"/>
  <c r="AH655" i="1"/>
  <c r="AH656" i="1"/>
  <c r="AH657" i="1"/>
  <c r="AH658" i="1"/>
  <c r="AH659" i="1"/>
  <c r="AH660" i="1"/>
  <c r="AH661" i="1"/>
  <c r="AH662" i="1"/>
  <c r="AH663" i="1"/>
  <c r="AH664" i="1"/>
  <c r="AH665" i="1"/>
  <c r="AH666" i="1"/>
  <c r="AH667" i="1"/>
  <c r="AH668" i="1"/>
  <c r="AH669" i="1"/>
  <c r="AH670" i="1"/>
  <c r="AH671" i="1"/>
  <c r="AH672" i="1"/>
  <c r="AH673" i="1"/>
  <c r="AH674" i="1"/>
  <c r="AH675" i="1"/>
  <c r="AH676" i="1"/>
  <c r="AH677" i="1"/>
  <c r="AH678" i="1"/>
  <c r="AH679" i="1"/>
  <c r="AH680" i="1"/>
  <c r="AH681" i="1"/>
  <c r="AH682" i="1"/>
  <c r="AH683" i="1"/>
  <c r="AH684" i="1"/>
  <c r="AH685" i="1"/>
  <c r="AH686" i="1"/>
  <c r="AH687" i="1"/>
  <c r="AH688" i="1"/>
  <c r="AH689" i="1"/>
  <c r="AH690" i="1"/>
  <c r="AH691" i="1"/>
  <c r="AH692" i="1"/>
  <c r="AH693" i="1"/>
  <c r="AH694" i="1"/>
  <c r="AH695" i="1"/>
  <c r="AH696" i="1"/>
  <c r="AH697" i="1"/>
  <c r="AH698" i="1"/>
  <c r="AH699" i="1"/>
  <c r="AH700" i="1"/>
  <c r="AH701" i="1"/>
  <c r="AH702" i="1"/>
  <c r="AH703" i="1"/>
  <c r="AH704" i="1"/>
  <c r="AH705" i="1"/>
  <c r="AH706" i="1"/>
  <c r="AH707" i="1"/>
  <c r="AH708" i="1"/>
  <c r="AH709" i="1"/>
  <c r="AH710" i="1"/>
  <c r="AH711" i="1"/>
  <c r="AH712" i="1"/>
  <c r="AH713" i="1"/>
  <c r="AH714" i="1"/>
  <c r="AH715" i="1"/>
  <c r="AH716" i="1"/>
  <c r="AH717" i="1"/>
  <c r="AH718" i="1"/>
  <c r="AH719" i="1"/>
  <c r="AH720" i="1"/>
  <c r="AH721" i="1"/>
  <c r="AH722" i="1"/>
  <c r="AH723" i="1"/>
  <c r="AH724" i="1"/>
  <c r="AH725" i="1"/>
  <c r="AH726" i="1"/>
  <c r="AH727" i="1"/>
  <c r="AH728" i="1"/>
  <c r="AH729" i="1"/>
  <c r="AH730" i="1"/>
  <c r="AH731" i="1"/>
  <c r="AH732" i="1"/>
  <c r="AH733" i="1"/>
  <c r="AH734" i="1"/>
  <c r="AH735" i="1"/>
  <c r="AH736" i="1"/>
  <c r="AH737" i="1"/>
  <c r="AH738" i="1"/>
  <c r="AH739" i="1"/>
  <c r="AH740" i="1"/>
  <c r="AH741" i="1"/>
  <c r="AH742" i="1"/>
  <c r="AH743" i="1"/>
  <c r="AH744" i="1"/>
  <c r="AH745" i="1"/>
  <c r="AH746" i="1"/>
  <c r="AH747" i="1"/>
  <c r="AH748" i="1"/>
  <c r="AH749" i="1"/>
  <c r="AH750" i="1"/>
  <c r="AH751" i="1"/>
  <c r="AH752" i="1"/>
  <c r="AH753" i="1"/>
  <c r="AH754" i="1"/>
  <c r="AH755" i="1"/>
  <c r="AH756" i="1"/>
  <c r="AH757" i="1"/>
  <c r="AH758" i="1"/>
  <c r="AH759" i="1"/>
  <c r="AH760" i="1"/>
  <c r="AH761" i="1"/>
  <c r="AH762" i="1"/>
  <c r="AH763" i="1"/>
  <c r="AH764" i="1"/>
  <c r="AH765" i="1"/>
  <c r="AH766" i="1"/>
  <c r="AH767" i="1"/>
  <c r="AH768" i="1"/>
  <c r="AH769" i="1"/>
  <c r="AH770" i="1"/>
  <c r="AH771" i="1"/>
  <c r="AH772" i="1"/>
  <c r="AH773" i="1"/>
  <c r="AH774" i="1"/>
  <c r="AH775" i="1"/>
  <c r="AH776" i="1"/>
  <c r="AH777" i="1"/>
  <c r="AH778" i="1"/>
  <c r="AH779" i="1"/>
  <c r="AH780" i="1"/>
  <c r="AH781" i="1"/>
  <c r="AH782" i="1"/>
  <c r="AH783" i="1"/>
  <c r="AH784" i="1"/>
  <c r="AH785" i="1"/>
  <c r="AH786" i="1"/>
  <c r="AH787" i="1"/>
  <c r="AH788" i="1"/>
  <c r="AH789" i="1"/>
  <c r="AH790" i="1"/>
  <c r="AH791" i="1"/>
  <c r="AH792" i="1"/>
  <c r="AH793" i="1"/>
  <c r="AH794" i="1"/>
  <c r="AH795" i="1"/>
  <c r="AH796" i="1"/>
  <c r="AH797" i="1"/>
  <c r="AH798" i="1"/>
  <c r="AH799" i="1"/>
  <c r="AH800" i="1"/>
  <c r="AH801" i="1"/>
  <c r="AH802" i="1"/>
  <c r="AH803" i="1"/>
  <c r="AH804" i="1"/>
  <c r="AH805" i="1"/>
  <c r="AH806" i="1"/>
  <c r="AH807" i="1"/>
  <c r="AH808" i="1"/>
  <c r="AH809" i="1"/>
  <c r="AH810" i="1"/>
  <c r="AH811" i="1"/>
  <c r="AH812" i="1"/>
  <c r="AH813" i="1"/>
  <c r="AH814" i="1"/>
  <c r="AH815" i="1"/>
  <c r="AH816" i="1"/>
  <c r="AH817" i="1"/>
  <c r="AH818" i="1"/>
  <c r="AH819" i="1"/>
  <c r="AH820" i="1"/>
  <c r="AH821" i="1"/>
  <c r="AH822" i="1"/>
  <c r="AH823" i="1"/>
  <c r="AH824" i="1"/>
  <c r="AH825" i="1"/>
  <c r="AH826" i="1"/>
  <c r="AH827" i="1"/>
  <c r="AH828" i="1"/>
  <c r="AH829" i="1"/>
  <c r="AH830" i="1"/>
  <c r="AH831" i="1"/>
  <c r="AH832" i="1"/>
  <c r="AH833" i="1"/>
  <c r="AH834" i="1"/>
  <c r="AH835" i="1"/>
  <c r="AH836" i="1"/>
  <c r="AH837" i="1"/>
  <c r="AH838" i="1"/>
  <c r="AH839" i="1"/>
  <c r="AH840" i="1"/>
  <c r="AH841" i="1"/>
  <c r="AH842" i="1"/>
  <c r="AH843" i="1"/>
  <c r="AH844" i="1"/>
  <c r="AH845" i="1"/>
  <c r="AH846" i="1"/>
  <c r="AH847" i="1"/>
  <c r="AH848" i="1"/>
  <c r="AH849" i="1"/>
  <c r="AH850" i="1"/>
  <c r="AH851" i="1"/>
  <c r="AH852" i="1"/>
  <c r="AH853" i="1"/>
  <c r="AH854" i="1"/>
  <c r="AH855" i="1"/>
  <c r="AH856" i="1"/>
  <c r="AH857" i="1"/>
  <c r="AH858" i="1"/>
  <c r="AH859" i="1"/>
  <c r="AH860" i="1"/>
  <c r="AH861" i="1"/>
  <c r="AH862" i="1"/>
  <c r="AH863" i="1"/>
  <c r="AH864" i="1"/>
  <c r="AH865" i="1"/>
  <c r="AH866" i="1"/>
  <c r="AH867" i="1"/>
  <c r="AH868" i="1"/>
  <c r="AH869" i="1"/>
  <c r="AH870" i="1"/>
  <c r="AH871" i="1"/>
  <c r="AH872" i="1"/>
  <c r="AH873" i="1"/>
  <c r="AH874" i="1"/>
  <c r="AH875" i="1"/>
  <c r="AH876" i="1"/>
  <c r="AH877" i="1"/>
  <c r="AH878" i="1"/>
  <c r="AH879" i="1"/>
  <c r="AH880" i="1"/>
  <c r="AH881" i="1"/>
  <c r="AH882" i="1"/>
  <c r="AH883" i="1"/>
  <c r="AH884" i="1"/>
  <c r="AH885" i="1"/>
  <c r="AH886" i="1"/>
  <c r="AH887" i="1"/>
  <c r="AH888" i="1"/>
  <c r="AH889" i="1"/>
  <c r="AH890" i="1"/>
  <c r="AH891" i="1"/>
  <c r="AH892" i="1"/>
  <c r="AH893" i="1"/>
  <c r="AH894" i="1"/>
  <c r="AH895" i="1"/>
  <c r="AH896" i="1"/>
  <c r="AH897" i="1"/>
  <c r="AH898" i="1"/>
  <c r="AH899" i="1"/>
  <c r="AH900" i="1"/>
  <c r="AH901" i="1"/>
  <c r="AH902" i="1"/>
  <c r="AH903" i="1"/>
  <c r="AH904" i="1"/>
  <c r="AH905" i="1"/>
  <c r="AH906" i="1"/>
  <c r="AH907" i="1"/>
  <c r="AH908" i="1"/>
  <c r="AH909" i="1"/>
  <c r="AH910" i="1"/>
  <c r="AH911" i="1"/>
  <c r="AH912" i="1"/>
  <c r="AH913" i="1"/>
  <c r="AH914" i="1"/>
  <c r="AH915" i="1"/>
  <c r="AH916" i="1"/>
  <c r="AH917" i="1"/>
  <c r="AH918" i="1"/>
  <c r="AH919" i="1"/>
  <c r="AH920" i="1"/>
  <c r="AH921" i="1"/>
  <c r="AH922" i="1"/>
  <c r="AH923" i="1"/>
  <c r="AH924" i="1"/>
  <c r="AH925" i="1"/>
  <c r="AH926" i="1"/>
  <c r="AH927" i="1"/>
  <c r="AH928" i="1"/>
  <c r="AH929" i="1"/>
  <c r="AH930" i="1"/>
  <c r="AH931" i="1"/>
  <c r="AH932" i="1"/>
  <c r="AH933" i="1"/>
  <c r="AH934" i="1"/>
  <c r="AH935" i="1"/>
  <c r="AH936" i="1"/>
  <c r="AH937" i="1"/>
  <c r="AH938" i="1"/>
  <c r="AH939" i="1"/>
  <c r="AH940" i="1"/>
  <c r="AH941" i="1"/>
  <c r="AH942" i="1"/>
  <c r="AH943" i="1"/>
  <c r="AH944" i="1"/>
  <c r="AH945" i="1"/>
  <c r="AH946" i="1"/>
  <c r="AH947" i="1"/>
  <c r="AH948" i="1"/>
  <c r="AH949" i="1"/>
  <c r="AH950" i="1"/>
  <c r="AH951" i="1"/>
  <c r="AH952" i="1"/>
  <c r="AH953" i="1"/>
  <c r="AH954" i="1"/>
  <c r="AH955" i="1"/>
  <c r="AH956" i="1"/>
  <c r="AH957" i="1"/>
  <c r="AH958" i="1"/>
  <c r="AH959" i="1"/>
  <c r="AH960" i="1"/>
  <c r="AH961" i="1"/>
  <c r="AH962" i="1"/>
  <c r="AH963" i="1"/>
  <c r="AH964" i="1"/>
  <c r="AH965" i="1"/>
  <c r="AH966" i="1"/>
  <c r="AH967" i="1"/>
  <c r="AH968" i="1"/>
  <c r="AH969" i="1"/>
  <c r="AH970" i="1"/>
  <c r="AH971" i="1"/>
  <c r="AH972" i="1"/>
  <c r="AH973" i="1"/>
  <c r="AH974" i="1"/>
  <c r="AH975" i="1"/>
  <c r="AH976" i="1"/>
  <c r="AH977" i="1"/>
  <c r="AH978" i="1"/>
  <c r="AH979" i="1"/>
  <c r="AH980" i="1"/>
  <c r="AH981" i="1"/>
  <c r="AH982" i="1"/>
  <c r="AH983" i="1"/>
  <c r="AH984" i="1"/>
  <c r="AH985" i="1"/>
  <c r="AH986" i="1"/>
  <c r="AH987" i="1"/>
  <c r="AH988" i="1"/>
  <c r="AH989" i="1"/>
  <c r="AH990" i="1"/>
  <c r="AH991" i="1"/>
  <c r="AH992" i="1"/>
  <c r="AH993" i="1"/>
  <c r="AH994" i="1"/>
  <c r="AH995" i="1"/>
  <c r="AH996" i="1"/>
  <c r="AH997" i="1"/>
  <c r="Y200" i="1"/>
  <c r="Y201" i="1"/>
  <c r="Y202" i="1"/>
  <c r="Y203" i="1"/>
  <c r="Y204" i="1"/>
  <c r="Y205" i="1"/>
  <c r="Y206" i="1"/>
  <c r="Y207" i="1"/>
  <c r="Y208" i="1"/>
  <c r="Y209" i="1"/>
  <c r="Y210" i="1"/>
  <c r="Y211" i="1"/>
  <c r="Y212" i="1"/>
  <c r="Y213" i="1"/>
  <c r="Y214" i="1"/>
  <c r="Y215" i="1"/>
  <c r="Y216" i="1"/>
  <c r="Y217" i="1"/>
  <c r="Y218" i="1"/>
  <c r="Y219" i="1"/>
  <c r="Y220" i="1"/>
  <c r="Y221" i="1"/>
  <c r="Y222" i="1"/>
  <c r="Y223" i="1"/>
  <c r="Y224" i="1"/>
  <c r="Y225" i="1"/>
  <c r="Y226" i="1"/>
  <c r="Y227" i="1"/>
  <c r="Y228" i="1"/>
  <c r="Y229" i="1"/>
  <c r="Y230" i="1"/>
  <c r="Y231" i="1"/>
  <c r="Y232" i="1"/>
  <c r="Y233" i="1"/>
  <c r="Y234" i="1"/>
  <c r="Y235" i="1"/>
  <c r="Y236" i="1"/>
  <c r="Y237" i="1"/>
  <c r="Y238" i="1"/>
  <c r="Y239" i="1"/>
  <c r="Y240" i="1"/>
  <c r="Y241" i="1"/>
  <c r="Y242" i="1"/>
  <c r="Y243" i="1"/>
  <c r="Y244" i="1"/>
  <c r="Y245" i="1"/>
  <c r="Y246" i="1"/>
  <c r="Y247" i="1"/>
  <c r="Y248" i="1"/>
  <c r="Y249" i="1"/>
  <c r="Y250" i="1"/>
  <c r="Y251" i="1"/>
  <c r="Y252" i="1"/>
  <c r="Y253" i="1"/>
  <c r="Y254" i="1"/>
  <c r="Y255" i="1"/>
  <c r="Y256" i="1"/>
  <c r="Y257" i="1"/>
  <c r="Y258" i="1"/>
  <c r="Y259" i="1"/>
  <c r="Y260" i="1"/>
  <c r="Y261" i="1"/>
  <c r="Y262" i="1"/>
  <c r="Y263" i="1"/>
  <c r="Y264" i="1"/>
  <c r="Y265" i="1"/>
  <c r="Y266" i="1"/>
  <c r="Y267" i="1"/>
  <c r="Y268" i="1"/>
  <c r="Y269" i="1"/>
  <c r="Y270" i="1"/>
  <c r="Y271" i="1"/>
  <c r="Y272" i="1"/>
  <c r="Y273" i="1"/>
  <c r="Y274" i="1"/>
  <c r="Y275" i="1"/>
  <c r="Y276" i="1"/>
  <c r="Y277" i="1"/>
  <c r="Y278" i="1"/>
  <c r="Y279" i="1"/>
  <c r="Y280" i="1"/>
  <c r="Y281" i="1"/>
  <c r="Y282" i="1"/>
  <c r="Y283" i="1"/>
  <c r="Y284" i="1"/>
  <c r="Y285" i="1"/>
  <c r="Y286" i="1"/>
  <c r="Y287" i="1"/>
  <c r="Y288" i="1"/>
  <c r="Y289" i="1"/>
  <c r="Y290" i="1"/>
  <c r="Y291" i="1"/>
  <c r="Y292" i="1"/>
  <c r="Y293" i="1"/>
  <c r="Y294" i="1"/>
  <c r="Y295" i="1"/>
  <c r="Y296" i="1"/>
  <c r="Y297" i="1"/>
  <c r="Y298" i="1"/>
  <c r="Y299" i="1"/>
  <c r="Y300" i="1"/>
  <c r="Y301" i="1"/>
  <c r="Y302" i="1"/>
  <c r="Y303" i="1"/>
  <c r="Y304" i="1"/>
  <c r="Y305" i="1"/>
  <c r="Y306" i="1"/>
  <c r="Y307" i="1"/>
  <c r="Y308" i="1"/>
  <c r="Y309" i="1"/>
  <c r="Y310" i="1"/>
  <c r="Y311" i="1"/>
  <c r="Y312" i="1"/>
  <c r="Y313" i="1"/>
  <c r="Y314" i="1"/>
  <c r="Y315" i="1"/>
  <c r="Y316" i="1"/>
  <c r="Y317" i="1"/>
  <c r="Y318" i="1"/>
  <c r="Y319" i="1"/>
  <c r="Y320" i="1"/>
  <c r="Y321" i="1"/>
  <c r="Y322" i="1"/>
  <c r="Y323" i="1"/>
  <c r="Y324" i="1"/>
  <c r="Y325" i="1"/>
  <c r="Y326" i="1"/>
  <c r="Y327" i="1"/>
  <c r="Y328" i="1"/>
  <c r="Y329" i="1"/>
  <c r="Y330" i="1"/>
  <c r="Y331" i="1"/>
  <c r="Y332" i="1"/>
  <c r="Y333" i="1"/>
  <c r="Y334" i="1"/>
  <c r="Y335" i="1"/>
  <c r="Y336" i="1"/>
  <c r="Y337" i="1"/>
  <c r="Y338" i="1"/>
  <c r="Y339" i="1"/>
  <c r="Y340" i="1"/>
  <c r="Y341" i="1"/>
  <c r="Y342" i="1"/>
  <c r="Y343" i="1"/>
  <c r="Y344" i="1"/>
  <c r="Y345" i="1"/>
  <c r="Y346" i="1"/>
  <c r="Y347" i="1"/>
  <c r="Y348" i="1"/>
  <c r="Y349" i="1"/>
  <c r="Y350" i="1"/>
  <c r="Y351" i="1"/>
  <c r="Y352" i="1"/>
  <c r="Y353" i="1"/>
  <c r="Y354" i="1"/>
  <c r="Y355" i="1"/>
  <c r="Y356" i="1"/>
  <c r="Y357" i="1"/>
  <c r="Y358" i="1"/>
  <c r="Y359" i="1"/>
  <c r="Y360" i="1"/>
  <c r="Y361" i="1"/>
  <c r="Y362" i="1"/>
  <c r="Y363" i="1"/>
  <c r="Y364" i="1"/>
  <c r="Y365" i="1"/>
  <c r="Y366" i="1"/>
  <c r="Y367" i="1"/>
  <c r="Y368" i="1"/>
  <c r="Y369" i="1"/>
  <c r="Y370" i="1"/>
  <c r="Y371" i="1"/>
  <c r="Y372" i="1"/>
  <c r="Y373" i="1"/>
  <c r="Y374" i="1"/>
  <c r="Y375" i="1"/>
  <c r="Y376" i="1"/>
  <c r="Y377" i="1"/>
  <c r="Y378" i="1"/>
  <c r="Y379" i="1"/>
  <c r="Y380" i="1"/>
  <c r="Y381" i="1"/>
  <c r="Y382" i="1"/>
  <c r="Y383" i="1"/>
  <c r="Y384" i="1"/>
  <c r="Y385" i="1"/>
  <c r="Y386" i="1"/>
  <c r="Y387" i="1"/>
  <c r="Y388" i="1"/>
  <c r="Y389" i="1"/>
  <c r="Y390" i="1"/>
  <c r="Y391" i="1"/>
  <c r="Y392" i="1"/>
  <c r="Y393" i="1"/>
  <c r="Y394" i="1"/>
  <c r="Y395" i="1"/>
  <c r="Y396" i="1"/>
  <c r="Y397" i="1"/>
  <c r="Y398" i="1"/>
  <c r="Y399" i="1"/>
  <c r="Y400" i="1"/>
  <c r="Y401" i="1"/>
  <c r="Y402" i="1"/>
  <c r="Y403" i="1"/>
  <c r="Y404" i="1"/>
  <c r="Y405" i="1"/>
  <c r="Y406" i="1"/>
  <c r="Y407" i="1"/>
  <c r="Y408" i="1"/>
  <c r="Y409" i="1"/>
  <c r="Y410" i="1"/>
  <c r="Y411" i="1"/>
  <c r="Y412" i="1"/>
  <c r="Y413" i="1"/>
  <c r="Y414" i="1"/>
  <c r="Y415" i="1"/>
  <c r="Y416" i="1"/>
  <c r="Y417" i="1"/>
  <c r="Y418" i="1"/>
  <c r="Y419" i="1"/>
  <c r="Y420" i="1"/>
  <c r="Y421" i="1"/>
  <c r="Y422" i="1"/>
  <c r="Y423" i="1"/>
  <c r="Y424" i="1"/>
  <c r="Y425" i="1"/>
  <c r="Y426" i="1"/>
  <c r="Y427" i="1"/>
  <c r="Y428" i="1"/>
  <c r="Y429" i="1"/>
  <c r="Y430" i="1"/>
  <c r="Y431" i="1"/>
  <c r="Y432" i="1"/>
  <c r="Y433" i="1"/>
  <c r="Y434" i="1"/>
  <c r="Y435" i="1"/>
  <c r="Y436" i="1"/>
  <c r="Y437" i="1"/>
  <c r="Y438" i="1"/>
  <c r="Y439" i="1"/>
  <c r="Y440" i="1"/>
  <c r="Y441" i="1"/>
  <c r="Y442" i="1"/>
  <c r="Y443" i="1"/>
  <c r="Y444" i="1"/>
  <c r="Y445" i="1"/>
  <c r="Y446" i="1"/>
  <c r="Y447" i="1"/>
  <c r="Y448" i="1"/>
  <c r="Y449" i="1"/>
  <c r="Y450" i="1"/>
  <c r="Y451" i="1"/>
  <c r="Y452" i="1"/>
  <c r="Y453" i="1"/>
  <c r="Y454" i="1"/>
  <c r="Y455" i="1"/>
  <c r="Y456" i="1"/>
  <c r="Y457" i="1"/>
  <c r="Y458" i="1"/>
  <c r="Y459" i="1"/>
  <c r="Y460" i="1"/>
  <c r="Y461" i="1"/>
  <c r="Y462" i="1"/>
  <c r="Y463" i="1"/>
  <c r="Y464" i="1"/>
  <c r="Y465" i="1"/>
  <c r="Y466" i="1"/>
  <c r="Y467" i="1"/>
  <c r="Y468" i="1"/>
  <c r="Y469" i="1"/>
  <c r="Y470" i="1"/>
  <c r="Y471" i="1"/>
  <c r="Y472" i="1"/>
  <c r="Y473" i="1"/>
  <c r="Y474" i="1"/>
  <c r="Y475" i="1"/>
  <c r="Y476" i="1"/>
  <c r="Y477" i="1"/>
  <c r="Y478" i="1"/>
  <c r="Y479" i="1"/>
  <c r="Y480" i="1"/>
  <c r="Y481" i="1"/>
  <c r="Y482" i="1"/>
  <c r="Y483" i="1"/>
  <c r="Y484" i="1"/>
  <c r="Y485" i="1"/>
  <c r="Y486" i="1"/>
  <c r="Y487" i="1"/>
  <c r="Y488" i="1"/>
  <c r="Y489" i="1"/>
  <c r="Y490" i="1"/>
  <c r="Y491" i="1"/>
  <c r="Y492" i="1"/>
  <c r="Y493" i="1"/>
  <c r="Y494" i="1"/>
  <c r="Y495" i="1"/>
  <c r="Y496" i="1"/>
  <c r="Y497" i="1"/>
  <c r="Y498" i="1"/>
  <c r="Y499" i="1"/>
  <c r="Y500" i="1"/>
  <c r="Y501" i="1"/>
  <c r="Y502" i="1"/>
  <c r="Y503" i="1"/>
  <c r="Y504" i="1"/>
  <c r="Y505" i="1"/>
  <c r="Y506" i="1"/>
  <c r="Y507" i="1"/>
  <c r="Y508" i="1"/>
  <c r="Y509" i="1"/>
  <c r="Y510" i="1"/>
  <c r="Y511" i="1"/>
  <c r="Y512" i="1"/>
  <c r="Y513" i="1"/>
  <c r="Y514" i="1"/>
  <c r="Y515" i="1"/>
  <c r="Y516" i="1"/>
  <c r="Y517" i="1"/>
  <c r="Y518" i="1"/>
  <c r="Y519" i="1"/>
  <c r="Y520" i="1"/>
  <c r="Y521" i="1"/>
  <c r="Y522" i="1"/>
  <c r="Y523" i="1"/>
  <c r="Y524" i="1"/>
  <c r="Y525" i="1"/>
  <c r="Y526" i="1"/>
  <c r="Y527" i="1"/>
  <c r="Y528" i="1"/>
  <c r="Y529" i="1"/>
  <c r="Y530" i="1"/>
  <c r="Y531" i="1"/>
  <c r="Y532" i="1"/>
  <c r="Y533" i="1"/>
  <c r="Y534" i="1"/>
  <c r="Y535" i="1"/>
  <c r="Y536" i="1"/>
  <c r="Y537" i="1"/>
  <c r="Y538" i="1"/>
  <c r="Y539" i="1"/>
  <c r="Y540" i="1"/>
  <c r="Y541" i="1"/>
  <c r="Y542" i="1"/>
  <c r="Y543" i="1"/>
  <c r="Y544" i="1"/>
  <c r="Y545" i="1"/>
  <c r="Y546" i="1"/>
  <c r="Y547" i="1"/>
  <c r="Y548" i="1"/>
  <c r="Y549" i="1"/>
  <c r="Y550" i="1"/>
  <c r="Y551" i="1"/>
  <c r="Y552" i="1"/>
  <c r="Y553" i="1"/>
  <c r="Y554" i="1"/>
  <c r="Y555" i="1"/>
  <c r="Y556" i="1"/>
  <c r="Y557" i="1"/>
  <c r="Y558" i="1"/>
  <c r="Y559" i="1"/>
  <c r="Y560" i="1"/>
  <c r="Y561" i="1"/>
  <c r="Y562" i="1"/>
  <c r="Y563" i="1"/>
  <c r="Y564" i="1"/>
  <c r="Y565" i="1"/>
  <c r="Y566" i="1"/>
  <c r="Y567" i="1"/>
  <c r="Y568" i="1"/>
  <c r="Y569" i="1"/>
  <c r="Y570" i="1"/>
  <c r="Y571" i="1"/>
  <c r="Y572" i="1"/>
  <c r="Y573" i="1"/>
  <c r="Y574" i="1"/>
  <c r="Y575" i="1"/>
  <c r="Y576" i="1"/>
  <c r="Y577" i="1"/>
  <c r="Y578" i="1"/>
  <c r="Y579" i="1"/>
  <c r="Y580" i="1"/>
  <c r="Y581" i="1"/>
  <c r="Y582" i="1"/>
  <c r="Y583" i="1"/>
  <c r="Y584" i="1"/>
  <c r="Y585" i="1"/>
  <c r="Y586" i="1"/>
  <c r="Y587" i="1"/>
  <c r="Y588" i="1"/>
  <c r="Y589" i="1"/>
  <c r="Y590" i="1"/>
  <c r="Y591" i="1"/>
  <c r="Y592" i="1"/>
  <c r="Y593" i="1"/>
  <c r="Y594" i="1"/>
  <c r="Y595" i="1"/>
  <c r="Y596" i="1"/>
  <c r="Y597" i="1"/>
  <c r="Y598" i="1"/>
  <c r="Y599" i="1"/>
  <c r="Y600" i="1"/>
  <c r="Y601" i="1"/>
  <c r="Y602" i="1"/>
  <c r="Y603" i="1"/>
  <c r="Y604" i="1"/>
  <c r="Y605" i="1"/>
  <c r="Y606" i="1"/>
  <c r="Y607" i="1"/>
  <c r="Y608" i="1"/>
  <c r="Y609" i="1"/>
  <c r="Y610" i="1"/>
  <c r="Y611" i="1"/>
  <c r="Y612" i="1"/>
  <c r="Y613" i="1"/>
  <c r="Y614" i="1"/>
  <c r="Y615" i="1"/>
  <c r="Y616" i="1"/>
  <c r="Y617" i="1"/>
  <c r="Y618" i="1"/>
  <c r="Y619" i="1"/>
  <c r="Y620" i="1"/>
  <c r="Y621" i="1"/>
  <c r="Y622" i="1"/>
  <c r="Y623" i="1"/>
  <c r="Y624" i="1"/>
  <c r="Y625" i="1"/>
  <c r="Y626" i="1"/>
  <c r="Y627" i="1"/>
  <c r="Y628" i="1"/>
  <c r="Y629" i="1"/>
  <c r="Y630" i="1"/>
  <c r="Y631" i="1"/>
  <c r="Y632" i="1"/>
  <c r="Y633" i="1"/>
  <c r="Y634" i="1"/>
  <c r="Y635" i="1"/>
  <c r="Y636" i="1"/>
  <c r="Y637" i="1"/>
  <c r="Y638" i="1"/>
  <c r="Y639" i="1"/>
  <c r="Y640" i="1"/>
  <c r="Y641" i="1"/>
  <c r="Y642" i="1"/>
  <c r="Y643" i="1"/>
  <c r="Y644" i="1"/>
  <c r="Y645" i="1"/>
  <c r="Y646" i="1"/>
  <c r="Y647" i="1"/>
  <c r="Y648" i="1"/>
  <c r="Y649" i="1"/>
  <c r="Y650" i="1"/>
  <c r="Y651" i="1"/>
  <c r="Y652" i="1"/>
  <c r="Y653" i="1"/>
  <c r="Y654" i="1"/>
  <c r="Y655" i="1"/>
  <c r="Y656" i="1"/>
  <c r="Y657" i="1"/>
  <c r="Y658" i="1"/>
  <c r="Y659" i="1"/>
  <c r="Y660" i="1"/>
  <c r="Y661" i="1"/>
  <c r="Y662" i="1"/>
  <c r="Y663" i="1"/>
  <c r="Y664" i="1"/>
  <c r="Y665" i="1"/>
  <c r="Y666" i="1"/>
  <c r="Y667" i="1"/>
  <c r="Y668" i="1"/>
  <c r="Y669" i="1"/>
  <c r="Y670" i="1"/>
  <c r="Y671" i="1"/>
  <c r="Y672" i="1"/>
  <c r="Y673" i="1"/>
  <c r="Y674" i="1"/>
  <c r="Y675" i="1"/>
  <c r="Y676" i="1"/>
  <c r="Y677" i="1"/>
  <c r="Y678" i="1"/>
  <c r="Y679" i="1"/>
  <c r="Y680" i="1"/>
  <c r="Y681" i="1"/>
  <c r="Y682" i="1"/>
  <c r="Y683" i="1"/>
  <c r="Y684" i="1"/>
  <c r="Y685" i="1"/>
  <c r="Y686" i="1"/>
  <c r="Y687" i="1"/>
  <c r="Y688" i="1"/>
  <c r="Y689" i="1"/>
  <c r="Y690" i="1"/>
  <c r="Y691" i="1"/>
  <c r="Y692" i="1"/>
  <c r="Y693" i="1"/>
  <c r="Y694" i="1"/>
  <c r="Y695" i="1"/>
  <c r="Y696" i="1"/>
  <c r="Y697" i="1"/>
  <c r="Y698" i="1"/>
  <c r="Y699" i="1"/>
  <c r="Y700" i="1"/>
  <c r="Y701" i="1"/>
  <c r="Y702" i="1"/>
  <c r="Y703" i="1"/>
  <c r="Y704" i="1"/>
  <c r="Y705" i="1"/>
  <c r="Y706" i="1"/>
  <c r="Y707" i="1"/>
  <c r="Y708" i="1"/>
  <c r="Y709" i="1"/>
  <c r="Y710" i="1"/>
  <c r="Y711" i="1"/>
  <c r="Y712" i="1"/>
  <c r="Y713" i="1"/>
  <c r="Y714" i="1"/>
  <c r="Y715" i="1"/>
  <c r="Y716" i="1"/>
  <c r="Y717" i="1"/>
  <c r="Y718" i="1"/>
  <c r="Y719" i="1"/>
  <c r="Y720" i="1"/>
  <c r="Y721" i="1"/>
  <c r="Y722" i="1"/>
  <c r="Y723" i="1"/>
  <c r="Y724" i="1"/>
  <c r="Y725" i="1"/>
  <c r="Y726" i="1"/>
  <c r="Y727" i="1"/>
  <c r="Y728" i="1"/>
  <c r="Y729" i="1"/>
  <c r="Y730" i="1"/>
  <c r="Y731" i="1"/>
  <c r="Y732" i="1"/>
  <c r="Y733" i="1"/>
  <c r="Y734" i="1"/>
  <c r="Y735" i="1"/>
  <c r="Y736" i="1"/>
  <c r="Y737" i="1"/>
  <c r="Y738" i="1"/>
  <c r="Y739" i="1"/>
  <c r="Y740" i="1"/>
  <c r="Y741" i="1"/>
  <c r="Y742" i="1"/>
  <c r="Y743" i="1"/>
  <c r="Y744" i="1"/>
  <c r="Y745" i="1"/>
  <c r="Y746" i="1"/>
  <c r="Y747" i="1"/>
  <c r="Y748" i="1"/>
  <c r="Y749" i="1"/>
  <c r="Y750" i="1"/>
  <c r="Y751" i="1"/>
  <c r="Y752" i="1"/>
  <c r="Y753" i="1"/>
  <c r="Y754" i="1"/>
  <c r="Y755" i="1"/>
  <c r="Y756" i="1"/>
  <c r="Y757" i="1"/>
  <c r="Y758" i="1"/>
  <c r="Y759" i="1"/>
  <c r="Y760" i="1"/>
  <c r="Y761" i="1"/>
  <c r="Y762" i="1"/>
  <c r="Y763" i="1"/>
  <c r="Y764" i="1"/>
  <c r="Y765" i="1"/>
  <c r="Y766" i="1"/>
  <c r="Y767" i="1"/>
  <c r="Y768" i="1"/>
  <c r="Y769" i="1"/>
  <c r="Y770" i="1"/>
  <c r="Y771" i="1"/>
  <c r="Y772" i="1"/>
  <c r="Y773" i="1"/>
  <c r="Y774" i="1"/>
  <c r="Y775" i="1"/>
  <c r="Y776" i="1"/>
  <c r="Y777" i="1"/>
  <c r="Y778" i="1"/>
  <c r="Y779" i="1"/>
  <c r="Y780" i="1"/>
  <c r="Y781" i="1"/>
  <c r="Y782" i="1"/>
  <c r="Y783" i="1"/>
  <c r="Y784" i="1"/>
  <c r="Y785" i="1"/>
  <c r="Y786" i="1"/>
  <c r="Y787" i="1"/>
  <c r="Y788" i="1"/>
  <c r="Y789" i="1"/>
  <c r="Y790" i="1"/>
  <c r="Y791" i="1"/>
  <c r="Y792" i="1"/>
  <c r="Y793" i="1"/>
  <c r="Y794" i="1"/>
  <c r="Y795" i="1"/>
  <c r="Y796" i="1"/>
  <c r="Y797" i="1"/>
  <c r="Y798" i="1"/>
  <c r="Y799" i="1"/>
  <c r="Y800" i="1"/>
  <c r="Y801" i="1"/>
  <c r="Y802" i="1"/>
  <c r="Y803" i="1"/>
  <c r="Y804" i="1"/>
  <c r="Y805" i="1"/>
  <c r="Y806" i="1"/>
  <c r="Y807" i="1"/>
  <c r="Y808" i="1"/>
  <c r="Y809" i="1"/>
  <c r="Y810" i="1"/>
  <c r="Y811" i="1"/>
  <c r="Y812" i="1"/>
  <c r="Y813" i="1"/>
  <c r="Y814" i="1"/>
  <c r="Y815" i="1"/>
  <c r="Y816" i="1"/>
  <c r="Y817" i="1"/>
  <c r="Y818" i="1"/>
  <c r="Y819" i="1"/>
  <c r="Y820" i="1"/>
  <c r="Y821" i="1"/>
  <c r="Y822" i="1"/>
  <c r="Y823" i="1"/>
  <c r="Y824" i="1"/>
  <c r="Y825" i="1"/>
  <c r="Y826" i="1"/>
  <c r="Y827" i="1"/>
  <c r="Y828" i="1"/>
  <c r="Y829" i="1"/>
  <c r="Y830" i="1"/>
  <c r="Y831" i="1"/>
  <c r="Y832" i="1"/>
  <c r="Y833" i="1"/>
  <c r="Y834" i="1"/>
  <c r="Y835" i="1"/>
  <c r="Y836" i="1"/>
  <c r="Y837" i="1"/>
  <c r="Y838" i="1"/>
  <c r="Y839" i="1"/>
  <c r="Y840" i="1"/>
  <c r="Y841" i="1"/>
  <c r="Y842" i="1"/>
  <c r="Y843" i="1"/>
  <c r="Y844" i="1"/>
  <c r="Y845" i="1"/>
  <c r="Y846" i="1"/>
  <c r="Y847" i="1"/>
  <c r="Y848" i="1"/>
  <c r="Y849" i="1"/>
  <c r="Y850" i="1"/>
  <c r="Y851" i="1"/>
  <c r="Y852" i="1"/>
  <c r="Y853" i="1"/>
  <c r="Y854" i="1"/>
  <c r="Y855" i="1"/>
  <c r="Y856" i="1"/>
  <c r="Y857" i="1"/>
  <c r="Y858" i="1"/>
  <c r="Y859" i="1"/>
  <c r="Y860" i="1"/>
  <c r="Y861" i="1"/>
  <c r="Y862" i="1"/>
  <c r="Y863" i="1"/>
  <c r="Y864" i="1"/>
  <c r="Y865" i="1"/>
  <c r="Y866" i="1"/>
  <c r="Y867" i="1"/>
  <c r="Y868" i="1"/>
  <c r="Y869" i="1"/>
  <c r="Y870" i="1"/>
  <c r="Y871" i="1"/>
  <c r="Y872" i="1"/>
  <c r="Y873" i="1"/>
  <c r="Y874" i="1"/>
  <c r="Y875" i="1"/>
  <c r="Y876" i="1"/>
  <c r="Y877" i="1"/>
  <c r="Y878" i="1"/>
  <c r="Y879" i="1"/>
  <c r="Y880" i="1"/>
  <c r="Y881" i="1"/>
  <c r="Y882" i="1"/>
  <c r="Y883" i="1"/>
  <c r="Y884" i="1"/>
  <c r="Y885" i="1"/>
  <c r="Y886" i="1"/>
  <c r="Y887" i="1"/>
  <c r="Y888" i="1"/>
  <c r="Y889" i="1"/>
  <c r="Y890" i="1"/>
  <c r="Y891" i="1"/>
  <c r="Y892" i="1"/>
  <c r="Y893" i="1"/>
  <c r="Y894" i="1"/>
  <c r="Y895" i="1"/>
  <c r="Y896" i="1"/>
  <c r="Y897" i="1"/>
  <c r="Y898" i="1"/>
  <c r="Y899" i="1"/>
  <c r="Y900" i="1"/>
  <c r="Y901" i="1"/>
  <c r="Y902" i="1"/>
  <c r="Y903" i="1"/>
  <c r="Y904" i="1"/>
  <c r="Y905" i="1"/>
  <c r="Y906" i="1"/>
  <c r="Y907" i="1"/>
  <c r="Y908" i="1"/>
  <c r="Y909" i="1"/>
  <c r="Y910" i="1"/>
  <c r="Y911" i="1"/>
  <c r="Y912" i="1"/>
  <c r="Y913" i="1"/>
  <c r="Y914" i="1"/>
  <c r="Y915" i="1"/>
  <c r="Y916" i="1"/>
  <c r="Y917" i="1"/>
  <c r="Y918" i="1"/>
  <c r="Y919" i="1"/>
  <c r="Y920" i="1"/>
  <c r="Y921" i="1"/>
  <c r="Y922" i="1"/>
  <c r="Y923" i="1"/>
  <c r="Y924" i="1"/>
  <c r="Y925" i="1"/>
  <c r="Y926" i="1"/>
  <c r="Y927" i="1"/>
  <c r="Y928" i="1"/>
  <c r="Y929" i="1"/>
  <c r="Y930" i="1"/>
  <c r="Y931" i="1"/>
  <c r="Y932" i="1"/>
  <c r="Y933" i="1"/>
  <c r="Y934" i="1"/>
  <c r="Y935" i="1"/>
  <c r="Y936" i="1"/>
  <c r="Y937" i="1"/>
  <c r="Y938" i="1"/>
  <c r="Y939" i="1"/>
  <c r="Y940" i="1"/>
  <c r="Y941" i="1"/>
  <c r="Y942" i="1"/>
  <c r="Y943" i="1"/>
  <c r="Y944" i="1"/>
  <c r="Y945" i="1"/>
  <c r="Y946" i="1"/>
  <c r="Y947" i="1"/>
  <c r="Y948" i="1"/>
  <c r="Y949" i="1"/>
  <c r="Y950" i="1"/>
  <c r="Y951" i="1"/>
  <c r="Y952" i="1"/>
  <c r="Y953" i="1"/>
  <c r="Y954" i="1"/>
  <c r="Y955" i="1"/>
  <c r="Y956" i="1"/>
  <c r="Y957" i="1"/>
  <c r="Y958" i="1"/>
  <c r="Y959" i="1"/>
  <c r="Y960" i="1"/>
  <c r="Y961" i="1"/>
  <c r="Y962" i="1"/>
  <c r="Y963" i="1"/>
  <c r="Y964" i="1"/>
  <c r="Y965" i="1"/>
  <c r="Y966" i="1"/>
  <c r="Y967" i="1"/>
  <c r="Y968" i="1"/>
  <c r="Y969" i="1"/>
  <c r="Y970" i="1"/>
  <c r="Y971" i="1"/>
  <c r="Y972" i="1"/>
  <c r="Y973" i="1"/>
  <c r="Y974" i="1"/>
  <c r="Y975" i="1"/>
  <c r="Y976" i="1"/>
  <c r="Y977" i="1"/>
  <c r="Y978" i="1"/>
  <c r="Y979" i="1"/>
  <c r="Y980" i="1"/>
  <c r="Y981" i="1"/>
  <c r="Y982" i="1"/>
  <c r="Y983" i="1"/>
  <c r="Y984" i="1"/>
  <c r="Y985" i="1"/>
  <c r="Y986" i="1"/>
  <c r="Y987" i="1"/>
  <c r="Y988" i="1"/>
  <c r="Y989" i="1"/>
  <c r="Y990" i="1"/>
  <c r="Y991" i="1"/>
  <c r="Y992" i="1"/>
  <c r="Y993" i="1"/>
  <c r="Y994" i="1"/>
  <c r="Y995" i="1"/>
  <c r="Y996" i="1"/>
  <c r="Y997" i="1"/>
  <c r="P200" i="1"/>
  <c r="P201" i="1"/>
  <c r="P202" i="1"/>
  <c r="P203" i="1"/>
  <c r="P204" i="1"/>
  <c r="P205" i="1"/>
  <c r="P206" i="1"/>
  <c r="P207" i="1"/>
  <c r="P208" i="1"/>
  <c r="P209" i="1"/>
  <c r="P210" i="1"/>
  <c r="P211" i="1"/>
  <c r="P212" i="1"/>
  <c r="P213" i="1"/>
  <c r="P214" i="1"/>
  <c r="P215" i="1"/>
  <c r="P216" i="1"/>
  <c r="P217" i="1"/>
  <c r="P218" i="1"/>
  <c r="P219" i="1"/>
  <c r="P220" i="1"/>
  <c r="P221" i="1"/>
  <c r="P222" i="1"/>
  <c r="P223" i="1"/>
  <c r="P224" i="1"/>
  <c r="P225" i="1"/>
  <c r="P226" i="1"/>
  <c r="P227" i="1"/>
  <c r="P228" i="1"/>
  <c r="P229" i="1"/>
  <c r="P230" i="1"/>
  <c r="P231" i="1"/>
  <c r="P232" i="1"/>
  <c r="P233" i="1"/>
  <c r="P234" i="1"/>
  <c r="P235" i="1"/>
  <c r="P236" i="1"/>
  <c r="P237" i="1"/>
  <c r="P238" i="1"/>
  <c r="P239" i="1"/>
  <c r="P240" i="1"/>
  <c r="P241" i="1"/>
  <c r="P242" i="1"/>
  <c r="P243" i="1"/>
  <c r="P244" i="1"/>
  <c r="P245" i="1"/>
  <c r="P246" i="1"/>
  <c r="P247" i="1"/>
  <c r="P248" i="1"/>
  <c r="P249" i="1"/>
  <c r="P250" i="1"/>
  <c r="P251" i="1"/>
  <c r="P252" i="1"/>
  <c r="P253" i="1"/>
  <c r="P254" i="1"/>
  <c r="P255" i="1"/>
  <c r="P256" i="1"/>
  <c r="P257" i="1"/>
  <c r="P258" i="1"/>
  <c r="P259" i="1"/>
  <c r="P260" i="1"/>
  <c r="P261" i="1"/>
  <c r="P262" i="1"/>
  <c r="P263" i="1"/>
  <c r="P264" i="1"/>
  <c r="P265" i="1"/>
  <c r="P266" i="1"/>
  <c r="P267" i="1"/>
  <c r="P268" i="1"/>
  <c r="P269" i="1"/>
  <c r="P270" i="1"/>
  <c r="P271" i="1"/>
  <c r="P272" i="1"/>
  <c r="P273" i="1"/>
  <c r="P274" i="1"/>
  <c r="P275" i="1"/>
  <c r="P276" i="1"/>
  <c r="P277" i="1"/>
  <c r="P278" i="1"/>
  <c r="P279" i="1"/>
  <c r="P280" i="1"/>
  <c r="P281" i="1"/>
  <c r="P282" i="1"/>
  <c r="P283" i="1"/>
  <c r="P284" i="1"/>
  <c r="P285" i="1"/>
  <c r="P286" i="1"/>
  <c r="P287" i="1"/>
  <c r="P288" i="1"/>
  <c r="P289" i="1"/>
  <c r="P290" i="1"/>
  <c r="P291" i="1"/>
  <c r="P292" i="1"/>
  <c r="P293" i="1"/>
  <c r="P294" i="1"/>
  <c r="P295" i="1"/>
  <c r="P296" i="1"/>
  <c r="P297" i="1"/>
  <c r="P298" i="1"/>
  <c r="P299" i="1"/>
  <c r="P300" i="1"/>
  <c r="P301" i="1"/>
  <c r="P302" i="1"/>
  <c r="P303" i="1"/>
  <c r="P304" i="1"/>
  <c r="P305" i="1"/>
  <c r="P306" i="1"/>
  <c r="P307" i="1"/>
  <c r="P308" i="1"/>
  <c r="P309" i="1"/>
  <c r="P310" i="1"/>
  <c r="P311" i="1"/>
  <c r="P312" i="1"/>
  <c r="P313" i="1"/>
  <c r="P314" i="1"/>
  <c r="P315" i="1"/>
  <c r="P316" i="1"/>
  <c r="P317" i="1"/>
  <c r="P318" i="1"/>
  <c r="P319" i="1"/>
  <c r="P320" i="1"/>
  <c r="P321" i="1"/>
  <c r="P322" i="1"/>
  <c r="P323" i="1"/>
  <c r="P324" i="1"/>
  <c r="P325" i="1"/>
  <c r="P326" i="1"/>
  <c r="P327" i="1"/>
  <c r="P328" i="1"/>
  <c r="P329" i="1"/>
  <c r="P330" i="1"/>
  <c r="P331" i="1"/>
  <c r="P332" i="1"/>
  <c r="P333" i="1"/>
  <c r="P334" i="1"/>
  <c r="P335" i="1"/>
  <c r="P336" i="1"/>
  <c r="P337" i="1"/>
  <c r="P338" i="1"/>
  <c r="P339" i="1"/>
  <c r="P340" i="1"/>
  <c r="P341" i="1"/>
  <c r="P342" i="1"/>
  <c r="P343" i="1"/>
  <c r="P344" i="1"/>
  <c r="P345" i="1"/>
  <c r="P346" i="1"/>
  <c r="P347" i="1"/>
  <c r="P348" i="1"/>
  <c r="P349" i="1"/>
  <c r="P350" i="1"/>
  <c r="P351" i="1"/>
  <c r="P352" i="1"/>
  <c r="P353" i="1"/>
  <c r="P354" i="1"/>
  <c r="P355" i="1"/>
  <c r="P356" i="1"/>
  <c r="P357" i="1"/>
  <c r="P358" i="1"/>
  <c r="P359" i="1"/>
  <c r="P360" i="1"/>
  <c r="P361" i="1"/>
  <c r="P362" i="1"/>
  <c r="P363" i="1"/>
  <c r="P364" i="1"/>
  <c r="P365" i="1"/>
  <c r="P366" i="1"/>
  <c r="P367" i="1"/>
  <c r="P368" i="1"/>
  <c r="P369" i="1"/>
  <c r="P370" i="1"/>
  <c r="P371" i="1"/>
  <c r="P372" i="1"/>
  <c r="P373" i="1"/>
  <c r="P374" i="1"/>
  <c r="P375" i="1"/>
  <c r="P376" i="1"/>
  <c r="P377" i="1"/>
  <c r="P378" i="1"/>
  <c r="P379" i="1"/>
  <c r="P380" i="1"/>
  <c r="P381" i="1"/>
  <c r="P382" i="1"/>
  <c r="P383" i="1"/>
  <c r="P384" i="1"/>
  <c r="P385" i="1"/>
  <c r="P386" i="1"/>
  <c r="P387" i="1"/>
  <c r="P388" i="1"/>
  <c r="P389" i="1"/>
  <c r="P390" i="1"/>
  <c r="P391" i="1"/>
  <c r="P392" i="1"/>
  <c r="P393" i="1"/>
  <c r="P394" i="1"/>
  <c r="P395" i="1"/>
  <c r="P396" i="1"/>
  <c r="P397" i="1"/>
  <c r="P398" i="1"/>
  <c r="P399" i="1"/>
  <c r="P400" i="1"/>
  <c r="P401" i="1"/>
  <c r="P402" i="1"/>
  <c r="P403" i="1"/>
  <c r="P404" i="1"/>
  <c r="P405" i="1"/>
  <c r="P406" i="1"/>
  <c r="P407" i="1"/>
  <c r="P408" i="1"/>
  <c r="P409" i="1"/>
  <c r="P410" i="1"/>
  <c r="P411" i="1"/>
  <c r="P412" i="1"/>
  <c r="P413" i="1"/>
  <c r="P414" i="1"/>
  <c r="P415" i="1"/>
  <c r="P416" i="1"/>
  <c r="P417" i="1"/>
  <c r="P418" i="1"/>
  <c r="P419" i="1"/>
  <c r="P420" i="1"/>
  <c r="P421" i="1"/>
  <c r="P422" i="1"/>
  <c r="P423" i="1"/>
  <c r="P424" i="1"/>
  <c r="P425" i="1"/>
  <c r="P426" i="1"/>
  <c r="P427" i="1"/>
  <c r="P428" i="1"/>
  <c r="P429" i="1"/>
  <c r="P430" i="1"/>
  <c r="P431" i="1"/>
  <c r="P432" i="1"/>
  <c r="P433" i="1"/>
  <c r="P434" i="1"/>
  <c r="P435" i="1"/>
  <c r="P436" i="1"/>
  <c r="P437" i="1"/>
  <c r="P438" i="1"/>
  <c r="P439" i="1"/>
  <c r="P440" i="1"/>
  <c r="P441" i="1"/>
  <c r="P442" i="1"/>
  <c r="P443" i="1"/>
  <c r="P444" i="1"/>
  <c r="P445" i="1"/>
  <c r="P446" i="1"/>
  <c r="P447" i="1"/>
  <c r="P448" i="1"/>
  <c r="P449" i="1"/>
  <c r="P450" i="1"/>
  <c r="P451" i="1"/>
  <c r="P452" i="1"/>
  <c r="P453" i="1"/>
  <c r="P454" i="1"/>
  <c r="P455" i="1"/>
  <c r="P456" i="1"/>
  <c r="P457" i="1"/>
  <c r="P458" i="1"/>
  <c r="P459" i="1"/>
  <c r="P460" i="1"/>
  <c r="P461" i="1"/>
  <c r="P462" i="1"/>
  <c r="P463" i="1"/>
  <c r="P464" i="1"/>
  <c r="P465" i="1"/>
  <c r="P466" i="1"/>
  <c r="P467" i="1"/>
  <c r="P468" i="1"/>
  <c r="P469" i="1"/>
  <c r="P470" i="1"/>
  <c r="P471" i="1"/>
  <c r="P472" i="1"/>
  <c r="P473" i="1"/>
  <c r="P474" i="1"/>
  <c r="P475" i="1"/>
  <c r="P476" i="1"/>
  <c r="P477" i="1"/>
  <c r="P478" i="1"/>
  <c r="P479" i="1"/>
  <c r="P480" i="1"/>
  <c r="P481" i="1"/>
  <c r="P482" i="1"/>
  <c r="P483" i="1"/>
  <c r="P484" i="1"/>
  <c r="P485" i="1"/>
  <c r="P486" i="1"/>
  <c r="P487" i="1"/>
  <c r="P488" i="1"/>
  <c r="P489" i="1"/>
  <c r="P490" i="1"/>
  <c r="P491" i="1"/>
  <c r="P492" i="1"/>
  <c r="P493" i="1"/>
  <c r="P494" i="1"/>
  <c r="P495" i="1"/>
  <c r="P496" i="1"/>
  <c r="P497" i="1"/>
  <c r="P498" i="1"/>
  <c r="P499" i="1"/>
  <c r="P500" i="1"/>
  <c r="P501" i="1"/>
  <c r="P502" i="1"/>
  <c r="P503" i="1"/>
  <c r="P504" i="1"/>
  <c r="P505" i="1"/>
  <c r="P506" i="1"/>
  <c r="P507" i="1"/>
  <c r="P508" i="1"/>
  <c r="P509" i="1"/>
  <c r="P510" i="1"/>
  <c r="P511" i="1"/>
  <c r="P512" i="1"/>
  <c r="P513" i="1"/>
  <c r="P514" i="1"/>
  <c r="P515" i="1"/>
  <c r="P516" i="1"/>
  <c r="P517" i="1"/>
  <c r="P518" i="1"/>
  <c r="P519" i="1"/>
  <c r="P520" i="1"/>
  <c r="P521" i="1"/>
  <c r="P522" i="1"/>
  <c r="P523" i="1"/>
  <c r="P524" i="1"/>
  <c r="P525" i="1"/>
  <c r="P526" i="1"/>
  <c r="P527" i="1"/>
  <c r="P528" i="1"/>
  <c r="P529" i="1"/>
  <c r="P530" i="1"/>
  <c r="P531" i="1"/>
  <c r="P532" i="1"/>
  <c r="P533" i="1"/>
  <c r="P534" i="1"/>
  <c r="P535" i="1"/>
  <c r="P536" i="1"/>
  <c r="P537" i="1"/>
  <c r="P538" i="1"/>
  <c r="P539" i="1"/>
  <c r="P540" i="1"/>
  <c r="P541" i="1"/>
  <c r="P542" i="1"/>
  <c r="P543" i="1"/>
  <c r="P544" i="1"/>
  <c r="P545" i="1"/>
  <c r="P546" i="1"/>
  <c r="P547" i="1"/>
  <c r="P548" i="1"/>
  <c r="P549" i="1"/>
  <c r="P550" i="1"/>
  <c r="P551" i="1"/>
  <c r="P552" i="1"/>
  <c r="P553" i="1"/>
  <c r="P554" i="1"/>
  <c r="P555" i="1"/>
  <c r="P556" i="1"/>
  <c r="P557" i="1"/>
  <c r="P558" i="1"/>
  <c r="P559" i="1"/>
  <c r="P560" i="1"/>
  <c r="P561" i="1"/>
  <c r="P562" i="1"/>
  <c r="P563" i="1"/>
  <c r="P564" i="1"/>
  <c r="P565" i="1"/>
  <c r="P566" i="1"/>
  <c r="P567" i="1"/>
  <c r="P568" i="1"/>
  <c r="P569" i="1"/>
  <c r="P570" i="1"/>
  <c r="P571" i="1"/>
  <c r="P572" i="1"/>
  <c r="P573" i="1"/>
  <c r="P574" i="1"/>
  <c r="P575" i="1"/>
  <c r="P576" i="1"/>
  <c r="P577" i="1"/>
  <c r="P578" i="1"/>
  <c r="P579" i="1"/>
  <c r="P580" i="1"/>
  <c r="P581" i="1"/>
  <c r="P582" i="1"/>
  <c r="P583" i="1"/>
  <c r="P584" i="1"/>
  <c r="P585" i="1"/>
  <c r="P586" i="1"/>
  <c r="P587" i="1"/>
  <c r="P588" i="1"/>
  <c r="P589" i="1"/>
  <c r="P590" i="1"/>
  <c r="P591" i="1"/>
  <c r="P592" i="1"/>
  <c r="P593" i="1"/>
  <c r="P594" i="1"/>
  <c r="P595" i="1"/>
  <c r="P596" i="1"/>
  <c r="P597" i="1"/>
  <c r="P598" i="1"/>
  <c r="P599" i="1"/>
  <c r="P600" i="1"/>
  <c r="P601" i="1"/>
  <c r="P602" i="1"/>
  <c r="P603" i="1"/>
  <c r="P604" i="1"/>
  <c r="P605" i="1"/>
  <c r="P606" i="1"/>
  <c r="P607" i="1"/>
  <c r="P608" i="1"/>
  <c r="P609" i="1"/>
  <c r="P610" i="1"/>
  <c r="P611" i="1"/>
  <c r="P612" i="1"/>
  <c r="P613" i="1"/>
  <c r="P614" i="1"/>
  <c r="P615" i="1"/>
  <c r="P616" i="1"/>
  <c r="P617" i="1"/>
  <c r="P618" i="1"/>
  <c r="P619" i="1"/>
  <c r="P620" i="1"/>
  <c r="P621" i="1"/>
  <c r="P622" i="1"/>
  <c r="P623" i="1"/>
  <c r="P624" i="1"/>
  <c r="P625" i="1"/>
  <c r="P626" i="1"/>
  <c r="P627" i="1"/>
  <c r="P628" i="1"/>
  <c r="P629" i="1"/>
  <c r="P630" i="1"/>
  <c r="P631" i="1"/>
  <c r="P632" i="1"/>
  <c r="P633" i="1"/>
  <c r="P634" i="1"/>
  <c r="P635" i="1"/>
  <c r="P636" i="1"/>
  <c r="P637" i="1"/>
  <c r="P638" i="1"/>
  <c r="P639" i="1"/>
  <c r="P640" i="1"/>
  <c r="P641" i="1"/>
  <c r="P642" i="1"/>
  <c r="P643" i="1"/>
  <c r="P644" i="1"/>
  <c r="P645" i="1"/>
  <c r="P646" i="1"/>
  <c r="P647" i="1"/>
  <c r="P648" i="1"/>
  <c r="P649" i="1"/>
  <c r="P650" i="1"/>
  <c r="P651" i="1"/>
  <c r="P652" i="1"/>
  <c r="P653" i="1"/>
  <c r="P654" i="1"/>
  <c r="P655" i="1"/>
  <c r="P656" i="1"/>
  <c r="P657" i="1"/>
  <c r="P658" i="1"/>
  <c r="P659" i="1"/>
  <c r="P660" i="1"/>
  <c r="P661" i="1"/>
  <c r="P662" i="1"/>
  <c r="P663" i="1"/>
  <c r="P664" i="1"/>
  <c r="P665" i="1"/>
  <c r="P666" i="1"/>
  <c r="P667" i="1"/>
  <c r="P668" i="1"/>
  <c r="P669" i="1"/>
  <c r="P670" i="1"/>
  <c r="P671" i="1"/>
  <c r="P672" i="1"/>
  <c r="P673" i="1"/>
  <c r="P674" i="1"/>
  <c r="P675" i="1"/>
  <c r="P676" i="1"/>
  <c r="P677" i="1"/>
  <c r="P678" i="1"/>
  <c r="P679" i="1"/>
  <c r="P680" i="1"/>
  <c r="P681" i="1"/>
  <c r="P682" i="1"/>
  <c r="P683" i="1"/>
  <c r="P684" i="1"/>
  <c r="P685" i="1"/>
  <c r="P686" i="1"/>
  <c r="P687" i="1"/>
  <c r="P688" i="1"/>
  <c r="P689" i="1"/>
  <c r="P690" i="1"/>
  <c r="P691" i="1"/>
  <c r="P692" i="1"/>
  <c r="P693" i="1"/>
  <c r="P694" i="1"/>
  <c r="P695" i="1"/>
  <c r="P696" i="1"/>
  <c r="P697" i="1"/>
  <c r="P698" i="1"/>
  <c r="P699" i="1"/>
  <c r="P700" i="1"/>
  <c r="P701" i="1"/>
  <c r="P702" i="1"/>
  <c r="P703" i="1"/>
  <c r="P704" i="1"/>
  <c r="P705" i="1"/>
  <c r="P706" i="1"/>
  <c r="P707" i="1"/>
  <c r="P708" i="1"/>
  <c r="P709" i="1"/>
  <c r="P710" i="1"/>
  <c r="P711" i="1"/>
  <c r="P712" i="1"/>
  <c r="P713" i="1"/>
  <c r="P714" i="1"/>
  <c r="P715" i="1"/>
  <c r="P716" i="1"/>
  <c r="P717" i="1"/>
  <c r="P718" i="1"/>
  <c r="P719" i="1"/>
  <c r="P720" i="1"/>
  <c r="P721" i="1"/>
  <c r="P722" i="1"/>
  <c r="P723" i="1"/>
  <c r="P724" i="1"/>
  <c r="P725" i="1"/>
  <c r="P726" i="1"/>
  <c r="P727" i="1"/>
  <c r="P728" i="1"/>
  <c r="P729" i="1"/>
  <c r="P730" i="1"/>
  <c r="P731" i="1"/>
  <c r="P732" i="1"/>
  <c r="P733" i="1"/>
  <c r="P734" i="1"/>
  <c r="P735" i="1"/>
  <c r="P736" i="1"/>
  <c r="P737" i="1"/>
  <c r="P738" i="1"/>
  <c r="P739" i="1"/>
  <c r="P740" i="1"/>
  <c r="P741" i="1"/>
  <c r="P742" i="1"/>
  <c r="P743" i="1"/>
  <c r="P744" i="1"/>
  <c r="P745" i="1"/>
  <c r="P746" i="1"/>
  <c r="P747" i="1"/>
  <c r="P748" i="1"/>
  <c r="P749" i="1"/>
  <c r="P750" i="1"/>
  <c r="P751" i="1"/>
  <c r="P752" i="1"/>
  <c r="P753" i="1"/>
  <c r="P754" i="1"/>
  <c r="P755" i="1"/>
  <c r="P756" i="1"/>
  <c r="P757" i="1"/>
  <c r="P758" i="1"/>
  <c r="P759" i="1"/>
  <c r="P760" i="1"/>
  <c r="P761" i="1"/>
  <c r="P762" i="1"/>
  <c r="P763" i="1"/>
  <c r="P764" i="1"/>
  <c r="P765" i="1"/>
  <c r="P766" i="1"/>
  <c r="P767" i="1"/>
  <c r="P768" i="1"/>
  <c r="P769" i="1"/>
  <c r="P770" i="1"/>
  <c r="P771" i="1"/>
  <c r="P772" i="1"/>
  <c r="P773" i="1"/>
  <c r="P774" i="1"/>
  <c r="P775" i="1"/>
  <c r="P776" i="1"/>
  <c r="P777" i="1"/>
  <c r="P778" i="1"/>
  <c r="P779" i="1"/>
  <c r="P780" i="1"/>
  <c r="P781" i="1"/>
  <c r="P782" i="1"/>
  <c r="P783" i="1"/>
  <c r="P784" i="1"/>
  <c r="P785" i="1"/>
  <c r="P786" i="1"/>
  <c r="P787" i="1"/>
  <c r="P788" i="1"/>
  <c r="P789" i="1"/>
  <c r="P790" i="1"/>
  <c r="P791" i="1"/>
  <c r="P792" i="1"/>
  <c r="P793" i="1"/>
  <c r="P794" i="1"/>
  <c r="P795" i="1"/>
  <c r="P796" i="1"/>
  <c r="P797" i="1"/>
  <c r="P798" i="1"/>
  <c r="P799" i="1"/>
  <c r="P800" i="1"/>
  <c r="P801" i="1"/>
  <c r="P802" i="1"/>
  <c r="P803" i="1"/>
  <c r="P804" i="1"/>
  <c r="P805" i="1"/>
  <c r="P806" i="1"/>
  <c r="P807" i="1"/>
  <c r="P808" i="1"/>
  <c r="P809" i="1"/>
  <c r="P810" i="1"/>
  <c r="P811" i="1"/>
  <c r="P812" i="1"/>
  <c r="P813" i="1"/>
  <c r="P814" i="1"/>
  <c r="P815" i="1"/>
  <c r="P816" i="1"/>
  <c r="P817" i="1"/>
  <c r="P818" i="1"/>
  <c r="P819" i="1"/>
  <c r="P820" i="1"/>
  <c r="P821" i="1"/>
  <c r="P822" i="1"/>
  <c r="P823" i="1"/>
  <c r="P824" i="1"/>
  <c r="P825" i="1"/>
  <c r="P826" i="1"/>
  <c r="P827" i="1"/>
  <c r="P828" i="1"/>
  <c r="P829" i="1"/>
  <c r="P830" i="1"/>
  <c r="P831" i="1"/>
  <c r="P832" i="1"/>
  <c r="P833" i="1"/>
  <c r="P834" i="1"/>
  <c r="P835" i="1"/>
  <c r="P836" i="1"/>
  <c r="P837" i="1"/>
  <c r="P838" i="1"/>
  <c r="P839" i="1"/>
  <c r="P840" i="1"/>
  <c r="P841" i="1"/>
  <c r="P842" i="1"/>
  <c r="P843" i="1"/>
  <c r="P844" i="1"/>
  <c r="P845" i="1"/>
  <c r="P846" i="1"/>
  <c r="P847" i="1"/>
  <c r="P848" i="1"/>
  <c r="P849" i="1"/>
  <c r="P850" i="1"/>
  <c r="P851" i="1"/>
  <c r="P852" i="1"/>
  <c r="P853" i="1"/>
  <c r="P854" i="1"/>
  <c r="P855" i="1"/>
  <c r="P856" i="1"/>
  <c r="P857" i="1"/>
  <c r="P858" i="1"/>
  <c r="P859" i="1"/>
  <c r="P860" i="1"/>
  <c r="P861" i="1"/>
  <c r="P862" i="1"/>
  <c r="P863" i="1"/>
  <c r="P864" i="1"/>
  <c r="P865" i="1"/>
  <c r="P866" i="1"/>
  <c r="P867" i="1"/>
  <c r="P868" i="1"/>
  <c r="P869" i="1"/>
  <c r="P870" i="1"/>
  <c r="P871" i="1"/>
  <c r="P872" i="1"/>
  <c r="P873" i="1"/>
  <c r="P874" i="1"/>
  <c r="P875" i="1"/>
  <c r="P876" i="1"/>
  <c r="P877" i="1"/>
  <c r="P878" i="1"/>
  <c r="P879" i="1"/>
  <c r="P880" i="1"/>
  <c r="P881" i="1"/>
  <c r="P882" i="1"/>
  <c r="P883" i="1"/>
  <c r="P884" i="1"/>
  <c r="P885" i="1"/>
  <c r="P886" i="1"/>
  <c r="P887" i="1"/>
  <c r="P888" i="1"/>
  <c r="P889" i="1"/>
  <c r="P890" i="1"/>
  <c r="P891" i="1"/>
  <c r="P892" i="1"/>
  <c r="P893" i="1"/>
  <c r="P894" i="1"/>
  <c r="P895" i="1"/>
  <c r="P896" i="1"/>
  <c r="P897" i="1"/>
  <c r="P898" i="1"/>
  <c r="P899" i="1"/>
  <c r="P900" i="1"/>
  <c r="P901" i="1"/>
  <c r="P902" i="1"/>
  <c r="P903" i="1"/>
  <c r="P904" i="1"/>
  <c r="P905" i="1"/>
  <c r="P906" i="1"/>
  <c r="P907" i="1"/>
  <c r="P908" i="1"/>
  <c r="P909" i="1"/>
  <c r="P910" i="1"/>
  <c r="P911" i="1"/>
  <c r="P912" i="1"/>
  <c r="P913" i="1"/>
  <c r="P914" i="1"/>
  <c r="P915" i="1"/>
  <c r="P916" i="1"/>
  <c r="P917" i="1"/>
  <c r="P918" i="1"/>
  <c r="P919" i="1"/>
  <c r="P920" i="1"/>
  <c r="P921" i="1"/>
  <c r="P922" i="1"/>
  <c r="P923" i="1"/>
  <c r="P924" i="1"/>
  <c r="P925" i="1"/>
  <c r="P926" i="1"/>
  <c r="P927" i="1"/>
  <c r="P928" i="1"/>
  <c r="P929" i="1"/>
  <c r="P930" i="1"/>
  <c r="P931" i="1"/>
  <c r="P932" i="1"/>
  <c r="P933" i="1"/>
  <c r="P934" i="1"/>
  <c r="P935" i="1"/>
  <c r="P936" i="1"/>
  <c r="P937" i="1"/>
  <c r="P938" i="1"/>
  <c r="P939" i="1"/>
  <c r="P940" i="1"/>
  <c r="P941" i="1"/>
  <c r="P942" i="1"/>
  <c r="P943" i="1"/>
  <c r="P944" i="1"/>
  <c r="P945" i="1"/>
  <c r="P946" i="1"/>
  <c r="P947" i="1"/>
  <c r="P948" i="1"/>
  <c r="P949" i="1"/>
  <c r="P950" i="1"/>
  <c r="P951" i="1"/>
  <c r="P952" i="1"/>
  <c r="P953" i="1"/>
  <c r="P954" i="1"/>
  <c r="P955" i="1"/>
  <c r="P956" i="1"/>
  <c r="P957" i="1"/>
  <c r="P958" i="1"/>
  <c r="P959" i="1"/>
  <c r="P960" i="1"/>
  <c r="P961" i="1"/>
  <c r="P962" i="1"/>
  <c r="P963" i="1"/>
  <c r="P964" i="1"/>
  <c r="P965" i="1"/>
  <c r="P966" i="1"/>
  <c r="P967" i="1"/>
  <c r="P968" i="1"/>
  <c r="P969" i="1"/>
  <c r="P970" i="1"/>
  <c r="P971" i="1"/>
  <c r="P972" i="1"/>
  <c r="P973" i="1"/>
  <c r="P974" i="1"/>
  <c r="P975" i="1"/>
  <c r="P976" i="1"/>
  <c r="P977" i="1"/>
  <c r="P978" i="1"/>
  <c r="P979" i="1"/>
  <c r="P980" i="1"/>
  <c r="P981" i="1"/>
  <c r="P982" i="1"/>
  <c r="P983" i="1"/>
  <c r="P984" i="1"/>
  <c r="P985" i="1"/>
  <c r="P986" i="1"/>
  <c r="P987" i="1"/>
  <c r="P988" i="1"/>
  <c r="P989" i="1"/>
  <c r="P990" i="1"/>
  <c r="P991" i="1"/>
  <c r="P992" i="1"/>
  <c r="P993" i="1"/>
  <c r="P994" i="1"/>
  <c r="P995" i="1"/>
  <c r="P996" i="1"/>
  <c r="P997" i="1"/>
  <c r="Q3" i="15"/>
  <c r="Q5" i="15"/>
  <c r="Q6" i="15"/>
  <c r="Q7" i="15"/>
  <c r="Q8" i="15"/>
  <c r="Q9" i="15"/>
  <c r="Q10" i="15"/>
  <c r="Q11" i="15"/>
  <c r="Q12" i="15"/>
  <c r="Q13" i="15"/>
  <c r="Q14" i="15"/>
  <c r="Q15" i="15"/>
  <c r="Q16" i="15"/>
  <c r="Q17" i="15"/>
  <c r="Q18" i="15"/>
  <c r="Q19" i="15"/>
  <c r="Q20" i="15"/>
  <c r="Q21" i="15"/>
  <c r="Q22" i="15"/>
  <c r="Q23" i="15"/>
  <c r="Q24" i="15"/>
  <c r="Q25" i="15"/>
  <c r="Q26" i="15"/>
  <c r="Q27" i="15"/>
  <c r="Q28" i="15"/>
  <c r="Q29" i="15"/>
  <c r="Q30" i="15"/>
  <c r="Q31" i="15"/>
  <c r="Q32" i="15"/>
  <c r="Q33" i="15"/>
  <c r="Q34" i="15"/>
  <c r="Q35" i="15"/>
  <c r="Q36" i="15"/>
  <c r="Q37" i="15"/>
  <c r="Q38" i="15"/>
  <c r="Q39" i="15"/>
  <c r="Q40" i="15"/>
  <c r="Q41" i="15"/>
  <c r="Q42" i="15"/>
  <c r="Q43" i="15"/>
  <c r="Q44" i="15"/>
  <c r="Q45" i="15"/>
  <c r="Q46" i="15"/>
  <c r="Q47" i="15"/>
  <c r="Q48" i="15"/>
  <c r="Q49" i="15"/>
  <c r="Q50" i="15"/>
  <c r="Q51" i="15"/>
  <c r="Q52" i="15"/>
  <c r="Q53" i="15"/>
  <c r="Q54" i="15"/>
  <c r="Q55" i="15"/>
  <c r="Q56" i="15"/>
  <c r="Q57" i="15"/>
  <c r="Q58" i="15"/>
  <c r="Q59" i="15"/>
  <c r="Q60" i="15"/>
  <c r="Q61" i="15"/>
  <c r="Q62" i="15"/>
  <c r="Q63" i="15"/>
  <c r="Q64" i="15"/>
  <c r="Q65" i="15"/>
  <c r="Q66" i="15"/>
  <c r="Q67" i="15"/>
  <c r="Q68" i="15"/>
  <c r="Q69" i="15"/>
  <c r="Q70" i="15"/>
  <c r="Q71" i="15"/>
  <c r="Q72" i="15"/>
  <c r="Q73" i="15"/>
  <c r="Q74" i="15"/>
  <c r="Q75" i="15"/>
  <c r="Q76" i="15"/>
  <c r="Q77" i="15"/>
  <c r="Q78" i="15"/>
  <c r="Q79" i="15"/>
  <c r="Q80" i="15"/>
  <c r="Q81" i="15"/>
  <c r="Q82" i="15"/>
  <c r="Q83" i="15"/>
  <c r="Q84" i="15"/>
  <c r="Q85" i="15"/>
  <c r="Q86" i="15"/>
  <c r="Q87" i="15"/>
  <c r="Q88" i="15"/>
  <c r="Q89" i="15"/>
  <c r="Q90" i="15"/>
  <c r="Q91" i="15"/>
  <c r="Q92" i="15"/>
  <c r="Q93" i="15"/>
  <c r="Q94" i="15"/>
  <c r="Q95" i="15"/>
  <c r="Q96" i="15"/>
  <c r="Q97" i="15"/>
  <c r="Q98" i="15"/>
  <c r="Q99" i="15"/>
  <c r="Q100" i="15"/>
  <c r="Q101" i="15"/>
  <c r="Q102" i="15"/>
  <c r="Q103" i="15"/>
  <c r="Q104" i="15"/>
  <c r="Q105" i="15"/>
  <c r="Q106" i="15"/>
  <c r="Q107" i="15"/>
  <c r="Q108" i="15"/>
  <c r="Q109" i="15"/>
  <c r="Q110" i="15"/>
  <c r="Q111" i="15"/>
  <c r="Q112" i="15"/>
  <c r="Q113" i="15"/>
  <c r="Q114" i="15"/>
  <c r="Q115" i="15"/>
  <c r="Q116" i="15"/>
  <c r="Q117" i="15"/>
  <c r="Q118" i="15"/>
  <c r="Q119" i="15"/>
  <c r="Q120" i="15"/>
  <c r="Q121" i="15"/>
  <c r="Q122" i="15"/>
  <c r="Q123" i="15"/>
  <c r="Q124" i="15"/>
  <c r="Q125" i="15"/>
  <c r="Q126" i="15"/>
  <c r="Q127" i="15"/>
  <c r="Q128" i="15"/>
  <c r="Q129" i="15"/>
  <c r="Q130" i="15"/>
  <c r="Q131" i="15"/>
  <c r="Q132" i="15"/>
  <c r="Q133" i="15"/>
  <c r="Q134" i="15"/>
  <c r="Q135" i="15"/>
  <c r="Q136" i="15"/>
  <c r="Q137" i="15"/>
  <c r="Q138" i="15"/>
  <c r="Q139" i="15"/>
  <c r="Q140" i="15"/>
  <c r="Q141" i="15"/>
  <c r="Q142" i="15"/>
  <c r="Q143" i="15"/>
  <c r="Q144" i="15"/>
  <c r="Q145" i="15"/>
  <c r="Q146" i="15"/>
  <c r="Q147" i="15"/>
  <c r="Q148" i="15"/>
  <c r="Q149" i="15"/>
  <c r="Q150" i="15"/>
  <c r="Q151" i="15"/>
  <c r="Q152" i="15"/>
  <c r="Q153" i="15"/>
  <c r="Q154" i="15"/>
  <c r="Q155" i="15"/>
  <c r="Q156" i="15"/>
  <c r="Q157" i="15"/>
  <c r="Q158" i="15"/>
  <c r="Q159" i="15"/>
  <c r="Q160" i="15"/>
  <c r="Q161" i="15"/>
  <c r="Q162" i="15"/>
  <c r="Q163" i="15"/>
  <c r="Q164" i="15"/>
  <c r="Q165" i="15"/>
  <c r="Q166" i="15"/>
  <c r="Q167" i="15"/>
  <c r="Q168" i="15"/>
  <c r="Q169" i="15"/>
  <c r="Q170" i="15"/>
  <c r="Q171" i="15"/>
  <c r="Q172" i="15"/>
  <c r="Q173" i="15"/>
  <c r="Q174" i="15"/>
  <c r="Q175" i="15"/>
  <c r="Q176" i="15"/>
  <c r="Q177" i="15"/>
  <c r="Q178" i="15"/>
  <c r="Q179" i="15"/>
  <c r="Q180" i="15"/>
  <c r="Q181" i="15"/>
  <c r="Q182" i="15"/>
  <c r="Q183" i="15"/>
  <c r="Q184" i="15"/>
  <c r="Q185" i="15"/>
  <c r="Q186" i="15"/>
  <c r="Q187" i="15"/>
  <c r="Q188" i="15"/>
  <c r="Q189" i="15"/>
  <c r="Q190" i="15"/>
  <c r="Q191" i="15"/>
  <c r="Q192" i="15"/>
  <c r="Q193" i="15"/>
  <c r="Q194" i="15"/>
  <c r="Q195" i="15"/>
  <c r="Q196" i="15"/>
  <c r="Q197" i="15"/>
  <c r="Q198" i="15"/>
  <c r="Q199" i="15"/>
  <c r="Q200" i="15"/>
  <c r="Q201" i="15"/>
  <c r="Q202" i="15"/>
  <c r="Q203" i="15"/>
  <c r="Q204" i="15"/>
  <c r="Q205" i="15"/>
  <c r="Q206" i="15"/>
  <c r="Q207" i="15"/>
  <c r="Q208" i="15"/>
  <c r="Q209" i="15"/>
  <c r="Q210" i="15"/>
  <c r="Q211" i="15"/>
  <c r="Q212" i="15"/>
  <c r="Q213" i="15"/>
  <c r="Q214" i="15"/>
  <c r="Q215" i="15"/>
  <c r="Q216" i="15"/>
  <c r="Q217" i="15"/>
  <c r="Q218" i="15"/>
  <c r="Q219" i="15"/>
  <c r="Q220" i="15"/>
  <c r="Q221" i="15"/>
  <c r="Q222" i="15"/>
  <c r="Q223" i="15"/>
  <c r="Q224" i="15"/>
  <c r="Q225" i="15"/>
  <c r="Q226" i="15"/>
  <c r="Q227" i="15"/>
  <c r="Q228" i="15"/>
  <c r="Q229" i="15"/>
  <c r="Q230" i="15"/>
  <c r="Q231" i="15"/>
  <c r="Q232" i="15"/>
  <c r="Q233" i="15"/>
  <c r="Q234" i="15"/>
  <c r="Q235" i="15"/>
  <c r="Q236" i="15"/>
  <c r="Q237" i="15"/>
  <c r="Q238" i="15"/>
  <c r="Q239" i="15"/>
  <c r="Q240" i="15"/>
  <c r="Q241" i="15"/>
  <c r="Q242" i="15"/>
  <c r="Q243" i="15"/>
  <c r="Q244" i="15"/>
  <c r="Q245" i="15"/>
  <c r="Q246" i="15"/>
  <c r="Q247" i="15"/>
  <c r="Q248" i="15"/>
  <c r="Q249" i="15"/>
  <c r="Q250" i="15"/>
  <c r="Q251" i="15"/>
  <c r="Q252" i="15"/>
  <c r="Q253" i="15"/>
  <c r="Q254" i="15"/>
  <c r="Q255" i="15"/>
  <c r="Q256" i="15"/>
  <c r="Q257" i="15"/>
  <c r="Q258" i="15"/>
  <c r="Q259" i="15"/>
  <c r="Q260" i="15"/>
  <c r="Q261" i="15"/>
  <c r="Q262" i="15"/>
  <c r="Q263" i="15"/>
  <c r="Q264" i="15"/>
  <c r="Q265" i="15"/>
  <c r="Q266" i="15"/>
  <c r="Q267" i="15"/>
  <c r="Q268" i="15"/>
  <c r="Q269" i="15"/>
  <c r="Q270" i="15"/>
  <c r="Q271" i="15"/>
  <c r="Q272" i="15"/>
  <c r="Q273" i="15"/>
  <c r="Q274" i="15"/>
  <c r="Q275" i="15"/>
  <c r="Q276" i="15"/>
  <c r="Q277" i="15"/>
  <c r="Q278" i="15"/>
  <c r="Q279" i="15"/>
  <c r="Q280" i="15"/>
  <c r="Q281" i="15"/>
  <c r="Q282" i="15"/>
  <c r="Q283" i="15"/>
  <c r="Q284" i="15"/>
  <c r="Q285" i="15"/>
  <c r="Q286" i="15"/>
  <c r="Q287" i="15"/>
  <c r="Q288" i="15"/>
  <c r="Q289" i="15"/>
  <c r="Q290" i="15"/>
  <c r="Q291" i="15"/>
  <c r="Q292" i="15"/>
  <c r="Q293" i="15"/>
  <c r="Q294" i="15"/>
  <c r="Q295" i="15"/>
  <c r="Q296" i="15"/>
  <c r="Q297" i="15"/>
  <c r="Q298" i="15"/>
  <c r="Q299" i="15"/>
  <c r="Q300" i="15"/>
  <c r="Q301" i="15"/>
  <c r="Q302" i="15"/>
  <c r="Q303" i="15"/>
  <c r="Q304" i="15"/>
  <c r="Q305" i="15"/>
  <c r="Q306" i="15"/>
  <c r="Q307" i="15"/>
  <c r="Q308" i="15"/>
  <c r="Q309" i="15"/>
  <c r="Q310" i="15"/>
  <c r="Q311" i="15"/>
  <c r="Q312" i="15"/>
  <c r="Q313" i="15"/>
  <c r="Q314" i="15"/>
  <c r="Q315" i="15"/>
  <c r="Q316" i="15"/>
  <c r="Q317" i="15"/>
  <c r="Q318" i="15"/>
  <c r="Q319" i="15"/>
  <c r="Q320" i="15"/>
  <c r="Q321" i="15"/>
  <c r="Q322" i="15"/>
  <c r="Q323" i="15"/>
  <c r="Q324" i="15"/>
  <c r="Q325" i="15"/>
  <c r="Q326" i="15"/>
  <c r="Q327" i="15"/>
  <c r="Q328" i="15"/>
  <c r="Q329" i="15"/>
  <c r="Q330" i="15"/>
  <c r="Q331" i="15"/>
  <c r="Q332" i="15"/>
  <c r="Q333" i="15"/>
  <c r="Q334" i="15"/>
  <c r="Q335" i="15"/>
  <c r="Q336" i="15"/>
  <c r="Q337" i="15"/>
  <c r="Q338" i="15"/>
  <c r="Q339" i="15"/>
  <c r="Q340" i="15"/>
  <c r="Q341" i="15"/>
  <c r="Q342" i="15"/>
  <c r="Q343" i="15"/>
  <c r="Q344" i="15"/>
  <c r="Q345" i="15"/>
  <c r="Q346" i="15"/>
  <c r="Q347" i="15"/>
  <c r="Q348" i="15"/>
  <c r="Q349" i="15"/>
  <c r="Q350" i="15"/>
  <c r="Q351" i="15"/>
  <c r="Q352" i="15"/>
  <c r="Q353" i="15"/>
  <c r="Q354" i="15"/>
  <c r="Q355" i="15"/>
  <c r="Q356" i="15"/>
  <c r="Q357" i="15"/>
  <c r="Q358" i="15"/>
  <c r="Q359" i="15"/>
  <c r="Q360" i="15"/>
  <c r="Q361" i="15"/>
  <c r="Q362" i="15"/>
  <c r="Q363" i="15"/>
  <c r="Q364" i="15"/>
  <c r="Q365" i="15"/>
  <c r="Q366" i="15"/>
  <c r="Q367" i="15"/>
  <c r="Q368" i="15"/>
  <c r="Q369" i="15"/>
  <c r="Q370" i="15"/>
  <c r="Q371" i="15"/>
  <c r="Q372" i="15"/>
  <c r="Q373" i="15"/>
  <c r="Q374" i="15"/>
  <c r="Q375" i="15"/>
  <c r="Q376" i="15"/>
  <c r="Q377" i="15"/>
  <c r="Q378" i="15"/>
  <c r="Q379" i="15"/>
  <c r="Q380" i="15"/>
  <c r="Q381" i="15"/>
  <c r="Q382" i="15"/>
  <c r="Q383" i="15"/>
  <c r="Q384" i="15"/>
  <c r="Q385" i="15"/>
  <c r="Q386" i="15"/>
  <c r="Q387" i="15"/>
  <c r="Q388" i="15"/>
  <c r="Q389" i="15"/>
  <c r="Q390" i="15"/>
  <c r="Q391" i="15"/>
  <c r="Q392" i="15"/>
  <c r="Q393" i="15"/>
  <c r="Q394" i="15"/>
  <c r="Q395" i="15"/>
  <c r="Q396" i="15"/>
  <c r="Q397" i="15"/>
  <c r="Q398" i="15"/>
  <c r="Q399" i="15"/>
  <c r="Q400" i="15"/>
  <c r="Q401" i="15"/>
  <c r="Q503" i="15"/>
  <c r="Q402" i="15"/>
  <c r="Q403" i="15"/>
  <c r="Q404" i="15"/>
  <c r="Q405" i="15"/>
  <c r="Q406" i="15"/>
  <c r="Q407" i="15"/>
  <c r="Q408" i="15"/>
  <c r="Q409" i="15"/>
  <c r="Q410" i="15"/>
  <c r="Q411" i="15"/>
  <c r="Q412" i="15"/>
  <c r="Q413" i="15"/>
  <c r="Q414" i="15"/>
  <c r="Q415" i="15"/>
  <c r="Q416" i="15"/>
  <c r="Q417" i="15"/>
  <c r="Q418" i="15"/>
  <c r="Q419" i="15"/>
  <c r="Q420" i="15"/>
  <c r="Q421" i="15"/>
  <c r="Q422" i="15"/>
  <c r="Q423" i="15"/>
  <c r="Q424" i="15"/>
  <c r="Q425" i="15"/>
  <c r="Q426" i="15"/>
  <c r="Q427" i="15"/>
  <c r="Q428" i="15"/>
  <c r="Q429" i="15"/>
  <c r="Q430" i="15"/>
  <c r="Q431" i="15"/>
  <c r="Q432" i="15"/>
  <c r="Q433" i="15"/>
  <c r="Q434" i="15"/>
  <c r="Q435" i="15"/>
  <c r="Q436" i="15"/>
  <c r="Q437" i="15"/>
  <c r="Q438" i="15"/>
  <c r="Q439" i="15"/>
  <c r="Q440" i="15"/>
  <c r="Q441" i="15"/>
  <c r="Q442" i="15"/>
  <c r="Q443" i="15"/>
  <c r="Q444" i="15"/>
  <c r="Q445" i="15"/>
  <c r="Q446" i="15"/>
  <c r="Q447" i="15"/>
  <c r="Q448" i="15"/>
  <c r="Q449" i="15"/>
  <c r="Q450" i="15"/>
  <c r="Q451" i="15"/>
  <c r="Q452" i="15"/>
  <c r="Q453" i="15"/>
  <c r="Q454" i="15"/>
  <c r="Q455" i="15"/>
  <c r="Q456" i="15"/>
  <c r="Q457" i="15"/>
  <c r="Q458" i="15"/>
  <c r="Q459" i="15"/>
  <c r="Q460" i="15"/>
  <c r="Q461" i="15"/>
  <c r="Q462" i="15"/>
  <c r="Q463" i="15"/>
  <c r="Q464" i="15"/>
  <c r="Q465" i="15"/>
  <c r="Q466" i="15"/>
  <c r="Q467" i="15"/>
  <c r="Q468" i="15"/>
  <c r="Q469" i="15"/>
  <c r="Q470" i="15"/>
  <c r="Q471" i="15"/>
  <c r="Q472" i="15"/>
  <c r="Q473" i="15"/>
  <c r="Q474" i="15"/>
  <c r="Q475" i="15"/>
  <c r="Q476" i="15"/>
  <c r="Q477" i="15"/>
  <c r="Q478" i="15"/>
  <c r="Q479" i="15"/>
  <c r="Q480" i="15"/>
  <c r="Q481" i="15"/>
  <c r="Q482" i="15"/>
  <c r="Q483" i="15"/>
  <c r="Q484" i="15"/>
  <c r="Q485" i="15"/>
  <c r="Q486" i="15"/>
  <c r="Q487" i="15"/>
  <c r="Q488" i="15"/>
  <c r="Q489" i="15"/>
  <c r="Q490" i="15"/>
  <c r="Q491" i="15"/>
  <c r="Q492" i="15"/>
  <c r="Q493" i="15"/>
  <c r="Q494" i="15"/>
  <c r="Q495" i="15"/>
  <c r="Q496" i="15"/>
  <c r="Q497" i="15"/>
  <c r="Q498" i="15"/>
  <c r="Q499" i="15"/>
  <c r="Q500" i="15"/>
  <c r="Q501" i="15"/>
  <c r="Q502" i="15"/>
  <c r="Q504" i="15"/>
  <c r="Q505" i="15"/>
  <c r="Q506" i="15"/>
  <c r="Q507" i="15"/>
  <c r="Q508" i="15"/>
  <c r="Q509" i="15"/>
  <c r="Q510" i="15"/>
  <c r="Q511" i="15"/>
  <c r="Q512" i="15"/>
  <c r="Q513" i="15"/>
  <c r="Q514" i="15"/>
  <c r="Q515" i="15"/>
  <c r="Q516" i="15"/>
  <c r="Q517" i="15"/>
  <c r="Q518" i="15"/>
  <c r="Q519" i="15"/>
  <c r="Q520" i="15"/>
  <c r="Q521" i="15"/>
  <c r="Q522" i="15"/>
  <c r="Q523" i="15"/>
  <c r="Q524" i="15"/>
  <c r="Q525" i="15"/>
  <c r="Q526" i="15"/>
  <c r="Q527" i="15"/>
  <c r="Q528" i="15"/>
  <c r="Q529" i="15"/>
  <c r="Q530" i="15"/>
  <c r="Q531" i="15"/>
  <c r="Q532" i="15"/>
  <c r="Q533" i="15"/>
  <c r="Q534" i="15"/>
  <c r="Q535" i="15"/>
  <c r="Q536" i="15"/>
  <c r="Q537" i="15"/>
  <c r="Q538" i="15"/>
  <c r="Q539" i="15"/>
  <c r="Q540" i="15"/>
  <c r="Q2" i="15"/>
  <c r="N12" i="44" a="1"/>
  <c r="N12" i="44" s="1"/>
  <c r="M12" i="44" a="1"/>
  <c r="M12" i="44" s="1"/>
  <c r="L12" i="44" a="1"/>
  <c r="L12" i="44" s="1"/>
  <c r="G12" i="44" a="1"/>
  <c r="G12" i="44" s="1"/>
  <c r="C2" i="44"/>
  <c r="B2" i="44"/>
  <c r="B1" i="44"/>
  <c r="C2" i="42"/>
  <c r="B2" i="42"/>
  <c r="B1" i="42"/>
  <c r="G12" i="41" a="1"/>
  <c r="G12" i="41" s="1"/>
  <c r="H12" i="41" a="1"/>
  <c r="H12" i="41" s="1"/>
  <c r="I12" i="41" a="1"/>
  <c r="I12" i="41" s="1"/>
  <c r="J12" i="41" a="1"/>
  <c r="J12" i="41" s="1"/>
  <c r="C2" i="41"/>
  <c r="B2" i="41"/>
  <c r="B1" i="41"/>
  <c r="P14" i="2"/>
  <c r="P15" i="2"/>
  <c r="P16" i="2"/>
  <c r="P17" i="2"/>
  <c r="P18" i="2"/>
  <c r="P19" i="2"/>
  <c r="P20" i="2"/>
  <c r="P21" i="2"/>
  <c r="P22" i="2"/>
  <c r="P23" i="2"/>
  <c r="P24" i="2"/>
  <c r="P25" i="2"/>
  <c r="P26" i="2"/>
  <c r="P27" i="2"/>
  <c r="P28" i="2"/>
  <c r="E34" i="11" a="1"/>
  <c r="E34" i="11" s="1"/>
  <c r="R12" i="2" a="1"/>
  <c r="R12" i="2" s="1"/>
  <c r="Q12" i="2" a="1"/>
  <c r="Q12" i="2" s="1"/>
  <c r="J12" i="2" a="1"/>
  <c r="J12" i="2" s="1"/>
  <c r="K12" i="2" a="1"/>
  <c r="K12" i="2" s="1"/>
  <c r="L12" i="2" a="1"/>
  <c r="L12" i="2" s="1"/>
  <c r="M12" i="2" a="1"/>
  <c r="M12" i="2" s="1"/>
  <c r="N12" i="2" a="1"/>
  <c r="N12" i="2" s="1"/>
  <c r="O12" i="2" a="1"/>
  <c r="O12" i="2" s="1"/>
  <c r="I12" i="2" a="1"/>
  <c r="I12" i="2" s="1"/>
  <c r="P13" i="2"/>
  <c r="D2" i="15" l="1"/>
  <c r="D3" i="15"/>
  <c r="D4" i="15"/>
  <c r="D5" i="15"/>
  <c r="D6" i="15"/>
  <c r="D7" i="15"/>
  <c r="D8" i="15"/>
  <c r="D9" i="15"/>
  <c r="D10" i="15"/>
  <c r="D11" i="15"/>
  <c r="D12" i="15"/>
  <c r="D13" i="15"/>
  <c r="D14" i="15"/>
  <c r="D15" i="15"/>
  <c r="D16" i="15"/>
  <c r="D17" i="15"/>
  <c r="D18" i="15"/>
  <c r="D19" i="15"/>
  <c r="D20" i="15"/>
  <c r="D21" i="15"/>
  <c r="D22" i="15"/>
  <c r="D23" i="15"/>
  <c r="D24" i="15"/>
  <c r="D25" i="15"/>
  <c r="D26" i="15"/>
  <c r="D27" i="15"/>
  <c r="D28" i="15"/>
  <c r="D29" i="15"/>
  <c r="D30" i="15"/>
  <c r="D31" i="15"/>
  <c r="D32" i="15"/>
  <c r="D33" i="15"/>
  <c r="D34" i="15"/>
  <c r="D35" i="15"/>
  <c r="D36" i="15"/>
  <c r="D37" i="15"/>
  <c r="D38" i="15"/>
  <c r="D39" i="15"/>
  <c r="D40" i="15"/>
  <c r="D41" i="15"/>
  <c r="D42" i="15"/>
  <c r="D43" i="15"/>
  <c r="D44" i="15"/>
  <c r="D45" i="15"/>
  <c r="D46" i="15"/>
  <c r="D47" i="15"/>
  <c r="D48" i="15"/>
  <c r="D49" i="15"/>
  <c r="D50" i="15"/>
  <c r="D51" i="15"/>
  <c r="D52" i="15"/>
  <c r="D53" i="15"/>
  <c r="D54" i="15"/>
  <c r="D55" i="15"/>
  <c r="D56" i="15"/>
  <c r="D57" i="15"/>
  <c r="D58" i="15"/>
  <c r="D59" i="15"/>
  <c r="D60" i="15"/>
  <c r="D61" i="15"/>
  <c r="D62" i="15"/>
  <c r="D63" i="15"/>
  <c r="D64" i="15"/>
  <c r="D65" i="15"/>
  <c r="D66" i="15"/>
  <c r="D67" i="15"/>
  <c r="D68" i="15"/>
  <c r="D69" i="15"/>
  <c r="D70" i="15"/>
  <c r="D71" i="15"/>
  <c r="D72" i="15"/>
  <c r="D73" i="15"/>
  <c r="D74" i="15"/>
  <c r="D75" i="15"/>
  <c r="D76" i="15"/>
  <c r="D77" i="15"/>
  <c r="D78" i="15"/>
  <c r="D79" i="15"/>
  <c r="D80" i="15"/>
  <c r="D81" i="15"/>
  <c r="D82" i="15"/>
  <c r="D83" i="15"/>
  <c r="D84" i="15"/>
  <c r="D85" i="15"/>
  <c r="D86" i="15"/>
  <c r="D87" i="15"/>
  <c r="D88" i="15"/>
  <c r="D89" i="15"/>
  <c r="D90" i="15"/>
  <c r="D91" i="15"/>
  <c r="D92" i="15"/>
  <c r="D93" i="15"/>
  <c r="D94" i="15"/>
  <c r="D95" i="15"/>
  <c r="D96" i="15"/>
  <c r="D97" i="15"/>
  <c r="D98" i="15"/>
  <c r="D99" i="15"/>
  <c r="D100" i="15"/>
  <c r="D101" i="15"/>
  <c r="D102" i="15"/>
  <c r="D103" i="15"/>
  <c r="D104" i="15"/>
  <c r="D105" i="15"/>
  <c r="D106" i="15"/>
  <c r="D107" i="15"/>
  <c r="D108" i="15"/>
  <c r="D109" i="15"/>
  <c r="D110" i="15"/>
  <c r="D111" i="15"/>
  <c r="D112" i="15"/>
  <c r="D113" i="15"/>
  <c r="D114" i="15"/>
  <c r="D115" i="15"/>
  <c r="D116" i="15"/>
  <c r="D117" i="15"/>
  <c r="D118" i="15"/>
  <c r="D119" i="15"/>
  <c r="D120" i="15"/>
  <c r="D121" i="15"/>
  <c r="D122" i="15"/>
  <c r="D123" i="15"/>
  <c r="D124" i="15"/>
  <c r="D125" i="15"/>
  <c r="D126" i="15"/>
  <c r="D127" i="15"/>
  <c r="D128" i="15"/>
  <c r="D129" i="15"/>
  <c r="D130" i="15"/>
  <c r="D131" i="15"/>
  <c r="D132" i="15"/>
  <c r="D133" i="15"/>
  <c r="D134" i="15"/>
  <c r="D135" i="15"/>
  <c r="D136" i="15"/>
  <c r="D137" i="15"/>
  <c r="D138" i="15"/>
  <c r="D139" i="15"/>
  <c r="D140" i="15"/>
  <c r="D141" i="15"/>
  <c r="D142" i="15"/>
  <c r="D143" i="15"/>
  <c r="D144" i="15"/>
  <c r="D145" i="15"/>
  <c r="D146" i="15"/>
  <c r="D147" i="15"/>
  <c r="D148" i="15"/>
  <c r="D149" i="15"/>
  <c r="D150" i="15"/>
  <c r="D151" i="15"/>
  <c r="D152" i="15"/>
  <c r="D153" i="15"/>
  <c r="D154" i="15"/>
  <c r="D155" i="15"/>
  <c r="D156" i="15"/>
  <c r="D157" i="15"/>
  <c r="D158" i="15"/>
  <c r="D159" i="15"/>
  <c r="D160" i="15"/>
  <c r="D161" i="15"/>
  <c r="D162" i="15"/>
  <c r="D163" i="15"/>
  <c r="D164" i="15"/>
  <c r="D165" i="15"/>
  <c r="D166" i="15"/>
  <c r="D167" i="15"/>
  <c r="D168" i="15"/>
  <c r="D169" i="15"/>
  <c r="D170" i="15"/>
  <c r="D171" i="15"/>
  <c r="D172" i="15"/>
  <c r="D173" i="15"/>
  <c r="D174" i="15"/>
  <c r="D175" i="15"/>
  <c r="D176" i="15"/>
  <c r="D177" i="15"/>
  <c r="D178" i="15"/>
  <c r="D179" i="15"/>
  <c r="D180" i="15"/>
  <c r="D181" i="15"/>
  <c r="D182" i="15"/>
  <c r="D183" i="15"/>
  <c r="D184" i="15"/>
  <c r="D185" i="15"/>
  <c r="D186" i="15"/>
  <c r="D187" i="15"/>
  <c r="D188" i="15"/>
  <c r="D189" i="15"/>
  <c r="D190" i="15"/>
  <c r="D191" i="15"/>
  <c r="D192" i="15"/>
  <c r="D193" i="15"/>
  <c r="D194" i="15"/>
  <c r="D195" i="15"/>
  <c r="D196" i="15"/>
  <c r="D197" i="15"/>
  <c r="D198" i="15"/>
  <c r="D199" i="15"/>
  <c r="D200" i="15"/>
  <c r="D201" i="15"/>
  <c r="D202" i="15"/>
  <c r="D203" i="15"/>
  <c r="D204" i="15"/>
  <c r="D205" i="15"/>
  <c r="D206" i="15"/>
  <c r="D207" i="15"/>
  <c r="D208" i="15"/>
  <c r="D209" i="15"/>
  <c r="D210" i="15"/>
  <c r="D211" i="15"/>
  <c r="D212" i="15"/>
  <c r="D213" i="15"/>
  <c r="D214" i="15"/>
  <c r="D215" i="15"/>
  <c r="D216" i="15"/>
  <c r="D217" i="15"/>
  <c r="D218" i="15"/>
  <c r="D219" i="15"/>
  <c r="D220" i="15"/>
  <c r="D221" i="15"/>
  <c r="D222" i="15"/>
  <c r="D223" i="15"/>
  <c r="D224" i="15"/>
  <c r="D225" i="15"/>
  <c r="D226" i="15"/>
  <c r="D227" i="15"/>
  <c r="D228" i="15"/>
  <c r="D229" i="15"/>
  <c r="D230" i="15"/>
  <c r="D231" i="15"/>
  <c r="D232" i="15"/>
  <c r="D233" i="15"/>
  <c r="D234" i="15"/>
  <c r="D235" i="15"/>
  <c r="D236" i="15"/>
  <c r="D237" i="15"/>
  <c r="D238" i="15"/>
  <c r="D239" i="15"/>
  <c r="D240" i="15"/>
  <c r="D241" i="15"/>
  <c r="D242" i="15"/>
  <c r="D243" i="15"/>
  <c r="D244" i="15"/>
  <c r="D245" i="15"/>
  <c r="D246" i="15"/>
  <c r="D247" i="15"/>
  <c r="D248" i="15"/>
  <c r="D249" i="15"/>
  <c r="D250" i="15"/>
  <c r="D251" i="15"/>
  <c r="D252" i="15"/>
  <c r="D253" i="15"/>
  <c r="D254" i="15"/>
  <c r="D255" i="15"/>
  <c r="D256" i="15"/>
  <c r="D257" i="15"/>
  <c r="D258" i="15"/>
  <c r="D259" i="15"/>
  <c r="D260" i="15"/>
  <c r="D261" i="15"/>
  <c r="D262" i="15"/>
  <c r="D263" i="15"/>
  <c r="D264" i="15"/>
  <c r="D265" i="15"/>
  <c r="D266" i="15"/>
  <c r="D267" i="15"/>
  <c r="D268" i="15"/>
  <c r="D269" i="15"/>
  <c r="D270" i="15"/>
  <c r="D271" i="15"/>
  <c r="D272" i="15"/>
  <c r="D273" i="15"/>
  <c r="D274" i="15"/>
  <c r="D275" i="15"/>
  <c r="D276" i="15"/>
  <c r="D277" i="15"/>
  <c r="D278" i="15"/>
  <c r="D279" i="15"/>
  <c r="D280" i="15"/>
  <c r="D281" i="15"/>
  <c r="D282" i="15"/>
  <c r="D283" i="15"/>
  <c r="D284" i="15"/>
  <c r="D285" i="15"/>
  <c r="D286" i="15"/>
  <c r="D287" i="15"/>
  <c r="D288" i="15"/>
  <c r="D289" i="15"/>
  <c r="D290" i="15"/>
  <c r="D291" i="15"/>
  <c r="D292" i="15"/>
  <c r="D293" i="15"/>
  <c r="D294" i="15"/>
  <c r="D295" i="15"/>
  <c r="D296" i="15"/>
  <c r="D297" i="15"/>
  <c r="D298" i="15"/>
  <c r="D299" i="15"/>
  <c r="D300" i="15"/>
  <c r="D301" i="15"/>
  <c r="D302" i="15"/>
  <c r="D303" i="15"/>
  <c r="D304" i="15"/>
  <c r="D305" i="15"/>
  <c r="D306" i="15"/>
  <c r="D307" i="15"/>
  <c r="D308" i="15"/>
  <c r="D309" i="15"/>
  <c r="D310" i="15"/>
  <c r="D311" i="15"/>
  <c r="D312" i="15"/>
  <c r="D313" i="15"/>
  <c r="D314" i="15"/>
  <c r="D315" i="15"/>
  <c r="D316" i="15"/>
  <c r="D317" i="15"/>
  <c r="D318" i="15"/>
  <c r="D319" i="15"/>
  <c r="D320" i="15"/>
  <c r="D321" i="15"/>
  <c r="D322" i="15"/>
  <c r="D323" i="15"/>
  <c r="D324" i="15"/>
  <c r="D325" i="15"/>
  <c r="D326" i="15"/>
  <c r="D327" i="15"/>
  <c r="D328" i="15"/>
  <c r="D329" i="15"/>
  <c r="D330" i="15"/>
  <c r="D331" i="15"/>
  <c r="D332" i="15"/>
  <c r="D333" i="15"/>
  <c r="D334" i="15"/>
  <c r="D335" i="15"/>
  <c r="D336" i="15"/>
  <c r="D337" i="15"/>
  <c r="D338" i="15"/>
  <c r="D339" i="15"/>
  <c r="D340" i="15"/>
  <c r="D341" i="15"/>
  <c r="D342" i="15"/>
  <c r="D343" i="15"/>
  <c r="D344" i="15"/>
  <c r="D345" i="15"/>
  <c r="D346" i="15"/>
  <c r="D347" i="15"/>
  <c r="D348" i="15"/>
  <c r="D349" i="15"/>
  <c r="D350" i="15"/>
  <c r="D351" i="15"/>
  <c r="D352" i="15"/>
  <c r="D353" i="15"/>
  <c r="D354" i="15"/>
  <c r="D355" i="15"/>
  <c r="D356" i="15"/>
  <c r="D357" i="15"/>
  <c r="D358" i="15"/>
  <c r="D359" i="15"/>
  <c r="D360" i="15"/>
  <c r="D361" i="15"/>
  <c r="D362" i="15"/>
  <c r="D363" i="15"/>
  <c r="D364" i="15"/>
  <c r="D365" i="15"/>
  <c r="D366" i="15"/>
  <c r="D367" i="15"/>
  <c r="D368" i="15"/>
  <c r="D369" i="15"/>
  <c r="D370" i="15"/>
  <c r="D371" i="15"/>
  <c r="D372" i="15"/>
  <c r="D373" i="15"/>
  <c r="D374" i="15"/>
  <c r="D375" i="15"/>
  <c r="D376" i="15"/>
  <c r="D377" i="15"/>
  <c r="D378" i="15"/>
  <c r="D379" i="15"/>
  <c r="D380" i="15"/>
  <c r="D381" i="15"/>
  <c r="D382" i="15"/>
  <c r="D383" i="15"/>
  <c r="D384" i="15"/>
  <c r="D385" i="15"/>
  <c r="D386" i="15"/>
  <c r="D387" i="15"/>
  <c r="D388" i="15"/>
  <c r="D389" i="15"/>
  <c r="D390" i="15"/>
  <c r="D391" i="15"/>
  <c r="D392" i="15"/>
  <c r="D393" i="15"/>
  <c r="D394" i="15"/>
  <c r="D395" i="15"/>
  <c r="D396" i="15"/>
  <c r="D397" i="15"/>
  <c r="D398" i="15"/>
  <c r="D399" i="15"/>
  <c r="D400" i="15"/>
  <c r="D401" i="15"/>
  <c r="D503" i="15"/>
  <c r="D402" i="15"/>
  <c r="D403" i="15"/>
  <c r="D404" i="15"/>
  <c r="D405" i="15"/>
  <c r="D406" i="15"/>
  <c r="D407" i="15"/>
  <c r="D408" i="15"/>
  <c r="D409" i="15"/>
  <c r="D410" i="15"/>
  <c r="D411" i="15"/>
  <c r="D412" i="15"/>
  <c r="D413" i="15"/>
  <c r="D414" i="15"/>
  <c r="D415" i="15"/>
  <c r="D416" i="15"/>
  <c r="D417" i="15"/>
  <c r="D418" i="15"/>
  <c r="D419" i="15"/>
  <c r="D420" i="15"/>
  <c r="D421" i="15"/>
  <c r="D422" i="15"/>
  <c r="D423" i="15"/>
  <c r="D424" i="15"/>
  <c r="D425" i="15"/>
  <c r="D426" i="15"/>
  <c r="D427" i="15"/>
  <c r="D428" i="15"/>
  <c r="D429" i="15"/>
  <c r="D430" i="15"/>
  <c r="D431" i="15"/>
  <c r="D432" i="15"/>
  <c r="D433" i="15"/>
  <c r="D434" i="15"/>
  <c r="D435" i="15"/>
  <c r="D436" i="15"/>
  <c r="D437" i="15"/>
  <c r="D438" i="15"/>
  <c r="D439" i="15"/>
  <c r="D440" i="15"/>
  <c r="D441" i="15"/>
  <c r="D442" i="15"/>
  <c r="D443" i="15"/>
  <c r="D444" i="15"/>
  <c r="D445" i="15"/>
  <c r="D446" i="15"/>
  <c r="D447" i="15"/>
  <c r="D448" i="15"/>
  <c r="D449" i="15"/>
  <c r="D450" i="15"/>
  <c r="D451" i="15"/>
  <c r="D452" i="15"/>
  <c r="D453" i="15"/>
  <c r="D454" i="15"/>
  <c r="D455" i="15"/>
  <c r="D456" i="15"/>
  <c r="D457" i="15"/>
  <c r="D458" i="15"/>
  <c r="D459" i="15"/>
  <c r="D460" i="15"/>
  <c r="D461" i="15"/>
  <c r="D462" i="15"/>
  <c r="D463" i="15"/>
  <c r="D464" i="15"/>
  <c r="D465" i="15"/>
  <c r="D466" i="15"/>
  <c r="D467" i="15"/>
  <c r="D468" i="15"/>
  <c r="D469" i="15"/>
  <c r="D470" i="15"/>
  <c r="D471" i="15"/>
  <c r="D472" i="15"/>
  <c r="D473" i="15"/>
  <c r="D474" i="15"/>
  <c r="D475" i="15"/>
  <c r="D476" i="15"/>
  <c r="D477" i="15"/>
  <c r="D478" i="15"/>
  <c r="D479" i="15"/>
  <c r="D480" i="15"/>
  <c r="D481" i="15"/>
  <c r="D482" i="15"/>
  <c r="D483" i="15"/>
  <c r="D484" i="15"/>
  <c r="D485" i="15"/>
  <c r="D486" i="15"/>
  <c r="D487" i="15"/>
  <c r="D488" i="15"/>
  <c r="D489" i="15"/>
  <c r="D490" i="15"/>
  <c r="D491" i="15"/>
  <c r="D492" i="15"/>
  <c r="D493" i="15"/>
  <c r="D494" i="15"/>
  <c r="D495" i="15"/>
  <c r="D496" i="15"/>
  <c r="D497" i="15"/>
  <c r="D498" i="15"/>
  <c r="D499" i="15"/>
  <c r="D500" i="15"/>
  <c r="D501" i="15"/>
  <c r="D502" i="15"/>
  <c r="D504" i="15"/>
  <c r="D505" i="15"/>
  <c r="D506" i="15"/>
  <c r="D507" i="15"/>
  <c r="D508" i="15"/>
  <c r="D509" i="15"/>
  <c r="D510" i="15"/>
  <c r="D511" i="15"/>
  <c r="D512" i="15"/>
  <c r="D513" i="15"/>
  <c r="D514" i="15"/>
  <c r="D515" i="15"/>
  <c r="D516" i="15"/>
  <c r="D517" i="15"/>
  <c r="D518" i="15"/>
  <c r="D519" i="15"/>
  <c r="D520" i="15"/>
  <c r="D521" i="15"/>
  <c r="D522" i="15"/>
  <c r="D523" i="15"/>
  <c r="D524" i="15"/>
  <c r="D525" i="15"/>
  <c r="D526" i="15"/>
  <c r="D527" i="15"/>
  <c r="D528" i="15"/>
  <c r="D529" i="15"/>
  <c r="D530" i="15"/>
  <c r="D531" i="15"/>
  <c r="D532" i="15"/>
  <c r="D533" i="15"/>
  <c r="D534" i="15"/>
  <c r="D535" i="15"/>
  <c r="D536" i="15"/>
  <c r="D537" i="15"/>
  <c r="D538" i="15"/>
  <c r="D539" i="15"/>
  <c r="D540" i="15"/>
  <c r="N3" i="15"/>
  <c r="N4" i="15"/>
  <c r="N5" i="15"/>
  <c r="N6" i="15"/>
  <c r="N7" i="15"/>
  <c r="N8" i="15"/>
  <c r="N9" i="15"/>
  <c r="N10" i="15"/>
  <c r="N11" i="15"/>
  <c r="N12" i="15"/>
  <c r="N13" i="15"/>
  <c r="N14" i="15"/>
  <c r="N15" i="15"/>
  <c r="N16" i="15"/>
  <c r="N17" i="15"/>
  <c r="N18" i="15"/>
  <c r="N19" i="15"/>
  <c r="N20" i="15"/>
  <c r="N21" i="15"/>
  <c r="N22" i="15"/>
  <c r="N23" i="15"/>
  <c r="N24" i="15"/>
  <c r="N25" i="15"/>
  <c r="N26" i="15"/>
  <c r="N27" i="15"/>
  <c r="N28" i="15"/>
  <c r="N29" i="15"/>
  <c r="N30" i="15"/>
  <c r="N31" i="15"/>
  <c r="N32" i="15"/>
  <c r="N33" i="15"/>
  <c r="N34" i="15"/>
  <c r="N35" i="15"/>
  <c r="N36" i="15"/>
  <c r="N37" i="15"/>
  <c r="N38" i="15"/>
  <c r="N39" i="15"/>
  <c r="N40" i="15"/>
  <c r="N41" i="15"/>
  <c r="N42" i="15"/>
  <c r="N43" i="15"/>
  <c r="N44" i="15"/>
  <c r="N45" i="15"/>
  <c r="N46" i="15"/>
  <c r="N47" i="15"/>
  <c r="N48" i="15"/>
  <c r="N49" i="15"/>
  <c r="N50" i="15"/>
  <c r="N51" i="15"/>
  <c r="N52" i="15"/>
  <c r="N53" i="15"/>
  <c r="N54" i="15"/>
  <c r="N55" i="15"/>
  <c r="N56" i="15"/>
  <c r="N57" i="15"/>
  <c r="N58" i="15"/>
  <c r="N59" i="15"/>
  <c r="N60" i="15"/>
  <c r="N61" i="15"/>
  <c r="N62" i="15"/>
  <c r="N63" i="15"/>
  <c r="N64" i="15"/>
  <c r="N65" i="15"/>
  <c r="N66" i="15"/>
  <c r="N67" i="15"/>
  <c r="N68" i="15"/>
  <c r="N69" i="15"/>
  <c r="N70" i="15"/>
  <c r="N71" i="15"/>
  <c r="N72" i="15"/>
  <c r="N73" i="15"/>
  <c r="N74" i="15"/>
  <c r="N75" i="15"/>
  <c r="N76" i="15"/>
  <c r="N77" i="15"/>
  <c r="N78" i="15"/>
  <c r="N79" i="15"/>
  <c r="N80" i="15"/>
  <c r="N81" i="15"/>
  <c r="N82" i="15"/>
  <c r="N83" i="15"/>
  <c r="N84" i="15"/>
  <c r="N85" i="15"/>
  <c r="N86" i="15"/>
  <c r="N87" i="15"/>
  <c r="N88" i="15"/>
  <c r="N89" i="15"/>
  <c r="N90" i="15"/>
  <c r="N91" i="15"/>
  <c r="N92" i="15"/>
  <c r="N93" i="15"/>
  <c r="N94" i="15"/>
  <c r="N95" i="15"/>
  <c r="N96" i="15"/>
  <c r="N97" i="15"/>
  <c r="N98" i="15"/>
  <c r="N99" i="15"/>
  <c r="N100" i="15"/>
  <c r="N101" i="15"/>
  <c r="N102" i="15"/>
  <c r="N103" i="15"/>
  <c r="N104" i="15"/>
  <c r="N105" i="15"/>
  <c r="N106" i="15"/>
  <c r="N107" i="15"/>
  <c r="N108" i="15"/>
  <c r="N109" i="15"/>
  <c r="N110" i="15"/>
  <c r="N111" i="15"/>
  <c r="N112" i="15"/>
  <c r="N113" i="15"/>
  <c r="N114" i="15"/>
  <c r="N115" i="15"/>
  <c r="N116" i="15"/>
  <c r="N117" i="15"/>
  <c r="N118" i="15"/>
  <c r="N119" i="15"/>
  <c r="N120" i="15"/>
  <c r="N121" i="15"/>
  <c r="N122" i="15"/>
  <c r="N123" i="15"/>
  <c r="N124" i="15"/>
  <c r="N125" i="15"/>
  <c r="N126" i="15"/>
  <c r="N127" i="15"/>
  <c r="N128" i="15"/>
  <c r="N129" i="15"/>
  <c r="N130" i="15"/>
  <c r="N131" i="15"/>
  <c r="N132" i="15"/>
  <c r="N133" i="15"/>
  <c r="N134" i="15"/>
  <c r="N135" i="15"/>
  <c r="N136" i="15"/>
  <c r="N137" i="15"/>
  <c r="N138" i="15"/>
  <c r="N139" i="15"/>
  <c r="N140" i="15"/>
  <c r="N141" i="15"/>
  <c r="N142" i="15"/>
  <c r="N143" i="15"/>
  <c r="N144" i="15"/>
  <c r="N145" i="15"/>
  <c r="N146" i="15"/>
  <c r="N147" i="15"/>
  <c r="N148" i="15"/>
  <c r="N149" i="15"/>
  <c r="N150" i="15"/>
  <c r="N151" i="15"/>
  <c r="N152" i="15"/>
  <c r="N153" i="15"/>
  <c r="N154" i="15"/>
  <c r="N155" i="15"/>
  <c r="N156" i="15"/>
  <c r="N157" i="15"/>
  <c r="N158" i="15"/>
  <c r="N159" i="15"/>
  <c r="N160" i="15"/>
  <c r="N161" i="15"/>
  <c r="N162" i="15"/>
  <c r="N163" i="15"/>
  <c r="N164" i="15"/>
  <c r="N165" i="15"/>
  <c r="N166" i="15"/>
  <c r="N167" i="15"/>
  <c r="N168" i="15"/>
  <c r="N169" i="15"/>
  <c r="N170" i="15"/>
  <c r="N171" i="15"/>
  <c r="N172" i="15"/>
  <c r="N173" i="15"/>
  <c r="N174" i="15"/>
  <c r="N175" i="15"/>
  <c r="N176" i="15"/>
  <c r="N177" i="15"/>
  <c r="N178" i="15"/>
  <c r="N179" i="15"/>
  <c r="N180" i="15"/>
  <c r="N181" i="15"/>
  <c r="N182" i="15"/>
  <c r="N183" i="15"/>
  <c r="N184" i="15"/>
  <c r="N185" i="15"/>
  <c r="N186" i="15"/>
  <c r="N187" i="15"/>
  <c r="N188" i="15"/>
  <c r="N189" i="15"/>
  <c r="N190" i="15"/>
  <c r="N191" i="15"/>
  <c r="N192" i="15"/>
  <c r="N193" i="15"/>
  <c r="N194" i="15"/>
  <c r="N195" i="15"/>
  <c r="N196" i="15"/>
  <c r="N197" i="15"/>
  <c r="N198" i="15"/>
  <c r="N199" i="15"/>
  <c r="N200" i="15"/>
  <c r="N201" i="15"/>
  <c r="N202" i="15"/>
  <c r="N203" i="15"/>
  <c r="N204" i="15"/>
  <c r="N205" i="15"/>
  <c r="N206" i="15"/>
  <c r="N207" i="15"/>
  <c r="N208" i="15"/>
  <c r="N209" i="15"/>
  <c r="N210" i="15"/>
  <c r="N211" i="15"/>
  <c r="N212" i="15"/>
  <c r="N213" i="15"/>
  <c r="N214" i="15"/>
  <c r="N215" i="15"/>
  <c r="N216" i="15"/>
  <c r="N217" i="15"/>
  <c r="N218" i="15"/>
  <c r="N219" i="15"/>
  <c r="N220" i="15"/>
  <c r="N221" i="15"/>
  <c r="N222" i="15"/>
  <c r="N223" i="15"/>
  <c r="N224" i="15"/>
  <c r="N225" i="15"/>
  <c r="N226" i="15"/>
  <c r="N227" i="15"/>
  <c r="N228" i="15"/>
  <c r="N229" i="15"/>
  <c r="N230" i="15"/>
  <c r="N231" i="15"/>
  <c r="N232" i="15"/>
  <c r="N233" i="15"/>
  <c r="N234" i="15"/>
  <c r="N235" i="15"/>
  <c r="N236" i="15"/>
  <c r="N237" i="15"/>
  <c r="N238" i="15"/>
  <c r="N239" i="15"/>
  <c r="N240" i="15"/>
  <c r="N241" i="15"/>
  <c r="N242" i="15"/>
  <c r="N243" i="15"/>
  <c r="N244" i="15"/>
  <c r="N245" i="15"/>
  <c r="N246" i="15"/>
  <c r="N247" i="15"/>
  <c r="N248" i="15"/>
  <c r="N249" i="15"/>
  <c r="N250" i="15"/>
  <c r="N251" i="15"/>
  <c r="N252" i="15"/>
  <c r="N253" i="15"/>
  <c r="N254" i="15"/>
  <c r="N255" i="15"/>
  <c r="N256" i="15"/>
  <c r="N257" i="15"/>
  <c r="N258" i="15"/>
  <c r="N259" i="15"/>
  <c r="N260" i="15"/>
  <c r="N261" i="15"/>
  <c r="N262" i="15"/>
  <c r="N263" i="15"/>
  <c r="N264" i="15"/>
  <c r="N265" i="15"/>
  <c r="N266" i="15"/>
  <c r="N267" i="15"/>
  <c r="N268" i="15"/>
  <c r="N269" i="15"/>
  <c r="N270" i="15"/>
  <c r="N271" i="15"/>
  <c r="N272" i="15"/>
  <c r="N273" i="15"/>
  <c r="N274" i="15"/>
  <c r="N275" i="15"/>
  <c r="N276" i="15"/>
  <c r="N277" i="15"/>
  <c r="N278" i="15"/>
  <c r="N279" i="15"/>
  <c r="N280" i="15"/>
  <c r="N281" i="15"/>
  <c r="N282" i="15"/>
  <c r="N283" i="15"/>
  <c r="N284" i="15"/>
  <c r="N285" i="15"/>
  <c r="N286" i="15"/>
  <c r="N287" i="15"/>
  <c r="N288" i="15"/>
  <c r="N289" i="15"/>
  <c r="N290" i="15"/>
  <c r="N291" i="15"/>
  <c r="N292" i="15"/>
  <c r="N293" i="15"/>
  <c r="N294" i="15"/>
  <c r="N295" i="15"/>
  <c r="N296" i="15"/>
  <c r="N297" i="15"/>
  <c r="N298" i="15"/>
  <c r="N299" i="15"/>
  <c r="N300" i="15"/>
  <c r="N301" i="15"/>
  <c r="N302" i="15"/>
  <c r="N303" i="15"/>
  <c r="N304" i="15"/>
  <c r="N305" i="15"/>
  <c r="N306" i="15"/>
  <c r="N307" i="15"/>
  <c r="N308" i="15"/>
  <c r="N309" i="15"/>
  <c r="N310" i="15"/>
  <c r="N311" i="15"/>
  <c r="N312" i="15"/>
  <c r="N313" i="15"/>
  <c r="N314" i="15"/>
  <c r="N315" i="15"/>
  <c r="N316" i="15"/>
  <c r="N317" i="15"/>
  <c r="N318" i="15"/>
  <c r="N319" i="15"/>
  <c r="N320" i="15"/>
  <c r="N321" i="15"/>
  <c r="N322" i="15"/>
  <c r="N323" i="15"/>
  <c r="N324" i="15"/>
  <c r="N325" i="15"/>
  <c r="N326" i="15"/>
  <c r="N327" i="15"/>
  <c r="N328" i="15"/>
  <c r="N329" i="15"/>
  <c r="N330" i="15"/>
  <c r="N331" i="15"/>
  <c r="N332" i="15"/>
  <c r="N333" i="15"/>
  <c r="N334" i="15"/>
  <c r="N335" i="15"/>
  <c r="N336" i="15"/>
  <c r="N337" i="15"/>
  <c r="N338" i="15"/>
  <c r="N339" i="15"/>
  <c r="N340" i="15"/>
  <c r="N341" i="15"/>
  <c r="N342" i="15"/>
  <c r="N343" i="15"/>
  <c r="N344" i="15"/>
  <c r="N345" i="15"/>
  <c r="N346" i="15"/>
  <c r="N347" i="15"/>
  <c r="N348" i="15"/>
  <c r="N349" i="15"/>
  <c r="N350" i="15"/>
  <c r="N351" i="15"/>
  <c r="N352" i="15"/>
  <c r="N353" i="15"/>
  <c r="N354" i="15"/>
  <c r="N355" i="15"/>
  <c r="N356" i="15"/>
  <c r="N357" i="15"/>
  <c r="N358" i="15"/>
  <c r="N359" i="15"/>
  <c r="N360" i="15"/>
  <c r="N361" i="15"/>
  <c r="N362" i="15"/>
  <c r="N363" i="15"/>
  <c r="N364" i="15"/>
  <c r="N365" i="15"/>
  <c r="N366" i="15"/>
  <c r="N367" i="15"/>
  <c r="N368" i="15"/>
  <c r="N369" i="15"/>
  <c r="N370" i="15"/>
  <c r="N371" i="15"/>
  <c r="N372" i="15"/>
  <c r="N373" i="15"/>
  <c r="N374" i="15"/>
  <c r="N375" i="15"/>
  <c r="N376" i="15"/>
  <c r="N377" i="15"/>
  <c r="N378" i="15"/>
  <c r="N379" i="15"/>
  <c r="N380" i="15"/>
  <c r="N381" i="15"/>
  <c r="N382" i="15"/>
  <c r="N383" i="15"/>
  <c r="N384" i="15"/>
  <c r="N385" i="15"/>
  <c r="N386" i="15"/>
  <c r="N387" i="15"/>
  <c r="N388" i="15"/>
  <c r="N389" i="15"/>
  <c r="N390" i="15"/>
  <c r="N391" i="15"/>
  <c r="N392" i="15"/>
  <c r="N393" i="15"/>
  <c r="N394" i="15"/>
  <c r="N395" i="15"/>
  <c r="N396" i="15"/>
  <c r="N397" i="15"/>
  <c r="N398" i="15"/>
  <c r="N399" i="15"/>
  <c r="N400" i="15"/>
  <c r="N401" i="15"/>
  <c r="N503" i="15"/>
  <c r="N402" i="15"/>
  <c r="N403" i="15"/>
  <c r="N404" i="15"/>
  <c r="N405" i="15"/>
  <c r="N406" i="15"/>
  <c r="N407" i="15"/>
  <c r="N408" i="15"/>
  <c r="N409" i="15"/>
  <c r="N410" i="15"/>
  <c r="N411" i="15"/>
  <c r="N412" i="15"/>
  <c r="N413" i="15"/>
  <c r="N414" i="15"/>
  <c r="N415" i="15"/>
  <c r="N416" i="15"/>
  <c r="N417" i="15"/>
  <c r="N418" i="15"/>
  <c r="N419" i="15"/>
  <c r="N420" i="15"/>
  <c r="N421" i="15"/>
  <c r="N422" i="15"/>
  <c r="N423" i="15"/>
  <c r="N424" i="15"/>
  <c r="N425" i="15"/>
  <c r="N426" i="15"/>
  <c r="N427" i="15"/>
  <c r="N428" i="15"/>
  <c r="N429" i="15"/>
  <c r="N430" i="15"/>
  <c r="N431" i="15"/>
  <c r="N432" i="15"/>
  <c r="N433" i="15"/>
  <c r="N434" i="15"/>
  <c r="N435" i="15"/>
  <c r="N436" i="15"/>
  <c r="N437" i="15"/>
  <c r="N438" i="15"/>
  <c r="N439" i="15"/>
  <c r="N440" i="15"/>
  <c r="N441" i="15"/>
  <c r="N442" i="15"/>
  <c r="N443" i="15"/>
  <c r="N444" i="15"/>
  <c r="N445" i="15"/>
  <c r="N446" i="15"/>
  <c r="N447" i="15"/>
  <c r="N448" i="15"/>
  <c r="N449" i="15"/>
  <c r="N450" i="15"/>
  <c r="N451" i="15"/>
  <c r="N452" i="15"/>
  <c r="N453" i="15"/>
  <c r="N454" i="15"/>
  <c r="N455" i="15"/>
  <c r="N456" i="15"/>
  <c r="N457" i="15"/>
  <c r="N458" i="15"/>
  <c r="N459" i="15"/>
  <c r="N460" i="15"/>
  <c r="N461" i="15"/>
  <c r="N462" i="15"/>
  <c r="N463" i="15"/>
  <c r="N464" i="15"/>
  <c r="N465" i="15"/>
  <c r="N466" i="15"/>
  <c r="N467" i="15"/>
  <c r="N468" i="15"/>
  <c r="N469" i="15"/>
  <c r="N470" i="15"/>
  <c r="N471" i="15"/>
  <c r="N472" i="15"/>
  <c r="N473" i="15"/>
  <c r="N474" i="15"/>
  <c r="N475" i="15"/>
  <c r="N476" i="15"/>
  <c r="N477" i="15"/>
  <c r="N478" i="15"/>
  <c r="N479" i="15"/>
  <c r="N480" i="15"/>
  <c r="N481" i="15"/>
  <c r="N482" i="15"/>
  <c r="N483" i="15"/>
  <c r="N484" i="15"/>
  <c r="N485" i="15"/>
  <c r="N486" i="15"/>
  <c r="N487" i="15"/>
  <c r="N488" i="15"/>
  <c r="N489" i="15"/>
  <c r="N490" i="15"/>
  <c r="N491" i="15"/>
  <c r="N492" i="15"/>
  <c r="N493" i="15"/>
  <c r="N494" i="15"/>
  <c r="N495" i="15"/>
  <c r="N496" i="15"/>
  <c r="N497" i="15"/>
  <c r="N498" i="15"/>
  <c r="N499" i="15"/>
  <c r="N500" i="15"/>
  <c r="N501" i="15"/>
  <c r="N502" i="15"/>
  <c r="N504" i="15"/>
  <c r="N505" i="15"/>
  <c r="N506" i="15"/>
  <c r="N507" i="15"/>
  <c r="N508" i="15"/>
  <c r="N509" i="15"/>
  <c r="N510" i="15"/>
  <c r="N511" i="15"/>
  <c r="N512" i="15"/>
  <c r="N513" i="15"/>
  <c r="N514" i="15"/>
  <c r="N515" i="15"/>
  <c r="N516" i="15"/>
  <c r="N517" i="15"/>
  <c r="N518" i="15"/>
  <c r="N519" i="15"/>
  <c r="N520" i="15"/>
  <c r="N521" i="15"/>
  <c r="N522" i="15"/>
  <c r="N523" i="15"/>
  <c r="N524" i="15"/>
  <c r="N525" i="15"/>
  <c r="N526" i="15"/>
  <c r="N527" i="15"/>
  <c r="N528" i="15"/>
  <c r="N529" i="15"/>
  <c r="N530" i="15"/>
  <c r="N531" i="15"/>
  <c r="N532" i="15"/>
  <c r="N533" i="15"/>
  <c r="N534" i="15"/>
  <c r="N535" i="15"/>
  <c r="N536" i="15"/>
  <c r="N537" i="15"/>
  <c r="N538" i="15"/>
  <c r="N539" i="15"/>
  <c r="N540" i="15"/>
  <c r="N2" i="15"/>
  <c r="H140" i="15" l="1"/>
  <c r="B4" i="38" l="1"/>
  <c r="B3" i="38"/>
  <c r="C2" i="36" l="1"/>
  <c r="B2" i="36"/>
  <c r="B1" i="36"/>
  <c r="I16" i="7" l="1"/>
  <c r="I15" i="7"/>
  <c r="I14" i="7"/>
  <c r="E16" i="7"/>
  <c r="E15" i="7"/>
  <c r="E14" i="7"/>
  <c r="E13" i="7"/>
  <c r="H17" i="7"/>
  <c r="G17" i="7"/>
  <c r="F17" i="7"/>
  <c r="D17" i="7"/>
  <c r="C17" i="7"/>
  <c r="B17" i="7"/>
  <c r="E17" i="7" l="1"/>
  <c r="I17" i="7"/>
  <c r="C2" i="35"/>
  <c r="B2" i="35"/>
  <c r="B1" i="35"/>
  <c r="P29" i="2" l="1"/>
  <c r="P30" i="2"/>
  <c r="P31" i="2"/>
  <c r="P32" i="2"/>
  <c r="P33" i="2"/>
  <c r="P34" i="2"/>
  <c r="P35" i="2"/>
  <c r="P36" i="2"/>
  <c r="P37" i="2"/>
  <c r="P38" i="2"/>
  <c r="P39" i="2"/>
  <c r="P40" i="2"/>
  <c r="P41" i="2"/>
  <c r="P42" i="2"/>
  <c r="P43" i="2"/>
  <c r="P44" i="2"/>
  <c r="P45" i="2"/>
  <c r="P46" i="2"/>
  <c r="P47" i="2"/>
  <c r="P48" i="2"/>
  <c r="P49" i="2"/>
  <c r="P50" i="2"/>
  <c r="P51" i="2"/>
  <c r="P52" i="2"/>
  <c r="P53" i="2"/>
  <c r="P54" i="2"/>
  <c r="P55" i="2"/>
  <c r="P56" i="2"/>
  <c r="P57" i="2"/>
  <c r="P58" i="2"/>
  <c r="P59" i="2"/>
  <c r="P60" i="2"/>
  <c r="P61" i="2"/>
  <c r="P62" i="2"/>
  <c r="P63" i="2"/>
  <c r="P64" i="2"/>
  <c r="P65" i="2"/>
  <c r="P66" i="2"/>
  <c r="P67" i="2"/>
  <c r="P68" i="2"/>
  <c r="P69" i="2"/>
  <c r="P70" i="2"/>
  <c r="P71" i="2"/>
  <c r="P72" i="2"/>
  <c r="P73" i="2"/>
  <c r="P74" i="2"/>
  <c r="P75" i="2"/>
  <c r="P76" i="2"/>
  <c r="P77" i="2"/>
  <c r="P78" i="2"/>
  <c r="P79" i="2"/>
  <c r="P80" i="2"/>
  <c r="P81" i="2"/>
  <c r="P82" i="2"/>
  <c r="P83" i="2"/>
  <c r="P84" i="2"/>
  <c r="P85" i="2"/>
  <c r="P86" i="2"/>
  <c r="P87" i="2"/>
  <c r="P88" i="2"/>
  <c r="P89" i="2"/>
  <c r="P90" i="2"/>
  <c r="P91" i="2"/>
  <c r="P92" i="2"/>
  <c r="P93" i="2"/>
  <c r="P94" i="2"/>
  <c r="P95" i="2"/>
  <c r="P96" i="2"/>
  <c r="P97" i="2"/>
  <c r="P98" i="2"/>
  <c r="P99" i="2"/>
  <c r="P100" i="2"/>
  <c r="P101" i="2"/>
  <c r="P102" i="2"/>
  <c r="P103" i="2"/>
  <c r="P104" i="2"/>
  <c r="P105" i="2"/>
  <c r="P106" i="2"/>
  <c r="P107" i="2"/>
  <c r="P108" i="2"/>
  <c r="P109" i="2"/>
  <c r="P110" i="2"/>
  <c r="P111" i="2"/>
  <c r="P112" i="2"/>
  <c r="P113" i="2"/>
  <c r="P114" i="2"/>
  <c r="P115" i="2"/>
  <c r="P116" i="2"/>
  <c r="P117" i="2"/>
  <c r="P118" i="2"/>
  <c r="P119" i="2"/>
  <c r="P120" i="2"/>
  <c r="P121" i="2"/>
  <c r="P122" i="2"/>
  <c r="P123" i="2"/>
  <c r="P124" i="2"/>
  <c r="P125" i="2"/>
  <c r="P126" i="2"/>
  <c r="P127" i="2"/>
  <c r="P128" i="2"/>
  <c r="P129" i="2"/>
  <c r="P130" i="2"/>
  <c r="P131" i="2"/>
  <c r="P132" i="2"/>
  <c r="P133" i="2"/>
  <c r="P134" i="2"/>
  <c r="P135" i="2"/>
  <c r="P136" i="2"/>
  <c r="P137" i="2"/>
  <c r="P138" i="2"/>
  <c r="P139" i="2"/>
  <c r="P140" i="2"/>
  <c r="P141" i="2"/>
  <c r="P142" i="2"/>
  <c r="P143" i="2"/>
  <c r="P144" i="2"/>
  <c r="P145" i="2"/>
  <c r="P146" i="2"/>
  <c r="P147" i="2"/>
  <c r="P148" i="2"/>
  <c r="P149" i="2"/>
  <c r="P150" i="2"/>
  <c r="P151" i="2"/>
  <c r="P152" i="2"/>
  <c r="P153" i="2"/>
  <c r="P154" i="2"/>
  <c r="P155" i="2"/>
  <c r="P156" i="2"/>
  <c r="P157" i="2"/>
  <c r="P158" i="2"/>
  <c r="P159" i="2"/>
  <c r="P160" i="2"/>
  <c r="P161" i="2"/>
  <c r="P162" i="2"/>
  <c r="P163" i="2"/>
  <c r="P164" i="2"/>
  <c r="P165" i="2"/>
  <c r="P166" i="2"/>
  <c r="P167" i="2"/>
  <c r="P168" i="2"/>
  <c r="P169" i="2"/>
  <c r="P170" i="2"/>
  <c r="P171" i="2"/>
  <c r="P172" i="2"/>
  <c r="P173" i="2"/>
  <c r="P174" i="2"/>
  <c r="P175" i="2"/>
  <c r="P176" i="2"/>
  <c r="P177" i="2"/>
  <c r="P178" i="2"/>
  <c r="P179" i="2"/>
  <c r="P180" i="2"/>
  <c r="P181" i="2"/>
  <c r="P182" i="2"/>
  <c r="P183" i="2"/>
  <c r="P184" i="2"/>
  <c r="P185" i="2"/>
  <c r="P186" i="2"/>
  <c r="P187" i="2"/>
  <c r="P188" i="2"/>
  <c r="P189" i="2"/>
  <c r="P190" i="2"/>
  <c r="P191" i="2"/>
  <c r="P192" i="2"/>
  <c r="P193" i="2"/>
  <c r="P194" i="2"/>
  <c r="P195" i="2"/>
  <c r="P196" i="2"/>
  <c r="P197" i="2"/>
  <c r="P198" i="2"/>
  <c r="P199" i="2"/>
  <c r="P200" i="2"/>
  <c r="P201" i="2"/>
  <c r="P202" i="2"/>
  <c r="P203" i="2"/>
  <c r="P204" i="2"/>
  <c r="P205" i="2"/>
  <c r="P206" i="2"/>
  <c r="P207" i="2"/>
  <c r="P208" i="2"/>
  <c r="P209" i="2"/>
  <c r="P210" i="2"/>
  <c r="P211" i="2"/>
  <c r="P212" i="2"/>
  <c r="P213" i="2"/>
  <c r="P214" i="2"/>
  <c r="P215" i="2"/>
  <c r="P216" i="2"/>
  <c r="P217" i="2"/>
  <c r="P218" i="2"/>
  <c r="P219" i="2"/>
  <c r="P220" i="2"/>
  <c r="P221" i="2"/>
  <c r="P222" i="2"/>
  <c r="P223" i="2"/>
  <c r="P224" i="2"/>
  <c r="P225" i="2"/>
  <c r="P226" i="2"/>
  <c r="P227" i="2"/>
  <c r="P228" i="2"/>
  <c r="P229" i="2"/>
  <c r="P230" i="2"/>
  <c r="P231" i="2"/>
  <c r="P232" i="2"/>
  <c r="P233" i="2"/>
  <c r="P234" i="2"/>
  <c r="P235" i="2"/>
  <c r="P236" i="2"/>
  <c r="P237" i="2"/>
  <c r="P238" i="2"/>
  <c r="P239" i="2"/>
  <c r="P240" i="2"/>
  <c r="P241" i="2"/>
  <c r="P242" i="2"/>
  <c r="P243" i="2"/>
  <c r="P244" i="2"/>
  <c r="P245" i="2"/>
  <c r="P246" i="2"/>
  <c r="P247" i="2"/>
  <c r="P248" i="2"/>
  <c r="P249" i="2"/>
  <c r="P250" i="2"/>
  <c r="P251" i="2"/>
  <c r="P252" i="2"/>
  <c r="P253" i="2"/>
  <c r="P254" i="2"/>
  <c r="P255" i="2"/>
  <c r="P256" i="2"/>
  <c r="P257" i="2"/>
  <c r="P258" i="2"/>
  <c r="P259" i="2"/>
  <c r="P260" i="2"/>
  <c r="P261" i="2"/>
  <c r="P262" i="2"/>
  <c r="P263" i="2"/>
  <c r="P264" i="2"/>
  <c r="P265" i="2"/>
  <c r="P266" i="2"/>
  <c r="P267" i="2"/>
  <c r="P268" i="2"/>
  <c r="P269" i="2"/>
  <c r="P270" i="2"/>
  <c r="P271" i="2"/>
  <c r="P272" i="2"/>
  <c r="P273" i="2"/>
  <c r="P274" i="2"/>
  <c r="P275" i="2"/>
  <c r="P276" i="2"/>
  <c r="P277" i="2"/>
  <c r="P278" i="2"/>
  <c r="P279" i="2"/>
  <c r="P280" i="2"/>
  <c r="P281" i="2"/>
  <c r="P282" i="2"/>
  <c r="P283" i="2"/>
  <c r="P284" i="2"/>
  <c r="P285" i="2"/>
  <c r="P286" i="2"/>
  <c r="P287" i="2"/>
  <c r="P288" i="2"/>
  <c r="P289" i="2"/>
  <c r="P290" i="2"/>
  <c r="P291" i="2"/>
  <c r="P292" i="2"/>
  <c r="P293" i="2"/>
  <c r="P294" i="2"/>
  <c r="P295" i="2"/>
  <c r="P296" i="2"/>
  <c r="P297" i="2"/>
  <c r="P298" i="2"/>
  <c r="P299" i="2"/>
  <c r="P300" i="2"/>
  <c r="P301" i="2"/>
  <c r="P302" i="2"/>
  <c r="P303" i="2"/>
  <c r="P304" i="2"/>
  <c r="P305" i="2"/>
  <c r="P306" i="2"/>
  <c r="P307" i="2"/>
  <c r="P308" i="2"/>
  <c r="P309" i="2"/>
  <c r="P310" i="2"/>
  <c r="P311" i="2"/>
  <c r="P312" i="2"/>
  <c r="P313" i="2"/>
  <c r="P314" i="2"/>
  <c r="P315" i="2"/>
  <c r="P316" i="2"/>
  <c r="P317" i="2"/>
  <c r="P318" i="2"/>
  <c r="P319" i="2"/>
  <c r="P320" i="2"/>
  <c r="P321" i="2"/>
  <c r="P322" i="2"/>
  <c r="P323" i="2"/>
  <c r="P324" i="2"/>
  <c r="P325" i="2"/>
  <c r="P326" i="2"/>
  <c r="P327" i="2"/>
  <c r="P328" i="2"/>
  <c r="P329" i="2"/>
  <c r="P330" i="2"/>
  <c r="P331" i="2"/>
  <c r="P332" i="2"/>
  <c r="P333" i="2"/>
  <c r="P334" i="2"/>
  <c r="P335" i="2"/>
  <c r="P336" i="2"/>
  <c r="P337" i="2"/>
  <c r="P338" i="2"/>
  <c r="P339" i="2"/>
  <c r="P340" i="2"/>
  <c r="P341" i="2"/>
  <c r="P342" i="2"/>
  <c r="P343" i="2"/>
  <c r="P344" i="2"/>
  <c r="P345" i="2"/>
  <c r="P346" i="2"/>
  <c r="P347" i="2"/>
  <c r="P348" i="2"/>
  <c r="P349" i="2"/>
  <c r="P350" i="2"/>
  <c r="P351" i="2"/>
  <c r="P352" i="2"/>
  <c r="P353" i="2"/>
  <c r="P354" i="2"/>
  <c r="P355" i="2"/>
  <c r="P356" i="2"/>
  <c r="P357" i="2"/>
  <c r="P358" i="2"/>
  <c r="P359" i="2"/>
  <c r="P360" i="2"/>
  <c r="P361" i="2"/>
  <c r="P362" i="2"/>
  <c r="P363" i="2"/>
  <c r="P364" i="2"/>
  <c r="P365" i="2"/>
  <c r="P366" i="2"/>
  <c r="P367" i="2"/>
  <c r="P368" i="2"/>
  <c r="P369" i="2"/>
  <c r="P370" i="2"/>
  <c r="P371" i="2"/>
  <c r="P372" i="2"/>
  <c r="P373" i="2"/>
  <c r="P374" i="2"/>
  <c r="P375" i="2"/>
  <c r="P376" i="2"/>
  <c r="P377" i="2"/>
  <c r="P378" i="2"/>
  <c r="P379" i="2"/>
  <c r="P380" i="2"/>
  <c r="P381" i="2"/>
  <c r="P382" i="2"/>
  <c r="P383" i="2"/>
  <c r="P384" i="2"/>
  <c r="P385" i="2"/>
  <c r="P386" i="2"/>
  <c r="P387" i="2"/>
  <c r="P388" i="2"/>
  <c r="P389" i="2"/>
  <c r="P390" i="2"/>
  <c r="P391" i="2"/>
  <c r="P392" i="2"/>
  <c r="P393" i="2"/>
  <c r="P394" i="2"/>
  <c r="P395" i="2"/>
  <c r="P396" i="2"/>
  <c r="P397" i="2"/>
  <c r="P398" i="2"/>
  <c r="P399" i="2"/>
  <c r="P400" i="2"/>
  <c r="P401" i="2"/>
  <c r="P402" i="2"/>
  <c r="P403" i="2"/>
  <c r="P404" i="2"/>
  <c r="P405" i="2"/>
  <c r="P406" i="2"/>
  <c r="P407" i="2"/>
  <c r="P408" i="2"/>
  <c r="P409" i="2"/>
  <c r="P410" i="2"/>
  <c r="P411" i="2"/>
  <c r="P412" i="2"/>
  <c r="P413" i="2"/>
  <c r="P414" i="2"/>
  <c r="P415" i="2"/>
  <c r="P416" i="2"/>
  <c r="P417" i="2"/>
  <c r="P418" i="2"/>
  <c r="P419" i="2"/>
  <c r="P420" i="2"/>
  <c r="P421" i="2"/>
  <c r="P422" i="2"/>
  <c r="P423" i="2"/>
  <c r="P424" i="2"/>
  <c r="P425" i="2"/>
  <c r="P426" i="2"/>
  <c r="P427" i="2"/>
  <c r="P428" i="2"/>
  <c r="P429" i="2"/>
  <c r="P430" i="2"/>
  <c r="P431" i="2"/>
  <c r="P432" i="2"/>
  <c r="P433" i="2"/>
  <c r="P434" i="2"/>
  <c r="P435" i="2"/>
  <c r="P436" i="2"/>
  <c r="P437" i="2"/>
  <c r="P438" i="2"/>
  <c r="P439" i="2"/>
  <c r="P440" i="2"/>
  <c r="P441" i="2"/>
  <c r="P442" i="2"/>
  <c r="P443" i="2"/>
  <c r="P444" i="2"/>
  <c r="P445" i="2"/>
  <c r="P446" i="2"/>
  <c r="P447" i="2"/>
  <c r="P448" i="2"/>
  <c r="P449" i="2"/>
  <c r="P450" i="2"/>
  <c r="P451" i="2"/>
  <c r="P452" i="2"/>
  <c r="P453" i="2"/>
  <c r="P454" i="2"/>
  <c r="P455" i="2"/>
  <c r="P456" i="2"/>
  <c r="P457" i="2"/>
  <c r="P458" i="2"/>
  <c r="P459" i="2"/>
  <c r="P460" i="2"/>
  <c r="P461" i="2"/>
  <c r="P462" i="2"/>
  <c r="P463" i="2"/>
  <c r="P464" i="2"/>
  <c r="P465" i="2"/>
  <c r="P466" i="2"/>
  <c r="P467" i="2"/>
  <c r="P468" i="2"/>
  <c r="P469" i="2"/>
  <c r="P470" i="2"/>
  <c r="P471" i="2"/>
  <c r="P472" i="2"/>
  <c r="P473" i="2"/>
  <c r="P474" i="2"/>
  <c r="P475" i="2"/>
  <c r="P476" i="2"/>
  <c r="P477" i="2"/>
  <c r="P478" i="2"/>
  <c r="P479" i="2"/>
  <c r="P480" i="2"/>
  <c r="P481" i="2"/>
  <c r="P482" i="2"/>
  <c r="P483" i="2"/>
  <c r="P484" i="2"/>
  <c r="P485" i="2"/>
  <c r="P486" i="2"/>
  <c r="P487" i="2"/>
  <c r="P488" i="2"/>
  <c r="P489" i="2"/>
  <c r="P490" i="2"/>
  <c r="P491" i="2"/>
  <c r="P492" i="2"/>
  <c r="P493" i="2"/>
  <c r="P494" i="2"/>
  <c r="P495" i="2"/>
  <c r="P496" i="2"/>
  <c r="P497" i="2"/>
  <c r="P498" i="2"/>
  <c r="P499" i="2"/>
  <c r="P500" i="2"/>
  <c r="P501" i="2"/>
  <c r="P502" i="2"/>
  <c r="P503" i="2"/>
  <c r="P504" i="2"/>
  <c r="P505" i="2"/>
  <c r="P506" i="2"/>
  <c r="P507" i="2"/>
  <c r="P508" i="2"/>
  <c r="P509" i="2"/>
  <c r="P510" i="2"/>
  <c r="P511" i="2"/>
  <c r="P512" i="2"/>
  <c r="P513" i="2"/>
  <c r="P514" i="2"/>
  <c r="P515" i="2"/>
  <c r="P516" i="2"/>
  <c r="P517" i="2"/>
  <c r="P518" i="2"/>
  <c r="P519" i="2"/>
  <c r="P520" i="2"/>
  <c r="P521" i="2"/>
  <c r="P522" i="2"/>
  <c r="P523" i="2"/>
  <c r="P524" i="2"/>
  <c r="P525" i="2"/>
  <c r="P526" i="2"/>
  <c r="P527" i="2"/>
  <c r="P528" i="2"/>
  <c r="P529" i="2"/>
  <c r="P530" i="2"/>
  <c r="P531" i="2"/>
  <c r="P532" i="2"/>
  <c r="P533" i="2"/>
  <c r="P534" i="2"/>
  <c r="P535" i="2"/>
  <c r="P536" i="2"/>
  <c r="P537" i="2"/>
  <c r="P538" i="2"/>
  <c r="P539" i="2"/>
  <c r="P540" i="2"/>
  <c r="P541" i="2"/>
  <c r="P542" i="2"/>
  <c r="P543" i="2"/>
  <c r="P544" i="2"/>
  <c r="P545" i="2"/>
  <c r="P546" i="2"/>
  <c r="P547" i="2"/>
  <c r="P548" i="2"/>
  <c r="P549" i="2"/>
  <c r="P550" i="2"/>
  <c r="P551" i="2"/>
  <c r="P552" i="2"/>
  <c r="P553" i="2"/>
  <c r="P554" i="2"/>
  <c r="P555" i="2"/>
  <c r="P556" i="2"/>
  <c r="P557" i="2"/>
  <c r="P558" i="2"/>
  <c r="P559" i="2"/>
  <c r="P560" i="2"/>
  <c r="P561" i="2"/>
  <c r="P562" i="2"/>
  <c r="P563" i="2"/>
  <c r="P564" i="2"/>
  <c r="P565" i="2"/>
  <c r="P566" i="2"/>
  <c r="P567" i="2"/>
  <c r="P568" i="2"/>
  <c r="P569" i="2"/>
  <c r="P570" i="2"/>
  <c r="P571" i="2"/>
  <c r="P572" i="2"/>
  <c r="P573" i="2"/>
  <c r="P574" i="2"/>
  <c r="P575" i="2"/>
  <c r="P576" i="2"/>
  <c r="P577" i="2"/>
  <c r="P578" i="2"/>
  <c r="P579" i="2"/>
  <c r="P580" i="2"/>
  <c r="P581" i="2"/>
  <c r="P582" i="2"/>
  <c r="P583" i="2"/>
  <c r="P584" i="2"/>
  <c r="P585" i="2"/>
  <c r="P586" i="2"/>
  <c r="P587" i="2"/>
  <c r="P588" i="2"/>
  <c r="P589" i="2"/>
  <c r="P590" i="2"/>
  <c r="P591" i="2"/>
  <c r="P592" i="2"/>
  <c r="P593" i="2"/>
  <c r="P594" i="2"/>
  <c r="P595" i="2"/>
  <c r="P596" i="2"/>
  <c r="P597" i="2"/>
  <c r="P598" i="2"/>
  <c r="P599" i="2"/>
  <c r="P600" i="2"/>
  <c r="P601" i="2"/>
  <c r="P602" i="2"/>
  <c r="P603" i="2"/>
  <c r="P604" i="2"/>
  <c r="P605" i="2"/>
  <c r="P606" i="2"/>
  <c r="P607" i="2"/>
  <c r="P608" i="2"/>
  <c r="P609" i="2"/>
  <c r="P610" i="2"/>
  <c r="P611" i="2"/>
  <c r="P612" i="2"/>
  <c r="P613" i="2"/>
  <c r="P614" i="2"/>
  <c r="P615" i="2"/>
  <c r="P616" i="2"/>
  <c r="P617" i="2"/>
  <c r="P618" i="2"/>
  <c r="P619" i="2"/>
  <c r="P620" i="2"/>
  <c r="P621" i="2"/>
  <c r="P622" i="2"/>
  <c r="P623" i="2"/>
  <c r="P624" i="2"/>
  <c r="P625" i="2"/>
  <c r="P626" i="2"/>
  <c r="P627" i="2"/>
  <c r="P628" i="2"/>
  <c r="P629" i="2"/>
  <c r="P630" i="2"/>
  <c r="P631" i="2"/>
  <c r="P632" i="2"/>
  <c r="P633" i="2"/>
  <c r="P634" i="2"/>
  <c r="P635" i="2"/>
  <c r="P636" i="2"/>
  <c r="P637" i="2"/>
  <c r="P638" i="2"/>
  <c r="P639" i="2"/>
  <c r="P640" i="2"/>
  <c r="P641" i="2"/>
  <c r="P642" i="2"/>
  <c r="P643" i="2"/>
  <c r="P644" i="2"/>
  <c r="P645" i="2"/>
  <c r="P646" i="2"/>
  <c r="P647" i="2"/>
  <c r="P648" i="2"/>
  <c r="P649" i="2"/>
  <c r="P650" i="2"/>
  <c r="P651" i="2"/>
  <c r="P652" i="2"/>
  <c r="P653" i="2"/>
  <c r="P654" i="2"/>
  <c r="P655" i="2"/>
  <c r="P656" i="2"/>
  <c r="P657" i="2"/>
  <c r="P658" i="2"/>
  <c r="P659" i="2"/>
  <c r="P660" i="2"/>
  <c r="P661" i="2"/>
  <c r="P662" i="2"/>
  <c r="P663" i="2"/>
  <c r="P664" i="2"/>
  <c r="P665" i="2"/>
  <c r="P666" i="2"/>
  <c r="P667" i="2"/>
  <c r="P668" i="2"/>
  <c r="P669" i="2"/>
  <c r="P670" i="2"/>
  <c r="P671" i="2"/>
  <c r="P672" i="2"/>
  <c r="P673" i="2"/>
  <c r="P674" i="2"/>
  <c r="P675" i="2"/>
  <c r="P676" i="2"/>
  <c r="P677" i="2"/>
  <c r="P678" i="2"/>
  <c r="P679" i="2"/>
  <c r="P680" i="2"/>
  <c r="P681" i="2"/>
  <c r="P682" i="2"/>
  <c r="P683" i="2"/>
  <c r="P684" i="2"/>
  <c r="P685" i="2"/>
  <c r="P686" i="2"/>
  <c r="P687" i="2"/>
  <c r="P688" i="2"/>
  <c r="P689" i="2"/>
  <c r="P690" i="2"/>
  <c r="P691" i="2"/>
  <c r="P692" i="2"/>
  <c r="P693" i="2"/>
  <c r="P694" i="2"/>
  <c r="P695" i="2"/>
  <c r="P696" i="2"/>
  <c r="P697" i="2"/>
  <c r="P698" i="2"/>
  <c r="P699" i="2"/>
  <c r="P700" i="2"/>
  <c r="P701" i="2"/>
  <c r="P702" i="2"/>
  <c r="P703" i="2"/>
  <c r="P704" i="2"/>
  <c r="P705" i="2"/>
  <c r="P706" i="2"/>
  <c r="P707" i="2"/>
  <c r="P708" i="2"/>
  <c r="P709" i="2"/>
  <c r="P710" i="2"/>
  <c r="P711" i="2"/>
  <c r="P712" i="2"/>
  <c r="P713" i="2"/>
  <c r="P714" i="2"/>
  <c r="P715" i="2"/>
  <c r="P716" i="2"/>
  <c r="P717" i="2"/>
  <c r="P718" i="2"/>
  <c r="P719" i="2"/>
  <c r="P720" i="2"/>
  <c r="P721" i="2"/>
  <c r="P722" i="2"/>
  <c r="P723" i="2"/>
  <c r="P724" i="2"/>
  <c r="P725" i="2"/>
  <c r="P726" i="2"/>
  <c r="P727" i="2"/>
  <c r="P728" i="2"/>
  <c r="P729" i="2"/>
  <c r="P730" i="2"/>
  <c r="P731" i="2"/>
  <c r="P732" i="2"/>
  <c r="P733" i="2"/>
  <c r="P734" i="2"/>
  <c r="P735" i="2"/>
  <c r="P736" i="2"/>
  <c r="P737" i="2"/>
  <c r="P738" i="2"/>
  <c r="P739" i="2"/>
  <c r="P740" i="2"/>
  <c r="P741" i="2"/>
  <c r="P742" i="2"/>
  <c r="P743" i="2"/>
  <c r="P744" i="2"/>
  <c r="P745" i="2"/>
  <c r="P746" i="2"/>
  <c r="P747" i="2"/>
  <c r="P748" i="2"/>
  <c r="P749" i="2"/>
  <c r="P750" i="2"/>
  <c r="P751" i="2"/>
  <c r="P752" i="2"/>
  <c r="P753" i="2"/>
  <c r="P754" i="2"/>
  <c r="P755" i="2"/>
  <c r="P756" i="2"/>
  <c r="P757" i="2"/>
  <c r="P758" i="2"/>
  <c r="P759" i="2"/>
  <c r="P760" i="2"/>
  <c r="P761" i="2"/>
  <c r="P762" i="2"/>
  <c r="P763" i="2"/>
  <c r="P764" i="2"/>
  <c r="P765" i="2"/>
  <c r="P766" i="2"/>
  <c r="P767" i="2"/>
  <c r="P768" i="2"/>
  <c r="P769" i="2"/>
  <c r="P770" i="2"/>
  <c r="P771" i="2"/>
  <c r="P772" i="2"/>
  <c r="P773" i="2"/>
  <c r="P774" i="2"/>
  <c r="P775" i="2"/>
  <c r="P776" i="2"/>
  <c r="P777" i="2"/>
  <c r="P778" i="2"/>
  <c r="P779" i="2"/>
  <c r="P780" i="2"/>
  <c r="P781" i="2"/>
  <c r="P782" i="2"/>
  <c r="P783" i="2"/>
  <c r="P784" i="2"/>
  <c r="P785" i="2"/>
  <c r="P786" i="2"/>
  <c r="P787" i="2"/>
  <c r="P788" i="2"/>
  <c r="P789" i="2"/>
  <c r="P790" i="2"/>
  <c r="P791" i="2"/>
  <c r="P792" i="2"/>
  <c r="P793" i="2"/>
  <c r="P794" i="2"/>
  <c r="P795" i="2"/>
  <c r="P796" i="2"/>
  <c r="P797" i="2"/>
  <c r="P798" i="2"/>
  <c r="P799" i="2"/>
  <c r="P800" i="2"/>
  <c r="P801" i="2"/>
  <c r="P802" i="2"/>
  <c r="P803" i="2"/>
  <c r="P804" i="2"/>
  <c r="P805" i="2"/>
  <c r="P806" i="2"/>
  <c r="P807" i="2"/>
  <c r="P808" i="2"/>
  <c r="P809" i="2"/>
  <c r="P810" i="2"/>
  <c r="P811" i="2"/>
  <c r="P812" i="2"/>
  <c r="P813" i="2"/>
  <c r="P814" i="2"/>
  <c r="P815" i="2"/>
  <c r="P816" i="2"/>
  <c r="P817" i="2"/>
  <c r="P818" i="2"/>
  <c r="P819" i="2"/>
  <c r="P820" i="2"/>
  <c r="P821" i="2"/>
  <c r="P822" i="2"/>
  <c r="P823" i="2"/>
  <c r="P824" i="2"/>
  <c r="P825" i="2"/>
  <c r="P826" i="2"/>
  <c r="P827" i="2"/>
  <c r="P828" i="2"/>
  <c r="P829" i="2"/>
  <c r="P830" i="2"/>
  <c r="P831" i="2"/>
  <c r="P832" i="2"/>
  <c r="P833" i="2"/>
  <c r="P834" i="2"/>
  <c r="P835" i="2"/>
  <c r="P836" i="2"/>
  <c r="P837" i="2"/>
  <c r="P838" i="2"/>
  <c r="P839" i="2"/>
  <c r="P840" i="2"/>
  <c r="P841" i="2"/>
  <c r="P842" i="2"/>
  <c r="P843" i="2"/>
  <c r="P844" i="2"/>
  <c r="P845" i="2"/>
  <c r="P846" i="2"/>
  <c r="P847" i="2"/>
  <c r="P848" i="2"/>
  <c r="P849" i="2"/>
  <c r="P850" i="2"/>
  <c r="P851" i="2"/>
  <c r="P852" i="2"/>
  <c r="P853" i="2"/>
  <c r="P854" i="2"/>
  <c r="P855" i="2"/>
  <c r="P856" i="2"/>
  <c r="P857" i="2"/>
  <c r="P858" i="2"/>
  <c r="P859" i="2"/>
  <c r="P860" i="2"/>
  <c r="P861" i="2"/>
  <c r="P862" i="2"/>
  <c r="P863" i="2"/>
  <c r="P864" i="2"/>
  <c r="P865" i="2"/>
  <c r="P866" i="2"/>
  <c r="P867" i="2"/>
  <c r="P868" i="2"/>
  <c r="P869" i="2"/>
  <c r="P870" i="2"/>
  <c r="P871" i="2"/>
  <c r="P872" i="2"/>
  <c r="P873" i="2"/>
  <c r="P874" i="2"/>
  <c r="P875" i="2"/>
  <c r="P876" i="2"/>
  <c r="P877" i="2"/>
  <c r="P878" i="2"/>
  <c r="P879" i="2"/>
  <c r="P880" i="2"/>
  <c r="P881" i="2"/>
  <c r="P882" i="2"/>
  <c r="P883" i="2"/>
  <c r="P884" i="2"/>
  <c r="P885" i="2"/>
  <c r="P886" i="2"/>
  <c r="P887" i="2"/>
  <c r="P888" i="2"/>
  <c r="P889" i="2"/>
  <c r="P890" i="2"/>
  <c r="P891" i="2"/>
  <c r="P892" i="2"/>
  <c r="P893" i="2"/>
  <c r="P894" i="2"/>
  <c r="P895" i="2"/>
  <c r="P896" i="2"/>
  <c r="P897" i="2"/>
  <c r="P898" i="2"/>
  <c r="P899" i="2"/>
  <c r="P900" i="2"/>
  <c r="P901" i="2"/>
  <c r="P902" i="2"/>
  <c r="P903" i="2"/>
  <c r="P904" i="2"/>
  <c r="P905" i="2"/>
  <c r="P906" i="2"/>
  <c r="P907" i="2"/>
  <c r="P908" i="2"/>
  <c r="P909" i="2"/>
  <c r="P910" i="2"/>
  <c r="P911" i="2"/>
  <c r="P912" i="2"/>
  <c r="P913" i="2"/>
  <c r="P914" i="2"/>
  <c r="P915" i="2"/>
  <c r="P916" i="2"/>
  <c r="P917" i="2"/>
  <c r="P918" i="2"/>
  <c r="P919" i="2"/>
  <c r="P920" i="2"/>
  <c r="P921" i="2"/>
  <c r="P922" i="2"/>
  <c r="P923" i="2"/>
  <c r="P924" i="2"/>
  <c r="P925" i="2"/>
  <c r="P926" i="2"/>
  <c r="P927" i="2"/>
  <c r="P928" i="2"/>
  <c r="P929" i="2"/>
  <c r="P930" i="2"/>
  <c r="P931" i="2"/>
  <c r="P932" i="2"/>
  <c r="P933" i="2"/>
  <c r="P934" i="2"/>
  <c r="P935" i="2"/>
  <c r="P936" i="2"/>
  <c r="P937" i="2"/>
  <c r="P938" i="2"/>
  <c r="P939" i="2"/>
  <c r="P940" i="2"/>
  <c r="P941" i="2"/>
  <c r="P942" i="2"/>
  <c r="P943" i="2"/>
  <c r="P944" i="2"/>
  <c r="P945" i="2"/>
  <c r="P946" i="2"/>
  <c r="P947" i="2"/>
  <c r="P948" i="2"/>
  <c r="P949" i="2"/>
  <c r="P950" i="2"/>
  <c r="P951" i="2"/>
  <c r="P952" i="2"/>
  <c r="P953" i="2"/>
  <c r="P954" i="2"/>
  <c r="P955" i="2"/>
  <c r="P956" i="2"/>
  <c r="P957" i="2"/>
  <c r="P958" i="2"/>
  <c r="P959" i="2"/>
  <c r="P960" i="2"/>
  <c r="P961" i="2"/>
  <c r="P962" i="2"/>
  <c r="P963" i="2"/>
  <c r="P964" i="2"/>
  <c r="P965" i="2"/>
  <c r="P966" i="2"/>
  <c r="P967" i="2"/>
  <c r="P968" i="2"/>
  <c r="P969" i="2"/>
  <c r="P970" i="2"/>
  <c r="P971" i="2"/>
  <c r="P972" i="2"/>
  <c r="P973" i="2"/>
  <c r="P974" i="2"/>
  <c r="P975" i="2"/>
  <c r="P976" i="2"/>
  <c r="P977" i="2"/>
  <c r="P978" i="2"/>
  <c r="P979" i="2"/>
  <c r="P980" i="2"/>
  <c r="P981" i="2"/>
  <c r="P982" i="2"/>
  <c r="P983" i="2"/>
  <c r="P984" i="2"/>
  <c r="P985" i="2"/>
  <c r="P986" i="2"/>
  <c r="P987" i="2"/>
  <c r="P988" i="2"/>
  <c r="P989" i="2"/>
  <c r="P990" i="2"/>
  <c r="P991" i="2"/>
  <c r="P992" i="2"/>
  <c r="P993" i="2"/>
  <c r="P994" i="2"/>
  <c r="P995" i="2"/>
  <c r="P996" i="2"/>
  <c r="P997" i="2"/>
  <c r="P998" i="2"/>
  <c r="P999" i="2"/>
  <c r="P1000" i="2"/>
  <c r="AH123" i="1"/>
  <c r="AH124" i="1"/>
  <c r="AH125" i="1"/>
  <c r="AH126" i="1"/>
  <c r="AH127" i="1"/>
  <c r="AH128" i="1"/>
  <c r="AH129" i="1"/>
  <c r="AH130" i="1"/>
  <c r="AH131" i="1"/>
  <c r="AH132" i="1"/>
  <c r="AH133" i="1"/>
  <c r="AH134" i="1"/>
  <c r="AH135" i="1"/>
  <c r="AH136" i="1"/>
  <c r="AH137" i="1"/>
  <c r="AH138" i="1"/>
  <c r="AH139" i="1"/>
  <c r="AH140" i="1"/>
  <c r="AH141" i="1"/>
  <c r="AH142" i="1"/>
  <c r="AH143" i="1"/>
  <c r="AH144" i="1"/>
  <c r="AH145" i="1"/>
  <c r="AH146" i="1"/>
  <c r="AH147" i="1"/>
  <c r="AH148" i="1"/>
  <c r="AH149" i="1"/>
  <c r="AH150" i="1"/>
  <c r="AH151" i="1"/>
  <c r="AH152" i="1"/>
  <c r="AH153" i="1"/>
  <c r="AH154" i="1"/>
  <c r="AH155" i="1"/>
  <c r="AH156" i="1"/>
  <c r="AH157" i="1"/>
  <c r="AH158" i="1"/>
  <c r="AH159" i="1"/>
  <c r="AH160" i="1"/>
  <c r="AH161" i="1"/>
  <c r="AH162" i="1"/>
  <c r="AH163" i="1"/>
  <c r="AH164" i="1"/>
  <c r="AH165" i="1"/>
  <c r="AH166" i="1"/>
  <c r="AH167" i="1"/>
  <c r="AH168" i="1"/>
  <c r="AH169" i="1"/>
  <c r="AH170" i="1"/>
  <c r="AH171" i="1"/>
  <c r="AH172" i="1"/>
  <c r="AH173" i="1"/>
  <c r="AH174" i="1"/>
  <c r="AH175" i="1"/>
  <c r="AH176" i="1"/>
  <c r="AH177" i="1"/>
  <c r="AH178" i="1"/>
  <c r="AH179" i="1"/>
  <c r="AH180" i="1"/>
  <c r="AH181" i="1"/>
  <c r="AH182" i="1"/>
  <c r="AH183" i="1"/>
  <c r="AH184" i="1"/>
  <c r="AH185" i="1"/>
  <c r="AH186" i="1"/>
  <c r="AH187" i="1"/>
  <c r="AH188" i="1"/>
  <c r="AH189" i="1"/>
  <c r="AH190" i="1"/>
  <c r="AH191" i="1"/>
  <c r="AH192" i="1"/>
  <c r="AH193" i="1"/>
  <c r="AH194" i="1"/>
  <c r="AH195" i="1"/>
  <c r="AH196" i="1"/>
  <c r="AH197" i="1"/>
  <c r="AH198" i="1"/>
  <c r="AH199" i="1"/>
  <c r="AH119" i="1"/>
  <c r="AH120" i="1"/>
  <c r="AH121" i="1"/>
  <c r="AH122" i="1"/>
  <c r="AH114" i="1"/>
  <c r="AH115" i="1"/>
  <c r="AH116" i="1"/>
  <c r="AH117" i="1"/>
  <c r="AH118" i="1"/>
  <c r="Y120" i="1"/>
  <c r="Y121" i="1"/>
  <c r="Y122" i="1"/>
  <c r="Y123" i="1"/>
  <c r="Y124" i="1"/>
  <c r="Y125" i="1"/>
  <c r="Y126" i="1"/>
  <c r="Y127" i="1"/>
  <c r="Y128" i="1"/>
  <c r="Y129" i="1"/>
  <c r="Y130" i="1"/>
  <c r="Y131" i="1"/>
  <c r="Y132" i="1"/>
  <c r="Y133" i="1"/>
  <c r="Y134" i="1"/>
  <c r="Y135" i="1"/>
  <c r="Y136" i="1"/>
  <c r="Y137" i="1"/>
  <c r="Y138" i="1"/>
  <c r="Y139" i="1"/>
  <c r="Y140" i="1"/>
  <c r="Y141" i="1"/>
  <c r="Y142" i="1"/>
  <c r="Y143" i="1"/>
  <c r="Y144" i="1"/>
  <c r="Y145" i="1"/>
  <c r="Y146" i="1"/>
  <c r="Y147" i="1"/>
  <c r="Y148" i="1"/>
  <c r="Y149" i="1"/>
  <c r="Y150" i="1"/>
  <c r="Y151" i="1"/>
  <c r="Y152" i="1"/>
  <c r="Y153" i="1"/>
  <c r="Y154" i="1"/>
  <c r="Y155" i="1"/>
  <c r="Y156" i="1"/>
  <c r="Y157" i="1"/>
  <c r="Y158" i="1"/>
  <c r="Y159" i="1"/>
  <c r="Y160" i="1"/>
  <c r="Y161" i="1"/>
  <c r="Y162" i="1"/>
  <c r="Y163" i="1"/>
  <c r="Y164" i="1"/>
  <c r="Y165" i="1"/>
  <c r="Y166" i="1"/>
  <c r="Y167" i="1"/>
  <c r="Y168" i="1"/>
  <c r="Y169" i="1"/>
  <c r="Y170" i="1"/>
  <c r="Y171" i="1"/>
  <c r="Y172" i="1"/>
  <c r="Y173" i="1"/>
  <c r="Y174" i="1"/>
  <c r="Y175" i="1"/>
  <c r="Y176" i="1"/>
  <c r="Y177" i="1"/>
  <c r="Y178" i="1"/>
  <c r="Y179" i="1"/>
  <c r="Y180" i="1"/>
  <c r="Y181" i="1"/>
  <c r="Y182" i="1"/>
  <c r="Y183" i="1"/>
  <c r="Y184" i="1"/>
  <c r="Y185" i="1"/>
  <c r="Y186" i="1"/>
  <c r="Y187" i="1"/>
  <c r="Y188" i="1"/>
  <c r="Y189" i="1"/>
  <c r="Y190" i="1"/>
  <c r="Y191" i="1"/>
  <c r="Y192" i="1"/>
  <c r="Y193" i="1"/>
  <c r="Y194" i="1"/>
  <c r="Y195" i="1"/>
  <c r="Y196" i="1"/>
  <c r="Y197" i="1"/>
  <c r="Y198" i="1"/>
  <c r="Y199" i="1"/>
  <c r="Y119" i="1"/>
  <c r="Y114" i="1"/>
  <c r="Y115" i="1"/>
  <c r="Y116" i="1"/>
  <c r="Y117" i="1"/>
  <c r="Y118" i="1"/>
  <c r="P120" i="1"/>
  <c r="P121" i="1"/>
  <c r="P122" i="1"/>
  <c r="P123" i="1"/>
  <c r="P124" i="1"/>
  <c r="P125" i="1"/>
  <c r="P126" i="1"/>
  <c r="P127" i="1"/>
  <c r="P128" i="1"/>
  <c r="P129" i="1"/>
  <c r="P130" i="1"/>
  <c r="P131" i="1"/>
  <c r="P132" i="1"/>
  <c r="P133" i="1"/>
  <c r="P134" i="1"/>
  <c r="P135" i="1"/>
  <c r="P136" i="1"/>
  <c r="P137" i="1"/>
  <c r="P138" i="1"/>
  <c r="P139" i="1"/>
  <c r="P140" i="1"/>
  <c r="P141" i="1"/>
  <c r="P142" i="1"/>
  <c r="P143" i="1"/>
  <c r="P144" i="1"/>
  <c r="P145" i="1"/>
  <c r="P146" i="1"/>
  <c r="P147" i="1"/>
  <c r="P148" i="1"/>
  <c r="P149" i="1"/>
  <c r="P150" i="1"/>
  <c r="P151" i="1"/>
  <c r="P152" i="1"/>
  <c r="P153" i="1"/>
  <c r="P154" i="1"/>
  <c r="P155" i="1"/>
  <c r="P156" i="1"/>
  <c r="P157" i="1"/>
  <c r="P158" i="1"/>
  <c r="P159" i="1"/>
  <c r="P160" i="1"/>
  <c r="P161" i="1"/>
  <c r="P162" i="1"/>
  <c r="P163" i="1"/>
  <c r="P164" i="1"/>
  <c r="P165" i="1"/>
  <c r="P166" i="1"/>
  <c r="P167" i="1"/>
  <c r="P168" i="1"/>
  <c r="P169" i="1"/>
  <c r="P170" i="1"/>
  <c r="P171" i="1"/>
  <c r="P172" i="1"/>
  <c r="P173" i="1"/>
  <c r="P174" i="1"/>
  <c r="P175" i="1"/>
  <c r="P176" i="1"/>
  <c r="P177" i="1"/>
  <c r="P178" i="1"/>
  <c r="P179" i="1"/>
  <c r="P180" i="1"/>
  <c r="P181" i="1"/>
  <c r="P182" i="1"/>
  <c r="P183" i="1"/>
  <c r="P184" i="1"/>
  <c r="P185" i="1"/>
  <c r="P186" i="1"/>
  <c r="P187" i="1"/>
  <c r="P188" i="1"/>
  <c r="P189" i="1"/>
  <c r="P190" i="1"/>
  <c r="P191" i="1"/>
  <c r="P192" i="1"/>
  <c r="P193" i="1"/>
  <c r="P194" i="1"/>
  <c r="P195" i="1"/>
  <c r="P196" i="1"/>
  <c r="P197" i="1"/>
  <c r="P198" i="1"/>
  <c r="P199" i="1"/>
  <c r="P119" i="1"/>
  <c r="P114" i="1"/>
  <c r="P115" i="1"/>
  <c r="P116" i="1"/>
  <c r="P117" i="1"/>
  <c r="P118" i="1"/>
  <c r="P12" i="2" l="1" a="1"/>
  <c r="P12" i="2" s="1"/>
  <c r="AH13" i="1"/>
  <c r="Y13" i="1"/>
  <c r="E43" i="11" l="1"/>
  <c r="E24" i="11" a="1"/>
  <c r="E24" i="11" s="1"/>
  <c r="E21" i="11" a="1"/>
  <c r="E21" i="11" s="1"/>
  <c r="E22" i="11" a="1"/>
  <c r="E22" i="11" s="1"/>
  <c r="E23" i="11" a="1"/>
  <c r="E23" i="11" s="1"/>
  <c r="E20" i="11" a="1"/>
  <c r="E20" i="11" s="1"/>
  <c r="E25" i="11" a="1"/>
  <c r="E25" i="11" s="1"/>
  <c r="D25" i="11" a="1"/>
  <c r="D25" i="11" s="1"/>
  <c r="D23" i="11" a="1"/>
  <c r="D23" i="11" s="1"/>
  <c r="D24" i="11" a="1"/>
  <c r="D24" i="11" s="1"/>
  <c r="D22" i="11" a="1"/>
  <c r="D22" i="11" s="1"/>
  <c r="D21" i="11" a="1"/>
  <c r="D21" i="11" s="1"/>
  <c r="D20" i="11" a="1"/>
  <c r="D20" i="11" s="1"/>
  <c r="C25" i="11" a="1"/>
  <c r="C25" i="11" s="1"/>
  <c r="C24" i="11" a="1"/>
  <c r="C24" i="11" s="1"/>
  <c r="C22" i="11" a="1"/>
  <c r="C22" i="11" s="1"/>
  <c r="C23" i="11" a="1"/>
  <c r="C23" i="11" s="1"/>
  <c r="C20" i="11" a="1"/>
  <c r="C20" i="11" s="1"/>
  <c r="C21" i="11" a="1"/>
  <c r="C21" i="11" s="1"/>
  <c r="H12" i="6"/>
  <c r="G12" i="6"/>
  <c r="F12" i="6"/>
  <c r="E12" i="6"/>
  <c r="F12" i="4"/>
  <c r="G12" i="4"/>
  <c r="H12" i="4"/>
  <c r="I12" i="4"/>
  <c r="P12" i="4"/>
  <c r="H12" i="1"/>
  <c r="D31" i="38" s="1"/>
  <c r="D26" i="11" l="1"/>
  <c r="E26" i="11"/>
  <c r="C26" i="11"/>
  <c r="E49" i="11"/>
  <c r="E50" i="11"/>
  <c r="AA12" i="1"/>
  <c r="D54" i="38" s="1"/>
  <c r="AB12" i="1"/>
  <c r="D55" i="38" s="1"/>
  <c r="AC12" i="1"/>
  <c r="D56" i="38" s="1"/>
  <c r="AD12" i="1"/>
  <c r="D57" i="38" s="1"/>
  <c r="AE12" i="1"/>
  <c r="D58" i="38" s="1"/>
  <c r="AF12" i="1"/>
  <c r="D59" i="38" s="1"/>
  <c r="Z12" i="1"/>
  <c r="D53" i="38" s="1"/>
  <c r="R12" i="1"/>
  <c r="S12" i="1"/>
  <c r="T12" i="1"/>
  <c r="U12" i="1"/>
  <c r="V12" i="1"/>
  <c r="W12" i="1"/>
  <c r="Q12" i="1"/>
  <c r="I12" i="1"/>
  <c r="D32" i="38" s="1"/>
  <c r="J12" i="1"/>
  <c r="D33" i="38" s="1"/>
  <c r="K12" i="1"/>
  <c r="D34" i="38" s="1"/>
  <c r="L12" i="1"/>
  <c r="D35" i="38" s="1"/>
  <c r="M12" i="1"/>
  <c r="D36" i="38" s="1"/>
  <c r="N12" i="1"/>
  <c r="D37" i="38" s="1"/>
  <c r="D38" i="38" l="1"/>
  <c r="E15" i="11"/>
  <c r="D48" i="38"/>
  <c r="E14" i="11"/>
  <c r="D47" i="38"/>
  <c r="E13" i="11"/>
  <c r="D46" i="38"/>
  <c r="E12" i="11"/>
  <c r="D45" i="38"/>
  <c r="E10" i="11"/>
  <c r="D43" i="38"/>
  <c r="E9" i="11"/>
  <c r="D42" i="38"/>
  <c r="D60" i="38"/>
  <c r="E11" i="11"/>
  <c r="D44" i="38"/>
  <c r="AH12" i="1"/>
  <c r="P12" i="1"/>
  <c r="Y12" i="1"/>
  <c r="B1" i="4"/>
  <c r="B2" i="13"/>
  <c r="B1" i="13"/>
  <c r="D49" i="38" l="1"/>
  <c r="B2" i="1"/>
  <c r="B1" i="1"/>
  <c r="B1" i="7" l="1"/>
  <c r="C3" i="11"/>
  <c r="AI12" i="1" l="1"/>
  <c r="AP12" i="1"/>
  <c r="D388" i="18" l="1"/>
  <c r="D2430" i="18" l="1"/>
  <c r="D2429" i="18"/>
  <c r="D2425" i="18"/>
  <c r="D2424" i="18"/>
  <c r="D2402" i="18"/>
  <c r="D2401" i="18"/>
  <c r="D2358" i="18"/>
  <c r="D2357" i="18"/>
  <c r="D2353" i="18"/>
  <c r="D2352" i="18"/>
  <c r="D2343" i="18"/>
  <c r="D2342" i="18"/>
  <c r="D2338" i="18"/>
  <c r="D2337" i="18"/>
  <c r="D2333" i="18"/>
  <c r="D2332" i="18"/>
  <c r="D2323" i="18"/>
  <c r="D2322" i="18"/>
  <c r="D2318" i="18"/>
  <c r="D2317" i="18"/>
  <c r="D2292" i="18"/>
  <c r="D2291" i="18"/>
  <c r="D2278" i="18"/>
  <c r="D2277" i="18"/>
  <c r="D2273" i="18"/>
  <c r="D2272" i="18"/>
  <c r="D2268" i="18"/>
  <c r="D2267" i="18"/>
  <c r="D2263" i="18"/>
  <c r="D2262" i="18"/>
  <c r="D2250" i="18"/>
  <c r="D2249" i="18"/>
  <c r="D2237" i="18"/>
  <c r="D2236" i="18"/>
  <c r="D2232" i="18"/>
  <c r="D2231" i="18"/>
  <c r="D2191" i="18"/>
  <c r="D2190" i="18"/>
  <c r="D2182" i="18"/>
  <c r="D2181" i="18"/>
  <c r="D2177" i="18"/>
  <c r="D2176" i="18"/>
  <c r="D2171" i="18"/>
  <c r="D2124" i="18"/>
  <c r="D2123" i="18"/>
  <c r="D2107" i="18"/>
  <c r="D2106" i="18"/>
  <c r="D2097" i="18"/>
  <c r="D2096" i="18"/>
  <c r="D2092" i="18"/>
  <c r="D2091" i="18"/>
  <c r="D2054" i="18"/>
  <c r="D2053" i="18"/>
  <c r="D2049" i="18"/>
  <c r="D2048" i="18"/>
  <c r="D2044" i="18"/>
  <c r="D2043" i="18"/>
  <c r="D2009" i="18"/>
  <c r="D2008" i="18"/>
  <c r="D1983" i="18"/>
  <c r="D1982" i="18"/>
  <c r="D1977" i="18"/>
  <c r="D1969" i="18"/>
  <c r="D1968" i="18"/>
  <c r="D1956" i="18"/>
  <c r="D1955" i="18"/>
  <c r="D1935" i="18"/>
  <c r="D1934" i="18"/>
  <c r="D1901" i="18"/>
  <c r="D1900" i="18"/>
  <c r="D1899" i="18"/>
  <c r="D1898" i="18"/>
  <c r="D1877" i="18"/>
  <c r="D1876" i="18"/>
  <c r="D1855" i="18"/>
  <c r="D1854" i="18"/>
  <c r="D1850" i="18"/>
  <c r="D1849" i="18"/>
  <c r="D1841" i="18"/>
  <c r="D1840" i="18"/>
  <c r="D1835" i="18"/>
  <c r="D1821" i="18"/>
  <c r="D1820" i="18"/>
  <c r="D1812" i="18"/>
  <c r="D1811" i="18"/>
  <c r="D1803" i="18"/>
  <c r="D1802" i="18"/>
  <c r="D1798" i="18"/>
  <c r="D1797" i="18"/>
  <c r="D1762" i="18"/>
  <c r="D1761" i="18"/>
  <c r="D1757" i="18"/>
  <c r="D1756" i="18"/>
  <c r="D1752" i="18"/>
  <c r="D1751" i="18"/>
  <c r="D1738" i="18"/>
  <c r="D1737" i="18"/>
  <c r="D1733" i="18"/>
  <c r="D1732" i="18"/>
  <c r="D1702" i="18"/>
  <c r="D1689" i="18"/>
  <c r="D1688" i="18"/>
  <c r="D1684" i="18"/>
  <c r="D1683" i="18"/>
  <c r="D1671" i="18"/>
  <c r="D1670" i="18"/>
  <c r="D1666" i="18"/>
  <c r="D1665" i="18"/>
  <c r="D1661" i="18"/>
  <c r="D1660" i="18"/>
  <c r="D1656" i="18"/>
  <c r="D1655" i="18"/>
  <c r="D1629" i="18"/>
  <c r="D1628" i="18"/>
  <c r="D1624" i="18"/>
  <c r="D1623" i="18"/>
  <c r="D1589" i="18"/>
  <c r="D1588" i="18"/>
  <c r="D1567" i="18"/>
  <c r="D1559" i="18"/>
  <c r="D1558" i="18"/>
  <c r="D1546" i="18"/>
  <c r="D1545" i="18"/>
  <c r="D1536" i="18"/>
  <c r="D1535" i="18"/>
  <c r="D1527" i="18"/>
  <c r="D1526" i="18"/>
  <c r="D1518" i="18"/>
  <c r="D1517" i="18"/>
  <c r="D1513" i="18"/>
  <c r="D1512" i="18"/>
  <c r="D1508" i="18"/>
  <c r="D1507" i="18"/>
  <c r="D1495" i="18"/>
  <c r="D1494" i="18"/>
  <c r="D1473" i="18"/>
  <c r="D1472" i="18"/>
  <c r="D1467" i="18"/>
  <c r="D1463" i="18"/>
  <c r="D1462" i="18"/>
  <c r="D1458" i="18"/>
  <c r="D1457" i="18"/>
  <c r="D1432" i="18"/>
  <c r="D1431" i="18"/>
  <c r="D1427" i="18"/>
  <c r="D1426" i="18"/>
  <c r="D1422" i="18"/>
  <c r="D1421" i="18"/>
  <c r="D1401" i="18"/>
  <c r="D1400" i="18"/>
  <c r="D1383" i="18"/>
  <c r="D1382" i="18"/>
  <c r="D1362" i="18"/>
  <c r="D1361" i="18"/>
  <c r="D1353" i="18"/>
  <c r="D1352" i="18"/>
  <c r="D1347" i="18"/>
  <c r="D1335" i="18"/>
  <c r="D1334" i="18"/>
  <c r="D1326" i="18"/>
  <c r="D1325" i="18"/>
  <c r="D1317" i="18"/>
  <c r="D1316" i="18"/>
  <c r="D1300" i="18"/>
  <c r="D1299" i="18"/>
  <c r="D1271" i="18"/>
  <c r="D1270" i="18"/>
  <c r="D1252" i="18"/>
  <c r="D1251" i="18"/>
  <c r="D1217" i="18"/>
  <c r="D1216" i="18"/>
  <c r="D1208" i="18"/>
  <c r="D1207" i="18"/>
  <c r="D1195" i="18"/>
  <c r="D1194" i="18"/>
  <c r="D1177" i="18"/>
  <c r="D1173" i="18"/>
  <c r="D1172" i="18"/>
  <c r="D1160" i="18"/>
  <c r="D1159" i="18"/>
  <c r="D1150" i="18"/>
  <c r="D1149" i="18"/>
  <c r="D1141" i="18"/>
  <c r="D1140" i="18"/>
  <c r="D1136" i="18"/>
  <c r="D1135" i="18"/>
  <c r="D1096" i="18"/>
  <c r="D1095" i="18"/>
  <c r="D1079" i="18"/>
  <c r="D1078" i="18"/>
  <c r="D1074" i="18"/>
  <c r="D1073" i="18"/>
  <c r="D1065" i="18"/>
  <c r="D1064" i="18"/>
  <c r="D1059" i="18"/>
  <c r="D1050" i="18"/>
  <c r="D1046" i="18"/>
  <c r="D1045" i="18"/>
  <c r="D1041" i="18"/>
  <c r="D1040" i="18"/>
  <c r="D1036" i="18"/>
  <c r="D1035" i="18"/>
  <c r="D1027" i="18"/>
  <c r="D1026" i="18"/>
  <c r="D1022" i="18"/>
  <c r="D1021" i="18"/>
  <c r="D1017" i="18"/>
  <c r="D1016" i="18"/>
  <c r="D1012" i="18"/>
  <c r="D1011" i="18"/>
  <c r="D1007" i="18"/>
  <c r="D1006" i="18"/>
  <c r="D996" i="18"/>
  <c r="D992" i="18"/>
  <c r="D991" i="18"/>
  <c r="D987" i="18"/>
  <c r="D986" i="18"/>
  <c r="D959" i="18"/>
  <c r="D958" i="18"/>
  <c r="D945" i="18"/>
  <c r="D944" i="18"/>
  <c r="D940" i="18"/>
  <c r="D939" i="18"/>
  <c r="D927" i="18"/>
  <c r="D926" i="18"/>
  <c r="D922" i="18"/>
  <c r="D921" i="18"/>
  <c r="D917" i="18"/>
  <c r="D916" i="18"/>
  <c r="D912" i="18"/>
  <c r="D911" i="18"/>
  <c r="D906" i="18"/>
  <c r="D897" i="18"/>
  <c r="D896" i="18"/>
  <c r="D887" i="18"/>
  <c r="D886" i="18"/>
  <c r="D882" i="18"/>
  <c r="D881" i="18"/>
  <c r="D869" i="18"/>
  <c r="D868" i="18"/>
  <c r="D856" i="18"/>
  <c r="D855" i="18"/>
  <c r="D851" i="18"/>
  <c r="D850" i="18"/>
  <c r="D846" i="18"/>
  <c r="D845" i="18"/>
  <c r="D841" i="18"/>
  <c r="D840" i="18"/>
  <c r="D832" i="18"/>
  <c r="D831" i="18"/>
  <c r="D818" i="18"/>
  <c r="D814" i="18"/>
  <c r="D813" i="18"/>
  <c r="D777" i="18"/>
  <c r="D776" i="18"/>
  <c r="D760" i="18"/>
  <c r="D759" i="18"/>
  <c r="D755" i="18"/>
  <c r="D754" i="18"/>
  <c r="D746" i="18"/>
  <c r="D745" i="18"/>
  <c r="D741" i="18"/>
  <c r="D740" i="18"/>
  <c r="D731" i="18"/>
  <c r="D730" i="18"/>
  <c r="D707" i="18"/>
  <c r="D706" i="18"/>
  <c r="D686" i="18"/>
  <c r="D685" i="18"/>
  <c r="E7" i="15"/>
  <c r="D615" i="18"/>
  <c r="D670" i="18"/>
  <c r="D614" i="18"/>
  <c r="D610" i="18"/>
  <c r="D609" i="18"/>
  <c r="D596" i="18"/>
  <c r="D595" i="18"/>
  <c r="D586" i="18"/>
  <c r="D585" i="18"/>
  <c r="D569" i="18"/>
  <c r="D568" i="18"/>
  <c r="D564" i="18"/>
  <c r="D563" i="18"/>
  <c r="D543" i="18"/>
  <c r="D542" i="18"/>
  <c r="D537" i="18"/>
  <c r="D505" i="18"/>
  <c r="D496" i="18"/>
  <c r="D487" i="18"/>
  <c r="D482" i="18"/>
  <c r="D473" i="18"/>
  <c r="D464" i="18"/>
  <c r="D450" i="18"/>
  <c r="D429" i="18"/>
  <c r="D424" i="18"/>
  <c r="D411" i="18"/>
  <c r="D392" i="18"/>
  <c r="D370" i="18"/>
  <c r="D351" i="18"/>
  <c r="D346" i="18"/>
  <c r="D337" i="18"/>
  <c r="D328" i="18"/>
  <c r="D323" i="18"/>
  <c r="D301" i="18"/>
  <c r="D292" i="18"/>
  <c r="D283" i="18"/>
  <c r="D278" i="18"/>
  <c r="D268" i="18"/>
  <c r="D259" i="18"/>
  <c r="D246" i="18"/>
  <c r="D241" i="18"/>
  <c r="D224" i="18"/>
  <c r="D219" i="18"/>
  <c r="D214" i="18"/>
  <c r="D209" i="18"/>
  <c r="D187" i="18"/>
  <c r="D166" i="18"/>
  <c r="D161" i="18"/>
  <c r="D151" i="18"/>
  <c r="D146" i="18"/>
  <c r="D141" i="18"/>
  <c r="D136" i="18"/>
  <c r="D126" i="18"/>
  <c r="D156" i="18"/>
  <c r="D6" i="18"/>
  <c r="D2" i="18"/>
  <c r="D2423" i="18" l="1"/>
  <c r="D2422" i="18"/>
  <c r="D2421" i="18"/>
  <c r="D2420" i="18"/>
  <c r="D2410" i="18"/>
  <c r="D2406" i="18"/>
  <c r="D2396" i="18"/>
  <c r="D2392" i="18"/>
  <c r="D2347" i="18"/>
  <c r="D2350" i="18"/>
  <c r="D2349" i="18"/>
  <c r="D2348" i="18"/>
  <c r="D2310" i="18"/>
  <c r="D2309" i="18"/>
  <c r="D2301" i="18"/>
  <c r="D2300" i="18"/>
  <c r="D2296" i="18"/>
  <c r="D2293" i="18"/>
  <c r="D2282" i="18"/>
  <c r="D2283" i="18"/>
  <c r="D2258" i="18"/>
  <c r="D2254" i="18"/>
  <c r="D2227" i="18"/>
  <c r="D2215" i="18"/>
  <c r="D2211" i="18"/>
  <c r="D2195" i="18"/>
  <c r="D2179" i="18"/>
  <c r="D2178" i="18"/>
  <c r="D2174" i="18"/>
  <c r="D2168" i="18"/>
  <c r="D2158" i="18"/>
  <c r="D2154" i="18"/>
  <c r="D2153" i="18"/>
  <c r="D2136" i="18"/>
  <c r="D2130" i="18"/>
  <c r="D2129" i="18"/>
  <c r="D2128" i="18"/>
  <c r="D2119" i="18"/>
  <c r="D2115" i="18"/>
  <c r="D2111" i="18"/>
  <c r="D2101" i="18"/>
  <c r="D2079" i="18"/>
  <c r="D2075" i="18"/>
  <c r="D2035" i="18"/>
  <c r="D2026" i="18"/>
  <c r="D2021" i="18"/>
  <c r="D1996" i="18"/>
  <c r="D1985" i="18"/>
  <c r="D1984" i="18"/>
  <c r="D1973" i="18"/>
  <c r="D1964" i="18"/>
  <c r="D1960" i="18"/>
  <c r="D1947" i="18"/>
  <c r="D1939" i="18"/>
  <c r="D1931" i="18"/>
  <c r="D1930" i="18"/>
  <c r="D1929" i="18"/>
  <c r="D1913" i="18"/>
  <c r="D1909" i="18"/>
  <c r="D1905" i="18"/>
  <c r="D1864" i="18"/>
  <c r="D1859" i="18"/>
  <c r="D1816" i="18"/>
  <c r="D1800" i="18"/>
  <c r="D1799" i="18"/>
  <c r="D1793" i="18"/>
  <c r="D1785" i="18"/>
  <c r="D1771" i="18"/>
  <c r="D1728" i="18"/>
  <c r="D1711" i="18"/>
  <c r="D1707" i="18"/>
  <c r="D1698" i="18"/>
  <c r="D1697" i="18"/>
  <c r="D1693" i="18"/>
  <c r="D1641" i="18"/>
  <c r="D1633" i="18"/>
  <c r="D1576" i="18"/>
  <c r="D1573" i="18"/>
  <c r="D1563" i="18"/>
  <c r="D1544" i="18"/>
  <c r="D1541" i="18"/>
  <c r="D1540" i="18"/>
  <c r="D1532" i="18"/>
  <c r="D1522" i="18"/>
  <c r="D1520" i="18"/>
  <c r="D1503" i="18"/>
  <c r="D1499" i="18"/>
  <c r="D1477" i="18"/>
  <c r="D1448" i="18"/>
  <c r="D1444" i="18"/>
  <c r="D1441" i="18"/>
  <c r="D1440" i="18"/>
  <c r="D1387" i="18"/>
  <c r="D1366" i="18"/>
  <c r="D1343" i="18"/>
  <c r="D1340" i="18"/>
  <c r="D1339" i="18"/>
  <c r="D1304" i="18"/>
  <c r="D1291" i="18"/>
  <c r="D1280" i="18"/>
  <c r="D1279" i="18"/>
  <c r="D1284" i="18"/>
  <c r="D1283" i="18"/>
  <c r="D1275" i="18"/>
  <c r="D1265" i="18"/>
  <c r="D1261" i="18"/>
  <c r="D1257" i="18"/>
  <c r="D1256" i="18"/>
  <c r="D1246" i="18"/>
  <c r="D1243" i="18"/>
  <c r="D1242" i="18"/>
  <c r="D1234" i="18"/>
  <c r="D1225" i="18"/>
  <c r="D1203" i="18"/>
  <c r="D1183" i="18"/>
  <c r="D1182" i="18"/>
  <c r="D1170" i="18"/>
  <c r="D1169" i="18"/>
  <c r="D1168" i="18"/>
  <c r="D1164" i="18"/>
  <c r="D1154" i="18"/>
  <c r="D1145" i="18"/>
  <c r="D1131" i="18"/>
  <c r="D1128" i="18"/>
  <c r="D1127" i="18"/>
  <c r="D1114" i="18"/>
  <c r="D1097" i="18"/>
  <c r="D1092" i="18"/>
  <c r="D1091" i="18"/>
  <c r="D981" i="18"/>
  <c r="D979" i="18"/>
  <c r="D978" i="18"/>
  <c r="D977" i="18"/>
  <c r="D973" i="18"/>
  <c r="D969" i="18"/>
  <c r="D968" i="18"/>
  <c r="D964" i="18"/>
  <c r="D963" i="18"/>
  <c r="D949" i="18"/>
  <c r="D892" i="18"/>
  <c r="D891" i="18"/>
  <c r="D873" i="18"/>
  <c r="D871" i="18"/>
  <c r="D870" i="18"/>
  <c r="D864" i="18"/>
  <c r="D860" i="18"/>
  <c r="D836" i="18"/>
  <c r="D823" i="18"/>
  <c r="D750" i="18"/>
  <c r="D726" i="18"/>
  <c r="D725" i="18"/>
  <c r="D721" i="18"/>
  <c r="D720" i="18"/>
  <c r="D711" i="18"/>
  <c r="D702" i="18"/>
  <c r="D693" i="18"/>
  <c r="D692" i="18"/>
  <c r="D677" i="18"/>
  <c r="D676" i="18"/>
  <c r="D675" i="18"/>
  <c r="D663" i="18"/>
  <c r="D662" i="18"/>
  <c r="D654" i="18"/>
  <c r="D651" i="18"/>
  <c r="D650" i="18"/>
  <c r="D624" i="18"/>
  <c r="D581" i="18"/>
  <c r="D573" i="18"/>
  <c r="D557" i="18"/>
  <c r="D551" i="18"/>
  <c r="D547" i="18"/>
  <c r="D533" i="18"/>
  <c r="D532" i="18"/>
  <c r="D510" i="18"/>
  <c r="D492" i="18"/>
  <c r="D490" i="18"/>
  <c r="D489" i="18"/>
  <c r="D488" i="18"/>
  <c r="D486" i="18"/>
  <c r="D484" i="18"/>
  <c r="D469" i="18"/>
  <c r="D460" i="18"/>
  <c r="D438" i="18"/>
  <c r="D398" i="18"/>
  <c r="D397" i="18"/>
  <c r="D387" i="18"/>
  <c r="D375" i="18"/>
  <c r="D349" i="18"/>
  <c r="D334" i="18"/>
  <c r="D333" i="18"/>
  <c r="D306" i="18"/>
  <c r="D297" i="18"/>
  <c r="D288" i="18"/>
  <c r="D286" i="18"/>
  <c r="D285" i="18"/>
  <c r="D284" i="18"/>
  <c r="D273" i="18"/>
  <c r="D200" i="18"/>
  <c r="D199" i="18"/>
  <c r="D195" i="18"/>
  <c r="D194" i="18"/>
  <c r="D193" i="18"/>
  <c r="D192" i="18"/>
  <c r="D183" i="18"/>
  <c r="D175" i="18"/>
  <c r="D154" i="18"/>
  <c r="D153" i="18"/>
  <c r="D152" i="18"/>
  <c r="D148" i="18"/>
  <c r="D147" i="18"/>
  <c r="D132" i="18"/>
  <c r="D131" i="18"/>
  <c r="D124" i="18"/>
  <c r="D123" i="18"/>
  <c r="D122" i="18"/>
  <c r="D109" i="18"/>
  <c r="D108" i="18"/>
  <c r="D103" i="18"/>
  <c r="D96" i="18"/>
  <c r="D95" i="18"/>
  <c r="D67" i="18"/>
  <c r="D50" i="18"/>
  <c r="D20" i="18"/>
  <c r="D22" i="18"/>
  <c r="D16" i="18"/>
  <c r="D12" i="18"/>
  <c r="D5" i="18"/>
  <c r="D2386" i="18"/>
  <c r="D2369" i="18"/>
  <c r="D2365" i="18"/>
  <c r="D2316" i="18"/>
  <c r="D2308" i="18"/>
  <c r="D2276" i="18"/>
  <c r="D2271" i="18"/>
  <c r="D2222" i="18"/>
  <c r="D2206" i="18"/>
  <c r="D2202" i="18"/>
  <c r="D2162" i="18"/>
  <c r="D2143" i="18"/>
  <c r="D2095" i="18"/>
  <c r="D2074" i="18"/>
  <c r="D2061" i="18"/>
  <c r="D2042" i="18"/>
  <c r="D2030" i="18"/>
  <c r="D2025" i="18"/>
  <c r="D2016" i="18"/>
  <c r="D2012" i="18"/>
  <c r="D2007" i="18"/>
  <c r="D1928" i="18"/>
  <c r="D1875" i="18"/>
  <c r="D1863" i="18"/>
  <c r="D1755" i="18"/>
  <c r="D1727" i="18"/>
  <c r="D1723" i="18"/>
  <c r="D1719" i="18"/>
  <c r="D1715" i="18"/>
  <c r="D1640" i="18"/>
  <c r="D1627" i="18"/>
  <c r="D1583" i="18"/>
  <c r="D1571" i="18"/>
  <c r="D1557" i="18"/>
  <c r="D1530" i="18"/>
  <c r="D1481" i="18"/>
  <c r="D1420" i="18"/>
  <c r="D1408" i="18"/>
  <c r="D1373" i="18"/>
  <c r="D1338" i="18"/>
  <c r="D1329" i="18"/>
  <c r="D1311" i="18"/>
  <c r="D1269" i="18"/>
  <c r="D1255" i="18"/>
  <c r="D1250" i="18"/>
  <c r="D1229" i="18"/>
  <c r="D1224" i="18"/>
  <c r="D1220" i="18"/>
  <c r="D1198" i="18"/>
  <c r="D1193" i="18"/>
  <c r="D1139" i="18"/>
  <c r="D1108" i="18"/>
  <c r="D1090" i="18"/>
  <c r="D1082" i="18"/>
  <c r="D1058" i="18"/>
  <c r="D1020" i="18"/>
  <c r="D1000" i="18"/>
  <c r="D985" i="18"/>
  <c r="D962" i="18"/>
  <c r="D953" i="18"/>
  <c r="D938" i="18"/>
  <c r="D925" i="18"/>
  <c r="D890" i="18"/>
  <c r="D885" i="18"/>
  <c r="D854" i="18"/>
  <c r="D844" i="18"/>
  <c r="D817" i="18"/>
  <c r="D812" i="18"/>
  <c r="D804" i="18"/>
  <c r="D800" i="18"/>
  <c r="D788" i="18"/>
  <c r="D775" i="18"/>
  <c r="D715" i="18"/>
  <c r="D697" i="18"/>
  <c r="D674" i="18"/>
  <c r="D669" i="18"/>
  <c r="D636" i="18"/>
  <c r="D618" i="18"/>
  <c r="D580" i="18"/>
  <c r="D562" i="18"/>
  <c r="D531" i="18"/>
  <c r="D481" i="18"/>
  <c r="D477" i="18"/>
  <c r="D449" i="18"/>
  <c r="D445" i="18"/>
  <c r="D433" i="18"/>
  <c r="D428" i="18"/>
  <c r="D419" i="18"/>
  <c r="D359" i="18"/>
  <c r="D318" i="18"/>
  <c r="D305" i="18"/>
  <c r="D277" i="18"/>
  <c r="D218" i="18"/>
  <c r="D213" i="18"/>
  <c r="D208" i="18"/>
  <c r="D130" i="18"/>
  <c r="D66" i="18"/>
  <c r="D45" i="18"/>
  <c r="D41" i="18"/>
  <c r="B489" i="16"/>
  <c r="C489" i="16" s="1"/>
  <c r="A489" i="15"/>
  <c r="D2385" i="18"/>
  <c r="D2368" i="18"/>
  <c r="D2364" i="18"/>
  <c r="D2315" i="18"/>
  <c r="D2307" i="18"/>
  <c r="D2275" i="18"/>
  <c r="D2270" i="18"/>
  <c r="D2221" i="18"/>
  <c r="D2205" i="18"/>
  <c r="D2201" i="18"/>
  <c r="D2161" i="18"/>
  <c r="D2142" i="18"/>
  <c r="D2094" i="18"/>
  <c r="D2073" i="18"/>
  <c r="D2060" i="18"/>
  <c r="D2041" i="18"/>
  <c r="D2029" i="18"/>
  <c r="D2024" i="18"/>
  <c r="D2015" i="18"/>
  <c r="D2011" i="18"/>
  <c r="D2006" i="18"/>
  <c r="D1927" i="18"/>
  <c r="D1874" i="18"/>
  <c r="D1862" i="18"/>
  <c r="D1754" i="18"/>
  <c r="D1726" i="18"/>
  <c r="D1722" i="18"/>
  <c r="D1718" i="18"/>
  <c r="D1714" i="18"/>
  <c r="D1639" i="18"/>
  <c r="D1626" i="18"/>
  <c r="D1582" i="18"/>
  <c r="D1570" i="18"/>
  <c r="D1556" i="18"/>
  <c r="D1529" i="18"/>
  <c r="D1480" i="18"/>
  <c r="D1419" i="18"/>
  <c r="D1407" i="18"/>
  <c r="D1372" i="18"/>
  <c r="D1337" i="18"/>
  <c r="D1328" i="18"/>
  <c r="D1310" i="18"/>
  <c r="D1268" i="18"/>
  <c r="D1254" i="18"/>
  <c r="D1249" i="18"/>
  <c r="D1228" i="18"/>
  <c r="D1223" i="18"/>
  <c r="D1219" i="18"/>
  <c r="D1197" i="18"/>
  <c r="D1192" i="18"/>
  <c r="D1138" i="18"/>
  <c r="D1107" i="18"/>
  <c r="D1089" i="18"/>
  <c r="D1081" i="18"/>
  <c r="D1057" i="18"/>
  <c r="D1019" i="18"/>
  <c r="D999" i="18"/>
  <c r="D984" i="18"/>
  <c r="D961" i="18"/>
  <c r="D952" i="18"/>
  <c r="D937" i="18"/>
  <c r="D924" i="18"/>
  <c r="D889" i="18"/>
  <c r="D884" i="18"/>
  <c r="D853" i="18"/>
  <c r="D843" i="18"/>
  <c r="D816" i="18"/>
  <c r="D811" i="18"/>
  <c r="D803" i="18"/>
  <c r="D799" i="18"/>
  <c r="D787" i="18"/>
  <c r="D774" i="18"/>
  <c r="D714" i="18"/>
  <c r="D696" i="18"/>
  <c r="D673" i="18"/>
  <c r="D668" i="18"/>
  <c r="D635" i="18"/>
  <c r="D617" i="18"/>
  <c r="D579" i="18"/>
  <c r="D561" i="18"/>
  <c r="D530" i="18"/>
  <c r="D480" i="18"/>
  <c r="D476" i="18"/>
  <c r="D448" i="18"/>
  <c r="D444" i="18"/>
  <c r="D432" i="18"/>
  <c r="D427" i="18"/>
  <c r="D418" i="18"/>
  <c r="D358" i="18"/>
  <c r="D317" i="18"/>
  <c r="D304" i="18"/>
  <c r="D276" i="18"/>
  <c r="D217" i="18"/>
  <c r="D212" i="18"/>
  <c r="D207" i="18"/>
  <c r="D129" i="18"/>
  <c r="D65" i="18"/>
  <c r="D44" i="18"/>
  <c r="D40" i="18"/>
  <c r="D2384" i="18"/>
  <c r="D2367" i="18"/>
  <c r="D2363" i="18"/>
  <c r="D2314" i="18"/>
  <c r="D2306" i="18"/>
  <c r="D2274" i="18"/>
  <c r="D2269" i="18"/>
  <c r="D2220" i="18"/>
  <c r="D2204" i="18"/>
  <c r="D2200" i="18"/>
  <c r="D2160" i="18"/>
  <c r="D2141" i="18"/>
  <c r="D2093" i="18"/>
  <c r="D2072" i="18"/>
  <c r="D2059" i="18"/>
  <c r="D2040" i="18"/>
  <c r="D2028" i="18"/>
  <c r="D2023" i="18"/>
  <c r="D2014" i="18"/>
  <c r="D2010" i="18"/>
  <c r="D2005" i="18"/>
  <c r="D1926" i="18"/>
  <c r="D1873" i="18"/>
  <c r="D1861" i="18"/>
  <c r="D1753" i="18"/>
  <c r="D1725" i="18"/>
  <c r="D1721" i="18"/>
  <c r="D1717" i="18"/>
  <c r="D1713" i="18"/>
  <c r="D1638" i="18"/>
  <c r="D1625" i="18"/>
  <c r="D1581" i="18"/>
  <c r="D1569" i="18"/>
  <c r="D1555" i="18"/>
  <c r="D1528" i="18"/>
  <c r="D1479" i="18"/>
  <c r="D1418" i="18"/>
  <c r="D1406" i="18"/>
  <c r="D1371" i="18"/>
  <c r="D1336" i="18"/>
  <c r="D1327" i="18"/>
  <c r="D1309" i="18"/>
  <c r="D1267" i="18"/>
  <c r="D1253" i="18"/>
  <c r="D1248" i="18"/>
  <c r="D1227" i="18"/>
  <c r="D1222" i="18"/>
  <c r="D1218" i="18"/>
  <c r="D1196" i="18"/>
  <c r="D1191" i="18"/>
  <c r="D1137" i="18"/>
  <c r="D1106" i="18"/>
  <c r="D1088" i="18"/>
  <c r="D1080" i="18"/>
  <c r="D1056" i="18"/>
  <c r="D1018" i="18"/>
  <c r="D998" i="18"/>
  <c r="D983" i="18"/>
  <c r="D960" i="18"/>
  <c r="D951" i="18"/>
  <c r="D936" i="18"/>
  <c r="D923" i="18"/>
  <c r="D888" i="18"/>
  <c r="D883" i="18"/>
  <c r="D852" i="18"/>
  <c r="D842" i="18"/>
  <c r="D815" i="18"/>
  <c r="D810" i="18"/>
  <c r="D802" i="18"/>
  <c r="D798" i="18"/>
  <c r="D786" i="18"/>
  <c r="D773" i="18"/>
  <c r="D713" i="18"/>
  <c r="D695" i="18"/>
  <c r="D672" i="18"/>
  <c r="D667" i="18"/>
  <c r="D634" i="18"/>
  <c r="D616" i="18"/>
  <c r="D578" i="18"/>
  <c r="D560" i="18"/>
  <c r="D529" i="18"/>
  <c r="D479" i="18"/>
  <c r="D475" i="18"/>
  <c r="D447" i="18"/>
  <c r="D443" i="18"/>
  <c r="D431" i="18"/>
  <c r="D426" i="18"/>
  <c r="D417" i="18"/>
  <c r="D357" i="18"/>
  <c r="D316" i="18"/>
  <c r="D303" i="18"/>
  <c r="D275" i="18"/>
  <c r="D216" i="18"/>
  <c r="D211" i="18"/>
  <c r="D206" i="18"/>
  <c r="D128" i="18"/>
  <c r="D64" i="18"/>
  <c r="D43" i="18"/>
  <c r="D39" i="18"/>
  <c r="D4" i="18"/>
  <c r="D2335" i="18"/>
  <c r="D2334" i="18"/>
  <c r="D2297" i="18"/>
  <c r="D2280" i="18"/>
  <c r="D2279" i="18"/>
  <c r="D2259" i="18"/>
  <c r="D2213" i="18"/>
  <c r="D2212" i="18"/>
  <c r="D2165" i="18"/>
  <c r="D2164" i="18"/>
  <c r="D2163" i="18"/>
  <c r="D2104" i="18"/>
  <c r="D2103" i="18"/>
  <c r="D2102" i="18"/>
  <c r="D2080" i="18"/>
  <c r="D2033" i="18"/>
  <c r="D2032" i="18"/>
  <c r="D2031" i="18"/>
  <c r="D1933" i="18"/>
  <c r="D1856" i="18"/>
  <c r="D1817" i="18"/>
  <c r="D1796" i="18"/>
  <c r="D1795" i="18"/>
  <c r="D1759" i="18"/>
  <c r="D1758" i="18"/>
  <c r="D1735" i="18" l="1"/>
  <c r="D1734" i="18"/>
  <c r="D1663" i="18"/>
  <c r="D1662" i="18"/>
  <c r="D1631" i="18"/>
  <c r="D1630" i="18"/>
  <c r="D1617" i="18"/>
  <c r="D1616" i="18"/>
  <c r="D1615" i="18"/>
  <c r="D1612" i="18"/>
  <c r="D1611" i="18"/>
  <c r="D1572" i="18"/>
  <c r="D1429" i="18"/>
  <c r="D1428" i="18"/>
  <c r="D1377" i="18"/>
  <c r="D1376" i="18"/>
  <c r="D1375" i="18"/>
  <c r="D1350" i="18"/>
  <c r="D1349" i="18"/>
  <c r="D1348" i="18"/>
  <c r="D1323" i="18"/>
  <c r="D1322" i="18"/>
  <c r="D1321" i="18"/>
  <c r="D1292" i="18"/>
  <c r="D1281" i="18"/>
  <c r="D1264" i="18"/>
  <c r="D1263" i="18"/>
  <c r="D1260" i="18"/>
  <c r="D1258" i="18"/>
  <c r="D1236" i="18" l="1"/>
  <c r="D1235" i="18"/>
  <c r="D1162" i="18"/>
  <c r="D1161" i="18"/>
  <c r="D1157" i="18"/>
  <c r="D1156" i="18"/>
  <c r="D1155" i="18"/>
  <c r="D1133" i="18"/>
  <c r="D1132" i="18"/>
  <c r="D1071" i="18"/>
  <c r="D1070" i="18"/>
  <c r="D1069" i="18"/>
  <c r="D1029" i="18"/>
  <c r="D1028" i="18"/>
  <c r="D1024" i="18"/>
  <c r="D1023" i="18"/>
  <c r="D1009" i="18"/>
  <c r="D1008" i="18"/>
  <c r="D966" i="18"/>
  <c r="D965" i="18"/>
  <c r="D947" i="18"/>
  <c r="D946" i="18"/>
  <c r="D908" i="18"/>
  <c r="D907" i="18"/>
  <c r="D895" i="18"/>
  <c r="D894" i="18"/>
  <c r="D700" i="18"/>
  <c r="D699" i="18"/>
  <c r="D698" i="18"/>
  <c r="D690" i="18"/>
  <c r="D678" i="18"/>
  <c r="D664" i="18"/>
  <c r="D652" i="18"/>
  <c r="D644" i="18"/>
  <c r="D643" i="18"/>
  <c r="D642" i="18"/>
  <c r="D540" i="18"/>
  <c r="D539" i="18"/>
  <c r="D538" i="18"/>
  <c r="D470" i="18"/>
  <c r="D405" i="18"/>
  <c r="D404" i="18"/>
  <c r="D403" i="18"/>
  <c r="D379" i="18"/>
  <c r="D373" i="18"/>
  <c r="D372" i="18"/>
  <c r="D371" i="18"/>
  <c r="D342" i="18"/>
  <c r="D324" i="18"/>
  <c r="D255" i="18"/>
  <c r="D256" i="18"/>
  <c r="D134" i="18"/>
  <c r="D133" i="18"/>
  <c r="D117" i="18"/>
  <c r="D104" i="18"/>
  <c r="D90" i="18"/>
  <c r="D88" i="18"/>
  <c r="D87" i="18"/>
  <c r="D86" i="18"/>
  <c r="D77" i="18"/>
  <c r="D76" i="18"/>
  <c r="D71" i="18"/>
  <c r="D54" i="18"/>
  <c r="D29" i="18"/>
  <c r="D24" i="18"/>
  <c r="D21" i="18"/>
  <c r="D7" i="18"/>
  <c r="D80" i="18"/>
  <c r="D79" i="18"/>
  <c r="D78" i="18"/>
  <c r="D72" i="18"/>
  <c r="D59" i="18"/>
  <c r="D48" i="18"/>
  <c r="D47" i="18"/>
  <c r="D46" i="18"/>
  <c r="I13" i="7" l="1"/>
  <c r="E9" i="15" l="1"/>
  <c r="D2383" i="18"/>
  <c r="D2366" i="18"/>
  <c r="D2362" i="18"/>
  <c r="D2313" i="18"/>
  <c r="D2305" i="18"/>
  <c r="D2219" i="18"/>
  <c r="D2203" i="18"/>
  <c r="D2199" i="18"/>
  <c r="D2159" i="18"/>
  <c r="D2140" i="18"/>
  <c r="D2071" i="18"/>
  <c r="D2058" i="18"/>
  <c r="D2039" i="18"/>
  <c r="D2027" i="18"/>
  <c r="D2022" i="18"/>
  <c r="D2013" i="18"/>
  <c r="D2004" i="18"/>
  <c r="D1925" i="18"/>
  <c r="D1872" i="18"/>
  <c r="D1860" i="18"/>
  <c r="D1724" i="18"/>
  <c r="D1720" i="18"/>
  <c r="D1716" i="18"/>
  <c r="D1712" i="18"/>
  <c r="D1637" i="18"/>
  <c r="D1580" i="18"/>
  <c r="D1568" i="18"/>
  <c r="D1554" i="18"/>
  <c r="D1478" i="18"/>
  <c r="D1417" i="18"/>
  <c r="D1405" i="18"/>
  <c r="D1370" i="18"/>
  <c r="D1308" i="18"/>
  <c r="D1266" i="18"/>
  <c r="D1247" i="18"/>
  <c r="D1226" i="18"/>
  <c r="D1221" i="18"/>
  <c r="D1190" i="18"/>
  <c r="D1105" i="18"/>
  <c r="D1087" i="18"/>
  <c r="D1055" i="18"/>
  <c r="D997" i="18"/>
  <c r="D982" i="18"/>
  <c r="D950" i="18"/>
  <c r="D935" i="18"/>
  <c r="D809" i="18"/>
  <c r="D801" i="18"/>
  <c r="D797" i="18"/>
  <c r="D785" i="18"/>
  <c r="D772" i="18"/>
  <c r="D712" i="18"/>
  <c r="D694" i="18"/>
  <c r="D671" i="18"/>
  <c r="D666" i="18"/>
  <c r="D633" i="18"/>
  <c r="D577" i="18"/>
  <c r="D559" i="18"/>
  <c r="D528" i="18"/>
  <c r="D478" i="18"/>
  <c r="D474" i="18"/>
  <c r="D446" i="18"/>
  <c r="D442" i="18"/>
  <c r="D430" i="18"/>
  <c r="D425" i="18"/>
  <c r="D416" i="18"/>
  <c r="D356" i="18"/>
  <c r="D315" i="18"/>
  <c r="D302" i="18"/>
  <c r="D274" i="18"/>
  <c r="D215" i="18"/>
  <c r="D210" i="18"/>
  <c r="D205" i="18"/>
  <c r="D127" i="18"/>
  <c r="D63" i="18"/>
  <c r="D42" i="18"/>
  <c r="D38" i="18"/>
  <c r="D3" i="18"/>
  <c r="B9" i="16"/>
  <c r="C524" i="16" l="1"/>
  <c r="C517" i="16"/>
  <c r="D576" i="18" l="1"/>
  <c r="D14" i="18" l="1"/>
  <c r="D2419" i="18" l="1"/>
  <c r="D2351" i="18"/>
  <c r="D2400" i="18"/>
  <c r="D2399" i="18"/>
  <c r="D2398" i="18"/>
  <c r="D2397" i="18"/>
  <c r="D2391" i="18"/>
  <c r="D2390" i="18"/>
  <c r="D2389" i="18"/>
  <c r="D2388" i="18"/>
  <c r="D2387" i="18"/>
  <c r="D2382" i="18"/>
  <c r="D2381" i="18"/>
  <c r="D2380" i="18"/>
  <c r="D2379" i="18"/>
  <c r="D2378" i="18"/>
  <c r="D2331" i="18"/>
  <c r="D2330" i="18"/>
  <c r="D2329" i="18"/>
  <c r="D2328" i="18"/>
  <c r="D2327" i="18"/>
  <c r="D518" i="18"/>
  <c r="D517" i="18"/>
  <c r="D516" i="18"/>
  <c r="D515" i="18"/>
  <c r="D514" i="18"/>
  <c r="D2266" i="18"/>
  <c r="D2265" i="18"/>
  <c r="D2264" i="18"/>
  <c r="D2185" i="18"/>
  <c r="D2184" i="18"/>
  <c r="D2183" i="18"/>
  <c r="D2057" i="18"/>
  <c r="D2056" i="18"/>
  <c r="D2055" i="18"/>
  <c r="D1986" i="18"/>
  <c r="D1815" i="18"/>
  <c r="D1814" i="18"/>
  <c r="D1813" i="18"/>
  <c r="D1632" i="18"/>
  <c r="D1498" i="18"/>
  <c r="D1497" i="18"/>
  <c r="D1496" i="18"/>
  <c r="D1461" i="18"/>
  <c r="D1460" i="18"/>
  <c r="D1459" i="18"/>
  <c r="D1356" i="18"/>
  <c r="D1355" i="18"/>
  <c r="D1354" i="18"/>
  <c r="D296" i="18"/>
  <c r="D295" i="18"/>
  <c r="D294" i="18"/>
  <c r="D293" i="18"/>
  <c r="D2226" i="18"/>
  <c r="D2225" i="18"/>
  <c r="D2224" i="18"/>
  <c r="D2223" i="18"/>
  <c r="D2090" i="18"/>
  <c r="D2089" i="18"/>
  <c r="D2088" i="18"/>
  <c r="D2087" i="18"/>
  <c r="D2285" i="18"/>
  <c r="D2284" i="18"/>
  <c r="D2218" i="18"/>
  <c r="D2217" i="18"/>
  <c r="D2216" i="18"/>
  <c r="D2214" i="18"/>
  <c r="D1636" i="18"/>
  <c r="D1635" i="18"/>
  <c r="D1634" i="18"/>
  <c r="D1117" i="18"/>
  <c r="D1116" i="18"/>
  <c r="D1115" i="18"/>
  <c r="D665" i="18"/>
  <c r="D653" i="18"/>
  <c r="D550" i="18"/>
  <c r="D549" i="18"/>
  <c r="D548" i="18"/>
  <c r="D2170" i="18"/>
  <c r="D2169" i="18"/>
  <c r="D2167" i="18"/>
  <c r="D2166" i="18"/>
  <c r="D1678" i="18"/>
  <c r="D1677" i="18"/>
  <c r="D1676" i="18"/>
  <c r="D1675" i="18"/>
  <c r="D2418" i="18"/>
  <c r="D2417" i="18"/>
  <c r="D2416" i="18"/>
  <c r="D2415" i="18"/>
  <c r="D2414" i="18"/>
  <c r="D2148" i="18"/>
  <c r="D2147" i="18"/>
  <c r="D2146" i="18"/>
  <c r="D2145" i="18"/>
  <c r="D2144" i="18"/>
  <c r="D1122" i="18"/>
  <c r="D1121" i="18"/>
  <c r="D1120" i="18"/>
  <c r="D1119" i="18"/>
  <c r="D1118" i="18"/>
  <c r="D2230" i="18"/>
  <c r="D2229" i="18"/>
  <c r="D2228" i="18"/>
  <c r="D2122" i="18"/>
  <c r="D2121" i="18"/>
  <c r="D2120" i="18"/>
  <c r="D1731" i="18"/>
  <c r="D1730" i="18"/>
  <c r="D1729" i="18"/>
  <c r="D1443" i="18"/>
  <c r="D1442" i="18"/>
  <c r="D1307" i="18"/>
  <c r="D1306" i="18"/>
  <c r="D1305" i="18"/>
  <c r="D876" i="18"/>
  <c r="D875" i="18"/>
  <c r="D874" i="18"/>
  <c r="D336" i="18"/>
  <c r="D335" i="18"/>
  <c r="D2377" i="18"/>
  <c r="D2376" i="18"/>
  <c r="D2375" i="18"/>
  <c r="D2374" i="18"/>
  <c r="D2086" i="18"/>
  <c r="D2085" i="18"/>
  <c r="D2084" i="18"/>
  <c r="D2083" i="18"/>
  <c r="D2082" i="18"/>
  <c r="D2081" i="18"/>
  <c r="D2020" i="18"/>
  <c r="D2019" i="18"/>
  <c r="D2018" i="18"/>
  <c r="D2017" i="18"/>
  <c r="D1990" i="18"/>
  <c r="D1989" i="18"/>
  <c r="D1988" i="18"/>
  <c r="D1987" i="18"/>
  <c r="D1750" i="18"/>
  <c r="D1749" i="18"/>
  <c r="D1748" i="18"/>
  <c r="D1747" i="18"/>
  <c r="D1566" i="18"/>
  <c r="D1565" i="18"/>
  <c r="D1564" i="18"/>
  <c r="D830" i="18"/>
  <c r="D829" i="18"/>
  <c r="D828" i="18"/>
  <c r="D827" i="18"/>
  <c r="D472" i="18"/>
  <c r="D471" i="18"/>
  <c r="D386" i="18"/>
  <c r="D385" i="18"/>
  <c r="D384" i="18"/>
  <c r="D383" i="18"/>
  <c r="D2261" i="18"/>
  <c r="D2260" i="18"/>
  <c r="D2257" i="18"/>
  <c r="D2256" i="18"/>
  <c r="D2255" i="18"/>
  <c r="D2135" i="18"/>
  <c r="D2134" i="18"/>
  <c r="D2133" i="18"/>
  <c r="D2132" i="18"/>
  <c r="D2070" i="18"/>
  <c r="D2069" i="18"/>
  <c r="D2068" i="18"/>
  <c r="D2067" i="18"/>
  <c r="D661" i="18"/>
  <c r="D660" i="18"/>
  <c r="D659" i="18"/>
  <c r="D658" i="18"/>
  <c r="D554" i="18"/>
  <c r="D553" i="18"/>
  <c r="D552" i="18"/>
  <c r="D182" i="18"/>
  <c r="D181" i="18"/>
  <c r="D180" i="18"/>
  <c r="D179" i="18"/>
  <c r="D2413" i="18"/>
  <c r="D2412" i="18"/>
  <c r="D2411" i="18"/>
  <c r="D1374" i="18"/>
  <c r="D1324" i="18"/>
  <c r="D645" i="18"/>
  <c r="D558" i="18"/>
  <c r="D556" i="18"/>
  <c r="D555" i="18"/>
  <c r="D2038" i="18"/>
  <c r="D2037" i="18"/>
  <c r="D2036" i="18"/>
  <c r="D2034" i="18"/>
  <c r="D1682" i="18"/>
  <c r="D1681" i="18"/>
  <c r="D1680" i="18"/>
  <c r="D1679" i="18"/>
  <c r="D62" i="18"/>
  <c r="D61" i="18"/>
  <c r="D60" i="18"/>
  <c r="D2312" i="18"/>
  <c r="D2311" i="18"/>
  <c r="D1967" i="18"/>
  <c r="D1966" i="18"/>
  <c r="D1965" i="18"/>
  <c r="D1963" i="18"/>
  <c r="D1962" i="18"/>
  <c r="D1961" i="18"/>
  <c r="D309" i="18"/>
  <c r="D308" i="18"/>
  <c r="D307" i="18"/>
  <c r="D2139" i="18"/>
  <c r="D2138" i="18"/>
  <c r="D2137" i="18"/>
  <c r="D1999" i="18"/>
  <c r="D1998" i="18"/>
  <c r="D1997" i="18"/>
  <c r="D1954" i="18"/>
  <c r="D1953" i="18"/>
  <c r="D1952" i="18"/>
  <c r="D1951" i="18"/>
  <c r="D1950" i="18"/>
  <c r="D1949" i="18"/>
  <c r="D1948" i="18"/>
  <c r="D1871" i="18"/>
  <c r="D1870" i="18"/>
  <c r="D1869" i="18"/>
  <c r="D1868" i="18"/>
  <c r="D1525" i="18"/>
  <c r="D1524" i="18"/>
  <c r="D1523" i="18"/>
  <c r="D1381" i="18"/>
  <c r="D1380" i="18"/>
  <c r="D1379" i="18"/>
  <c r="D1378" i="18"/>
  <c r="D1369" i="18"/>
  <c r="D1368" i="18"/>
  <c r="D1367" i="18"/>
  <c r="D1333" i="18"/>
  <c r="D1332" i="18"/>
  <c r="D1331" i="18"/>
  <c r="D1330" i="18"/>
  <c r="D1298" i="18"/>
  <c r="D1297" i="18"/>
  <c r="D1296" i="18"/>
  <c r="D1295" i="18"/>
  <c r="D1189" i="18"/>
  <c r="D1188" i="18"/>
  <c r="D1187" i="18"/>
  <c r="D1186" i="18"/>
  <c r="D1171" i="18"/>
  <c r="D1167" i="18"/>
  <c r="D1166" i="18"/>
  <c r="D1165" i="18"/>
  <c r="D753" i="18"/>
  <c r="D752" i="18"/>
  <c r="D751" i="18"/>
  <c r="D495" i="18"/>
  <c r="D494" i="18"/>
  <c r="D493" i="18"/>
  <c r="D300" i="18"/>
  <c r="D299" i="18"/>
  <c r="D298" i="18"/>
  <c r="D2078" i="18"/>
  <c r="D2077" i="18"/>
  <c r="D2076" i="18"/>
  <c r="D1976" i="18"/>
  <c r="D1975" i="18"/>
  <c r="D1974" i="18"/>
  <c r="D1946" i="18"/>
  <c r="D1945" i="18"/>
  <c r="D1944" i="18"/>
  <c r="D1943" i="18"/>
  <c r="D1942" i="18"/>
  <c r="D1941" i="18"/>
  <c r="D1940" i="18"/>
  <c r="D1148" i="18"/>
  <c r="D1147" i="18"/>
  <c r="D1146" i="18"/>
  <c r="D771" i="18"/>
  <c r="D770" i="18"/>
  <c r="D769" i="18"/>
  <c r="D768" i="18"/>
  <c r="D322" i="18"/>
  <c r="D321" i="18"/>
  <c r="D320" i="18"/>
  <c r="D319" i="18"/>
  <c r="D240" i="18"/>
  <c r="D239" i="18"/>
  <c r="D238" i="18"/>
  <c r="D237" i="18"/>
  <c r="D2395" i="18"/>
  <c r="D2394" i="18"/>
  <c r="D2393" i="18"/>
  <c r="D2114" i="18"/>
  <c r="D2113" i="18"/>
  <c r="D2112" i="18"/>
  <c r="D1912" i="18"/>
  <c r="D1911" i="18"/>
  <c r="D1910" i="18"/>
  <c r="D1908" i="18"/>
  <c r="D1907" i="18"/>
  <c r="D1906" i="18"/>
  <c r="D1819" i="18"/>
  <c r="D1818" i="18"/>
  <c r="D1810" i="18"/>
  <c r="D1809" i="18"/>
  <c r="D1808" i="18"/>
  <c r="D1807" i="18"/>
  <c r="D1696" i="18"/>
  <c r="D1695" i="18"/>
  <c r="D1694" i="18"/>
  <c r="D1644" i="18"/>
  <c r="D1643" i="18"/>
  <c r="D1642" i="18"/>
  <c r="D1506" i="18"/>
  <c r="D1505" i="18"/>
  <c r="D1504" i="18"/>
  <c r="D1294" i="18"/>
  <c r="D1293" i="18"/>
  <c r="D1278" i="18"/>
  <c r="D1277" i="18"/>
  <c r="D1276" i="18"/>
  <c r="D863" i="18"/>
  <c r="D862" i="18"/>
  <c r="D861" i="18"/>
  <c r="D808" i="18"/>
  <c r="D807" i="18"/>
  <c r="D806" i="18"/>
  <c r="D805" i="18"/>
  <c r="D705" i="18"/>
  <c r="D704" i="18"/>
  <c r="D703" i="18"/>
  <c r="D584" i="18"/>
  <c r="D583" i="18"/>
  <c r="D582" i="18"/>
  <c r="D504" i="18"/>
  <c r="D503" i="18"/>
  <c r="D502" i="18"/>
  <c r="D501" i="18"/>
  <c r="D410" i="18"/>
  <c r="D409" i="18"/>
  <c r="D408" i="18"/>
  <c r="D407" i="18"/>
  <c r="D254" i="18"/>
  <c r="D253" i="18"/>
  <c r="D252" i="18"/>
  <c r="D251" i="18"/>
  <c r="D236" i="18"/>
  <c r="D235" i="18"/>
  <c r="D234" i="18"/>
  <c r="D233" i="18"/>
  <c r="D174" i="18"/>
  <c r="D173" i="18"/>
  <c r="D172" i="18"/>
  <c r="D171" i="18"/>
  <c r="D107" i="18"/>
  <c r="D106" i="18"/>
  <c r="D105" i="18"/>
  <c r="D1892" i="18"/>
  <c r="D1891" i="18"/>
  <c r="D1890" i="18"/>
  <c r="D1889" i="18"/>
  <c r="D1888" i="18"/>
  <c r="D1887" i="18"/>
  <c r="D1886" i="18"/>
  <c r="D1885" i="18"/>
  <c r="D1553" i="18"/>
  <c r="D1552" i="18"/>
  <c r="D1551" i="18"/>
  <c r="D1550" i="18"/>
  <c r="D796" i="18"/>
  <c r="D795" i="18"/>
  <c r="D794" i="18"/>
  <c r="D793" i="18"/>
  <c r="D102" i="18"/>
  <c r="D101" i="18"/>
  <c r="D100" i="18"/>
  <c r="D89" i="18"/>
  <c r="D2198" i="18"/>
  <c r="D2197" i="18"/>
  <c r="D2196" i="18"/>
  <c r="D2131" i="18"/>
  <c r="D1867" i="18"/>
  <c r="D1866" i="18"/>
  <c r="D1865" i="18"/>
  <c r="D1134" i="18"/>
  <c r="D1094" i="18"/>
  <c r="D1093" i="18"/>
  <c r="D1848" i="18"/>
  <c r="D1847" i="18"/>
  <c r="D1846" i="18"/>
  <c r="D1845" i="18"/>
  <c r="D2290" i="18"/>
  <c r="D2289" i="18"/>
  <c r="D2288" i="18"/>
  <c r="D2287" i="18"/>
  <c r="D2286" i="18"/>
  <c r="D2066" i="18"/>
  <c r="D2065" i="18"/>
  <c r="D2064" i="18"/>
  <c r="D2063" i="18"/>
  <c r="D2062" i="18"/>
  <c r="D1995" i="18"/>
  <c r="D1994" i="18"/>
  <c r="D1993" i="18"/>
  <c r="D1992" i="18"/>
  <c r="D1991" i="18"/>
  <c r="D1897" i="18"/>
  <c r="D1896" i="18"/>
  <c r="D1895" i="18"/>
  <c r="D1894" i="18"/>
  <c r="D1893" i="18"/>
  <c r="D1834" i="18"/>
  <c r="D1833" i="18"/>
  <c r="D1832" i="18"/>
  <c r="D1831" i="18"/>
  <c r="D1830" i="18"/>
  <c r="D1829" i="18"/>
  <c r="D1828" i="18"/>
  <c r="D1827" i="18"/>
  <c r="D1826" i="18"/>
  <c r="D1825" i="18"/>
  <c r="D1649" i="18"/>
  <c r="D1648" i="18"/>
  <c r="D1647" i="18"/>
  <c r="D1646" i="18"/>
  <c r="D1645" i="18"/>
  <c r="D1456" i="18"/>
  <c r="D1455" i="18"/>
  <c r="D1454" i="18"/>
  <c r="D1453" i="18"/>
  <c r="D1452" i="18"/>
  <c r="D1399" i="18"/>
  <c r="D1398" i="18"/>
  <c r="D1397" i="18"/>
  <c r="D1396" i="18"/>
  <c r="D1395" i="18"/>
  <c r="D1104" i="18"/>
  <c r="D1103" i="18"/>
  <c r="D1102" i="18"/>
  <c r="D1101" i="18"/>
  <c r="D1100" i="18"/>
  <c r="D1005" i="18"/>
  <c r="D1004" i="18"/>
  <c r="D1003" i="18"/>
  <c r="D1002" i="18"/>
  <c r="D1001" i="18"/>
  <c r="D905" i="18"/>
  <c r="D904" i="18"/>
  <c r="D903" i="18"/>
  <c r="D902" i="18"/>
  <c r="D901" i="18"/>
  <c r="D641" i="18"/>
  <c r="D640" i="18"/>
  <c r="D639" i="18"/>
  <c r="D638" i="18"/>
  <c r="D637" i="18"/>
  <c r="D632" i="18"/>
  <c r="D631" i="18"/>
  <c r="D630" i="18"/>
  <c r="D629" i="18"/>
  <c r="D628" i="18"/>
  <c r="D594" i="18"/>
  <c r="D593" i="18"/>
  <c r="D592" i="18"/>
  <c r="D591" i="18"/>
  <c r="D590" i="18"/>
  <c r="D523" i="18"/>
  <c r="D522" i="18"/>
  <c r="D521" i="18"/>
  <c r="D520" i="18"/>
  <c r="D519" i="18"/>
  <c r="D459" i="18"/>
  <c r="D458" i="18"/>
  <c r="D457" i="18"/>
  <c r="D456" i="18"/>
  <c r="D455" i="18"/>
  <c r="D364" i="18"/>
  <c r="D363" i="18"/>
  <c r="D362" i="18"/>
  <c r="D361" i="18"/>
  <c r="D360" i="18"/>
  <c r="D314" i="18"/>
  <c r="D313" i="18"/>
  <c r="D312" i="18"/>
  <c r="D311" i="18"/>
  <c r="D310" i="18"/>
  <c r="D2433" i="18"/>
  <c r="D2432" i="18"/>
  <c r="D2431" i="18"/>
  <c r="D2428" i="18"/>
  <c r="D2427" i="18"/>
  <c r="D2426" i="18"/>
  <c r="D2253" i="18"/>
  <c r="D2252" i="18"/>
  <c r="D2251" i="18"/>
  <c r="D2240" i="18"/>
  <c r="D2239" i="18"/>
  <c r="D2238" i="18"/>
  <c r="D1806" i="18"/>
  <c r="D1805" i="18"/>
  <c r="D1804" i="18"/>
  <c r="D1801" i="18"/>
  <c r="D1706" i="18"/>
  <c r="D1705" i="18"/>
  <c r="D1704" i="18"/>
  <c r="D1703" i="18"/>
  <c r="D1687" i="18"/>
  <c r="D1686" i="18"/>
  <c r="D1685" i="18"/>
  <c r="D1659" i="18"/>
  <c r="D1658" i="18"/>
  <c r="D1657" i="18"/>
  <c r="D1466" i="18"/>
  <c r="D1465" i="18"/>
  <c r="D1464" i="18"/>
  <c r="D1404" i="18"/>
  <c r="D1403" i="18"/>
  <c r="D1402" i="18"/>
  <c r="D859" i="18"/>
  <c r="D858" i="18"/>
  <c r="D857" i="18"/>
  <c r="D849" i="18"/>
  <c r="D848" i="18"/>
  <c r="D847" i="18"/>
  <c r="D780" i="18"/>
  <c r="D779" i="18"/>
  <c r="D778" i="18"/>
  <c r="D689" i="18"/>
  <c r="D688" i="18"/>
  <c r="D687" i="18"/>
  <c r="D415" i="18"/>
  <c r="D414" i="18"/>
  <c r="D413" i="18"/>
  <c r="D412" i="18"/>
  <c r="D355" i="18"/>
  <c r="D354" i="18"/>
  <c r="D353" i="18"/>
  <c r="D352" i="18"/>
  <c r="D350" i="18"/>
  <c r="D348" i="18"/>
  <c r="D347" i="18"/>
  <c r="D196" i="18"/>
  <c r="D150" i="18"/>
  <c r="D149" i="18"/>
  <c r="D75" i="18"/>
  <c r="D74" i="18"/>
  <c r="D73" i="18"/>
  <c r="D1794" i="18"/>
  <c r="D867" i="18"/>
  <c r="D866" i="18"/>
  <c r="D865" i="18"/>
  <c r="D1784" i="18"/>
  <c r="D1783" i="18"/>
  <c r="D1782" i="18"/>
  <c r="D1781" i="18"/>
  <c r="D1780" i="18"/>
  <c r="D1779" i="18"/>
  <c r="D1778" i="18"/>
  <c r="D1777" i="18"/>
  <c r="D1776" i="18"/>
  <c r="D1775" i="18"/>
  <c r="D1654" i="18"/>
  <c r="D1653" i="18"/>
  <c r="D1652" i="18"/>
  <c r="D1651" i="18"/>
  <c r="D1650" i="18"/>
  <c r="D739" i="18"/>
  <c r="D738" i="18"/>
  <c r="D737" i="18"/>
  <c r="D736" i="18"/>
  <c r="D735" i="18"/>
  <c r="D684" i="18"/>
  <c r="D683" i="18"/>
  <c r="D682" i="18"/>
  <c r="D681" i="18"/>
  <c r="D680" i="18"/>
  <c r="D623" i="18"/>
  <c r="D622" i="18"/>
  <c r="D621" i="18"/>
  <c r="D620" i="18"/>
  <c r="D619" i="18"/>
  <c r="D369" i="18"/>
  <c r="D368" i="18"/>
  <c r="D367" i="18"/>
  <c r="D366" i="18"/>
  <c r="D365" i="18"/>
  <c r="D2361" i="18"/>
  <c r="D2360" i="18"/>
  <c r="D2359" i="18"/>
  <c r="D2175" i="18"/>
  <c r="D2173" i="18"/>
  <c r="D2172" i="18"/>
  <c r="D1858" i="18"/>
  <c r="D1857" i="18"/>
  <c r="D1741" i="18"/>
  <c r="D1740" i="18"/>
  <c r="D1739" i="18"/>
  <c r="D1736" i="18"/>
  <c r="D1664" i="18"/>
  <c r="D1562" i="18"/>
  <c r="D1561" i="18"/>
  <c r="D1560" i="18"/>
  <c r="D1516" i="18"/>
  <c r="D1515" i="18"/>
  <c r="D1514" i="18"/>
  <c r="D1511" i="18"/>
  <c r="D1510" i="18"/>
  <c r="D1509" i="18"/>
  <c r="D1430" i="18"/>
  <c r="D1386" i="18"/>
  <c r="D1385" i="18"/>
  <c r="D1384" i="18"/>
  <c r="D1365" i="18"/>
  <c r="D1364" i="18"/>
  <c r="D1363" i="18"/>
  <c r="D1274" i="18"/>
  <c r="D1273" i="18"/>
  <c r="D1272" i="18"/>
  <c r="D1063" i="18"/>
  <c r="D1062" i="18"/>
  <c r="D1061" i="18"/>
  <c r="D1060" i="18"/>
  <c r="D1025" i="18"/>
  <c r="D920" i="18"/>
  <c r="D919" i="18"/>
  <c r="D918" i="18"/>
  <c r="D915" i="18"/>
  <c r="D914" i="18"/>
  <c r="D913" i="18"/>
  <c r="D835" i="18"/>
  <c r="D834" i="18"/>
  <c r="D833" i="18"/>
  <c r="D589" i="18"/>
  <c r="D588" i="18"/>
  <c r="D587" i="18"/>
  <c r="D541" i="18"/>
  <c r="D454" i="18"/>
  <c r="D453" i="18"/>
  <c r="D452" i="18"/>
  <c r="D451" i="18"/>
  <c r="D396" i="18"/>
  <c r="D395" i="18"/>
  <c r="D394" i="18"/>
  <c r="D393" i="18"/>
  <c r="D332" i="18"/>
  <c r="D331" i="18"/>
  <c r="D330" i="18"/>
  <c r="D329" i="18"/>
  <c r="D282" i="18"/>
  <c r="D281" i="18"/>
  <c r="D280" i="18"/>
  <c r="D279" i="18"/>
  <c r="D155" i="18"/>
  <c r="D145" i="18"/>
  <c r="D144" i="18"/>
  <c r="D143" i="18"/>
  <c r="D142" i="18"/>
  <c r="D1614" i="18"/>
  <c r="D1613" i="18"/>
  <c r="D1770" i="18"/>
  <c r="D1769" i="18"/>
  <c r="D1768" i="18"/>
  <c r="D1767" i="18"/>
  <c r="D1766" i="18"/>
  <c r="D1746" i="18"/>
  <c r="D1745" i="18"/>
  <c r="D1744" i="18"/>
  <c r="D1743" i="18"/>
  <c r="D1742" i="18"/>
  <c r="D1597" i="18"/>
  <c r="D1596" i="18"/>
  <c r="D1595" i="18"/>
  <c r="D1594" i="18"/>
  <c r="D1593" i="18"/>
  <c r="D1158" i="18"/>
  <c r="D1113" i="18"/>
  <c r="D1112" i="18"/>
  <c r="D1111" i="18"/>
  <c r="D1110" i="18"/>
  <c r="D1109" i="18"/>
  <c r="D406" i="18"/>
  <c r="D402" i="18"/>
  <c r="D116" i="18"/>
  <c r="D115" i="18"/>
  <c r="D114" i="18"/>
  <c r="D113" i="18"/>
  <c r="D112" i="18"/>
  <c r="D2405" i="18"/>
  <c r="D2404" i="18"/>
  <c r="D2403" i="18"/>
  <c r="D2341" i="18"/>
  <c r="D2340" i="18"/>
  <c r="D2339" i="18"/>
  <c r="D2281" i="18"/>
  <c r="D2235" i="18"/>
  <c r="D2234" i="18"/>
  <c r="D2233" i="18"/>
  <c r="D2127" i="18"/>
  <c r="D2126" i="18"/>
  <c r="D2125" i="18"/>
  <c r="D1938" i="18"/>
  <c r="D1937" i="18"/>
  <c r="D1936" i="18"/>
  <c r="D1880" i="18"/>
  <c r="D1879" i="18"/>
  <c r="D1878" i="18"/>
  <c r="D1824" i="18"/>
  <c r="D1823" i="18"/>
  <c r="D1822" i="18"/>
  <c r="D1674" i="18"/>
  <c r="D1673" i="18"/>
  <c r="D1672" i="18"/>
  <c r="D1592" i="18"/>
  <c r="D1591" i="18"/>
  <c r="D1590" i="18"/>
  <c r="D1476" i="18"/>
  <c r="D1475" i="18"/>
  <c r="D1474" i="18"/>
  <c r="D1471" i="18"/>
  <c r="D1470" i="18"/>
  <c r="D1469" i="18"/>
  <c r="D1468" i="18"/>
  <c r="D1425" i="18"/>
  <c r="D1424" i="18"/>
  <c r="D1423" i="18"/>
  <c r="D1303" i="18"/>
  <c r="D1302" i="18"/>
  <c r="D1301" i="18"/>
  <c r="D1163" i="18"/>
  <c r="D1068" i="18"/>
  <c r="D1067" i="18"/>
  <c r="D1066" i="18"/>
  <c r="D1054" i="18"/>
  <c r="D1053" i="18"/>
  <c r="D1052" i="18"/>
  <c r="D1051" i="18"/>
  <c r="D1049" i="18"/>
  <c r="D1048" i="18"/>
  <c r="D1047" i="18"/>
  <c r="D1044" i="18"/>
  <c r="D1043" i="18"/>
  <c r="D1042" i="18"/>
  <c r="D1039" i="18"/>
  <c r="D1038" i="18"/>
  <c r="D1037" i="18"/>
  <c r="D1015" i="18"/>
  <c r="D1014" i="18"/>
  <c r="D1013" i="18"/>
  <c r="D995" i="18"/>
  <c r="D994" i="18"/>
  <c r="D993" i="18"/>
  <c r="D943" i="18"/>
  <c r="D942" i="18"/>
  <c r="D941" i="18"/>
  <c r="D744" i="18"/>
  <c r="D743" i="18"/>
  <c r="D742" i="18"/>
  <c r="D734" i="18"/>
  <c r="D733" i="18"/>
  <c r="D732" i="18"/>
  <c r="D710" i="18"/>
  <c r="D709" i="18"/>
  <c r="D708" i="18"/>
  <c r="D509" i="18"/>
  <c r="D508" i="18"/>
  <c r="D507" i="18"/>
  <c r="D506" i="18"/>
  <c r="D500" i="18"/>
  <c r="D499" i="18"/>
  <c r="D498" i="18"/>
  <c r="D497" i="18"/>
  <c r="D468" i="18"/>
  <c r="D467" i="18"/>
  <c r="D466" i="18"/>
  <c r="D465" i="18"/>
  <c r="D245" i="18"/>
  <c r="D244" i="18"/>
  <c r="D243" i="18"/>
  <c r="D242" i="18"/>
  <c r="D228" i="18"/>
  <c r="D227" i="18"/>
  <c r="D226" i="18"/>
  <c r="D225" i="18"/>
  <c r="D58" i="18"/>
  <c r="D57" i="18"/>
  <c r="D56" i="18"/>
  <c r="D55" i="18"/>
  <c r="D33" i="18"/>
  <c r="D32" i="18"/>
  <c r="D31" i="18"/>
  <c r="D30" i="18"/>
  <c r="D2210" i="18"/>
  <c r="D2209" i="18"/>
  <c r="D2208" i="18"/>
  <c r="D2207" i="18"/>
  <c r="D1412" i="18"/>
  <c r="D1411" i="18"/>
  <c r="D1410" i="18"/>
  <c r="D1409" i="18"/>
  <c r="D784" i="18"/>
  <c r="D783" i="18"/>
  <c r="D782" i="18"/>
  <c r="D781" i="18"/>
  <c r="D2409" i="18"/>
  <c r="D2408" i="18"/>
  <c r="D2407" i="18"/>
  <c r="D2118" i="18"/>
  <c r="D2117" i="18"/>
  <c r="D2116" i="18"/>
  <c r="D1394" i="18"/>
  <c r="D1393" i="18"/>
  <c r="D1392" i="18"/>
  <c r="D1391" i="18"/>
  <c r="D1390" i="18"/>
  <c r="D1389" i="18"/>
  <c r="D1388" i="18"/>
  <c r="D291" i="18"/>
  <c r="D290" i="18"/>
  <c r="D289" i="18"/>
  <c r="D53" i="18"/>
  <c r="D52" i="18"/>
  <c r="D51" i="18"/>
  <c r="D1788" i="18"/>
  <c r="D1787" i="18"/>
  <c r="D1786" i="18"/>
  <c r="D1502" i="18"/>
  <c r="D1501" i="18"/>
  <c r="D1500" i="18"/>
  <c r="D1346" i="18"/>
  <c r="D1345" i="18"/>
  <c r="D1344" i="18"/>
  <c r="D1342" i="18"/>
  <c r="D1341" i="18"/>
  <c r="D1237" i="18"/>
  <c r="D976" i="18"/>
  <c r="D975" i="18"/>
  <c r="D974" i="18"/>
  <c r="D1315" i="18"/>
  <c r="D1314" i="18"/>
  <c r="D1313" i="18"/>
  <c r="D1312" i="18"/>
  <c r="D1215" i="18"/>
  <c r="D1214" i="18"/>
  <c r="D1213" i="18"/>
  <c r="D1212" i="18"/>
  <c r="D1286" i="18"/>
  <c r="D1285" i="18"/>
  <c r="D1282" i="18"/>
  <c r="D1185" i="18"/>
  <c r="D1184" i="18"/>
  <c r="D1130" i="18"/>
  <c r="D1129" i="18"/>
  <c r="D111" i="18"/>
  <c r="D110" i="18"/>
  <c r="D2244" i="18"/>
  <c r="D2243" i="18"/>
  <c r="D2242" i="18"/>
  <c r="D2241" i="18"/>
  <c r="D1622" i="18"/>
  <c r="D1621" i="18"/>
  <c r="D1620" i="18"/>
  <c r="D1619" i="18"/>
  <c r="D1262" i="18"/>
  <c r="D691" i="18"/>
  <c r="D1241" i="18"/>
  <c r="D1240" i="18"/>
  <c r="D1239" i="18"/>
  <c r="D1238" i="18"/>
  <c r="D2189" i="18"/>
  <c r="D2188" i="18"/>
  <c r="D2187" i="18"/>
  <c r="D2186" i="18"/>
  <c r="D2003" i="18"/>
  <c r="D2002" i="18"/>
  <c r="D2001" i="18"/>
  <c r="D2000" i="18"/>
  <c r="D1920" i="18"/>
  <c r="D1919" i="18"/>
  <c r="D1918" i="18"/>
  <c r="D1917" i="18"/>
  <c r="D1792" i="18"/>
  <c r="D1791" i="18"/>
  <c r="D1790" i="18"/>
  <c r="D1789" i="18"/>
  <c r="D1774" i="18"/>
  <c r="D1773" i="18"/>
  <c r="D1772" i="18"/>
  <c r="D1439" i="18"/>
  <c r="D1438" i="18"/>
  <c r="D1437" i="18"/>
  <c r="D1436" i="18"/>
  <c r="D1290" i="18"/>
  <c r="D1289" i="18"/>
  <c r="D1288" i="18"/>
  <c r="D1287" i="18"/>
  <c r="D1233" i="18"/>
  <c r="D1232" i="18"/>
  <c r="D1231" i="18"/>
  <c r="D1230" i="18"/>
  <c r="D1086" i="18"/>
  <c r="D1085" i="18"/>
  <c r="D1084" i="18"/>
  <c r="D1083" i="18"/>
  <c r="D657" i="18"/>
  <c r="D656" i="18"/>
  <c r="D655" i="18"/>
  <c r="D463" i="18"/>
  <c r="D462" i="18"/>
  <c r="D461" i="18"/>
  <c r="D178" i="18"/>
  <c r="D177" i="18"/>
  <c r="D176" i="18"/>
  <c r="D1206" i="18"/>
  <c r="D1205" i="18"/>
  <c r="D1204" i="18"/>
  <c r="D1202" i="18"/>
  <c r="D1201" i="18"/>
  <c r="D1200" i="18"/>
  <c r="D1199" i="18"/>
  <c r="D2356" i="18"/>
  <c r="D2355" i="18"/>
  <c r="D2354" i="18"/>
  <c r="D2336" i="18"/>
  <c r="D2326" i="18"/>
  <c r="D2325" i="18"/>
  <c r="D2324" i="18"/>
  <c r="D2321" i="18"/>
  <c r="D2320" i="18"/>
  <c r="D2319" i="18"/>
  <c r="D2295" i="18"/>
  <c r="D2294" i="18"/>
  <c r="D2194" i="18"/>
  <c r="D2193" i="18"/>
  <c r="D2192" i="18"/>
  <c r="D2180" i="18"/>
  <c r="D2110" i="18"/>
  <c r="D2109" i="18"/>
  <c r="D2108" i="18"/>
  <c r="D2100" i="18"/>
  <c r="D2099" i="18"/>
  <c r="D2098" i="18"/>
  <c r="D2052" i="18"/>
  <c r="D2051" i="18"/>
  <c r="D2050" i="18"/>
  <c r="D2047" i="18"/>
  <c r="D2046" i="18"/>
  <c r="D2045" i="18"/>
  <c r="D1981" i="18"/>
  <c r="D1980" i="18"/>
  <c r="D1979" i="18"/>
  <c r="D1978" i="18"/>
  <c r="D1972" i="18"/>
  <c r="D1971" i="18"/>
  <c r="D1970" i="18"/>
  <c r="D1959" i="18"/>
  <c r="D1958" i="18"/>
  <c r="D1957" i="18"/>
  <c r="D1904" i="18"/>
  <c r="D1903" i="18"/>
  <c r="D1902" i="18"/>
  <c r="D1853" i="18"/>
  <c r="D1852" i="18"/>
  <c r="D1851" i="18"/>
  <c r="D1844" i="18"/>
  <c r="D1843" i="18"/>
  <c r="D1842" i="18"/>
  <c r="D1839" i="18"/>
  <c r="D1838" i="18"/>
  <c r="D1837" i="18"/>
  <c r="D1836" i="18"/>
  <c r="D1765" i="18"/>
  <c r="D1764" i="18"/>
  <c r="D1763" i="18"/>
  <c r="D1760" i="18"/>
  <c r="D1692" i="18"/>
  <c r="D1691" i="18"/>
  <c r="D1690" i="18"/>
  <c r="D1669" i="18"/>
  <c r="D1668" i="18"/>
  <c r="D1667" i="18"/>
  <c r="D1549" i="18"/>
  <c r="D1548" i="18"/>
  <c r="D1547" i="18"/>
  <c r="D1539" i="18"/>
  <c r="D1538" i="18"/>
  <c r="D1537" i="18"/>
  <c r="D1521" i="18"/>
  <c r="D1519" i="18"/>
  <c r="D1435" i="18"/>
  <c r="D1434" i="18"/>
  <c r="D1433" i="18"/>
  <c r="D1351" i="18"/>
  <c r="D1320" i="18"/>
  <c r="D1319" i="18"/>
  <c r="D1318" i="18"/>
  <c r="D1211" i="18"/>
  <c r="D1210" i="18"/>
  <c r="D1209" i="18"/>
  <c r="D1181" i="18"/>
  <c r="D1180" i="18"/>
  <c r="D1179" i="18"/>
  <c r="D1178" i="18"/>
  <c r="D1176" i="18"/>
  <c r="D1175" i="18"/>
  <c r="D1174" i="18"/>
  <c r="D1153" i="18"/>
  <c r="D1152" i="18"/>
  <c r="D1151" i="18"/>
  <c r="D1144" i="18"/>
  <c r="D1143" i="18"/>
  <c r="D1142" i="18"/>
  <c r="D1099" i="18"/>
  <c r="D1098" i="18"/>
  <c r="D1077" i="18"/>
  <c r="D1076" i="18"/>
  <c r="D1075" i="18"/>
  <c r="D1030" i="18"/>
  <c r="D1010" i="18"/>
  <c r="D990" i="18"/>
  <c r="D989" i="18"/>
  <c r="D988" i="18"/>
  <c r="D948" i="18"/>
  <c r="D930" i="18"/>
  <c r="D929" i="18"/>
  <c r="D928" i="18"/>
  <c r="D822" i="18"/>
  <c r="D821" i="18"/>
  <c r="D820" i="18"/>
  <c r="D819" i="18"/>
  <c r="D763" i="18"/>
  <c r="D762" i="18"/>
  <c r="D761" i="18"/>
  <c r="D758" i="18"/>
  <c r="D757" i="18"/>
  <c r="D756" i="18"/>
  <c r="D749" i="18"/>
  <c r="D748" i="18"/>
  <c r="D747" i="18"/>
  <c r="D613" i="18"/>
  <c r="D612" i="18"/>
  <c r="D611" i="18"/>
  <c r="D572" i="18"/>
  <c r="D571" i="18"/>
  <c r="D570" i="18"/>
  <c r="D567" i="18"/>
  <c r="D566" i="18"/>
  <c r="D565" i="18"/>
  <c r="D546" i="18"/>
  <c r="D545" i="18"/>
  <c r="D544" i="18"/>
  <c r="D491" i="18"/>
  <c r="D485" i="18"/>
  <c r="D483" i="18"/>
  <c r="D374" i="18"/>
  <c r="D341" i="18"/>
  <c r="D340" i="18"/>
  <c r="D339" i="18"/>
  <c r="D338" i="18"/>
  <c r="D327" i="18"/>
  <c r="D326" i="18"/>
  <c r="D325" i="18"/>
  <c r="D263" i="18"/>
  <c r="D262" i="18"/>
  <c r="D261" i="18"/>
  <c r="D260" i="18"/>
  <c r="D250" i="18"/>
  <c r="D249" i="18"/>
  <c r="D248" i="18"/>
  <c r="D247" i="18"/>
  <c r="D191" i="18"/>
  <c r="D190" i="18"/>
  <c r="D189" i="18"/>
  <c r="D188" i="18"/>
  <c r="D170" i="18"/>
  <c r="D169" i="18"/>
  <c r="D168" i="18"/>
  <c r="D167" i="18"/>
  <c r="D165" i="18"/>
  <c r="D164" i="18"/>
  <c r="D163" i="18"/>
  <c r="D162" i="18"/>
  <c r="D160" i="18"/>
  <c r="D159" i="18"/>
  <c r="D158" i="18"/>
  <c r="D157" i="18"/>
  <c r="D140" i="18"/>
  <c r="D139" i="18"/>
  <c r="D138" i="18"/>
  <c r="D137" i="18"/>
  <c r="D121" i="18"/>
  <c r="D120" i="18"/>
  <c r="D119" i="18"/>
  <c r="D118" i="18"/>
  <c r="D94" i="18"/>
  <c r="D93" i="18"/>
  <c r="D92" i="18"/>
  <c r="D91" i="18"/>
  <c r="D81" i="18"/>
  <c r="D28" i="18"/>
  <c r="D27" i="18"/>
  <c r="D26" i="18"/>
  <c r="D25" i="18"/>
  <c r="D11" i="18"/>
  <c r="D10" i="18"/>
  <c r="D9" i="18"/>
  <c r="D8" i="18"/>
  <c r="D1072" i="18"/>
  <c r="D382" i="18"/>
  <c r="D381" i="18"/>
  <c r="D380" i="18"/>
  <c r="D980" i="18"/>
  <c r="D125" i="18"/>
  <c r="D2304" i="18"/>
  <c r="D2303" i="18"/>
  <c r="D2302" i="18"/>
  <c r="D2157" i="18"/>
  <c r="D2156" i="18"/>
  <c r="D2155" i="18"/>
  <c r="D1259" i="18"/>
  <c r="D972" i="18"/>
  <c r="D971" i="18"/>
  <c r="D970" i="18"/>
  <c r="D536" i="18"/>
  <c r="D535" i="18"/>
  <c r="D534" i="18"/>
  <c r="D135" i="18"/>
  <c r="D99" i="18"/>
  <c r="D98" i="18"/>
  <c r="D97" i="18"/>
  <c r="D934" i="18"/>
  <c r="D933" i="18"/>
  <c r="D932" i="18"/>
  <c r="D931" i="18"/>
  <c r="D204" i="18"/>
  <c r="D203" i="18"/>
  <c r="D202" i="18"/>
  <c r="D201" i="18"/>
  <c r="D2346" i="18"/>
  <c r="D2345" i="18"/>
  <c r="D2344" i="18"/>
  <c r="D910" i="18"/>
  <c r="D909" i="18"/>
  <c r="D900" i="18"/>
  <c r="D899" i="18"/>
  <c r="D898" i="18"/>
  <c r="D872" i="18"/>
  <c r="D599" i="18"/>
  <c r="D598" i="18"/>
  <c r="D597" i="18"/>
  <c r="D287" i="18"/>
  <c r="D272" i="18"/>
  <c r="D271" i="18"/>
  <c r="D270" i="18"/>
  <c r="D269" i="18"/>
  <c r="D223" i="18"/>
  <c r="D222" i="18"/>
  <c r="D221" i="18"/>
  <c r="D220" i="18"/>
  <c r="D880" i="18"/>
  <c r="D879" i="18"/>
  <c r="D878" i="18"/>
  <c r="D877" i="18"/>
  <c r="D701" i="18"/>
  <c r="D649" i="18"/>
  <c r="D648" i="18"/>
  <c r="D647" i="18"/>
  <c r="D646" i="18"/>
  <c r="D85" i="18"/>
  <c r="D84" i="18"/>
  <c r="D83" i="18"/>
  <c r="D82" i="18"/>
  <c r="D2373" i="18"/>
  <c r="D2372" i="18"/>
  <c r="D2371" i="18"/>
  <c r="D2370" i="18"/>
  <c r="D1489" i="18"/>
  <c r="D1488" i="18"/>
  <c r="D1487" i="18"/>
  <c r="D1486" i="18"/>
  <c r="D767" i="18"/>
  <c r="D766" i="18"/>
  <c r="D765" i="18"/>
  <c r="D764" i="18"/>
  <c r="D1932" i="18"/>
  <c r="D1701" i="18"/>
  <c r="D1700" i="18"/>
  <c r="D1699" i="18"/>
  <c r="D1543" i="18"/>
  <c r="D1542" i="18"/>
  <c r="D967" i="18"/>
  <c r="D893" i="18"/>
  <c r="D729" i="18"/>
  <c r="D728" i="18"/>
  <c r="D727" i="18"/>
  <c r="D724" i="18"/>
  <c r="D723" i="18"/>
  <c r="D722" i="18"/>
  <c r="D679" i="18"/>
  <c r="D401" i="18"/>
  <c r="D400" i="18"/>
  <c r="D399" i="18"/>
  <c r="D391" i="18"/>
  <c r="D390" i="18"/>
  <c r="D389" i="18"/>
  <c r="D2105" i="18"/>
  <c r="D1602" i="18"/>
  <c r="D1601" i="18"/>
  <c r="D1600" i="18"/>
  <c r="D1599" i="18"/>
  <c r="D1598" i="18"/>
  <c r="D608" i="18"/>
  <c r="D607" i="18"/>
  <c r="D606" i="18"/>
  <c r="D605" i="18"/>
  <c r="D604" i="18"/>
  <c r="D527" i="18"/>
  <c r="D526" i="18"/>
  <c r="D525" i="18"/>
  <c r="D524" i="18"/>
  <c r="D2299" i="18"/>
  <c r="D2298" i="18"/>
  <c r="D1924" i="18"/>
  <c r="D1923" i="18"/>
  <c r="D1922" i="18"/>
  <c r="D1921" i="18"/>
  <c r="D1916" i="18"/>
  <c r="D1915" i="18"/>
  <c r="D1914" i="18"/>
  <c r="D1710" i="18"/>
  <c r="D1709" i="18"/>
  <c r="D1708" i="18"/>
  <c r="D1606" i="18"/>
  <c r="D1605" i="18"/>
  <c r="D1604" i="18"/>
  <c r="D1603" i="18"/>
  <c r="D1587" i="18"/>
  <c r="D1586" i="18"/>
  <c r="D1585" i="18"/>
  <c r="D1584" i="18"/>
  <c r="D1579" i="18"/>
  <c r="D1578" i="18"/>
  <c r="D1577" i="18"/>
  <c r="D1485" i="18"/>
  <c r="D1484" i="18"/>
  <c r="D1483" i="18"/>
  <c r="D1482" i="18"/>
  <c r="D1451" i="18"/>
  <c r="D1450" i="18"/>
  <c r="D1449" i="18"/>
  <c r="D1360" i="18"/>
  <c r="D1359" i="18"/>
  <c r="D1358" i="18"/>
  <c r="D1357" i="18"/>
  <c r="D1245" i="18"/>
  <c r="D1244" i="18"/>
  <c r="D1034" i="18"/>
  <c r="D1033" i="18"/>
  <c r="D1032" i="18"/>
  <c r="D1031" i="18"/>
  <c r="D839" i="18"/>
  <c r="D838" i="18"/>
  <c r="D837" i="18"/>
  <c r="D603" i="18"/>
  <c r="D602" i="18"/>
  <c r="D601" i="18"/>
  <c r="D600" i="18"/>
  <c r="D513" i="18"/>
  <c r="D512" i="18"/>
  <c r="D511" i="18"/>
  <c r="D441" i="18"/>
  <c r="D440" i="18"/>
  <c r="D439" i="18"/>
  <c r="D437" i="18"/>
  <c r="D436" i="18"/>
  <c r="D435" i="18"/>
  <c r="D434" i="18"/>
  <c r="D378" i="18"/>
  <c r="D377" i="18"/>
  <c r="D376" i="18"/>
  <c r="D232" i="18"/>
  <c r="D231" i="18"/>
  <c r="D230" i="18"/>
  <c r="D229" i="18"/>
  <c r="D70" i="18"/>
  <c r="D69" i="18"/>
  <c r="D68" i="18"/>
  <c r="D423" i="18"/>
  <c r="D422" i="18"/>
  <c r="D421" i="18"/>
  <c r="D420" i="18"/>
  <c r="D267" i="18"/>
  <c r="D266" i="18"/>
  <c r="D265" i="18"/>
  <c r="D264" i="18"/>
  <c r="D1534" i="18"/>
  <c r="D1533" i="18"/>
  <c r="D1531" i="18"/>
  <c r="D1493" i="18"/>
  <c r="D1492" i="18"/>
  <c r="D1491" i="18"/>
  <c r="D1490" i="18"/>
  <c r="D792" i="18"/>
  <c r="D791" i="18"/>
  <c r="D790" i="18"/>
  <c r="D789" i="18"/>
  <c r="D345" i="18"/>
  <c r="D344" i="18"/>
  <c r="D343" i="18"/>
  <c r="D258" i="18"/>
  <c r="D257" i="18"/>
  <c r="D198" i="18"/>
  <c r="D197" i="18"/>
  <c r="D2152" i="18"/>
  <c r="D2151" i="18"/>
  <c r="D2150" i="18"/>
  <c r="D2149" i="18"/>
  <c r="D1618" i="18"/>
  <c r="D957" i="18"/>
  <c r="D956" i="18"/>
  <c r="D955" i="18"/>
  <c r="D954" i="18"/>
  <c r="D49" i="18"/>
  <c r="D37" i="18"/>
  <c r="D36" i="18"/>
  <c r="D35" i="18"/>
  <c r="D34" i="18"/>
  <c r="D2248" i="18"/>
  <c r="D2247" i="18"/>
  <c r="D2246" i="18"/>
  <c r="D2245" i="18"/>
  <c r="D1884" i="18"/>
  <c r="D1883" i="18"/>
  <c r="D1882" i="18"/>
  <c r="D1881" i="18"/>
  <c r="D1610" i="18"/>
  <c r="D1609" i="18"/>
  <c r="D1608" i="18"/>
  <c r="D1607" i="18"/>
  <c r="D1575" i="18"/>
  <c r="D1574" i="18"/>
  <c r="D1447" i="18"/>
  <c r="D1446" i="18"/>
  <c r="D1445" i="18"/>
  <c r="D1416" i="18"/>
  <c r="D1415" i="18"/>
  <c r="D1414" i="18"/>
  <c r="D1413" i="18"/>
  <c r="D1126" i="18"/>
  <c r="D1125" i="18"/>
  <c r="D1124" i="18"/>
  <c r="D1123" i="18"/>
  <c r="D826" i="18"/>
  <c r="D825" i="18"/>
  <c r="D824" i="18"/>
  <c r="D719" i="18"/>
  <c r="D718" i="18"/>
  <c r="D717" i="18"/>
  <c r="D716" i="18"/>
  <c r="D627" i="18"/>
  <c r="D626" i="18"/>
  <c r="D625" i="18"/>
  <c r="D575" i="18"/>
  <c r="D574" i="18"/>
  <c r="D186" i="18"/>
  <c r="D185" i="18"/>
  <c r="D184" i="18"/>
  <c r="D23" i="18"/>
  <c r="D19" i="18"/>
  <c r="D18" i="18"/>
  <c r="D17" i="18"/>
  <c r="D15" i="18"/>
  <c r="D13" i="18"/>
  <c r="C2" i="16" l="1"/>
  <c r="C3" i="16"/>
  <c r="C4" i="16"/>
  <c r="B5" i="16"/>
  <c r="C6" i="16"/>
  <c r="C7" i="16"/>
  <c r="C8" i="16"/>
  <c r="C9" i="16"/>
  <c r="C10" i="16"/>
  <c r="C11" i="16"/>
  <c r="B12" i="16"/>
  <c r="C12" i="16" s="1"/>
  <c r="C13" i="16"/>
  <c r="C14" i="16"/>
  <c r="C15" i="16"/>
  <c r="C16" i="16"/>
  <c r="C17" i="16"/>
  <c r="C18" i="16"/>
  <c r="C19" i="16"/>
  <c r="C20" i="16"/>
  <c r="C21" i="16"/>
  <c r="C22" i="16"/>
  <c r="C23" i="16"/>
  <c r="C24" i="16"/>
  <c r="C25" i="16"/>
  <c r="C26" i="16"/>
  <c r="C27" i="16"/>
  <c r="C28" i="16"/>
  <c r="C29" i="16"/>
  <c r="C30" i="16"/>
  <c r="C31" i="16"/>
  <c r="C32" i="16"/>
  <c r="C33" i="16"/>
  <c r="C34" i="16"/>
  <c r="C35" i="16"/>
  <c r="C36" i="16"/>
  <c r="C37" i="16"/>
  <c r="C38" i="16"/>
  <c r="C39" i="16"/>
  <c r="C40" i="16"/>
  <c r="C41" i="16"/>
  <c r="C42" i="16"/>
  <c r="C43" i="16"/>
  <c r="C44" i="16"/>
  <c r="C45" i="16"/>
  <c r="C46" i="16"/>
  <c r="C47" i="16"/>
  <c r="C48" i="16"/>
  <c r="C49" i="16"/>
  <c r="C50" i="16"/>
  <c r="C51" i="16"/>
  <c r="C52" i="16"/>
  <c r="C53" i="16"/>
  <c r="C54" i="16"/>
  <c r="C55" i="16"/>
  <c r="C56" i="16"/>
  <c r="C57" i="16"/>
  <c r="B58" i="16"/>
  <c r="C59" i="16"/>
  <c r="B60" i="16"/>
  <c r="C60" i="16" s="1"/>
  <c r="C61" i="16"/>
  <c r="C62" i="16"/>
  <c r="C63" i="16"/>
  <c r="C64" i="16"/>
  <c r="C65" i="16"/>
  <c r="C66" i="16"/>
  <c r="C67" i="16"/>
  <c r="C68" i="16"/>
  <c r="C69" i="16"/>
  <c r="C70" i="16"/>
  <c r="C71" i="16"/>
  <c r="C72" i="16"/>
  <c r="C73" i="16"/>
  <c r="C74" i="16"/>
  <c r="C75" i="16"/>
  <c r="C76" i="16"/>
  <c r="C77" i="16"/>
  <c r="C78" i="16"/>
  <c r="C79" i="16"/>
  <c r="C80" i="16"/>
  <c r="C81" i="16"/>
  <c r="C82" i="16"/>
  <c r="C83" i="16"/>
  <c r="C84" i="16"/>
  <c r="C85" i="16"/>
  <c r="C86" i="16"/>
  <c r="C87" i="16"/>
  <c r="C88" i="16"/>
  <c r="C89" i="16"/>
  <c r="C90" i="16"/>
  <c r="C91" i="16"/>
  <c r="C92" i="16"/>
  <c r="C93" i="16"/>
  <c r="B94" i="16"/>
  <c r="C94" i="16" s="1"/>
  <c r="C95" i="16"/>
  <c r="C96" i="16"/>
  <c r="C97" i="16"/>
  <c r="B98" i="16"/>
  <c r="C99" i="16"/>
  <c r="C100" i="16"/>
  <c r="C101" i="16"/>
  <c r="C102" i="16"/>
  <c r="C103" i="16"/>
  <c r="C104" i="16"/>
  <c r="C105" i="16"/>
  <c r="C106" i="16"/>
  <c r="C107" i="16"/>
  <c r="C108" i="16"/>
  <c r="C109" i="16"/>
  <c r="C110" i="16"/>
  <c r="C111" i="16"/>
  <c r="C112" i="16"/>
  <c r="C113" i="16"/>
  <c r="C114" i="16"/>
  <c r="C115" i="16"/>
  <c r="C116" i="16"/>
  <c r="B117" i="16"/>
  <c r="C118" i="16"/>
  <c r="C119" i="16"/>
  <c r="C120" i="16"/>
  <c r="C121" i="16"/>
  <c r="C122" i="16"/>
  <c r="C123" i="16"/>
  <c r="C124" i="16"/>
  <c r="C125" i="16"/>
  <c r="C126" i="16"/>
  <c r="C127" i="16"/>
  <c r="C128" i="16"/>
  <c r="C129" i="16"/>
  <c r="C130" i="16"/>
  <c r="C131" i="16"/>
  <c r="C132" i="16"/>
  <c r="C133" i="16"/>
  <c r="C134" i="16"/>
  <c r="B135" i="16"/>
  <c r="C136" i="16"/>
  <c r="C137" i="16"/>
  <c r="C138" i="16"/>
  <c r="C139" i="16"/>
  <c r="C140" i="16"/>
  <c r="C141" i="16"/>
  <c r="C142" i="16"/>
  <c r="C143" i="16"/>
  <c r="C144" i="16"/>
  <c r="C145" i="16"/>
  <c r="C146" i="16"/>
  <c r="C147" i="16"/>
  <c r="C148" i="16"/>
  <c r="C149" i="16"/>
  <c r="C150" i="16"/>
  <c r="C151" i="16"/>
  <c r="C152" i="16"/>
  <c r="C153" i="16"/>
  <c r="C154" i="16"/>
  <c r="C155" i="16"/>
  <c r="C156" i="16"/>
  <c r="C157" i="16"/>
  <c r="C158" i="16"/>
  <c r="C159" i="16"/>
  <c r="C160" i="16"/>
  <c r="C161" i="16"/>
  <c r="B162" i="16"/>
  <c r="C162" i="16" s="1"/>
  <c r="C163" i="16"/>
  <c r="C164" i="16"/>
  <c r="C165" i="16"/>
  <c r="C166" i="16"/>
  <c r="C167" i="16"/>
  <c r="C168" i="16"/>
  <c r="C169" i="16"/>
  <c r="B170" i="16"/>
  <c r="C170" i="16" s="1"/>
  <c r="C171" i="16"/>
  <c r="C172" i="16"/>
  <c r="C173" i="16"/>
  <c r="C174" i="16"/>
  <c r="C175" i="16"/>
  <c r="C176" i="16"/>
  <c r="C177" i="16"/>
  <c r="C178" i="16"/>
  <c r="C179" i="16"/>
  <c r="C180" i="16"/>
  <c r="C181" i="16"/>
  <c r="C182" i="16"/>
  <c r="C183" i="16"/>
  <c r="C184" i="16"/>
  <c r="C185" i="16"/>
  <c r="C186" i="16"/>
  <c r="C187" i="16"/>
  <c r="C188" i="16"/>
  <c r="C189" i="16"/>
  <c r="C190" i="16"/>
  <c r="C191" i="16"/>
  <c r="C192" i="16"/>
  <c r="C193" i="16"/>
  <c r="C194" i="16"/>
  <c r="C195" i="16"/>
  <c r="B196" i="16"/>
  <c r="C196" i="16" s="1"/>
  <c r="C197" i="16"/>
  <c r="C198" i="16"/>
  <c r="C199" i="16"/>
  <c r="C200" i="16"/>
  <c r="C201" i="16"/>
  <c r="B202" i="16"/>
  <c r="C202" i="16" s="1"/>
  <c r="C203" i="16"/>
  <c r="C204" i="16"/>
  <c r="C205" i="16"/>
  <c r="C206" i="16"/>
  <c r="B207" i="16"/>
  <c r="C207" i="16" s="1"/>
  <c r="C208" i="16"/>
  <c r="C209" i="16"/>
  <c r="C210" i="16"/>
  <c r="C211" i="16"/>
  <c r="C212" i="16"/>
  <c r="C213" i="16"/>
  <c r="C214" i="16"/>
  <c r="B215" i="16"/>
  <c r="C215" i="16" s="1"/>
  <c r="C216" i="16"/>
  <c r="B217" i="16"/>
  <c r="C217" i="16" s="1"/>
  <c r="C218" i="16"/>
  <c r="C219" i="16"/>
  <c r="C220" i="16"/>
  <c r="C221" i="16"/>
  <c r="C222" i="16"/>
  <c r="C223" i="16"/>
  <c r="C224" i="16"/>
  <c r="C225" i="16"/>
  <c r="C226" i="16"/>
  <c r="C227" i="16"/>
  <c r="C228" i="16"/>
  <c r="C229" i="16"/>
  <c r="C230" i="16"/>
  <c r="C231" i="16"/>
  <c r="C232" i="16"/>
  <c r="B233" i="16"/>
  <c r="C233" i="16" s="1"/>
  <c r="C234" i="16"/>
  <c r="C235" i="16"/>
  <c r="C236" i="16"/>
  <c r="C237" i="16"/>
  <c r="C238" i="16"/>
  <c r="C239" i="16"/>
  <c r="B240" i="16"/>
  <c r="C240" i="16" s="1"/>
  <c r="C241" i="16"/>
  <c r="C242" i="16"/>
  <c r="C243" i="16"/>
  <c r="C244" i="16"/>
  <c r="C245" i="16"/>
  <c r="C246" i="16"/>
  <c r="C247" i="16"/>
  <c r="C248" i="16"/>
  <c r="C249" i="16"/>
  <c r="C250" i="16"/>
  <c r="C251" i="16"/>
  <c r="C252" i="16"/>
  <c r="C253" i="16"/>
  <c r="C254" i="16"/>
  <c r="C255" i="16"/>
  <c r="C256" i="16"/>
  <c r="C257" i="16"/>
  <c r="C258" i="16"/>
  <c r="C259" i="16"/>
  <c r="B260" i="16"/>
  <c r="C260" i="16" s="1"/>
  <c r="C261" i="16"/>
  <c r="C262" i="16"/>
  <c r="C263" i="16"/>
  <c r="C264" i="16"/>
  <c r="C265" i="16"/>
  <c r="B266" i="16"/>
  <c r="C266" i="16" s="1"/>
  <c r="C267" i="16"/>
  <c r="C268" i="16"/>
  <c r="C269" i="16"/>
  <c r="C270" i="16"/>
  <c r="C271" i="16"/>
  <c r="B272" i="16"/>
  <c r="C273" i="16"/>
  <c r="B274" i="16"/>
  <c r="C274" i="16" s="1"/>
  <c r="C275" i="16"/>
  <c r="C276" i="16"/>
  <c r="C277" i="16"/>
  <c r="C278" i="16"/>
  <c r="B279" i="16"/>
  <c r="C279" i="16" s="1"/>
  <c r="C280" i="16"/>
  <c r="C281" i="16"/>
  <c r="C282" i="16"/>
  <c r="C283" i="16"/>
  <c r="B284" i="16"/>
  <c r="C284" i="16" s="1"/>
  <c r="C285" i="16"/>
  <c r="C286" i="16"/>
  <c r="C287" i="16"/>
  <c r="C288" i="16"/>
  <c r="C289" i="16"/>
  <c r="B290" i="16"/>
  <c r="C290" i="16" s="1"/>
  <c r="B291" i="16"/>
  <c r="C291" i="16" s="1"/>
  <c r="C292" i="16"/>
  <c r="C293" i="16"/>
  <c r="C294" i="16"/>
  <c r="C295" i="16"/>
  <c r="C296" i="16"/>
  <c r="C297" i="16"/>
  <c r="B298" i="16"/>
  <c r="C298" i="16" s="1"/>
  <c r="C299" i="16"/>
  <c r="C300" i="16"/>
  <c r="C301" i="16"/>
  <c r="C302" i="16"/>
  <c r="C303" i="16"/>
  <c r="C304" i="16"/>
  <c r="C305" i="16"/>
  <c r="C306" i="16"/>
  <c r="C307" i="16"/>
  <c r="C308" i="16"/>
  <c r="B309" i="16"/>
  <c r="C310" i="16"/>
  <c r="C311" i="16"/>
  <c r="C312" i="16"/>
  <c r="B313" i="16"/>
  <c r="C313" i="16" s="1"/>
  <c r="C314" i="16"/>
  <c r="C315" i="16"/>
  <c r="C316" i="16"/>
  <c r="C317" i="16"/>
  <c r="C318" i="16"/>
  <c r="C319" i="16"/>
  <c r="C320" i="16"/>
  <c r="C321" i="16"/>
  <c r="C322" i="16"/>
  <c r="C323" i="16"/>
  <c r="C324" i="16"/>
  <c r="C325" i="16"/>
  <c r="C326" i="16"/>
  <c r="B327" i="16"/>
  <c r="C327" i="16" s="1"/>
  <c r="C328" i="16"/>
  <c r="C329" i="16"/>
  <c r="C330" i="16"/>
  <c r="C331" i="16"/>
  <c r="C332" i="16"/>
  <c r="C333" i="16"/>
  <c r="C334" i="16"/>
  <c r="C335" i="16"/>
  <c r="C336" i="16"/>
  <c r="C337" i="16"/>
  <c r="C338" i="16"/>
  <c r="C339" i="16"/>
  <c r="C340" i="16"/>
  <c r="C341" i="16"/>
  <c r="C342" i="16"/>
  <c r="C343" i="16"/>
  <c r="C344" i="16"/>
  <c r="C345" i="16"/>
  <c r="C346" i="16"/>
  <c r="C347" i="16"/>
  <c r="C348" i="16"/>
  <c r="C349" i="16"/>
  <c r="C350" i="16"/>
  <c r="C351" i="16"/>
  <c r="C352" i="16"/>
  <c r="C353" i="16"/>
  <c r="B354" i="16"/>
  <c r="C354" i="16" s="1"/>
  <c r="C355" i="16"/>
  <c r="C356" i="16"/>
  <c r="C357" i="16"/>
  <c r="B358" i="16"/>
  <c r="C358" i="16" s="1"/>
  <c r="C359" i="16"/>
  <c r="C360" i="16"/>
  <c r="C361" i="16"/>
  <c r="C362" i="16"/>
  <c r="C363" i="16"/>
  <c r="C364" i="16"/>
  <c r="C365" i="16"/>
  <c r="C366" i="16"/>
  <c r="C367" i="16"/>
  <c r="C368" i="16"/>
  <c r="C369" i="16"/>
  <c r="C370" i="16"/>
  <c r="C371" i="16"/>
  <c r="C372" i="16"/>
  <c r="C373" i="16"/>
  <c r="C374" i="16"/>
  <c r="C375" i="16"/>
  <c r="C376" i="16"/>
  <c r="C377" i="16"/>
  <c r="C378" i="16"/>
  <c r="C379" i="16"/>
  <c r="C380" i="16"/>
  <c r="C381" i="16"/>
  <c r="C382" i="16"/>
  <c r="C383" i="16"/>
  <c r="C384" i="16"/>
  <c r="C385" i="16"/>
  <c r="B386" i="16"/>
  <c r="C386" i="16" s="1"/>
  <c r="C387" i="16"/>
  <c r="C388" i="16"/>
  <c r="C389" i="16"/>
  <c r="C390" i="16"/>
  <c r="C391" i="16"/>
  <c r="C392" i="16"/>
  <c r="C393" i="16"/>
  <c r="C394" i="16"/>
  <c r="B395" i="16"/>
  <c r="C395" i="16" s="1"/>
  <c r="C396" i="16"/>
  <c r="C397" i="16"/>
  <c r="B398" i="16"/>
  <c r="C398" i="16" s="1"/>
  <c r="C399" i="16"/>
  <c r="B400" i="16"/>
  <c r="C400" i="16" s="1"/>
  <c r="C401" i="16"/>
  <c r="C503" i="16"/>
  <c r="C402" i="16"/>
  <c r="C403" i="16"/>
  <c r="C404" i="16"/>
  <c r="B405" i="16"/>
  <c r="C405" i="16" s="1"/>
  <c r="C406" i="16"/>
  <c r="C407" i="16"/>
  <c r="C408" i="16"/>
  <c r="C409" i="16"/>
  <c r="C410" i="16"/>
  <c r="C411" i="16"/>
  <c r="B412" i="16"/>
  <c r="C412" i="16" s="1"/>
  <c r="C413" i="16"/>
  <c r="C414" i="16"/>
  <c r="C415" i="16"/>
  <c r="C416" i="16"/>
  <c r="C417" i="16"/>
  <c r="B418" i="16"/>
  <c r="C418" i="16" s="1"/>
  <c r="C419" i="16"/>
  <c r="C420" i="16"/>
  <c r="C421" i="16"/>
  <c r="B422" i="16"/>
  <c r="C423" i="16"/>
  <c r="C424" i="16"/>
  <c r="C425" i="16"/>
  <c r="C426" i="16"/>
  <c r="C427" i="16"/>
  <c r="C428" i="16"/>
  <c r="C429" i="16"/>
  <c r="B430" i="16"/>
  <c r="C431" i="16"/>
  <c r="B432" i="16"/>
  <c r="C433" i="16"/>
  <c r="C434" i="16"/>
  <c r="B435" i="16"/>
  <c r="C435" i="16" s="1"/>
  <c r="C436" i="16"/>
  <c r="C437" i="16"/>
  <c r="C438" i="16"/>
  <c r="C439" i="16"/>
  <c r="C440" i="16"/>
  <c r="C441" i="16"/>
  <c r="C442" i="16"/>
  <c r="C443" i="16"/>
  <c r="C444" i="16"/>
  <c r="C445" i="16"/>
  <c r="C446" i="16"/>
  <c r="C447" i="16"/>
  <c r="C448" i="16"/>
  <c r="C449" i="16"/>
  <c r="B450" i="16"/>
  <c r="C450" i="16" s="1"/>
  <c r="C451" i="16"/>
  <c r="B452" i="16"/>
  <c r="C452" i="16" s="1"/>
  <c r="C453" i="16"/>
  <c r="C454" i="16"/>
  <c r="C455" i="16"/>
  <c r="B456" i="16"/>
  <c r="C457" i="16"/>
  <c r="B458" i="16"/>
  <c r="C459" i="16"/>
  <c r="C460" i="16"/>
  <c r="C461" i="16"/>
  <c r="B462" i="16"/>
  <c r="C463" i="16"/>
  <c r="C464" i="16"/>
  <c r="C465" i="16"/>
  <c r="C466" i="16"/>
  <c r="C467" i="16"/>
  <c r="C468" i="16"/>
  <c r="C469" i="16"/>
  <c r="B470" i="16"/>
  <c r="C470" i="16" s="1"/>
  <c r="C471" i="16"/>
  <c r="C472" i="16"/>
  <c r="C473" i="16"/>
  <c r="C474" i="16"/>
  <c r="C475" i="16"/>
  <c r="B476" i="16"/>
  <c r="C476" i="16" s="1"/>
  <c r="C477" i="16"/>
  <c r="C478" i="16"/>
  <c r="C479" i="16"/>
  <c r="C480" i="16"/>
  <c r="B481" i="16"/>
  <c r="C481" i="16" s="1"/>
  <c r="C482" i="16"/>
  <c r="C483" i="16"/>
  <c r="C484" i="16"/>
  <c r="C485" i="16"/>
  <c r="C486" i="16"/>
  <c r="C487" i="16"/>
  <c r="C488" i="16"/>
  <c r="C490" i="16"/>
  <c r="C491" i="16"/>
  <c r="B492" i="16"/>
  <c r="C492" i="16" s="1"/>
  <c r="C493" i="16"/>
  <c r="B494" i="16"/>
  <c r="C494" i="16" s="1"/>
  <c r="C495" i="16"/>
  <c r="C496" i="16"/>
  <c r="C497" i="16"/>
  <c r="C498" i="16"/>
  <c r="C499" i="16"/>
  <c r="C500" i="16"/>
  <c r="C501" i="16"/>
  <c r="C502" i="16"/>
  <c r="B504" i="16"/>
  <c r="C504" i="16" s="1"/>
  <c r="C505" i="16"/>
  <c r="C506" i="16"/>
  <c r="C507" i="16"/>
  <c r="C508" i="16"/>
  <c r="C509" i="16"/>
  <c r="C510" i="16"/>
  <c r="C511" i="16"/>
  <c r="C512" i="16"/>
  <c r="C513" i="16"/>
  <c r="C514" i="16"/>
  <c r="C515" i="16"/>
  <c r="C516" i="16"/>
  <c r="C518" i="16"/>
  <c r="C519" i="16"/>
  <c r="C520" i="16"/>
  <c r="C521" i="16"/>
  <c r="C522" i="16"/>
  <c r="C523" i="16"/>
  <c r="C525" i="16"/>
  <c r="C526" i="16"/>
  <c r="C527" i="16"/>
  <c r="C528" i="16"/>
  <c r="C529" i="16"/>
  <c r="C530" i="16"/>
  <c r="C531" i="16"/>
  <c r="C532" i="16"/>
  <c r="B533" i="16"/>
  <c r="C533" i="16" s="1"/>
  <c r="C534" i="16"/>
  <c r="C535" i="16"/>
  <c r="C536" i="16"/>
  <c r="C537" i="16"/>
  <c r="B538" i="16"/>
  <c r="C538" i="16" s="1"/>
  <c r="C539" i="16"/>
  <c r="C540" i="16"/>
  <c r="C4" i="11"/>
  <c r="B2" i="7"/>
  <c r="B2" i="6"/>
  <c r="B1" i="6"/>
  <c r="B5" i="5"/>
  <c r="B4" i="5"/>
  <c r="B2" i="4"/>
  <c r="E74" i="11" s="1"/>
  <c r="M538" i="15"/>
  <c r="L538" i="15"/>
  <c r="I538" i="15"/>
  <c r="C538" i="15" s="1"/>
  <c r="H538" i="15"/>
  <c r="E538" i="15"/>
  <c r="M522" i="15"/>
  <c r="L522" i="15"/>
  <c r="I522" i="15"/>
  <c r="C522" i="15" s="1"/>
  <c r="H522" i="15"/>
  <c r="E522" i="15"/>
  <c r="M276" i="15"/>
  <c r="L276" i="15"/>
  <c r="I276" i="15"/>
  <c r="C276" i="15" s="1"/>
  <c r="H276" i="15"/>
  <c r="E276" i="15"/>
  <c r="M533" i="15"/>
  <c r="L533" i="15"/>
  <c r="I533" i="15"/>
  <c r="C533" i="15" s="1"/>
  <c r="H533" i="15"/>
  <c r="A533" i="15"/>
  <c r="E533" i="15" s="1"/>
  <c r="M531" i="15"/>
  <c r="L531" i="15"/>
  <c r="I531" i="15"/>
  <c r="C531" i="15" s="1"/>
  <c r="H531" i="15"/>
  <c r="E531" i="15"/>
  <c r="M529" i="15"/>
  <c r="L529" i="15"/>
  <c r="I529" i="15"/>
  <c r="C529" i="15" s="1"/>
  <c r="H529" i="15"/>
  <c r="E529" i="15"/>
  <c r="M518" i="15"/>
  <c r="L518" i="15"/>
  <c r="I518" i="15"/>
  <c r="C518" i="15" s="1"/>
  <c r="H518" i="15"/>
  <c r="E518" i="15"/>
  <c r="M115" i="15"/>
  <c r="L115" i="15"/>
  <c r="I115" i="15"/>
  <c r="C115" i="15" s="1"/>
  <c r="H115" i="15"/>
  <c r="E115" i="15"/>
  <c r="M504" i="15"/>
  <c r="L504" i="15"/>
  <c r="I504" i="15"/>
  <c r="C504" i="15" s="1"/>
  <c r="H504" i="15"/>
  <c r="A504" i="15"/>
  <c r="E504" i="15" s="1"/>
  <c r="M484" i="15"/>
  <c r="L484" i="15"/>
  <c r="I484" i="15"/>
  <c r="C484" i="15" s="1"/>
  <c r="H484" i="15"/>
  <c r="E484" i="15"/>
  <c r="M455" i="15"/>
  <c r="L455" i="15"/>
  <c r="I455" i="15"/>
  <c r="C455" i="15" s="1"/>
  <c r="H455" i="15"/>
  <c r="E455" i="15"/>
  <c r="M439" i="15"/>
  <c r="L439" i="15"/>
  <c r="I439" i="15"/>
  <c r="C439" i="15" s="1"/>
  <c r="H439" i="15"/>
  <c r="E439" i="15"/>
  <c r="M503" i="15"/>
  <c r="L503" i="15"/>
  <c r="I503" i="15"/>
  <c r="C503" i="15" s="1"/>
  <c r="H503" i="15"/>
  <c r="E503" i="15"/>
  <c r="M362" i="15"/>
  <c r="L362" i="15"/>
  <c r="I362" i="15"/>
  <c r="C362" i="15" s="1"/>
  <c r="H362" i="15"/>
  <c r="E362" i="15"/>
  <c r="M332" i="15"/>
  <c r="L332" i="15"/>
  <c r="I332" i="15"/>
  <c r="C332" i="15" s="1"/>
  <c r="H332" i="15"/>
  <c r="E332" i="15"/>
  <c r="M324" i="15"/>
  <c r="L324" i="15"/>
  <c r="I324" i="15"/>
  <c r="C324" i="15" s="1"/>
  <c r="H324" i="15"/>
  <c r="E324" i="15"/>
  <c r="M300" i="15"/>
  <c r="L300" i="15"/>
  <c r="I300" i="15"/>
  <c r="C300" i="15" s="1"/>
  <c r="H300" i="15"/>
  <c r="E300" i="15"/>
  <c r="M150" i="15"/>
  <c r="L150" i="15"/>
  <c r="I150" i="15"/>
  <c r="C150" i="15" s="1"/>
  <c r="H150" i="15"/>
  <c r="E150" i="15"/>
  <c r="M66" i="15"/>
  <c r="L66" i="15"/>
  <c r="I66" i="15"/>
  <c r="C66" i="15" s="1"/>
  <c r="H66" i="15"/>
  <c r="E66" i="15"/>
  <c r="M494" i="15"/>
  <c r="L494" i="15"/>
  <c r="I494" i="15"/>
  <c r="C494" i="15" s="1"/>
  <c r="H494" i="15"/>
  <c r="A494" i="15"/>
  <c r="E494" i="15" s="1"/>
  <c r="M463" i="15"/>
  <c r="L463" i="15"/>
  <c r="I463" i="15"/>
  <c r="C463" i="15" s="1"/>
  <c r="H463" i="15"/>
  <c r="E463" i="15"/>
  <c r="M530" i="15"/>
  <c r="L530" i="15"/>
  <c r="I530" i="15"/>
  <c r="C530" i="15" s="1"/>
  <c r="H530" i="15"/>
  <c r="E530" i="15"/>
  <c r="M508" i="15"/>
  <c r="L508" i="15"/>
  <c r="I508" i="15"/>
  <c r="C508" i="15" s="1"/>
  <c r="H508" i="15"/>
  <c r="E508" i="15"/>
  <c r="M492" i="15"/>
  <c r="L492" i="15"/>
  <c r="I492" i="15"/>
  <c r="C492" i="15" s="1"/>
  <c r="H492" i="15"/>
  <c r="A492" i="15"/>
  <c r="E492" i="15" s="1"/>
  <c r="M491" i="15"/>
  <c r="L491" i="15"/>
  <c r="I491" i="15"/>
  <c r="C491" i="15" s="1"/>
  <c r="H491" i="15"/>
  <c r="E491" i="15"/>
  <c r="M363" i="15"/>
  <c r="L363" i="15"/>
  <c r="I363" i="15"/>
  <c r="C363" i="15" s="1"/>
  <c r="H363" i="15"/>
  <c r="E363" i="15"/>
  <c r="M246" i="15"/>
  <c r="L246" i="15"/>
  <c r="I246" i="15"/>
  <c r="C246" i="15" s="1"/>
  <c r="H246" i="15"/>
  <c r="E246" i="15"/>
  <c r="M148" i="15"/>
  <c r="L148" i="15"/>
  <c r="I148" i="15"/>
  <c r="C148" i="15" s="1"/>
  <c r="H148" i="15"/>
  <c r="E148" i="15"/>
  <c r="M145" i="15"/>
  <c r="L145" i="15"/>
  <c r="I145" i="15"/>
  <c r="C145" i="15" s="1"/>
  <c r="H145" i="15"/>
  <c r="E145" i="15"/>
  <c r="M122" i="15"/>
  <c r="L122" i="15"/>
  <c r="I122" i="15"/>
  <c r="C122" i="15" s="1"/>
  <c r="H122" i="15"/>
  <c r="E122" i="15"/>
  <c r="M489" i="15"/>
  <c r="L489" i="15"/>
  <c r="I489" i="15"/>
  <c r="C489" i="15" s="1"/>
  <c r="H489" i="15"/>
  <c r="E489" i="15"/>
  <c r="M481" i="15"/>
  <c r="L481" i="15"/>
  <c r="I481" i="15"/>
  <c r="C481" i="15" s="1"/>
  <c r="H481" i="15"/>
  <c r="A481" i="15"/>
  <c r="E481" i="15" s="1"/>
  <c r="M480" i="15"/>
  <c r="L480" i="15"/>
  <c r="I480" i="15"/>
  <c r="C480" i="15" s="1"/>
  <c r="H480" i="15"/>
  <c r="E480" i="15"/>
  <c r="M372" i="15"/>
  <c r="L372" i="15"/>
  <c r="I372" i="15"/>
  <c r="C372" i="15" s="1"/>
  <c r="H372" i="15"/>
  <c r="E372" i="15"/>
  <c r="M100" i="15"/>
  <c r="L100" i="15"/>
  <c r="I100" i="15"/>
  <c r="C100" i="15" s="1"/>
  <c r="H100" i="15"/>
  <c r="E100" i="15"/>
  <c r="M537" i="15"/>
  <c r="L537" i="15"/>
  <c r="I537" i="15"/>
  <c r="C537" i="15" s="1"/>
  <c r="H537" i="15"/>
  <c r="E537" i="15"/>
  <c r="M476" i="15"/>
  <c r="L476" i="15"/>
  <c r="I476" i="15"/>
  <c r="C476" i="15" s="1"/>
  <c r="H476" i="15"/>
  <c r="A476" i="15"/>
  <c r="E476" i="15" s="1"/>
  <c r="M247" i="15"/>
  <c r="L247" i="15"/>
  <c r="I247" i="15"/>
  <c r="C247" i="15" s="1"/>
  <c r="H247" i="15"/>
  <c r="E247" i="15"/>
  <c r="M513" i="15"/>
  <c r="L513" i="15"/>
  <c r="I513" i="15"/>
  <c r="C513" i="15" s="1"/>
  <c r="H513" i="15"/>
  <c r="E513" i="15"/>
  <c r="M495" i="15"/>
  <c r="L495" i="15"/>
  <c r="I495" i="15"/>
  <c r="C495" i="15" s="1"/>
  <c r="H495" i="15"/>
  <c r="E495" i="15"/>
  <c r="M470" i="15"/>
  <c r="L470" i="15"/>
  <c r="I470" i="15"/>
  <c r="C470" i="15" s="1"/>
  <c r="H470" i="15"/>
  <c r="A470" i="15"/>
  <c r="E470" i="15" s="1"/>
  <c r="M384" i="15"/>
  <c r="L384" i="15"/>
  <c r="I384" i="15"/>
  <c r="C384" i="15" s="1"/>
  <c r="H384" i="15"/>
  <c r="E384" i="15"/>
  <c r="M345" i="15"/>
  <c r="L345" i="15"/>
  <c r="I345" i="15"/>
  <c r="C345" i="15" s="1"/>
  <c r="H345" i="15"/>
  <c r="E345" i="15"/>
  <c r="M320" i="15"/>
  <c r="L320" i="15"/>
  <c r="I320" i="15"/>
  <c r="C320" i="15" s="1"/>
  <c r="H320" i="15"/>
  <c r="E320" i="15"/>
  <c r="M315" i="15"/>
  <c r="L315" i="15"/>
  <c r="I315" i="15"/>
  <c r="C315" i="15" s="1"/>
  <c r="H315" i="15"/>
  <c r="E315" i="15"/>
  <c r="M289" i="15"/>
  <c r="L289" i="15"/>
  <c r="I289" i="15"/>
  <c r="C289" i="15" s="1"/>
  <c r="H289" i="15"/>
  <c r="E289" i="15"/>
  <c r="M195" i="15"/>
  <c r="L195" i="15"/>
  <c r="I195" i="15"/>
  <c r="C195" i="15" s="1"/>
  <c r="H195" i="15"/>
  <c r="E195" i="15"/>
  <c r="M75" i="15"/>
  <c r="L75" i="15"/>
  <c r="I75" i="15"/>
  <c r="C75" i="15" s="1"/>
  <c r="H75" i="15"/>
  <c r="E75" i="15"/>
  <c r="M528" i="15"/>
  <c r="L528" i="15"/>
  <c r="I528" i="15"/>
  <c r="C528" i="15" s="1"/>
  <c r="H528" i="15"/>
  <c r="E528" i="15"/>
  <c r="M462" i="15"/>
  <c r="L462" i="15"/>
  <c r="I462" i="15"/>
  <c r="C462" i="15" s="1"/>
  <c r="H462" i="15"/>
  <c r="A462" i="15"/>
  <c r="E462" i="15" s="1"/>
  <c r="M461" i="15"/>
  <c r="L461" i="15"/>
  <c r="I461" i="15"/>
  <c r="C461" i="15" s="1"/>
  <c r="H461" i="15"/>
  <c r="E461" i="15"/>
  <c r="M447" i="15"/>
  <c r="L447" i="15"/>
  <c r="I447" i="15"/>
  <c r="C447" i="15" s="1"/>
  <c r="H447" i="15"/>
  <c r="E447" i="15"/>
  <c r="M440" i="15"/>
  <c r="L440" i="15"/>
  <c r="I440" i="15"/>
  <c r="C440" i="15" s="1"/>
  <c r="H440" i="15"/>
  <c r="E440" i="15"/>
  <c r="M388" i="15"/>
  <c r="L388" i="15"/>
  <c r="I388" i="15"/>
  <c r="C388" i="15" s="1"/>
  <c r="H388" i="15"/>
  <c r="E388" i="15"/>
  <c r="M347" i="15"/>
  <c r="L347" i="15"/>
  <c r="I347" i="15"/>
  <c r="C347" i="15" s="1"/>
  <c r="H347" i="15"/>
  <c r="E347" i="15"/>
  <c r="M185" i="15"/>
  <c r="L185" i="15"/>
  <c r="I185" i="15"/>
  <c r="C185" i="15" s="1"/>
  <c r="H185" i="15"/>
  <c r="E185" i="15"/>
  <c r="M105" i="15"/>
  <c r="L105" i="15"/>
  <c r="I105" i="15"/>
  <c r="C105" i="15" s="1"/>
  <c r="H105" i="15"/>
  <c r="E105" i="15"/>
  <c r="M86" i="15"/>
  <c r="L86" i="15"/>
  <c r="I86" i="15"/>
  <c r="C86" i="15" s="1"/>
  <c r="H86" i="15"/>
  <c r="E86" i="15"/>
  <c r="M502" i="15"/>
  <c r="L502" i="15"/>
  <c r="I502" i="15"/>
  <c r="C502" i="15" s="1"/>
  <c r="H502" i="15"/>
  <c r="E502" i="15"/>
  <c r="M501" i="15"/>
  <c r="L501" i="15"/>
  <c r="I501" i="15"/>
  <c r="C501" i="15" s="1"/>
  <c r="H501" i="15"/>
  <c r="E501" i="15"/>
  <c r="M473" i="15"/>
  <c r="L473" i="15"/>
  <c r="I473" i="15"/>
  <c r="C473" i="15" s="1"/>
  <c r="H473" i="15"/>
  <c r="E473" i="15"/>
  <c r="M458" i="15"/>
  <c r="L458" i="15"/>
  <c r="I458" i="15"/>
  <c r="C458" i="15" s="1"/>
  <c r="H458" i="15"/>
  <c r="A458" i="15"/>
  <c r="E458" i="15" s="1"/>
  <c r="M382" i="15"/>
  <c r="L382" i="15"/>
  <c r="I382" i="15"/>
  <c r="C382" i="15" s="1"/>
  <c r="H382" i="15"/>
  <c r="E382" i="15"/>
  <c r="M147" i="15"/>
  <c r="L147" i="15"/>
  <c r="I147" i="15"/>
  <c r="C147" i="15" s="1"/>
  <c r="H147" i="15"/>
  <c r="E147" i="15"/>
  <c r="M123" i="15"/>
  <c r="L123" i="15"/>
  <c r="I123" i="15"/>
  <c r="C123" i="15" s="1"/>
  <c r="H123" i="15"/>
  <c r="E123" i="15"/>
  <c r="M41" i="15"/>
  <c r="L41" i="15"/>
  <c r="I41" i="15"/>
  <c r="C41" i="15" s="1"/>
  <c r="H41" i="15"/>
  <c r="E41" i="15"/>
  <c r="M536" i="15"/>
  <c r="L536" i="15"/>
  <c r="I536" i="15"/>
  <c r="C536" i="15" s="1"/>
  <c r="H536" i="15"/>
  <c r="E536" i="15"/>
  <c r="M515" i="15"/>
  <c r="L515" i="15"/>
  <c r="I515" i="15"/>
  <c r="C515" i="15" s="1"/>
  <c r="H515" i="15"/>
  <c r="E515" i="15"/>
  <c r="M493" i="15"/>
  <c r="L493" i="15"/>
  <c r="I493" i="15"/>
  <c r="C493" i="15" s="1"/>
  <c r="H493" i="15"/>
  <c r="E493" i="15"/>
  <c r="M456" i="15"/>
  <c r="L456" i="15"/>
  <c r="I456" i="15"/>
  <c r="C456" i="15" s="1"/>
  <c r="H456" i="15"/>
  <c r="A456" i="15"/>
  <c r="E456" i="15" s="1"/>
  <c r="M305" i="15"/>
  <c r="L305" i="15"/>
  <c r="I305" i="15"/>
  <c r="C305" i="15" s="1"/>
  <c r="H305" i="15"/>
  <c r="E305" i="15"/>
  <c r="M293" i="15"/>
  <c r="L293" i="15"/>
  <c r="I293" i="15"/>
  <c r="C293" i="15" s="1"/>
  <c r="H293" i="15"/>
  <c r="E293" i="15"/>
  <c r="M155" i="15"/>
  <c r="L155" i="15"/>
  <c r="I155" i="15"/>
  <c r="C155" i="15" s="1"/>
  <c r="H155" i="15"/>
  <c r="E155" i="15"/>
  <c r="M143" i="15"/>
  <c r="L143" i="15"/>
  <c r="I143" i="15"/>
  <c r="C143" i="15" s="1"/>
  <c r="H143" i="15"/>
  <c r="E143" i="15"/>
  <c r="M129" i="15"/>
  <c r="L129" i="15"/>
  <c r="I129" i="15"/>
  <c r="C129" i="15" s="1"/>
  <c r="H129" i="15"/>
  <c r="E129" i="15"/>
  <c r="M124" i="15"/>
  <c r="L124" i="15"/>
  <c r="I124" i="15"/>
  <c r="C124" i="15" s="1"/>
  <c r="H124" i="15"/>
  <c r="E124" i="15"/>
  <c r="M452" i="15"/>
  <c r="L452" i="15"/>
  <c r="I452" i="15"/>
  <c r="C452" i="15" s="1"/>
  <c r="H452" i="15"/>
  <c r="A452" i="15"/>
  <c r="E452" i="15" s="1"/>
  <c r="M263" i="15"/>
  <c r="L263" i="15"/>
  <c r="I263" i="15"/>
  <c r="C263" i="15" s="1"/>
  <c r="H263" i="15"/>
  <c r="E263" i="15"/>
  <c r="M451" i="15"/>
  <c r="L451" i="15"/>
  <c r="I451" i="15"/>
  <c r="C451" i="15" s="1"/>
  <c r="H451" i="15"/>
  <c r="E451" i="15"/>
  <c r="M450" i="15"/>
  <c r="L450" i="15"/>
  <c r="I450" i="15"/>
  <c r="C450" i="15" s="1"/>
  <c r="H450" i="15"/>
  <c r="A450" i="15"/>
  <c r="E450" i="15" s="1"/>
  <c r="M373" i="15"/>
  <c r="L373" i="15"/>
  <c r="I373" i="15"/>
  <c r="C373" i="15" s="1"/>
  <c r="H373" i="15"/>
  <c r="E373" i="15"/>
  <c r="M15" i="15"/>
  <c r="L15" i="15"/>
  <c r="I15" i="15"/>
  <c r="C15" i="15" s="1"/>
  <c r="H15" i="15"/>
  <c r="E15" i="15"/>
  <c r="M514" i="15"/>
  <c r="L514" i="15"/>
  <c r="I514" i="15"/>
  <c r="C514" i="15" s="1"/>
  <c r="H514" i="15"/>
  <c r="E514" i="15"/>
  <c r="M444" i="15"/>
  <c r="L444" i="15"/>
  <c r="I444" i="15"/>
  <c r="C444" i="15" s="1"/>
  <c r="H444" i="15"/>
  <c r="E444" i="15"/>
  <c r="M435" i="15"/>
  <c r="L435" i="15"/>
  <c r="I435" i="15"/>
  <c r="C435" i="15" s="1"/>
  <c r="H435" i="15"/>
  <c r="A435" i="15"/>
  <c r="E435" i="15" s="1"/>
  <c r="M434" i="15"/>
  <c r="L434" i="15"/>
  <c r="I434" i="15"/>
  <c r="C434" i="15" s="1"/>
  <c r="H434" i="15"/>
  <c r="E434" i="15"/>
  <c r="M69" i="15"/>
  <c r="L69" i="15"/>
  <c r="I69" i="15"/>
  <c r="C69" i="15" s="1"/>
  <c r="H69" i="15"/>
  <c r="E69" i="15"/>
  <c r="M474" i="15"/>
  <c r="L474" i="15"/>
  <c r="I474" i="15"/>
  <c r="C474" i="15" s="1"/>
  <c r="H474" i="15"/>
  <c r="E474" i="15"/>
  <c r="M442" i="15"/>
  <c r="L442" i="15"/>
  <c r="I442" i="15"/>
  <c r="C442" i="15" s="1"/>
  <c r="H442" i="15"/>
  <c r="E442" i="15"/>
  <c r="M432" i="15"/>
  <c r="L432" i="15"/>
  <c r="I432" i="15"/>
  <c r="C432" i="15" s="1"/>
  <c r="H432" i="15"/>
  <c r="A432" i="15"/>
  <c r="E432" i="15" s="1"/>
  <c r="M431" i="15"/>
  <c r="L431" i="15"/>
  <c r="I431" i="15"/>
  <c r="C431" i="15" s="1"/>
  <c r="H431" i="15"/>
  <c r="E431" i="15"/>
  <c r="M413" i="15"/>
  <c r="L413" i="15"/>
  <c r="I413" i="15"/>
  <c r="C413" i="15" s="1"/>
  <c r="H413" i="15"/>
  <c r="E413" i="15"/>
  <c r="M338" i="15"/>
  <c r="L338" i="15"/>
  <c r="I338" i="15"/>
  <c r="C338" i="15" s="1"/>
  <c r="H338" i="15"/>
  <c r="E338" i="15"/>
  <c r="M306" i="15"/>
  <c r="L306" i="15"/>
  <c r="I306" i="15"/>
  <c r="C306" i="15" s="1"/>
  <c r="H306" i="15"/>
  <c r="E306" i="15"/>
  <c r="M303" i="15"/>
  <c r="L303" i="15"/>
  <c r="I303" i="15"/>
  <c r="C303" i="15" s="1"/>
  <c r="H303" i="15"/>
  <c r="E303" i="15"/>
  <c r="M295" i="15"/>
  <c r="L295" i="15"/>
  <c r="I295" i="15"/>
  <c r="C295" i="15" s="1"/>
  <c r="H295" i="15"/>
  <c r="E295" i="15"/>
  <c r="M287" i="15"/>
  <c r="L287" i="15"/>
  <c r="I287" i="15"/>
  <c r="C287" i="15" s="1"/>
  <c r="H287" i="15"/>
  <c r="E287" i="15"/>
  <c r="M262" i="15"/>
  <c r="L262" i="15"/>
  <c r="I262" i="15"/>
  <c r="C262" i="15" s="1"/>
  <c r="H262" i="15"/>
  <c r="E262" i="15"/>
  <c r="M258" i="15"/>
  <c r="L258" i="15"/>
  <c r="I258" i="15"/>
  <c r="C258" i="15" s="1"/>
  <c r="H258" i="15"/>
  <c r="E258" i="15"/>
  <c r="M257" i="15"/>
  <c r="L257" i="15"/>
  <c r="I257" i="15"/>
  <c r="C257" i="15" s="1"/>
  <c r="H257" i="15"/>
  <c r="E257" i="15"/>
  <c r="M167" i="15"/>
  <c r="L167" i="15"/>
  <c r="I167" i="15"/>
  <c r="C167" i="15" s="1"/>
  <c r="H167" i="15"/>
  <c r="E167" i="15"/>
  <c r="M110" i="15"/>
  <c r="L110" i="15"/>
  <c r="I110" i="15"/>
  <c r="C110" i="15" s="1"/>
  <c r="H110" i="15"/>
  <c r="E110" i="15"/>
  <c r="M67" i="15"/>
  <c r="L67" i="15"/>
  <c r="I67" i="15"/>
  <c r="C67" i="15" s="1"/>
  <c r="H67" i="15"/>
  <c r="E67" i="15"/>
  <c r="M460" i="15"/>
  <c r="L460" i="15"/>
  <c r="I460" i="15"/>
  <c r="C460" i="15" s="1"/>
  <c r="H460" i="15"/>
  <c r="E460" i="15"/>
  <c r="M437" i="15"/>
  <c r="L437" i="15"/>
  <c r="I437" i="15"/>
  <c r="C437" i="15" s="1"/>
  <c r="H437" i="15"/>
  <c r="E437" i="15"/>
  <c r="M430" i="15"/>
  <c r="L430" i="15"/>
  <c r="I430" i="15"/>
  <c r="C430" i="15" s="1"/>
  <c r="H430" i="15"/>
  <c r="A430" i="15"/>
  <c r="E430" i="15" s="1"/>
  <c r="M429" i="15"/>
  <c r="L429" i="15"/>
  <c r="I429" i="15"/>
  <c r="C429" i="15" s="1"/>
  <c r="H429" i="15"/>
  <c r="E429" i="15"/>
  <c r="M253" i="15"/>
  <c r="L253" i="15"/>
  <c r="I253" i="15"/>
  <c r="C253" i="15" s="1"/>
  <c r="H253" i="15"/>
  <c r="E253" i="15"/>
  <c r="M178" i="15"/>
  <c r="L178" i="15"/>
  <c r="I178" i="15"/>
  <c r="C178" i="15" s="1"/>
  <c r="H178" i="15"/>
  <c r="E178" i="15"/>
  <c r="M171" i="15"/>
  <c r="L171" i="15"/>
  <c r="I171" i="15"/>
  <c r="C171" i="15" s="1"/>
  <c r="H171" i="15"/>
  <c r="E171" i="15"/>
  <c r="M72" i="15"/>
  <c r="L72" i="15"/>
  <c r="I72" i="15"/>
  <c r="C72" i="15" s="1"/>
  <c r="H72" i="15"/>
  <c r="E72" i="15"/>
  <c r="M54" i="15"/>
  <c r="L54" i="15"/>
  <c r="I54" i="15"/>
  <c r="C54" i="15" s="1"/>
  <c r="H54" i="15"/>
  <c r="E54" i="15"/>
  <c r="M532" i="15"/>
  <c r="L532" i="15"/>
  <c r="I532" i="15"/>
  <c r="C532" i="15" s="1"/>
  <c r="H532" i="15"/>
  <c r="E532" i="15"/>
  <c r="M468" i="15"/>
  <c r="L468" i="15"/>
  <c r="I468" i="15"/>
  <c r="C468" i="15" s="1"/>
  <c r="H468" i="15"/>
  <c r="E468" i="15"/>
  <c r="M422" i="15"/>
  <c r="L422" i="15"/>
  <c r="I422" i="15"/>
  <c r="C422" i="15" s="1"/>
  <c r="H422" i="15"/>
  <c r="A422" i="15"/>
  <c r="E422" i="15" s="1"/>
  <c r="M421" i="15"/>
  <c r="L421" i="15"/>
  <c r="I421" i="15"/>
  <c r="C421" i="15" s="1"/>
  <c r="H421" i="15"/>
  <c r="E421" i="15"/>
  <c r="M402" i="15"/>
  <c r="L402" i="15"/>
  <c r="I402" i="15"/>
  <c r="C402" i="15" s="1"/>
  <c r="H402" i="15"/>
  <c r="E402" i="15"/>
  <c r="M401" i="15"/>
  <c r="L401" i="15"/>
  <c r="I401" i="15"/>
  <c r="C401" i="15" s="1"/>
  <c r="H401" i="15"/>
  <c r="E401" i="15"/>
  <c r="M376" i="15"/>
  <c r="L376" i="15"/>
  <c r="I376" i="15"/>
  <c r="C376" i="15" s="1"/>
  <c r="H376" i="15"/>
  <c r="E376" i="15"/>
  <c r="M365" i="15"/>
  <c r="L365" i="15"/>
  <c r="I365" i="15"/>
  <c r="C365" i="15" s="1"/>
  <c r="H365" i="15"/>
  <c r="E365" i="15"/>
  <c r="M334" i="15"/>
  <c r="L334" i="15"/>
  <c r="I334" i="15"/>
  <c r="C334" i="15" s="1"/>
  <c r="H334" i="15"/>
  <c r="E334" i="15"/>
  <c r="M286" i="15"/>
  <c r="L286" i="15"/>
  <c r="I286" i="15"/>
  <c r="C286" i="15" s="1"/>
  <c r="H286" i="15"/>
  <c r="E286" i="15"/>
  <c r="M282" i="15"/>
  <c r="L282" i="15"/>
  <c r="I282" i="15"/>
  <c r="C282" i="15" s="1"/>
  <c r="H282" i="15"/>
  <c r="E282" i="15"/>
  <c r="M192" i="15"/>
  <c r="L192" i="15"/>
  <c r="I192" i="15"/>
  <c r="C192" i="15" s="1"/>
  <c r="H192" i="15"/>
  <c r="E192" i="15"/>
  <c r="M180" i="15"/>
  <c r="L180" i="15"/>
  <c r="I180" i="15"/>
  <c r="C180" i="15" s="1"/>
  <c r="H180" i="15"/>
  <c r="E180" i="15"/>
  <c r="M157" i="15"/>
  <c r="L157" i="15"/>
  <c r="I157" i="15"/>
  <c r="C157" i="15" s="1"/>
  <c r="H157" i="15"/>
  <c r="E157" i="15"/>
  <c r="M130" i="15"/>
  <c r="L130" i="15"/>
  <c r="I130" i="15"/>
  <c r="C130" i="15" s="1"/>
  <c r="H130" i="15"/>
  <c r="E130" i="15"/>
  <c r="M112" i="15"/>
  <c r="L112" i="15"/>
  <c r="I112" i="15"/>
  <c r="C112" i="15" s="1"/>
  <c r="H112" i="15"/>
  <c r="E112" i="15"/>
  <c r="M91" i="15"/>
  <c r="L91" i="15"/>
  <c r="I91" i="15"/>
  <c r="C91" i="15" s="1"/>
  <c r="H91" i="15"/>
  <c r="E91" i="15"/>
  <c r="M57" i="15"/>
  <c r="L57" i="15"/>
  <c r="I57" i="15"/>
  <c r="C57" i="15" s="1"/>
  <c r="H57" i="15"/>
  <c r="E57" i="15"/>
  <c r="M53" i="15"/>
  <c r="L53" i="15"/>
  <c r="I53" i="15"/>
  <c r="C53" i="15" s="1"/>
  <c r="H53" i="15"/>
  <c r="E53" i="15"/>
  <c r="M39" i="15"/>
  <c r="L39" i="15"/>
  <c r="I39" i="15"/>
  <c r="C39" i="15" s="1"/>
  <c r="H39" i="15"/>
  <c r="E39" i="15"/>
  <c r="M25" i="15"/>
  <c r="L25" i="15"/>
  <c r="I25" i="15"/>
  <c r="C25" i="15" s="1"/>
  <c r="H25" i="15"/>
  <c r="E25" i="15"/>
  <c r="M418" i="15"/>
  <c r="L418" i="15"/>
  <c r="I418" i="15"/>
  <c r="C418" i="15" s="1"/>
  <c r="H418" i="15"/>
  <c r="A418" i="15"/>
  <c r="E418" i="15" s="1"/>
  <c r="M417" i="15"/>
  <c r="L417" i="15"/>
  <c r="I417" i="15"/>
  <c r="C417" i="15" s="1"/>
  <c r="H417" i="15"/>
  <c r="E417" i="15"/>
  <c r="M351" i="15"/>
  <c r="L351" i="15"/>
  <c r="I351" i="15"/>
  <c r="C351" i="15" s="1"/>
  <c r="H351" i="15"/>
  <c r="E351" i="15"/>
  <c r="M344" i="15"/>
  <c r="L344" i="15"/>
  <c r="I344" i="15"/>
  <c r="C344" i="15" s="1"/>
  <c r="H344" i="15"/>
  <c r="E344" i="15"/>
  <c r="M304" i="15"/>
  <c r="L304" i="15"/>
  <c r="I304" i="15"/>
  <c r="C304" i="15" s="1"/>
  <c r="H304" i="15"/>
  <c r="E304" i="15"/>
  <c r="M177" i="15"/>
  <c r="L177" i="15"/>
  <c r="I177" i="15"/>
  <c r="C177" i="15" s="1"/>
  <c r="H177" i="15"/>
  <c r="E177" i="15"/>
  <c r="M24" i="15"/>
  <c r="L24" i="15"/>
  <c r="I24" i="15"/>
  <c r="C24" i="15" s="1"/>
  <c r="H24" i="15"/>
  <c r="E24" i="15"/>
  <c r="M21" i="15"/>
  <c r="L21" i="15"/>
  <c r="I21" i="15"/>
  <c r="C21" i="15" s="1"/>
  <c r="H21" i="15"/>
  <c r="E21" i="15"/>
  <c r="M487" i="15"/>
  <c r="L487" i="15"/>
  <c r="I487" i="15"/>
  <c r="C487" i="15" s="1"/>
  <c r="H487" i="15"/>
  <c r="E487" i="15"/>
  <c r="M472" i="15"/>
  <c r="L472" i="15"/>
  <c r="I472" i="15"/>
  <c r="C472" i="15" s="1"/>
  <c r="H472" i="15"/>
  <c r="E472" i="15"/>
  <c r="M412" i="15"/>
  <c r="L412" i="15"/>
  <c r="I412" i="15"/>
  <c r="C412" i="15" s="1"/>
  <c r="H412" i="15"/>
  <c r="E412" i="15"/>
  <c r="M383" i="15"/>
  <c r="L383" i="15"/>
  <c r="I383" i="15"/>
  <c r="C383" i="15" s="1"/>
  <c r="H383" i="15"/>
  <c r="E383" i="15"/>
  <c r="M270" i="15"/>
  <c r="L270" i="15"/>
  <c r="I270" i="15"/>
  <c r="C270" i="15" s="1"/>
  <c r="H270" i="15"/>
  <c r="E270" i="15"/>
  <c r="M250" i="15"/>
  <c r="L250" i="15"/>
  <c r="I250" i="15"/>
  <c r="C250" i="15" s="1"/>
  <c r="H250" i="15"/>
  <c r="E250" i="15"/>
  <c r="M241" i="15"/>
  <c r="L241" i="15"/>
  <c r="I241" i="15"/>
  <c r="C241" i="15" s="1"/>
  <c r="H241" i="15"/>
  <c r="E241" i="15"/>
  <c r="M141" i="15"/>
  <c r="L141" i="15"/>
  <c r="I141" i="15"/>
  <c r="C141" i="15" s="1"/>
  <c r="H141" i="15"/>
  <c r="E141" i="15"/>
  <c r="M408" i="15"/>
  <c r="L408" i="15"/>
  <c r="I408" i="15"/>
  <c r="C408" i="15" s="1"/>
  <c r="H408" i="15"/>
  <c r="E408" i="15"/>
  <c r="M509" i="15"/>
  <c r="L509" i="15"/>
  <c r="I509" i="15"/>
  <c r="C509" i="15" s="1"/>
  <c r="H509" i="15"/>
  <c r="E509" i="15"/>
  <c r="M457" i="15"/>
  <c r="L457" i="15"/>
  <c r="I457" i="15"/>
  <c r="C457" i="15" s="1"/>
  <c r="H457" i="15"/>
  <c r="E457" i="15"/>
  <c r="M441" i="15"/>
  <c r="L441" i="15"/>
  <c r="I441" i="15"/>
  <c r="C441" i="15" s="1"/>
  <c r="H441" i="15"/>
  <c r="E441" i="15"/>
  <c r="M419" i="15"/>
  <c r="L419" i="15"/>
  <c r="I419" i="15"/>
  <c r="C419" i="15" s="1"/>
  <c r="H419" i="15"/>
  <c r="E419" i="15"/>
  <c r="M405" i="15"/>
  <c r="L405" i="15"/>
  <c r="I405" i="15"/>
  <c r="C405" i="15" s="1"/>
  <c r="H405" i="15"/>
  <c r="A405" i="15"/>
  <c r="M404" i="15"/>
  <c r="L404" i="15"/>
  <c r="I404" i="15"/>
  <c r="C404" i="15" s="1"/>
  <c r="H404" i="15"/>
  <c r="E404" i="15"/>
  <c r="M366" i="15"/>
  <c r="L366" i="15"/>
  <c r="I366" i="15"/>
  <c r="C366" i="15" s="1"/>
  <c r="H366" i="15"/>
  <c r="E366" i="15"/>
  <c r="M323" i="15"/>
  <c r="L323" i="15"/>
  <c r="I323" i="15"/>
  <c r="C323" i="15" s="1"/>
  <c r="H323" i="15"/>
  <c r="E323" i="15"/>
  <c r="M310" i="15"/>
  <c r="L310" i="15"/>
  <c r="I310" i="15"/>
  <c r="C310" i="15" s="1"/>
  <c r="H310" i="15"/>
  <c r="E310" i="15"/>
  <c r="M243" i="15"/>
  <c r="L243" i="15"/>
  <c r="I243" i="15"/>
  <c r="C243" i="15" s="1"/>
  <c r="H243" i="15"/>
  <c r="E243" i="15"/>
  <c r="M222" i="15"/>
  <c r="L222" i="15"/>
  <c r="I222" i="15"/>
  <c r="C222" i="15" s="1"/>
  <c r="H222" i="15"/>
  <c r="E222" i="15"/>
  <c r="M201" i="15"/>
  <c r="L201" i="15"/>
  <c r="I201" i="15"/>
  <c r="C201" i="15" s="1"/>
  <c r="H201" i="15"/>
  <c r="E201" i="15"/>
  <c r="M142" i="15"/>
  <c r="L142" i="15"/>
  <c r="I142" i="15"/>
  <c r="C142" i="15" s="1"/>
  <c r="H142" i="15"/>
  <c r="E142" i="15"/>
  <c r="M140" i="15"/>
  <c r="L140" i="15"/>
  <c r="I140" i="15"/>
  <c r="C140" i="15" s="1"/>
  <c r="E140" i="15"/>
  <c r="M132" i="15"/>
  <c r="L132" i="15"/>
  <c r="I132" i="15"/>
  <c r="C132" i="15" s="1"/>
  <c r="H132" i="15"/>
  <c r="E132" i="15"/>
  <c r="M116" i="15"/>
  <c r="L116" i="15"/>
  <c r="I116" i="15"/>
  <c r="C116" i="15" s="1"/>
  <c r="H116" i="15"/>
  <c r="E116" i="15"/>
  <c r="M102" i="15"/>
  <c r="L102" i="15"/>
  <c r="I102" i="15"/>
  <c r="C102" i="15" s="1"/>
  <c r="H102" i="15"/>
  <c r="E102" i="15"/>
  <c r="M81" i="15"/>
  <c r="L81" i="15"/>
  <c r="I81" i="15"/>
  <c r="C81" i="15" s="1"/>
  <c r="H81" i="15"/>
  <c r="E81" i="15"/>
  <c r="M70" i="15"/>
  <c r="L70" i="15"/>
  <c r="I70" i="15"/>
  <c r="C70" i="15" s="1"/>
  <c r="H70" i="15"/>
  <c r="E70" i="15"/>
  <c r="M540" i="15"/>
  <c r="L540" i="15"/>
  <c r="I540" i="15"/>
  <c r="C540" i="15" s="1"/>
  <c r="H540" i="15"/>
  <c r="E540" i="15"/>
  <c r="M539" i="15"/>
  <c r="L539" i="15"/>
  <c r="I539" i="15"/>
  <c r="C539" i="15" s="1"/>
  <c r="H539" i="15"/>
  <c r="E539" i="15"/>
  <c r="M506" i="15"/>
  <c r="L506" i="15"/>
  <c r="I506" i="15"/>
  <c r="C506" i="15" s="1"/>
  <c r="H506" i="15"/>
  <c r="E506" i="15"/>
  <c r="M500" i="15"/>
  <c r="L500" i="15"/>
  <c r="I500" i="15"/>
  <c r="C500" i="15" s="1"/>
  <c r="H500" i="15"/>
  <c r="E500" i="15"/>
  <c r="M497" i="15"/>
  <c r="L497" i="15"/>
  <c r="I497" i="15"/>
  <c r="C497" i="15" s="1"/>
  <c r="H497" i="15"/>
  <c r="E497" i="15"/>
  <c r="M400" i="15"/>
  <c r="L400" i="15"/>
  <c r="I400" i="15"/>
  <c r="C400" i="15" s="1"/>
  <c r="H400" i="15"/>
  <c r="A400" i="15"/>
  <c r="E400" i="15" s="1"/>
  <c r="M399" i="15"/>
  <c r="L399" i="15"/>
  <c r="I399" i="15"/>
  <c r="C399" i="15" s="1"/>
  <c r="H399" i="15"/>
  <c r="E399" i="15"/>
  <c r="M378" i="15"/>
  <c r="L378" i="15"/>
  <c r="I378" i="15"/>
  <c r="C378" i="15" s="1"/>
  <c r="H378" i="15"/>
  <c r="E378" i="15"/>
  <c r="M374" i="15"/>
  <c r="L374" i="15"/>
  <c r="I374" i="15"/>
  <c r="C374" i="15" s="1"/>
  <c r="H374" i="15"/>
  <c r="E374" i="15"/>
  <c r="M368" i="15"/>
  <c r="L368" i="15"/>
  <c r="I368" i="15"/>
  <c r="C368" i="15" s="1"/>
  <c r="H368" i="15"/>
  <c r="E368" i="15"/>
  <c r="M325" i="15"/>
  <c r="L325" i="15"/>
  <c r="I325" i="15"/>
  <c r="C325" i="15" s="1"/>
  <c r="H325" i="15"/>
  <c r="E325" i="15"/>
  <c r="M311" i="15"/>
  <c r="L311" i="15"/>
  <c r="I311" i="15"/>
  <c r="C311" i="15" s="1"/>
  <c r="H311" i="15"/>
  <c r="E311" i="15"/>
  <c r="M294" i="15"/>
  <c r="L294" i="15"/>
  <c r="I294" i="15"/>
  <c r="C294" i="15" s="1"/>
  <c r="H294" i="15"/>
  <c r="E294" i="15"/>
  <c r="M251" i="15"/>
  <c r="L251" i="15"/>
  <c r="I251" i="15"/>
  <c r="C251" i="15" s="1"/>
  <c r="H251" i="15"/>
  <c r="E251" i="15"/>
  <c r="M191" i="15"/>
  <c r="L191" i="15"/>
  <c r="I191" i="15"/>
  <c r="C191" i="15" s="1"/>
  <c r="H191" i="15"/>
  <c r="E191" i="15"/>
  <c r="M189" i="15"/>
  <c r="L189" i="15"/>
  <c r="I189" i="15"/>
  <c r="C189" i="15" s="1"/>
  <c r="H189" i="15"/>
  <c r="E189" i="15"/>
  <c r="M173" i="15"/>
  <c r="L173" i="15"/>
  <c r="I173" i="15"/>
  <c r="C173" i="15" s="1"/>
  <c r="H173" i="15"/>
  <c r="E173" i="15"/>
  <c r="M153" i="15"/>
  <c r="L153" i="15"/>
  <c r="I153" i="15"/>
  <c r="C153" i="15" s="1"/>
  <c r="H153" i="15"/>
  <c r="E153" i="15"/>
  <c r="M92" i="15"/>
  <c r="L92" i="15"/>
  <c r="I92" i="15"/>
  <c r="C92" i="15" s="1"/>
  <c r="H92" i="15"/>
  <c r="E92" i="15"/>
  <c r="M79" i="15"/>
  <c r="L79" i="15"/>
  <c r="I79" i="15"/>
  <c r="C79" i="15" s="1"/>
  <c r="H79" i="15"/>
  <c r="E79" i="15"/>
  <c r="M78" i="15"/>
  <c r="L78" i="15"/>
  <c r="I78" i="15"/>
  <c r="C78" i="15" s="1"/>
  <c r="H78" i="15"/>
  <c r="E78" i="15"/>
  <c r="M44" i="15"/>
  <c r="L44" i="15"/>
  <c r="I44" i="15"/>
  <c r="C44" i="15" s="1"/>
  <c r="H44" i="15"/>
  <c r="E44" i="15"/>
  <c r="M34" i="15"/>
  <c r="L34" i="15"/>
  <c r="I34" i="15"/>
  <c r="C34" i="15" s="1"/>
  <c r="H34" i="15"/>
  <c r="E34" i="15"/>
  <c r="M18" i="15"/>
  <c r="L18" i="15"/>
  <c r="I18" i="15"/>
  <c r="C18" i="15" s="1"/>
  <c r="H18" i="15"/>
  <c r="E18" i="15"/>
  <c r="M2" i="15"/>
  <c r="L2" i="15"/>
  <c r="I2" i="15"/>
  <c r="C2" i="15" s="1"/>
  <c r="H2" i="15"/>
  <c r="E2" i="15"/>
  <c r="M414" i="15"/>
  <c r="L414" i="15"/>
  <c r="I414" i="15"/>
  <c r="C414" i="15" s="1"/>
  <c r="H414" i="15"/>
  <c r="E414" i="15"/>
  <c r="M398" i="15"/>
  <c r="L398" i="15"/>
  <c r="I398" i="15"/>
  <c r="C398" i="15" s="1"/>
  <c r="H398" i="15"/>
  <c r="A398" i="15"/>
  <c r="E398" i="15" s="1"/>
  <c r="M193" i="15"/>
  <c r="L193" i="15"/>
  <c r="I193" i="15"/>
  <c r="C193" i="15" s="1"/>
  <c r="H193" i="15"/>
  <c r="E193" i="15"/>
  <c r="M395" i="15"/>
  <c r="L395" i="15"/>
  <c r="I395" i="15"/>
  <c r="C395" i="15" s="1"/>
  <c r="H395" i="15"/>
  <c r="A395" i="15"/>
  <c r="E395" i="15" s="1"/>
  <c r="M394" i="15"/>
  <c r="L394" i="15"/>
  <c r="I394" i="15"/>
  <c r="C394" i="15" s="1"/>
  <c r="H394" i="15"/>
  <c r="E394" i="15"/>
  <c r="M367" i="15"/>
  <c r="L367" i="15"/>
  <c r="I367" i="15"/>
  <c r="C367" i="15" s="1"/>
  <c r="H367" i="15"/>
  <c r="E367" i="15"/>
  <c r="M211" i="15"/>
  <c r="L211" i="15"/>
  <c r="I211" i="15"/>
  <c r="C211" i="15" s="1"/>
  <c r="H211" i="15"/>
  <c r="E211" i="15"/>
  <c r="M164" i="15"/>
  <c r="L164" i="15"/>
  <c r="I164" i="15"/>
  <c r="C164" i="15" s="1"/>
  <c r="H164" i="15"/>
  <c r="E164" i="15"/>
  <c r="M152" i="15"/>
  <c r="L152" i="15"/>
  <c r="I152" i="15"/>
  <c r="C152" i="15" s="1"/>
  <c r="H152" i="15"/>
  <c r="E152" i="15"/>
  <c r="M138" i="15"/>
  <c r="L138" i="15"/>
  <c r="I138" i="15"/>
  <c r="C138" i="15" s="1"/>
  <c r="H138" i="15"/>
  <c r="E138" i="15"/>
  <c r="M82" i="15"/>
  <c r="L82" i="15"/>
  <c r="I82" i="15"/>
  <c r="C82" i="15" s="1"/>
  <c r="H82" i="15"/>
  <c r="E82" i="15"/>
  <c r="M524" i="15"/>
  <c r="L524" i="15"/>
  <c r="I524" i="15"/>
  <c r="C524" i="15" s="1"/>
  <c r="H524" i="15"/>
  <c r="E524" i="15"/>
  <c r="M482" i="15"/>
  <c r="L482" i="15"/>
  <c r="I482" i="15"/>
  <c r="C482" i="15" s="1"/>
  <c r="H482" i="15"/>
  <c r="E482" i="15"/>
  <c r="M410" i="15"/>
  <c r="L410" i="15"/>
  <c r="I410" i="15"/>
  <c r="C410" i="15" s="1"/>
  <c r="H410" i="15"/>
  <c r="E410" i="15"/>
  <c r="M386" i="15"/>
  <c r="L386" i="15"/>
  <c r="I386" i="15"/>
  <c r="C386" i="15" s="1"/>
  <c r="H386" i="15"/>
  <c r="A386" i="15"/>
  <c r="E386" i="15" s="1"/>
  <c r="M385" i="15"/>
  <c r="L385" i="15"/>
  <c r="I385" i="15"/>
  <c r="C385" i="15" s="1"/>
  <c r="H385" i="15"/>
  <c r="E385" i="15"/>
  <c r="M369" i="15"/>
  <c r="L369" i="15"/>
  <c r="I369" i="15"/>
  <c r="C369" i="15" s="1"/>
  <c r="H369" i="15"/>
  <c r="E369" i="15"/>
  <c r="M346" i="15"/>
  <c r="L346" i="15"/>
  <c r="I346" i="15"/>
  <c r="C346" i="15" s="1"/>
  <c r="H346" i="15"/>
  <c r="E346" i="15"/>
  <c r="M336" i="15"/>
  <c r="L336" i="15"/>
  <c r="I336" i="15"/>
  <c r="C336" i="15" s="1"/>
  <c r="H336" i="15"/>
  <c r="E336" i="15"/>
  <c r="M335" i="15"/>
  <c r="L335" i="15"/>
  <c r="I335" i="15"/>
  <c r="C335" i="15" s="1"/>
  <c r="H335" i="15"/>
  <c r="E335" i="15"/>
  <c r="M317" i="15"/>
  <c r="L317" i="15"/>
  <c r="I317" i="15"/>
  <c r="C317" i="15" s="1"/>
  <c r="H317" i="15"/>
  <c r="E317" i="15"/>
  <c r="M307" i="15"/>
  <c r="L307" i="15"/>
  <c r="I307" i="15"/>
  <c r="C307" i="15" s="1"/>
  <c r="H307" i="15"/>
  <c r="E307" i="15"/>
  <c r="M302" i="15"/>
  <c r="L302" i="15"/>
  <c r="I302" i="15"/>
  <c r="C302" i="15" s="1"/>
  <c r="H302" i="15"/>
  <c r="E302" i="15"/>
  <c r="M281" i="15"/>
  <c r="L281" i="15"/>
  <c r="I281" i="15"/>
  <c r="C281" i="15" s="1"/>
  <c r="H281" i="15"/>
  <c r="E281" i="15"/>
  <c r="M234" i="15"/>
  <c r="L234" i="15"/>
  <c r="I234" i="15"/>
  <c r="C234" i="15" s="1"/>
  <c r="H234" i="15"/>
  <c r="E234" i="15"/>
  <c r="M226" i="15"/>
  <c r="L226" i="15"/>
  <c r="I226" i="15"/>
  <c r="C226" i="15" s="1"/>
  <c r="H226" i="15"/>
  <c r="E226" i="15"/>
  <c r="M213" i="15"/>
  <c r="L213" i="15"/>
  <c r="I213" i="15"/>
  <c r="C213" i="15" s="1"/>
  <c r="H213" i="15"/>
  <c r="E213" i="15"/>
  <c r="M204" i="15"/>
  <c r="L204" i="15"/>
  <c r="I204" i="15"/>
  <c r="C204" i="15" s="1"/>
  <c r="H204" i="15"/>
  <c r="E204" i="15"/>
  <c r="M203" i="15"/>
  <c r="L203" i="15"/>
  <c r="I203" i="15"/>
  <c r="C203" i="15" s="1"/>
  <c r="H203" i="15"/>
  <c r="E203" i="15"/>
  <c r="M186" i="15"/>
  <c r="L186" i="15"/>
  <c r="I186" i="15"/>
  <c r="C186" i="15" s="1"/>
  <c r="H186" i="15"/>
  <c r="E186" i="15"/>
  <c r="M131" i="15"/>
  <c r="L131" i="15"/>
  <c r="I131" i="15"/>
  <c r="C131" i="15" s="1"/>
  <c r="H131" i="15"/>
  <c r="E131" i="15"/>
  <c r="M120" i="15"/>
  <c r="L120" i="15"/>
  <c r="I120" i="15"/>
  <c r="C120" i="15" s="1"/>
  <c r="H120" i="15"/>
  <c r="E120" i="15"/>
  <c r="M101" i="15"/>
  <c r="L101" i="15"/>
  <c r="I101" i="15"/>
  <c r="C101" i="15" s="1"/>
  <c r="H101" i="15"/>
  <c r="E101" i="15"/>
  <c r="M88" i="15"/>
  <c r="L88" i="15"/>
  <c r="I88" i="15"/>
  <c r="C88" i="15" s="1"/>
  <c r="H88" i="15"/>
  <c r="E88" i="15"/>
  <c r="M74" i="15"/>
  <c r="L74" i="15"/>
  <c r="I74" i="15"/>
  <c r="C74" i="15" s="1"/>
  <c r="H74" i="15"/>
  <c r="E74" i="15"/>
  <c r="M68" i="15"/>
  <c r="L68" i="15"/>
  <c r="I68" i="15"/>
  <c r="C68" i="15" s="1"/>
  <c r="H68" i="15"/>
  <c r="E68" i="15"/>
  <c r="M63" i="15"/>
  <c r="L63" i="15"/>
  <c r="I63" i="15"/>
  <c r="C63" i="15" s="1"/>
  <c r="H63" i="15"/>
  <c r="E63" i="15"/>
  <c r="M48" i="15"/>
  <c r="L48" i="15"/>
  <c r="I48" i="15"/>
  <c r="C48" i="15" s="1"/>
  <c r="H48" i="15"/>
  <c r="E48" i="15"/>
  <c r="M35" i="15"/>
  <c r="L35" i="15"/>
  <c r="I35" i="15"/>
  <c r="C35" i="15" s="1"/>
  <c r="H35" i="15"/>
  <c r="E35" i="15"/>
  <c r="M33" i="15"/>
  <c r="L33" i="15"/>
  <c r="I33" i="15"/>
  <c r="C33" i="15" s="1"/>
  <c r="H33" i="15"/>
  <c r="E33" i="15"/>
  <c r="M364" i="15"/>
  <c r="L364" i="15"/>
  <c r="I364" i="15"/>
  <c r="C364" i="15" s="1"/>
  <c r="H364" i="15"/>
  <c r="E364" i="15"/>
  <c r="M358" i="15"/>
  <c r="L358" i="15"/>
  <c r="I358" i="15"/>
  <c r="C358" i="15" s="1"/>
  <c r="H358" i="15"/>
  <c r="A358" i="15"/>
  <c r="E358" i="15" s="1"/>
  <c r="M392" i="15"/>
  <c r="L392" i="15"/>
  <c r="I392" i="15"/>
  <c r="C392" i="15" s="1"/>
  <c r="H392" i="15"/>
  <c r="E392" i="15"/>
  <c r="M387" i="15"/>
  <c r="L387" i="15"/>
  <c r="I387" i="15"/>
  <c r="C387" i="15" s="1"/>
  <c r="H387" i="15"/>
  <c r="E387" i="15"/>
  <c r="M354" i="15"/>
  <c r="L354" i="15"/>
  <c r="I354" i="15"/>
  <c r="C354" i="15" s="1"/>
  <c r="H354" i="15"/>
  <c r="A354" i="15"/>
  <c r="E354" i="15" s="1"/>
  <c r="M255" i="15"/>
  <c r="L255" i="15"/>
  <c r="I255" i="15"/>
  <c r="C255" i="15" s="1"/>
  <c r="H255" i="15"/>
  <c r="E255" i="15"/>
  <c r="M245" i="15"/>
  <c r="L245" i="15"/>
  <c r="I245" i="15"/>
  <c r="C245" i="15" s="1"/>
  <c r="H245" i="15"/>
  <c r="E245" i="15"/>
  <c r="M90" i="15"/>
  <c r="L90" i="15"/>
  <c r="I90" i="15"/>
  <c r="C90" i="15" s="1"/>
  <c r="H90" i="15"/>
  <c r="E90" i="15"/>
  <c r="M27" i="15"/>
  <c r="L27" i="15"/>
  <c r="I27" i="15"/>
  <c r="C27" i="15" s="1"/>
  <c r="H27" i="15"/>
  <c r="E27" i="15"/>
  <c r="M534" i="15"/>
  <c r="L534" i="15"/>
  <c r="I534" i="15"/>
  <c r="C534" i="15" s="1"/>
  <c r="H534" i="15"/>
  <c r="E534" i="15"/>
  <c r="M520" i="15"/>
  <c r="L520" i="15"/>
  <c r="I520" i="15"/>
  <c r="C520" i="15" s="1"/>
  <c r="H520" i="15"/>
  <c r="E520" i="15"/>
  <c r="M507" i="15"/>
  <c r="L507" i="15"/>
  <c r="I507" i="15"/>
  <c r="C507" i="15" s="1"/>
  <c r="H507" i="15"/>
  <c r="E507" i="15"/>
  <c r="M496" i="15"/>
  <c r="L496" i="15"/>
  <c r="I496" i="15"/>
  <c r="C496" i="15" s="1"/>
  <c r="H496" i="15"/>
  <c r="E496" i="15"/>
  <c r="M471" i="15"/>
  <c r="L471" i="15"/>
  <c r="I471" i="15"/>
  <c r="C471" i="15" s="1"/>
  <c r="H471" i="15"/>
  <c r="E471" i="15"/>
  <c r="M445" i="15"/>
  <c r="L445" i="15"/>
  <c r="I445" i="15"/>
  <c r="C445" i="15" s="1"/>
  <c r="H445" i="15"/>
  <c r="E445" i="15"/>
  <c r="M428" i="15"/>
  <c r="L428" i="15"/>
  <c r="I428" i="15"/>
  <c r="C428" i="15" s="1"/>
  <c r="H428" i="15"/>
  <c r="E428" i="15"/>
  <c r="M415" i="15"/>
  <c r="L415" i="15"/>
  <c r="I415" i="15"/>
  <c r="C415" i="15" s="1"/>
  <c r="H415" i="15"/>
  <c r="E415" i="15"/>
  <c r="M403" i="15"/>
  <c r="L403" i="15"/>
  <c r="I403" i="15"/>
  <c r="C403" i="15" s="1"/>
  <c r="H403" i="15"/>
  <c r="E403" i="15"/>
  <c r="M371" i="15"/>
  <c r="L371" i="15"/>
  <c r="I371" i="15"/>
  <c r="C371" i="15" s="1"/>
  <c r="H371" i="15"/>
  <c r="E371" i="15"/>
  <c r="M353" i="15"/>
  <c r="L353" i="15"/>
  <c r="I353" i="15"/>
  <c r="C353" i="15" s="1"/>
  <c r="H353" i="15"/>
  <c r="E353" i="15"/>
  <c r="M327" i="15"/>
  <c r="L327" i="15"/>
  <c r="I327" i="15"/>
  <c r="C327" i="15" s="1"/>
  <c r="H327" i="15"/>
  <c r="A327" i="15"/>
  <c r="E327" i="15" s="1"/>
  <c r="M326" i="15"/>
  <c r="L326" i="15"/>
  <c r="I326" i="15"/>
  <c r="C326" i="15" s="1"/>
  <c r="H326" i="15"/>
  <c r="E326" i="15"/>
  <c r="M316" i="15"/>
  <c r="L316" i="15"/>
  <c r="I316" i="15"/>
  <c r="C316" i="15" s="1"/>
  <c r="H316" i="15"/>
  <c r="E316" i="15"/>
  <c r="M288" i="15"/>
  <c r="L288" i="15"/>
  <c r="I288" i="15"/>
  <c r="C288" i="15" s="1"/>
  <c r="H288" i="15"/>
  <c r="E288" i="15"/>
  <c r="M256" i="15"/>
  <c r="L256" i="15"/>
  <c r="I256" i="15"/>
  <c r="C256" i="15" s="1"/>
  <c r="H256" i="15"/>
  <c r="E256" i="15"/>
  <c r="M235" i="15"/>
  <c r="L235" i="15"/>
  <c r="I235" i="15"/>
  <c r="C235" i="15" s="1"/>
  <c r="H235" i="15"/>
  <c r="E235" i="15"/>
  <c r="M232" i="15"/>
  <c r="L232" i="15"/>
  <c r="I232" i="15"/>
  <c r="C232" i="15" s="1"/>
  <c r="H232" i="15"/>
  <c r="E232" i="15"/>
  <c r="M231" i="15"/>
  <c r="L231" i="15"/>
  <c r="I231" i="15"/>
  <c r="C231" i="15" s="1"/>
  <c r="H231" i="15"/>
  <c r="E231" i="15"/>
  <c r="M230" i="15"/>
  <c r="L230" i="15"/>
  <c r="I230" i="15"/>
  <c r="C230" i="15" s="1"/>
  <c r="H230" i="15"/>
  <c r="E230" i="15"/>
  <c r="M229" i="15"/>
  <c r="L229" i="15"/>
  <c r="I229" i="15"/>
  <c r="C229" i="15" s="1"/>
  <c r="H229" i="15"/>
  <c r="E229" i="15"/>
  <c r="M224" i="15"/>
  <c r="L224" i="15"/>
  <c r="I224" i="15"/>
  <c r="C224" i="15" s="1"/>
  <c r="H224" i="15"/>
  <c r="E224" i="15"/>
  <c r="M220" i="15"/>
  <c r="L220" i="15"/>
  <c r="I220" i="15"/>
  <c r="C220" i="15" s="1"/>
  <c r="H220" i="15"/>
  <c r="E220" i="15"/>
  <c r="M209" i="15"/>
  <c r="L209" i="15"/>
  <c r="I209" i="15"/>
  <c r="C209" i="15" s="1"/>
  <c r="H209" i="15"/>
  <c r="E209" i="15"/>
  <c r="M197" i="15"/>
  <c r="L197" i="15"/>
  <c r="I197" i="15"/>
  <c r="C197" i="15" s="1"/>
  <c r="H197" i="15"/>
  <c r="E197" i="15"/>
  <c r="M165" i="15"/>
  <c r="L165" i="15"/>
  <c r="I165" i="15"/>
  <c r="C165" i="15" s="1"/>
  <c r="H165" i="15"/>
  <c r="E165" i="15"/>
  <c r="M163" i="15"/>
  <c r="L163" i="15"/>
  <c r="I163" i="15"/>
  <c r="C163" i="15" s="1"/>
  <c r="H163" i="15"/>
  <c r="E163" i="15"/>
  <c r="M158" i="15"/>
  <c r="L158" i="15"/>
  <c r="I158" i="15"/>
  <c r="C158" i="15" s="1"/>
  <c r="H158" i="15"/>
  <c r="E158" i="15"/>
  <c r="M113" i="15"/>
  <c r="L113" i="15"/>
  <c r="I113" i="15"/>
  <c r="C113" i="15" s="1"/>
  <c r="H113" i="15"/>
  <c r="E113" i="15"/>
  <c r="M111" i="15"/>
  <c r="L111" i="15"/>
  <c r="I111" i="15"/>
  <c r="C111" i="15" s="1"/>
  <c r="H111" i="15"/>
  <c r="E111" i="15"/>
  <c r="M104" i="15"/>
  <c r="L104" i="15"/>
  <c r="I104" i="15"/>
  <c r="C104" i="15" s="1"/>
  <c r="H104" i="15"/>
  <c r="E104" i="15"/>
  <c r="M55" i="15"/>
  <c r="L55" i="15"/>
  <c r="I55" i="15"/>
  <c r="C55" i="15" s="1"/>
  <c r="H55" i="15"/>
  <c r="E55" i="15"/>
  <c r="M51" i="15"/>
  <c r="L51" i="15"/>
  <c r="I51" i="15"/>
  <c r="C51" i="15" s="1"/>
  <c r="H51" i="15"/>
  <c r="E51" i="15"/>
  <c r="M14" i="15"/>
  <c r="L14" i="15"/>
  <c r="I14" i="15"/>
  <c r="C14" i="15" s="1"/>
  <c r="H14" i="15"/>
  <c r="E14" i="15"/>
  <c r="M8" i="15"/>
  <c r="L8" i="15"/>
  <c r="I8" i="15"/>
  <c r="C8" i="15" s="1"/>
  <c r="H8" i="15"/>
  <c r="E8" i="15"/>
  <c r="M490" i="15"/>
  <c r="L490" i="15"/>
  <c r="I490" i="15"/>
  <c r="C490" i="15" s="1"/>
  <c r="H490" i="15"/>
  <c r="E490" i="15"/>
  <c r="M313" i="15"/>
  <c r="L313" i="15"/>
  <c r="I313" i="15"/>
  <c r="C313" i="15" s="1"/>
  <c r="H313" i="15"/>
  <c r="A313" i="15"/>
  <c r="E313" i="15" s="1"/>
  <c r="M312" i="15"/>
  <c r="L312" i="15"/>
  <c r="I312" i="15"/>
  <c r="C312" i="15" s="1"/>
  <c r="H312" i="15"/>
  <c r="E312" i="15"/>
  <c r="M174" i="15"/>
  <c r="L174" i="15"/>
  <c r="I174" i="15"/>
  <c r="C174" i="15" s="1"/>
  <c r="H174" i="15"/>
  <c r="E174" i="15"/>
  <c r="M535" i="15"/>
  <c r="L535" i="15"/>
  <c r="I535" i="15"/>
  <c r="C535" i="15" s="1"/>
  <c r="H535" i="15"/>
  <c r="E535" i="15"/>
  <c r="M469" i="15"/>
  <c r="L469" i="15"/>
  <c r="I469" i="15"/>
  <c r="C469" i="15" s="1"/>
  <c r="H469" i="15"/>
  <c r="E469" i="15"/>
  <c r="M309" i="15"/>
  <c r="L309" i="15"/>
  <c r="I309" i="15"/>
  <c r="C309" i="15" s="1"/>
  <c r="H309" i="15"/>
  <c r="A309" i="15"/>
  <c r="E309" i="15" s="1"/>
  <c r="M308" i="15"/>
  <c r="L308" i="15"/>
  <c r="I308" i="15"/>
  <c r="C308" i="15" s="1"/>
  <c r="H308" i="15"/>
  <c r="E308" i="15"/>
  <c r="M65" i="15"/>
  <c r="L65" i="15"/>
  <c r="I65" i="15"/>
  <c r="C65" i="15" s="1"/>
  <c r="H65" i="15"/>
  <c r="E65" i="15"/>
  <c r="M13" i="15"/>
  <c r="L13" i="15"/>
  <c r="I13" i="15"/>
  <c r="C13" i="15" s="1"/>
  <c r="H13" i="15"/>
  <c r="E13" i="15"/>
  <c r="M459" i="15"/>
  <c r="L459" i="15"/>
  <c r="I459" i="15"/>
  <c r="C459" i="15" s="1"/>
  <c r="H459" i="15"/>
  <c r="E459" i="15"/>
  <c r="M446" i="15"/>
  <c r="L446" i="15"/>
  <c r="I446" i="15"/>
  <c r="C446" i="15" s="1"/>
  <c r="H446" i="15"/>
  <c r="E446" i="15"/>
  <c r="M426" i="15"/>
  <c r="L426" i="15"/>
  <c r="I426" i="15"/>
  <c r="C426" i="15" s="1"/>
  <c r="H426" i="15"/>
  <c r="E426" i="15"/>
  <c r="M396" i="15"/>
  <c r="L396" i="15"/>
  <c r="I396" i="15"/>
  <c r="C396" i="15" s="1"/>
  <c r="H396" i="15"/>
  <c r="E396" i="15"/>
  <c r="M333" i="15"/>
  <c r="L333" i="15"/>
  <c r="I333" i="15"/>
  <c r="C333" i="15" s="1"/>
  <c r="H333" i="15"/>
  <c r="E333" i="15"/>
  <c r="M298" i="15"/>
  <c r="L298" i="15"/>
  <c r="I298" i="15"/>
  <c r="C298" i="15" s="1"/>
  <c r="H298" i="15"/>
  <c r="A298" i="15"/>
  <c r="E298" i="15" s="1"/>
  <c r="M297" i="15"/>
  <c r="L297" i="15"/>
  <c r="I297" i="15"/>
  <c r="C297" i="15" s="1"/>
  <c r="H297" i="15"/>
  <c r="E297" i="15"/>
  <c r="M273" i="15"/>
  <c r="L273" i="15"/>
  <c r="I273" i="15"/>
  <c r="C273" i="15" s="1"/>
  <c r="H273" i="15"/>
  <c r="E273" i="15"/>
  <c r="M216" i="15"/>
  <c r="L216" i="15"/>
  <c r="I216" i="15"/>
  <c r="C216" i="15" s="1"/>
  <c r="H216" i="15"/>
  <c r="E216" i="15"/>
  <c r="M175" i="15"/>
  <c r="L175" i="15"/>
  <c r="I175" i="15"/>
  <c r="C175" i="15" s="1"/>
  <c r="H175" i="15"/>
  <c r="E175" i="15"/>
  <c r="M172" i="15"/>
  <c r="L172" i="15"/>
  <c r="I172" i="15"/>
  <c r="C172" i="15" s="1"/>
  <c r="H172" i="15"/>
  <c r="E172" i="15"/>
  <c r="M118" i="15"/>
  <c r="L118" i="15"/>
  <c r="I118" i="15"/>
  <c r="C118" i="15" s="1"/>
  <c r="H118" i="15"/>
  <c r="E118" i="15"/>
  <c r="M71" i="15"/>
  <c r="L71" i="15"/>
  <c r="I71" i="15"/>
  <c r="C71" i="15" s="1"/>
  <c r="H71" i="15"/>
  <c r="E71" i="15"/>
  <c r="M291" i="15"/>
  <c r="L291" i="15"/>
  <c r="I291" i="15"/>
  <c r="C291" i="15" s="1"/>
  <c r="H291" i="15"/>
  <c r="A291" i="15"/>
  <c r="E291" i="15" s="1"/>
  <c r="M268" i="15"/>
  <c r="L268" i="15"/>
  <c r="I268" i="15"/>
  <c r="C268" i="15" s="1"/>
  <c r="H268" i="15"/>
  <c r="E268" i="15"/>
  <c r="M290" i="15"/>
  <c r="L290" i="15"/>
  <c r="I290" i="15"/>
  <c r="C290" i="15" s="1"/>
  <c r="H290" i="15"/>
  <c r="A290" i="15"/>
  <c r="E290" i="15" s="1"/>
  <c r="M10" i="15"/>
  <c r="L10" i="15"/>
  <c r="I10" i="15"/>
  <c r="C10" i="15" s="1"/>
  <c r="H10" i="15"/>
  <c r="E10" i="15"/>
  <c r="M284" i="15"/>
  <c r="L284" i="15"/>
  <c r="I284" i="15"/>
  <c r="C284" i="15" s="1"/>
  <c r="H284" i="15"/>
  <c r="A284" i="15"/>
  <c r="E284" i="15" s="1"/>
  <c r="M283" i="15"/>
  <c r="L283" i="15"/>
  <c r="I283" i="15"/>
  <c r="C283" i="15" s="1"/>
  <c r="H283" i="15"/>
  <c r="E283" i="15"/>
  <c r="M261" i="15"/>
  <c r="L261" i="15"/>
  <c r="I261" i="15"/>
  <c r="C261" i="15" s="1"/>
  <c r="H261" i="15"/>
  <c r="E261" i="15"/>
  <c r="M249" i="15"/>
  <c r="L249" i="15"/>
  <c r="I249" i="15"/>
  <c r="C249" i="15" s="1"/>
  <c r="H249" i="15"/>
  <c r="E249" i="15"/>
  <c r="M179" i="15"/>
  <c r="L179" i="15"/>
  <c r="I179" i="15"/>
  <c r="C179" i="15" s="1"/>
  <c r="H179" i="15"/>
  <c r="E179" i="15"/>
  <c r="M125" i="15"/>
  <c r="L125" i="15"/>
  <c r="I125" i="15"/>
  <c r="C125" i="15" s="1"/>
  <c r="H125" i="15"/>
  <c r="E125" i="15"/>
  <c r="M26" i="15"/>
  <c r="L26" i="15"/>
  <c r="I26" i="15"/>
  <c r="C26" i="15" s="1"/>
  <c r="H26" i="15"/>
  <c r="E26" i="15"/>
  <c r="M526" i="15"/>
  <c r="L526" i="15"/>
  <c r="I526" i="15"/>
  <c r="C526" i="15" s="1"/>
  <c r="H526" i="15"/>
  <c r="E526" i="15"/>
  <c r="M498" i="15"/>
  <c r="L498" i="15"/>
  <c r="I498" i="15"/>
  <c r="C498" i="15" s="1"/>
  <c r="H498" i="15"/>
  <c r="E498" i="15"/>
  <c r="M360" i="15"/>
  <c r="L360" i="15"/>
  <c r="I360" i="15"/>
  <c r="C360" i="15" s="1"/>
  <c r="H360" i="15"/>
  <c r="E360" i="15"/>
  <c r="M279" i="15"/>
  <c r="L279" i="15"/>
  <c r="I279" i="15"/>
  <c r="C279" i="15" s="1"/>
  <c r="H279" i="15"/>
  <c r="A279" i="15"/>
  <c r="E279" i="15" s="1"/>
  <c r="M154" i="15"/>
  <c r="L154" i="15"/>
  <c r="I154" i="15"/>
  <c r="C154" i="15" s="1"/>
  <c r="H154" i="15"/>
  <c r="E154" i="15"/>
  <c r="M274" i="15"/>
  <c r="L274" i="15"/>
  <c r="I274" i="15"/>
  <c r="C274" i="15" s="1"/>
  <c r="H274" i="15"/>
  <c r="A274" i="15"/>
  <c r="E274" i="15" s="1"/>
  <c r="M485" i="15"/>
  <c r="L485" i="15"/>
  <c r="I485" i="15"/>
  <c r="C485" i="15" s="1"/>
  <c r="H485" i="15"/>
  <c r="E485" i="15"/>
  <c r="M443" i="15"/>
  <c r="L443" i="15"/>
  <c r="I443" i="15"/>
  <c r="C443" i="15" s="1"/>
  <c r="H443" i="15"/>
  <c r="E443" i="15"/>
  <c r="M424" i="15"/>
  <c r="L424" i="15"/>
  <c r="I424" i="15"/>
  <c r="C424" i="15" s="1"/>
  <c r="H424" i="15"/>
  <c r="E424" i="15"/>
  <c r="M397" i="15"/>
  <c r="L397" i="15"/>
  <c r="I397" i="15"/>
  <c r="C397" i="15" s="1"/>
  <c r="H397" i="15"/>
  <c r="E397" i="15"/>
  <c r="M393" i="15"/>
  <c r="L393" i="15"/>
  <c r="I393" i="15"/>
  <c r="C393" i="15" s="1"/>
  <c r="H393" i="15"/>
  <c r="E393" i="15"/>
  <c r="M319" i="15"/>
  <c r="L319" i="15"/>
  <c r="I319" i="15"/>
  <c r="C319" i="15" s="1"/>
  <c r="H319" i="15"/>
  <c r="E319" i="15"/>
  <c r="M285" i="15"/>
  <c r="L285" i="15"/>
  <c r="I285" i="15"/>
  <c r="C285" i="15" s="1"/>
  <c r="H285" i="15"/>
  <c r="E285" i="15"/>
  <c r="M272" i="15"/>
  <c r="L272" i="15"/>
  <c r="I272" i="15"/>
  <c r="C272" i="15" s="1"/>
  <c r="H272" i="15"/>
  <c r="A272" i="15"/>
  <c r="M239" i="15"/>
  <c r="L239" i="15"/>
  <c r="I239" i="15"/>
  <c r="C239" i="15" s="1"/>
  <c r="H239" i="15"/>
  <c r="E239" i="15"/>
  <c r="M146" i="15"/>
  <c r="L146" i="15"/>
  <c r="I146" i="15"/>
  <c r="C146" i="15" s="1"/>
  <c r="H146" i="15"/>
  <c r="E146" i="15"/>
  <c r="M103" i="15"/>
  <c r="L103" i="15"/>
  <c r="I103" i="15"/>
  <c r="C103" i="15" s="1"/>
  <c r="H103" i="15"/>
  <c r="E103" i="15"/>
  <c r="M40" i="15"/>
  <c r="L40" i="15"/>
  <c r="I40" i="15"/>
  <c r="C40" i="15" s="1"/>
  <c r="H40" i="15"/>
  <c r="E40" i="15"/>
  <c r="M266" i="15"/>
  <c r="L266" i="15"/>
  <c r="I266" i="15"/>
  <c r="C266" i="15" s="1"/>
  <c r="H266" i="15"/>
  <c r="A266" i="15"/>
  <c r="E266" i="15" s="1"/>
  <c r="M265" i="15"/>
  <c r="L265" i="15"/>
  <c r="I265" i="15"/>
  <c r="C265" i="15" s="1"/>
  <c r="H265" i="15"/>
  <c r="E265" i="15"/>
  <c r="M80" i="15"/>
  <c r="L80" i="15"/>
  <c r="I80" i="15"/>
  <c r="C80" i="15" s="1"/>
  <c r="H80" i="15"/>
  <c r="E80" i="15"/>
  <c r="M523" i="15"/>
  <c r="L523" i="15"/>
  <c r="I523" i="15"/>
  <c r="C523" i="15" s="1"/>
  <c r="H523" i="15"/>
  <c r="E523" i="15"/>
  <c r="M519" i="15"/>
  <c r="L519" i="15"/>
  <c r="I519" i="15"/>
  <c r="C519" i="15" s="1"/>
  <c r="H519" i="15"/>
  <c r="E519" i="15"/>
  <c r="M517" i="15"/>
  <c r="L517" i="15"/>
  <c r="I517" i="15"/>
  <c r="C517" i="15" s="1"/>
  <c r="H517" i="15"/>
  <c r="E517" i="15"/>
  <c r="M516" i="15"/>
  <c r="L516" i="15"/>
  <c r="I516" i="15"/>
  <c r="C516" i="15" s="1"/>
  <c r="H516" i="15"/>
  <c r="E516" i="15"/>
  <c r="M510" i="15"/>
  <c r="L510" i="15"/>
  <c r="I510" i="15"/>
  <c r="C510" i="15" s="1"/>
  <c r="H510" i="15"/>
  <c r="E510" i="15"/>
  <c r="M505" i="15"/>
  <c r="L505" i="15"/>
  <c r="I505" i="15"/>
  <c r="C505" i="15" s="1"/>
  <c r="H505" i="15"/>
  <c r="E505" i="15"/>
  <c r="M486" i="15"/>
  <c r="L486" i="15"/>
  <c r="I486" i="15"/>
  <c r="C486" i="15" s="1"/>
  <c r="H486" i="15"/>
  <c r="E486" i="15"/>
  <c r="M483" i="15"/>
  <c r="L483" i="15"/>
  <c r="I483" i="15"/>
  <c r="C483" i="15" s="1"/>
  <c r="H483" i="15"/>
  <c r="E483" i="15"/>
  <c r="M467" i="15"/>
  <c r="L467" i="15"/>
  <c r="I467" i="15"/>
  <c r="C467" i="15" s="1"/>
  <c r="H467" i="15"/>
  <c r="E467" i="15"/>
  <c r="M465" i="15"/>
  <c r="L465" i="15"/>
  <c r="I465" i="15"/>
  <c r="C465" i="15" s="1"/>
  <c r="H465" i="15"/>
  <c r="E465" i="15"/>
  <c r="M464" i="15"/>
  <c r="L464" i="15"/>
  <c r="I464" i="15"/>
  <c r="C464" i="15" s="1"/>
  <c r="H464" i="15"/>
  <c r="E464" i="15"/>
  <c r="M454" i="15"/>
  <c r="L454" i="15"/>
  <c r="I454" i="15"/>
  <c r="C454" i="15" s="1"/>
  <c r="H454" i="15"/>
  <c r="E454" i="15"/>
  <c r="M453" i="15"/>
  <c r="L453" i="15"/>
  <c r="I453" i="15"/>
  <c r="C453" i="15" s="1"/>
  <c r="H453" i="15"/>
  <c r="E453" i="15"/>
  <c r="M438" i="15"/>
  <c r="L438" i="15"/>
  <c r="I438" i="15"/>
  <c r="C438" i="15" s="1"/>
  <c r="H438" i="15"/>
  <c r="E438" i="15"/>
  <c r="M436" i="15"/>
  <c r="L436" i="15"/>
  <c r="I436" i="15"/>
  <c r="C436" i="15" s="1"/>
  <c r="H436" i="15"/>
  <c r="E436" i="15"/>
  <c r="M433" i="15"/>
  <c r="L433" i="15"/>
  <c r="I433" i="15"/>
  <c r="C433" i="15" s="1"/>
  <c r="H433" i="15"/>
  <c r="E433" i="15"/>
  <c r="M420" i="15"/>
  <c r="L420" i="15"/>
  <c r="I420" i="15"/>
  <c r="C420" i="15" s="1"/>
  <c r="H420" i="15"/>
  <c r="E420" i="15"/>
  <c r="M409" i="15"/>
  <c r="L409" i="15"/>
  <c r="I409" i="15"/>
  <c r="C409" i="15" s="1"/>
  <c r="H409" i="15"/>
  <c r="E409" i="15"/>
  <c r="M407" i="15"/>
  <c r="L407" i="15"/>
  <c r="I407" i="15"/>
  <c r="C407" i="15" s="1"/>
  <c r="H407" i="15"/>
  <c r="E407" i="15"/>
  <c r="M406" i="15"/>
  <c r="L406" i="15"/>
  <c r="I406" i="15"/>
  <c r="C406" i="15" s="1"/>
  <c r="H406" i="15"/>
  <c r="E406" i="15"/>
  <c r="M391" i="15"/>
  <c r="L391" i="15"/>
  <c r="I391" i="15"/>
  <c r="C391" i="15" s="1"/>
  <c r="H391" i="15"/>
  <c r="E391" i="15"/>
  <c r="M390" i="15"/>
  <c r="L390" i="15"/>
  <c r="I390" i="15"/>
  <c r="C390" i="15" s="1"/>
  <c r="H390" i="15"/>
  <c r="E390" i="15"/>
  <c r="M389" i="15"/>
  <c r="L389" i="15"/>
  <c r="I389" i="15"/>
  <c r="C389" i="15" s="1"/>
  <c r="H389" i="15"/>
  <c r="E389" i="15"/>
  <c r="M375" i="15"/>
  <c r="L375" i="15"/>
  <c r="I375" i="15"/>
  <c r="C375" i="15" s="1"/>
  <c r="H375" i="15"/>
  <c r="E375" i="15"/>
  <c r="M370" i="15"/>
  <c r="L370" i="15"/>
  <c r="I370" i="15"/>
  <c r="C370" i="15" s="1"/>
  <c r="H370" i="15"/>
  <c r="E370" i="15"/>
  <c r="M361" i="15"/>
  <c r="L361" i="15"/>
  <c r="I361" i="15"/>
  <c r="C361" i="15" s="1"/>
  <c r="H361" i="15"/>
  <c r="E361" i="15"/>
  <c r="M348" i="15"/>
  <c r="L348" i="15"/>
  <c r="I348" i="15"/>
  <c r="C348" i="15" s="1"/>
  <c r="H348" i="15"/>
  <c r="E348" i="15"/>
  <c r="M343" i="15"/>
  <c r="L343" i="15"/>
  <c r="I343" i="15"/>
  <c r="C343" i="15" s="1"/>
  <c r="H343" i="15"/>
  <c r="E343" i="15"/>
  <c r="M341" i="15"/>
  <c r="L341" i="15"/>
  <c r="I341" i="15"/>
  <c r="C341" i="15" s="1"/>
  <c r="H341" i="15"/>
  <c r="E341" i="15"/>
  <c r="M339" i="15"/>
  <c r="L339" i="15"/>
  <c r="I339" i="15"/>
  <c r="C339" i="15" s="1"/>
  <c r="H339" i="15"/>
  <c r="E339" i="15"/>
  <c r="M337" i="15"/>
  <c r="L337" i="15"/>
  <c r="I337" i="15"/>
  <c r="C337" i="15" s="1"/>
  <c r="H337" i="15"/>
  <c r="E337" i="15"/>
  <c r="M318" i="15"/>
  <c r="L318" i="15"/>
  <c r="I318" i="15"/>
  <c r="C318" i="15" s="1"/>
  <c r="H318" i="15"/>
  <c r="E318" i="15"/>
  <c r="M299" i="15"/>
  <c r="L299" i="15"/>
  <c r="I299" i="15"/>
  <c r="C299" i="15" s="1"/>
  <c r="H299" i="15"/>
  <c r="E299" i="15"/>
  <c r="M296" i="15"/>
  <c r="L296" i="15"/>
  <c r="I296" i="15"/>
  <c r="C296" i="15" s="1"/>
  <c r="H296" i="15"/>
  <c r="E296" i="15"/>
  <c r="M292" i="15"/>
  <c r="L292" i="15"/>
  <c r="I292" i="15"/>
  <c r="C292" i="15" s="1"/>
  <c r="H292" i="15"/>
  <c r="E292" i="15"/>
  <c r="M277" i="15"/>
  <c r="L277" i="15"/>
  <c r="I277" i="15"/>
  <c r="C277" i="15" s="1"/>
  <c r="H277" i="15"/>
  <c r="E277" i="15"/>
  <c r="M269" i="15"/>
  <c r="L269" i="15"/>
  <c r="I269" i="15"/>
  <c r="C269" i="15" s="1"/>
  <c r="H269" i="15"/>
  <c r="E269" i="15"/>
  <c r="M267" i="15"/>
  <c r="L267" i="15"/>
  <c r="I267" i="15"/>
  <c r="C267" i="15" s="1"/>
  <c r="H267" i="15"/>
  <c r="E267" i="15"/>
  <c r="M264" i="15"/>
  <c r="L264" i="15"/>
  <c r="I264" i="15"/>
  <c r="C264" i="15" s="1"/>
  <c r="H264" i="15"/>
  <c r="E264" i="15"/>
  <c r="M260" i="15"/>
  <c r="L260" i="15"/>
  <c r="I260" i="15"/>
  <c r="C260" i="15" s="1"/>
  <c r="H260" i="15"/>
  <c r="A260" i="15"/>
  <c r="E260" i="15" s="1"/>
  <c r="M259" i="15"/>
  <c r="L259" i="15"/>
  <c r="I259" i="15"/>
  <c r="C259" i="15" s="1"/>
  <c r="H259" i="15"/>
  <c r="E259" i="15"/>
  <c r="M254" i="15"/>
  <c r="L254" i="15"/>
  <c r="I254" i="15"/>
  <c r="C254" i="15" s="1"/>
  <c r="H254" i="15"/>
  <c r="E254" i="15"/>
  <c r="M252" i="15"/>
  <c r="L252" i="15"/>
  <c r="I252" i="15"/>
  <c r="C252" i="15" s="1"/>
  <c r="H252" i="15"/>
  <c r="E252" i="15"/>
  <c r="M242" i="15"/>
  <c r="L242" i="15"/>
  <c r="I242" i="15"/>
  <c r="C242" i="15" s="1"/>
  <c r="H242" i="15"/>
  <c r="E242" i="15"/>
  <c r="M238" i="15"/>
  <c r="L238" i="15"/>
  <c r="I238" i="15"/>
  <c r="C238" i="15" s="1"/>
  <c r="H238" i="15"/>
  <c r="E238" i="15"/>
  <c r="M237" i="15"/>
  <c r="L237" i="15"/>
  <c r="I237" i="15"/>
  <c r="C237" i="15" s="1"/>
  <c r="H237" i="15"/>
  <c r="E237" i="15"/>
  <c r="M227" i="15"/>
  <c r="L227" i="15"/>
  <c r="I227" i="15"/>
  <c r="C227" i="15" s="1"/>
  <c r="H227" i="15"/>
  <c r="E227" i="15"/>
  <c r="M225" i="15"/>
  <c r="L225" i="15"/>
  <c r="I225" i="15"/>
  <c r="C225" i="15" s="1"/>
  <c r="H225" i="15"/>
  <c r="E225" i="15"/>
  <c r="M223" i="15"/>
  <c r="L223" i="15"/>
  <c r="I223" i="15"/>
  <c r="C223" i="15" s="1"/>
  <c r="H223" i="15"/>
  <c r="E223" i="15"/>
  <c r="M221" i="15"/>
  <c r="L221" i="15"/>
  <c r="I221" i="15"/>
  <c r="C221" i="15" s="1"/>
  <c r="H221" i="15"/>
  <c r="E221" i="15"/>
  <c r="M219" i="15"/>
  <c r="L219" i="15"/>
  <c r="I219" i="15"/>
  <c r="C219" i="15" s="1"/>
  <c r="H219" i="15"/>
  <c r="E219" i="15"/>
  <c r="M210" i="15"/>
  <c r="L210" i="15"/>
  <c r="I210" i="15"/>
  <c r="C210" i="15" s="1"/>
  <c r="H210" i="15"/>
  <c r="E210" i="15"/>
  <c r="M206" i="15"/>
  <c r="L206" i="15"/>
  <c r="I206" i="15"/>
  <c r="C206" i="15" s="1"/>
  <c r="H206" i="15"/>
  <c r="E206" i="15"/>
  <c r="M205" i="15"/>
  <c r="L205" i="15"/>
  <c r="I205" i="15"/>
  <c r="C205" i="15" s="1"/>
  <c r="H205" i="15"/>
  <c r="E205" i="15"/>
  <c r="M198" i="15"/>
  <c r="L198" i="15"/>
  <c r="I198" i="15"/>
  <c r="C198" i="15" s="1"/>
  <c r="H198" i="15"/>
  <c r="E198" i="15"/>
  <c r="M190" i="15"/>
  <c r="L190" i="15"/>
  <c r="I190" i="15"/>
  <c r="C190" i="15" s="1"/>
  <c r="H190" i="15"/>
  <c r="E190" i="15"/>
  <c r="M188" i="15"/>
  <c r="L188" i="15"/>
  <c r="I188" i="15"/>
  <c r="C188" i="15" s="1"/>
  <c r="H188" i="15"/>
  <c r="E188" i="15"/>
  <c r="M183" i="15"/>
  <c r="L183" i="15"/>
  <c r="I183" i="15"/>
  <c r="C183" i="15" s="1"/>
  <c r="H183" i="15"/>
  <c r="E183" i="15"/>
  <c r="M182" i="15"/>
  <c r="L182" i="15"/>
  <c r="I182" i="15"/>
  <c r="C182" i="15" s="1"/>
  <c r="H182" i="15"/>
  <c r="E182" i="15"/>
  <c r="M169" i="15"/>
  <c r="L169" i="15"/>
  <c r="I169" i="15"/>
  <c r="C169" i="15" s="1"/>
  <c r="H169" i="15"/>
  <c r="E169" i="15"/>
  <c r="M168" i="15"/>
  <c r="L168" i="15"/>
  <c r="I168" i="15"/>
  <c r="C168" i="15" s="1"/>
  <c r="H168" i="15"/>
  <c r="E168" i="15"/>
  <c r="M166" i="15"/>
  <c r="L166" i="15"/>
  <c r="I166" i="15"/>
  <c r="C166" i="15" s="1"/>
  <c r="H166" i="15"/>
  <c r="E166" i="15"/>
  <c r="M137" i="15"/>
  <c r="L137" i="15"/>
  <c r="I137" i="15"/>
  <c r="C137" i="15" s="1"/>
  <c r="H137" i="15"/>
  <c r="E137" i="15"/>
  <c r="M136" i="15"/>
  <c r="L136" i="15"/>
  <c r="I136" i="15"/>
  <c r="C136" i="15" s="1"/>
  <c r="H136" i="15"/>
  <c r="E136" i="15"/>
  <c r="M127" i="15"/>
  <c r="L127" i="15"/>
  <c r="I127" i="15"/>
  <c r="C127" i="15" s="1"/>
  <c r="H127" i="15"/>
  <c r="E127" i="15"/>
  <c r="M126" i="15"/>
  <c r="L126" i="15"/>
  <c r="I126" i="15"/>
  <c r="C126" i="15" s="1"/>
  <c r="H126" i="15"/>
  <c r="E126" i="15"/>
  <c r="M121" i="15"/>
  <c r="L121" i="15"/>
  <c r="I121" i="15"/>
  <c r="C121" i="15" s="1"/>
  <c r="H121" i="15"/>
  <c r="E121" i="15"/>
  <c r="M109" i="15"/>
  <c r="L109" i="15"/>
  <c r="I109" i="15"/>
  <c r="C109" i="15" s="1"/>
  <c r="H109" i="15"/>
  <c r="E109" i="15"/>
  <c r="M108" i="15"/>
  <c r="L108" i="15"/>
  <c r="I108" i="15"/>
  <c r="C108" i="15" s="1"/>
  <c r="H108" i="15"/>
  <c r="E108" i="15"/>
  <c r="M106" i="15"/>
  <c r="L106" i="15"/>
  <c r="I106" i="15"/>
  <c r="C106" i="15" s="1"/>
  <c r="H106" i="15"/>
  <c r="E106" i="15"/>
  <c r="M96" i="15"/>
  <c r="L96" i="15"/>
  <c r="I96" i="15"/>
  <c r="C96" i="15" s="1"/>
  <c r="H96" i="15"/>
  <c r="E96" i="15"/>
  <c r="M95" i="15"/>
  <c r="L95" i="15"/>
  <c r="I95" i="15"/>
  <c r="C95" i="15" s="1"/>
  <c r="H95" i="15"/>
  <c r="E95" i="15"/>
  <c r="M83" i="15"/>
  <c r="L83" i="15"/>
  <c r="I83" i="15"/>
  <c r="C83" i="15" s="1"/>
  <c r="H83" i="15"/>
  <c r="E83" i="15"/>
  <c r="M76" i="15"/>
  <c r="L76" i="15"/>
  <c r="I76" i="15"/>
  <c r="C76" i="15" s="1"/>
  <c r="H76" i="15"/>
  <c r="E76" i="15"/>
  <c r="M73" i="15"/>
  <c r="L73" i="15"/>
  <c r="I73" i="15"/>
  <c r="C73" i="15" s="1"/>
  <c r="H73" i="15"/>
  <c r="E73" i="15"/>
  <c r="M59" i="15"/>
  <c r="L59" i="15"/>
  <c r="I59" i="15"/>
  <c r="C59" i="15" s="1"/>
  <c r="H59" i="15"/>
  <c r="E59" i="15"/>
  <c r="M56" i="15"/>
  <c r="L56" i="15"/>
  <c r="I56" i="15"/>
  <c r="C56" i="15" s="1"/>
  <c r="H56" i="15"/>
  <c r="E56" i="15"/>
  <c r="M49" i="15"/>
  <c r="L49" i="15"/>
  <c r="I49" i="15"/>
  <c r="C49" i="15" s="1"/>
  <c r="H49" i="15"/>
  <c r="E49" i="15"/>
  <c r="M43" i="15"/>
  <c r="L43" i="15"/>
  <c r="I43" i="15"/>
  <c r="C43" i="15" s="1"/>
  <c r="H43" i="15"/>
  <c r="E43" i="15"/>
  <c r="M38" i="15"/>
  <c r="L38" i="15"/>
  <c r="I38" i="15"/>
  <c r="C38" i="15" s="1"/>
  <c r="H38" i="15"/>
  <c r="E38" i="15"/>
  <c r="M37" i="15"/>
  <c r="L37" i="15"/>
  <c r="I37" i="15"/>
  <c r="C37" i="15" s="1"/>
  <c r="H37" i="15"/>
  <c r="E37" i="15"/>
  <c r="M36" i="15"/>
  <c r="L36" i="15"/>
  <c r="I36" i="15"/>
  <c r="C36" i="15" s="1"/>
  <c r="H36" i="15"/>
  <c r="E36" i="15"/>
  <c r="M32" i="15"/>
  <c r="L32" i="15"/>
  <c r="I32" i="15"/>
  <c r="C32" i="15" s="1"/>
  <c r="H32" i="15"/>
  <c r="E32" i="15"/>
  <c r="M30" i="15"/>
  <c r="L30" i="15"/>
  <c r="I30" i="15"/>
  <c r="C30" i="15" s="1"/>
  <c r="H30" i="15"/>
  <c r="E30" i="15"/>
  <c r="M28" i="15"/>
  <c r="L28" i="15"/>
  <c r="I28" i="15"/>
  <c r="C28" i="15" s="1"/>
  <c r="H28" i="15"/>
  <c r="E28" i="15"/>
  <c r="M22" i="15"/>
  <c r="L22" i="15"/>
  <c r="I22" i="15"/>
  <c r="C22" i="15" s="1"/>
  <c r="H22" i="15"/>
  <c r="E22" i="15"/>
  <c r="M19" i="15"/>
  <c r="L19" i="15"/>
  <c r="I19" i="15"/>
  <c r="C19" i="15" s="1"/>
  <c r="H19" i="15"/>
  <c r="E19" i="15"/>
  <c r="M7" i="15"/>
  <c r="L7" i="15"/>
  <c r="I7" i="15"/>
  <c r="C7" i="15" s="1"/>
  <c r="H7" i="15"/>
  <c r="M3" i="15"/>
  <c r="L3" i="15"/>
  <c r="I3" i="15"/>
  <c r="C3" i="15" s="1"/>
  <c r="H3" i="15"/>
  <c r="E3" i="15"/>
  <c r="M475" i="15"/>
  <c r="L475" i="15"/>
  <c r="I475" i="15"/>
  <c r="C475" i="15" s="1"/>
  <c r="H475" i="15"/>
  <c r="E475" i="15"/>
  <c r="M240" i="15"/>
  <c r="L240" i="15"/>
  <c r="I240" i="15"/>
  <c r="C240" i="15" s="1"/>
  <c r="H240" i="15"/>
  <c r="A240" i="15"/>
  <c r="E240" i="15" s="1"/>
  <c r="M236" i="15"/>
  <c r="L236" i="15"/>
  <c r="I236" i="15"/>
  <c r="C236" i="15" s="1"/>
  <c r="H236" i="15"/>
  <c r="E236" i="15"/>
  <c r="M233" i="15"/>
  <c r="L233" i="15"/>
  <c r="I233" i="15"/>
  <c r="C233" i="15" s="1"/>
  <c r="H233" i="15"/>
  <c r="A233" i="15"/>
  <c r="E233" i="15" s="1"/>
  <c r="M85" i="15"/>
  <c r="L85" i="15"/>
  <c r="I85" i="15"/>
  <c r="C85" i="15" s="1"/>
  <c r="H85" i="15"/>
  <c r="E85" i="15"/>
  <c r="M244" i="15"/>
  <c r="L244" i="15"/>
  <c r="I244" i="15"/>
  <c r="C244" i="15" s="1"/>
  <c r="H244" i="15"/>
  <c r="E244" i="15"/>
  <c r="M217" i="15"/>
  <c r="L217" i="15"/>
  <c r="I217" i="15"/>
  <c r="C217" i="15" s="1"/>
  <c r="H217" i="15"/>
  <c r="A217" i="15"/>
  <c r="E217" i="15" s="1"/>
  <c r="M181" i="15"/>
  <c r="L181" i="15"/>
  <c r="I181" i="15"/>
  <c r="C181" i="15" s="1"/>
  <c r="H181" i="15"/>
  <c r="E181" i="15"/>
  <c r="M99" i="15"/>
  <c r="L99" i="15"/>
  <c r="I99" i="15"/>
  <c r="C99" i="15" s="1"/>
  <c r="H99" i="15"/>
  <c r="E99" i="15"/>
  <c r="M29" i="15"/>
  <c r="L29" i="15"/>
  <c r="I29" i="15"/>
  <c r="C29" i="15" s="1"/>
  <c r="H29" i="15"/>
  <c r="E29" i="15"/>
  <c r="M512" i="15"/>
  <c r="L512" i="15"/>
  <c r="I512" i="15"/>
  <c r="C512" i="15" s="1"/>
  <c r="H512" i="15"/>
  <c r="E512" i="15"/>
  <c r="M479" i="15"/>
  <c r="L479" i="15"/>
  <c r="I479" i="15"/>
  <c r="C479" i="15" s="1"/>
  <c r="H479" i="15"/>
  <c r="E479" i="15"/>
  <c r="M478" i="15"/>
  <c r="L478" i="15"/>
  <c r="I478" i="15"/>
  <c r="C478" i="15" s="1"/>
  <c r="H478" i="15"/>
  <c r="E478" i="15"/>
  <c r="M449" i="15"/>
  <c r="L449" i="15"/>
  <c r="I449" i="15"/>
  <c r="C449" i="15" s="1"/>
  <c r="H449" i="15"/>
  <c r="E449" i="15"/>
  <c r="M380" i="15"/>
  <c r="L380" i="15"/>
  <c r="I380" i="15"/>
  <c r="C380" i="15" s="1"/>
  <c r="H380" i="15"/>
  <c r="E380" i="15"/>
  <c r="M278" i="15"/>
  <c r="L278" i="15"/>
  <c r="I278" i="15"/>
  <c r="C278" i="15" s="1"/>
  <c r="H278" i="15"/>
  <c r="E278" i="15"/>
  <c r="M271" i="15"/>
  <c r="L271" i="15"/>
  <c r="I271" i="15"/>
  <c r="C271" i="15" s="1"/>
  <c r="H271" i="15"/>
  <c r="E271" i="15"/>
  <c r="M215" i="15"/>
  <c r="L215" i="15"/>
  <c r="I215" i="15"/>
  <c r="C215" i="15" s="1"/>
  <c r="H215" i="15"/>
  <c r="A215" i="15"/>
  <c r="E215" i="15" s="1"/>
  <c r="M119" i="15"/>
  <c r="L119" i="15"/>
  <c r="I119" i="15"/>
  <c r="C119" i="15" s="1"/>
  <c r="H119" i="15"/>
  <c r="E119" i="15"/>
  <c r="M62" i="15"/>
  <c r="L62" i="15"/>
  <c r="I62" i="15"/>
  <c r="C62" i="15" s="1"/>
  <c r="H62" i="15"/>
  <c r="E62" i="15"/>
  <c r="M31" i="15"/>
  <c r="L31" i="15"/>
  <c r="I31" i="15"/>
  <c r="C31" i="15" s="1"/>
  <c r="H31" i="15"/>
  <c r="E31" i="15"/>
  <c r="M23" i="15"/>
  <c r="L23" i="15"/>
  <c r="I23" i="15"/>
  <c r="C23" i="15" s="1"/>
  <c r="H23" i="15"/>
  <c r="E23" i="15"/>
  <c r="M207" i="15"/>
  <c r="L207" i="15"/>
  <c r="I207" i="15"/>
  <c r="C207" i="15" s="1"/>
  <c r="H207" i="15"/>
  <c r="E207" i="15"/>
  <c r="M46" i="15"/>
  <c r="L46" i="15"/>
  <c r="I46" i="15"/>
  <c r="C46" i="15" s="1"/>
  <c r="H46" i="15"/>
  <c r="E46" i="15"/>
  <c r="M521" i="15"/>
  <c r="L521" i="15"/>
  <c r="I521" i="15"/>
  <c r="C521" i="15" s="1"/>
  <c r="H521" i="15"/>
  <c r="E521" i="15"/>
  <c r="M202" i="15"/>
  <c r="L202" i="15"/>
  <c r="I202" i="15"/>
  <c r="C202" i="15" s="1"/>
  <c r="H202" i="15"/>
  <c r="A202" i="15"/>
  <c r="E202" i="15" s="1"/>
  <c r="M200" i="15"/>
  <c r="L200" i="15"/>
  <c r="I200" i="15"/>
  <c r="C200" i="15" s="1"/>
  <c r="H200" i="15"/>
  <c r="E200" i="15"/>
  <c r="M194" i="15"/>
  <c r="L194" i="15"/>
  <c r="I194" i="15"/>
  <c r="C194" i="15" s="1"/>
  <c r="H194" i="15"/>
  <c r="E194" i="15"/>
  <c r="M133" i="15"/>
  <c r="L133" i="15"/>
  <c r="I133" i="15"/>
  <c r="C133" i="15" s="1"/>
  <c r="H133" i="15"/>
  <c r="E133" i="15"/>
  <c r="M64" i="15"/>
  <c r="L64" i="15"/>
  <c r="I64" i="15"/>
  <c r="C64" i="15" s="1"/>
  <c r="H64" i="15"/>
  <c r="E64" i="15"/>
  <c r="M61" i="15"/>
  <c r="L61" i="15"/>
  <c r="I61" i="15"/>
  <c r="C61" i="15" s="1"/>
  <c r="H61" i="15"/>
  <c r="E61" i="15"/>
  <c r="M50" i="15"/>
  <c r="L50" i="15"/>
  <c r="I50" i="15"/>
  <c r="C50" i="15" s="1"/>
  <c r="H50" i="15"/>
  <c r="E50" i="15"/>
  <c r="M488" i="15"/>
  <c r="L488" i="15"/>
  <c r="I488" i="15"/>
  <c r="C488" i="15" s="1"/>
  <c r="H488" i="15"/>
  <c r="E488" i="15"/>
  <c r="M381" i="15"/>
  <c r="L381" i="15"/>
  <c r="I381" i="15"/>
  <c r="C381" i="15" s="1"/>
  <c r="H381" i="15"/>
  <c r="E381" i="15"/>
  <c r="M196" i="15"/>
  <c r="L196" i="15"/>
  <c r="I196" i="15"/>
  <c r="C196" i="15" s="1"/>
  <c r="H196" i="15"/>
  <c r="A196" i="15"/>
  <c r="E196" i="15" s="1"/>
  <c r="M156" i="15"/>
  <c r="L156" i="15"/>
  <c r="I156" i="15"/>
  <c r="C156" i="15" s="1"/>
  <c r="H156" i="15"/>
  <c r="E156" i="15"/>
  <c r="M149" i="15"/>
  <c r="L149" i="15"/>
  <c r="I149" i="15"/>
  <c r="C149" i="15" s="1"/>
  <c r="H149" i="15"/>
  <c r="E149" i="15"/>
  <c r="M144" i="15"/>
  <c r="L144" i="15"/>
  <c r="I144" i="15"/>
  <c r="C144" i="15" s="1"/>
  <c r="H144" i="15"/>
  <c r="E144" i="15"/>
  <c r="M47" i="15"/>
  <c r="L47" i="15"/>
  <c r="I47" i="15"/>
  <c r="C47" i="15" s="1"/>
  <c r="H47" i="15"/>
  <c r="E47" i="15"/>
  <c r="M20" i="15"/>
  <c r="L20" i="15"/>
  <c r="I20" i="15"/>
  <c r="C20" i="15" s="1"/>
  <c r="H20" i="15"/>
  <c r="E20" i="15"/>
  <c r="M527" i="15"/>
  <c r="L527" i="15"/>
  <c r="I527" i="15"/>
  <c r="C527" i="15" s="1"/>
  <c r="H527" i="15"/>
  <c r="E527" i="15"/>
  <c r="M330" i="15"/>
  <c r="L330" i="15"/>
  <c r="I330" i="15"/>
  <c r="C330" i="15" s="1"/>
  <c r="H330" i="15"/>
  <c r="E330" i="15"/>
  <c r="M170" i="15"/>
  <c r="L170" i="15"/>
  <c r="I170" i="15"/>
  <c r="C170" i="15" s="1"/>
  <c r="H170" i="15"/>
  <c r="A170" i="15"/>
  <c r="E170" i="15" s="1"/>
  <c r="M448" i="15"/>
  <c r="L448" i="15"/>
  <c r="I448" i="15"/>
  <c r="C448" i="15" s="1"/>
  <c r="H448" i="15"/>
  <c r="E448" i="15"/>
  <c r="M427" i="15"/>
  <c r="L427" i="15"/>
  <c r="I427" i="15"/>
  <c r="C427" i="15" s="1"/>
  <c r="H427" i="15"/>
  <c r="E427" i="15"/>
  <c r="M411" i="15"/>
  <c r="L411" i="15"/>
  <c r="I411" i="15"/>
  <c r="C411" i="15" s="1"/>
  <c r="H411" i="15"/>
  <c r="E411" i="15"/>
  <c r="M377" i="15"/>
  <c r="L377" i="15"/>
  <c r="I377" i="15"/>
  <c r="C377" i="15" s="1"/>
  <c r="H377" i="15"/>
  <c r="E377" i="15"/>
  <c r="M342" i="15"/>
  <c r="L342" i="15"/>
  <c r="I342" i="15"/>
  <c r="C342" i="15" s="1"/>
  <c r="H342" i="15"/>
  <c r="E342" i="15"/>
  <c r="M328" i="15"/>
  <c r="L328" i="15"/>
  <c r="I328" i="15"/>
  <c r="C328" i="15" s="1"/>
  <c r="H328" i="15"/>
  <c r="E328" i="15"/>
  <c r="M280" i="15"/>
  <c r="L280" i="15"/>
  <c r="I280" i="15"/>
  <c r="C280" i="15" s="1"/>
  <c r="H280" i="15"/>
  <c r="E280" i="15"/>
  <c r="M218" i="15"/>
  <c r="L218" i="15"/>
  <c r="I218" i="15"/>
  <c r="C218" i="15" s="1"/>
  <c r="H218" i="15"/>
  <c r="E218" i="15"/>
  <c r="M214" i="15"/>
  <c r="L214" i="15"/>
  <c r="I214" i="15"/>
  <c r="C214" i="15" s="1"/>
  <c r="H214" i="15"/>
  <c r="E214" i="15"/>
  <c r="M199" i="15"/>
  <c r="L199" i="15"/>
  <c r="I199" i="15"/>
  <c r="C199" i="15" s="1"/>
  <c r="H199" i="15"/>
  <c r="E199" i="15"/>
  <c r="M162" i="15"/>
  <c r="L162" i="15"/>
  <c r="I162" i="15"/>
  <c r="C162" i="15" s="1"/>
  <c r="H162" i="15"/>
  <c r="A162" i="15"/>
  <c r="E162" i="15" s="1"/>
  <c r="M161" i="15"/>
  <c r="L161" i="15"/>
  <c r="I161" i="15"/>
  <c r="C161" i="15" s="1"/>
  <c r="H161" i="15"/>
  <c r="E161" i="15"/>
  <c r="M159" i="15"/>
  <c r="L159" i="15"/>
  <c r="I159" i="15"/>
  <c r="C159" i="15" s="1"/>
  <c r="H159" i="15"/>
  <c r="E159" i="15"/>
  <c r="M151" i="15"/>
  <c r="L151" i="15"/>
  <c r="I151" i="15"/>
  <c r="C151" i="15" s="1"/>
  <c r="H151" i="15"/>
  <c r="E151" i="15"/>
  <c r="M89" i="15"/>
  <c r="L89" i="15"/>
  <c r="I89" i="15"/>
  <c r="C89" i="15" s="1"/>
  <c r="H89" i="15"/>
  <c r="E89" i="15"/>
  <c r="M87" i="15"/>
  <c r="L87" i="15"/>
  <c r="I87" i="15"/>
  <c r="C87" i="15" s="1"/>
  <c r="H87" i="15"/>
  <c r="E87" i="15"/>
  <c r="M466" i="15"/>
  <c r="L466" i="15"/>
  <c r="I466" i="15"/>
  <c r="C466" i="15" s="1"/>
  <c r="H466" i="15"/>
  <c r="E466" i="15"/>
  <c r="M355" i="15"/>
  <c r="L355" i="15"/>
  <c r="I355" i="15"/>
  <c r="C355" i="15" s="1"/>
  <c r="H355" i="15"/>
  <c r="E355" i="15"/>
  <c r="M135" i="15"/>
  <c r="L135" i="15"/>
  <c r="I135" i="15"/>
  <c r="C135" i="15" s="1"/>
  <c r="H135" i="15"/>
  <c r="A135" i="15"/>
  <c r="E135" i="15" s="1"/>
  <c r="M117" i="15"/>
  <c r="L117" i="15"/>
  <c r="I117" i="15"/>
  <c r="C117" i="15" s="1"/>
  <c r="H117" i="15"/>
  <c r="A117" i="15"/>
  <c r="E117" i="15" s="1"/>
  <c r="M107" i="15"/>
  <c r="L107" i="15"/>
  <c r="I107" i="15"/>
  <c r="C107" i="15" s="1"/>
  <c r="H107" i="15"/>
  <c r="E107" i="15"/>
  <c r="M511" i="15"/>
  <c r="L511" i="15"/>
  <c r="I511" i="15"/>
  <c r="C511" i="15" s="1"/>
  <c r="H511" i="15"/>
  <c r="E511" i="15"/>
  <c r="M425" i="15"/>
  <c r="L425" i="15"/>
  <c r="I425" i="15"/>
  <c r="C425" i="15" s="1"/>
  <c r="H425" i="15"/>
  <c r="E425" i="15"/>
  <c r="M423" i="15"/>
  <c r="L423" i="15"/>
  <c r="I423" i="15"/>
  <c r="C423" i="15" s="1"/>
  <c r="H423" i="15"/>
  <c r="E423" i="15"/>
  <c r="M379" i="15"/>
  <c r="L379" i="15"/>
  <c r="I379" i="15"/>
  <c r="C379" i="15" s="1"/>
  <c r="H379" i="15"/>
  <c r="E379" i="15"/>
  <c r="M356" i="15"/>
  <c r="L356" i="15"/>
  <c r="I356" i="15"/>
  <c r="C356" i="15" s="1"/>
  <c r="H356" i="15"/>
  <c r="E356" i="15"/>
  <c r="M352" i="15"/>
  <c r="L352" i="15"/>
  <c r="I352" i="15"/>
  <c r="C352" i="15" s="1"/>
  <c r="H352" i="15"/>
  <c r="E352" i="15"/>
  <c r="M350" i="15"/>
  <c r="L350" i="15"/>
  <c r="I350" i="15"/>
  <c r="C350" i="15" s="1"/>
  <c r="H350" i="15"/>
  <c r="E350" i="15"/>
  <c r="M329" i="15"/>
  <c r="L329" i="15"/>
  <c r="I329" i="15"/>
  <c r="C329" i="15" s="1"/>
  <c r="H329" i="15"/>
  <c r="E329" i="15"/>
  <c r="M322" i="15"/>
  <c r="L322" i="15"/>
  <c r="I322" i="15"/>
  <c r="C322" i="15" s="1"/>
  <c r="H322" i="15"/>
  <c r="E322" i="15"/>
  <c r="M301" i="15"/>
  <c r="L301" i="15"/>
  <c r="I301" i="15"/>
  <c r="C301" i="15" s="1"/>
  <c r="H301" i="15"/>
  <c r="E301" i="15"/>
  <c r="M275" i="15"/>
  <c r="L275" i="15"/>
  <c r="I275" i="15"/>
  <c r="C275" i="15" s="1"/>
  <c r="H275" i="15"/>
  <c r="E275" i="15"/>
  <c r="M228" i="15"/>
  <c r="L228" i="15"/>
  <c r="I228" i="15"/>
  <c r="C228" i="15" s="1"/>
  <c r="H228" i="15"/>
  <c r="E228" i="15"/>
  <c r="M187" i="15"/>
  <c r="L187" i="15"/>
  <c r="I187" i="15"/>
  <c r="C187" i="15" s="1"/>
  <c r="H187" i="15"/>
  <c r="E187" i="15"/>
  <c r="M134" i="15"/>
  <c r="L134" i="15"/>
  <c r="I134" i="15"/>
  <c r="C134" i="15" s="1"/>
  <c r="H134" i="15"/>
  <c r="E134" i="15"/>
  <c r="M114" i="15"/>
  <c r="L114" i="15"/>
  <c r="I114" i="15"/>
  <c r="C114" i="15" s="1"/>
  <c r="H114" i="15"/>
  <c r="E114" i="15"/>
  <c r="M98" i="15"/>
  <c r="L98" i="15"/>
  <c r="I98" i="15"/>
  <c r="C98" i="15" s="1"/>
  <c r="H98" i="15"/>
  <c r="A98" i="15"/>
  <c r="E98" i="15" s="1"/>
  <c r="M97" i="15"/>
  <c r="L97" i="15"/>
  <c r="I97" i="15"/>
  <c r="C97" i="15" s="1"/>
  <c r="H97" i="15"/>
  <c r="E97" i="15"/>
  <c r="M84" i="15"/>
  <c r="L84" i="15"/>
  <c r="I84" i="15"/>
  <c r="C84" i="15" s="1"/>
  <c r="H84" i="15"/>
  <c r="E84" i="15"/>
  <c r="M52" i="15"/>
  <c r="L52" i="15"/>
  <c r="I52" i="15"/>
  <c r="C52" i="15" s="1"/>
  <c r="H52" i="15"/>
  <c r="E52" i="15"/>
  <c r="M17" i="15"/>
  <c r="L17" i="15"/>
  <c r="I17" i="15"/>
  <c r="C17" i="15" s="1"/>
  <c r="H17" i="15"/>
  <c r="E17" i="15"/>
  <c r="M525" i="15"/>
  <c r="L525" i="15"/>
  <c r="I525" i="15"/>
  <c r="C525" i="15" s="1"/>
  <c r="H525" i="15"/>
  <c r="E525" i="15"/>
  <c r="M94" i="15"/>
  <c r="L94" i="15"/>
  <c r="I94" i="15"/>
  <c r="C94" i="15" s="1"/>
  <c r="H94" i="15"/>
  <c r="A94" i="15"/>
  <c r="E94" i="15" s="1"/>
  <c r="M93" i="15"/>
  <c r="L93" i="15"/>
  <c r="I93" i="15"/>
  <c r="C93" i="15" s="1"/>
  <c r="H93" i="15"/>
  <c r="E93" i="15"/>
  <c r="M60" i="15"/>
  <c r="L60" i="15"/>
  <c r="I60" i="15"/>
  <c r="C60" i="15" s="1"/>
  <c r="H60" i="15"/>
  <c r="A60" i="15"/>
  <c r="E60" i="15" s="1"/>
  <c r="M16" i="15"/>
  <c r="L16" i="15"/>
  <c r="I16" i="15"/>
  <c r="C16" i="15" s="1"/>
  <c r="H16" i="15"/>
  <c r="E16" i="15"/>
  <c r="M340" i="15"/>
  <c r="L340" i="15"/>
  <c r="I340" i="15"/>
  <c r="C340" i="15" s="1"/>
  <c r="H340" i="15"/>
  <c r="E340" i="15"/>
  <c r="M331" i="15"/>
  <c r="L331" i="15"/>
  <c r="I331" i="15"/>
  <c r="C331" i="15" s="1"/>
  <c r="H331" i="15"/>
  <c r="E331" i="15"/>
  <c r="M176" i="15"/>
  <c r="L176" i="15"/>
  <c r="I176" i="15"/>
  <c r="C176" i="15" s="1"/>
  <c r="H176" i="15"/>
  <c r="E176" i="15"/>
  <c r="M77" i="15"/>
  <c r="L77" i="15"/>
  <c r="I77" i="15"/>
  <c r="C77" i="15" s="1"/>
  <c r="H77" i="15"/>
  <c r="E77" i="15"/>
  <c r="M58" i="15"/>
  <c r="L58" i="15"/>
  <c r="I58" i="15"/>
  <c r="C58" i="15" s="1"/>
  <c r="H58" i="15"/>
  <c r="A58" i="15"/>
  <c r="E58" i="15" s="1"/>
  <c r="M45" i="15"/>
  <c r="L45" i="15"/>
  <c r="I45" i="15"/>
  <c r="C45" i="15" s="1"/>
  <c r="H45" i="15"/>
  <c r="E45" i="15"/>
  <c r="M477" i="15"/>
  <c r="L477" i="15"/>
  <c r="I477" i="15"/>
  <c r="C477" i="15" s="1"/>
  <c r="H477" i="15"/>
  <c r="E477" i="15"/>
  <c r="M359" i="15"/>
  <c r="L359" i="15"/>
  <c r="I359" i="15"/>
  <c r="C359" i="15" s="1"/>
  <c r="H359" i="15"/>
  <c r="E359" i="15"/>
  <c r="M212" i="15"/>
  <c r="L212" i="15"/>
  <c r="I212" i="15"/>
  <c r="C212" i="15" s="1"/>
  <c r="H212" i="15"/>
  <c r="E212" i="15"/>
  <c r="M208" i="15"/>
  <c r="L208" i="15"/>
  <c r="I208" i="15"/>
  <c r="C208" i="15" s="1"/>
  <c r="H208" i="15"/>
  <c r="E208" i="15"/>
  <c r="M12" i="15"/>
  <c r="L12" i="15"/>
  <c r="I12" i="15"/>
  <c r="C12" i="15" s="1"/>
  <c r="H12" i="15"/>
  <c r="A12" i="15"/>
  <c r="E12" i="15" s="1"/>
  <c r="M11" i="15"/>
  <c r="L11" i="15"/>
  <c r="I11" i="15"/>
  <c r="C11" i="15" s="1"/>
  <c r="H11" i="15"/>
  <c r="E11" i="15"/>
  <c r="M9" i="15"/>
  <c r="L9" i="15"/>
  <c r="I9" i="15"/>
  <c r="C9" i="15" s="1"/>
  <c r="H9" i="15"/>
  <c r="M499" i="15"/>
  <c r="L499" i="15"/>
  <c r="I499" i="15"/>
  <c r="C499" i="15" s="1"/>
  <c r="H499" i="15"/>
  <c r="E499" i="15"/>
  <c r="M416" i="15"/>
  <c r="L416" i="15"/>
  <c r="I416" i="15"/>
  <c r="C416" i="15" s="1"/>
  <c r="H416" i="15"/>
  <c r="E416" i="15"/>
  <c r="M357" i="15"/>
  <c r="L357" i="15"/>
  <c r="I357" i="15"/>
  <c r="C357" i="15" s="1"/>
  <c r="H357" i="15"/>
  <c r="E357" i="15"/>
  <c r="M349" i="15"/>
  <c r="L349" i="15"/>
  <c r="I349" i="15"/>
  <c r="C349" i="15" s="1"/>
  <c r="H349" i="15"/>
  <c r="E349" i="15"/>
  <c r="M321" i="15"/>
  <c r="L321" i="15"/>
  <c r="I321" i="15"/>
  <c r="C321" i="15" s="1"/>
  <c r="H321" i="15"/>
  <c r="E321" i="15"/>
  <c r="M314" i="15"/>
  <c r="L314" i="15"/>
  <c r="I314" i="15"/>
  <c r="C314" i="15" s="1"/>
  <c r="H314" i="15"/>
  <c r="E314" i="15"/>
  <c r="M248" i="15"/>
  <c r="L248" i="15"/>
  <c r="I248" i="15"/>
  <c r="C248" i="15" s="1"/>
  <c r="H248" i="15"/>
  <c r="E248" i="15"/>
  <c r="M184" i="15"/>
  <c r="L184" i="15"/>
  <c r="I184" i="15"/>
  <c r="C184" i="15" s="1"/>
  <c r="H184" i="15"/>
  <c r="E184" i="15"/>
  <c r="M160" i="15"/>
  <c r="L160" i="15"/>
  <c r="I160" i="15"/>
  <c r="C160" i="15" s="1"/>
  <c r="H160" i="15"/>
  <c r="E160" i="15"/>
  <c r="M139" i="15"/>
  <c r="L139" i="15"/>
  <c r="I139" i="15"/>
  <c r="C139" i="15" s="1"/>
  <c r="H139" i="15"/>
  <c r="E139" i="15"/>
  <c r="M128" i="15"/>
  <c r="L128" i="15"/>
  <c r="I128" i="15"/>
  <c r="C128" i="15" s="1"/>
  <c r="H128" i="15"/>
  <c r="E128" i="15"/>
  <c r="M42" i="15"/>
  <c r="L42" i="15"/>
  <c r="I42" i="15"/>
  <c r="C42" i="15" s="1"/>
  <c r="H42" i="15"/>
  <c r="E42" i="15"/>
  <c r="M6" i="15"/>
  <c r="L6" i="15"/>
  <c r="I6" i="15"/>
  <c r="C6" i="15" s="1"/>
  <c r="H6" i="15"/>
  <c r="E6" i="15"/>
  <c r="M5" i="15"/>
  <c r="L5" i="15"/>
  <c r="I5" i="15"/>
  <c r="C5" i="15" s="1"/>
  <c r="H5" i="15"/>
  <c r="A5" i="15"/>
  <c r="M4" i="15"/>
  <c r="L4" i="15"/>
  <c r="I4" i="15"/>
  <c r="C4" i="15" s="1"/>
  <c r="H4" i="15"/>
  <c r="E4" i="15"/>
  <c r="E36" i="11"/>
  <c r="B2" i="2"/>
  <c r="K18" i="39" l="1"/>
  <c r="K34" i="39"/>
  <c r="K50" i="39"/>
  <c r="K66" i="39"/>
  <c r="K82" i="39"/>
  <c r="K98" i="39"/>
  <c r="K114" i="39"/>
  <c r="K130" i="39"/>
  <c r="K146" i="39"/>
  <c r="K162" i="39"/>
  <c r="K178" i="39"/>
  <c r="K194" i="39"/>
  <c r="K210" i="39"/>
  <c r="K226" i="39"/>
  <c r="K242" i="39"/>
  <c r="K258" i="39"/>
  <c r="K274" i="39"/>
  <c r="K290" i="39"/>
  <c r="K306" i="39"/>
  <c r="K322" i="39"/>
  <c r="K338" i="39"/>
  <c r="K354" i="39"/>
  <c r="K370" i="39"/>
  <c r="K386" i="39"/>
  <c r="K402" i="39"/>
  <c r="K418" i="39"/>
  <c r="K434" i="39"/>
  <c r="K450" i="39"/>
  <c r="K466" i="39"/>
  <c r="K482" i="39"/>
  <c r="K498" i="39"/>
  <c r="K514" i="39"/>
  <c r="K530" i="39"/>
  <c r="K546" i="39"/>
  <c r="K562" i="39"/>
  <c r="K578" i="39"/>
  <c r="K594" i="39"/>
  <c r="K610" i="39"/>
  <c r="K626" i="39"/>
  <c r="K642" i="39"/>
  <c r="K658" i="39"/>
  <c r="K674" i="39"/>
  <c r="K690" i="39"/>
  <c r="K706" i="39"/>
  <c r="K722" i="39"/>
  <c r="K738" i="39"/>
  <c r="K754" i="39"/>
  <c r="K770" i="39"/>
  <c r="K786" i="39"/>
  <c r="K802" i="39"/>
  <c r="K818" i="39"/>
  <c r="K834" i="39"/>
  <c r="K850" i="39"/>
  <c r="K866" i="39"/>
  <c r="K882" i="39"/>
  <c r="K898" i="39"/>
  <c r="K914" i="39"/>
  <c r="K930" i="39"/>
  <c r="K946" i="39"/>
  <c r="K962" i="39"/>
  <c r="K978" i="39"/>
  <c r="K994" i="39"/>
  <c r="K1010" i="39"/>
  <c r="K1026" i="39"/>
  <c r="K1042" i="39"/>
  <c r="K1058" i="39"/>
  <c r="K1074" i="39"/>
  <c r="K1090" i="39"/>
  <c r="K1106" i="39"/>
  <c r="K1122" i="39"/>
  <c r="K1138" i="39"/>
  <c r="K1154" i="39"/>
  <c r="K1170" i="39"/>
  <c r="K1186" i="39"/>
  <c r="K1202" i="39"/>
  <c r="K1218" i="39"/>
  <c r="K1234" i="39"/>
  <c r="K1250" i="39"/>
  <c r="K1266" i="39"/>
  <c r="K1282" i="39"/>
  <c r="K1298" i="39"/>
  <c r="K1314" i="39"/>
  <c r="K1330" i="39"/>
  <c r="K1346" i="39"/>
  <c r="K3" i="39"/>
  <c r="K19" i="39"/>
  <c r="K35" i="39"/>
  <c r="K51" i="39"/>
  <c r="K67" i="39"/>
  <c r="K83" i="39"/>
  <c r="K99" i="39"/>
  <c r="K115" i="39"/>
  <c r="K131" i="39"/>
  <c r="K147" i="39"/>
  <c r="K163" i="39"/>
  <c r="K179" i="39"/>
  <c r="K195" i="39"/>
  <c r="K211" i="39"/>
  <c r="K227" i="39"/>
  <c r="K243" i="39"/>
  <c r="K259" i="39"/>
  <c r="K275" i="39"/>
  <c r="K291" i="39"/>
  <c r="K307" i="39"/>
  <c r="K323" i="39"/>
  <c r="K339" i="39"/>
  <c r="K355" i="39"/>
  <c r="K371" i="39"/>
  <c r="K387" i="39"/>
  <c r="K403" i="39"/>
  <c r="K419" i="39"/>
  <c r="K435" i="39"/>
  <c r="K451" i="39"/>
  <c r="K467" i="39"/>
  <c r="K483" i="39"/>
  <c r="K499" i="39"/>
  <c r="K515" i="39"/>
  <c r="K531" i="39"/>
  <c r="K547" i="39"/>
  <c r="K563" i="39"/>
  <c r="K579" i="39"/>
  <c r="K595" i="39"/>
  <c r="K611" i="39"/>
  <c r="K627" i="39"/>
  <c r="K643" i="39"/>
  <c r="K659" i="39"/>
  <c r="K675" i="39"/>
  <c r="K691" i="39"/>
  <c r="K707" i="39"/>
  <c r="K723" i="39"/>
  <c r="K739" i="39"/>
  <c r="K755" i="39"/>
  <c r="K771" i="39"/>
  <c r="K787" i="39"/>
  <c r="K803" i="39"/>
  <c r="K819" i="39"/>
  <c r="K835" i="39"/>
  <c r="K851" i="39"/>
  <c r="K867" i="39"/>
  <c r="K883" i="39"/>
  <c r="K899" i="39"/>
  <c r="K915" i="39"/>
  <c r="K931" i="39"/>
  <c r="K947" i="39"/>
  <c r="K963" i="39"/>
  <c r="K979" i="39"/>
  <c r="K995" i="39"/>
  <c r="K1011" i="39"/>
  <c r="K1027" i="39"/>
  <c r="K1043" i="39"/>
  <c r="K1059" i="39"/>
  <c r="K1075" i="39"/>
  <c r="K4" i="39"/>
  <c r="K20" i="39"/>
  <c r="K36" i="39"/>
  <c r="K52" i="39"/>
  <c r="K68" i="39"/>
  <c r="K84" i="39"/>
  <c r="K100" i="39"/>
  <c r="K116" i="39"/>
  <c r="K132" i="39"/>
  <c r="K148" i="39"/>
  <c r="K164" i="39"/>
  <c r="K180" i="39"/>
  <c r="K196" i="39"/>
  <c r="K212" i="39"/>
  <c r="K228" i="39"/>
  <c r="K244" i="39"/>
  <c r="K260" i="39"/>
  <c r="K276" i="39"/>
  <c r="K292" i="39"/>
  <c r="K308" i="39"/>
  <c r="K324" i="39"/>
  <c r="K340" i="39"/>
  <c r="K356" i="39"/>
  <c r="K372" i="39"/>
  <c r="K388" i="39"/>
  <c r="K404" i="39"/>
  <c r="K420" i="39"/>
  <c r="K436" i="39"/>
  <c r="K452" i="39"/>
  <c r="K468" i="39"/>
  <c r="K484" i="39"/>
  <c r="K500" i="39"/>
  <c r="K516" i="39"/>
  <c r="K532" i="39"/>
  <c r="K548" i="39"/>
  <c r="K564" i="39"/>
  <c r="K580" i="39"/>
  <c r="K596" i="39"/>
  <c r="K612" i="39"/>
  <c r="K628" i="39"/>
  <c r="K644" i="39"/>
  <c r="K660" i="39"/>
  <c r="K676" i="39"/>
  <c r="K692" i="39"/>
  <c r="K708" i="39"/>
  <c r="K724" i="39"/>
  <c r="K740" i="39"/>
  <c r="K756" i="39"/>
  <c r="K772" i="39"/>
  <c r="K788" i="39"/>
  <c r="K804" i="39"/>
  <c r="K820" i="39"/>
  <c r="K836" i="39"/>
  <c r="K852" i="39"/>
  <c r="K868" i="39"/>
  <c r="K884" i="39"/>
  <c r="K900" i="39"/>
  <c r="K916" i="39"/>
  <c r="K932" i="39"/>
  <c r="K948" i="39"/>
  <c r="K964" i="39"/>
  <c r="K980" i="39"/>
  <c r="K996" i="39"/>
  <c r="K1012" i="39"/>
  <c r="K1028" i="39"/>
  <c r="K1044" i="39"/>
  <c r="K1060" i="39"/>
  <c r="K1076" i="39"/>
  <c r="K1092" i="39"/>
  <c r="K1108" i="39"/>
  <c r="K1124" i="39"/>
  <c r="K1140" i="39"/>
  <c r="K1156" i="39"/>
  <c r="K1172" i="39"/>
  <c r="K1188" i="39"/>
  <c r="K1204" i="39"/>
  <c r="K1220" i="39"/>
  <c r="K1236" i="39"/>
  <c r="K1252" i="39"/>
  <c r="K1268" i="39"/>
  <c r="K1284" i="39"/>
  <c r="K1300" i="39"/>
  <c r="K1316" i="39"/>
  <c r="K1332" i="39"/>
  <c r="K1348" i="39"/>
  <c r="K5" i="39"/>
  <c r="K21" i="39"/>
  <c r="K37" i="39"/>
  <c r="K53" i="39"/>
  <c r="K69" i="39"/>
  <c r="K85" i="39"/>
  <c r="K101" i="39"/>
  <c r="K117" i="39"/>
  <c r="K133" i="39"/>
  <c r="K149" i="39"/>
  <c r="K165" i="39"/>
  <c r="K181" i="39"/>
  <c r="K197" i="39"/>
  <c r="K213" i="39"/>
  <c r="K229" i="39"/>
  <c r="K245" i="39"/>
  <c r="K261" i="39"/>
  <c r="K277" i="39"/>
  <c r="K293" i="39"/>
  <c r="K309" i="39"/>
  <c r="K325" i="39"/>
  <c r="K341" i="39"/>
  <c r="K357" i="39"/>
  <c r="K373" i="39"/>
  <c r="K389" i="39"/>
  <c r="K405" i="39"/>
  <c r="K421" i="39"/>
  <c r="K437" i="39"/>
  <c r="K453" i="39"/>
  <c r="K469" i="39"/>
  <c r="K485" i="39"/>
  <c r="K501" i="39"/>
  <c r="K517" i="39"/>
  <c r="K533" i="39"/>
  <c r="K6" i="39"/>
  <c r="K22" i="39"/>
  <c r="K38" i="39"/>
  <c r="K54" i="39"/>
  <c r="K70" i="39"/>
  <c r="K86" i="39"/>
  <c r="K102" i="39"/>
  <c r="K118" i="39"/>
  <c r="K134" i="39"/>
  <c r="K150" i="39"/>
  <c r="K166" i="39"/>
  <c r="K182" i="39"/>
  <c r="K198" i="39"/>
  <c r="K214" i="39"/>
  <c r="K230" i="39"/>
  <c r="K246" i="39"/>
  <c r="K262" i="39"/>
  <c r="K278" i="39"/>
  <c r="K294" i="39"/>
  <c r="K310" i="39"/>
  <c r="K326" i="39"/>
  <c r="K342" i="39"/>
  <c r="K358" i="39"/>
  <c r="K374" i="39"/>
  <c r="K390" i="39"/>
  <c r="K406" i="39"/>
  <c r="K422" i="39"/>
  <c r="K438" i="39"/>
  <c r="K454" i="39"/>
  <c r="K470" i="39"/>
  <c r="K486" i="39"/>
  <c r="K502" i="39"/>
  <c r="K518" i="39"/>
  <c r="K534" i="39"/>
  <c r="K550" i="39"/>
  <c r="K566" i="39"/>
  <c r="K582" i="39"/>
  <c r="K598" i="39"/>
  <c r="K614" i="39"/>
  <c r="K630" i="39"/>
  <c r="K646" i="39"/>
  <c r="K662" i="39"/>
  <c r="K678" i="39"/>
  <c r="K694" i="39"/>
  <c r="K710" i="39"/>
  <c r="K742" i="39"/>
  <c r="K758" i="39"/>
  <c r="K774" i="39"/>
  <c r="K790" i="39"/>
  <c r="K806" i="39"/>
  <c r="K822" i="39"/>
  <c r="K838" i="39"/>
  <c r="K854" i="39"/>
  <c r="K870" i="39"/>
  <c r="K886" i="39"/>
  <c r="K902" i="39"/>
  <c r="K918" i="39"/>
  <c r="K934" i="39"/>
  <c r="K950" i="39"/>
  <c r="K966" i="39"/>
  <c r="K982" i="39"/>
  <c r="K998" i="39"/>
  <c r="K1014" i="39"/>
  <c r="K1030" i="39"/>
  <c r="K1046" i="39"/>
  <c r="K1062" i="39"/>
  <c r="K1078" i="39"/>
  <c r="K1094" i="39"/>
  <c r="K1110" i="39"/>
  <c r="K1126" i="39"/>
  <c r="K1142" i="39"/>
  <c r="K1158" i="39"/>
  <c r="K7" i="39"/>
  <c r="K23" i="39"/>
  <c r="K39" i="39"/>
  <c r="K55" i="39"/>
  <c r="K71" i="39"/>
  <c r="K87" i="39"/>
  <c r="K103" i="39"/>
  <c r="K119" i="39"/>
  <c r="K135" i="39"/>
  <c r="K151" i="39"/>
  <c r="K167" i="39"/>
  <c r="K183" i="39"/>
  <c r="K199" i="39"/>
  <c r="K215" i="39"/>
  <c r="K231" i="39"/>
  <c r="K247" i="39"/>
  <c r="K263" i="39"/>
  <c r="K279" i="39"/>
  <c r="K295" i="39"/>
  <c r="K311" i="39"/>
  <c r="K327" i="39"/>
  <c r="K343" i="39"/>
  <c r="K359" i="39"/>
  <c r="K375" i="39"/>
  <c r="K391" i="39"/>
  <c r="K407" i="39"/>
  <c r="K423" i="39"/>
  <c r="K439" i="39"/>
  <c r="K455" i="39"/>
  <c r="K471" i="39"/>
  <c r="K487" i="39"/>
  <c r="K503" i="39"/>
  <c r="K519" i="39"/>
  <c r="K535" i="39"/>
  <c r="K551" i="39"/>
  <c r="K567" i="39"/>
  <c r="K583" i="39"/>
  <c r="K599" i="39"/>
  <c r="K615" i="39"/>
  <c r="K631" i="39"/>
  <c r="K647" i="39"/>
  <c r="K663" i="39"/>
  <c r="K679" i="39"/>
  <c r="K695" i="39"/>
  <c r="K711" i="39"/>
  <c r="K727" i="39"/>
  <c r="K743" i="39"/>
  <c r="K759" i="39"/>
  <c r="K775" i="39"/>
  <c r="K791" i="39"/>
  <c r="K807" i="39"/>
  <c r="K823" i="39"/>
  <c r="K839" i="39"/>
  <c r="K855" i="39"/>
  <c r="K871" i="39"/>
  <c r="K887" i="39"/>
  <c r="K903" i="39"/>
  <c r="K919" i="39"/>
  <c r="K935" i="39"/>
  <c r="K951" i="39"/>
  <c r="K967" i="39"/>
  <c r="K983" i="39"/>
  <c r="K999" i="39"/>
  <c r="K1015" i="39"/>
  <c r="K1031" i="39"/>
  <c r="K1047" i="39"/>
  <c r="K1063" i="39"/>
  <c r="K1079" i="39"/>
  <c r="K1095" i="39"/>
  <c r="K1111" i="39"/>
  <c r="K1127" i="39"/>
  <c r="K1143" i="39"/>
  <c r="K1159" i="39"/>
  <c r="K1175" i="39"/>
  <c r="K1191" i="39"/>
  <c r="K1207" i="39"/>
  <c r="K1223" i="39"/>
  <c r="K8" i="39"/>
  <c r="K24" i="39"/>
  <c r="K40" i="39"/>
  <c r="K56" i="39"/>
  <c r="K72" i="39"/>
  <c r="K88" i="39"/>
  <c r="K104" i="39"/>
  <c r="K120" i="39"/>
  <c r="K136" i="39"/>
  <c r="K152" i="39"/>
  <c r="K168" i="39"/>
  <c r="K200" i="39"/>
  <c r="K216" i="39"/>
  <c r="K232" i="39"/>
  <c r="K248" i="39"/>
  <c r="K264" i="39"/>
  <c r="K280" i="39"/>
  <c r="K296" i="39"/>
  <c r="K312" i="39"/>
  <c r="K328" i="39"/>
  <c r="K344" i="39"/>
  <c r="K360" i="39"/>
  <c r="K376" i="39"/>
  <c r="K392" i="39"/>
  <c r="K408" i="39"/>
  <c r="K424" i="39"/>
  <c r="K440" i="39"/>
  <c r="K456" i="39"/>
  <c r="K472" i="39"/>
  <c r="K488" i="39"/>
  <c r="K504" i="39"/>
  <c r="K520" i="39"/>
  <c r="K536" i="39"/>
  <c r="K552" i="39"/>
  <c r="K568" i="39"/>
  <c r="K584" i="39"/>
  <c r="K600" i="39"/>
  <c r="K616" i="39"/>
  <c r="K632" i="39"/>
  <c r="K648" i="39"/>
  <c r="K664" i="39"/>
  <c r="K680" i="39"/>
  <c r="K696" i="39"/>
  <c r="K712" i="39"/>
  <c r="K728" i="39"/>
  <c r="K744" i="39"/>
  <c r="K760" i="39"/>
  <c r="K776" i="39"/>
  <c r="K792" i="39"/>
  <c r="K808" i="39"/>
  <c r="K824" i="39"/>
  <c r="K840" i="39"/>
  <c r="K856" i="39"/>
  <c r="K872" i="39"/>
  <c r="K888" i="39"/>
  <c r="K904" i="39"/>
  <c r="K920" i="39"/>
  <c r="K936" i="39"/>
  <c r="K952" i="39"/>
  <c r="K968" i="39"/>
  <c r="K984" i="39"/>
  <c r="K1000" i="39"/>
  <c r="K1016" i="39"/>
  <c r="K1032" i="39"/>
  <c r="K1048" i="39"/>
  <c r="K1064" i="39"/>
  <c r="K1080" i="39"/>
  <c r="K1096" i="39"/>
  <c r="K1112" i="39"/>
  <c r="K1128" i="39"/>
  <c r="K1144" i="39"/>
  <c r="K1160" i="39"/>
  <c r="K1176" i="39"/>
  <c r="K1192" i="39"/>
  <c r="K1224" i="39"/>
  <c r="K1240" i="39"/>
  <c r="K1256" i="39"/>
  <c r="K1272" i="39"/>
  <c r="K1288" i="39"/>
  <c r="K1304" i="39"/>
  <c r="K1320" i="39"/>
  <c r="K1336" i="39"/>
  <c r="K9" i="39"/>
  <c r="K25" i="39"/>
  <c r="K41" i="39"/>
  <c r="K57" i="39"/>
  <c r="K73" i="39"/>
  <c r="K89" i="39"/>
  <c r="K105" i="39"/>
  <c r="K121" i="39"/>
  <c r="K137" i="39"/>
  <c r="K153" i="39"/>
  <c r="K169" i="39"/>
  <c r="K185" i="39"/>
  <c r="K201" i="39"/>
  <c r="K217" i="39"/>
  <c r="K233" i="39"/>
  <c r="K249" i="39"/>
  <c r="K265" i="39"/>
  <c r="K281" i="39"/>
  <c r="K297" i="39"/>
  <c r="K313" i="39"/>
  <c r="K329" i="39"/>
  <c r="K345" i="39"/>
  <c r="K361" i="39"/>
  <c r="K377" i="39"/>
  <c r="K393" i="39"/>
  <c r="K409" i="39"/>
  <c r="K425" i="39"/>
  <c r="K441" i="39"/>
  <c r="K457" i="39"/>
  <c r="K473" i="39"/>
  <c r="K489" i="39"/>
  <c r="K505" i="39"/>
  <c r="K521" i="39"/>
  <c r="K537" i="39"/>
  <c r="K553" i="39"/>
  <c r="K569" i="39"/>
  <c r="K585" i="39"/>
  <c r="K601" i="39"/>
  <c r="K617" i="39"/>
  <c r="K633" i="39"/>
  <c r="K649" i="39"/>
  <c r="K665" i="39"/>
  <c r="K681" i="39"/>
  <c r="K697" i="39"/>
  <c r="K713" i="39"/>
  <c r="K729" i="39"/>
  <c r="K745" i="39"/>
  <c r="K761" i="39"/>
  <c r="K777" i="39"/>
  <c r="K793" i="39"/>
  <c r="K809" i="39"/>
  <c r="K825" i="39"/>
  <c r="K841" i="39"/>
  <c r="K857" i="39"/>
  <c r="K873" i="39"/>
  <c r="K10" i="39"/>
  <c r="K26" i="39"/>
  <c r="K42" i="39"/>
  <c r="K58" i="39"/>
  <c r="K74" i="39"/>
  <c r="K90" i="39"/>
  <c r="K106" i="39"/>
  <c r="K122" i="39"/>
  <c r="K138" i="39"/>
  <c r="K154" i="39"/>
  <c r="K170" i="39"/>
  <c r="K186" i="39"/>
  <c r="K202" i="39"/>
  <c r="K218" i="39"/>
  <c r="K234" i="39"/>
  <c r="K250" i="39"/>
  <c r="K266" i="39"/>
  <c r="K282" i="39"/>
  <c r="K298" i="39"/>
  <c r="K314" i="39"/>
  <c r="K330" i="39"/>
  <c r="K346" i="39"/>
  <c r="K362" i="39"/>
  <c r="K378" i="39"/>
  <c r="K394" i="39"/>
  <c r="K410" i="39"/>
  <c r="K426" i="39"/>
  <c r="K442" i="39"/>
  <c r="K458" i="39"/>
  <c r="K474" i="39"/>
  <c r="K490" i="39"/>
  <c r="K506" i="39"/>
  <c r="K522" i="39"/>
  <c r="K538" i="39"/>
  <c r="K554" i="39"/>
  <c r="K570" i="39"/>
  <c r="K586" i="39"/>
  <c r="K602" i="39"/>
  <c r="K618" i="39"/>
  <c r="K634" i="39"/>
  <c r="K650" i="39"/>
  <c r="K666" i="39"/>
  <c r="K682" i="39"/>
  <c r="K698" i="39"/>
  <c r="K714" i="39"/>
  <c r="K730" i="39"/>
  <c r="K746" i="39"/>
  <c r="K762" i="39"/>
  <c r="K778" i="39"/>
  <c r="K794" i="39"/>
  <c r="K810" i="39"/>
  <c r="K826" i="39"/>
  <c r="K842" i="39"/>
  <c r="K858" i="39"/>
  <c r="K874" i="39"/>
  <c r="K890" i="39"/>
  <c r="K906" i="39"/>
  <c r="K922" i="39"/>
  <c r="K938" i="39"/>
  <c r="K954" i="39"/>
  <c r="K970" i="39"/>
  <c r="K986" i="39"/>
  <c r="K1002" i="39"/>
  <c r="K1018" i="39"/>
  <c r="K1034" i="39"/>
  <c r="K1050" i="39"/>
  <c r="K1066" i="39"/>
  <c r="K1082" i="39"/>
  <c r="K1098" i="39"/>
  <c r="K1114" i="39"/>
  <c r="K1130" i="39"/>
  <c r="K1146" i="39"/>
  <c r="K1162" i="39"/>
  <c r="K1178" i="39"/>
  <c r="K1194" i="39"/>
  <c r="K1210" i="39"/>
  <c r="K1226" i="39"/>
  <c r="K1242" i="39"/>
  <c r="K1258" i="39"/>
  <c r="K1274" i="39"/>
  <c r="K1290" i="39"/>
  <c r="K1306" i="39"/>
  <c r="K1322" i="39"/>
  <c r="K11" i="39"/>
  <c r="K27" i="39"/>
  <c r="K43" i="39"/>
  <c r="K59" i="39"/>
  <c r="K75" i="39"/>
  <c r="K91" i="39"/>
  <c r="K107" i="39"/>
  <c r="K123" i="39"/>
  <c r="K139" i="39"/>
  <c r="K155" i="39"/>
  <c r="K171" i="39"/>
  <c r="K203" i="39"/>
  <c r="K219" i="39"/>
  <c r="K235" i="39"/>
  <c r="K251" i="39"/>
  <c r="K267" i="39"/>
  <c r="K283" i="39"/>
  <c r="K299" i="39"/>
  <c r="K315" i="39"/>
  <c r="K331" i="39"/>
  <c r="K347" i="39"/>
  <c r="K363" i="39"/>
  <c r="K379" i="39"/>
  <c r="K395" i="39"/>
  <c r="K411" i="39"/>
  <c r="K427" i="39"/>
  <c r="K443" i="39"/>
  <c r="K459" i="39"/>
  <c r="K475" i="39"/>
  <c r="K491" i="39"/>
  <c r="K507" i="39"/>
  <c r="K523" i="39"/>
  <c r="K539" i="39"/>
  <c r="K555" i="39"/>
  <c r="K571" i="39"/>
  <c r="K587" i="39"/>
  <c r="K603" i="39"/>
  <c r="K619" i="39"/>
  <c r="K635" i="39"/>
  <c r="K651" i="39"/>
  <c r="K667" i="39"/>
  <c r="K683" i="39"/>
  <c r="K699" i="39"/>
  <c r="K715" i="39"/>
  <c r="K731" i="39"/>
  <c r="K747" i="39"/>
  <c r="K763" i="39"/>
  <c r="K779" i="39"/>
  <c r="K795" i="39"/>
  <c r="K811" i="39"/>
  <c r="K827" i="39"/>
  <c r="K843" i="39"/>
  <c r="K859" i="39"/>
  <c r="K875" i="39"/>
  <c r="K891" i="39"/>
  <c r="K907" i="39"/>
  <c r="K923" i="39"/>
  <c r="K939" i="39"/>
  <c r="K955" i="39"/>
  <c r="K971" i="39"/>
  <c r="K987" i="39"/>
  <c r="K1003" i="39"/>
  <c r="K1019" i="39"/>
  <c r="K1035" i="39"/>
  <c r="K1051" i="39"/>
  <c r="K1067" i="39"/>
  <c r="K1083" i="39"/>
  <c r="K1099" i="39"/>
  <c r="K1115" i="39"/>
  <c r="K1131" i="39"/>
  <c r="K1147" i="39"/>
  <c r="K1163" i="39"/>
  <c r="K1179" i="39"/>
  <c r="K1195" i="39"/>
  <c r="K1211" i="39"/>
  <c r="K1227" i="39"/>
  <c r="K1243" i="39"/>
  <c r="K1259" i="39"/>
  <c r="K1275" i="39"/>
  <c r="K1291" i="39"/>
  <c r="K1307" i="39"/>
  <c r="K1323" i="39"/>
  <c r="K1339" i="39"/>
  <c r="K1355" i="39"/>
  <c r="K12" i="39"/>
  <c r="K28" i="39"/>
  <c r="K44" i="39"/>
  <c r="K60" i="39"/>
  <c r="K76" i="39"/>
  <c r="K92" i="39"/>
  <c r="K108" i="39"/>
  <c r="K124" i="39"/>
  <c r="K140" i="39"/>
  <c r="K156" i="39"/>
  <c r="K172" i="39"/>
  <c r="K188" i="39"/>
  <c r="K204" i="39"/>
  <c r="K220" i="39"/>
  <c r="K236" i="39"/>
  <c r="K252" i="39"/>
  <c r="K268" i="39"/>
  <c r="K284" i="39"/>
  <c r="K300" i="39"/>
  <c r="K316" i="39"/>
  <c r="K332" i="39"/>
  <c r="K348" i="39"/>
  <c r="K364" i="39"/>
  <c r="K380" i="39"/>
  <c r="K396" i="39"/>
  <c r="K412" i="39"/>
  <c r="K428" i="39"/>
  <c r="K444" i="39"/>
  <c r="K460" i="39"/>
  <c r="K476" i="39"/>
  <c r="K492" i="39"/>
  <c r="K508" i="39"/>
  <c r="K524" i="39"/>
  <c r="K540" i="39"/>
  <c r="K556" i="39"/>
  <c r="K572" i="39"/>
  <c r="K588" i="39"/>
  <c r="K604" i="39"/>
  <c r="K620" i="39"/>
  <c r="K636" i="39"/>
  <c r="K652" i="39"/>
  <c r="K668" i="39"/>
  <c r="K684" i="39"/>
  <c r="K700" i="39"/>
  <c r="K716" i="39"/>
  <c r="K732" i="39"/>
  <c r="K748" i="39"/>
  <c r="K764" i="39"/>
  <c r="K780" i="39"/>
  <c r="K796" i="39"/>
  <c r="K812" i="39"/>
  <c r="K828" i="39"/>
  <c r="K844" i="39"/>
  <c r="K860" i="39"/>
  <c r="K876" i="39"/>
  <c r="K892" i="39"/>
  <c r="K908" i="39"/>
  <c r="K924" i="39"/>
  <c r="K940" i="39"/>
  <c r="K956" i="39"/>
  <c r="K972" i="39"/>
  <c r="K988" i="39"/>
  <c r="K1004" i="39"/>
  <c r="K1020" i="39"/>
  <c r="K1036" i="39"/>
  <c r="K1052" i="39"/>
  <c r="K1068" i="39"/>
  <c r="K1084" i="39"/>
  <c r="K1100" i="39"/>
  <c r="K1116" i="39"/>
  <c r="K1132" i="39"/>
  <c r="K1148" i="39"/>
  <c r="K1164" i="39"/>
  <c r="K1180" i="39"/>
  <c r="K1196" i="39"/>
  <c r="K1212" i="39"/>
  <c r="K1228" i="39"/>
  <c r="K1244" i="39"/>
  <c r="K1260" i="39"/>
  <c r="K1276" i="39"/>
  <c r="K1292" i="39"/>
  <c r="K1308" i="39"/>
  <c r="K13" i="39"/>
  <c r="K29" i="39"/>
  <c r="K45" i="39"/>
  <c r="K61" i="39"/>
  <c r="K77" i="39"/>
  <c r="K93" i="39"/>
  <c r="K109" i="39"/>
  <c r="K125" i="39"/>
  <c r="K141" i="39"/>
  <c r="K157" i="39"/>
  <c r="K173" i="39"/>
  <c r="K189" i="39"/>
  <c r="K205" i="39"/>
  <c r="K221" i="39"/>
  <c r="K237" i="39"/>
  <c r="K253" i="39"/>
  <c r="K269" i="39"/>
  <c r="K14" i="39"/>
  <c r="K15" i="39"/>
  <c r="K31" i="39"/>
  <c r="K47" i="39"/>
  <c r="K63" i="39"/>
  <c r="K79" i="39"/>
  <c r="K95" i="39"/>
  <c r="K111" i="39"/>
  <c r="K127" i="39"/>
  <c r="K143" i="39"/>
  <c r="K159" i="39"/>
  <c r="K175" i="39"/>
  <c r="K191" i="39"/>
  <c r="K207" i="39"/>
  <c r="K223" i="39"/>
  <c r="K239" i="39"/>
  <c r="K255" i="39"/>
  <c r="K271" i="39"/>
  <c r="K287" i="39"/>
  <c r="K303" i="39"/>
  <c r="K319" i="39"/>
  <c r="K335" i="39"/>
  <c r="K351" i="39"/>
  <c r="K367" i="39"/>
  <c r="K383" i="39"/>
  <c r="K399" i="39"/>
  <c r="K415" i="39"/>
  <c r="K431" i="39"/>
  <c r="K447" i="39"/>
  <c r="K463" i="39"/>
  <c r="K479" i="39"/>
  <c r="K495" i="39"/>
  <c r="K511" i="39"/>
  <c r="K527" i="39"/>
  <c r="K543" i="39"/>
  <c r="K559" i="39"/>
  <c r="K575" i="39"/>
  <c r="K591" i="39"/>
  <c r="K607" i="39"/>
  <c r="K623" i="39"/>
  <c r="K639" i="39"/>
  <c r="K655" i="39"/>
  <c r="K671" i="39"/>
  <c r="K687" i="39"/>
  <c r="K703" i="39"/>
  <c r="K719" i="39"/>
  <c r="K735" i="39"/>
  <c r="K751" i="39"/>
  <c r="K767" i="39"/>
  <c r="K783" i="39"/>
  <c r="K799" i="39"/>
  <c r="K815" i="39"/>
  <c r="K831" i="39"/>
  <c r="K847" i="39"/>
  <c r="K863" i="39"/>
  <c r="K879" i="39"/>
  <c r="K895" i="39"/>
  <c r="K911" i="39"/>
  <c r="K927" i="39"/>
  <c r="K943" i="39"/>
  <c r="K959" i="39"/>
  <c r="K16" i="39"/>
  <c r="K32" i="39"/>
  <c r="K48" i="39"/>
  <c r="K64" i="39"/>
  <c r="K80" i="39"/>
  <c r="K96" i="39"/>
  <c r="K112" i="39"/>
  <c r="K128" i="39"/>
  <c r="K144" i="39"/>
  <c r="K160" i="39"/>
  <c r="K176" i="39"/>
  <c r="K192" i="39"/>
  <c r="K208" i="39"/>
  <c r="K224" i="39"/>
  <c r="K240" i="39"/>
  <c r="K256" i="39"/>
  <c r="K272" i="39"/>
  <c r="K288" i="39"/>
  <c r="K304" i="39"/>
  <c r="K320" i="39"/>
  <c r="K336" i="39"/>
  <c r="K352" i="39"/>
  <c r="K368" i="39"/>
  <c r="K384" i="39"/>
  <c r="K400" i="39"/>
  <c r="K416" i="39"/>
  <c r="K432" i="39"/>
  <c r="K448" i="39"/>
  <c r="K464" i="39"/>
  <c r="K480" i="39"/>
  <c r="K496" i="39"/>
  <c r="K512" i="39"/>
  <c r="K528" i="39"/>
  <c r="K544" i="39"/>
  <c r="K560" i="39"/>
  <c r="K576" i="39"/>
  <c r="K592" i="39"/>
  <c r="K608" i="39"/>
  <c r="K624" i="39"/>
  <c r="K640" i="39"/>
  <c r="K656" i="39"/>
  <c r="K672" i="39"/>
  <c r="K688" i="39"/>
  <c r="K704" i="39"/>
  <c r="K720" i="39"/>
  <c r="K736" i="39"/>
  <c r="K752" i="39"/>
  <c r="K768" i="39"/>
  <c r="K784" i="39"/>
  <c r="K800" i="39"/>
  <c r="K816" i="39"/>
  <c r="K832" i="39"/>
  <c r="K848" i="39"/>
  <c r="K864" i="39"/>
  <c r="K880" i="39"/>
  <c r="K896" i="39"/>
  <c r="K912" i="39"/>
  <c r="K928" i="39"/>
  <c r="K944" i="39"/>
  <c r="K960" i="39"/>
  <c r="K976" i="39"/>
  <c r="K992" i="39"/>
  <c r="K1008" i="39"/>
  <c r="K1024" i="39"/>
  <c r="K1040" i="39"/>
  <c r="K1056" i="39"/>
  <c r="K1072" i="39"/>
  <c r="K1088" i="39"/>
  <c r="K1104" i="39"/>
  <c r="K1120" i="39"/>
  <c r="K1136" i="39"/>
  <c r="K1152" i="39"/>
  <c r="K1168" i="39"/>
  <c r="K1184" i="39"/>
  <c r="K1200" i="39"/>
  <c r="K1216" i="39"/>
  <c r="K1232" i="39"/>
  <c r="K1248" i="39"/>
  <c r="K1264" i="39"/>
  <c r="K1280" i="39"/>
  <c r="K1296" i="39"/>
  <c r="K142" i="39"/>
  <c r="K254" i="39"/>
  <c r="K349" i="39"/>
  <c r="K430" i="39"/>
  <c r="K513" i="39"/>
  <c r="K589" i="39"/>
  <c r="K653" i="39"/>
  <c r="K717" i="39"/>
  <c r="K773" i="39"/>
  <c r="K837" i="39"/>
  <c r="K897" i="39"/>
  <c r="K949" i="39"/>
  <c r="K993" i="39"/>
  <c r="K1038" i="39"/>
  <c r="K1081" i="39"/>
  <c r="K1118" i="39"/>
  <c r="K1153" i="39"/>
  <c r="K1187" i="39"/>
  <c r="K1217" i="39"/>
  <c r="K1247" i="39"/>
  <c r="K1277" i="39"/>
  <c r="K1303" i="39"/>
  <c r="K1328" i="39"/>
  <c r="K1350" i="39"/>
  <c r="K1367" i="39"/>
  <c r="K1383" i="39"/>
  <c r="K1399" i="39"/>
  <c r="K1415" i="39"/>
  <c r="K1431" i="39"/>
  <c r="K1447" i="39"/>
  <c r="K1463" i="39"/>
  <c r="K1479" i="39"/>
  <c r="K1495" i="39"/>
  <c r="K1511" i="39"/>
  <c r="K1527" i="39"/>
  <c r="K1543" i="39"/>
  <c r="K1559" i="39"/>
  <c r="K1575" i="39"/>
  <c r="K1591" i="39"/>
  <c r="K1607" i="39"/>
  <c r="K1623" i="39"/>
  <c r="K1639" i="39"/>
  <c r="K1655" i="39"/>
  <c r="K1671" i="39"/>
  <c r="K1687" i="39"/>
  <c r="K1703" i="39"/>
  <c r="K1719" i="39"/>
  <c r="K1735" i="39"/>
  <c r="K1751" i="39"/>
  <c r="K1767" i="39"/>
  <c r="K1783" i="39"/>
  <c r="K1799" i="39"/>
  <c r="K1815" i="39"/>
  <c r="K1831" i="39"/>
  <c r="K1847" i="39"/>
  <c r="K1863" i="39"/>
  <c r="K1879" i="39"/>
  <c r="K1895" i="39"/>
  <c r="K1911" i="39"/>
  <c r="K1927" i="39"/>
  <c r="K1943" i="39"/>
  <c r="K1959" i="39"/>
  <c r="K1975" i="39"/>
  <c r="K1991" i="39"/>
  <c r="K2007" i="39"/>
  <c r="K2023" i="39"/>
  <c r="K2039" i="39"/>
  <c r="K2055" i="39"/>
  <c r="K2071" i="39"/>
  <c r="K2087" i="39"/>
  <c r="K2103" i="39"/>
  <c r="K2119" i="39"/>
  <c r="K2135" i="39"/>
  <c r="K2151" i="39"/>
  <c r="K2167" i="39"/>
  <c r="K2183" i="39"/>
  <c r="K2199" i="39"/>
  <c r="K2215" i="39"/>
  <c r="K2231" i="39"/>
  <c r="K2247" i="39"/>
  <c r="K2263" i="39"/>
  <c r="K2279" i="39"/>
  <c r="K2295" i="39"/>
  <c r="K2311" i="39"/>
  <c r="K17" i="39"/>
  <c r="K145" i="39"/>
  <c r="K257" i="39"/>
  <c r="K350" i="39"/>
  <c r="K433" i="39"/>
  <c r="K525" i="39"/>
  <c r="K590" i="39"/>
  <c r="K654" i="39"/>
  <c r="K718" i="39"/>
  <c r="K781" i="39"/>
  <c r="K845" i="39"/>
  <c r="K901" i="39"/>
  <c r="K953" i="39"/>
  <c r="K997" i="39"/>
  <c r="K1039" i="39"/>
  <c r="K1085" i="39"/>
  <c r="K1155" i="39"/>
  <c r="K1189" i="39"/>
  <c r="K1219" i="39"/>
  <c r="K1249" i="39"/>
  <c r="K1278" i="39"/>
  <c r="K1305" i="39"/>
  <c r="K1329" i="39"/>
  <c r="K1351" i="39"/>
  <c r="K1368" i="39"/>
  <c r="K1384" i="39"/>
  <c r="K1400" i="39"/>
  <c r="K1416" i="39"/>
  <c r="K1432" i="39"/>
  <c r="K1448" i="39"/>
  <c r="K1464" i="39"/>
  <c r="K1480" i="39"/>
  <c r="K1496" i="39"/>
  <c r="K1512" i="39"/>
  <c r="K1528" i="39"/>
  <c r="K1544" i="39"/>
  <c r="K1560" i="39"/>
  <c r="K1576" i="39"/>
  <c r="K1592" i="39"/>
  <c r="K1608" i="39"/>
  <c r="K1624" i="39"/>
  <c r="K1640" i="39"/>
  <c r="K1656" i="39"/>
  <c r="K1672" i="39"/>
  <c r="K1688" i="39"/>
  <c r="K1704" i="39"/>
  <c r="K1720" i="39"/>
  <c r="K1736" i="39"/>
  <c r="K1752" i="39"/>
  <c r="K1768" i="39"/>
  <c r="K1784" i="39"/>
  <c r="K1800" i="39"/>
  <c r="K1816" i="39"/>
  <c r="K1832" i="39"/>
  <c r="K1848" i="39"/>
  <c r="K1864" i="39"/>
  <c r="K1880" i="39"/>
  <c r="K1896" i="39"/>
  <c r="K1912" i="39"/>
  <c r="K1928" i="39"/>
  <c r="K1944" i="39"/>
  <c r="K1960" i="39"/>
  <c r="K1976" i="39"/>
  <c r="K1992" i="39"/>
  <c r="K2008" i="39"/>
  <c r="K2024" i="39"/>
  <c r="K2040" i="39"/>
  <c r="K2056" i="39"/>
  <c r="K2072" i="39"/>
  <c r="K2088" i="39"/>
  <c r="K2104" i="39"/>
  <c r="K2120" i="39"/>
  <c r="K2136" i="39"/>
  <c r="K2152" i="39"/>
  <c r="K2168" i="39"/>
  <c r="K2184" i="39"/>
  <c r="K2200" i="39"/>
  <c r="K2216" i="39"/>
  <c r="K2232" i="39"/>
  <c r="K2248" i="39"/>
  <c r="K2264" i="39"/>
  <c r="K2280" i="39"/>
  <c r="K2296" i="39"/>
  <c r="K2312" i="39"/>
  <c r="K30" i="39"/>
  <c r="K158" i="39"/>
  <c r="K270" i="39"/>
  <c r="K353" i="39"/>
  <c r="K445" i="39"/>
  <c r="K526" i="39"/>
  <c r="K593" i="39"/>
  <c r="K657" i="39"/>
  <c r="K721" i="39"/>
  <c r="K782" i="39"/>
  <c r="K846" i="39"/>
  <c r="K905" i="39"/>
  <c r="K957" i="39"/>
  <c r="K1001" i="39"/>
  <c r="K1041" i="39"/>
  <c r="K1086" i="39"/>
  <c r="K1121" i="39"/>
  <c r="K1157" i="39"/>
  <c r="K1190" i="39"/>
  <c r="K1221" i="39"/>
  <c r="K1251" i="39"/>
  <c r="K1279" i="39"/>
  <c r="K1309" i="39"/>
  <c r="K1331" i="39"/>
  <c r="K1352" i="39"/>
  <c r="K1369" i="39"/>
  <c r="K1385" i="39"/>
  <c r="K1401" i="39"/>
  <c r="K1417" i="39"/>
  <c r="K1433" i="39"/>
  <c r="K1449" i="39"/>
  <c r="K1465" i="39"/>
  <c r="K1481" i="39"/>
  <c r="K1497" i="39"/>
  <c r="K1513" i="39"/>
  <c r="K1529" i="39"/>
  <c r="K1545" i="39"/>
  <c r="K1561" i="39"/>
  <c r="K1577" i="39"/>
  <c r="K1593" i="39"/>
  <c r="K1609" i="39"/>
  <c r="K1625" i="39"/>
  <c r="K1641" i="39"/>
  <c r="K1657" i="39"/>
  <c r="K1673" i="39"/>
  <c r="K1689" i="39"/>
  <c r="K1705" i="39"/>
  <c r="K1721" i="39"/>
  <c r="K1737" i="39"/>
  <c r="K1753" i="39"/>
  <c r="K1769" i="39"/>
  <c r="K1785" i="39"/>
  <c r="K1801" i="39"/>
  <c r="K1817" i="39"/>
  <c r="K1833" i="39"/>
  <c r="K1849" i="39"/>
  <c r="K1865" i="39"/>
  <c r="K1881" i="39"/>
  <c r="K1897" i="39"/>
  <c r="K1913" i="39"/>
  <c r="K1929" i="39"/>
  <c r="K1945" i="39"/>
  <c r="K1961" i="39"/>
  <c r="K1977" i="39"/>
  <c r="K1993" i="39"/>
  <c r="K2009" i="39"/>
  <c r="K2025" i="39"/>
  <c r="K2041" i="39"/>
  <c r="K2057" i="39"/>
  <c r="K2073" i="39"/>
  <c r="K2089" i="39"/>
  <c r="K2105" i="39"/>
  <c r="K2121" i="39"/>
  <c r="K2137" i="39"/>
  <c r="K2153" i="39"/>
  <c r="K2169" i="39"/>
  <c r="K2185" i="39"/>
  <c r="K2201" i="39"/>
  <c r="K2217" i="39"/>
  <c r="K2233" i="39"/>
  <c r="K2249" i="39"/>
  <c r="K2265" i="39"/>
  <c r="K2281" i="39"/>
  <c r="K2297" i="39"/>
  <c r="K2313" i="39"/>
  <c r="K33" i="39"/>
  <c r="K161" i="39"/>
  <c r="K273" i="39"/>
  <c r="K365" i="39"/>
  <c r="K446" i="39"/>
  <c r="K529" i="39"/>
  <c r="K597" i="39"/>
  <c r="K661" i="39"/>
  <c r="K725" i="39"/>
  <c r="K785" i="39"/>
  <c r="K849" i="39"/>
  <c r="K909" i="39"/>
  <c r="K958" i="39"/>
  <c r="K1005" i="39"/>
  <c r="K1045" i="39"/>
  <c r="K1087" i="39"/>
  <c r="K1123" i="39"/>
  <c r="K1161" i="39"/>
  <c r="K1193" i="39"/>
  <c r="K1222" i="39"/>
  <c r="K1253" i="39"/>
  <c r="K1281" i="39"/>
  <c r="K1310" i="39"/>
  <c r="K1333" i="39"/>
  <c r="K1353" i="39"/>
  <c r="K1370" i="39"/>
  <c r="K1386" i="39"/>
  <c r="K1402" i="39"/>
  <c r="K1418" i="39"/>
  <c r="K1434" i="39"/>
  <c r="K1450" i="39"/>
  <c r="K1466" i="39"/>
  <c r="K1482" i="39"/>
  <c r="K1498" i="39"/>
  <c r="K1514" i="39"/>
  <c r="K1530" i="39"/>
  <c r="K1546" i="39"/>
  <c r="K1562" i="39"/>
  <c r="K1578" i="39"/>
  <c r="K1594" i="39"/>
  <c r="K1610" i="39"/>
  <c r="K1626" i="39"/>
  <c r="K1642" i="39"/>
  <c r="K1658" i="39"/>
  <c r="K1674" i="39"/>
  <c r="K1690" i="39"/>
  <c r="K1706" i="39"/>
  <c r="K1722" i="39"/>
  <c r="K1738" i="39"/>
  <c r="K1754" i="39"/>
  <c r="K1770" i="39"/>
  <c r="K1786" i="39"/>
  <c r="K1802" i="39"/>
  <c r="K1818" i="39"/>
  <c r="K1834" i="39"/>
  <c r="K1850" i="39"/>
  <c r="K1866" i="39"/>
  <c r="K1882" i="39"/>
  <c r="K1898" i="39"/>
  <c r="K1914" i="39"/>
  <c r="K1930" i="39"/>
  <c r="K1946" i="39"/>
  <c r="K1962" i="39"/>
  <c r="K1978" i="39"/>
  <c r="K1994" i="39"/>
  <c r="K2010" i="39"/>
  <c r="K2026" i="39"/>
  <c r="K2042" i="39"/>
  <c r="K2058" i="39"/>
  <c r="K2074" i="39"/>
  <c r="K2090" i="39"/>
  <c r="K2106" i="39"/>
  <c r="K2122" i="39"/>
  <c r="K2138" i="39"/>
  <c r="K2154" i="39"/>
  <c r="K2170" i="39"/>
  <c r="K2186" i="39"/>
  <c r="K2202" i="39"/>
  <c r="K2218" i="39"/>
  <c r="K2234" i="39"/>
  <c r="K2250" i="39"/>
  <c r="K2266" i="39"/>
  <c r="K2282" i="39"/>
  <c r="K2298" i="39"/>
  <c r="K2314" i="39"/>
  <c r="K46" i="39"/>
  <c r="K174" i="39"/>
  <c r="K285" i="39"/>
  <c r="K366" i="39"/>
  <c r="K449" i="39"/>
  <c r="K541" i="39"/>
  <c r="K605" i="39"/>
  <c r="K669" i="39"/>
  <c r="K789" i="39"/>
  <c r="K853" i="39"/>
  <c r="K910" i="39"/>
  <c r="K961" i="39"/>
  <c r="K1006" i="39"/>
  <c r="K1049" i="39"/>
  <c r="K1089" i="39"/>
  <c r="K1125" i="39"/>
  <c r="K1165" i="39"/>
  <c r="K1197" i="39"/>
  <c r="K1225" i="39"/>
  <c r="K1254" i="39"/>
  <c r="K1283" i="39"/>
  <c r="K1311" i="39"/>
  <c r="K1334" i="39"/>
  <c r="K1354" i="39"/>
  <c r="K1371" i="39"/>
  <c r="K1387" i="39"/>
  <c r="K1403" i="39"/>
  <c r="K1419" i="39"/>
  <c r="K1435" i="39"/>
  <c r="K1451" i="39"/>
  <c r="K1467" i="39"/>
  <c r="K1483" i="39"/>
  <c r="K1499" i="39"/>
  <c r="K1515" i="39"/>
  <c r="K1531" i="39"/>
  <c r="K1547" i="39"/>
  <c r="K1563" i="39"/>
  <c r="K1579" i="39"/>
  <c r="K1595" i="39"/>
  <c r="K1611" i="39"/>
  <c r="K1627" i="39"/>
  <c r="K1643" i="39"/>
  <c r="K1675" i="39"/>
  <c r="K1691" i="39"/>
  <c r="K1707" i="39"/>
  <c r="K1723" i="39"/>
  <c r="K1739" i="39"/>
  <c r="K1755" i="39"/>
  <c r="K1771" i="39"/>
  <c r="K1787" i="39"/>
  <c r="K1803" i="39"/>
  <c r="K1819" i="39"/>
  <c r="K1835" i="39"/>
  <c r="K1851" i="39"/>
  <c r="K1867" i="39"/>
  <c r="K1883" i="39"/>
  <c r="K1899" i="39"/>
  <c r="K1915" i="39"/>
  <c r="K1931" i="39"/>
  <c r="K1947" i="39"/>
  <c r="K1963" i="39"/>
  <c r="K1979" i="39"/>
  <c r="K1995" i="39"/>
  <c r="K2011" i="39"/>
  <c r="K2027" i="39"/>
  <c r="K2043" i="39"/>
  <c r="K2059" i="39"/>
  <c r="K2075" i="39"/>
  <c r="K2091" i="39"/>
  <c r="K2107" i="39"/>
  <c r="K2123" i="39"/>
  <c r="K2139" i="39"/>
  <c r="K2155" i="39"/>
  <c r="K2171" i="39"/>
  <c r="K2187" i="39"/>
  <c r="K2203" i="39"/>
  <c r="K2219" i="39"/>
  <c r="K2235" i="39"/>
  <c r="K2251" i="39"/>
  <c r="K2267" i="39"/>
  <c r="K49" i="39"/>
  <c r="K177" i="39"/>
  <c r="K286" i="39"/>
  <c r="K369" i="39"/>
  <c r="K461" i="39"/>
  <c r="K542" i="39"/>
  <c r="K606" i="39"/>
  <c r="K670" i="39"/>
  <c r="K733" i="39"/>
  <c r="K797" i="39"/>
  <c r="K861" i="39"/>
  <c r="K913" i="39"/>
  <c r="K965" i="39"/>
  <c r="K1007" i="39"/>
  <c r="K1053" i="39"/>
  <c r="K1091" i="39"/>
  <c r="K1129" i="39"/>
  <c r="K1166" i="39"/>
  <c r="K1198" i="39"/>
  <c r="K1229" i="39"/>
  <c r="K1255" i="39"/>
  <c r="K1285" i="39"/>
  <c r="K1312" i="39"/>
  <c r="K1335" i="39"/>
  <c r="K1356" i="39"/>
  <c r="K1372" i="39"/>
  <c r="K1388" i="39"/>
  <c r="K1404" i="39"/>
  <c r="K1420" i="39"/>
  <c r="K1436" i="39"/>
  <c r="K1452" i="39"/>
  <c r="K1468" i="39"/>
  <c r="K1484" i="39"/>
  <c r="K1500" i="39"/>
  <c r="K1516" i="39"/>
  <c r="K1532" i="39"/>
  <c r="K1548" i="39"/>
  <c r="K1564" i="39"/>
  <c r="K1580" i="39"/>
  <c r="K1596" i="39"/>
  <c r="K1612" i="39"/>
  <c r="K1628" i="39"/>
  <c r="K1644" i="39"/>
  <c r="K1660" i="39"/>
  <c r="K1676" i="39"/>
  <c r="K1692" i="39"/>
  <c r="K1708" i="39"/>
  <c r="K1724" i="39"/>
  <c r="K1740" i="39"/>
  <c r="K1756" i="39"/>
  <c r="K1772" i="39"/>
  <c r="K1788" i="39"/>
  <c r="K1804" i="39"/>
  <c r="K1820" i="39"/>
  <c r="K1836" i="39"/>
  <c r="K1852" i="39"/>
  <c r="K1868" i="39"/>
  <c r="K1884" i="39"/>
  <c r="K1900" i="39"/>
  <c r="K1916" i="39"/>
  <c r="K1932" i="39"/>
  <c r="K1948" i="39"/>
  <c r="K1964" i="39"/>
  <c r="K1980" i="39"/>
  <c r="K1996" i="39"/>
  <c r="K2012" i="39"/>
  <c r="K2028" i="39"/>
  <c r="K2044" i="39"/>
  <c r="K2060" i="39"/>
  <c r="K2076" i="39"/>
  <c r="K2092" i="39"/>
  <c r="K2108" i="39"/>
  <c r="K2124" i="39"/>
  <c r="K2140" i="39"/>
  <c r="K2156" i="39"/>
  <c r="K2172" i="39"/>
  <c r="K2188" i="39"/>
  <c r="K2204" i="39"/>
  <c r="K2220" i="39"/>
  <c r="K2236" i="39"/>
  <c r="K2252" i="39"/>
  <c r="K2268" i="39"/>
  <c r="K2284" i="39"/>
  <c r="K2300" i="39"/>
  <c r="K2316" i="39"/>
  <c r="K62" i="39"/>
  <c r="K289" i="39"/>
  <c r="K381" i="39"/>
  <c r="K462" i="39"/>
  <c r="K545" i="39"/>
  <c r="K609" i="39"/>
  <c r="K673" i="39"/>
  <c r="K734" i="39"/>
  <c r="K798" i="39"/>
  <c r="K862" i="39"/>
  <c r="K917" i="39"/>
  <c r="K969" i="39"/>
  <c r="K1009" i="39"/>
  <c r="K1054" i="39"/>
  <c r="K1093" i="39"/>
  <c r="K1133" i="39"/>
  <c r="K1167" i="39"/>
  <c r="K1199" i="39"/>
  <c r="K1230" i="39"/>
  <c r="K1257" i="39"/>
  <c r="K1286" i="39"/>
  <c r="K1313" i="39"/>
  <c r="K1337" i="39"/>
  <c r="K1357" i="39"/>
  <c r="K1373" i="39"/>
  <c r="K1389" i="39"/>
  <c r="K1405" i="39"/>
  <c r="K1421" i="39"/>
  <c r="K1437" i="39"/>
  <c r="K1453" i="39"/>
  <c r="K1469" i="39"/>
  <c r="K1485" i="39"/>
  <c r="K1501" i="39"/>
  <c r="K1517" i="39"/>
  <c r="K1533" i="39"/>
  <c r="K1549" i="39"/>
  <c r="K1565" i="39"/>
  <c r="K1581" i="39"/>
  <c r="K1597" i="39"/>
  <c r="K1613" i="39"/>
  <c r="K1629" i="39"/>
  <c r="K1645" i="39"/>
  <c r="K1661" i="39"/>
  <c r="K1677" i="39"/>
  <c r="K1693" i="39"/>
  <c r="K1709" i="39"/>
  <c r="K1725" i="39"/>
  <c r="K1741" i="39"/>
  <c r="K1757" i="39"/>
  <c r="K1773" i="39"/>
  <c r="K1789" i="39"/>
  <c r="K1805" i="39"/>
  <c r="K1821" i="39"/>
  <c r="K1837" i="39"/>
  <c r="K1853" i="39"/>
  <c r="K1869" i="39"/>
  <c r="K1885" i="39"/>
  <c r="K1901" i="39"/>
  <c r="K1917" i="39"/>
  <c r="K1933" i="39"/>
  <c r="K1949" i="39"/>
  <c r="K1965" i="39"/>
  <c r="K1981" i="39"/>
  <c r="K1997" i="39"/>
  <c r="K2013" i="39"/>
  <c r="K2029" i="39"/>
  <c r="K2045" i="39"/>
  <c r="K2061" i="39"/>
  <c r="K2077" i="39"/>
  <c r="K2093" i="39"/>
  <c r="K2109" i="39"/>
  <c r="K2125" i="39"/>
  <c r="K2141" i="39"/>
  <c r="K2157" i="39"/>
  <c r="K2173" i="39"/>
  <c r="K2189" i="39"/>
  <c r="K2205" i="39"/>
  <c r="K2221" i="39"/>
  <c r="K2237" i="39"/>
  <c r="K2253" i="39"/>
  <c r="K2269" i="39"/>
  <c r="K2285" i="39"/>
  <c r="K2301" i="39"/>
  <c r="K2317" i="39"/>
  <c r="K2333" i="39"/>
  <c r="K65" i="39"/>
  <c r="K301" i="39"/>
  <c r="K382" i="39"/>
  <c r="K465" i="39"/>
  <c r="K549" i="39"/>
  <c r="K613" i="39"/>
  <c r="K677" i="39"/>
  <c r="K737" i="39"/>
  <c r="K801" i="39"/>
  <c r="K865" i="39"/>
  <c r="K921" i="39"/>
  <c r="K973" i="39"/>
  <c r="K1013" i="39"/>
  <c r="K1055" i="39"/>
  <c r="K1097" i="39"/>
  <c r="K1134" i="39"/>
  <c r="K1169" i="39"/>
  <c r="K1201" i="39"/>
  <c r="K1231" i="39"/>
  <c r="K1261" i="39"/>
  <c r="K1287" i="39"/>
  <c r="K1315" i="39"/>
  <c r="K1338" i="39"/>
  <c r="K1358" i="39"/>
  <c r="K1374" i="39"/>
  <c r="K1390" i="39"/>
  <c r="K1406" i="39"/>
  <c r="K1422" i="39"/>
  <c r="K1438" i="39"/>
  <c r="K1454" i="39"/>
  <c r="K1470" i="39"/>
  <c r="K1486" i="39"/>
  <c r="K1502" i="39"/>
  <c r="K1518" i="39"/>
  <c r="K1534" i="39"/>
  <c r="K1550" i="39"/>
  <c r="K1566" i="39"/>
  <c r="K1582" i="39"/>
  <c r="K1598" i="39"/>
  <c r="K1614" i="39"/>
  <c r="K1630" i="39"/>
  <c r="K1646" i="39"/>
  <c r="K1662" i="39"/>
  <c r="K1678" i="39"/>
  <c r="K1694" i="39"/>
  <c r="K1710" i="39"/>
  <c r="K1726" i="39"/>
  <c r="K1742" i="39"/>
  <c r="K1758" i="39"/>
  <c r="K1774" i="39"/>
  <c r="K1790" i="39"/>
  <c r="K1806" i="39"/>
  <c r="K1822" i="39"/>
  <c r="K1838" i="39"/>
  <c r="K1854" i="39"/>
  <c r="K1870" i="39"/>
  <c r="K1886" i="39"/>
  <c r="K1902" i="39"/>
  <c r="K1918" i="39"/>
  <c r="K1934" i="39"/>
  <c r="K1950" i="39"/>
  <c r="K1966" i="39"/>
  <c r="K1982" i="39"/>
  <c r="K1998" i="39"/>
  <c r="K2014" i="39"/>
  <c r="K2030" i="39"/>
  <c r="K2046" i="39"/>
  <c r="K2062" i="39"/>
  <c r="K2078" i="39"/>
  <c r="K2094" i="39"/>
  <c r="K2110" i="39"/>
  <c r="K2126" i="39"/>
  <c r="K2142" i="39"/>
  <c r="K2158" i="39"/>
  <c r="K2174" i="39"/>
  <c r="K2190" i="39"/>
  <c r="K2206" i="39"/>
  <c r="K2222" i="39"/>
  <c r="K2238" i="39"/>
  <c r="K2254" i="39"/>
  <c r="K2270" i="39"/>
  <c r="K2286" i="39"/>
  <c r="K78" i="39"/>
  <c r="K190" i="39"/>
  <c r="K302" i="39"/>
  <c r="K385" i="39"/>
  <c r="K477" i="39"/>
  <c r="K557" i="39"/>
  <c r="K621" i="39"/>
  <c r="K685" i="39"/>
  <c r="K741" i="39"/>
  <c r="K805" i="39"/>
  <c r="K869" i="39"/>
  <c r="K925" i="39"/>
  <c r="K974" i="39"/>
  <c r="K1017" i="39"/>
  <c r="K1057" i="39"/>
  <c r="K1101" i="39"/>
  <c r="K1135" i="39"/>
  <c r="K1171" i="39"/>
  <c r="K1203" i="39"/>
  <c r="K1233" i="39"/>
  <c r="K1262" i="39"/>
  <c r="K1289" i="39"/>
  <c r="K1317" i="39"/>
  <c r="K1340" i="39"/>
  <c r="K1359" i="39"/>
  <c r="K1375" i="39"/>
  <c r="K1391" i="39"/>
  <c r="K1407" i="39"/>
  <c r="K1423" i="39"/>
  <c r="K1439" i="39"/>
  <c r="K1455" i="39"/>
  <c r="K1471" i="39"/>
  <c r="K1487" i="39"/>
  <c r="K1503" i="39"/>
  <c r="K1519" i="39"/>
  <c r="K1535" i="39"/>
  <c r="K1551" i="39"/>
  <c r="K1567" i="39"/>
  <c r="K1583" i="39"/>
  <c r="K1599" i="39"/>
  <c r="K1615" i="39"/>
  <c r="K1631" i="39"/>
  <c r="K1647" i="39"/>
  <c r="K1663" i="39"/>
  <c r="K1679" i="39"/>
  <c r="K1695" i="39"/>
  <c r="K1711" i="39"/>
  <c r="K1727" i="39"/>
  <c r="K1743" i="39"/>
  <c r="K1759" i="39"/>
  <c r="K1775" i="39"/>
  <c r="K1791" i="39"/>
  <c r="K1807" i="39"/>
  <c r="K1823" i="39"/>
  <c r="K1839" i="39"/>
  <c r="K1855" i="39"/>
  <c r="K1871" i="39"/>
  <c r="K1887" i="39"/>
  <c r="K1903" i="39"/>
  <c r="K1919" i="39"/>
  <c r="K1935" i="39"/>
  <c r="K1951" i="39"/>
  <c r="K1967" i="39"/>
  <c r="K1983" i="39"/>
  <c r="K1999" i="39"/>
  <c r="K2015" i="39"/>
  <c r="K2031" i="39"/>
  <c r="K2047" i="39"/>
  <c r="K2063" i="39"/>
  <c r="K2079" i="39"/>
  <c r="K2095" i="39"/>
  <c r="K2111" i="39"/>
  <c r="K2127" i="39"/>
  <c r="K2143" i="39"/>
  <c r="K2159" i="39"/>
  <c r="K2175" i="39"/>
  <c r="K2191" i="39"/>
  <c r="K2207" i="39"/>
  <c r="K2223" i="39"/>
  <c r="K2239" i="39"/>
  <c r="K2255" i="39"/>
  <c r="K2271" i="39"/>
  <c r="K2287" i="39"/>
  <c r="K81" i="39"/>
  <c r="K193" i="39"/>
  <c r="K305" i="39"/>
  <c r="K397" i="39"/>
  <c r="K478" i="39"/>
  <c r="K558" i="39"/>
  <c r="K622" i="39"/>
  <c r="K686" i="39"/>
  <c r="K749" i="39"/>
  <c r="K813" i="39"/>
  <c r="K877" i="39"/>
  <c r="K926" i="39"/>
  <c r="K975" i="39"/>
  <c r="K1021" i="39"/>
  <c r="K1061" i="39"/>
  <c r="K1102" i="39"/>
  <c r="K1137" i="39"/>
  <c r="K1173" i="39"/>
  <c r="K1205" i="39"/>
  <c r="K1235" i="39"/>
  <c r="K1263" i="39"/>
  <c r="K1293" i="39"/>
  <c r="K1318" i="39"/>
  <c r="K1341" i="39"/>
  <c r="K1360" i="39"/>
  <c r="K1376" i="39"/>
  <c r="K1392" i="39"/>
  <c r="K1408" i="39"/>
  <c r="K1424" i="39"/>
  <c r="K1440" i="39"/>
  <c r="K1456" i="39"/>
  <c r="K1472" i="39"/>
  <c r="K1488" i="39"/>
  <c r="K1504" i="39"/>
  <c r="K1520" i="39"/>
  <c r="K1536" i="39"/>
  <c r="K1552" i="39"/>
  <c r="K1568" i="39"/>
  <c r="K1584" i="39"/>
  <c r="K1600" i="39"/>
  <c r="K1616" i="39"/>
  <c r="K1632" i="39"/>
  <c r="K1648" i="39"/>
  <c r="K1664" i="39"/>
  <c r="K1680" i="39"/>
  <c r="K1696" i="39"/>
  <c r="K1712" i="39"/>
  <c r="K1728" i="39"/>
  <c r="K1744" i="39"/>
  <c r="K1760" i="39"/>
  <c r="K1776" i="39"/>
  <c r="K1792" i="39"/>
  <c r="K1808" i="39"/>
  <c r="K1824" i="39"/>
  <c r="K1840" i="39"/>
  <c r="K1856" i="39"/>
  <c r="K1872" i="39"/>
  <c r="K1888" i="39"/>
  <c r="K1904" i="39"/>
  <c r="K1920" i="39"/>
  <c r="K1936" i="39"/>
  <c r="K1952" i="39"/>
  <c r="K1968" i="39"/>
  <c r="K1984" i="39"/>
  <c r="K2000" i="39"/>
  <c r="K2016" i="39"/>
  <c r="K2032" i="39"/>
  <c r="K2048" i="39"/>
  <c r="K2064" i="39"/>
  <c r="K2080" i="39"/>
  <c r="K2096" i="39"/>
  <c r="K2112" i="39"/>
  <c r="K2128" i="39"/>
  <c r="K2144" i="39"/>
  <c r="K2160" i="39"/>
  <c r="K2176" i="39"/>
  <c r="K2192" i="39"/>
  <c r="K2208" i="39"/>
  <c r="K2224" i="39"/>
  <c r="K2240" i="39"/>
  <c r="K2256" i="39"/>
  <c r="K2272" i="39"/>
  <c r="K2288" i="39"/>
  <c r="K2304" i="39"/>
  <c r="K94" i="39"/>
  <c r="K206" i="39"/>
  <c r="K317" i="39"/>
  <c r="K398" i="39"/>
  <c r="K481" i="39"/>
  <c r="K561" i="39"/>
  <c r="K625" i="39"/>
  <c r="K689" i="39"/>
  <c r="K750" i="39"/>
  <c r="K814" i="39"/>
  <c r="K878" i="39"/>
  <c r="K929" i="39"/>
  <c r="K977" i="39"/>
  <c r="K1022" i="39"/>
  <c r="K1065" i="39"/>
  <c r="K1103" i="39"/>
  <c r="K1139" i="39"/>
  <c r="K1174" i="39"/>
  <c r="K1206" i="39"/>
  <c r="K1237" i="39"/>
  <c r="K1265" i="39"/>
  <c r="K1294" i="39"/>
  <c r="K1319" i="39"/>
  <c r="K1342" i="39"/>
  <c r="K1361" i="39"/>
  <c r="K1377" i="39"/>
  <c r="K1393" i="39"/>
  <c r="K1409" i="39"/>
  <c r="K1425" i="39"/>
  <c r="K1441" i="39"/>
  <c r="K1457" i="39"/>
  <c r="K1473" i="39"/>
  <c r="K1489" i="39"/>
  <c r="K1505" i="39"/>
  <c r="K1521" i="39"/>
  <c r="K1537" i="39"/>
  <c r="K1553" i="39"/>
  <c r="K1569" i="39"/>
  <c r="K1585" i="39"/>
  <c r="K1601" i="39"/>
  <c r="K1617" i="39"/>
  <c r="K1633" i="39"/>
  <c r="K1649" i="39"/>
  <c r="K1665" i="39"/>
  <c r="K1681" i="39"/>
  <c r="K1697" i="39"/>
  <c r="K1713" i="39"/>
  <c r="K1729" i="39"/>
  <c r="K1745" i="39"/>
  <c r="K1761" i="39"/>
  <c r="K1777" i="39"/>
  <c r="K1793" i="39"/>
  <c r="K1809" i="39"/>
  <c r="K1825" i="39"/>
  <c r="K1841" i="39"/>
  <c r="K1857" i="39"/>
  <c r="K1873" i="39"/>
  <c r="K1889" i="39"/>
  <c r="K1905" i="39"/>
  <c r="K1921" i="39"/>
  <c r="K1937" i="39"/>
  <c r="K1953" i="39"/>
  <c r="K1969" i="39"/>
  <c r="K1985" i="39"/>
  <c r="K2001" i="39"/>
  <c r="K2017" i="39"/>
  <c r="K2033" i="39"/>
  <c r="K2049" i="39"/>
  <c r="K2065" i="39"/>
  <c r="K2081" i="39"/>
  <c r="K2097" i="39"/>
  <c r="K2113" i="39"/>
  <c r="K2129" i="39"/>
  <c r="K2145" i="39"/>
  <c r="K2161" i="39"/>
  <c r="K2177" i="39"/>
  <c r="K2193" i="39"/>
  <c r="K2209" i="39"/>
  <c r="K2225" i="39"/>
  <c r="K2241" i="39"/>
  <c r="K2257" i="39"/>
  <c r="K2273" i="39"/>
  <c r="K2289" i="39"/>
  <c r="K2305" i="39"/>
  <c r="K97" i="39"/>
  <c r="K209" i="39"/>
  <c r="K318" i="39"/>
  <c r="K401" i="39"/>
  <c r="K493" i="39"/>
  <c r="K565" i="39"/>
  <c r="K629" i="39"/>
  <c r="K693" i="39"/>
  <c r="K753" i="39"/>
  <c r="K817" i="39"/>
  <c r="K881" i="39"/>
  <c r="K933" i="39"/>
  <c r="K981" i="39"/>
  <c r="K1023" i="39"/>
  <c r="K1069" i="39"/>
  <c r="K1105" i="39"/>
  <c r="K1141" i="39"/>
  <c r="K1177" i="39"/>
  <c r="K1238" i="39"/>
  <c r="K1267" i="39"/>
  <c r="K1295" i="39"/>
  <c r="K1321" i="39"/>
  <c r="K1343" i="39"/>
  <c r="K1362" i="39"/>
  <c r="K1378" i="39"/>
  <c r="K1394" i="39"/>
  <c r="K1410" i="39"/>
  <c r="K1426" i="39"/>
  <c r="K1442" i="39"/>
  <c r="K1458" i="39"/>
  <c r="K1474" i="39"/>
  <c r="K1490" i="39"/>
  <c r="K1506" i="39"/>
  <c r="K1522" i="39"/>
  <c r="K1538" i="39"/>
  <c r="K1554" i="39"/>
  <c r="K1570" i="39"/>
  <c r="K1586" i="39"/>
  <c r="K1602" i="39"/>
  <c r="K1618" i="39"/>
  <c r="K1634" i="39"/>
  <c r="K1650" i="39"/>
  <c r="K1666" i="39"/>
  <c r="K1682" i="39"/>
  <c r="K1698" i="39"/>
  <c r="K1714" i="39"/>
  <c r="K1730" i="39"/>
  <c r="K1746" i="39"/>
  <c r="K1762" i="39"/>
  <c r="K1778" i="39"/>
  <c r="K1794" i="39"/>
  <c r="K1810" i="39"/>
  <c r="K1826" i="39"/>
  <c r="K1842" i="39"/>
  <c r="K1858" i="39"/>
  <c r="K1874" i="39"/>
  <c r="K1890" i="39"/>
  <c r="K1906" i="39"/>
  <c r="K1922" i="39"/>
  <c r="K1938" i="39"/>
  <c r="K1954" i="39"/>
  <c r="K1970" i="39"/>
  <c r="K1986" i="39"/>
  <c r="K2002" i="39"/>
  <c r="K2018" i="39"/>
  <c r="K2034" i="39"/>
  <c r="K2050" i="39"/>
  <c r="K2066" i="39"/>
  <c r="K2082" i="39"/>
  <c r="K2098" i="39"/>
  <c r="K2114" i="39"/>
  <c r="K2130" i="39"/>
  <c r="K2146" i="39"/>
  <c r="K2162" i="39"/>
  <c r="K2178" i="39"/>
  <c r="K2194" i="39"/>
  <c r="K2210" i="39"/>
  <c r="K2226" i="39"/>
  <c r="K2242" i="39"/>
  <c r="K2258" i="39"/>
  <c r="K2274" i="39"/>
  <c r="K110" i="39"/>
  <c r="K222" i="39"/>
  <c r="K321" i="39"/>
  <c r="K413" i="39"/>
  <c r="K494" i="39"/>
  <c r="K573" i="39"/>
  <c r="K637" i="39"/>
  <c r="K701" i="39"/>
  <c r="K757" i="39"/>
  <c r="K821" i="39"/>
  <c r="K885" i="39"/>
  <c r="K937" i="39"/>
  <c r="K985" i="39"/>
  <c r="K1025" i="39"/>
  <c r="K1070" i="39"/>
  <c r="K1107" i="39"/>
  <c r="K1145" i="39"/>
  <c r="K1181" i="39"/>
  <c r="K1239" i="39"/>
  <c r="K1269" i="39"/>
  <c r="K1297" i="39"/>
  <c r="K1324" i="39"/>
  <c r="K1344" i="39"/>
  <c r="K1363" i="39"/>
  <c r="K1379" i="39"/>
  <c r="K1395" i="39"/>
  <c r="K1411" i="39"/>
  <c r="K1427" i="39"/>
  <c r="K1443" i="39"/>
  <c r="K1459" i="39"/>
  <c r="K1475" i="39"/>
  <c r="K1491" i="39"/>
  <c r="K1507" i="39"/>
  <c r="K1523" i="39"/>
  <c r="K1539" i="39"/>
  <c r="K1555" i="39"/>
  <c r="K1571" i="39"/>
  <c r="K1587" i="39"/>
  <c r="K1603" i="39"/>
  <c r="K1619" i="39"/>
  <c r="K1635" i="39"/>
  <c r="K1667" i="39"/>
  <c r="K1683" i="39"/>
  <c r="K1699" i="39"/>
  <c r="K1715" i="39"/>
  <c r="K1731" i="39"/>
  <c r="K1747" i="39"/>
  <c r="K1763" i="39"/>
  <c r="K1779" i="39"/>
  <c r="K1795" i="39"/>
  <c r="K1811" i="39"/>
  <c r="K1827" i="39"/>
  <c r="K1843" i="39"/>
  <c r="K1859" i="39"/>
  <c r="K1875" i="39"/>
  <c r="K1891" i="39"/>
  <c r="K1907" i="39"/>
  <c r="K1923" i="39"/>
  <c r="K1939" i="39"/>
  <c r="K1955" i="39"/>
  <c r="K1971" i="39"/>
  <c r="K1987" i="39"/>
  <c r="K2003" i="39"/>
  <c r="K2019" i="39"/>
  <c r="K2035" i="39"/>
  <c r="K2051" i="39"/>
  <c r="K2067" i="39"/>
  <c r="K2083" i="39"/>
  <c r="K2099" i="39"/>
  <c r="K2115" i="39"/>
  <c r="K2131" i="39"/>
  <c r="K2147" i="39"/>
  <c r="K2163" i="39"/>
  <c r="K2179" i="39"/>
  <c r="K2195" i="39"/>
  <c r="K2211" i="39"/>
  <c r="K2227" i="39"/>
  <c r="K2243" i="39"/>
  <c r="K2259" i="39"/>
  <c r="K2275" i="39"/>
  <c r="K509" i="39"/>
  <c r="K830" i="39"/>
  <c r="K1077" i="39"/>
  <c r="K1241" i="39"/>
  <c r="K1365" i="39"/>
  <c r="K1446" i="39"/>
  <c r="K1540" i="39"/>
  <c r="K1621" i="39"/>
  <c r="K1700" i="39"/>
  <c r="K1781" i="39"/>
  <c r="K1862" i="39"/>
  <c r="K1956" i="39"/>
  <c r="K2037" i="39"/>
  <c r="K2118" i="39"/>
  <c r="K2212" i="39"/>
  <c r="K2290" i="39"/>
  <c r="K2320" i="39"/>
  <c r="K2337" i="39"/>
  <c r="K2353" i="39"/>
  <c r="K2369" i="39"/>
  <c r="K2385" i="39"/>
  <c r="K2401" i="39"/>
  <c r="K2417" i="39"/>
  <c r="K2433" i="39"/>
  <c r="K2449" i="39"/>
  <c r="K2465" i="39"/>
  <c r="K2481" i="39"/>
  <c r="K2497" i="39"/>
  <c r="K2513" i="39"/>
  <c r="K2529" i="39"/>
  <c r="K2545" i="39"/>
  <c r="K2561" i="39"/>
  <c r="K2577" i="39"/>
  <c r="K2593" i="39"/>
  <c r="K2609" i="39"/>
  <c r="K2625" i="39"/>
  <c r="K2641" i="39"/>
  <c r="K2657" i="39"/>
  <c r="K2673" i="39"/>
  <c r="K2689" i="39"/>
  <c r="K2705" i="39"/>
  <c r="K2721" i="39"/>
  <c r="K2737" i="39"/>
  <c r="K2753" i="39"/>
  <c r="K2769" i="39"/>
  <c r="K2785" i="39"/>
  <c r="K2801" i="39"/>
  <c r="K2817" i="39"/>
  <c r="K2833" i="39"/>
  <c r="K2849" i="39"/>
  <c r="K2865" i="39"/>
  <c r="K2881" i="39"/>
  <c r="K2897" i="39"/>
  <c r="K2913" i="39"/>
  <c r="K2929" i="39"/>
  <c r="K2945" i="39"/>
  <c r="K2961" i="39"/>
  <c r="K2977" i="39"/>
  <c r="K2993" i="39"/>
  <c r="K3009" i="39"/>
  <c r="K3025" i="39"/>
  <c r="K3041" i="39"/>
  <c r="K3057" i="39"/>
  <c r="K3073" i="39"/>
  <c r="K113" i="39"/>
  <c r="K510" i="39"/>
  <c r="K833" i="39"/>
  <c r="K1245" i="39"/>
  <c r="K1366" i="39"/>
  <c r="K1460" i="39"/>
  <c r="K1541" i="39"/>
  <c r="K1622" i="39"/>
  <c r="K1701" i="39"/>
  <c r="K1782" i="39"/>
  <c r="K1876" i="39"/>
  <c r="K1957" i="39"/>
  <c r="K2038" i="39"/>
  <c r="K2132" i="39"/>
  <c r="K2213" i="39"/>
  <c r="K2291" i="39"/>
  <c r="K2321" i="39"/>
  <c r="K2338" i="39"/>
  <c r="K2354" i="39"/>
  <c r="K2370" i="39"/>
  <c r="K2386" i="39"/>
  <c r="K2402" i="39"/>
  <c r="K2418" i="39"/>
  <c r="K2434" i="39"/>
  <c r="K2450" i="39"/>
  <c r="K2466" i="39"/>
  <c r="K2482" i="39"/>
  <c r="K2498" i="39"/>
  <c r="K2514" i="39"/>
  <c r="K2530" i="39"/>
  <c r="K2546" i="39"/>
  <c r="K2562" i="39"/>
  <c r="K2578" i="39"/>
  <c r="K2594" i="39"/>
  <c r="K2610" i="39"/>
  <c r="K2626" i="39"/>
  <c r="K2642" i="39"/>
  <c r="K2658" i="39"/>
  <c r="K2674" i="39"/>
  <c r="K2690" i="39"/>
  <c r="K2706" i="39"/>
  <c r="K2722" i="39"/>
  <c r="K2738" i="39"/>
  <c r="K2754" i="39"/>
  <c r="K2770" i="39"/>
  <c r="K2786" i="39"/>
  <c r="K2802" i="39"/>
  <c r="K2818" i="39"/>
  <c r="K2834" i="39"/>
  <c r="K2850" i="39"/>
  <c r="K2866" i="39"/>
  <c r="K2882" i="39"/>
  <c r="K2898" i="39"/>
  <c r="K2914" i="39"/>
  <c r="K2930" i="39"/>
  <c r="K2946" i="39"/>
  <c r="K2962" i="39"/>
  <c r="K2978" i="39"/>
  <c r="K2994" i="39"/>
  <c r="K3010" i="39"/>
  <c r="K3026" i="39"/>
  <c r="K3042" i="39"/>
  <c r="K3058" i="39"/>
  <c r="K3074" i="39"/>
  <c r="K3090" i="39"/>
  <c r="K3106" i="39"/>
  <c r="K3122" i="39"/>
  <c r="K3138" i="39"/>
  <c r="K3154" i="39"/>
  <c r="K3170" i="39"/>
  <c r="K3186" i="39"/>
  <c r="K3202" i="39"/>
  <c r="K3218" i="39"/>
  <c r="K3234" i="39"/>
  <c r="K3250" i="39"/>
  <c r="K3266" i="39"/>
  <c r="K3282" i="39"/>
  <c r="K3314" i="39"/>
  <c r="K3330" i="39"/>
  <c r="K3346" i="39"/>
  <c r="K3362" i="39"/>
  <c r="K3378" i="39"/>
  <c r="K3394" i="39"/>
  <c r="K126" i="39"/>
  <c r="K574" i="39"/>
  <c r="K889" i="39"/>
  <c r="K1113" i="39"/>
  <c r="K1246" i="39"/>
  <c r="K1380" i="39"/>
  <c r="K1461" i="39"/>
  <c r="K1542" i="39"/>
  <c r="K1636" i="39"/>
  <c r="K1702" i="39"/>
  <c r="K1796" i="39"/>
  <c r="K1877" i="39"/>
  <c r="K1958" i="39"/>
  <c r="K2052" i="39"/>
  <c r="K2133" i="39"/>
  <c r="K2214" i="39"/>
  <c r="K2292" i="39"/>
  <c r="K2322" i="39"/>
  <c r="K2339" i="39"/>
  <c r="K2355" i="39"/>
  <c r="K2371" i="39"/>
  <c r="K2387" i="39"/>
  <c r="K2403" i="39"/>
  <c r="K2419" i="39"/>
  <c r="K2435" i="39"/>
  <c r="K2451" i="39"/>
  <c r="K2467" i="39"/>
  <c r="K2483" i="39"/>
  <c r="K2499" i="39"/>
  <c r="K2515" i="39"/>
  <c r="K2531" i="39"/>
  <c r="K2547" i="39"/>
  <c r="K2563" i="39"/>
  <c r="K2579" i="39"/>
  <c r="K2595" i="39"/>
  <c r="K2611" i="39"/>
  <c r="K2627" i="39"/>
  <c r="K2643" i="39"/>
  <c r="K2659" i="39"/>
  <c r="K2675" i="39"/>
  <c r="K2691" i="39"/>
  <c r="K2707" i="39"/>
  <c r="K2723" i="39"/>
  <c r="K2739" i="39"/>
  <c r="K2755" i="39"/>
  <c r="K2771" i="39"/>
  <c r="K2787" i="39"/>
  <c r="K2803" i="39"/>
  <c r="K2819" i="39"/>
  <c r="K2835" i="39"/>
  <c r="K2851" i="39"/>
  <c r="K2883" i="39"/>
  <c r="K2899" i="39"/>
  <c r="K2915" i="39"/>
  <c r="K2931" i="39"/>
  <c r="K2947" i="39"/>
  <c r="K2963" i="39"/>
  <c r="K2979" i="39"/>
  <c r="K2995" i="39"/>
  <c r="K3011" i="39"/>
  <c r="K3027" i="39"/>
  <c r="K3043" i="39"/>
  <c r="K3059" i="39"/>
  <c r="K3075" i="39"/>
  <c r="K3091" i="39"/>
  <c r="K3107" i="39"/>
  <c r="K3123" i="39"/>
  <c r="K3139" i="39"/>
  <c r="K3155" i="39"/>
  <c r="K3171" i="39"/>
  <c r="K3187" i="39"/>
  <c r="K3203" i="39"/>
  <c r="K3219" i="39"/>
  <c r="K3235" i="39"/>
  <c r="K3251" i="39"/>
  <c r="K3267" i="39"/>
  <c r="K3283" i="39"/>
  <c r="K3315" i="39"/>
  <c r="K3331" i="39"/>
  <c r="K3347" i="39"/>
  <c r="K3363" i="39"/>
  <c r="K3379" i="39"/>
  <c r="K129" i="39"/>
  <c r="K577" i="39"/>
  <c r="K893" i="39"/>
  <c r="K1117" i="39"/>
  <c r="K1270" i="39"/>
  <c r="K1381" i="39"/>
  <c r="K1462" i="39"/>
  <c r="K1556" i="39"/>
  <c r="K1637" i="39"/>
  <c r="K1716" i="39"/>
  <c r="K581" i="39"/>
  <c r="K894" i="39"/>
  <c r="K1271" i="39"/>
  <c r="K1382" i="39"/>
  <c r="K1476" i="39"/>
  <c r="K1557" i="39"/>
  <c r="K1638" i="39"/>
  <c r="K1717" i="39"/>
  <c r="K1798" i="39"/>
  <c r="K1892" i="39"/>
  <c r="K1973" i="39"/>
  <c r="K2054" i="39"/>
  <c r="K2148" i="39"/>
  <c r="K2229" i="39"/>
  <c r="K2294" i="39"/>
  <c r="K2324" i="39"/>
  <c r="K2341" i="39"/>
  <c r="K2357" i="39"/>
  <c r="K2373" i="39"/>
  <c r="K2389" i="39"/>
  <c r="K2405" i="39"/>
  <c r="K2421" i="39"/>
  <c r="K2437" i="39"/>
  <c r="K2453" i="39"/>
  <c r="K2469" i="39"/>
  <c r="K2485" i="39"/>
  <c r="K2501" i="39"/>
  <c r="K2517" i="39"/>
  <c r="K2533" i="39"/>
  <c r="K2549" i="39"/>
  <c r="K2565" i="39"/>
  <c r="K2581" i="39"/>
  <c r="K2597" i="39"/>
  <c r="K2613" i="39"/>
  <c r="K2629" i="39"/>
  <c r="K2645" i="39"/>
  <c r="K2661" i="39"/>
  <c r="K2677" i="39"/>
  <c r="K2693" i="39"/>
  <c r="K2709" i="39"/>
  <c r="K2725" i="39"/>
  <c r="K2741" i="39"/>
  <c r="K2757" i="39"/>
  <c r="K2773" i="39"/>
  <c r="K2789" i="39"/>
  <c r="K2805" i="39"/>
  <c r="K2821" i="39"/>
  <c r="K2837" i="39"/>
  <c r="K2853" i="39"/>
  <c r="K2869" i="39"/>
  <c r="K2885" i="39"/>
  <c r="K2901" i="39"/>
  <c r="K2917" i="39"/>
  <c r="K2933" i="39"/>
  <c r="K2949" i="39"/>
  <c r="K2965" i="39"/>
  <c r="K2981" i="39"/>
  <c r="K2997" i="39"/>
  <c r="K3013" i="39"/>
  <c r="K3029" i="39"/>
  <c r="K3045" i="39"/>
  <c r="K3061" i="39"/>
  <c r="K3077" i="39"/>
  <c r="K3093" i="39"/>
  <c r="K3109" i="39"/>
  <c r="K3125" i="39"/>
  <c r="K3141" i="39"/>
  <c r="K3157" i="39"/>
  <c r="K3173" i="39"/>
  <c r="K3189" i="39"/>
  <c r="K3205" i="39"/>
  <c r="K3221" i="39"/>
  <c r="K3237" i="39"/>
  <c r="K3253" i="39"/>
  <c r="K3269" i="39"/>
  <c r="K3285" i="39"/>
  <c r="K3301" i="39"/>
  <c r="K3317" i="39"/>
  <c r="K3333" i="39"/>
  <c r="K3349" i="39"/>
  <c r="K3365" i="39"/>
  <c r="K3381" i="39"/>
  <c r="K3397" i="39"/>
  <c r="K3413" i="39"/>
  <c r="K638" i="39"/>
  <c r="K941" i="39"/>
  <c r="K1149" i="39"/>
  <c r="K1273" i="39"/>
  <c r="K1396" i="39"/>
  <c r="K1477" i="39"/>
  <c r="K1558" i="39"/>
  <c r="K1718" i="39"/>
  <c r="K1812" i="39"/>
  <c r="K1893" i="39"/>
  <c r="K1974" i="39"/>
  <c r="K2068" i="39"/>
  <c r="K2149" i="39"/>
  <c r="K2230" i="39"/>
  <c r="K2299" i="39"/>
  <c r="K2325" i="39"/>
  <c r="K2342" i="39"/>
  <c r="K2358" i="39"/>
  <c r="K2374" i="39"/>
  <c r="K2390" i="39"/>
  <c r="K2406" i="39"/>
  <c r="K2422" i="39"/>
  <c r="K2438" i="39"/>
  <c r="K2454" i="39"/>
  <c r="K2470" i="39"/>
  <c r="K2486" i="39"/>
  <c r="K2502" i="39"/>
  <c r="K2518" i="39"/>
  <c r="K2534" i="39"/>
  <c r="K2550" i="39"/>
  <c r="K2566" i="39"/>
  <c r="K2582" i="39"/>
  <c r="K2598" i="39"/>
  <c r="K2614" i="39"/>
  <c r="K2630" i="39"/>
  <c r="K2646" i="39"/>
  <c r="K2662" i="39"/>
  <c r="K2678" i="39"/>
  <c r="K2694" i="39"/>
  <c r="K2710" i="39"/>
  <c r="K2726" i="39"/>
  <c r="K2742" i="39"/>
  <c r="K2758" i="39"/>
  <c r="K2774" i="39"/>
  <c r="K2790" i="39"/>
  <c r="K2806" i="39"/>
  <c r="K2822" i="39"/>
  <c r="K2838" i="39"/>
  <c r="K2854" i="39"/>
  <c r="K2886" i="39"/>
  <c r="K2902" i="39"/>
  <c r="K2918" i="39"/>
  <c r="K2934" i="39"/>
  <c r="K2950" i="39"/>
  <c r="K2966" i="39"/>
  <c r="K2982" i="39"/>
  <c r="K2998" i="39"/>
  <c r="K3014" i="39"/>
  <c r="K3030" i="39"/>
  <c r="K3046" i="39"/>
  <c r="K3062" i="39"/>
  <c r="K3078" i="39"/>
  <c r="K3094" i="39"/>
  <c r="K3110" i="39"/>
  <c r="K3126" i="39"/>
  <c r="K3142" i="39"/>
  <c r="K3158" i="39"/>
  <c r="K3174" i="39"/>
  <c r="K3190" i="39"/>
  <c r="K3206" i="39"/>
  <c r="K3222" i="39"/>
  <c r="K3238" i="39"/>
  <c r="K3254" i="39"/>
  <c r="K3270" i="39"/>
  <c r="K3286" i="39"/>
  <c r="K3302" i="39"/>
  <c r="K3318" i="39"/>
  <c r="K3334" i="39"/>
  <c r="K3350" i="39"/>
  <c r="K3366" i="39"/>
  <c r="K3382" i="39"/>
  <c r="K3398" i="39"/>
  <c r="K3414" i="39"/>
  <c r="K225" i="39"/>
  <c r="K641" i="39"/>
  <c r="K942" i="39"/>
  <c r="K1150" i="39"/>
  <c r="K1299" i="39"/>
  <c r="K1397" i="39"/>
  <c r="K1478" i="39"/>
  <c r="K1572" i="39"/>
  <c r="K1652" i="39"/>
  <c r="K1732" i="39"/>
  <c r="K1813" i="39"/>
  <c r="K1894" i="39"/>
  <c r="K1988" i="39"/>
  <c r="K2069" i="39"/>
  <c r="K2150" i="39"/>
  <c r="K2244" i="39"/>
  <c r="K2302" i="39"/>
  <c r="K2326" i="39"/>
  <c r="K2343" i="39"/>
  <c r="K2359" i="39"/>
  <c r="K2375" i="39"/>
  <c r="K2391" i="39"/>
  <c r="K2407" i="39"/>
  <c r="K2423" i="39"/>
  <c r="K2439" i="39"/>
  <c r="K2455" i="39"/>
  <c r="K2471" i="39"/>
  <c r="K2487" i="39"/>
  <c r="K2503" i="39"/>
  <c r="K2519" i="39"/>
  <c r="K2535" i="39"/>
  <c r="K2551" i="39"/>
  <c r="K2567" i="39"/>
  <c r="K2583" i="39"/>
  <c r="K2599" i="39"/>
  <c r="K2615" i="39"/>
  <c r="K2631" i="39"/>
  <c r="K2647" i="39"/>
  <c r="K2663" i="39"/>
  <c r="K2679" i="39"/>
  <c r="K2695" i="39"/>
  <c r="K2711" i="39"/>
  <c r="K2727" i="39"/>
  <c r="K2743" i="39"/>
  <c r="K2759" i="39"/>
  <c r="K2775" i="39"/>
  <c r="K2791" i="39"/>
  <c r="K2807" i="39"/>
  <c r="K2823" i="39"/>
  <c r="K2839" i="39"/>
  <c r="K2855" i="39"/>
  <c r="K2871" i="39"/>
  <c r="K2887" i="39"/>
  <c r="K2903" i="39"/>
  <c r="K2919" i="39"/>
  <c r="K2935" i="39"/>
  <c r="K2951" i="39"/>
  <c r="K2967" i="39"/>
  <c r="K2983" i="39"/>
  <c r="K2999" i="39"/>
  <c r="K3015" i="39"/>
  <c r="K3031" i="39"/>
  <c r="K3047" i="39"/>
  <c r="K3063" i="39"/>
  <c r="K3079" i="39"/>
  <c r="K3095" i="39"/>
  <c r="K3111" i="39"/>
  <c r="K3127" i="39"/>
  <c r="K3143" i="39"/>
  <c r="K3159" i="39"/>
  <c r="K3175" i="39"/>
  <c r="K3191" i="39"/>
  <c r="K3207" i="39"/>
  <c r="K3223" i="39"/>
  <c r="K3239" i="39"/>
  <c r="K3255" i="39"/>
  <c r="K3271" i="39"/>
  <c r="K3287" i="39"/>
  <c r="K3303" i="39"/>
  <c r="K3319" i="39"/>
  <c r="K3335" i="39"/>
  <c r="K3351" i="39"/>
  <c r="K3367" i="39"/>
  <c r="K3383" i="39"/>
  <c r="K3399" i="39"/>
  <c r="K3415" i="39"/>
  <c r="K238" i="39"/>
  <c r="K645" i="39"/>
  <c r="K945" i="39"/>
  <c r="K1151" i="39"/>
  <c r="K1301" i="39"/>
  <c r="K1398" i="39"/>
  <c r="K1492" i="39"/>
  <c r="K1573" i="39"/>
  <c r="K1733" i="39"/>
  <c r="K1814" i="39"/>
  <c r="K1908" i="39"/>
  <c r="K1989" i="39"/>
  <c r="K2070" i="39"/>
  <c r="K2164" i="39"/>
  <c r="K2245" i="39"/>
  <c r="K2303" i="39"/>
  <c r="K2327" i="39"/>
  <c r="K2344" i="39"/>
  <c r="K2360" i="39"/>
  <c r="K2376" i="39"/>
  <c r="K2392" i="39"/>
  <c r="K2408" i="39"/>
  <c r="K2424" i="39"/>
  <c r="K2440" i="39"/>
  <c r="K2456" i="39"/>
  <c r="K2472" i="39"/>
  <c r="K2488" i="39"/>
  <c r="K2504" i="39"/>
  <c r="K2520" i="39"/>
  <c r="K2536" i="39"/>
  <c r="K2552" i="39"/>
  <c r="K241" i="39"/>
  <c r="K702" i="39"/>
  <c r="K989" i="39"/>
  <c r="K1182" i="39"/>
  <c r="K1302" i="39"/>
  <c r="K1412" i="39"/>
  <c r="K1493" i="39"/>
  <c r="K1574" i="39"/>
  <c r="K1654" i="39"/>
  <c r="K1734" i="39"/>
  <c r="K1828" i="39"/>
  <c r="K1909" i="39"/>
  <c r="K1990" i="39"/>
  <c r="K2084" i="39"/>
  <c r="K2165" i="39"/>
  <c r="K2246" i="39"/>
  <c r="K2306" i="39"/>
  <c r="K2328" i="39"/>
  <c r="K2345" i="39"/>
  <c r="K2361" i="39"/>
  <c r="K2377" i="39"/>
  <c r="K2393" i="39"/>
  <c r="K2409" i="39"/>
  <c r="K2425" i="39"/>
  <c r="K2441" i="39"/>
  <c r="K2457" i="39"/>
  <c r="K2473" i="39"/>
  <c r="K2489" i="39"/>
  <c r="K2505" i="39"/>
  <c r="K2521" i="39"/>
  <c r="K2537" i="39"/>
  <c r="K2553" i="39"/>
  <c r="K2569" i="39"/>
  <c r="K2585" i="39"/>
  <c r="K2601" i="39"/>
  <c r="K2617" i="39"/>
  <c r="K2633" i="39"/>
  <c r="K2649" i="39"/>
  <c r="K2665" i="39"/>
  <c r="K2681" i="39"/>
  <c r="K2697" i="39"/>
  <c r="K2713" i="39"/>
  <c r="K2729" i="39"/>
  <c r="K2745" i="39"/>
  <c r="K2761" i="39"/>
  <c r="K2777" i="39"/>
  <c r="K2793" i="39"/>
  <c r="K2809" i="39"/>
  <c r="K2825" i="39"/>
  <c r="K2841" i="39"/>
  <c r="K2857" i="39"/>
  <c r="K2873" i="39"/>
  <c r="K2889" i="39"/>
  <c r="K2905" i="39"/>
  <c r="K2921" i="39"/>
  <c r="K2937" i="39"/>
  <c r="K2953" i="39"/>
  <c r="K2969" i="39"/>
  <c r="K2985" i="39"/>
  <c r="K3001" i="39"/>
  <c r="K3017" i="39"/>
  <c r="K3033" i="39"/>
  <c r="K3049" i="39"/>
  <c r="K3065" i="39"/>
  <c r="K3081" i="39"/>
  <c r="K3097" i="39"/>
  <c r="K3113" i="39"/>
  <c r="K3129" i="39"/>
  <c r="K3145" i="39"/>
  <c r="K3161" i="39"/>
  <c r="K3177" i="39"/>
  <c r="K3193" i="39"/>
  <c r="K3209" i="39"/>
  <c r="K3225" i="39"/>
  <c r="K3241" i="39"/>
  <c r="K3257" i="39"/>
  <c r="K3273" i="39"/>
  <c r="K3289" i="39"/>
  <c r="K3305" i="39"/>
  <c r="K3321" i="39"/>
  <c r="K3337" i="39"/>
  <c r="K3353" i="39"/>
  <c r="K3369" i="39"/>
  <c r="K3385" i="39"/>
  <c r="K3401" i="39"/>
  <c r="K333" i="39"/>
  <c r="K705" i="39"/>
  <c r="K990" i="39"/>
  <c r="K1183" i="39"/>
  <c r="K1325" i="39"/>
  <c r="K1413" i="39"/>
  <c r="K1494" i="39"/>
  <c r="K1588" i="39"/>
  <c r="K1748" i="39"/>
  <c r="K1829" i="39"/>
  <c r="K1910" i="39"/>
  <c r="K2004" i="39"/>
  <c r="K2085" i="39"/>
  <c r="K2166" i="39"/>
  <c r="K2260" i="39"/>
  <c r="K2307" i="39"/>
  <c r="K2329" i="39"/>
  <c r="K2346" i="39"/>
  <c r="K2362" i="39"/>
  <c r="K2378" i="39"/>
  <c r="K2394" i="39"/>
  <c r="K2410" i="39"/>
  <c r="K2426" i="39"/>
  <c r="K2442" i="39"/>
  <c r="K2458" i="39"/>
  <c r="K2474" i="39"/>
  <c r="K2490" i="39"/>
  <c r="K2506" i="39"/>
  <c r="K2522" i="39"/>
  <c r="K2538" i="39"/>
  <c r="K2554" i="39"/>
  <c r="K2570" i="39"/>
  <c r="K2586" i="39"/>
  <c r="K2602" i="39"/>
  <c r="K2618" i="39"/>
  <c r="K2634" i="39"/>
  <c r="K2650" i="39"/>
  <c r="K2666" i="39"/>
  <c r="K2682" i="39"/>
  <c r="K2698" i="39"/>
  <c r="K2714" i="39"/>
  <c r="K2730" i="39"/>
  <c r="K2746" i="39"/>
  <c r="K2762" i="39"/>
  <c r="K2778" i="39"/>
  <c r="K2794" i="39"/>
  <c r="K2810" i="39"/>
  <c r="K2826" i="39"/>
  <c r="K2842" i="39"/>
  <c r="K2858" i="39"/>
  <c r="K2874" i="39"/>
  <c r="K2890" i="39"/>
  <c r="K2906" i="39"/>
  <c r="K2922" i="39"/>
  <c r="K2938" i="39"/>
  <c r="K2954" i="39"/>
  <c r="K2970" i="39"/>
  <c r="K2986" i="39"/>
  <c r="K3002" i="39"/>
  <c r="K3018" i="39"/>
  <c r="K3034" i="39"/>
  <c r="K3050" i="39"/>
  <c r="K3066" i="39"/>
  <c r="K3082" i="39"/>
  <c r="K3098" i="39"/>
  <c r="K3114" i="39"/>
  <c r="K3130" i="39"/>
  <c r="K3146" i="39"/>
  <c r="K3162" i="39"/>
  <c r="K3178" i="39"/>
  <c r="K3194" i="39"/>
  <c r="K3210" i="39"/>
  <c r="K3226" i="39"/>
  <c r="K3242" i="39"/>
  <c r="K3258" i="39"/>
  <c r="K3274" i="39"/>
  <c r="K334" i="39"/>
  <c r="K709" i="39"/>
  <c r="K991" i="39"/>
  <c r="K1185" i="39"/>
  <c r="K1326" i="39"/>
  <c r="K1414" i="39"/>
  <c r="K1508" i="39"/>
  <c r="K1589" i="39"/>
  <c r="K1668" i="39"/>
  <c r="K1749" i="39"/>
  <c r="K1830" i="39"/>
  <c r="K1924" i="39"/>
  <c r="K2005" i="39"/>
  <c r="K2086" i="39"/>
  <c r="K2180" i="39"/>
  <c r="K2261" i="39"/>
  <c r="K2308" i="39"/>
  <c r="K2330" i="39"/>
  <c r="K2347" i="39"/>
  <c r="K2363" i="39"/>
  <c r="K2379" i="39"/>
  <c r="K2395" i="39"/>
  <c r="K2411" i="39"/>
  <c r="K2427" i="39"/>
  <c r="K2443" i="39"/>
  <c r="K2459" i="39"/>
  <c r="K2475" i="39"/>
  <c r="K2491" i="39"/>
  <c r="K2507" i="39"/>
  <c r="K2523" i="39"/>
  <c r="K2539" i="39"/>
  <c r="K2555" i="39"/>
  <c r="K2571" i="39"/>
  <c r="K2587" i="39"/>
  <c r="K2603" i="39"/>
  <c r="K2619" i="39"/>
  <c r="K2635" i="39"/>
  <c r="K2651" i="39"/>
  <c r="K2667" i="39"/>
  <c r="K2683" i="39"/>
  <c r="K2699" i="39"/>
  <c r="K2715" i="39"/>
  <c r="K2731" i="39"/>
  <c r="K2747" i="39"/>
  <c r="K2763" i="39"/>
  <c r="K2779" i="39"/>
  <c r="K2795" i="39"/>
  <c r="K2811" i="39"/>
  <c r="K2827" i="39"/>
  <c r="K2843" i="39"/>
  <c r="K2859" i="39"/>
  <c r="K2875" i="39"/>
  <c r="K2891" i="39"/>
  <c r="K2907" i="39"/>
  <c r="K2923" i="39"/>
  <c r="K2939" i="39"/>
  <c r="K2955" i="39"/>
  <c r="K2971" i="39"/>
  <c r="K2987" i="39"/>
  <c r="K3003" i="39"/>
  <c r="K3019" i="39"/>
  <c r="K3035" i="39"/>
  <c r="K3051" i="39"/>
  <c r="K3067" i="39"/>
  <c r="K3083" i="39"/>
  <c r="K3099" i="39"/>
  <c r="K3115" i="39"/>
  <c r="K3131" i="39"/>
  <c r="K3147" i="39"/>
  <c r="K3163" i="39"/>
  <c r="K3179" i="39"/>
  <c r="K3195" i="39"/>
  <c r="K3211" i="39"/>
  <c r="K3227" i="39"/>
  <c r="K3243" i="39"/>
  <c r="K3259" i="39"/>
  <c r="K3275" i="39"/>
  <c r="K3291" i="39"/>
  <c r="K3307" i="39"/>
  <c r="K3323" i="39"/>
  <c r="K3339" i="39"/>
  <c r="K3355" i="39"/>
  <c r="K3371" i="39"/>
  <c r="K3387" i="39"/>
  <c r="K3403" i="39"/>
  <c r="K337" i="39"/>
  <c r="K1029" i="39"/>
  <c r="K1327" i="39"/>
  <c r="K1428" i="39"/>
  <c r="K1509" i="39"/>
  <c r="K1590" i="39"/>
  <c r="K1669" i="39"/>
  <c r="K1750" i="39"/>
  <c r="K1844" i="39"/>
  <c r="K1925" i="39"/>
  <c r="K2006" i="39"/>
  <c r="K2100" i="39"/>
  <c r="K2181" i="39"/>
  <c r="K2262" i="39"/>
  <c r="K2309" i="39"/>
  <c r="K2331" i="39"/>
  <c r="K2348" i="39"/>
  <c r="K2380" i="39"/>
  <c r="K2396" i="39"/>
  <c r="K2412" i="39"/>
  <c r="K2428" i="39"/>
  <c r="K2444" i="39"/>
  <c r="K2460" i="39"/>
  <c r="K2476" i="39"/>
  <c r="K2492" i="39"/>
  <c r="K2508" i="39"/>
  <c r="K2524" i="39"/>
  <c r="K2540" i="39"/>
  <c r="K2556" i="39"/>
  <c r="K2572" i="39"/>
  <c r="K2588" i="39"/>
  <c r="K2604" i="39"/>
  <c r="K2620" i="39"/>
  <c r="K2636" i="39"/>
  <c r="K2652" i="39"/>
  <c r="K2668" i="39"/>
  <c r="K2684" i="39"/>
  <c r="K2700" i="39"/>
  <c r="K2716" i="39"/>
  <c r="K2732" i="39"/>
  <c r="K2748" i="39"/>
  <c r="K2764" i="39"/>
  <c r="K2780" i="39"/>
  <c r="K2796" i="39"/>
  <c r="K2812" i="39"/>
  <c r="K2828" i="39"/>
  <c r="K2844" i="39"/>
  <c r="K2860" i="39"/>
  <c r="K2876" i="39"/>
  <c r="K2892" i="39"/>
  <c r="K2908" i="39"/>
  <c r="K2924" i="39"/>
  <c r="K2940" i="39"/>
  <c r="K2956" i="39"/>
  <c r="K2972" i="39"/>
  <c r="K2988" i="39"/>
  <c r="K3004" i="39"/>
  <c r="K3020" i="39"/>
  <c r="K3036" i="39"/>
  <c r="K3052" i="39"/>
  <c r="K3068" i="39"/>
  <c r="K3084" i="39"/>
  <c r="K3100" i="39"/>
  <c r="K3116" i="39"/>
  <c r="K3132" i="39"/>
  <c r="K3148" i="39"/>
  <c r="K3164" i="39"/>
  <c r="K3180" i="39"/>
  <c r="K3196" i="39"/>
  <c r="K3212" i="39"/>
  <c r="K3228" i="39"/>
  <c r="K3244" i="39"/>
  <c r="K3260" i="39"/>
  <c r="K3276" i="39"/>
  <c r="K3292" i="39"/>
  <c r="K3308" i="39"/>
  <c r="K3324" i="39"/>
  <c r="K3340" i="39"/>
  <c r="K3356" i="39"/>
  <c r="K3372" i="39"/>
  <c r="K3388" i="39"/>
  <c r="K414" i="39"/>
  <c r="K765" i="39"/>
  <c r="K1033" i="39"/>
  <c r="K1345" i="39"/>
  <c r="K1429" i="39"/>
  <c r="K1510" i="39"/>
  <c r="K1604" i="39"/>
  <c r="K1670" i="39"/>
  <c r="K1764" i="39"/>
  <c r="K1845" i="39"/>
  <c r="K1926" i="39"/>
  <c r="K2020" i="39"/>
  <c r="K2101" i="39"/>
  <c r="K2182" i="39"/>
  <c r="K2276" i="39"/>
  <c r="K2310" i="39"/>
  <c r="K2332" i="39"/>
  <c r="K2349" i="39"/>
  <c r="K2381" i="39"/>
  <c r="K2397" i="39"/>
  <c r="K2413" i="39"/>
  <c r="K2429" i="39"/>
  <c r="K2445" i="39"/>
  <c r="K2461" i="39"/>
  <c r="K2477" i="39"/>
  <c r="K2493" i="39"/>
  <c r="K2509" i="39"/>
  <c r="K2525" i="39"/>
  <c r="K2541" i="39"/>
  <c r="K2557" i="39"/>
  <c r="K2573" i="39"/>
  <c r="K2589" i="39"/>
  <c r="K2605" i="39"/>
  <c r="K2621" i="39"/>
  <c r="K2637" i="39"/>
  <c r="K2653" i="39"/>
  <c r="K2669" i="39"/>
  <c r="K2685" i="39"/>
  <c r="K2701" i="39"/>
  <c r="K2717" i="39"/>
  <c r="K2733" i="39"/>
  <c r="K2749" i="39"/>
  <c r="K2765" i="39"/>
  <c r="K2781" i="39"/>
  <c r="K2797" i="39"/>
  <c r="K2813" i="39"/>
  <c r="K2829" i="39"/>
  <c r="K2845" i="39"/>
  <c r="K2861" i="39"/>
  <c r="K2877" i="39"/>
  <c r="K2893" i="39"/>
  <c r="K2909" i="39"/>
  <c r="K2925" i="39"/>
  <c r="K2941" i="39"/>
  <c r="K2957" i="39"/>
  <c r="K2973" i="39"/>
  <c r="K2989" i="39"/>
  <c r="K3005" i="39"/>
  <c r="K3021" i="39"/>
  <c r="K3037" i="39"/>
  <c r="K3053" i="39"/>
  <c r="K3069" i="39"/>
  <c r="K3085" i="39"/>
  <c r="K3101" i="39"/>
  <c r="K3117" i="39"/>
  <c r="K3133" i="39"/>
  <c r="K3149" i="39"/>
  <c r="K3165" i="39"/>
  <c r="K3181" i="39"/>
  <c r="K3197" i="39"/>
  <c r="K3213" i="39"/>
  <c r="K497" i="39"/>
  <c r="K829" i="39"/>
  <c r="K1073" i="39"/>
  <c r="K1215" i="39"/>
  <c r="K1364" i="39"/>
  <c r="K1445" i="39"/>
  <c r="K1526" i="39"/>
  <c r="K1620" i="39"/>
  <c r="K1686" i="39"/>
  <c r="K1780" i="39"/>
  <c r="K1861" i="39"/>
  <c r="K1942" i="39"/>
  <c r="K2036" i="39"/>
  <c r="K2117" i="39"/>
  <c r="K2198" i="39"/>
  <c r="K2283" i="39"/>
  <c r="K2319" i="39"/>
  <c r="K2336" i="39"/>
  <c r="K2352" i="39"/>
  <c r="K2368" i="39"/>
  <c r="K2384" i="39"/>
  <c r="K2400" i="39"/>
  <c r="K2416" i="39"/>
  <c r="K2432" i="39"/>
  <c r="K2448" i="39"/>
  <c r="K2464" i="39"/>
  <c r="K2480" i="39"/>
  <c r="K2496" i="39"/>
  <c r="K2512" i="39"/>
  <c r="K2528" i="39"/>
  <c r="K2544" i="39"/>
  <c r="K2560" i="39"/>
  <c r="K2576" i="39"/>
  <c r="K2592" i="39"/>
  <c r="K2608" i="39"/>
  <c r="K2624" i="39"/>
  <c r="K2640" i="39"/>
  <c r="K2656" i="39"/>
  <c r="K2672" i="39"/>
  <c r="K2688" i="39"/>
  <c r="K2704" i="39"/>
  <c r="K2720" i="39"/>
  <c r="K2736" i="39"/>
  <c r="K2752" i="39"/>
  <c r="K2768" i="39"/>
  <c r="K2784" i="39"/>
  <c r="K2800" i="39"/>
  <c r="K2816" i="39"/>
  <c r="K2832" i="39"/>
  <c r="K2848" i="39"/>
  <c r="K2864" i="39"/>
  <c r="K2880" i="39"/>
  <c r="K2896" i="39"/>
  <c r="K2912" i="39"/>
  <c r="K2928" i="39"/>
  <c r="K2944" i="39"/>
  <c r="K2960" i="39"/>
  <c r="K2976" i="39"/>
  <c r="K2992" i="39"/>
  <c r="K3008" i="39"/>
  <c r="K3024" i="39"/>
  <c r="K3040" i="39"/>
  <c r="K3056" i="39"/>
  <c r="K3072" i="39"/>
  <c r="K3088" i="39"/>
  <c r="K3104" i="39"/>
  <c r="K3120" i="39"/>
  <c r="K3136" i="39"/>
  <c r="K3152" i="39"/>
  <c r="K3168" i="39"/>
  <c r="K3184" i="39"/>
  <c r="K3200" i="39"/>
  <c r="K3216" i="39"/>
  <c r="K1347" i="39"/>
  <c r="K1846" i="39"/>
  <c r="K2278" i="39"/>
  <c r="K2382" i="39"/>
  <c r="K2463" i="39"/>
  <c r="K2548" i="39"/>
  <c r="K2616" i="39"/>
  <c r="K2680" i="39"/>
  <c r="K2744" i="39"/>
  <c r="K2808" i="39"/>
  <c r="K2868" i="39"/>
  <c r="K2927" i="39"/>
  <c r="K2991" i="39"/>
  <c r="K3055" i="39"/>
  <c r="K3112" i="39"/>
  <c r="K3166" i="39"/>
  <c r="K3215" i="39"/>
  <c r="K3252" i="39"/>
  <c r="K3290" i="39"/>
  <c r="K3316" i="39"/>
  <c r="K3348" i="39"/>
  <c r="K3380" i="39"/>
  <c r="K3408" i="39"/>
  <c r="K3427" i="39"/>
  <c r="K3443" i="39"/>
  <c r="K3459" i="39"/>
  <c r="K3475" i="39"/>
  <c r="K3491" i="39"/>
  <c r="K3507" i="39"/>
  <c r="K3523" i="39"/>
  <c r="K3539" i="39"/>
  <c r="K3555" i="39"/>
  <c r="K3571" i="39"/>
  <c r="K3587" i="39"/>
  <c r="K3603" i="39"/>
  <c r="K3619" i="39"/>
  <c r="K3635" i="39"/>
  <c r="K3651" i="39"/>
  <c r="K3667" i="39"/>
  <c r="K3683" i="39"/>
  <c r="K3699" i="39"/>
  <c r="K3715" i="39"/>
  <c r="K3731" i="39"/>
  <c r="K3747" i="39"/>
  <c r="K3763" i="39"/>
  <c r="K3779" i="39"/>
  <c r="K3795" i="39"/>
  <c r="K3811" i="39"/>
  <c r="K3827" i="39"/>
  <c r="K3843" i="39"/>
  <c r="K3859" i="39"/>
  <c r="K3875" i="39"/>
  <c r="K3891" i="39"/>
  <c r="K3907" i="39"/>
  <c r="K3923" i="39"/>
  <c r="K3939" i="39"/>
  <c r="K3955" i="39"/>
  <c r="K3971" i="39"/>
  <c r="K3987" i="39"/>
  <c r="K4003" i="39"/>
  <c r="K4019" i="39"/>
  <c r="K4035" i="39"/>
  <c r="K4051" i="39"/>
  <c r="K4067" i="39"/>
  <c r="K4083" i="39"/>
  <c r="K4099" i="39"/>
  <c r="K4115" i="39"/>
  <c r="K4131" i="39"/>
  <c r="K4147" i="39"/>
  <c r="K4163" i="39"/>
  <c r="K4179" i="39"/>
  <c r="K4195" i="39"/>
  <c r="K4211" i="39"/>
  <c r="K4227" i="39"/>
  <c r="K4243" i="39"/>
  <c r="K4259" i="39"/>
  <c r="K4275" i="39"/>
  <c r="K4291" i="39"/>
  <c r="K4307" i="39"/>
  <c r="K4323" i="39"/>
  <c r="K4339" i="39"/>
  <c r="K4355" i="39"/>
  <c r="K4371" i="39"/>
  <c r="K4387" i="39"/>
  <c r="K4403" i="39"/>
  <c r="K1349" i="39"/>
  <c r="K1860" i="39"/>
  <c r="K2293" i="39"/>
  <c r="K2383" i="39"/>
  <c r="K2468" i="39"/>
  <c r="K2558" i="39"/>
  <c r="K2622" i="39"/>
  <c r="K2686" i="39"/>
  <c r="K2750" i="39"/>
  <c r="K2814" i="39"/>
  <c r="K2932" i="39"/>
  <c r="K2996" i="39"/>
  <c r="K3060" i="39"/>
  <c r="K3118" i="39"/>
  <c r="K3167" i="39"/>
  <c r="K3217" i="39"/>
  <c r="K3256" i="39"/>
  <c r="K3293" i="39"/>
  <c r="K3320" i="39"/>
  <c r="K3352" i="39"/>
  <c r="K3384" i="39"/>
  <c r="K3409" i="39"/>
  <c r="K3428" i="39"/>
  <c r="K3444" i="39"/>
  <c r="K3460" i="39"/>
  <c r="K3476" i="39"/>
  <c r="K3492" i="39"/>
  <c r="K3508" i="39"/>
  <c r="K3524" i="39"/>
  <c r="K3540" i="39"/>
  <c r="K3556" i="39"/>
  <c r="K3572" i="39"/>
  <c r="K3588" i="39"/>
  <c r="K3604" i="39"/>
  <c r="K3620" i="39"/>
  <c r="K3636" i="39"/>
  <c r="K3652" i="39"/>
  <c r="K3668" i="39"/>
  <c r="K3684" i="39"/>
  <c r="K3700" i="39"/>
  <c r="K3716" i="39"/>
  <c r="K3732" i="39"/>
  <c r="K3748" i="39"/>
  <c r="K3764" i="39"/>
  <c r="K3780" i="39"/>
  <c r="K3796" i="39"/>
  <c r="K3812" i="39"/>
  <c r="K3828" i="39"/>
  <c r="K3844" i="39"/>
  <c r="K3860" i="39"/>
  <c r="K3876" i="39"/>
  <c r="K3892" i="39"/>
  <c r="K3908" i="39"/>
  <c r="K3924" i="39"/>
  <c r="K3940" i="39"/>
  <c r="K3956" i="39"/>
  <c r="K3972" i="39"/>
  <c r="K3988" i="39"/>
  <c r="K4004" i="39"/>
  <c r="K4020" i="39"/>
  <c r="K4036" i="39"/>
  <c r="K4052" i="39"/>
  <c r="K4068" i="39"/>
  <c r="K4084" i="39"/>
  <c r="K4100" i="39"/>
  <c r="K4116" i="39"/>
  <c r="K4132" i="39"/>
  <c r="K4148" i="39"/>
  <c r="K4164" i="39"/>
  <c r="K4180" i="39"/>
  <c r="K4196" i="39"/>
  <c r="K4212" i="39"/>
  <c r="K4228" i="39"/>
  <c r="K4244" i="39"/>
  <c r="K4260" i="39"/>
  <c r="K4276" i="39"/>
  <c r="K4292" i="39"/>
  <c r="K4308" i="39"/>
  <c r="K4324" i="39"/>
  <c r="K4340" i="39"/>
  <c r="K4356" i="39"/>
  <c r="K4372" i="39"/>
  <c r="K4388" i="39"/>
  <c r="K4404" i="39"/>
  <c r="K1430" i="39"/>
  <c r="K1878" i="39"/>
  <c r="K2315" i="39"/>
  <c r="K2388" i="39"/>
  <c r="K2478" i="39"/>
  <c r="K2559" i="39"/>
  <c r="K2623" i="39"/>
  <c r="K2687" i="39"/>
  <c r="K2751" i="39"/>
  <c r="K2815" i="39"/>
  <c r="K2872" i="39"/>
  <c r="K2936" i="39"/>
  <c r="K3000" i="39"/>
  <c r="K3064" i="39"/>
  <c r="K3119" i="39"/>
  <c r="K3169" i="39"/>
  <c r="K3220" i="39"/>
  <c r="K3261" i="39"/>
  <c r="K3294" i="39"/>
  <c r="K3322" i="39"/>
  <c r="K3354" i="39"/>
  <c r="K3386" i="39"/>
  <c r="K3410" i="39"/>
  <c r="K3429" i="39"/>
  <c r="K3445" i="39"/>
  <c r="K3461" i="39"/>
  <c r="K3477" i="39"/>
  <c r="K3493" i="39"/>
  <c r="K3509" i="39"/>
  <c r="K3525" i="39"/>
  <c r="K3541" i="39"/>
  <c r="K3557" i="39"/>
  <c r="K3573" i="39"/>
  <c r="K3589" i="39"/>
  <c r="K3605" i="39"/>
  <c r="K3621" i="39"/>
  <c r="K3637" i="39"/>
  <c r="K3653" i="39"/>
  <c r="K3669" i="39"/>
  <c r="K3685" i="39"/>
  <c r="K3701" i="39"/>
  <c r="K3717" i="39"/>
  <c r="K3733" i="39"/>
  <c r="K3749" i="39"/>
  <c r="K3765" i="39"/>
  <c r="K3781" i="39"/>
  <c r="K3797" i="39"/>
  <c r="K3813" i="39"/>
  <c r="K3829" i="39"/>
  <c r="K3845" i="39"/>
  <c r="K3861" i="39"/>
  <c r="K3877" i="39"/>
  <c r="K3893" i="39"/>
  <c r="K3909" i="39"/>
  <c r="K3925" i="39"/>
  <c r="K3941" i="39"/>
  <c r="K3957" i="39"/>
  <c r="K3973" i="39"/>
  <c r="K3989" i="39"/>
  <c r="K4005" i="39"/>
  <c r="K4021" i="39"/>
  <c r="K4037" i="39"/>
  <c r="K4053" i="39"/>
  <c r="K4069" i="39"/>
  <c r="K4085" i="39"/>
  <c r="K4101" i="39"/>
  <c r="K4117" i="39"/>
  <c r="K4133" i="39"/>
  <c r="K4149" i="39"/>
  <c r="K4165" i="39"/>
  <c r="K4181" i="39"/>
  <c r="K4197" i="39"/>
  <c r="K4213" i="39"/>
  <c r="K4229" i="39"/>
  <c r="K4245" i="39"/>
  <c r="K4261" i="39"/>
  <c r="K4277" i="39"/>
  <c r="K4293" i="39"/>
  <c r="K4309" i="39"/>
  <c r="K4325" i="39"/>
  <c r="K4341" i="39"/>
  <c r="K4357" i="39"/>
  <c r="K4373" i="39"/>
  <c r="K4389" i="39"/>
  <c r="K4405" i="39"/>
  <c r="K4421" i="39"/>
  <c r="K417" i="39"/>
  <c r="K1444" i="39"/>
  <c r="K1940" i="39"/>
  <c r="K2318" i="39"/>
  <c r="K2398" i="39"/>
  <c r="K2479" i="39"/>
  <c r="K2564" i="39"/>
  <c r="K2628" i="39"/>
  <c r="K2692" i="39"/>
  <c r="K2756" i="39"/>
  <c r="K2820" i="39"/>
  <c r="K2878" i="39"/>
  <c r="K2942" i="39"/>
  <c r="K3006" i="39"/>
  <c r="K3070" i="39"/>
  <c r="K3121" i="39"/>
  <c r="K3172" i="39"/>
  <c r="K3224" i="39"/>
  <c r="K3262" i="39"/>
  <c r="K3295" i="39"/>
  <c r="K3325" i="39"/>
  <c r="K3357" i="39"/>
  <c r="K3389" i="39"/>
  <c r="K3411" i="39"/>
  <c r="K3430" i="39"/>
  <c r="K3446" i="39"/>
  <c r="K3462" i="39"/>
  <c r="K3478" i="39"/>
  <c r="K3494" i="39"/>
  <c r="K3510" i="39"/>
  <c r="K3526" i="39"/>
  <c r="K3542" i="39"/>
  <c r="K3558" i="39"/>
  <c r="K3574" i="39"/>
  <c r="K3590" i="39"/>
  <c r="K3606" i="39"/>
  <c r="K3622" i="39"/>
  <c r="K3638" i="39"/>
  <c r="K3654" i="39"/>
  <c r="K3670" i="39"/>
  <c r="K3686" i="39"/>
  <c r="K3702" i="39"/>
  <c r="K3718" i="39"/>
  <c r="K3734" i="39"/>
  <c r="K3750" i="39"/>
  <c r="K3766" i="39"/>
  <c r="K3782" i="39"/>
  <c r="K3798" i="39"/>
  <c r="K3814" i="39"/>
  <c r="K3830" i="39"/>
  <c r="K3846" i="39"/>
  <c r="K3862" i="39"/>
  <c r="K3878" i="39"/>
  <c r="K3894" i="39"/>
  <c r="K3910" i="39"/>
  <c r="K3926" i="39"/>
  <c r="K3942" i="39"/>
  <c r="K3958" i="39"/>
  <c r="K3974" i="39"/>
  <c r="K3990" i="39"/>
  <c r="K4006" i="39"/>
  <c r="K4022" i="39"/>
  <c r="K4038" i="39"/>
  <c r="K4054" i="39"/>
  <c r="K4070" i="39"/>
  <c r="K4086" i="39"/>
  <c r="K4102" i="39"/>
  <c r="K4118" i="39"/>
  <c r="K4134" i="39"/>
  <c r="K4150" i="39"/>
  <c r="K4166" i="39"/>
  <c r="K4182" i="39"/>
  <c r="K4198" i="39"/>
  <c r="K4214" i="39"/>
  <c r="K4230" i="39"/>
  <c r="K4246" i="39"/>
  <c r="K4262" i="39"/>
  <c r="K4278" i="39"/>
  <c r="K4294" i="39"/>
  <c r="K4310" i="39"/>
  <c r="K4326" i="39"/>
  <c r="K4342" i="39"/>
  <c r="K4358" i="39"/>
  <c r="K4374" i="39"/>
  <c r="K4390" i="39"/>
  <c r="K4406" i="39"/>
  <c r="K4422" i="39"/>
  <c r="K429" i="39"/>
  <c r="K1524" i="39"/>
  <c r="K1941" i="39"/>
  <c r="K2323" i="39"/>
  <c r="K2399" i="39"/>
  <c r="K2484" i="39"/>
  <c r="K2568" i="39"/>
  <c r="K2632" i="39"/>
  <c r="K2696" i="39"/>
  <c r="K2760" i="39"/>
  <c r="K2824" i="39"/>
  <c r="K2879" i="39"/>
  <c r="K2943" i="39"/>
  <c r="K3007" i="39"/>
  <c r="K3071" i="39"/>
  <c r="K3124" i="39"/>
  <c r="K3176" i="39"/>
  <c r="K3229" i="39"/>
  <c r="K3263" i="39"/>
  <c r="K3296" i="39"/>
  <c r="K3326" i="39"/>
  <c r="K3358" i="39"/>
  <c r="K3390" i="39"/>
  <c r="K3412" i="39"/>
  <c r="K3431" i="39"/>
  <c r="K3447" i="39"/>
  <c r="K3463" i="39"/>
  <c r="K3479" i="39"/>
  <c r="K3495" i="39"/>
  <c r="K3511" i="39"/>
  <c r="K3527" i="39"/>
  <c r="K3543" i="39"/>
  <c r="K3559" i="39"/>
  <c r="K3575" i="39"/>
  <c r="K3591" i="39"/>
  <c r="K3607" i="39"/>
  <c r="K3623" i="39"/>
  <c r="K3639" i="39"/>
  <c r="K3655" i="39"/>
  <c r="K3671" i="39"/>
  <c r="K3687" i="39"/>
  <c r="K3703" i="39"/>
  <c r="K3719" i="39"/>
  <c r="K3735" i="39"/>
  <c r="K3751" i="39"/>
  <c r="K3767" i="39"/>
  <c r="K3783" i="39"/>
  <c r="K3799" i="39"/>
  <c r="K3815" i="39"/>
  <c r="K3831" i="39"/>
  <c r="K3847" i="39"/>
  <c r="K3879" i="39"/>
  <c r="K3895" i="39"/>
  <c r="K3911" i="39"/>
  <c r="K3927" i="39"/>
  <c r="K3943" i="39"/>
  <c r="K3959" i="39"/>
  <c r="K3975" i="39"/>
  <c r="K3991" i="39"/>
  <c r="K4007" i="39"/>
  <c r="K4023" i="39"/>
  <c r="K4039" i="39"/>
  <c r="K4055" i="39"/>
  <c r="K4071" i="39"/>
  <c r="K4087" i="39"/>
  <c r="K4103" i="39"/>
  <c r="K4119" i="39"/>
  <c r="K4135" i="39"/>
  <c r="K4151" i="39"/>
  <c r="K4167" i="39"/>
  <c r="K4183" i="39"/>
  <c r="K4199" i="39"/>
  <c r="K4215" i="39"/>
  <c r="K4231" i="39"/>
  <c r="K4247" i="39"/>
  <c r="K4263" i="39"/>
  <c r="K4279" i="39"/>
  <c r="K4295" i="39"/>
  <c r="K4311" i="39"/>
  <c r="K4327" i="39"/>
  <c r="K4343" i="39"/>
  <c r="K4359" i="39"/>
  <c r="K4375" i="39"/>
  <c r="K4391" i="39"/>
  <c r="K4407" i="39"/>
  <c r="K1525" i="39"/>
  <c r="K1972" i="39"/>
  <c r="K2334" i="39"/>
  <c r="K2404" i="39"/>
  <c r="K2494" i="39"/>
  <c r="K2574" i="39"/>
  <c r="K2638" i="39"/>
  <c r="K2702" i="39"/>
  <c r="K2766" i="39"/>
  <c r="K2830" i="39"/>
  <c r="K2884" i="39"/>
  <c r="K2948" i="39"/>
  <c r="K3012" i="39"/>
  <c r="K3076" i="39"/>
  <c r="K3128" i="39"/>
  <c r="K3182" i="39"/>
  <c r="K3230" i="39"/>
  <c r="K3264" i="39"/>
  <c r="K3297" i="39"/>
  <c r="K3327" i="39"/>
  <c r="K3359" i="39"/>
  <c r="K3391" i="39"/>
  <c r="K3416" i="39"/>
  <c r="K3432" i="39"/>
  <c r="K3448" i="39"/>
  <c r="K3464" i="39"/>
  <c r="K3480" i="39"/>
  <c r="K3496" i="39"/>
  <c r="K3512" i="39"/>
  <c r="K3528" i="39"/>
  <c r="K3544" i="39"/>
  <c r="K3560" i="39"/>
  <c r="K3576" i="39"/>
  <c r="K3592" i="39"/>
  <c r="K3608" i="39"/>
  <c r="K3624" i="39"/>
  <c r="K3640" i="39"/>
  <c r="K3656" i="39"/>
  <c r="K3672" i="39"/>
  <c r="K3688" i="39"/>
  <c r="K3704" i="39"/>
  <c r="K3720" i="39"/>
  <c r="K3736" i="39"/>
  <c r="K3752" i="39"/>
  <c r="K3768" i="39"/>
  <c r="K3784" i="39"/>
  <c r="K3800" i="39"/>
  <c r="K3816" i="39"/>
  <c r="K3832" i="39"/>
  <c r="K3848" i="39"/>
  <c r="K3880" i="39"/>
  <c r="K3896" i="39"/>
  <c r="K3912" i="39"/>
  <c r="K3928" i="39"/>
  <c r="K3944" i="39"/>
  <c r="K3960" i="39"/>
  <c r="K3976" i="39"/>
  <c r="K3992" i="39"/>
  <c r="K4008" i="39"/>
  <c r="K4024" i="39"/>
  <c r="K4040" i="39"/>
  <c r="K4056" i="39"/>
  <c r="K4072" i="39"/>
  <c r="K4088" i="39"/>
  <c r="K4104" i="39"/>
  <c r="K4120" i="39"/>
  <c r="K4136" i="39"/>
  <c r="K4152" i="39"/>
  <c r="K4168" i="39"/>
  <c r="K4184" i="39"/>
  <c r="K4200" i="39"/>
  <c r="K4216" i="39"/>
  <c r="K4232" i="39"/>
  <c r="K4248" i="39"/>
  <c r="K4264" i="39"/>
  <c r="K4280" i="39"/>
  <c r="K4296" i="39"/>
  <c r="K4312" i="39"/>
  <c r="K4328" i="39"/>
  <c r="K4344" i="39"/>
  <c r="K4360" i="39"/>
  <c r="K4376" i="39"/>
  <c r="K4392" i="39"/>
  <c r="K4408" i="39"/>
  <c r="K766" i="39"/>
  <c r="K1605" i="39"/>
  <c r="K2021" i="39"/>
  <c r="K2335" i="39"/>
  <c r="K2414" i="39"/>
  <c r="K2495" i="39"/>
  <c r="K2575" i="39"/>
  <c r="K2639" i="39"/>
  <c r="K2703" i="39"/>
  <c r="K2767" i="39"/>
  <c r="K2831" i="39"/>
  <c r="K2888" i="39"/>
  <c r="K2952" i="39"/>
  <c r="K3016" i="39"/>
  <c r="K3080" i="39"/>
  <c r="K3134" i="39"/>
  <c r="K3183" i="39"/>
  <c r="K3231" i="39"/>
  <c r="K3265" i="39"/>
  <c r="K3328" i="39"/>
  <c r="K3360" i="39"/>
  <c r="K3392" i="39"/>
  <c r="K3417" i="39"/>
  <c r="K3433" i="39"/>
  <c r="K3449" i="39"/>
  <c r="K3465" i="39"/>
  <c r="K3481" i="39"/>
  <c r="K3497" i="39"/>
  <c r="K3513" i="39"/>
  <c r="K3529" i="39"/>
  <c r="K3545" i="39"/>
  <c r="K3561" i="39"/>
  <c r="K3577" i="39"/>
  <c r="K3593" i="39"/>
  <c r="K3609" i="39"/>
  <c r="K3625" i="39"/>
  <c r="K3641" i="39"/>
  <c r="K3657" i="39"/>
  <c r="K3673" i="39"/>
  <c r="K3689" i="39"/>
  <c r="K3705" i="39"/>
  <c r="K3721" i="39"/>
  <c r="K3737" i="39"/>
  <c r="K3753" i="39"/>
  <c r="K3769" i="39"/>
  <c r="K3785" i="39"/>
  <c r="K3801" i="39"/>
  <c r="K3817" i="39"/>
  <c r="K3833" i="39"/>
  <c r="K3849" i="39"/>
  <c r="K3865" i="39"/>
  <c r="K3881" i="39"/>
  <c r="K3897" i="39"/>
  <c r="K3913" i="39"/>
  <c r="K3929" i="39"/>
  <c r="K3945" i="39"/>
  <c r="K3961" i="39"/>
  <c r="K3977" i="39"/>
  <c r="K3993" i="39"/>
  <c r="K4009" i="39"/>
  <c r="K4025" i="39"/>
  <c r="K4041" i="39"/>
  <c r="K4057" i="39"/>
  <c r="K4073" i="39"/>
  <c r="K4089" i="39"/>
  <c r="K4105" i="39"/>
  <c r="K4121" i="39"/>
  <c r="K4137" i="39"/>
  <c r="K4153" i="39"/>
  <c r="K4169" i="39"/>
  <c r="K4185" i="39"/>
  <c r="K4201" i="39"/>
  <c r="K4217" i="39"/>
  <c r="K4233" i="39"/>
  <c r="K4249" i="39"/>
  <c r="K4265" i="39"/>
  <c r="K4281" i="39"/>
  <c r="K4297" i="39"/>
  <c r="K4313" i="39"/>
  <c r="K4329" i="39"/>
  <c r="K4345" i="39"/>
  <c r="K4361" i="39"/>
  <c r="K4377" i="39"/>
  <c r="K4393" i="39"/>
  <c r="K4409" i="39"/>
  <c r="K4425" i="39"/>
  <c r="K769" i="39"/>
  <c r="K1606" i="39"/>
  <c r="K2022" i="39"/>
  <c r="K2340" i="39"/>
  <c r="K2415" i="39"/>
  <c r="K2500" i="39"/>
  <c r="K2580" i="39"/>
  <c r="K2644" i="39"/>
  <c r="K2708" i="39"/>
  <c r="K2772" i="39"/>
  <c r="K2836" i="39"/>
  <c r="K2894" i="39"/>
  <c r="K2958" i="39"/>
  <c r="K3022" i="39"/>
  <c r="K3086" i="39"/>
  <c r="K3135" i="39"/>
  <c r="K3185" i="39"/>
  <c r="K3232" i="39"/>
  <c r="K3268" i="39"/>
  <c r="K3329" i="39"/>
  <c r="K3361" i="39"/>
  <c r="K3393" i="39"/>
  <c r="K3418" i="39"/>
  <c r="K3434" i="39"/>
  <c r="K3450" i="39"/>
  <c r="K3466" i="39"/>
  <c r="K3482" i="39"/>
  <c r="K3498" i="39"/>
  <c r="K3514" i="39"/>
  <c r="K3530" i="39"/>
  <c r="K3546" i="39"/>
  <c r="K3562" i="39"/>
  <c r="K3578" i="39"/>
  <c r="K3594" i="39"/>
  <c r="K3610" i="39"/>
  <c r="K3626" i="39"/>
  <c r="K3642" i="39"/>
  <c r="K3658" i="39"/>
  <c r="K3674" i="39"/>
  <c r="K3690" i="39"/>
  <c r="K3706" i="39"/>
  <c r="K3722" i="39"/>
  <c r="K3738" i="39"/>
  <c r="K3754" i="39"/>
  <c r="K3770" i="39"/>
  <c r="K3786" i="39"/>
  <c r="K3802" i="39"/>
  <c r="K3818" i="39"/>
  <c r="K3834" i="39"/>
  <c r="K3850" i="39"/>
  <c r="K3866" i="39"/>
  <c r="K3882" i="39"/>
  <c r="K3898" i="39"/>
  <c r="K3914" i="39"/>
  <c r="K3930" i="39"/>
  <c r="K3946" i="39"/>
  <c r="K3962" i="39"/>
  <c r="K3978" i="39"/>
  <c r="K3994" i="39"/>
  <c r="K4010" i="39"/>
  <c r="K4026" i="39"/>
  <c r="K4042" i="39"/>
  <c r="K4058" i="39"/>
  <c r="K4074" i="39"/>
  <c r="K4090" i="39"/>
  <c r="K4106" i="39"/>
  <c r="K4122" i="39"/>
  <c r="K4138" i="39"/>
  <c r="K4154" i="39"/>
  <c r="K4170" i="39"/>
  <c r="K4186" i="39"/>
  <c r="K4202" i="39"/>
  <c r="K4218" i="39"/>
  <c r="K4234" i="39"/>
  <c r="K4250" i="39"/>
  <c r="K4266" i="39"/>
  <c r="K4282" i="39"/>
  <c r="K4298" i="39"/>
  <c r="K4314" i="39"/>
  <c r="K4330" i="39"/>
  <c r="K4346" i="39"/>
  <c r="K4362" i="39"/>
  <c r="K4378" i="39"/>
  <c r="K4394" i="39"/>
  <c r="K4410" i="39"/>
  <c r="K1037" i="39"/>
  <c r="K2053" i="39"/>
  <c r="K2350" i="39"/>
  <c r="K2420" i="39"/>
  <c r="K2510" i="39"/>
  <c r="K2584" i="39"/>
  <c r="K2648" i="39"/>
  <c r="K2712" i="39"/>
  <c r="K2776" i="39"/>
  <c r="K2840" i="39"/>
  <c r="K2895" i="39"/>
  <c r="K2959" i="39"/>
  <c r="K3023" i="39"/>
  <c r="K3087" i="39"/>
  <c r="K3137" i="39"/>
  <c r="K3188" i="39"/>
  <c r="K3233" i="39"/>
  <c r="K3272" i="39"/>
  <c r="K3300" i="39"/>
  <c r="K3332" i="39"/>
  <c r="K3364" i="39"/>
  <c r="K3395" i="39"/>
  <c r="K3419" i="39"/>
  <c r="K3435" i="39"/>
  <c r="K3451" i="39"/>
  <c r="K3467" i="39"/>
  <c r="K3483" i="39"/>
  <c r="K3499" i="39"/>
  <c r="K3515" i="39"/>
  <c r="K3531" i="39"/>
  <c r="K3547" i="39"/>
  <c r="K3563" i="39"/>
  <c r="K3579" i="39"/>
  <c r="K3595" i="39"/>
  <c r="K3611" i="39"/>
  <c r="K3627" i="39"/>
  <c r="K3643" i="39"/>
  <c r="K3659" i="39"/>
  <c r="K3675" i="39"/>
  <c r="K3691" i="39"/>
  <c r="K3707" i="39"/>
  <c r="K3723" i="39"/>
  <c r="K3739" i="39"/>
  <c r="K3755" i="39"/>
  <c r="K3771" i="39"/>
  <c r="K3787" i="39"/>
  <c r="K3803" i="39"/>
  <c r="K3819" i="39"/>
  <c r="K3835" i="39"/>
  <c r="K3851" i="39"/>
  <c r="K3867" i="39"/>
  <c r="K3883" i="39"/>
  <c r="K3899" i="39"/>
  <c r="K3915" i="39"/>
  <c r="K3931" i="39"/>
  <c r="K3947" i="39"/>
  <c r="K3963" i="39"/>
  <c r="K3979" i="39"/>
  <c r="K3995" i="39"/>
  <c r="K4011" i="39"/>
  <c r="K4027" i="39"/>
  <c r="K4043" i="39"/>
  <c r="K4059" i="39"/>
  <c r="K4075" i="39"/>
  <c r="K4091" i="39"/>
  <c r="K4107" i="39"/>
  <c r="K4123" i="39"/>
  <c r="K4139" i="39"/>
  <c r="K4155" i="39"/>
  <c r="K4171" i="39"/>
  <c r="K4187" i="39"/>
  <c r="K4203" i="39"/>
  <c r="K4219" i="39"/>
  <c r="K4235" i="39"/>
  <c r="K4251" i="39"/>
  <c r="K4267" i="39"/>
  <c r="K4283" i="39"/>
  <c r="K4299" i="39"/>
  <c r="K4315" i="39"/>
  <c r="K1071" i="39"/>
  <c r="K2102" i="39"/>
  <c r="K2351" i="39"/>
  <c r="K2430" i="39"/>
  <c r="K2511" i="39"/>
  <c r="K2590" i="39"/>
  <c r="K2654" i="39"/>
  <c r="K2718" i="39"/>
  <c r="K2782" i="39"/>
  <c r="K2846" i="39"/>
  <c r="K2900" i="39"/>
  <c r="K2964" i="39"/>
  <c r="K3028" i="39"/>
  <c r="K3089" i="39"/>
  <c r="K3140" i="39"/>
  <c r="K3192" i="39"/>
  <c r="K3236" i="39"/>
  <c r="K3277" i="39"/>
  <c r="K3304" i="39"/>
  <c r="K3336" i="39"/>
  <c r="K3368" i="39"/>
  <c r="K3396" i="39"/>
  <c r="K3420" i="39"/>
  <c r="K3436" i="39"/>
  <c r="K3452" i="39"/>
  <c r="K3468" i="39"/>
  <c r="K3484" i="39"/>
  <c r="K3500" i="39"/>
  <c r="K3516" i="39"/>
  <c r="K3532" i="39"/>
  <c r="K3548" i="39"/>
  <c r="K3564" i="39"/>
  <c r="K3580" i="39"/>
  <c r="K3596" i="39"/>
  <c r="K3612" i="39"/>
  <c r="K3628" i="39"/>
  <c r="K3644" i="39"/>
  <c r="K3660" i="39"/>
  <c r="K3676" i="39"/>
  <c r="K3692" i="39"/>
  <c r="K3708" i="39"/>
  <c r="K3724" i="39"/>
  <c r="K3740" i="39"/>
  <c r="K3756" i="39"/>
  <c r="K3772" i="39"/>
  <c r="K3788" i="39"/>
  <c r="K3804" i="39"/>
  <c r="K3820" i="39"/>
  <c r="K3836" i="39"/>
  <c r="K3852" i="39"/>
  <c r="K3868" i="39"/>
  <c r="K3884" i="39"/>
  <c r="K3900" i="39"/>
  <c r="K3916" i="39"/>
  <c r="K3932" i="39"/>
  <c r="K3948" i="39"/>
  <c r="K3964" i="39"/>
  <c r="K3980" i="39"/>
  <c r="K3996" i="39"/>
  <c r="K4012" i="39"/>
  <c r="K4028" i="39"/>
  <c r="K4044" i="39"/>
  <c r="K4060" i="39"/>
  <c r="K4076" i="39"/>
  <c r="K4092" i="39"/>
  <c r="K4108" i="39"/>
  <c r="K4124" i="39"/>
  <c r="K4140" i="39"/>
  <c r="K4156" i="39"/>
  <c r="K4172" i="39"/>
  <c r="K4188" i="39"/>
  <c r="K4204" i="39"/>
  <c r="K4220" i="39"/>
  <c r="K4236" i="39"/>
  <c r="K4252" i="39"/>
  <c r="K4268" i="39"/>
  <c r="K4284" i="39"/>
  <c r="K4300" i="39"/>
  <c r="K4316" i="39"/>
  <c r="K4332" i="39"/>
  <c r="K4348" i="39"/>
  <c r="K4380" i="39"/>
  <c r="K4396" i="39"/>
  <c r="K4412" i="39"/>
  <c r="K2116" i="39"/>
  <c r="K2356" i="39"/>
  <c r="K2431" i="39"/>
  <c r="K2516" i="39"/>
  <c r="K2591" i="39"/>
  <c r="K2655" i="39"/>
  <c r="K2719" i="39"/>
  <c r="K2783" i="39"/>
  <c r="K2847" i="39"/>
  <c r="K2904" i="39"/>
  <c r="K2968" i="39"/>
  <c r="K3032" i="39"/>
  <c r="K3092" i="39"/>
  <c r="K3144" i="39"/>
  <c r="K3198" i="39"/>
  <c r="K3240" i="39"/>
  <c r="K3278" i="39"/>
  <c r="K3306" i="39"/>
  <c r="K3338" i="39"/>
  <c r="K3370" i="39"/>
  <c r="K3400" i="39"/>
  <c r="K3421" i="39"/>
  <c r="K3437" i="39"/>
  <c r="K3453" i="39"/>
  <c r="K3469" i="39"/>
  <c r="K3485" i="39"/>
  <c r="K3501" i="39"/>
  <c r="K3517" i="39"/>
  <c r="K3533" i="39"/>
  <c r="K3549" i="39"/>
  <c r="K3565" i="39"/>
  <c r="K3581" i="39"/>
  <c r="K3597" i="39"/>
  <c r="K3613" i="39"/>
  <c r="K3629" i="39"/>
  <c r="K3645" i="39"/>
  <c r="K3661" i="39"/>
  <c r="K3677" i="39"/>
  <c r="K3693" i="39"/>
  <c r="K3709" i="39"/>
  <c r="K3725" i="39"/>
  <c r="K3741" i="39"/>
  <c r="K3757" i="39"/>
  <c r="K3773" i="39"/>
  <c r="K3789" i="39"/>
  <c r="K3821" i="39"/>
  <c r="K3837" i="39"/>
  <c r="K3853" i="39"/>
  <c r="K3869" i="39"/>
  <c r="K3885" i="39"/>
  <c r="K3901" i="39"/>
  <c r="K3917" i="39"/>
  <c r="K3933" i="39"/>
  <c r="K3949" i="39"/>
  <c r="K3965" i="39"/>
  <c r="K3981" i="39"/>
  <c r="K3997" i="39"/>
  <c r="K4013" i="39"/>
  <c r="K4029" i="39"/>
  <c r="K4045" i="39"/>
  <c r="K4061" i="39"/>
  <c r="K4077" i="39"/>
  <c r="K4093" i="39"/>
  <c r="K4109" i="39"/>
  <c r="K4125" i="39"/>
  <c r="K4141" i="39"/>
  <c r="K4157" i="39"/>
  <c r="K4173" i="39"/>
  <c r="K4189" i="39"/>
  <c r="K4205" i="39"/>
  <c r="K4221" i="39"/>
  <c r="K4237" i="39"/>
  <c r="K4253" i="39"/>
  <c r="K4269" i="39"/>
  <c r="K4285" i="39"/>
  <c r="K4301" i="39"/>
  <c r="K4317" i="39"/>
  <c r="K4333" i="39"/>
  <c r="K4349" i="39"/>
  <c r="K4365" i="39"/>
  <c r="K4381" i="39"/>
  <c r="K1684" i="39"/>
  <c r="K2134" i="39"/>
  <c r="K2436" i="39"/>
  <c r="K2526" i="39"/>
  <c r="K2596" i="39"/>
  <c r="K2660" i="39"/>
  <c r="K2724" i="39"/>
  <c r="K2788" i="39"/>
  <c r="K2852" i="39"/>
  <c r="K2910" i="39"/>
  <c r="K2974" i="39"/>
  <c r="K3038" i="39"/>
  <c r="K3096" i="39"/>
  <c r="K3150" i="39"/>
  <c r="K3199" i="39"/>
  <c r="K3245" i="39"/>
  <c r="K3279" i="39"/>
  <c r="K3309" i="39"/>
  <c r="K3341" i="39"/>
  <c r="K3373" i="39"/>
  <c r="K3402" i="39"/>
  <c r="K3422" i="39"/>
  <c r="K3438" i="39"/>
  <c r="K3454" i="39"/>
  <c r="K3470" i="39"/>
  <c r="K3486" i="39"/>
  <c r="K3502" i="39"/>
  <c r="K3518" i="39"/>
  <c r="K3534" i="39"/>
  <c r="K3550" i="39"/>
  <c r="K3566" i="39"/>
  <c r="K3582" i="39"/>
  <c r="K3598" i="39"/>
  <c r="K3614" i="39"/>
  <c r="K3630" i="39"/>
  <c r="K3646" i="39"/>
  <c r="K3662" i="39"/>
  <c r="K3678" i="39"/>
  <c r="K3694" i="39"/>
  <c r="K3710" i="39"/>
  <c r="K3726" i="39"/>
  <c r="K3742" i="39"/>
  <c r="K3758" i="39"/>
  <c r="K3774" i="39"/>
  <c r="K3790" i="39"/>
  <c r="K3806" i="39"/>
  <c r="K3822" i="39"/>
  <c r="K3838" i="39"/>
  <c r="K3854" i="39"/>
  <c r="K3870" i="39"/>
  <c r="K3886" i="39"/>
  <c r="K3902" i="39"/>
  <c r="K3918" i="39"/>
  <c r="K3934" i="39"/>
  <c r="K3950" i="39"/>
  <c r="K3966" i="39"/>
  <c r="K3982" i="39"/>
  <c r="K3998" i="39"/>
  <c r="K4014" i="39"/>
  <c r="K4030" i="39"/>
  <c r="K4046" i="39"/>
  <c r="K4062" i="39"/>
  <c r="K4078" i="39"/>
  <c r="K4094" i="39"/>
  <c r="K4110" i="39"/>
  <c r="K4126" i="39"/>
  <c r="K4142" i="39"/>
  <c r="K4158" i="39"/>
  <c r="K4174" i="39"/>
  <c r="K4190" i="39"/>
  <c r="K4206" i="39"/>
  <c r="K4222" i="39"/>
  <c r="K4238" i="39"/>
  <c r="K4254" i="39"/>
  <c r="K4270" i="39"/>
  <c r="K4286" i="39"/>
  <c r="K4302" i="39"/>
  <c r="K4318" i="39"/>
  <c r="K4334" i="39"/>
  <c r="K4350" i="39"/>
  <c r="K4366" i="39"/>
  <c r="K1797" i="39"/>
  <c r="K2542" i="39"/>
  <c r="K2799" i="39"/>
  <c r="K3044" i="39"/>
  <c r="K3247" i="39"/>
  <c r="K3345" i="39"/>
  <c r="K3442" i="39"/>
  <c r="K3506" i="39"/>
  <c r="K3570" i="39"/>
  <c r="K3634" i="39"/>
  <c r="K3698" i="39"/>
  <c r="K3762" i="39"/>
  <c r="K3825" i="39"/>
  <c r="K3887" i="39"/>
  <c r="K3951" i="39"/>
  <c r="K4015" i="39"/>
  <c r="K4079" i="39"/>
  <c r="K4143" i="39"/>
  <c r="K4207" i="39"/>
  <c r="K4271" i="39"/>
  <c r="K4331" i="39"/>
  <c r="K4379" i="39"/>
  <c r="K4415" i="39"/>
  <c r="K4434" i="39"/>
  <c r="K4450" i="39"/>
  <c r="K4466" i="39"/>
  <c r="K4482" i="39"/>
  <c r="K4498" i="39"/>
  <c r="K4514" i="39"/>
  <c r="K4530" i="39"/>
  <c r="K4546" i="39"/>
  <c r="K4562" i="39"/>
  <c r="K4578" i="39"/>
  <c r="K4594" i="39"/>
  <c r="K4610" i="39"/>
  <c r="K4626" i="39"/>
  <c r="K4642" i="39"/>
  <c r="K4658" i="39"/>
  <c r="K4674" i="39"/>
  <c r="K4690" i="39"/>
  <c r="K4706" i="39"/>
  <c r="K4722" i="39"/>
  <c r="K4738" i="39"/>
  <c r="K4754" i="39"/>
  <c r="K4770" i="39"/>
  <c r="K4786" i="39"/>
  <c r="K4802" i="39"/>
  <c r="K4818" i="39"/>
  <c r="K4438" i="39"/>
  <c r="K4534" i="39"/>
  <c r="K4598" i="39"/>
  <c r="K4678" i="39"/>
  <c r="K4774" i="39"/>
  <c r="K4604" i="39"/>
  <c r="K4764" i="39"/>
  <c r="K3201" i="39"/>
  <c r="K4653" i="39"/>
  <c r="K3313" i="39"/>
  <c r="K3746" i="39"/>
  <c r="K4319" i="39"/>
  <c r="K4510" i="39"/>
  <c r="K2196" i="39"/>
  <c r="K2543" i="39"/>
  <c r="K2804" i="39"/>
  <c r="K3048" i="39"/>
  <c r="K3248" i="39"/>
  <c r="K3374" i="39"/>
  <c r="K3455" i="39"/>
  <c r="K3519" i="39"/>
  <c r="K3583" i="39"/>
  <c r="K3647" i="39"/>
  <c r="K3711" i="39"/>
  <c r="K3775" i="39"/>
  <c r="K3826" i="39"/>
  <c r="K3888" i="39"/>
  <c r="K3952" i="39"/>
  <c r="K4016" i="39"/>
  <c r="K4080" i="39"/>
  <c r="K4144" i="39"/>
  <c r="K4208" i="39"/>
  <c r="K4272" i="39"/>
  <c r="K4335" i="39"/>
  <c r="K4382" i="39"/>
  <c r="K4416" i="39"/>
  <c r="K4435" i="39"/>
  <c r="K4451" i="39"/>
  <c r="K4467" i="39"/>
  <c r="K4483" i="39"/>
  <c r="K4499" i="39"/>
  <c r="K4515" i="39"/>
  <c r="K4531" i="39"/>
  <c r="K4547" i="39"/>
  <c r="K4563" i="39"/>
  <c r="K4579" i="39"/>
  <c r="K4595" i="39"/>
  <c r="K4611" i="39"/>
  <c r="K4627" i="39"/>
  <c r="K4643" i="39"/>
  <c r="K4659" i="39"/>
  <c r="K4675" i="39"/>
  <c r="K4691" i="39"/>
  <c r="K4707" i="39"/>
  <c r="K4723" i="39"/>
  <c r="K4739" i="39"/>
  <c r="K4755" i="39"/>
  <c r="K4771" i="39"/>
  <c r="K4787" i="39"/>
  <c r="K4803" i="39"/>
  <c r="K4819" i="39"/>
  <c r="K4454" i="39"/>
  <c r="K4502" i="39"/>
  <c r="K4566" i="39"/>
  <c r="K4662" i="39"/>
  <c r="K4726" i="39"/>
  <c r="K4758" i="39"/>
  <c r="K4540" i="39"/>
  <c r="K3425" i="39"/>
  <c r="K3922" i="39"/>
  <c r="K4401" i="39"/>
  <c r="K4541" i="39"/>
  <c r="K4701" i="39"/>
  <c r="K4829" i="39"/>
  <c r="K2452" i="39"/>
  <c r="K4255" i="39"/>
  <c r="K2197" i="39"/>
  <c r="K2600" i="39"/>
  <c r="K2856" i="39"/>
  <c r="K3054" i="39"/>
  <c r="K3249" i="39"/>
  <c r="K3375" i="39"/>
  <c r="K3456" i="39"/>
  <c r="K3520" i="39"/>
  <c r="K3584" i="39"/>
  <c r="K3648" i="39"/>
  <c r="K3712" i="39"/>
  <c r="K3776" i="39"/>
  <c r="K3839" i="39"/>
  <c r="K3889" i="39"/>
  <c r="K3953" i="39"/>
  <c r="K4017" i="39"/>
  <c r="K4081" i="39"/>
  <c r="K4145" i="39"/>
  <c r="K4209" i="39"/>
  <c r="K4273" i="39"/>
  <c r="K4336" i="39"/>
  <c r="K4383" i="39"/>
  <c r="K4417" i="39"/>
  <c r="K4436" i="39"/>
  <c r="K4452" i="39"/>
  <c r="K4468" i="39"/>
  <c r="K4484" i="39"/>
  <c r="K4500" i="39"/>
  <c r="K4516" i="39"/>
  <c r="K4532" i="39"/>
  <c r="K4548" i="39"/>
  <c r="K4564" i="39"/>
  <c r="K4580" i="39"/>
  <c r="K4596" i="39"/>
  <c r="K4612" i="39"/>
  <c r="K4628" i="39"/>
  <c r="K4644" i="39"/>
  <c r="K4660" i="39"/>
  <c r="K4676" i="39"/>
  <c r="K4692" i="39"/>
  <c r="K4708" i="39"/>
  <c r="K4724" i="39"/>
  <c r="K4740" i="39"/>
  <c r="K4756" i="39"/>
  <c r="K4772" i="39"/>
  <c r="K4788" i="39"/>
  <c r="K4804" i="39"/>
  <c r="K4820" i="39"/>
  <c r="K4385" i="39"/>
  <c r="K4550" i="39"/>
  <c r="K4614" i="39"/>
  <c r="K4710" i="39"/>
  <c r="K4790" i="39"/>
  <c r="K4572" i="39"/>
  <c r="K2447" i="39"/>
  <c r="K4306" i="39"/>
  <c r="K4605" i="39"/>
  <c r="K4765" i="39"/>
  <c r="K2980" i="39"/>
  <c r="K3935" i="39"/>
  <c r="K4462" i="39"/>
  <c r="K2228" i="39"/>
  <c r="K2606" i="39"/>
  <c r="K2862" i="39"/>
  <c r="K3102" i="39"/>
  <c r="K3280" i="39"/>
  <c r="K3376" i="39"/>
  <c r="K3457" i="39"/>
  <c r="K3521" i="39"/>
  <c r="K3585" i="39"/>
  <c r="K3649" i="39"/>
  <c r="K3713" i="39"/>
  <c r="K3777" i="39"/>
  <c r="K3840" i="39"/>
  <c r="K3890" i="39"/>
  <c r="K3954" i="39"/>
  <c r="K4018" i="39"/>
  <c r="K4082" i="39"/>
  <c r="K4146" i="39"/>
  <c r="K4210" i="39"/>
  <c r="K4274" i="39"/>
  <c r="K4337" i="39"/>
  <c r="K4384" i="39"/>
  <c r="K4418" i="39"/>
  <c r="K4437" i="39"/>
  <c r="K4453" i="39"/>
  <c r="K4469" i="39"/>
  <c r="K4485" i="39"/>
  <c r="K4501" i="39"/>
  <c r="K4517" i="39"/>
  <c r="K4533" i="39"/>
  <c r="K4549" i="39"/>
  <c r="K4565" i="39"/>
  <c r="K4581" i="39"/>
  <c r="K4597" i="39"/>
  <c r="K4613" i="39"/>
  <c r="K4629" i="39"/>
  <c r="K4645" i="39"/>
  <c r="K4661" i="39"/>
  <c r="K4677" i="39"/>
  <c r="K4693" i="39"/>
  <c r="K4709" i="39"/>
  <c r="K4725" i="39"/>
  <c r="K4741" i="39"/>
  <c r="K4757" i="39"/>
  <c r="K4773" i="39"/>
  <c r="K4789" i="39"/>
  <c r="K4805" i="39"/>
  <c r="K4821" i="39"/>
  <c r="K4419" i="39"/>
  <c r="K4518" i="39"/>
  <c r="K4582" i="39"/>
  <c r="K4646" i="39"/>
  <c r="K4694" i="39"/>
  <c r="K4742" i="39"/>
  <c r="K4822" i="39"/>
  <c r="K4556" i="39"/>
  <c r="K4828" i="39"/>
  <c r="K3489" i="39"/>
  <c r="K4114" i="39"/>
  <c r="K4445" i="39"/>
  <c r="K4557" i="39"/>
  <c r="K4685" i="39"/>
  <c r="K3809" i="39"/>
  <c r="K4402" i="39"/>
  <c r="K2277" i="39"/>
  <c r="K2607" i="39"/>
  <c r="K2863" i="39"/>
  <c r="K3103" i="39"/>
  <c r="K3281" i="39"/>
  <c r="K3377" i="39"/>
  <c r="K3458" i="39"/>
  <c r="K3522" i="39"/>
  <c r="K3586" i="39"/>
  <c r="K3650" i="39"/>
  <c r="K3714" i="39"/>
  <c r="K3778" i="39"/>
  <c r="K3841" i="39"/>
  <c r="K3903" i="39"/>
  <c r="K3967" i="39"/>
  <c r="K4031" i="39"/>
  <c r="K4095" i="39"/>
  <c r="K4159" i="39"/>
  <c r="K4223" i="39"/>
  <c r="K4287" i="39"/>
  <c r="K4338" i="39"/>
  <c r="K4470" i="39"/>
  <c r="K4486" i="39"/>
  <c r="K4630" i="39"/>
  <c r="K4806" i="39"/>
  <c r="K4780" i="39"/>
  <c r="K3617" i="39"/>
  <c r="K4429" i="39"/>
  <c r="K4589" i="39"/>
  <c r="K4733" i="39"/>
  <c r="K3204" i="39"/>
  <c r="K3999" i="39"/>
  <c r="K4446" i="39"/>
  <c r="K2612" i="39"/>
  <c r="K3105" i="39"/>
  <c r="K3284" i="39"/>
  <c r="K3404" i="39"/>
  <c r="K3471" i="39"/>
  <c r="K3535" i="39"/>
  <c r="K3599" i="39"/>
  <c r="K3663" i="39"/>
  <c r="K3727" i="39"/>
  <c r="K3791" i="39"/>
  <c r="K3842" i="39"/>
  <c r="K3904" i="39"/>
  <c r="K3968" i="39"/>
  <c r="K4032" i="39"/>
  <c r="K4096" i="39"/>
  <c r="K4160" i="39"/>
  <c r="K4224" i="39"/>
  <c r="K4288" i="39"/>
  <c r="K4347" i="39"/>
  <c r="K4386" i="39"/>
  <c r="K4420" i="39"/>
  <c r="K4439" i="39"/>
  <c r="K4455" i="39"/>
  <c r="K4471" i="39"/>
  <c r="K4487" i="39"/>
  <c r="K4503" i="39"/>
  <c r="K4519" i="39"/>
  <c r="K4535" i="39"/>
  <c r="K4551" i="39"/>
  <c r="K4567" i="39"/>
  <c r="K4583" i="39"/>
  <c r="K4599" i="39"/>
  <c r="K4615" i="39"/>
  <c r="K4631" i="39"/>
  <c r="K4647" i="39"/>
  <c r="K4663" i="39"/>
  <c r="K4679" i="39"/>
  <c r="K4695" i="39"/>
  <c r="K4711" i="39"/>
  <c r="K4727" i="39"/>
  <c r="K4743" i="39"/>
  <c r="K4759" i="39"/>
  <c r="K4775" i="39"/>
  <c r="K4791" i="39"/>
  <c r="K4807" i="39"/>
  <c r="K4823" i="39"/>
  <c r="K3160" i="39"/>
  <c r="K3616" i="39"/>
  <c r="K3921" i="39"/>
  <c r="K4305" i="39"/>
  <c r="K4460" i="39"/>
  <c r="K4524" i="39"/>
  <c r="K4652" i="39"/>
  <c r="K4732" i="39"/>
  <c r="K2734" i="39"/>
  <c r="K3986" i="39"/>
  <c r="K4509" i="39"/>
  <c r="K4717" i="39"/>
  <c r="K3490" i="39"/>
  <c r="K4191" i="39"/>
  <c r="K2664" i="39"/>
  <c r="K3108" i="39"/>
  <c r="K3288" i="39"/>
  <c r="K3405" i="39"/>
  <c r="K3472" i="39"/>
  <c r="K3536" i="39"/>
  <c r="K3600" i="39"/>
  <c r="K3664" i="39"/>
  <c r="K3728" i="39"/>
  <c r="K3792" i="39"/>
  <c r="K3855" i="39"/>
  <c r="K3905" i="39"/>
  <c r="K3969" i="39"/>
  <c r="K4033" i="39"/>
  <c r="K4097" i="39"/>
  <c r="K4161" i="39"/>
  <c r="K4225" i="39"/>
  <c r="K4289" i="39"/>
  <c r="K4351" i="39"/>
  <c r="K4395" i="39"/>
  <c r="K4423" i="39"/>
  <c r="K4440" i="39"/>
  <c r="K4456" i="39"/>
  <c r="K4472" i="39"/>
  <c r="K4488" i="39"/>
  <c r="K4504" i="39"/>
  <c r="K4520" i="39"/>
  <c r="K4536" i="39"/>
  <c r="K4552" i="39"/>
  <c r="K4568" i="39"/>
  <c r="K4584" i="39"/>
  <c r="K4600" i="39"/>
  <c r="K4616" i="39"/>
  <c r="K4632" i="39"/>
  <c r="K4648" i="39"/>
  <c r="K4664" i="39"/>
  <c r="K4680" i="39"/>
  <c r="K4696" i="39"/>
  <c r="K4712" i="39"/>
  <c r="K4728" i="39"/>
  <c r="K4744" i="39"/>
  <c r="K4760" i="39"/>
  <c r="K4776" i="39"/>
  <c r="K4792" i="39"/>
  <c r="K4808" i="39"/>
  <c r="K4824" i="39"/>
  <c r="K2728" i="39"/>
  <c r="K3311" i="39"/>
  <c r="K3552" i="39"/>
  <c r="K3807" i="39"/>
  <c r="K4177" i="39"/>
  <c r="K4428" i="39"/>
  <c r="K4508" i="39"/>
  <c r="K4636" i="39"/>
  <c r="K4700" i="39"/>
  <c r="K4812" i="39"/>
  <c r="K3553" i="39"/>
  <c r="K4242" i="39"/>
  <c r="K4525" i="39"/>
  <c r="K4669" i="39"/>
  <c r="K4813" i="39"/>
  <c r="K3618" i="39"/>
  <c r="K4063" i="39"/>
  <c r="K4478" i="39"/>
  <c r="K2670" i="39"/>
  <c r="K2911" i="39"/>
  <c r="K3151" i="39"/>
  <c r="K3406" i="39"/>
  <c r="K3473" i="39"/>
  <c r="K3537" i="39"/>
  <c r="K3601" i="39"/>
  <c r="K3665" i="39"/>
  <c r="K3729" i="39"/>
  <c r="K3793" i="39"/>
  <c r="K3856" i="39"/>
  <c r="K3906" i="39"/>
  <c r="K3970" i="39"/>
  <c r="K4034" i="39"/>
  <c r="K4098" i="39"/>
  <c r="K4162" i="39"/>
  <c r="K4226" i="39"/>
  <c r="K4290" i="39"/>
  <c r="K4352" i="39"/>
  <c r="K4397" i="39"/>
  <c r="K4424" i="39"/>
  <c r="K4441" i="39"/>
  <c r="K4457" i="39"/>
  <c r="K4473" i="39"/>
  <c r="K4489" i="39"/>
  <c r="K4505" i="39"/>
  <c r="K4521" i="39"/>
  <c r="K4537" i="39"/>
  <c r="K4553" i="39"/>
  <c r="K4569" i="39"/>
  <c r="K4585" i="39"/>
  <c r="K4601" i="39"/>
  <c r="K4617" i="39"/>
  <c r="K4633" i="39"/>
  <c r="K4649" i="39"/>
  <c r="K4665" i="39"/>
  <c r="K4681" i="39"/>
  <c r="K4697" i="39"/>
  <c r="K4713" i="39"/>
  <c r="K4729" i="39"/>
  <c r="K4745" i="39"/>
  <c r="K4761" i="39"/>
  <c r="K4777" i="39"/>
  <c r="K4793" i="39"/>
  <c r="K4809" i="39"/>
  <c r="K4825" i="39"/>
  <c r="K2926" i="39"/>
  <c r="K3488" i="39"/>
  <c r="K3985" i="39"/>
  <c r="K4241" i="39"/>
  <c r="K4444" i="39"/>
  <c r="K4492" i="39"/>
  <c r="K4620" i="39"/>
  <c r="K4684" i="39"/>
  <c r="K4796" i="39"/>
  <c r="K2975" i="39"/>
  <c r="K4050" i="39"/>
  <c r="K4477" i="39"/>
  <c r="K4637" i="39"/>
  <c r="K4797" i="39"/>
  <c r="K3554" i="39"/>
  <c r="K4367" i="39"/>
  <c r="K1213" i="39"/>
  <c r="K2367" i="39"/>
  <c r="K2671" i="39"/>
  <c r="K2916" i="39"/>
  <c r="K3153" i="39"/>
  <c r="K3407" i="39"/>
  <c r="K3474" i="39"/>
  <c r="K3538" i="39"/>
  <c r="K3602" i="39"/>
  <c r="K3666" i="39"/>
  <c r="K3730" i="39"/>
  <c r="K3794" i="39"/>
  <c r="K3857" i="39"/>
  <c r="K3919" i="39"/>
  <c r="K3983" i="39"/>
  <c r="K4047" i="39"/>
  <c r="K4111" i="39"/>
  <c r="K4175" i="39"/>
  <c r="K4239" i="39"/>
  <c r="K4303" i="39"/>
  <c r="K4353" i="39"/>
  <c r="K4398" i="39"/>
  <c r="K4426" i="39"/>
  <c r="K4442" i="39"/>
  <c r="K4458" i="39"/>
  <c r="K4474" i="39"/>
  <c r="K4490" i="39"/>
  <c r="K4506" i="39"/>
  <c r="K4522" i="39"/>
  <c r="K4538" i="39"/>
  <c r="K4554" i="39"/>
  <c r="K4570" i="39"/>
  <c r="K4586" i="39"/>
  <c r="K4602" i="39"/>
  <c r="K4618" i="39"/>
  <c r="K4634" i="39"/>
  <c r="K4650" i="39"/>
  <c r="K4666" i="39"/>
  <c r="K4682" i="39"/>
  <c r="K4698" i="39"/>
  <c r="K4714" i="39"/>
  <c r="K4730" i="39"/>
  <c r="K4746" i="39"/>
  <c r="K4762" i="39"/>
  <c r="K4778" i="39"/>
  <c r="K4794" i="39"/>
  <c r="K4810" i="39"/>
  <c r="K4826" i="39"/>
  <c r="K2446" i="39"/>
  <c r="K3680" i="39"/>
  <c r="K4049" i="39"/>
  <c r="K4716" i="39"/>
  <c r="K3312" i="39"/>
  <c r="K3745" i="39"/>
  <c r="K4461" i="39"/>
  <c r="K4573" i="39"/>
  <c r="K4749" i="39"/>
  <c r="K3426" i="39"/>
  <c r="K3682" i="39"/>
  <c r="K4127" i="39"/>
  <c r="K4494" i="39"/>
  <c r="K1214" i="39"/>
  <c r="K2372" i="39"/>
  <c r="K2676" i="39"/>
  <c r="K2920" i="39"/>
  <c r="K3156" i="39"/>
  <c r="K3310" i="39"/>
  <c r="K3423" i="39"/>
  <c r="K3487" i="39"/>
  <c r="K3551" i="39"/>
  <c r="K3615" i="39"/>
  <c r="K3679" i="39"/>
  <c r="K3743" i="39"/>
  <c r="K3858" i="39"/>
  <c r="K3920" i="39"/>
  <c r="K3984" i="39"/>
  <c r="K4048" i="39"/>
  <c r="K4112" i="39"/>
  <c r="K4176" i="39"/>
  <c r="K4240" i="39"/>
  <c r="K4304" i="39"/>
  <c r="K4354" i="39"/>
  <c r="K4399" i="39"/>
  <c r="K4427" i="39"/>
  <c r="K4443" i="39"/>
  <c r="K4459" i="39"/>
  <c r="K4475" i="39"/>
  <c r="K4491" i="39"/>
  <c r="K4507" i="39"/>
  <c r="K4523" i="39"/>
  <c r="K4539" i="39"/>
  <c r="K4555" i="39"/>
  <c r="K4571" i="39"/>
  <c r="K4587" i="39"/>
  <c r="K4603" i="39"/>
  <c r="K4619" i="39"/>
  <c r="K4635" i="39"/>
  <c r="K4651" i="39"/>
  <c r="K4667" i="39"/>
  <c r="K4683" i="39"/>
  <c r="K4699" i="39"/>
  <c r="K4715" i="39"/>
  <c r="K4731" i="39"/>
  <c r="K4747" i="39"/>
  <c r="K4763" i="39"/>
  <c r="K4779" i="39"/>
  <c r="K4795" i="39"/>
  <c r="K4811" i="39"/>
  <c r="K4827" i="39"/>
  <c r="K3424" i="39"/>
  <c r="K3744" i="39"/>
  <c r="K4113" i="39"/>
  <c r="K4400" i="39"/>
  <c r="K4476" i="39"/>
  <c r="K4588" i="39"/>
  <c r="K4668" i="39"/>
  <c r="K4748" i="39"/>
  <c r="K3681" i="39"/>
  <c r="K4178" i="39"/>
  <c r="K4493" i="39"/>
  <c r="K4621" i="39"/>
  <c r="K4781" i="39"/>
  <c r="K2735" i="39"/>
  <c r="K3871" i="39"/>
  <c r="K4430" i="39"/>
  <c r="K1685" i="39"/>
  <c r="K2462" i="39"/>
  <c r="K2740" i="39"/>
  <c r="K2984" i="39"/>
  <c r="K3208" i="39"/>
  <c r="K3342" i="39"/>
  <c r="K3439" i="39"/>
  <c r="K3503" i="39"/>
  <c r="K3567" i="39"/>
  <c r="K3631" i="39"/>
  <c r="K3695" i="39"/>
  <c r="K3759" i="39"/>
  <c r="K3810" i="39"/>
  <c r="K3872" i="39"/>
  <c r="K3936" i="39"/>
  <c r="K4000" i="39"/>
  <c r="K4064" i="39"/>
  <c r="K4128" i="39"/>
  <c r="K4192" i="39"/>
  <c r="K4256" i="39"/>
  <c r="K4320" i="39"/>
  <c r="K4368" i="39"/>
  <c r="K4411" i="39"/>
  <c r="K4431" i="39"/>
  <c r="K4447" i="39"/>
  <c r="K4463" i="39"/>
  <c r="K4479" i="39"/>
  <c r="K4495" i="39"/>
  <c r="K4511" i="39"/>
  <c r="K4527" i="39"/>
  <c r="K4543" i="39"/>
  <c r="K4559" i="39"/>
  <c r="K4575" i="39"/>
  <c r="K4591" i="39"/>
  <c r="K4607" i="39"/>
  <c r="K4623" i="39"/>
  <c r="K4639" i="39"/>
  <c r="K4655" i="39"/>
  <c r="K4671" i="39"/>
  <c r="K4687" i="39"/>
  <c r="K4703" i="39"/>
  <c r="K4719" i="39"/>
  <c r="K4735" i="39"/>
  <c r="K4751" i="39"/>
  <c r="K4767" i="39"/>
  <c r="K4783" i="39"/>
  <c r="K4799" i="39"/>
  <c r="K4815" i="39"/>
  <c r="K1765" i="39"/>
  <c r="K2527" i="39"/>
  <c r="K2792" i="39"/>
  <c r="K2990" i="39"/>
  <c r="K3214" i="39"/>
  <c r="K3343" i="39"/>
  <c r="K3440" i="39"/>
  <c r="K3504" i="39"/>
  <c r="K3568" i="39"/>
  <c r="K3632" i="39"/>
  <c r="K3696" i="39"/>
  <c r="K3760" i="39"/>
  <c r="K3823" i="39"/>
  <c r="K3873" i="39"/>
  <c r="K3937" i="39"/>
  <c r="K4001" i="39"/>
  <c r="K4065" i="39"/>
  <c r="K4129" i="39"/>
  <c r="K4193" i="39"/>
  <c r="K4257" i="39"/>
  <c r="K4321" i="39"/>
  <c r="K4369" i="39"/>
  <c r="K4413" i="39"/>
  <c r="K4432" i="39"/>
  <c r="K4448" i="39"/>
  <c r="K4464" i="39"/>
  <c r="K4480" i="39"/>
  <c r="K4496" i="39"/>
  <c r="K4512" i="39"/>
  <c r="K4544" i="39"/>
  <c r="K4560" i="39"/>
  <c r="K4576" i="39"/>
  <c r="K4592" i="39"/>
  <c r="K4608" i="39"/>
  <c r="K4624" i="39"/>
  <c r="K4640" i="39"/>
  <c r="K4656" i="39"/>
  <c r="K1766" i="39"/>
  <c r="K2532" i="39"/>
  <c r="K2798" i="39"/>
  <c r="K3039" i="39"/>
  <c r="K3246" i="39"/>
  <c r="K3344" i="39"/>
  <c r="K3441" i="39"/>
  <c r="K3505" i="39"/>
  <c r="K3569" i="39"/>
  <c r="K3633" i="39"/>
  <c r="K3697" i="39"/>
  <c r="K3761" i="39"/>
  <c r="K3824" i="39"/>
  <c r="K3874" i="39"/>
  <c r="K3938" i="39"/>
  <c r="K4002" i="39"/>
  <c r="K4066" i="39"/>
  <c r="K4130" i="39"/>
  <c r="K4194" i="39"/>
  <c r="K4497" i="39"/>
  <c r="K4625" i="39"/>
  <c r="K4721" i="39"/>
  <c r="K4814" i="39"/>
  <c r="K4736" i="39"/>
  <c r="K4782" i="39"/>
  <c r="K4593" i="39"/>
  <c r="K4513" i="39"/>
  <c r="K4638" i="39"/>
  <c r="K4734" i="39"/>
  <c r="K4816" i="39"/>
  <c r="K4817" i="39"/>
  <c r="K4753" i="39"/>
  <c r="K4590" i="39"/>
  <c r="K4526" i="39"/>
  <c r="K4641" i="39"/>
  <c r="K4672" i="39"/>
  <c r="K4784" i="39"/>
  <c r="K4785" i="39"/>
  <c r="K4654" i="39"/>
  <c r="K4737" i="39"/>
  <c r="K4529" i="39"/>
  <c r="K4657" i="39"/>
  <c r="K4750" i="39"/>
  <c r="K4704" i="39"/>
  <c r="K4542" i="39"/>
  <c r="K4670" i="39"/>
  <c r="K4752" i="39"/>
  <c r="K4545" i="39"/>
  <c r="K4689" i="39"/>
  <c r="K4720" i="39"/>
  <c r="K4258" i="39"/>
  <c r="K4322" i="39"/>
  <c r="K4558" i="39"/>
  <c r="K4673" i="39"/>
  <c r="K4766" i="39"/>
  <c r="K4702" i="39"/>
  <c r="K4561" i="39"/>
  <c r="K4686" i="39"/>
  <c r="K4768" i="39"/>
  <c r="K4370" i="39"/>
  <c r="K4574" i="39"/>
  <c r="K4688" i="39"/>
  <c r="K4769" i="39"/>
  <c r="K4577" i="39"/>
  <c r="K4433" i="39"/>
  <c r="K4414" i="39"/>
  <c r="K4801" i="39"/>
  <c r="K4449" i="39"/>
  <c r="K4606" i="39"/>
  <c r="K4705" i="39"/>
  <c r="K4798" i="39"/>
  <c r="K4609" i="39"/>
  <c r="K4800" i="39"/>
  <c r="K4465" i="39"/>
  <c r="K4718" i="39"/>
  <c r="K4481" i="39"/>
  <c r="K4622" i="39"/>
  <c r="E70" i="11"/>
  <c r="D29" i="11"/>
  <c r="E30" i="11"/>
  <c r="D30" i="11"/>
  <c r="E29" i="11"/>
  <c r="K2" i="39"/>
  <c r="C3" i="46"/>
  <c r="C272" i="16"/>
  <c r="C462" i="16"/>
  <c r="C430" i="16"/>
  <c r="C458" i="16"/>
  <c r="C58" i="16"/>
  <c r="C456" i="16"/>
  <c r="C422" i="16"/>
  <c r="C135" i="16"/>
  <c r="C432" i="16"/>
  <c r="C309" i="16"/>
  <c r="C117" i="16"/>
  <c r="C5" i="16"/>
  <c r="C98" i="16"/>
  <c r="E67" i="11"/>
  <c r="E64" i="11"/>
  <c r="E63" i="11"/>
  <c r="D60" i="11"/>
  <c r="D64" i="11"/>
  <c r="E56" i="11"/>
  <c r="D63" i="11"/>
  <c r="E69" i="11"/>
  <c r="D56" i="11"/>
  <c r="D57" i="11"/>
  <c r="E68" i="11"/>
  <c r="E60" i="11"/>
  <c r="E59" i="11"/>
  <c r="E58" i="11"/>
  <c r="E57" i="11"/>
  <c r="D59" i="11"/>
  <c r="D58" i="11"/>
  <c r="E41" i="11"/>
  <c r="E405" i="15"/>
  <c r="C3" i="42"/>
  <c r="C3" i="44"/>
  <c r="I2" i="40"/>
  <c r="C3" i="41"/>
  <c r="E5" i="15"/>
  <c r="B1171" i="18" s="1"/>
  <c r="E272" i="15"/>
  <c r="C3" i="35"/>
  <c r="C3" i="4"/>
  <c r="C3" i="13"/>
  <c r="C3" i="1"/>
  <c r="C3" i="2"/>
  <c r="D5" i="11"/>
  <c r="C3" i="7"/>
  <c r="C3" i="6"/>
  <c r="C13" i="13"/>
  <c r="C26" i="13" s="1"/>
  <c r="E35" i="11"/>
  <c r="B11" i="18"/>
  <c r="B3" i="18"/>
  <c r="B2" i="18"/>
  <c r="B8" i="18"/>
  <c r="B6" i="18"/>
  <c r="B10" i="18"/>
  <c r="B9" i="18"/>
  <c r="B15" i="18"/>
  <c r="B14" i="18"/>
  <c r="B13" i="18"/>
  <c r="B5" i="18"/>
  <c r="B7" i="18"/>
  <c r="B12" i="18"/>
  <c r="B4" i="18"/>
  <c r="E16" i="11"/>
  <c r="C17" i="13"/>
  <c r="E52" i="11"/>
  <c r="C15" i="13"/>
  <c r="C19" i="13"/>
  <c r="B3" i="46" l="1"/>
  <c r="J2" i="40"/>
  <c r="A7" i="36" s="1"/>
  <c r="B64" i="18"/>
  <c r="B155" i="18"/>
  <c r="B371" i="18"/>
  <c r="B517" i="18"/>
  <c r="B221" i="18"/>
  <c r="B74" i="18"/>
  <c r="B742" i="18"/>
  <c r="B583" i="18"/>
  <c r="B84" i="18"/>
  <c r="B43" i="18"/>
  <c r="B174" i="18"/>
  <c r="B470" i="18"/>
  <c r="B390" i="18"/>
  <c r="B710" i="18"/>
  <c r="B625" i="18"/>
  <c r="B975" i="18"/>
  <c r="B144" i="18"/>
  <c r="B683" i="18"/>
  <c r="B197" i="18"/>
  <c r="B388" i="18"/>
  <c r="B152" i="18"/>
  <c r="B572" i="18"/>
  <c r="B735" i="18"/>
  <c r="B87" i="18"/>
  <c r="B556" i="18"/>
  <c r="B135" i="18"/>
  <c r="B608" i="18"/>
  <c r="B1156" i="18"/>
  <c r="B23" i="18"/>
  <c r="B383" i="18"/>
  <c r="B36" i="18"/>
  <c r="B341" i="18"/>
  <c r="B770" i="18"/>
  <c r="B819" i="18"/>
  <c r="B360" i="18"/>
  <c r="B359" i="18"/>
  <c r="B461" i="18"/>
  <c r="B984" i="18"/>
  <c r="B322" i="18"/>
  <c r="B523" i="18"/>
  <c r="B1218" i="18"/>
  <c r="B566" i="18"/>
  <c r="B116" i="18"/>
  <c r="B499" i="18"/>
  <c r="B153" i="18"/>
  <c r="B628" i="18"/>
  <c r="B712" i="18"/>
  <c r="B33" i="18"/>
  <c r="B286" i="18"/>
  <c r="B245" i="18"/>
  <c r="B729" i="18"/>
  <c r="B45" i="18"/>
  <c r="B647" i="18"/>
  <c r="B451" i="18"/>
  <c r="B663" i="18"/>
  <c r="B61" i="18"/>
  <c r="B619" i="18"/>
  <c r="B513" i="18"/>
  <c r="B1138" i="18"/>
  <c r="B3" i="44"/>
  <c r="B68" i="18"/>
  <c r="B53" i="18"/>
  <c r="B95" i="18"/>
  <c r="B427" i="18"/>
  <c r="B94" i="18"/>
  <c r="B62" i="18"/>
  <c r="B133" i="18"/>
  <c r="B477" i="18"/>
  <c r="B189" i="18"/>
  <c r="B692" i="18"/>
  <c r="B584" i="18"/>
  <c r="B959" i="18"/>
  <c r="B336" i="18"/>
  <c r="B741" i="18"/>
  <c r="B1122" i="18"/>
  <c r="B206" i="18"/>
  <c r="B635" i="18"/>
  <c r="B179" i="18"/>
  <c r="B636" i="18"/>
  <c r="B728" i="18"/>
  <c r="B100" i="18"/>
  <c r="B521" i="18"/>
  <c r="B949" i="18"/>
  <c r="B432" i="18"/>
  <c r="B864" i="18"/>
  <c r="B279" i="18"/>
  <c r="B538" i="18"/>
  <c r="B884" i="18"/>
  <c r="B870" i="18"/>
  <c r="B85" i="18"/>
  <c r="B215" i="18"/>
  <c r="B1182" i="18"/>
  <c r="B120" i="18"/>
  <c r="B261" i="18"/>
  <c r="B1097" i="18"/>
  <c r="B18" i="18"/>
  <c r="B213" i="18"/>
  <c r="B260" i="18"/>
  <c r="B982" i="18"/>
  <c r="B184" i="18"/>
  <c r="B519" i="18"/>
  <c r="B919" i="18"/>
  <c r="B252" i="18"/>
  <c r="B332" i="18"/>
  <c r="B350" i="18"/>
  <c r="B54" i="18"/>
  <c r="B26" i="18"/>
  <c r="B223" i="18"/>
  <c r="B573" i="18"/>
  <c r="B305" i="18"/>
  <c r="B1060" i="18"/>
  <c r="B1069" i="18"/>
  <c r="B229" i="18"/>
  <c r="B642" i="18"/>
  <c r="B1048" i="18"/>
  <c r="B1014" i="18"/>
  <c r="B19" i="18"/>
  <c r="B192" i="18"/>
  <c r="B557" i="18"/>
  <c r="B549" i="18"/>
  <c r="B42" i="18"/>
  <c r="B240" i="18"/>
  <c r="B581" i="18"/>
  <c r="B313" i="18"/>
  <c r="B119" i="18"/>
  <c r="B317" i="18"/>
  <c r="B1002" i="18"/>
  <c r="B1176" i="18"/>
  <c r="B1160" i="18"/>
  <c r="B393" i="18"/>
  <c r="B540" i="18"/>
  <c r="B78" i="18"/>
  <c r="B50" i="18"/>
  <c r="B27" i="18"/>
  <c r="B276" i="18"/>
  <c r="B599" i="18"/>
  <c r="B358" i="18"/>
  <c r="B165" i="18"/>
  <c r="B200" i="18"/>
  <c r="B326" i="18"/>
  <c r="B1080" i="18"/>
  <c r="B1188" i="18"/>
  <c r="B1173" i="18"/>
  <c r="B983" i="18"/>
  <c r="B65" i="18"/>
  <c r="B304" i="18"/>
  <c r="B400" i="18"/>
  <c r="B334" i="18"/>
  <c r="B239" i="18"/>
  <c r="B871" i="18"/>
  <c r="B693" i="18"/>
  <c r="B24" i="18"/>
  <c r="B98" i="18"/>
  <c r="B67" i="18"/>
  <c r="B672" i="18"/>
  <c r="B217" i="18"/>
  <c r="B456" i="18"/>
  <c r="B865" i="18"/>
  <c r="B479" i="18"/>
  <c r="B32" i="18"/>
  <c r="B73" i="18"/>
  <c r="B306" i="18"/>
  <c r="B75" i="18"/>
  <c r="B330" i="18"/>
  <c r="B689" i="18"/>
  <c r="B435" i="18"/>
  <c r="B253" i="18"/>
  <c r="B378" i="18"/>
  <c r="B501" i="18"/>
  <c r="B364" i="18"/>
  <c r="B965" i="18"/>
  <c r="B1015" i="18"/>
  <c r="B46" i="18"/>
  <c r="B48" i="18"/>
  <c r="B376" i="18"/>
  <c r="B365" i="18"/>
  <c r="B289" i="18"/>
  <c r="B1009" i="18"/>
  <c r="B86" i="18"/>
  <c r="B89" i="18"/>
  <c r="B99" i="18"/>
  <c r="B867" i="18"/>
  <c r="B469" i="18"/>
  <c r="B386" i="18"/>
  <c r="B510" i="18"/>
  <c r="B373" i="18"/>
  <c r="B908" i="18"/>
  <c r="B102" i="18"/>
  <c r="B56" i="18"/>
  <c r="B97" i="18"/>
  <c r="B515" i="18"/>
  <c r="B243" i="18"/>
  <c r="B374" i="18"/>
  <c r="B903" i="18"/>
  <c r="B478" i="18"/>
  <c r="B315" i="18"/>
  <c r="B472" i="18"/>
  <c r="B613" i="18"/>
  <c r="B494" i="18"/>
  <c r="B1111" i="18"/>
  <c r="B1075" i="18"/>
  <c r="B21" i="18"/>
  <c r="B63" i="18"/>
  <c r="B72" i="18"/>
  <c r="B226" i="18"/>
  <c r="B876" i="18"/>
  <c r="B592" i="18"/>
  <c r="B425" i="18"/>
  <c r="B1088" i="18"/>
  <c r="B565" i="18"/>
  <c r="B445" i="18"/>
  <c r="B603" i="18"/>
  <c r="B1146" i="18"/>
  <c r="B668" i="18"/>
  <c r="B841" i="18"/>
  <c r="B37" i="18"/>
  <c r="B71" i="18"/>
  <c r="B104" i="18"/>
  <c r="B367" i="18"/>
  <c r="B1168" i="18"/>
  <c r="B913" i="18"/>
  <c r="B434" i="18"/>
  <c r="B134" i="18"/>
  <c r="B582" i="18"/>
  <c r="B454" i="18"/>
  <c r="B612" i="18"/>
  <c r="B1191" i="18"/>
  <c r="B686" i="18"/>
  <c r="B851" i="18"/>
  <c r="B181" i="18"/>
  <c r="B29" i="18"/>
  <c r="B610" i="18"/>
  <c r="B103" i="18"/>
  <c r="B40" i="18"/>
  <c r="B804" i="18"/>
  <c r="B110" i="18"/>
  <c r="B34" i="18"/>
  <c r="B660" i="18"/>
  <c r="B59" i="18"/>
  <c r="B108" i="18"/>
  <c r="B258" i="18"/>
  <c r="B416" i="18"/>
  <c r="B564" i="18"/>
  <c r="B830" i="18"/>
  <c r="B180" i="18"/>
  <c r="B349" i="18"/>
  <c r="B530" i="18"/>
  <c r="B912" i="18"/>
  <c r="B207" i="18"/>
  <c r="B437" i="18"/>
  <c r="B620" i="18"/>
  <c r="B183" i="18"/>
  <c r="B369" i="18"/>
  <c r="B594" i="18"/>
  <c r="B1105" i="18"/>
  <c r="B291" i="18"/>
  <c r="B492" i="18"/>
  <c r="B1112" i="18"/>
  <c r="B380" i="18"/>
  <c r="B822" i="18"/>
  <c r="B356" i="18"/>
  <c r="B655" i="18"/>
  <c r="B777" i="18"/>
  <c r="B1153" i="18"/>
  <c r="B910" i="18"/>
  <c r="B832" i="18"/>
  <c r="B695" i="18"/>
  <c r="B1141" i="18"/>
  <c r="B1005" i="18"/>
  <c r="B1056" i="18"/>
  <c r="B1074" i="18"/>
  <c r="B1101" i="18"/>
  <c r="B129" i="18"/>
  <c r="B297" i="18"/>
  <c r="B58" i="18"/>
  <c r="B91" i="18"/>
  <c r="B143" i="18"/>
  <c r="B295" i="18"/>
  <c r="B442" i="18"/>
  <c r="B590" i="18"/>
  <c r="B941" i="18"/>
  <c r="B205" i="18"/>
  <c r="B391" i="18"/>
  <c r="B574" i="18"/>
  <c r="B1022" i="18"/>
  <c r="B280" i="18"/>
  <c r="B462" i="18"/>
  <c r="B694" i="18"/>
  <c r="B208" i="18"/>
  <c r="B395" i="18"/>
  <c r="B621" i="18"/>
  <c r="B105" i="18"/>
  <c r="B335" i="18"/>
  <c r="B518" i="18"/>
  <c r="B106" i="18"/>
  <c r="B475" i="18"/>
  <c r="B1113" i="18"/>
  <c r="B381" i="18"/>
  <c r="B829" i="18"/>
  <c r="B882" i="18"/>
  <c r="B1200" i="18"/>
  <c r="B1030" i="18"/>
  <c r="B904" i="18"/>
  <c r="B737" i="18"/>
  <c r="B646" i="18"/>
  <c r="B1116" i="18"/>
  <c r="B1152" i="18"/>
  <c r="B471" i="18"/>
  <c r="B779" i="18"/>
  <c r="B218" i="18"/>
  <c r="B430" i="18"/>
  <c r="B629" i="18"/>
  <c r="B113" i="18"/>
  <c r="B344" i="18"/>
  <c r="B526" i="18"/>
  <c r="B150" i="18"/>
  <c r="B493" i="18"/>
  <c r="B1147" i="18"/>
  <c r="B389" i="18"/>
  <c r="B1010" i="18"/>
  <c r="B891" i="18"/>
  <c r="B1217" i="18"/>
  <c r="B1039" i="18"/>
  <c r="B951" i="18"/>
  <c r="B790" i="18"/>
  <c r="B688" i="18"/>
  <c r="B1132" i="18"/>
  <c r="B1211" i="18"/>
  <c r="B531" i="18"/>
  <c r="B409" i="18"/>
  <c r="B80" i="18"/>
  <c r="B507" i="18"/>
  <c r="B270" i="18"/>
  <c r="B162" i="18"/>
  <c r="B459" i="18"/>
  <c r="B607" i="18"/>
  <c r="B242" i="18"/>
  <c r="B417" i="18"/>
  <c r="B591" i="18"/>
  <c r="B1096" i="18"/>
  <c r="B298" i="18"/>
  <c r="B480" i="18"/>
  <c r="B811" i="18"/>
  <c r="B228" i="18"/>
  <c r="B455" i="18"/>
  <c r="B637" i="18"/>
  <c r="B149" i="18"/>
  <c r="B354" i="18"/>
  <c r="B570" i="18"/>
  <c r="B194" i="18"/>
  <c r="B502" i="18"/>
  <c r="B1192" i="18"/>
  <c r="B433" i="18"/>
  <c r="B1087" i="18"/>
  <c r="B900" i="18"/>
  <c r="B682" i="18"/>
  <c r="B1049" i="18"/>
  <c r="B968" i="18"/>
  <c r="B833" i="18"/>
  <c r="B704" i="18"/>
  <c r="B1151" i="18"/>
  <c r="B126" i="18"/>
  <c r="B20" i="18"/>
  <c r="B69" i="18"/>
  <c r="B418" i="18"/>
  <c r="B82" i="18"/>
  <c r="B118" i="18"/>
  <c r="B312" i="18"/>
  <c r="B1012" i="18"/>
  <c r="B28" i="18"/>
  <c r="B601" i="18"/>
  <c r="B77" i="18"/>
  <c r="B489" i="18"/>
  <c r="B88" i="18"/>
  <c r="B25" i="18"/>
  <c r="B575" i="18"/>
  <c r="B90" i="18"/>
  <c r="B1023" i="18"/>
  <c r="B173" i="18"/>
  <c r="B171" i="18"/>
  <c r="B320" i="18"/>
  <c r="B468" i="18"/>
  <c r="B617" i="18"/>
  <c r="B1052" i="18"/>
  <c r="B251" i="18"/>
  <c r="B426" i="18"/>
  <c r="B600" i="18"/>
  <c r="B111" i="18"/>
  <c r="B307" i="18"/>
  <c r="B490" i="18"/>
  <c r="B848" i="18"/>
  <c r="B236" i="18"/>
  <c r="B463" i="18"/>
  <c r="B651" i="18"/>
  <c r="B176" i="18"/>
  <c r="B362" i="18"/>
  <c r="B596" i="18"/>
  <c r="B211" i="18"/>
  <c r="B511" i="18"/>
  <c r="B107" i="18"/>
  <c r="B476" i="18"/>
  <c r="B1120" i="18"/>
  <c r="B909" i="18"/>
  <c r="B724" i="18"/>
  <c r="B1058" i="18"/>
  <c r="B976" i="18"/>
  <c r="B852" i="18"/>
  <c r="B721" i="18"/>
  <c r="B1162" i="18"/>
  <c r="B1212" i="18"/>
  <c r="B722" i="18"/>
  <c r="B44" i="18"/>
  <c r="B31" i="18"/>
  <c r="B41" i="18"/>
  <c r="B188" i="18"/>
  <c r="B486" i="18"/>
  <c r="B1205" i="18"/>
  <c r="B443" i="18"/>
  <c r="B137" i="18"/>
  <c r="B532" i="18"/>
  <c r="B254" i="18"/>
  <c r="B680" i="18"/>
  <c r="B193" i="18"/>
  <c r="B630" i="18"/>
  <c r="B230" i="18"/>
  <c r="B527" i="18"/>
  <c r="B195" i="18"/>
  <c r="B1202" i="18"/>
  <c r="B964" i="18"/>
  <c r="B751" i="18"/>
  <c r="B1155" i="18"/>
  <c r="B994" i="18"/>
  <c r="B878" i="18"/>
  <c r="B783" i="18"/>
  <c r="B767" i="18"/>
  <c r="B1214" i="18"/>
  <c r="B1187" i="18"/>
  <c r="B93" i="18"/>
  <c r="B145" i="18"/>
  <c r="B839" i="18"/>
  <c r="B314" i="18"/>
  <c r="B339" i="18"/>
  <c r="B633" i="18"/>
  <c r="B277" i="18"/>
  <c r="B618" i="18"/>
  <c r="B324" i="18"/>
  <c r="B922" i="18"/>
  <c r="B481" i="18"/>
  <c r="B379" i="18"/>
  <c r="B503" i="18"/>
  <c r="B52" i="18"/>
  <c r="B22" i="18"/>
  <c r="B101" i="18"/>
  <c r="B47" i="18"/>
  <c r="B1061" i="18"/>
  <c r="B216" i="18"/>
  <c r="B49" i="18"/>
  <c r="B1129" i="18"/>
  <c r="B164" i="18"/>
  <c r="B384" i="18"/>
  <c r="B196" i="18"/>
  <c r="B348" i="18"/>
  <c r="B495" i="18"/>
  <c r="B644" i="18"/>
  <c r="B109" i="18"/>
  <c r="B287" i="18"/>
  <c r="B452" i="18"/>
  <c r="B626" i="18"/>
  <c r="B147" i="18"/>
  <c r="B333" i="18"/>
  <c r="B558" i="18"/>
  <c r="B957" i="18"/>
  <c r="B290" i="18"/>
  <c r="B491" i="18"/>
  <c r="B697" i="18"/>
  <c r="B201" i="18"/>
  <c r="B387" i="18"/>
  <c r="B639" i="18"/>
  <c r="B238" i="18"/>
  <c r="B571" i="18"/>
  <c r="B212" i="18"/>
  <c r="B512" i="18"/>
  <c r="B640" i="18"/>
  <c r="B1008" i="18"/>
  <c r="B761" i="18"/>
  <c r="B1178" i="18"/>
  <c r="B1053" i="18"/>
  <c r="B934" i="18"/>
  <c r="B825" i="18"/>
  <c r="B784" i="18"/>
  <c r="B1154" i="18"/>
  <c r="B950" i="18"/>
  <c r="B771" i="18"/>
  <c r="B112" i="18"/>
  <c r="B60" i="18"/>
  <c r="B70" i="18"/>
  <c r="B190" i="18"/>
  <c r="B55" i="18"/>
  <c r="B30" i="18"/>
  <c r="B288" i="18"/>
  <c r="B57" i="18"/>
  <c r="B38" i="18"/>
  <c r="B234" i="18"/>
  <c r="B453" i="18"/>
  <c r="B204" i="18"/>
  <c r="B357" i="18"/>
  <c r="B504" i="18"/>
  <c r="B658" i="18"/>
  <c r="B117" i="18"/>
  <c r="B296" i="18"/>
  <c r="B460" i="18"/>
  <c r="B634" i="18"/>
  <c r="B156" i="18"/>
  <c r="B342" i="18"/>
  <c r="B567" i="18"/>
  <c r="B992" i="18"/>
  <c r="B316" i="18"/>
  <c r="B500" i="18"/>
  <c r="B812" i="18"/>
  <c r="B210" i="18"/>
  <c r="B396" i="18"/>
  <c r="B652" i="18"/>
  <c r="B248" i="18"/>
  <c r="B615" i="18"/>
  <c r="B222" i="18"/>
  <c r="B520" i="18"/>
  <c r="B681" i="18"/>
  <c r="B1029" i="18"/>
  <c r="B769" i="18"/>
  <c r="B1190" i="18"/>
  <c r="B1098" i="18"/>
  <c r="B977" i="18"/>
  <c r="B843" i="18"/>
  <c r="B808" i="18"/>
  <c r="B1181" i="18"/>
  <c r="B352" i="18"/>
  <c r="B576" i="18"/>
  <c r="B1031" i="18"/>
  <c r="B325" i="18"/>
  <c r="B509" i="18"/>
  <c r="B923" i="18"/>
  <c r="B220" i="18"/>
  <c r="B431" i="18"/>
  <c r="B666" i="18"/>
  <c r="B293" i="18"/>
  <c r="B631" i="18"/>
  <c r="B231" i="18"/>
  <c r="B528" i="18"/>
  <c r="B723" i="18"/>
  <c r="B1038" i="18"/>
  <c r="B820" i="18"/>
  <c r="B1201" i="18"/>
  <c r="B1114" i="18"/>
  <c r="B995" i="18"/>
  <c r="B862" i="18"/>
  <c r="B863" i="18"/>
  <c r="B161" i="18"/>
  <c r="B92" i="18"/>
  <c r="B401" i="18"/>
  <c r="B79" i="18"/>
  <c r="B16" i="18"/>
  <c r="B498" i="18"/>
  <c r="B81" i="18"/>
  <c r="B444" i="18"/>
  <c r="B35" i="18"/>
  <c r="B676" i="18"/>
  <c r="B232" i="18"/>
  <c r="B382" i="18"/>
  <c r="B529" i="18"/>
  <c r="B705" i="18"/>
  <c r="B154" i="18"/>
  <c r="B321" i="18"/>
  <c r="B488" i="18"/>
  <c r="B803" i="18"/>
  <c r="B182" i="18"/>
  <c r="B394" i="18"/>
  <c r="B593" i="18"/>
  <c r="B1104" i="18"/>
  <c r="B343" i="18"/>
  <c r="B525" i="18"/>
  <c r="B993" i="18"/>
  <c r="B237" i="18"/>
  <c r="B465" i="18"/>
  <c r="B821" i="18"/>
  <c r="B355" i="18"/>
  <c r="B653" i="18"/>
  <c r="B249" i="18"/>
  <c r="B616" i="18"/>
  <c r="B750" i="18"/>
  <c r="B1057" i="18"/>
  <c r="B883" i="18"/>
  <c r="B764" i="18"/>
  <c r="B1130" i="18"/>
  <c r="B1025" i="18"/>
  <c r="B927" i="18"/>
  <c r="B928" i="18"/>
  <c r="B763" i="18"/>
  <c r="B163" i="18"/>
  <c r="B331" i="18"/>
  <c r="B497" i="18"/>
  <c r="B838" i="18"/>
  <c r="B191" i="18"/>
  <c r="B419" i="18"/>
  <c r="B602" i="18"/>
  <c r="B148" i="18"/>
  <c r="B353" i="18"/>
  <c r="B533" i="18"/>
  <c r="B1032" i="18"/>
  <c r="B247" i="18"/>
  <c r="B474" i="18"/>
  <c r="B1001" i="18"/>
  <c r="B363" i="18"/>
  <c r="B667" i="18"/>
  <c r="B294" i="18"/>
  <c r="B632" i="18"/>
  <c r="B760" i="18"/>
  <c r="B1067" i="18"/>
  <c r="B892" i="18"/>
  <c r="B805" i="18"/>
  <c r="B1139" i="18"/>
  <c r="B1082" i="18"/>
  <c r="B970" i="18"/>
  <c r="B954" i="18"/>
  <c r="B51" i="18"/>
  <c r="B1220" i="18"/>
  <c r="B250" i="18"/>
  <c r="B399" i="18"/>
  <c r="B555" i="18"/>
  <c r="B796" i="18"/>
  <c r="B172" i="18"/>
  <c r="B340" i="18"/>
  <c r="B522" i="18"/>
  <c r="B875" i="18"/>
  <c r="B199" i="18"/>
  <c r="B428" i="18"/>
  <c r="B611" i="18"/>
  <c r="B175" i="18"/>
  <c r="B361" i="18"/>
  <c r="B569" i="18"/>
  <c r="B1070" i="18"/>
  <c r="B255" i="18"/>
  <c r="B483" i="18"/>
  <c r="B1079" i="18"/>
  <c r="B372" i="18"/>
  <c r="B684" i="18"/>
  <c r="B338" i="18"/>
  <c r="B643" i="18"/>
  <c r="B768" i="18"/>
  <c r="B1110" i="18"/>
  <c r="B901" i="18"/>
  <c r="B823" i="18"/>
  <c r="B1208" i="18"/>
  <c r="B1123" i="18"/>
  <c r="B987" i="18"/>
  <c r="B1007" i="18"/>
  <c r="B3" i="42"/>
  <c r="B641" i="18"/>
  <c r="B778" i="18"/>
  <c r="B920" i="18"/>
  <c r="B1068" i="18"/>
  <c r="B719" i="18"/>
  <c r="B860" i="18"/>
  <c r="B1003" i="18"/>
  <c r="B1148" i="18"/>
  <c r="B747" i="18"/>
  <c r="B888" i="18"/>
  <c r="B1034" i="18"/>
  <c r="B1184" i="18"/>
  <c r="B738" i="18"/>
  <c r="B879" i="18"/>
  <c r="B1027" i="18"/>
  <c r="B1174" i="18"/>
  <c r="B817" i="18"/>
  <c r="B963" i="18"/>
  <c r="B1109" i="18"/>
  <c r="B1221" i="18"/>
  <c r="B1189" i="18"/>
  <c r="B534" i="18"/>
  <c r="B700" i="18"/>
  <c r="B114" i="18"/>
  <c r="B256" i="18"/>
  <c r="B397" i="18"/>
  <c r="B535" i="18"/>
  <c r="B701" i="18"/>
  <c r="B115" i="18"/>
  <c r="B257" i="18"/>
  <c r="B398" i="18"/>
  <c r="B536" i="18"/>
  <c r="B702" i="18"/>
  <c r="B648" i="18"/>
  <c r="B785" i="18"/>
  <c r="B929" i="18"/>
  <c r="B1076" i="18"/>
  <c r="B649" i="18"/>
  <c r="B786" i="18"/>
  <c r="B930" i="18"/>
  <c r="B1077" i="18"/>
  <c r="B727" i="18"/>
  <c r="B869" i="18"/>
  <c r="B1013" i="18"/>
  <c r="B1158" i="18"/>
  <c r="B756" i="18"/>
  <c r="B897" i="18"/>
  <c r="B1044" i="18"/>
  <c r="B1195" i="18"/>
  <c r="B748" i="18"/>
  <c r="B889" i="18"/>
  <c r="B1036" i="18"/>
  <c r="B1185" i="18"/>
  <c r="B826" i="18"/>
  <c r="B971" i="18"/>
  <c r="B1117" i="18"/>
  <c r="B1229" i="18"/>
  <c r="B1198" i="18"/>
  <c r="B1121" i="18"/>
  <c r="B225" i="18"/>
  <c r="B366" i="18"/>
  <c r="B506" i="18"/>
  <c r="B645" i="18"/>
  <c r="B1128" i="18"/>
  <c r="B227" i="18"/>
  <c r="B368" i="18"/>
  <c r="B508" i="18"/>
  <c r="B650" i="18"/>
  <c r="B1137" i="18"/>
  <c r="B263" i="18"/>
  <c r="B403" i="18"/>
  <c r="B543" i="18"/>
  <c r="B714" i="18"/>
  <c r="B121" i="18"/>
  <c r="B264" i="18"/>
  <c r="B404" i="18"/>
  <c r="B544" i="18"/>
  <c r="B717" i="18"/>
  <c r="B122" i="18"/>
  <c r="B265" i="18"/>
  <c r="B405" i="18"/>
  <c r="B545" i="18"/>
  <c r="B718" i="18"/>
  <c r="B123" i="18"/>
  <c r="B266" i="18"/>
  <c r="B406" i="18"/>
  <c r="B546" i="18"/>
  <c r="B725" i="18"/>
  <c r="B656" i="18"/>
  <c r="B793" i="18"/>
  <c r="B937" i="18"/>
  <c r="B1085" i="18"/>
  <c r="B657" i="18"/>
  <c r="B794" i="18"/>
  <c r="B938" i="18"/>
  <c r="B1086" i="18"/>
  <c r="B736" i="18"/>
  <c r="B877" i="18"/>
  <c r="B1024" i="18"/>
  <c r="B1170" i="18"/>
  <c r="B765" i="18"/>
  <c r="B905" i="18"/>
  <c r="B1054" i="18"/>
  <c r="B1209" i="18"/>
  <c r="B757" i="18"/>
  <c r="B898" i="18"/>
  <c r="B1046" i="18"/>
  <c r="B1197" i="18"/>
  <c r="B835" i="18"/>
  <c r="B979" i="18"/>
  <c r="B1125" i="18"/>
  <c r="B1161" i="18"/>
  <c r="B1206" i="18"/>
  <c r="B1157" i="18"/>
  <c r="B233" i="18"/>
  <c r="B375" i="18"/>
  <c r="B514" i="18"/>
  <c r="B659" i="18"/>
  <c r="B1167" i="18"/>
  <c r="B235" i="18"/>
  <c r="B377" i="18"/>
  <c r="B516" i="18"/>
  <c r="B661" i="18"/>
  <c r="B1180" i="18"/>
  <c r="B272" i="18"/>
  <c r="B412" i="18"/>
  <c r="B551" i="18"/>
  <c r="B744" i="18"/>
  <c r="B130" i="18"/>
  <c r="B273" i="18"/>
  <c r="B413" i="18"/>
  <c r="B552" i="18"/>
  <c r="B752" i="18"/>
  <c r="B131" i="18"/>
  <c r="B274" i="18"/>
  <c r="B414" i="18"/>
  <c r="B553" i="18"/>
  <c r="B753" i="18"/>
  <c r="B132" i="18"/>
  <c r="B275" i="18"/>
  <c r="B415" i="18"/>
  <c r="B554" i="18"/>
  <c r="B762" i="18"/>
  <c r="B664" i="18"/>
  <c r="B801" i="18"/>
  <c r="B947" i="18"/>
  <c r="B1093" i="18"/>
  <c r="B665" i="18"/>
  <c r="B802" i="18"/>
  <c r="B948" i="18"/>
  <c r="B1094" i="18"/>
  <c r="B746" i="18"/>
  <c r="B887" i="18"/>
  <c r="B1033" i="18"/>
  <c r="B1183" i="18"/>
  <c r="B773" i="18"/>
  <c r="B915" i="18"/>
  <c r="B1063" i="18"/>
  <c r="B1226" i="18"/>
  <c r="B766" i="18"/>
  <c r="B907" i="18"/>
  <c r="B1055" i="18"/>
  <c r="B1210" i="18"/>
  <c r="B844" i="18"/>
  <c r="B988" i="18"/>
  <c r="B1133" i="18"/>
  <c r="B1169" i="18"/>
  <c r="B1215" i="18"/>
  <c r="B675" i="18"/>
  <c r="B1219" i="18"/>
  <c r="B244" i="18"/>
  <c r="B385" i="18"/>
  <c r="B524" i="18"/>
  <c r="B677" i="18"/>
  <c r="B138" i="18"/>
  <c r="B281" i="18"/>
  <c r="B420" i="18"/>
  <c r="B559" i="18"/>
  <c r="B780" i="18"/>
  <c r="B139" i="18"/>
  <c r="B282" i="18"/>
  <c r="B421" i="18"/>
  <c r="B560" i="18"/>
  <c r="B787" i="18"/>
  <c r="B140" i="18"/>
  <c r="B284" i="18"/>
  <c r="B422" i="18"/>
  <c r="B561" i="18"/>
  <c r="B788" i="18"/>
  <c r="B142" i="18"/>
  <c r="B285" i="18"/>
  <c r="B423" i="18"/>
  <c r="B562" i="18"/>
  <c r="B795" i="18"/>
  <c r="B673" i="18"/>
  <c r="B809" i="18"/>
  <c r="B955" i="18"/>
  <c r="B1102" i="18"/>
  <c r="B674" i="18"/>
  <c r="B810" i="18"/>
  <c r="B956" i="18"/>
  <c r="B1103" i="18"/>
  <c r="B755" i="18"/>
  <c r="B895" i="18"/>
  <c r="B1043" i="18"/>
  <c r="B1193" i="18"/>
  <c r="B782" i="18"/>
  <c r="B925" i="18"/>
  <c r="B1072" i="18"/>
  <c r="B638" i="18"/>
  <c r="B774" i="18"/>
  <c r="B917" i="18"/>
  <c r="B1065" i="18"/>
  <c r="B1227" i="18"/>
  <c r="B854" i="18"/>
  <c r="B998" i="18"/>
  <c r="B1143" i="18"/>
  <c r="B1179" i="18"/>
  <c r="B1224" i="18"/>
  <c r="B1784" i="18"/>
  <c r="B539" i="18"/>
  <c r="B709" i="18"/>
  <c r="B262" i="18"/>
  <c r="B402" i="18"/>
  <c r="B541" i="18"/>
  <c r="B711" i="18"/>
  <c r="B157" i="18"/>
  <c r="B299" i="18"/>
  <c r="B438" i="18"/>
  <c r="B577" i="18"/>
  <c r="B849" i="18"/>
  <c r="B158" i="18"/>
  <c r="B300" i="18"/>
  <c r="B439" i="18"/>
  <c r="B578" i="18"/>
  <c r="B858" i="18"/>
  <c r="B159" i="18"/>
  <c r="B302" i="18"/>
  <c r="B440" i="18"/>
  <c r="B579" i="18"/>
  <c r="B859" i="18"/>
  <c r="B160" i="18"/>
  <c r="B303" i="18"/>
  <c r="B441" i="18"/>
  <c r="B580" i="18"/>
  <c r="B866" i="18"/>
  <c r="B690" i="18"/>
  <c r="B827" i="18"/>
  <c r="B972" i="18"/>
  <c r="B1118" i="18"/>
  <c r="B691" i="18"/>
  <c r="B828" i="18"/>
  <c r="B973" i="18"/>
  <c r="B1119" i="18"/>
  <c r="B772" i="18"/>
  <c r="B914" i="18"/>
  <c r="B1062" i="18"/>
  <c r="B1225" i="18"/>
  <c r="B798" i="18"/>
  <c r="B943" i="18"/>
  <c r="B1090" i="18"/>
  <c r="B654" i="18"/>
  <c r="B791" i="18"/>
  <c r="B935" i="18"/>
  <c r="B1083" i="18"/>
  <c r="B731" i="18"/>
  <c r="B872" i="18"/>
  <c r="B1018" i="18"/>
  <c r="B1164" i="18"/>
  <c r="B1196" i="18"/>
  <c r="B151" i="18"/>
  <c r="B76" i="18"/>
  <c r="B198" i="18"/>
  <c r="B127" i="18"/>
  <c r="B39" i="18"/>
  <c r="B627" i="18"/>
  <c r="B96" i="18"/>
  <c r="B17" i="18"/>
  <c r="B436" i="18"/>
  <c r="B66" i="18"/>
  <c r="B83" i="18"/>
  <c r="B124" i="18"/>
  <c r="B267" i="18"/>
  <c r="B407" i="18"/>
  <c r="B547" i="18"/>
  <c r="B726" i="18"/>
  <c r="B125" i="18"/>
  <c r="B269" i="18"/>
  <c r="B408" i="18"/>
  <c r="B548" i="18"/>
  <c r="B734" i="18"/>
  <c r="B128" i="18"/>
  <c r="B271" i="18"/>
  <c r="B410" i="18"/>
  <c r="B550" i="18"/>
  <c r="B743" i="18"/>
  <c r="B167" i="18"/>
  <c r="B308" i="18"/>
  <c r="B446" i="18"/>
  <c r="B586" i="18"/>
  <c r="B885" i="18"/>
  <c r="B168" i="18"/>
  <c r="B309" i="18"/>
  <c r="B447" i="18"/>
  <c r="B587" i="18"/>
  <c r="B893" i="18"/>
  <c r="B169" i="18"/>
  <c r="B310" i="18"/>
  <c r="B448" i="18"/>
  <c r="B588" i="18"/>
  <c r="B894" i="18"/>
  <c r="B170" i="18"/>
  <c r="B311" i="18"/>
  <c r="B449" i="18"/>
  <c r="B589" i="18"/>
  <c r="B902" i="18"/>
  <c r="B698" i="18"/>
  <c r="B836" i="18"/>
  <c r="B980" i="18"/>
  <c r="B1126" i="18"/>
  <c r="B699" i="18"/>
  <c r="B837" i="18"/>
  <c r="B981" i="18"/>
  <c r="B1127" i="18"/>
  <c r="B781" i="18"/>
  <c r="B924" i="18"/>
  <c r="B1071" i="18"/>
  <c r="B669" i="18"/>
  <c r="B806" i="18"/>
  <c r="B952" i="18"/>
  <c r="B1099" i="18"/>
  <c r="B662" i="18"/>
  <c r="B799" i="18"/>
  <c r="B945" i="18"/>
  <c r="B1091" i="18"/>
  <c r="B739" i="18"/>
  <c r="B880" i="18"/>
  <c r="B1028" i="18"/>
  <c r="B1175" i="18"/>
  <c r="B1204" i="18"/>
  <c r="B146" i="18"/>
  <c r="B931" i="18"/>
  <c r="B177" i="18"/>
  <c r="B318" i="18"/>
  <c r="B457" i="18"/>
  <c r="B597" i="18"/>
  <c r="B932" i="18"/>
  <c r="B178" i="18"/>
  <c r="B319" i="18"/>
  <c r="B458" i="18"/>
  <c r="B598" i="18"/>
  <c r="B940" i="18"/>
  <c r="B707" i="18"/>
  <c r="B846" i="18"/>
  <c r="B989" i="18"/>
  <c r="B1134" i="18"/>
  <c r="B708" i="18"/>
  <c r="B847" i="18"/>
  <c r="B990" i="18"/>
  <c r="B1136" i="18"/>
  <c r="B789" i="18"/>
  <c r="B933" i="18"/>
  <c r="B1081" i="18"/>
  <c r="B678" i="18"/>
  <c r="B815" i="18"/>
  <c r="B961" i="18"/>
  <c r="B1107" i="18"/>
  <c r="B671" i="18"/>
  <c r="B807" i="18"/>
  <c r="B953" i="18"/>
  <c r="B1100" i="18"/>
  <c r="B749" i="18"/>
  <c r="B890" i="18"/>
  <c r="B1037" i="18"/>
  <c r="B1186" i="18"/>
  <c r="B1213" i="18"/>
  <c r="B141" i="18"/>
  <c r="B604" i="18"/>
  <c r="B966" i="18"/>
  <c r="B185" i="18"/>
  <c r="B327" i="18"/>
  <c r="B466" i="18"/>
  <c r="B605" i="18"/>
  <c r="B967" i="18"/>
  <c r="B186" i="18"/>
  <c r="B329" i="18"/>
  <c r="B467" i="18"/>
  <c r="B606" i="18"/>
  <c r="B974" i="18"/>
  <c r="B715" i="18"/>
  <c r="B856" i="18"/>
  <c r="B999" i="18"/>
  <c r="B1144" i="18"/>
  <c r="B716" i="18"/>
  <c r="B857" i="18"/>
  <c r="B1000" i="18"/>
  <c r="B1145" i="18"/>
  <c r="B797" i="18"/>
  <c r="B942" i="18"/>
  <c r="B1089" i="18"/>
  <c r="B687" i="18"/>
  <c r="B824" i="18"/>
  <c r="B969" i="18"/>
  <c r="B1115" i="18"/>
  <c r="B679" i="18"/>
  <c r="B816" i="18"/>
  <c r="B962" i="18"/>
  <c r="B1108" i="18"/>
  <c r="B758" i="18"/>
  <c r="B899" i="18"/>
  <c r="B1047" i="18"/>
  <c r="B1199" i="18"/>
  <c r="B1222" i="18"/>
  <c r="B136" i="18"/>
  <c r="B622" i="18"/>
  <c r="B1041" i="18"/>
  <c r="B202" i="18"/>
  <c r="B345" i="18"/>
  <c r="B484" i="18"/>
  <c r="B623" i="18"/>
  <c r="B1042" i="18"/>
  <c r="B203" i="18"/>
  <c r="B347" i="18"/>
  <c r="B485" i="18"/>
  <c r="B624" i="18"/>
  <c r="B1051" i="18"/>
  <c r="B732" i="18"/>
  <c r="B873" i="18"/>
  <c r="B1019" i="18"/>
  <c r="B1165" i="18"/>
  <c r="B733" i="18"/>
  <c r="B874" i="18"/>
  <c r="B1020" i="18"/>
  <c r="B1166" i="18"/>
  <c r="B814" i="18"/>
  <c r="B960" i="18"/>
  <c r="B1106" i="18"/>
  <c r="B703" i="18"/>
  <c r="B842" i="18"/>
  <c r="B985" i="18"/>
  <c r="B1131" i="18"/>
  <c r="B696" i="18"/>
  <c r="B834" i="18"/>
  <c r="B978" i="18"/>
  <c r="B1124" i="18"/>
  <c r="B775" i="18"/>
  <c r="B918" i="18"/>
  <c r="B1066" i="18"/>
  <c r="B1228" i="18"/>
  <c r="B1223" i="18"/>
  <c r="B720" i="18"/>
  <c r="B861" i="18"/>
  <c r="B1004" i="18"/>
  <c r="B1150" i="18"/>
  <c r="B713" i="18"/>
  <c r="B853" i="18"/>
  <c r="B997" i="18"/>
  <c r="B1142" i="18"/>
  <c r="B792" i="18"/>
  <c r="B936" i="18"/>
  <c r="B1084" i="18"/>
  <c r="B1017" i="18"/>
  <c r="B1163" i="18"/>
  <c r="B800" i="18"/>
  <c r="B946" i="18"/>
  <c r="B1092" i="18"/>
  <c r="B1203" i="18"/>
  <c r="B2301" i="18"/>
  <c r="B1259" i="18"/>
  <c r="B1502" i="18"/>
  <c r="B2059" i="18"/>
  <c r="B1863" i="18"/>
  <c r="B1364" i="18"/>
  <c r="B1868" i="18"/>
  <c r="B1252" i="18"/>
  <c r="B1284" i="18"/>
  <c r="B1449" i="18"/>
  <c r="B1511" i="18"/>
  <c r="B1278" i="18"/>
  <c r="B1353" i="18"/>
  <c r="B1481" i="18"/>
  <c r="B1625" i="18"/>
  <c r="B1546" i="18"/>
  <c r="B1941" i="18"/>
  <c r="B1360" i="18"/>
  <c r="B1396" i="18"/>
  <c r="B1632" i="18"/>
  <c r="B1304" i="18"/>
  <c r="B3" i="35"/>
  <c r="B1862" i="18"/>
  <c r="B1755" i="18"/>
  <c r="B1796" i="18"/>
  <c r="B1771" i="18"/>
  <c r="B1813" i="18"/>
  <c r="B2187" i="18"/>
  <c r="B2000" i="18"/>
  <c r="B1872" i="18"/>
  <c r="B1776" i="18"/>
  <c r="B2315" i="18"/>
  <c r="B2007" i="18"/>
  <c r="B1709" i="18"/>
  <c r="B1630" i="18"/>
  <c r="B1562" i="18"/>
  <c r="B1490" i="18"/>
  <c r="B1419" i="18"/>
  <c r="B1351" i="18"/>
  <c r="B1282" i="18"/>
  <c r="B2413" i="18"/>
  <c r="B2137" i="18"/>
  <c r="B1865" i="18"/>
  <c r="B1681" i="18"/>
  <c r="B1611" i="18"/>
  <c r="B1543" i="18"/>
  <c r="B1473" i="18"/>
  <c r="B1402" i="18"/>
  <c r="B1332" i="18"/>
  <c r="B1264" i="18"/>
  <c r="B2378" i="18"/>
  <c r="B2101" i="18"/>
  <c r="B1827" i="18"/>
  <c r="B1672" i="18"/>
  <c r="B1602" i="18"/>
  <c r="B1533" i="18"/>
  <c r="B1461" i="18"/>
  <c r="B1392" i="18"/>
  <c r="B1322" i="18"/>
  <c r="B1255" i="18"/>
  <c r="B2265" i="18"/>
  <c r="B1993" i="18"/>
  <c r="B1716" i="18"/>
  <c r="B1643" i="18"/>
  <c r="B1576" i="18"/>
  <c r="B1504" i="18"/>
  <c r="B1435" i="18"/>
  <c r="B1366" i="18"/>
  <c r="B1295" i="18"/>
  <c r="B2299" i="18"/>
  <c r="B2024" i="18"/>
  <c r="B2186" i="18"/>
  <c r="B1914" i="18"/>
  <c r="B1694" i="18"/>
  <c r="B1622" i="18"/>
  <c r="B1555" i="18"/>
  <c r="B1484" i="18"/>
  <c r="B2179" i="18"/>
  <c r="B1908" i="18"/>
  <c r="B1693" i="18"/>
  <c r="B1621" i="18"/>
  <c r="B1554" i="18"/>
  <c r="B1483" i="18"/>
  <c r="B1412" i="18"/>
  <c r="B1343" i="18"/>
  <c r="B1275" i="18"/>
  <c r="B1649" i="18"/>
  <c r="B1406" i="18"/>
  <c r="B1949" i="18"/>
  <c r="B1476" i="18"/>
  <c r="B1286" i="18"/>
  <c r="B1641" i="18"/>
  <c r="B1398" i="18"/>
  <c r="B1705" i="18"/>
  <c r="B1442" i="18"/>
  <c r="B1260" i="18"/>
  <c r="B1556" i="18"/>
  <c r="B1344" i="18"/>
  <c r="B1748" i="18"/>
  <c r="B1456" i="18"/>
  <c r="B1269" i="18"/>
  <c r="B1704" i="18"/>
  <c r="B1345" i="18"/>
  <c r="B1320" i="18"/>
  <c r="B1743" i="18"/>
  <c r="B2136" i="18"/>
  <c r="B1992" i="18"/>
  <c r="B1864" i="18"/>
  <c r="B1768" i="18"/>
  <c r="B2282" i="18"/>
  <c r="B1973" i="18"/>
  <c r="B1700" i="18"/>
  <c r="B1620" i="18"/>
  <c r="B1553" i="18"/>
  <c r="B1482" i="18"/>
  <c r="B1411" i="18"/>
  <c r="B1342" i="18"/>
  <c r="B1274" i="18"/>
  <c r="B2380" i="18"/>
  <c r="B2103" i="18"/>
  <c r="B1829" i="18"/>
  <c r="B1673" i="18"/>
  <c r="B1603" i="18"/>
  <c r="B1534" i="18"/>
  <c r="B1463" i="18"/>
  <c r="B1393" i="18"/>
  <c r="B1323" i="18"/>
  <c r="B1256" i="18"/>
  <c r="B2344" i="18"/>
  <c r="B2067" i="18"/>
  <c r="B1791" i="18"/>
  <c r="B1662" i="18"/>
  <c r="B1594" i="18"/>
  <c r="B1524" i="18"/>
  <c r="B1452" i="18"/>
  <c r="B1384" i="18"/>
  <c r="B1313" i="18"/>
  <c r="B1246" i="18"/>
  <c r="B2229" i="18"/>
  <c r="B1958" i="18"/>
  <c r="B1706" i="18"/>
  <c r="B1635" i="18"/>
  <c r="B1568" i="18"/>
  <c r="B1496" i="18"/>
  <c r="B1425" i="18"/>
  <c r="B1357" i="18"/>
  <c r="B1287" i="18"/>
  <c r="B2263" i="18"/>
  <c r="B1991" i="18"/>
  <c r="B2428" i="18"/>
  <c r="B2151" i="18"/>
  <c r="B1880" i="18"/>
  <c r="B1685" i="18"/>
  <c r="B1614" i="18"/>
  <c r="B1547" i="18"/>
  <c r="B2421" i="18"/>
  <c r="B2145" i="18"/>
  <c r="B1873" i="18"/>
  <c r="B1684" i="18"/>
  <c r="B2376" i="18"/>
  <c r="B2416" i="18"/>
  <c r="B2390" i="18"/>
  <c r="B2365" i="18"/>
  <c r="B2395" i="18"/>
  <c r="B2128" i="18"/>
  <c r="B1984" i="18"/>
  <c r="B1856" i="18"/>
  <c r="B1749" i="18"/>
  <c r="B2245" i="18"/>
  <c r="B1939" i="18"/>
  <c r="B1692" i="18"/>
  <c r="B1612" i="18"/>
  <c r="B1544" i="18"/>
  <c r="B1474" i="18"/>
  <c r="B1403" i="18"/>
  <c r="B1333" i="18"/>
  <c r="B1265" i="18"/>
  <c r="B2346" i="18"/>
  <c r="B2069" i="18"/>
  <c r="B1793" i="18"/>
  <c r="B1663" i="18"/>
  <c r="B1595" i="18"/>
  <c r="B1525" i="18"/>
  <c r="B1453" i="18"/>
  <c r="B1385" i="18"/>
  <c r="B1314" i="18"/>
  <c r="B1247" i="18"/>
  <c r="B2307" i="18"/>
  <c r="B2032" i="18"/>
  <c r="B1758" i="18"/>
  <c r="B1652" i="18"/>
  <c r="B1585" i="18"/>
  <c r="B1515" i="18"/>
  <c r="B1444" i="18"/>
  <c r="B1375" i="18"/>
  <c r="B1305" i="18"/>
  <c r="B1238" i="18"/>
  <c r="B2197" i="18"/>
  <c r="B1924" i="18"/>
  <c r="B1697" i="18"/>
  <c r="B1626" i="18"/>
  <c r="B1559" i="18"/>
  <c r="B1487" i="18"/>
  <c r="B1416" i="18"/>
  <c r="B1348" i="18"/>
  <c r="B1279" i="18"/>
  <c r="B2227" i="18"/>
  <c r="B1956" i="18"/>
  <c r="B2394" i="18"/>
  <c r="B2118" i="18"/>
  <c r="B1845" i="18"/>
  <c r="B1676" i="18"/>
  <c r="B1606" i="18"/>
  <c r="B1538" i="18"/>
  <c r="B2388" i="18"/>
  <c r="B2112" i="18"/>
  <c r="B1838" i="18"/>
  <c r="B1675" i="18"/>
  <c r="B1605" i="18"/>
  <c r="B1537" i="18"/>
  <c r="B1465" i="18"/>
  <c r="B1395" i="18"/>
  <c r="B1326" i="18"/>
  <c r="B1258" i="18"/>
  <c r="B1582" i="18"/>
  <c r="B1363" i="18"/>
  <c r="B1678" i="18"/>
  <c r="B1424" i="18"/>
  <c r="B1243" i="18"/>
  <c r="B1574" i="18"/>
  <c r="B1355" i="18"/>
  <c r="B1634" i="18"/>
  <c r="B1397" i="18"/>
  <c r="B2052" i="18"/>
  <c r="B1485" i="18"/>
  <c r="B1294" i="18"/>
  <c r="B1650" i="18"/>
  <c r="B1407" i="18"/>
  <c r="B1233" i="18"/>
  <c r="B1441" i="18"/>
  <c r="B2410" i="18"/>
  <c r="B2305" i="18"/>
  <c r="B2349" i="18"/>
  <c r="B2320" i="18"/>
  <c r="B2294" i="18"/>
  <c r="B2326" i="18"/>
  <c r="B2119" i="18"/>
  <c r="B1940" i="18"/>
  <c r="B1846" i="18"/>
  <c r="B1731" i="18"/>
  <c r="B2211" i="18"/>
  <c r="B1906" i="18"/>
  <c r="B1682" i="18"/>
  <c r="B1604" i="18"/>
  <c r="B1536" i="18"/>
  <c r="B1464" i="18"/>
  <c r="B1394" i="18"/>
  <c r="B1324" i="18"/>
  <c r="B1257" i="18"/>
  <c r="B2309" i="18"/>
  <c r="B2034" i="18"/>
  <c r="B1760" i="18"/>
  <c r="B1653" i="18"/>
  <c r="B1586" i="18"/>
  <c r="B1516" i="18"/>
  <c r="B1445" i="18"/>
  <c r="B1376" i="18"/>
  <c r="B1306" i="18"/>
  <c r="B1239" i="18"/>
  <c r="B2273" i="18"/>
  <c r="B1999" i="18"/>
  <c r="B1722" i="18"/>
  <c r="B1644" i="18"/>
  <c r="B1577" i="18"/>
  <c r="B1505" i="18"/>
  <c r="B1436" i="18"/>
  <c r="B1367" i="18"/>
  <c r="B1296" i="18"/>
  <c r="B1230" i="18"/>
  <c r="B2161" i="18"/>
  <c r="B1890" i="18"/>
  <c r="B1689" i="18"/>
  <c r="B1617" i="18"/>
  <c r="B1550" i="18"/>
  <c r="B1479" i="18"/>
  <c r="B1408" i="18"/>
  <c r="B1339" i="18"/>
  <c r="B1271" i="18"/>
  <c r="B2195" i="18"/>
  <c r="B1922" i="18"/>
  <c r="B2362" i="18"/>
  <c r="B2083" i="18"/>
  <c r="B1809" i="18"/>
  <c r="B1667" i="18"/>
  <c r="B1598" i="18"/>
  <c r="B1529" i="18"/>
  <c r="B2355" i="18"/>
  <c r="B2077" i="18"/>
  <c r="B1803" i="18"/>
  <c r="B1666" i="18"/>
  <c r="B1597" i="18"/>
  <c r="B1528" i="18"/>
  <c r="B1455" i="18"/>
  <c r="B1387" i="18"/>
  <c r="B1317" i="18"/>
  <c r="B1249" i="18"/>
  <c r="B1548" i="18"/>
  <c r="B1337" i="18"/>
  <c r="B1642" i="18"/>
  <c r="B1405" i="18"/>
  <c r="B1539" i="18"/>
  <c r="B1329" i="18"/>
  <c r="B1600" i="18"/>
  <c r="B1373" i="18"/>
  <c r="B1777" i="18"/>
  <c r="B1458" i="18"/>
  <c r="B1276" i="18"/>
  <c r="B2202" i="18"/>
  <c r="B2165" i="18"/>
  <c r="B2140" i="18"/>
  <c r="B2250" i="18"/>
  <c r="B2222" i="18"/>
  <c r="B2274" i="18"/>
  <c r="B2068" i="18"/>
  <c r="B1931" i="18"/>
  <c r="B1837" i="18"/>
  <c r="B1723" i="18"/>
  <c r="B2177" i="18"/>
  <c r="B1871" i="18"/>
  <c r="B1674" i="18"/>
  <c r="B1596" i="18"/>
  <c r="B1527" i="18"/>
  <c r="B1454" i="18"/>
  <c r="B1386" i="18"/>
  <c r="B1315" i="18"/>
  <c r="B1248" i="18"/>
  <c r="B2275" i="18"/>
  <c r="B2001" i="18"/>
  <c r="B1724" i="18"/>
  <c r="B1645" i="18"/>
  <c r="B1578" i="18"/>
  <c r="B1506" i="18"/>
  <c r="B1437" i="18"/>
  <c r="B1368" i="18"/>
  <c r="B1297" i="18"/>
  <c r="B1231" i="18"/>
  <c r="B2237" i="18"/>
  <c r="B1964" i="18"/>
  <c r="B1707" i="18"/>
  <c r="B1636" i="18"/>
  <c r="B1569" i="18"/>
  <c r="B1497" i="18"/>
  <c r="B1427" i="18"/>
  <c r="B1358" i="18"/>
  <c r="B1288" i="18"/>
  <c r="B2405" i="18"/>
  <c r="B2129" i="18"/>
  <c r="B1857" i="18"/>
  <c r="B1679" i="18"/>
  <c r="B1609" i="18"/>
  <c r="B1541" i="18"/>
  <c r="B1470" i="18"/>
  <c r="B1399" i="18"/>
  <c r="B1330" i="18"/>
  <c r="B1262" i="18"/>
  <c r="B2159" i="18"/>
  <c r="B1888" i="18"/>
  <c r="B2325" i="18"/>
  <c r="B2050" i="18"/>
  <c r="B2134" i="18"/>
  <c r="B2099" i="18"/>
  <c r="B2072" i="18"/>
  <c r="B2114" i="18"/>
  <c r="B2086" i="18"/>
  <c r="B2264" i="18"/>
  <c r="B2060" i="18"/>
  <c r="B1923" i="18"/>
  <c r="B1801" i="18"/>
  <c r="B1715" i="18"/>
  <c r="B2143" i="18"/>
  <c r="B1836" i="18"/>
  <c r="B1654" i="18"/>
  <c r="B1587" i="18"/>
  <c r="B1518" i="18"/>
  <c r="B1446" i="18"/>
  <c r="B1377" i="18"/>
  <c r="B1307" i="18"/>
  <c r="B1240" i="18"/>
  <c r="B2239" i="18"/>
  <c r="B1966" i="18"/>
  <c r="B1708" i="18"/>
  <c r="B1637" i="18"/>
  <c r="B1570" i="18"/>
  <c r="B1498" i="18"/>
  <c r="B1428" i="18"/>
  <c r="B1359" i="18"/>
  <c r="B1289" i="18"/>
  <c r="B2203" i="18"/>
  <c r="B1930" i="18"/>
  <c r="B1698" i="18"/>
  <c r="B1627" i="18"/>
  <c r="B1560" i="18"/>
  <c r="B1488" i="18"/>
  <c r="B1417" i="18"/>
  <c r="B1349" i="18"/>
  <c r="B1280" i="18"/>
  <c r="B2372" i="18"/>
  <c r="B2094" i="18"/>
  <c r="B1821" i="18"/>
  <c r="B1671" i="18"/>
  <c r="B1601" i="18"/>
  <c r="B1532" i="18"/>
  <c r="B1460" i="18"/>
  <c r="B1391" i="18"/>
  <c r="B1321" i="18"/>
  <c r="B1254" i="18"/>
  <c r="B2403" i="18"/>
  <c r="B2127" i="18"/>
  <c r="B1855" i="18"/>
  <c r="B2290" i="18"/>
  <c r="B2016" i="18"/>
  <c r="B1740" i="18"/>
  <c r="B1648" i="18"/>
  <c r="B1581" i="18"/>
  <c r="B1510" i="18"/>
  <c r="B2284" i="18"/>
  <c r="B2010" i="18"/>
  <c r="B1733" i="18"/>
  <c r="B1647" i="18"/>
  <c r="B1580" i="18"/>
  <c r="B1509" i="18"/>
  <c r="B1439" i="18"/>
  <c r="B1370" i="18"/>
  <c r="B1300" i="18"/>
  <c r="B1985" i="18"/>
  <c r="B1477" i="18"/>
  <c r="B1292" i="18"/>
  <c r="B1575" i="18"/>
  <c r="B1356" i="18"/>
  <c r="B1916" i="18"/>
  <c r="B1469" i="18"/>
  <c r="B1285" i="18"/>
  <c r="B2431" i="18"/>
  <c r="B1531" i="18"/>
  <c r="B1328" i="18"/>
  <c r="B1658" i="18"/>
  <c r="B1413" i="18"/>
  <c r="B1234" i="18"/>
  <c r="B1549" i="18"/>
  <c r="B1338" i="18"/>
  <c r="B1459" i="18"/>
  <c r="B1696" i="18"/>
  <c r="B1415" i="18"/>
  <c r="B1659" i="18"/>
  <c r="B2066" i="18"/>
  <c r="B1894" i="18"/>
  <c r="B2004" i="18"/>
  <c r="B2045" i="18"/>
  <c r="B2019" i="18"/>
  <c r="B2204" i="18"/>
  <c r="B2051" i="18"/>
  <c r="B1915" i="18"/>
  <c r="B1792" i="18"/>
  <c r="B2419" i="18"/>
  <c r="B2110" i="18"/>
  <c r="B1767" i="18"/>
  <c r="B1646" i="18"/>
  <c r="B1579" i="18"/>
  <c r="B1508" i="18"/>
  <c r="B1438" i="18"/>
  <c r="B1369" i="18"/>
  <c r="B1298" i="18"/>
  <c r="B1232" i="18"/>
  <c r="B2205" i="18"/>
  <c r="B1932" i="18"/>
  <c r="B1699" i="18"/>
  <c r="B1629" i="18"/>
  <c r="B1561" i="18"/>
  <c r="B1489" i="18"/>
  <c r="B1418" i="18"/>
  <c r="B1350" i="18"/>
  <c r="B1281" i="18"/>
  <c r="B2167" i="18"/>
  <c r="B1896" i="18"/>
  <c r="B1690" i="18"/>
  <c r="B1618" i="18"/>
  <c r="B1551" i="18"/>
  <c r="B1480" i="18"/>
  <c r="B1409" i="18"/>
  <c r="B1340" i="18"/>
  <c r="B1272" i="18"/>
  <c r="B2336" i="18"/>
  <c r="B2061" i="18"/>
  <c r="B1785" i="18"/>
  <c r="B1661" i="18"/>
  <c r="B1593" i="18"/>
  <c r="B1523" i="18"/>
  <c r="B1451" i="18"/>
  <c r="B1383" i="18"/>
  <c r="B1312" i="18"/>
  <c r="B1245" i="18"/>
  <c r="B2370" i="18"/>
  <c r="B2092" i="18"/>
  <c r="B1818" i="18"/>
  <c r="B2254" i="18"/>
  <c r="B1983" i="18"/>
  <c r="B1711" i="18"/>
  <c r="B1640" i="18"/>
  <c r="B1573" i="18"/>
  <c r="B1501" i="18"/>
  <c r="B2247" i="18"/>
  <c r="B1975" i="18"/>
  <c r="B1710" i="18"/>
  <c r="B1639" i="18"/>
  <c r="B1572" i="18"/>
  <c r="B1500" i="18"/>
  <c r="B1430" i="18"/>
  <c r="B1362" i="18"/>
  <c r="B1291" i="18"/>
  <c r="B1742" i="18"/>
  <c r="B1450" i="18"/>
  <c r="B1268" i="18"/>
  <c r="B1540" i="18"/>
  <c r="B1336" i="18"/>
  <c r="B1713" i="18"/>
  <c r="B1448" i="18"/>
  <c r="B1261" i="18"/>
  <c r="B2153" i="18"/>
  <c r="B1495" i="18"/>
  <c r="B1303" i="18"/>
  <c r="B1624" i="18"/>
  <c r="B1389" i="18"/>
  <c r="B2293" i="18"/>
  <c r="B1513" i="18"/>
  <c r="B1318" i="18"/>
  <c r="B1371" i="18"/>
  <c r="B1557" i="18"/>
  <c r="B1235" i="18"/>
  <c r="B1607" i="18"/>
  <c r="B1615" i="18"/>
  <c r="B1378" i="18"/>
  <c r="B2042" i="18"/>
  <c r="B2334" i="18"/>
  <c r="B1263" i="18"/>
  <c r="B1552" i="18"/>
  <c r="B1907" i="18"/>
  <c r="B1466" i="18"/>
  <c r="B1414" i="18"/>
  <c r="B1327" i="18"/>
  <c r="B1565" i="18"/>
  <c r="B1433" i="18"/>
  <c r="B1365" i="18"/>
  <c r="B1422" i="18"/>
  <c r="B1677" i="18"/>
  <c r="B1608" i="18"/>
  <c r="B1686" i="18"/>
  <c r="B1404" i="18"/>
  <c r="B1589" i="18"/>
  <c r="B2213" i="18"/>
  <c r="B1703" i="18"/>
  <c r="B1443" i="18"/>
  <c r="B1331" i="18"/>
  <c r="B2411" i="18"/>
  <c r="B1619" i="18"/>
  <c r="B1499" i="18"/>
  <c r="B2009" i="18"/>
  <c r="B1825" i="18"/>
  <c r="B1319" i="18"/>
  <c r="B1354" i="18"/>
  <c r="B1503" i="18"/>
  <c r="B1563" i="18"/>
  <c r="B1657" i="18"/>
  <c r="B1374" i="18"/>
  <c r="B2135" i="18"/>
  <c r="B1429" i="18"/>
  <c r="B1633" i="18"/>
  <c r="B1302" i="18"/>
  <c r="B1599" i="18"/>
  <c r="B1522" i="18"/>
  <c r="B1530" i="18"/>
  <c r="B1277" i="18"/>
  <c r="B1478" i="18"/>
  <c r="B1434" i="18"/>
  <c r="B1468" i="18"/>
  <c r="B2188" i="18"/>
  <c r="B1714" i="18"/>
  <c r="B2256" i="18"/>
  <c r="B1420" i="18"/>
  <c r="B1613" i="18"/>
  <c r="B2318" i="18"/>
  <c r="B1775" i="18"/>
  <c r="B1514" i="18"/>
  <c r="B1401" i="18"/>
  <c r="B1691" i="18"/>
  <c r="B1571" i="18"/>
  <c r="B2196" i="18"/>
  <c r="B1372" i="18"/>
  <c r="B1236" i="18"/>
  <c r="B1592" i="18"/>
  <c r="B1583" i="18"/>
  <c r="B1521" i="18"/>
  <c r="B1566" i="18"/>
  <c r="B1242" i="18"/>
  <c r="B2221" i="18"/>
  <c r="B1244" i="18"/>
  <c r="B1266" i="18"/>
  <c r="B1447" i="18"/>
  <c r="B1631" i="18"/>
  <c r="B1492" i="18"/>
  <c r="B1947" i="18"/>
  <c r="B1584" i="18"/>
  <c r="B1471" i="18"/>
  <c r="B1899" i="18"/>
  <c r="B1638" i="18"/>
  <c r="B1950" i="18"/>
  <c r="B1929" i="18"/>
  <c r="B1346" i="18"/>
  <c r="B1388" i="18"/>
  <c r="B2364" i="18"/>
  <c r="B1668" i="18"/>
  <c r="B2120" i="18"/>
  <c r="B1301" i="18"/>
  <c r="B2396" i="18"/>
  <c r="B1812" i="18"/>
  <c r="B1616" i="18"/>
  <c r="B1591" i="18"/>
  <c r="B1669" i="18"/>
  <c r="B1309" i="18"/>
  <c r="B1267" i="18"/>
  <c r="B1311" i="18"/>
  <c r="B1283" i="18"/>
  <c r="B1475" i="18"/>
  <c r="B1656" i="18"/>
  <c r="B1520" i="18"/>
  <c r="B2219" i="18"/>
  <c r="B1651" i="18"/>
  <c r="B1542" i="18"/>
  <c r="B1273" i="18"/>
  <c r="B2169" i="18"/>
  <c r="B1730" i="18"/>
  <c r="B1847" i="18"/>
  <c r="B1493" i="18"/>
  <c r="B1390" i="18"/>
  <c r="B1253" i="18"/>
  <c r="B1250" i="18"/>
  <c r="B1687" i="18"/>
  <c r="B1695" i="18"/>
  <c r="B1882" i="18"/>
  <c r="B1379" i="18"/>
  <c r="B1310" i="18"/>
  <c r="B1381" i="18"/>
  <c r="B1308" i="18"/>
  <c r="B1491" i="18"/>
  <c r="B1701" i="18"/>
  <c r="B1564" i="18"/>
  <c r="B1750" i="18"/>
  <c r="B1610" i="18"/>
  <c r="B1341" i="18"/>
  <c r="B2040" i="18"/>
  <c r="B1841" i="18"/>
  <c r="B2085" i="18"/>
  <c r="B1486" i="18"/>
  <c r="B1440" i="18"/>
  <c r="B1293" i="18"/>
  <c r="B2018" i="18"/>
  <c r="B2327" i="18"/>
  <c r="B1241" i="18"/>
  <c r="B1423" i="18"/>
  <c r="B1380" i="18"/>
  <c r="B1432" i="18"/>
  <c r="B1335" i="18"/>
  <c r="B1519" i="18"/>
  <c r="B1769" i="18"/>
  <c r="B1590" i="18"/>
  <c r="B1783" i="18"/>
  <c r="B1237" i="18"/>
  <c r="B2026" i="18"/>
  <c r="B1680" i="18"/>
  <c r="B1410" i="18"/>
  <c r="B1290" i="18"/>
  <c r="B2386" i="18"/>
  <c r="B2144" i="18"/>
  <c r="B2335" i="18"/>
  <c r="B2154" i="18"/>
  <c r="B1910" i="18"/>
  <c r="B2208" i="18"/>
  <c r="B1962" i="18"/>
  <c r="B1721" i="18"/>
  <c r="B2271" i="18"/>
  <c r="B1978" i="18"/>
  <c r="B1727" i="18"/>
  <c r="B2279" i="18"/>
  <c r="B2030" i="18"/>
  <c r="B1790" i="18"/>
  <c r="B2343" i="18"/>
  <c r="B2076" i="18"/>
  <c r="B2255" i="18"/>
  <c r="B1883" i="18"/>
  <c r="B2432" i="18"/>
  <c r="B2182" i="18"/>
  <c r="B1936" i="18"/>
  <c r="B2234" i="18"/>
  <c r="B1998" i="18"/>
  <c r="B1741" i="18"/>
  <c r="B1810" i="18"/>
  <c r="B1881" i="18"/>
  <c r="B1948" i="18"/>
  <c r="B2017" i="18"/>
  <c r="B2084" i="18"/>
  <c r="B2152" i="18"/>
  <c r="B2220" i="18"/>
  <c r="B2292" i="18"/>
  <c r="B2363" i="18"/>
  <c r="B2430" i="18"/>
  <c r="B1778" i="18"/>
  <c r="B1848" i="18"/>
  <c r="B1917" i="18"/>
  <c r="B1986" i="18"/>
  <c r="B2054" i="18"/>
  <c r="B2121" i="18"/>
  <c r="B2189" i="18"/>
  <c r="B2257" i="18"/>
  <c r="B2328" i="18"/>
  <c r="B2397" i="18"/>
  <c r="B1735" i="18"/>
  <c r="B1805" i="18"/>
  <c r="B1875" i="18"/>
  <c r="B1943" i="18"/>
  <c r="B2012" i="18"/>
  <c r="B2079" i="18"/>
  <c r="B2147" i="18"/>
  <c r="B2215" i="18"/>
  <c r="B2286" i="18"/>
  <c r="B2358" i="18"/>
  <c r="B2423" i="18"/>
  <c r="B1764" i="18"/>
  <c r="B1832" i="18"/>
  <c r="B1903" i="18"/>
  <c r="B1970" i="18"/>
  <c r="B2037" i="18"/>
  <c r="B2107" i="18"/>
  <c r="B2173" i="18"/>
  <c r="B2242" i="18"/>
  <c r="B2312" i="18"/>
  <c r="B2383" i="18"/>
  <c r="B1720" i="18"/>
  <c r="B1789" i="18"/>
  <c r="B1861" i="18"/>
  <c r="B1928" i="18"/>
  <c r="B1997" i="18"/>
  <c r="B2065" i="18"/>
  <c r="B2133" i="18"/>
  <c r="B2201" i="18"/>
  <c r="B2270" i="18"/>
  <c r="B2341" i="18"/>
  <c r="B2409" i="18"/>
  <c r="B1757" i="18"/>
  <c r="B1826" i="18"/>
  <c r="B1895" i="18"/>
  <c r="B1963" i="18"/>
  <c r="B2031" i="18"/>
  <c r="B2100" i="18"/>
  <c r="B2166" i="18"/>
  <c r="B2235" i="18"/>
  <c r="B2306" i="18"/>
  <c r="B2377" i="18"/>
  <c r="B2429" i="18"/>
  <c r="B1819" i="18"/>
  <c r="B1889" i="18"/>
  <c r="B1957" i="18"/>
  <c r="B2025" i="18"/>
  <c r="B2093" i="18"/>
  <c r="B2160" i="18"/>
  <c r="B2228" i="18"/>
  <c r="B2300" i="18"/>
  <c r="B2371" i="18"/>
  <c r="B1717" i="18"/>
  <c r="B1786" i="18"/>
  <c r="B1858" i="18"/>
  <c r="B1925" i="18"/>
  <c r="B1994" i="18"/>
  <c r="B2062" i="18"/>
  <c r="B2130" i="18"/>
  <c r="B2198" i="18"/>
  <c r="B2266" i="18"/>
  <c r="B2338" i="18"/>
  <c r="B2406" i="18"/>
  <c r="B1744" i="18"/>
  <c r="B1814" i="18"/>
  <c r="B1884" i="18"/>
  <c r="B1951" i="18"/>
  <c r="B2020" i="18"/>
  <c r="B2087" i="18"/>
  <c r="B2155" i="18"/>
  <c r="B2223" i="18"/>
  <c r="B2295" i="18"/>
  <c r="B2366" i="18"/>
  <c r="B2433" i="18"/>
  <c r="B1772" i="18"/>
  <c r="B1842" i="18"/>
  <c r="B1911" i="18"/>
  <c r="B1979" i="18"/>
  <c r="B2046" i="18"/>
  <c r="B2115" i="18"/>
  <c r="B2183" i="18"/>
  <c r="B2251" i="18"/>
  <c r="B2321" i="18"/>
  <c r="B2391" i="18"/>
  <c r="B1728" i="18"/>
  <c r="B1798" i="18"/>
  <c r="B1869" i="18"/>
  <c r="B1937" i="18"/>
  <c r="B2005" i="18"/>
  <c r="B2073" i="18"/>
  <c r="B2141" i="18"/>
  <c r="B2209" i="18"/>
  <c r="B2280" i="18"/>
  <c r="B2350" i="18"/>
  <c r="B2417" i="18"/>
  <c r="B1766" i="18"/>
  <c r="B1834" i="18"/>
  <c r="B1905" i="18"/>
  <c r="B1972" i="18"/>
  <c r="B2039" i="18"/>
  <c r="B2109" i="18"/>
  <c r="B2175" i="18"/>
  <c r="B2244" i="18"/>
  <c r="B2314" i="18"/>
  <c r="B2385" i="18"/>
  <c r="B1664" i="18"/>
  <c r="B1800" i="18"/>
  <c r="B2075" i="18"/>
  <c r="B2353" i="18"/>
  <c r="B1759" i="18"/>
  <c r="B1828" i="18"/>
  <c r="B1897" i="18"/>
  <c r="B1965" i="18"/>
  <c r="B2033" i="18"/>
  <c r="B2102" i="18"/>
  <c r="B2168" i="18"/>
  <c r="B2238" i="18"/>
  <c r="B2308" i="18"/>
  <c r="B2379" i="18"/>
  <c r="B1725" i="18"/>
  <c r="B1794" i="18"/>
  <c r="B1866" i="18"/>
  <c r="B1933" i="18"/>
  <c r="B2002" i="18"/>
  <c r="B2070" i="18"/>
  <c r="B2138" i="18"/>
  <c r="B2206" i="18"/>
  <c r="B2276" i="18"/>
  <c r="B2347" i="18"/>
  <c r="B2414" i="18"/>
  <c r="B1753" i="18"/>
  <c r="B1823" i="18"/>
  <c r="B1892" i="18"/>
  <c r="B1960" i="18"/>
  <c r="B2028" i="18"/>
  <c r="B2097" i="18"/>
  <c r="B2163" i="18"/>
  <c r="B2232" i="18"/>
  <c r="B2303" i="18"/>
  <c r="B2374" i="18"/>
  <c r="B1780" i="18"/>
  <c r="B1851" i="18"/>
  <c r="B1919" i="18"/>
  <c r="B1988" i="18"/>
  <c r="B2056" i="18"/>
  <c r="B2124" i="18"/>
  <c r="B2192" i="18"/>
  <c r="B2259" i="18"/>
  <c r="B2330" i="18"/>
  <c r="B2399" i="18"/>
  <c r="B1738" i="18"/>
  <c r="B1807" i="18"/>
  <c r="B1878" i="18"/>
  <c r="B1945" i="18"/>
  <c r="B2014" i="18"/>
  <c r="B2081" i="18"/>
  <c r="B2149" i="18"/>
  <c r="B2217" i="18"/>
  <c r="B2288" i="18"/>
  <c r="B2360" i="18"/>
  <c r="B2426" i="18"/>
  <c r="B1774" i="18"/>
  <c r="B1844" i="18"/>
  <c r="B1913" i="18"/>
  <c r="B1981" i="18"/>
  <c r="B2049" i="18"/>
  <c r="B2117" i="18"/>
  <c r="B2185" i="18"/>
  <c r="B2253" i="18"/>
  <c r="B2324" i="18"/>
  <c r="B2393" i="18"/>
  <c r="B1974" i="18"/>
  <c r="B2041" i="18"/>
  <c r="B2111" i="18"/>
  <c r="B2178" i="18"/>
  <c r="B2246" i="18"/>
  <c r="B2316" i="18"/>
  <c r="B2387" i="18"/>
  <c r="B1734" i="18"/>
  <c r="B1804" i="18"/>
  <c r="B1874" i="18"/>
  <c r="B1942" i="18"/>
  <c r="B2011" i="18"/>
  <c r="B2078" i="18"/>
  <c r="B2146" i="18"/>
  <c r="B2214" i="18"/>
  <c r="B2285" i="18"/>
  <c r="B2356" i="18"/>
  <c r="B2422" i="18"/>
  <c r="B1763" i="18"/>
  <c r="B1831" i="18"/>
  <c r="B1902" i="18"/>
  <c r="B1969" i="18"/>
  <c r="B2036" i="18"/>
  <c r="B2105" i="18"/>
  <c r="B2172" i="18"/>
  <c r="B2241" i="18"/>
  <c r="B2311" i="18"/>
  <c r="B2382" i="18"/>
  <c r="B1719" i="18"/>
  <c r="B1788" i="18"/>
  <c r="B1860" i="18"/>
  <c r="B1927" i="18"/>
  <c r="B1996" i="18"/>
  <c r="B2064" i="18"/>
  <c r="B2132" i="18"/>
  <c r="B2200" i="18"/>
  <c r="B2269" i="18"/>
  <c r="B2340" i="18"/>
  <c r="B2408" i="18"/>
  <c r="B1746" i="18"/>
  <c r="B1816" i="18"/>
  <c r="B1886" i="18"/>
  <c r="B1953" i="18"/>
  <c r="B2022" i="18"/>
  <c r="B2089" i="18"/>
  <c r="B2157" i="18"/>
  <c r="B2225" i="18"/>
  <c r="B2297" i="18"/>
  <c r="B2368" i="18"/>
  <c r="B1782" i="18"/>
  <c r="B1853" i="18"/>
  <c r="B1921" i="18"/>
  <c r="B1990" i="18"/>
  <c r="B2058" i="18"/>
  <c r="B2126" i="18"/>
  <c r="B2194" i="18"/>
  <c r="B2261" i="18"/>
  <c r="B2333" i="18"/>
  <c r="B2402" i="18"/>
  <c r="B3" i="6"/>
  <c r="B2404" i="18"/>
  <c r="B1752" i="18"/>
  <c r="B1822" i="18"/>
  <c r="B1891" i="18"/>
  <c r="B1959" i="18"/>
  <c r="B2027" i="18"/>
  <c r="B2095" i="18"/>
  <c r="B2162" i="18"/>
  <c r="B2230" i="18"/>
  <c r="B2302" i="18"/>
  <c r="B2373" i="18"/>
  <c r="B1779" i="18"/>
  <c r="B1850" i="18"/>
  <c r="B1918" i="18"/>
  <c r="B1987" i="18"/>
  <c r="B2055" i="18"/>
  <c r="B2122" i="18"/>
  <c r="B2191" i="18"/>
  <c r="B2258" i="18"/>
  <c r="B2329" i="18"/>
  <c r="B2398" i="18"/>
  <c r="B1736" i="18"/>
  <c r="B1806" i="18"/>
  <c r="B1877" i="18"/>
  <c r="B1944" i="18"/>
  <c r="B2013" i="18"/>
  <c r="B2080" i="18"/>
  <c r="B2148" i="18"/>
  <c r="B2216" i="18"/>
  <c r="B2287" i="18"/>
  <c r="B2359" i="18"/>
  <c r="B2425" i="18"/>
  <c r="B1765" i="18"/>
  <c r="B1833" i="18"/>
  <c r="B1904" i="18"/>
  <c r="B1971" i="18"/>
  <c r="B2038" i="18"/>
  <c r="B2108" i="18"/>
  <c r="B2174" i="18"/>
  <c r="B2243" i="18"/>
  <c r="B2313" i="18"/>
  <c r="B2384" i="18"/>
  <c r="B1729" i="18"/>
  <c r="B1799" i="18"/>
  <c r="B1870" i="18"/>
  <c r="B1938" i="18"/>
  <c r="B2006" i="18"/>
  <c r="B2074" i="18"/>
  <c r="B2142" i="18"/>
  <c r="B2210" i="18"/>
  <c r="B2281" i="18"/>
  <c r="B2351" i="18"/>
  <c r="B2418" i="18"/>
  <c r="C5" i="11"/>
  <c r="E11" i="13"/>
  <c r="D13" i="13" s="1" a="1"/>
  <c r="D13" i="13" s="1"/>
  <c r="B2345" i="18"/>
  <c r="B2412" i="18"/>
  <c r="B1762" i="18"/>
  <c r="B1830" i="18"/>
  <c r="B1901" i="18"/>
  <c r="B1967" i="18"/>
  <c r="B2035" i="18"/>
  <c r="B2104" i="18"/>
  <c r="B2170" i="18"/>
  <c r="B2240" i="18"/>
  <c r="B2310" i="18"/>
  <c r="B2381" i="18"/>
  <c r="B1718" i="18"/>
  <c r="B1787" i="18"/>
  <c r="B1859" i="18"/>
  <c r="B1926" i="18"/>
  <c r="B1995" i="18"/>
  <c r="B2063" i="18"/>
  <c r="B2131" i="18"/>
  <c r="B2199" i="18"/>
  <c r="B2268" i="18"/>
  <c r="B2339" i="18"/>
  <c r="B2407" i="18"/>
  <c r="B1745" i="18"/>
  <c r="B1815" i="18"/>
  <c r="B1885" i="18"/>
  <c r="B1952" i="18"/>
  <c r="B2021" i="18"/>
  <c r="B2088" i="18"/>
  <c r="B2156" i="18"/>
  <c r="B2224" i="18"/>
  <c r="B2296" i="18"/>
  <c r="B2367" i="18"/>
  <c r="B1773" i="18"/>
  <c r="B1843" i="18"/>
  <c r="B1912" i="18"/>
  <c r="B1980" i="18"/>
  <c r="B2047" i="18"/>
  <c r="B2116" i="18"/>
  <c r="B2184" i="18"/>
  <c r="B2252" i="18"/>
  <c r="B2323" i="18"/>
  <c r="B2392" i="18"/>
  <c r="B1739" i="18"/>
  <c r="B1808" i="18"/>
  <c r="B1879" i="18"/>
  <c r="B1946" i="18"/>
  <c r="B2015" i="18"/>
  <c r="B2082" i="18"/>
  <c r="B2150" i="18"/>
  <c r="B2218" i="18"/>
  <c r="B2289" i="18"/>
  <c r="B2361" i="18"/>
  <c r="B2427" i="18"/>
  <c r="B3" i="7"/>
  <c r="B3" i="41"/>
  <c r="B2212" i="18"/>
  <c r="B2283" i="18"/>
  <c r="B2354" i="18"/>
  <c r="B2420" i="18"/>
  <c r="B1770" i="18"/>
  <c r="B1839" i="18"/>
  <c r="B1909" i="18"/>
  <c r="B1976" i="18"/>
  <c r="B2044" i="18"/>
  <c r="B2113" i="18"/>
  <c r="B2180" i="18"/>
  <c r="B2248" i="18"/>
  <c r="B2319" i="18"/>
  <c r="B2389" i="18"/>
  <c r="B1726" i="18"/>
  <c r="B1795" i="18"/>
  <c r="B1867" i="18"/>
  <c r="B1935" i="18"/>
  <c r="B2003" i="18"/>
  <c r="B2071" i="18"/>
  <c r="B2139" i="18"/>
  <c r="B2207" i="18"/>
  <c r="B2278" i="18"/>
  <c r="B2348" i="18"/>
  <c r="B2415" i="18"/>
  <c r="B1754" i="18"/>
  <c r="B1824" i="18"/>
  <c r="B1893" i="18"/>
  <c r="B1961" i="18"/>
  <c r="B2029" i="18"/>
  <c r="B2098" i="18"/>
  <c r="B2164" i="18"/>
  <c r="B2233" i="18"/>
  <c r="B2304" i="18"/>
  <c r="B2375" i="18"/>
  <c r="B1712" i="18"/>
  <c r="B1781" i="18"/>
  <c r="B1852" i="18"/>
  <c r="B1920" i="18"/>
  <c r="B1989" i="18"/>
  <c r="B2057" i="18"/>
  <c r="B2125" i="18"/>
  <c r="B2193" i="18"/>
  <c r="B2260" i="18"/>
  <c r="B2331" i="18"/>
  <c r="B2400" i="18"/>
  <c r="B1747" i="18"/>
  <c r="B1817" i="18"/>
  <c r="B1887" i="18"/>
  <c r="B1954" i="18"/>
  <c r="B2023" i="18"/>
  <c r="B2090" i="18"/>
  <c r="B2158" i="18"/>
  <c r="B2226" i="18"/>
  <c r="B2298" i="18"/>
  <c r="B2369" i="18"/>
  <c r="B3" i="2"/>
  <c r="B3" i="1"/>
  <c r="B3" i="4"/>
  <c r="B3" i="13"/>
  <c r="D11" i="13" s="1"/>
  <c r="E37" i="11"/>
  <c r="E51" i="11"/>
  <c r="D53" i="11"/>
  <c r="C53" i="11"/>
  <c r="C20" i="13"/>
  <c r="D19" i="13" l="1" a="1"/>
  <c r="D19" i="13" s="1"/>
  <c r="D18" i="13" a="1"/>
  <c r="D18" i="13" s="1"/>
  <c r="D17" i="13" a="1"/>
  <c r="D17" i="13" s="1"/>
  <c r="D16" i="13" a="1"/>
  <c r="D16" i="13" s="1"/>
  <c r="D15" i="13" a="1"/>
  <c r="D15" i="13" s="1"/>
  <c r="D14" i="13" a="1"/>
  <c r="D14" i="13" s="1"/>
  <c r="E19" i="13" a="1"/>
  <c r="E19" i="13" s="1"/>
  <c r="E17" i="13" a="1"/>
  <c r="E17" i="13" s="1"/>
  <c r="E14" i="13" a="1"/>
  <c r="E14" i="13" s="1"/>
  <c r="E13" i="13" a="1"/>
  <c r="E13" i="13" s="1"/>
  <c r="E18" i="13" a="1"/>
  <c r="E18" i="13" s="1"/>
  <c r="E16" i="13" a="1"/>
  <c r="E16" i="13" s="1"/>
  <c r="E15" i="13" a="1"/>
  <c r="E15" i="13" s="1"/>
  <c r="K2" i="40"/>
  <c r="E26" i="13" a="1"/>
  <c r="E26" i="13" s="1"/>
  <c r="E24" i="13"/>
  <c r="F11" i="13"/>
  <c r="E53" i="11"/>
  <c r="F19" i="13" l="1" a="1"/>
  <c r="F19" i="13" s="1"/>
  <c r="F17" i="13" a="1"/>
  <c r="F17" i="13" s="1"/>
  <c r="F15" i="13" a="1"/>
  <c r="F15" i="13" s="1"/>
  <c r="F13" i="13" a="1"/>
  <c r="F13" i="13" s="1"/>
  <c r="F18" i="13" a="1"/>
  <c r="F18" i="13" s="1"/>
  <c r="F16" i="13" a="1"/>
  <c r="F16" i="13" s="1"/>
  <c r="F14" i="13" a="1"/>
  <c r="F14" i="13" s="1"/>
  <c r="F26" i="13" a="1"/>
  <c r="F26" i="13" s="1"/>
  <c r="F24" i="13"/>
  <c r="D21" i="13"/>
  <c r="G11" i="13"/>
  <c r="E21" i="13"/>
  <c r="G17" i="13" l="1" a="1"/>
  <c r="G17" i="13" s="1"/>
  <c r="G15" i="13" a="1"/>
  <c r="G15" i="13" s="1"/>
  <c r="G13" i="13" a="1"/>
  <c r="G13" i="13" s="1"/>
  <c r="G19" i="13" a="1"/>
  <c r="G19" i="13" s="1"/>
  <c r="G16" i="13" a="1"/>
  <c r="G16" i="13" s="1"/>
  <c r="G14" i="13" a="1"/>
  <c r="G14" i="13" s="1"/>
  <c r="G18" i="13" a="1"/>
  <c r="G18" i="13" s="1"/>
  <c r="G24" i="13"/>
  <c r="G26" i="13" a="1"/>
  <c r="G26" i="13" s="1"/>
  <c r="H11" i="13"/>
  <c r="F21" i="13"/>
  <c r="H19" i="13" l="1" a="1"/>
  <c r="H19" i="13" s="1"/>
  <c r="H17" i="13" a="1"/>
  <c r="H17" i="13" s="1"/>
  <c r="H15" i="13" a="1"/>
  <c r="H15" i="13" s="1"/>
  <c r="H13" i="13" a="1"/>
  <c r="H13" i="13" s="1"/>
  <c r="H18" i="13" a="1"/>
  <c r="H18" i="13" s="1"/>
  <c r="H16" i="13" a="1"/>
  <c r="H16" i="13" s="1"/>
  <c r="H14" i="13" a="1"/>
  <c r="H14" i="13" s="1"/>
  <c r="I11" i="13"/>
  <c r="H26" i="13" a="1"/>
  <c r="H26" i="13" s="1"/>
  <c r="H24" i="13"/>
  <c r="G21" i="13"/>
  <c r="I19" i="13" l="1" a="1"/>
  <c r="I19" i="13" s="1"/>
  <c r="I17" i="13" a="1"/>
  <c r="I17" i="13" s="1"/>
  <c r="I15" i="13" a="1"/>
  <c r="I15" i="13" s="1"/>
  <c r="I13" i="13" a="1"/>
  <c r="I13" i="13" s="1"/>
  <c r="I18" i="13" a="1"/>
  <c r="I18" i="13" s="1"/>
  <c r="I16" i="13" a="1"/>
  <c r="I16" i="13" s="1"/>
  <c r="I14" i="13" a="1"/>
  <c r="I14" i="13" s="1"/>
  <c r="I26" i="13" a="1"/>
  <c r="I26" i="13" s="1"/>
  <c r="J11" i="13"/>
  <c r="I24" i="13"/>
  <c r="H21" i="13"/>
  <c r="J19" i="13" l="1" a="1"/>
  <c r="J19" i="13" s="1"/>
  <c r="J16" i="13" a="1"/>
  <c r="J16" i="13" s="1"/>
  <c r="J18" i="13" a="1"/>
  <c r="J18" i="13" s="1"/>
  <c r="J17" i="13" a="1"/>
  <c r="J17" i="13" s="1"/>
  <c r="J14" i="13" a="1"/>
  <c r="J14" i="13" s="1"/>
  <c r="J15" i="13" a="1"/>
  <c r="J15" i="13" s="1"/>
  <c r="J13" i="13" a="1"/>
  <c r="J13" i="13" s="1"/>
  <c r="J26" i="13" a="1"/>
  <c r="J26" i="13" s="1"/>
  <c r="I21" i="13"/>
  <c r="K11" i="13"/>
  <c r="J24" i="13"/>
  <c r="K16" i="13" l="1" a="1"/>
  <c r="K16" i="13" s="1"/>
  <c r="K14" i="13" a="1"/>
  <c r="K14" i="13" s="1"/>
  <c r="K18" i="13" a="1"/>
  <c r="K18" i="13" s="1"/>
  <c r="K17" i="13" a="1"/>
  <c r="K17" i="13" s="1"/>
  <c r="K13" i="13" a="1"/>
  <c r="K13" i="13" s="1"/>
  <c r="K19" i="13" a="1"/>
  <c r="K19" i="13" s="1"/>
  <c r="K15" i="13" a="1"/>
  <c r="K15" i="13" s="1"/>
  <c r="K26" i="13" a="1"/>
  <c r="K26" i="13" s="1"/>
  <c r="J21" i="13"/>
  <c r="L11" i="13"/>
  <c r="K24" i="13"/>
  <c r="L18" i="13" l="1" a="1"/>
  <c r="L18" i="13" s="1"/>
  <c r="L16" i="13" a="1"/>
  <c r="L16" i="13" s="1"/>
  <c r="L14" i="13" a="1"/>
  <c r="L14" i="13" s="1"/>
  <c r="L17" i="13" a="1"/>
  <c r="L17" i="13" s="1"/>
  <c r="L15" i="13" a="1"/>
  <c r="L15" i="13" s="1"/>
  <c r="L19" i="13" a="1"/>
  <c r="L19" i="13" s="1"/>
  <c r="L13" i="13" a="1"/>
  <c r="L13" i="13" s="1"/>
  <c r="L26" i="13" a="1"/>
  <c r="L26" i="13" s="1"/>
  <c r="K21" i="13"/>
  <c r="M11" i="13"/>
  <c r="L24" i="13"/>
  <c r="M16" i="13" l="1" a="1"/>
  <c r="M16" i="13" s="1"/>
  <c r="M14" i="13" a="1"/>
  <c r="M14" i="13" s="1"/>
  <c r="M18" i="13" a="1"/>
  <c r="M18" i="13" s="1"/>
  <c r="M17" i="13" a="1"/>
  <c r="M17" i="13" s="1"/>
  <c r="M15" i="13" a="1"/>
  <c r="M15" i="13" s="1"/>
  <c r="M19" i="13" a="1"/>
  <c r="M19" i="13" s="1"/>
  <c r="N19" i="13" s="1"/>
  <c r="O19" i="13" s="1"/>
  <c r="M13" i="13" a="1"/>
  <c r="M13" i="13" s="1"/>
  <c r="M26" i="13" a="1"/>
  <c r="M26" i="13" s="1"/>
  <c r="N26" i="13" s="1"/>
  <c r="O26" i="13" s="1"/>
  <c r="L21" i="13"/>
  <c r="M24" i="13"/>
  <c r="M21" i="13" l="1"/>
  <c r="N17" i="13"/>
  <c r="O17" i="13" s="1"/>
  <c r="N15" i="13"/>
  <c r="O15" i="13" s="1"/>
  <c r="N13" i="13"/>
  <c r="O13" i="13" s="1"/>
  <c r="C2" i="4"/>
  <c r="C2" i="6"/>
  <c r="C5" i="5"/>
  <c r="C2" i="7"/>
  <c r="C2" i="2"/>
  <c r="C2" i="13" s="1"/>
  <c r="O21" i="13" l="1"/>
  <c r="N21"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I8" authorId="0" shapeId="0" xr:uid="{F624A887-13CF-4A1D-B7A7-894F87041316}">
      <text>
        <r>
          <rPr>
            <b/>
            <sz val="12"/>
            <color indexed="81"/>
            <rFont val="Tahoma"/>
            <family val="2"/>
          </rPr>
          <t>Report activities for the entire calendar year</t>
        </r>
        <r>
          <rPr>
            <sz val="9"/>
            <color indexed="81"/>
            <rFont val="Tahoma"/>
            <family val="2"/>
          </rPr>
          <t xml:space="preserve">
</t>
        </r>
      </text>
    </comment>
    <comment ref="I9" authorId="0" shapeId="0" xr:uid="{00000000-0006-0000-0500-000001000000}">
      <text>
        <r>
          <rPr>
            <b/>
            <sz val="12"/>
            <color indexed="81"/>
            <rFont val="Tahoma"/>
            <family val="2"/>
          </rPr>
          <t xml:space="preserve">Proposed Units Affordability by Household Incomes: </t>
        </r>
        <r>
          <rPr>
            <sz val="12"/>
            <color indexed="81"/>
            <rFont val="Tahoma"/>
            <family val="2"/>
          </rPr>
          <t xml:space="preserve">For each development, list the number of units proposed in the application by affordability level and whether the units are deed restricted or non-deed restricted. Refer to the Definitions section for additional descriptions:  </t>
        </r>
        <r>
          <rPr>
            <sz val="9"/>
            <color indexed="81"/>
            <rFont val="Tahoma"/>
            <family val="2"/>
          </rPr>
          <t xml:space="preserve">
</t>
        </r>
      </text>
    </comment>
    <comment ref="I10" authorId="0" shapeId="0" xr:uid="{00000000-0006-0000-0500-000002000000}">
      <text>
        <r>
          <rPr>
            <sz val="12"/>
            <color indexed="81"/>
            <rFont val="Tahoma"/>
            <family val="2"/>
          </rPr>
          <t xml:space="preserve">Please enter the number of units in </t>
        </r>
        <r>
          <rPr>
            <b/>
            <sz val="12"/>
            <color indexed="81"/>
            <rFont val="Tahoma"/>
            <family val="2"/>
          </rPr>
          <t>at least one</t>
        </r>
        <r>
          <rPr>
            <sz val="12"/>
            <color indexed="81"/>
            <rFont val="Tahoma"/>
            <family val="2"/>
          </rPr>
          <t xml:space="preserve"> of the affordability categories. You may enter units in multiple affordability categories.</t>
        </r>
        <r>
          <rPr>
            <sz val="9"/>
            <color indexed="81"/>
            <rFont val="Tahoma"/>
            <family val="2"/>
          </rPr>
          <t xml:space="preserve">
</t>
        </r>
      </text>
    </comment>
    <comment ref="A11" authorId="0" shapeId="0" xr:uid="{00000000-0006-0000-0500-000003000000}">
      <text>
        <r>
          <rPr>
            <b/>
            <sz val="12"/>
            <color indexed="81"/>
            <rFont val="Tahoma"/>
            <family val="2"/>
          </rPr>
          <t>Prior APN</t>
        </r>
        <r>
          <rPr>
            <sz val="12"/>
            <color indexed="81"/>
            <rFont val="Tahoma"/>
            <family val="2"/>
          </rPr>
          <t xml:space="preserve"> – Enter an APN previously associated with the parcel if applicable (optional field). </t>
        </r>
        <r>
          <rPr>
            <b/>
            <sz val="12"/>
            <color indexed="81"/>
            <rFont val="Tahoma"/>
            <family val="2"/>
          </rPr>
          <t>Character Limit: 256</t>
        </r>
        <r>
          <rPr>
            <sz val="12"/>
            <color indexed="81"/>
            <rFont val="Tahoma"/>
            <family val="2"/>
          </rPr>
          <t xml:space="preserve">
</t>
        </r>
      </text>
    </comment>
    <comment ref="B11" authorId="0" shapeId="0" xr:uid="{00000000-0006-0000-0500-000004000000}">
      <text>
        <r>
          <rPr>
            <b/>
            <sz val="12"/>
            <color indexed="81"/>
            <rFont val="Tahoma"/>
            <family val="2"/>
          </rPr>
          <t>Current APN</t>
        </r>
        <r>
          <rPr>
            <sz val="12"/>
            <color indexed="81"/>
            <rFont val="Tahoma"/>
            <family val="2"/>
          </rPr>
          <t xml:space="preserve"> – Enter the current available APN.  If necessary, enter additional APNs in the notes field.
</t>
        </r>
        <r>
          <rPr>
            <b/>
            <sz val="12"/>
            <color indexed="81"/>
            <rFont val="Tahoma"/>
            <family val="2"/>
          </rPr>
          <t>Character Limit: 256</t>
        </r>
      </text>
    </comment>
    <comment ref="C11" authorId="0" shapeId="0" xr:uid="{00000000-0006-0000-0500-000005000000}">
      <text>
        <r>
          <rPr>
            <b/>
            <sz val="12"/>
            <color indexed="81"/>
            <rFont val="Tahoma"/>
            <family val="2"/>
          </rPr>
          <t>Street Address</t>
        </r>
        <r>
          <rPr>
            <sz val="12"/>
            <color indexed="81"/>
            <rFont val="Tahoma"/>
            <family val="2"/>
          </rPr>
          <t xml:space="preserve"> – Enter the number and name of street.
</t>
        </r>
        <r>
          <rPr>
            <b/>
            <sz val="12"/>
            <color indexed="81"/>
            <rFont val="Tahoma"/>
            <family val="2"/>
          </rPr>
          <t>Character Limit: 256</t>
        </r>
        <r>
          <rPr>
            <sz val="12"/>
            <color indexed="81"/>
            <rFont val="Tahoma"/>
            <family val="2"/>
          </rPr>
          <t xml:space="preserve">
</t>
        </r>
      </text>
    </comment>
    <comment ref="D11" authorId="0" shapeId="0" xr:uid="{00000000-0006-0000-0500-000006000000}">
      <text>
        <r>
          <rPr>
            <b/>
            <sz val="12"/>
            <color indexed="81"/>
            <rFont val="Tahoma"/>
            <family val="2"/>
          </rPr>
          <t>Project Name</t>
        </r>
        <r>
          <rPr>
            <sz val="12"/>
            <color indexed="81"/>
            <rFont val="Tahoma"/>
            <family val="2"/>
          </rPr>
          <t xml:space="preserve"> – Enter the project name, if available (optional field).
</t>
        </r>
        <r>
          <rPr>
            <b/>
            <sz val="12"/>
            <color indexed="81"/>
            <rFont val="Tahoma"/>
            <family val="2"/>
          </rPr>
          <t>Character Limit: 256</t>
        </r>
        <r>
          <rPr>
            <b/>
            <sz val="9"/>
            <color indexed="81"/>
            <rFont val="Tahoma"/>
            <family val="2"/>
          </rPr>
          <t xml:space="preserve">
</t>
        </r>
      </text>
    </comment>
    <comment ref="E11" authorId="0" shapeId="0" xr:uid="{00000000-0006-0000-0500-000007000000}">
      <text>
        <r>
          <rPr>
            <b/>
            <sz val="12"/>
            <color indexed="81"/>
            <rFont val="Tahoma"/>
            <family val="2"/>
          </rPr>
          <t>Local Jurisdiction Tracking ID</t>
        </r>
        <r>
          <rPr>
            <sz val="12"/>
            <color indexed="81"/>
            <rFont val="Tahoma"/>
            <family val="2"/>
          </rPr>
          <t xml:space="preserve"> – This may be the permit number or other identifier.
</t>
        </r>
        <r>
          <rPr>
            <b/>
            <sz val="12"/>
            <color indexed="81"/>
            <rFont val="Tahoma"/>
            <family val="2"/>
          </rPr>
          <t>Character Limit: 256</t>
        </r>
        <r>
          <rPr>
            <sz val="9"/>
            <color indexed="81"/>
            <rFont val="Tahoma"/>
            <family val="2"/>
          </rPr>
          <t xml:space="preserve">
</t>
        </r>
      </text>
    </comment>
    <comment ref="F11" authorId="0" shapeId="0" xr:uid="{00000000-0006-0000-0500-000008000000}">
      <text>
        <r>
          <rPr>
            <b/>
            <sz val="12"/>
            <color indexed="81"/>
            <rFont val="Tahoma"/>
            <family val="2"/>
          </rPr>
          <t>Unit Types</t>
        </r>
        <r>
          <rPr>
            <sz val="12"/>
            <color indexed="81"/>
            <rFont val="Tahoma"/>
            <family val="2"/>
          </rPr>
          <t xml:space="preserve">: Each development should be categorized by one of the following codes. Refer to “Unit Category” in the Definitions section for additional descriptions. Use the drop-down menu to select one of the following options:
</t>
        </r>
        <r>
          <rPr>
            <b/>
            <sz val="12"/>
            <color indexed="81"/>
            <rFont val="Tahoma"/>
            <family val="2"/>
          </rPr>
          <t>SFA</t>
        </r>
        <r>
          <rPr>
            <sz val="12"/>
            <color indexed="81"/>
            <rFont val="Tahoma"/>
            <family val="2"/>
          </rPr>
          <t xml:space="preserve"> (single-family attached unit)
</t>
        </r>
        <r>
          <rPr>
            <b/>
            <sz val="12"/>
            <color indexed="81"/>
            <rFont val="Tahoma"/>
            <family val="2"/>
          </rPr>
          <t xml:space="preserve">SFD </t>
        </r>
        <r>
          <rPr>
            <sz val="12"/>
            <color indexed="81"/>
            <rFont val="Tahoma"/>
            <family val="2"/>
          </rPr>
          <t xml:space="preserve">(single-family detached unit)
</t>
        </r>
        <r>
          <rPr>
            <b/>
            <sz val="12"/>
            <color indexed="81"/>
            <rFont val="Tahoma"/>
            <family val="2"/>
          </rPr>
          <t>2-4</t>
        </r>
        <r>
          <rPr>
            <sz val="12"/>
            <color indexed="81"/>
            <rFont val="Tahoma"/>
            <family val="2"/>
          </rPr>
          <t xml:space="preserve"> (two- to four-unit structures)
</t>
        </r>
        <r>
          <rPr>
            <b/>
            <sz val="12"/>
            <color indexed="81"/>
            <rFont val="Tahoma"/>
            <family val="2"/>
          </rPr>
          <t>5+</t>
        </r>
        <r>
          <rPr>
            <sz val="12"/>
            <color indexed="81"/>
            <rFont val="Tahoma"/>
            <family val="2"/>
          </rPr>
          <t xml:space="preserve"> (five or more unit structure, multifamily)
</t>
        </r>
        <r>
          <rPr>
            <b/>
            <sz val="12"/>
            <color indexed="81"/>
            <rFont val="Tahoma"/>
            <family val="2"/>
          </rPr>
          <t>ADU</t>
        </r>
        <r>
          <rPr>
            <sz val="12"/>
            <color indexed="81"/>
            <rFont val="Tahoma"/>
            <family val="2"/>
          </rPr>
          <t xml:space="preserve"> (accessory dwelling unit)
</t>
        </r>
        <r>
          <rPr>
            <b/>
            <sz val="12"/>
            <color indexed="81"/>
            <rFont val="Tahoma"/>
            <family val="2"/>
          </rPr>
          <t>MH</t>
        </r>
        <r>
          <rPr>
            <sz val="12"/>
            <color indexed="81"/>
            <rFont val="Tahoma"/>
            <family val="2"/>
          </rPr>
          <t xml:space="preserve"> (mobile home/manufactured home)
</t>
        </r>
        <r>
          <rPr>
            <sz val="9"/>
            <color indexed="81"/>
            <rFont val="Tahoma"/>
            <family val="2"/>
          </rPr>
          <t xml:space="preserve">
</t>
        </r>
      </text>
    </comment>
    <comment ref="G11" authorId="0" shapeId="0" xr:uid="{00000000-0006-0000-0500-000009000000}">
      <text>
        <r>
          <rPr>
            <b/>
            <sz val="12"/>
            <color indexed="81"/>
            <rFont val="Tahoma"/>
            <family val="2"/>
          </rPr>
          <t>Tenure:</t>
        </r>
        <r>
          <rPr>
            <sz val="12"/>
            <color indexed="81"/>
            <rFont val="Tahoma"/>
            <family val="2"/>
          </rPr>
          <t xml:space="preserve">   Identify whether the units within the development project are either proposed or planned at initial occupancy for either renters or owners. Use the drop-down menu to select one of the following options:
</t>
        </r>
        <r>
          <rPr>
            <b/>
            <sz val="12"/>
            <color indexed="81"/>
            <rFont val="Tahoma"/>
            <family val="2"/>
          </rPr>
          <t>R = Renter Occupied
O = Owner Occupied</t>
        </r>
      </text>
    </comment>
    <comment ref="H11" authorId="0" shapeId="0" xr:uid="{00000000-0006-0000-0500-00000A000000}">
      <text>
        <r>
          <rPr>
            <b/>
            <sz val="12"/>
            <color indexed="81"/>
            <rFont val="Tahoma"/>
            <family val="2"/>
          </rPr>
          <t>Date Application Submitted:</t>
        </r>
        <r>
          <rPr>
            <sz val="12"/>
            <color indexed="81"/>
            <rFont val="Tahoma"/>
            <family val="2"/>
          </rPr>
          <t xml:space="preserve"> Enter the date the housing development application was submitted. If the application was incomplete at the time of submittal, enter the date the application was determined complete by the local government (refer to “application submitted” under definitions). Enter date as month/day/year (e.g., 6/1/2023). If the application was not deemed complete during the reporting year (2023), this application should not be included in this report.
</t>
        </r>
        <r>
          <rPr>
            <b/>
            <sz val="12"/>
            <color indexed="81"/>
            <rFont val="Tahoma"/>
            <family val="2"/>
          </rPr>
          <t xml:space="preserve">PLEASE NOTE: </t>
        </r>
        <r>
          <rPr>
            <sz val="12"/>
            <color indexed="81"/>
            <rFont val="Tahoma"/>
            <family val="2"/>
          </rPr>
          <t xml:space="preserve">Dates cannot contain text. When pasting dates into this section, please use the "match destination formatting" option. If this is done, but the cells are highlighted red, they contain text and must be converted to a date value with the =datevalue function. Please open a new, blank workbook to convert to date values, and copy them. Paste the date values back into these cells, then change format of the cell to "short date".
</t>
        </r>
        <r>
          <rPr>
            <sz val="9"/>
            <color indexed="81"/>
            <rFont val="Tahoma"/>
            <family val="2"/>
          </rPr>
          <t xml:space="preserve">
</t>
        </r>
      </text>
    </comment>
    <comment ref="P11" authorId="0" shapeId="0" xr:uid="{00000000-0006-0000-0500-00000B000000}">
      <text>
        <r>
          <rPr>
            <b/>
            <sz val="12"/>
            <color indexed="81"/>
            <rFont val="Tahoma"/>
            <family val="2"/>
          </rPr>
          <t>Total Proposed Units by Project:</t>
        </r>
        <r>
          <rPr>
            <sz val="12"/>
            <color indexed="81"/>
            <rFont val="Tahoma"/>
            <family val="2"/>
          </rPr>
          <t xml:space="preserve"> This field auto-populates with the total number of units proposed, as entered in section 5 (total of deed restricted &amp; non-deed restricted units for Very Low-, Low-, Moderate- and Above Moderate- income households).</t>
        </r>
        <r>
          <rPr>
            <sz val="9"/>
            <color indexed="81"/>
            <rFont val="Tahoma"/>
            <family val="2"/>
          </rPr>
          <t xml:space="preserve">
</t>
        </r>
      </text>
    </comment>
    <comment ref="Q11" authorId="0" shapeId="0" xr:uid="{00000000-0006-0000-0500-00000C000000}">
      <text>
        <r>
          <rPr>
            <b/>
            <sz val="12"/>
            <color indexed="81"/>
            <rFont val="Tahoma"/>
            <family val="2"/>
          </rPr>
          <t>Total Approved Units by Project:</t>
        </r>
        <r>
          <rPr>
            <sz val="12"/>
            <color indexed="81"/>
            <rFont val="Tahoma"/>
            <family val="2"/>
          </rPr>
          <t xml:space="preserve"> Enter the number of units that the jurisdiction approved for this project application. If the project has not yet been approved, you may leave this blank. 
</t>
        </r>
      </text>
    </comment>
    <comment ref="R11" authorId="0" shapeId="0" xr:uid="{00000000-0006-0000-0500-00000D000000}">
      <text>
        <r>
          <rPr>
            <b/>
            <sz val="12"/>
            <color indexed="81"/>
            <rFont val="Tahoma"/>
            <family val="2"/>
          </rPr>
          <t xml:space="preserve">Total Disapproved Units by Project </t>
        </r>
        <r>
          <rPr>
            <sz val="12"/>
            <color indexed="81"/>
            <rFont val="Tahoma"/>
            <family val="2"/>
          </rPr>
          <t>If project was reviewed and disapproved, please enter the number that were disapproved.</t>
        </r>
      </text>
    </comment>
    <comment ref="S11" authorId="0" shapeId="0" xr:uid="{00000000-0006-0000-0500-00000E000000}">
      <text>
        <r>
          <rPr>
            <b/>
            <sz val="12"/>
            <color indexed="81"/>
            <rFont val="Tahoma"/>
            <family val="2"/>
          </rPr>
          <t>Please select streamlining provision the project was submitted pursuant to. You may select more than one. Select NONE if none of the available options apply.
• NONE
• SB 9 (2021) - Duplex in SF Zone
• SB 9 (2021) - Residential Lot Split
• AB 2011 (2022)
• SB 6 (2022)
• SB 35 (2017)</t>
        </r>
        <r>
          <rPr>
            <sz val="12"/>
            <color indexed="81"/>
            <rFont val="Tahoma"/>
            <family val="2"/>
          </rPr>
          <t xml:space="preserve">
</t>
        </r>
      </text>
    </comment>
    <comment ref="T11" authorId="0" shapeId="0" xr:uid="{2AC33751-DD13-46D3-9B6A-989B5324BB6A}">
      <text>
        <r>
          <rPr>
            <b/>
            <sz val="12"/>
            <color indexed="81"/>
            <rFont val="Tahoma"/>
            <family val="2"/>
          </rPr>
          <t xml:space="preserve">Was a Density Bonus requested for this housing development? </t>
        </r>
        <r>
          <rPr>
            <sz val="12"/>
            <color indexed="81"/>
            <rFont val="Tahoma"/>
            <family val="2"/>
          </rPr>
          <t>Answer yes or no.</t>
        </r>
        <r>
          <rPr>
            <sz val="9"/>
            <color indexed="81"/>
            <rFont val="Tahoma"/>
            <family val="2"/>
          </rPr>
          <t xml:space="preserve">
</t>
        </r>
      </text>
    </comment>
    <comment ref="U11" authorId="0" shapeId="0" xr:uid="{5C545882-392C-4F63-B8DA-516D882BFDBD}">
      <text>
        <r>
          <rPr>
            <b/>
            <sz val="12"/>
            <color indexed="81"/>
            <rFont val="Tahoma"/>
            <family val="2"/>
          </rPr>
          <t xml:space="preserve">Was a Density Bonus approved for this housing development? </t>
        </r>
        <r>
          <rPr>
            <sz val="12"/>
            <color indexed="81"/>
            <rFont val="Tahoma"/>
            <family val="2"/>
          </rPr>
          <t>Answer yes, no, or N/A</t>
        </r>
        <r>
          <rPr>
            <sz val="9"/>
            <color indexed="81"/>
            <rFont val="Tahoma"/>
            <family val="2"/>
          </rPr>
          <t xml:space="preserve">
</t>
        </r>
      </text>
    </comment>
    <comment ref="V11" authorId="0" shapeId="0" xr:uid="{B6A3653C-9F65-4942-95D5-9CCAC4D4AD35}">
      <text>
        <r>
          <rPr>
            <b/>
            <sz val="12"/>
            <color indexed="81"/>
            <rFont val="Tahoma"/>
            <family val="2"/>
          </rPr>
          <t xml:space="preserve">Please indicate the status of the application. </t>
        </r>
        <r>
          <rPr>
            <sz val="12"/>
            <color indexed="81"/>
            <rFont val="Tahoma"/>
            <family val="2"/>
          </rPr>
          <t xml:space="preserve">Use the drop drop-down menu to select one of the following options for each project.
• Approved
• Pending
• Disapproved
• Withdrawn
</t>
        </r>
        <r>
          <rPr>
            <sz val="9"/>
            <color indexed="81"/>
            <rFont val="Tahoma"/>
            <family val="2"/>
          </rPr>
          <t xml:space="preserve">
</t>
        </r>
      </text>
    </comment>
    <comment ref="W11" authorId="0" shapeId="0" xr:uid="{EDB6DF53-C6AF-468D-8D9E-F9E30A0AAC76}">
      <text>
        <r>
          <rPr>
            <b/>
            <sz val="9"/>
            <color indexed="81"/>
            <rFont val="Tahoma"/>
            <family val="2"/>
          </rPr>
          <t>Ministerial Projects are defined in section 15268 of the 2023 CEQA Guidelines.
Discretionary Projects are defined in section 15357 of the 2023 CEQA Guidelines
https://www.califaep.org/docs/CEQA_Handbook_2023_final.pdf</t>
        </r>
      </text>
    </comment>
    <comment ref="X11" authorId="0" shapeId="0" xr:uid="{BB5BE981-5DA7-4817-A815-91D5AB79DFA0}">
      <text>
        <r>
          <rPr>
            <b/>
            <sz val="12"/>
            <color indexed="81"/>
            <rFont val="Tahoma"/>
            <family val="2"/>
          </rPr>
          <t xml:space="preserve">Notes: </t>
        </r>
        <r>
          <rPr>
            <sz val="12"/>
            <color indexed="81"/>
            <rFont val="Tahoma"/>
            <family val="2"/>
          </rPr>
          <t>Use this field to enter any applicable notes about the project or development.</t>
        </r>
        <r>
          <rPr>
            <b/>
            <sz val="12"/>
            <color indexed="81"/>
            <rFont val="Tahoma"/>
            <family val="2"/>
          </rPr>
          <t xml:space="preserve">
Character Limit: 4000</t>
        </r>
        <r>
          <rPr>
            <sz val="9"/>
            <color indexed="81"/>
            <rFont val="Tahoma"/>
            <family val="2"/>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13" authorId="0" shapeId="0" xr:uid="{D490B0E3-A56C-419F-ADF6-1BA3F8B0D45D}">
      <text>
        <r>
          <rPr>
            <b/>
            <sz val="9"/>
            <color indexed="81"/>
            <rFont val="Tahoma"/>
            <family val="2"/>
          </rPr>
          <t xml:space="preserve">APN: </t>
        </r>
        <r>
          <rPr>
            <sz val="9"/>
            <color indexed="81"/>
            <rFont val="Tahoma"/>
            <family val="2"/>
          </rPr>
          <t xml:space="preserve">Enter the parcel number of the identified property.
</t>
        </r>
        <r>
          <rPr>
            <b/>
            <sz val="9"/>
            <color indexed="81"/>
            <rFont val="Tahoma"/>
            <family val="2"/>
          </rPr>
          <t>Character Limit:</t>
        </r>
        <r>
          <rPr>
            <sz val="9"/>
            <color indexed="81"/>
            <rFont val="Tahoma"/>
            <family val="2"/>
          </rPr>
          <t xml:space="preserve"> 256
</t>
        </r>
      </text>
    </comment>
    <comment ref="B13" authorId="0" shapeId="0" xr:uid="{6AA35AAD-2398-4D62-91B4-09A6390D5F69}">
      <text>
        <r>
          <rPr>
            <b/>
            <sz val="9"/>
            <color indexed="81"/>
            <rFont val="Tahoma"/>
            <family val="2"/>
          </rPr>
          <t>Street Address/Intersection:</t>
        </r>
        <r>
          <rPr>
            <sz val="9"/>
            <color indexed="81"/>
            <rFont val="Tahoma"/>
            <family val="2"/>
          </rPr>
          <t xml:space="preserve"> Enter the street address of the property. If no street address is available, enter the closest known intersection.
</t>
        </r>
        <r>
          <rPr>
            <b/>
            <sz val="9"/>
            <color indexed="81"/>
            <rFont val="Tahoma"/>
            <family val="2"/>
          </rPr>
          <t>Character Limit:</t>
        </r>
        <r>
          <rPr>
            <sz val="9"/>
            <color indexed="81"/>
            <rFont val="Tahoma"/>
            <family val="2"/>
          </rPr>
          <t xml:space="preserve"> 256
</t>
        </r>
      </text>
    </comment>
    <comment ref="C13" authorId="0" shapeId="0" xr:uid="{7E8B7F57-9657-4EEC-8309-6D1ED5096829}">
      <text>
        <r>
          <rPr>
            <b/>
            <sz val="9"/>
            <color indexed="81"/>
            <rFont val="Tahoma"/>
            <family val="2"/>
          </rPr>
          <t>Existing Use:</t>
        </r>
        <r>
          <rPr>
            <sz val="9"/>
            <color indexed="81"/>
            <rFont val="Tahoma"/>
            <family val="2"/>
          </rPr>
          <t xml:space="preserve"> Select the existing use of the property. Use the drop-down menu to select one of the following options:
• Residential
• Commercial
• Industrial
• Public Facilities
• Vacant
• Air Rights
• Other</t>
        </r>
        <r>
          <rPr>
            <b/>
            <sz val="9"/>
            <color indexed="81"/>
            <rFont val="Tahoma"/>
            <family val="2"/>
          </rPr>
          <t xml:space="preserve">
</t>
        </r>
        <r>
          <rPr>
            <sz val="9"/>
            <color indexed="81"/>
            <rFont val="Tahoma"/>
            <family val="2"/>
          </rPr>
          <t xml:space="preserve">
</t>
        </r>
      </text>
    </comment>
    <comment ref="D13" authorId="0" shapeId="0" xr:uid="{D1EB3953-D256-4696-A127-AD063C02293D}">
      <text>
        <r>
          <rPr>
            <b/>
            <sz val="9"/>
            <color indexed="81"/>
            <rFont val="Tahoma"/>
            <family val="2"/>
          </rPr>
          <t>Number of Units:</t>
        </r>
        <r>
          <rPr>
            <sz val="9"/>
            <color indexed="81"/>
            <rFont val="Tahoma"/>
            <family val="2"/>
          </rPr>
          <t xml:space="preserve"> If existing use is residential, please indicate the number of units on the property.
</t>
        </r>
        <r>
          <rPr>
            <b/>
            <sz val="9"/>
            <color indexed="81"/>
            <rFont val="Tahoma"/>
            <family val="2"/>
          </rPr>
          <t xml:space="preserve">Character Limit: </t>
        </r>
        <r>
          <rPr>
            <sz val="9"/>
            <color indexed="81"/>
            <rFont val="Tahoma"/>
            <family val="2"/>
          </rPr>
          <t>5</t>
        </r>
      </text>
    </comment>
    <comment ref="E13" authorId="0" shapeId="0" xr:uid="{15C608FC-C70E-45E7-8B60-ADDA99AF7F71}">
      <text>
        <r>
          <rPr>
            <b/>
            <sz val="9"/>
            <color indexed="81"/>
            <rFont val="Tahoma"/>
            <family val="2"/>
          </rPr>
          <t>Designated Surplus Land, Exempt Surplus Land or Excess:</t>
        </r>
        <r>
          <rPr>
            <sz val="9"/>
            <color indexed="81"/>
            <rFont val="Tahoma"/>
            <family val="2"/>
          </rPr>
          <t xml:space="preserve"> Please identify if the property has been designated surplus or exempt surplus pursuant to Government Code section 54221, or excess pursuant to Government Code section 50569.
</t>
        </r>
      </text>
    </comment>
    <comment ref="F13" authorId="0" shapeId="0" xr:uid="{8C719605-B849-4BA8-9A9E-4D9CD12B5544}">
      <text>
        <r>
          <rPr>
            <b/>
            <sz val="9"/>
            <color indexed="81"/>
            <rFont val="Tahoma"/>
            <family val="2"/>
          </rPr>
          <t xml:space="preserve">Parcel Size (in acres): </t>
        </r>
        <r>
          <rPr>
            <sz val="9"/>
            <color indexed="81"/>
            <rFont val="Tahoma"/>
            <family val="2"/>
          </rPr>
          <t xml:space="preserve">Enter the parcel size in acres.
</t>
        </r>
        <r>
          <rPr>
            <b/>
            <sz val="9"/>
            <color indexed="81"/>
            <rFont val="Tahoma"/>
            <family val="2"/>
          </rPr>
          <t xml:space="preserve">Character Limit: </t>
        </r>
        <r>
          <rPr>
            <sz val="9"/>
            <color indexed="81"/>
            <rFont val="Tahoma"/>
            <family val="2"/>
          </rPr>
          <t>6</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G9" authorId="0" shapeId="0" xr:uid="{470BF6D5-FB48-4785-B07D-3B3683F14078}">
      <text>
        <r>
          <rPr>
            <sz val="14"/>
            <color indexed="81"/>
            <rFont val="Tahoma"/>
            <family val="2"/>
          </rPr>
          <t>Only complete if you selected "Unit Constructed" in the Activity column.</t>
        </r>
        <r>
          <rPr>
            <sz val="9"/>
            <color indexed="81"/>
            <rFont val="Tahoma"/>
            <family val="2"/>
          </rPr>
          <t xml:space="preserve">
</t>
        </r>
      </text>
    </comment>
    <comment ref="A11" authorId="0" shapeId="0" xr:uid="{8684D2A1-412C-4722-9B2E-A4F7B73B50AD}">
      <text>
        <r>
          <rPr>
            <b/>
            <sz val="9"/>
            <color indexed="81"/>
            <rFont val="Tahoma"/>
            <family val="2"/>
          </rPr>
          <t>Character Limit: 40</t>
        </r>
        <r>
          <rPr>
            <sz val="9"/>
            <color indexed="81"/>
            <rFont val="Tahoma"/>
            <family val="2"/>
          </rPr>
          <t xml:space="preserve">
</t>
        </r>
      </text>
    </comment>
    <comment ref="B11" authorId="0" shapeId="0" xr:uid="{87C74CAE-357B-4B6C-A9D9-5D0F839176EE}">
      <text>
        <r>
          <rPr>
            <b/>
            <sz val="9"/>
            <color indexed="81"/>
            <rFont val="Tahoma"/>
            <family val="2"/>
          </rPr>
          <t>Character Limit: 256</t>
        </r>
        <r>
          <rPr>
            <sz val="9"/>
            <color indexed="81"/>
            <rFont val="Tahoma"/>
            <family val="2"/>
          </rPr>
          <t xml:space="preserve">
</t>
        </r>
      </text>
    </comment>
    <comment ref="C11" authorId="0" shapeId="0" xr:uid="{B5FBEA50-7592-42B2-A7D2-DAE64803DE1E}">
      <text>
        <r>
          <rPr>
            <b/>
            <sz val="9"/>
            <color indexed="81"/>
            <rFont val="Tahoma"/>
            <family val="2"/>
          </rPr>
          <t>Character Limit: 256</t>
        </r>
        <r>
          <rPr>
            <sz val="9"/>
            <color indexed="81"/>
            <rFont val="Tahoma"/>
            <family val="2"/>
          </rPr>
          <t xml:space="preserve">
</t>
        </r>
      </text>
    </comment>
    <comment ref="D11" authorId="0" shapeId="0" xr:uid="{2F7103BD-7254-464E-BC67-22B0BC11608A}">
      <text>
        <r>
          <rPr>
            <b/>
            <sz val="9"/>
            <color indexed="81"/>
            <rFont val="Tahoma"/>
            <family val="2"/>
          </rPr>
          <t>Character Limit: 256</t>
        </r>
        <r>
          <rPr>
            <sz val="9"/>
            <color indexed="81"/>
            <rFont val="Tahoma"/>
            <family val="2"/>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G9" authorId="0" shapeId="0" xr:uid="{5A5B2035-BD5A-46E0-B513-2B41C5B42A15}">
      <text>
        <r>
          <rPr>
            <sz val="12"/>
            <color indexed="81"/>
            <rFont val="Tahoma"/>
            <family val="2"/>
          </rPr>
          <t>Enter total number of units in the project. Please refer to the definition of "unit" applicable to student housing in the next section.</t>
        </r>
      </text>
    </comment>
    <comment ref="N9" authorId="0" shapeId="0" xr:uid="{EF3062DE-9447-4485-B9C0-961968637B0C}">
      <text>
        <r>
          <rPr>
            <sz val="12"/>
            <color indexed="81"/>
            <rFont val="Tahoma"/>
            <family val="2"/>
          </rPr>
          <t>Enter units added to the project as a result of the approval of the density bonus. For purposes of calculating a density bonus granted  the term “unit” as used in this section means one rental bed and its pro rata share of associated common area facilities. The units entered in this section shall be subject to a recorded affordability restriction of 55 years.</t>
        </r>
        <r>
          <rPr>
            <sz val="9"/>
            <color indexed="81"/>
            <rFont val="Tahoma"/>
            <family val="2"/>
          </rPr>
          <t xml:space="preserve">
</t>
        </r>
      </text>
    </comment>
    <comment ref="A11" authorId="0" shapeId="0" xr:uid="{9FD04BAD-8DDD-494A-9D5A-CFF8A966A7F1}">
      <text>
        <r>
          <rPr>
            <b/>
            <sz val="9"/>
            <color indexed="81"/>
            <rFont val="Tahoma"/>
            <family val="2"/>
          </rPr>
          <t>Character Limit: 40</t>
        </r>
        <r>
          <rPr>
            <sz val="9"/>
            <color indexed="81"/>
            <rFont val="Tahoma"/>
            <family val="2"/>
          </rPr>
          <t xml:space="preserve">
</t>
        </r>
      </text>
    </comment>
    <comment ref="B11" authorId="0" shapeId="0" xr:uid="{3C81B886-8F25-48D1-9617-07F2A985E975}">
      <text>
        <r>
          <rPr>
            <b/>
            <sz val="9"/>
            <color indexed="81"/>
            <rFont val="Tahoma"/>
            <family val="2"/>
          </rPr>
          <t>Character Limit: 256</t>
        </r>
        <r>
          <rPr>
            <sz val="9"/>
            <color indexed="81"/>
            <rFont val="Tahoma"/>
            <family val="2"/>
          </rPr>
          <t xml:space="preserve">
</t>
        </r>
      </text>
    </comment>
    <comment ref="C11" authorId="0" shapeId="0" xr:uid="{A3D2EB26-1E41-443A-9E44-5DC22EA1A2E0}">
      <text>
        <r>
          <rPr>
            <b/>
            <sz val="9"/>
            <color indexed="81"/>
            <rFont val="Tahoma"/>
            <family val="2"/>
          </rPr>
          <t>Character Limit: 256</t>
        </r>
        <r>
          <rPr>
            <sz val="9"/>
            <color indexed="81"/>
            <rFont val="Tahoma"/>
            <family val="2"/>
          </rPr>
          <t xml:space="preserve">
</t>
        </r>
      </text>
    </comment>
    <comment ref="D11" authorId="0" shapeId="0" xr:uid="{5E4D4283-3640-4FC4-987A-36ECB731FAD3}">
      <text>
        <r>
          <rPr>
            <b/>
            <sz val="9"/>
            <color indexed="81"/>
            <rFont val="Tahoma"/>
            <family val="2"/>
          </rPr>
          <t>Character Limit: 256</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F8" authorId="0" shapeId="0" xr:uid="{2322C868-580D-4D0C-83B0-557249351854}">
      <text>
        <r>
          <rPr>
            <b/>
            <sz val="14"/>
            <color indexed="81"/>
            <rFont val="Tahoma"/>
            <family val="2"/>
          </rPr>
          <t>Report activites for the entire calendar year</t>
        </r>
        <r>
          <rPr>
            <sz val="9"/>
            <color indexed="81"/>
            <rFont val="Tahoma"/>
            <family val="2"/>
          </rPr>
          <t xml:space="preserve">
</t>
        </r>
      </text>
    </comment>
    <comment ref="A9" authorId="0" shapeId="0" xr:uid="{4762B59C-9CCA-4DF5-80AE-D7BDDC54DBD4}">
      <text>
        <r>
          <rPr>
            <sz val="14"/>
            <color indexed="81"/>
            <rFont val="Tahoma"/>
            <family val="2"/>
          </rPr>
          <t>Project Identifier: Include the Current Assessor Parcel Number (APN) and street address. The prior APN, project name or local jurisdiction tracking ID are optional.</t>
        </r>
        <r>
          <rPr>
            <sz val="9"/>
            <color indexed="81"/>
            <rFont val="Tahoma"/>
            <family val="2"/>
          </rPr>
          <t xml:space="preserve">
</t>
        </r>
      </text>
    </comment>
    <comment ref="H9" authorId="0" shapeId="0" xr:uid="{EE8BF071-A525-4E64-8390-5C3CB7F40A84}">
      <text>
        <r>
          <rPr>
            <b/>
            <sz val="12"/>
            <color indexed="81"/>
            <rFont val="Tahoma"/>
            <family val="2"/>
          </rPr>
          <t>Affordability by Household Income – Completed Entitlement:</t>
        </r>
        <r>
          <rPr>
            <sz val="12"/>
            <color indexed="81"/>
            <rFont val="Tahoma"/>
            <family val="2"/>
          </rPr>
          <t xml:space="preserve"> For each development, list the number of units that have been issued a completed entitlement during the reporting year by affordability level and whether the units are deed restricted or non-deed restricted. Refer to the Definitions section for additional descriptions:  </t>
        </r>
        <r>
          <rPr>
            <sz val="9"/>
            <color indexed="81"/>
            <rFont val="Tahoma"/>
            <family val="2"/>
          </rPr>
          <t xml:space="preserve">
</t>
        </r>
      </text>
    </comment>
    <comment ref="Q9" authorId="0" shapeId="0" xr:uid="{58863DE8-6F64-461E-BCC9-E0FE81A4F66D}">
      <text>
        <r>
          <rPr>
            <b/>
            <sz val="12"/>
            <color indexed="81"/>
            <rFont val="Tahoma"/>
            <family val="2"/>
          </rPr>
          <t xml:space="preserve">Affordability by Household Income – Building Permits: </t>
        </r>
        <r>
          <rPr>
            <sz val="12"/>
            <color indexed="81"/>
            <rFont val="Tahoma"/>
            <family val="2"/>
          </rPr>
          <t xml:space="preserve">For each development, list the number of units that have been issued a building permit during the reporting year by affordability level and whether the units are deed restricted or non-deed restricted. Refer to the Definitions section for additional descriptions:  </t>
        </r>
      </text>
    </comment>
    <comment ref="Z9" authorId="0" shapeId="0" xr:uid="{524589F5-162C-445C-8B69-A3AB08A969AD}">
      <text>
        <r>
          <rPr>
            <b/>
            <sz val="12"/>
            <color indexed="81"/>
            <rFont val="Tahoma"/>
            <family val="2"/>
          </rPr>
          <t>Affordability by Household Income – Certificates of Occupancy:</t>
        </r>
        <r>
          <rPr>
            <sz val="12"/>
            <color indexed="81"/>
            <rFont val="Tahoma"/>
            <family val="2"/>
          </rPr>
          <t xml:space="preserve"> For each development, list the number of units that issued certificates of occupancy or other form of readiness (e.g., final inspection, notice of completion) during the reporting year by affordability level and whether the units are deed restricted or non-deed restricted. Refer to the Definitions section for additional descriptions:  </t>
        </r>
        <r>
          <rPr>
            <sz val="9"/>
            <color indexed="81"/>
            <rFont val="Tahoma"/>
            <family val="2"/>
          </rPr>
          <t xml:space="preserve">
</t>
        </r>
      </text>
    </comment>
    <comment ref="AL9" authorId="0" shapeId="0" xr:uid="{7C56802B-D9FF-47AC-8484-C3CD2C88A172}">
      <text>
        <r>
          <rPr>
            <b/>
            <sz val="12"/>
            <color indexed="81"/>
            <rFont val="Tahoma"/>
            <family val="2"/>
          </rPr>
          <t xml:space="preserve">Fields 16 through 18: </t>
        </r>
        <r>
          <rPr>
            <sz val="12"/>
            <color indexed="81"/>
            <rFont val="Tahoma"/>
            <family val="2"/>
          </rPr>
          <t xml:space="preserve">Please note, if any units are reported as very-low, low, or moderate income in fields 4, 7 or 10 then information in fields 16, 17 and/or 18 must be completed to demonstrate affordability.
For all housing units developed or approved with public financial assistance and/or have recorded affordability deed restriction or covenants, identify funding sources or mechanisms that enable units to be affordable.  </t>
        </r>
      </text>
    </comment>
    <comment ref="AN9" authorId="0" shapeId="0" xr:uid="{AF7A43E7-4307-469A-8956-1F63BF3EB844}">
      <text>
        <r>
          <rPr>
            <b/>
            <sz val="12"/>
            <color indexed="81"/>
            <rFont val="Tahoma"/>
            <family val="2"/>
          </rPr>
          <t>Fields 16 through 18:</t>
        </r>
        <r>
          <rPr>
            <sz val="12"/>
            <color indexed="81"/>
            <rFont val="Tahoma"/>
            <family val="2"/>
          </rPr>
          <t xml:space="preserve"> Please note, if any units are reported as very-low, low, or moderate income in fields 4, 7 or 10 then information in fields 16, 17 and/or 18 must be completed to demonstrate affordability.
Assistance Programs Used for Each Development:  Enter information here if units received financial assistance from the city or county and/or other subsidy sources, and have affordability restrictions or covenants, and/or recapture of public funds upon resale.
Use the drop-down menu to select the acronym of the applicable funding program(s), as defined in the list below. To select more than one funding source click once then select the cell again and click another source.</t>
        </r>
      </text>
    </comment>
    <comment ref="AP9" authorId="0" shapeId="0" xr:uid="{DBD2D8DE-C13A-49D6-96BA-9D763698245A}">
      <text>
        <r>
          <rPr>
            <b/>
            <sz val="12"/>
            <color indexed="81"/>
            <rFont val="Tahoma"/>
            <family val="2"/>
          </rPr>
          <t>Demolished/Destroyed Units:</t>
        </r>
        <r>
          <rPr>
            <sz val="12"/>
            <color indexed="81"/>
            <rFont val="Tahoma"/>
            <family val="2"/>
          </rPr>
          <t xml:space="preserve"> This section is to report if the project and associated APN, has a permit, entitlement or certificate of occupancy in the reporting year, and the APN previously had demolished or destroyed units. </t>
        </r>
        <r>
          <rPr>
            <sz val="9"/>
            <color indexed="81"/>
            <rFont val="Tahoma"/>
            <family val="2"/>
          </rPr>
          <t xml:space="preserve">
</t>
        </r>
      </text>
    </comment>
    <comment ref="AS9" authorId="0" shapeId="0" xr:uid="{DF50A5D7-B7C1-46D2-BF44-E981EB2FBA22}">
      <text>
        <r>
          <rPr>
            <b/>
            <sz val="12"/>
            <color indexed="81"/>
            <rFont val="Tahoma"/>
            <family val="2"/>
          </rPr>
          <t xml:space="preserve">Fields 21 through 24 Density Bonus Detail: </t>
        </r>
        <r>
          <rPr>
            <sz val="12"/>
            <color indexed="81"/>
            <rFont val="Tahoma"/>
            <family val="2"/>
          </rPr>
          <t xml:space="preserve">The following fields must be completed for at least a sample of density bonus projects reported by the jurisdiction and should only be completed if “DB” is one of the selections in section 17. </t>
        </r>
        <r>
          <rPr>
            <sz val="9"/>
            <color indexed="81"/>
            <rFont val="Tahoma"/>
            <family val="2"/>
          </rPr>
          <t xml:space="preserve">
</t>
        </r>
      </text>
    </comment>
    <comment ref="H10" authorId="0" shapeId="0" xr:uid="{DCAEF684-F477-4719-A563-AB85054DDD47}">
      <text>
        <r>
          <rPr>
            <sz val="12"/>
            <color indexed="81"/>
            <rFont val="Tahoma"/>
            <family val="2"/>
          </rPr>
          <t>Please enter the number of units in</t>
        </r>
        <r>
          <rPr>
            <b/>
            <sz val="12"/>
            <color indexed="81"/>
            <rFont val="Tahoma"/>
            <family val="2"/>
          </rPr>
          <t xml:space="preserve"> at leas</t>
        </r>
        <r>
          <rPr>
            <sz val="12"/>
            <color indexed="81"/>
            <rFont val="Tahoma"/>
            <family val="2"/>
          </rPr>
          <t>t one of the affordability categories. You may enter units in multiple affordability categories.</t>
        </r>
        <r>
          <rPr>
            <sz val="9"/>
            <color indexed="81"/>
            <rFont val="Tahoma"/>
            <family val="2"/>
          </rPr>
          <t xml:space="preserve">
</t>
        </r>
      </text>
    </comment>
    <comment ref="Q10" authorId="0" shapeId="0" xr:uid="{1305F38A-1FBA-4075-A4EA-4AA9023BB5C7}">
      <text>
        <r>
          <rPr>
            <sz val="14"/>
            <color indexed="81"/>
            <rFont val="Tahoma"/>
            <family val="2"/>
          </rPr>
          <t xml:space="preserve">Please enter the number of units in </t>
        </r>
        <r>
          <rPr>
            <b/>
            <sz val="14"/>
            <color indexed="81"/>
            <rFont val="Tahoma"/>
            <family val="2"/>
          </rPr>
          <t>at least</t>
        </r>
        <r>
          <rPr>
            <sz val="14"/>
            <color indexed="81"/>
            <rFont val="Tahoma"/>
            <family val="2"/>
          </rPr>
          <t xml:space="preserve"> one of the affordability categories. You may enter units in multiple affordability categories.
</t>
        </r>
      </text>
    </comment>
    <comment ref="Z10" authorId="0" shapeId="0" xr:uid="{00E0B3E3-1410-4D20-BED6-45AEB4BF8525}">
      <text>
        <r>
          <rPr>
            <sz val="12"/>
            <color indexed="81"/>
            <rFont val="Tahoma"/>
            <family val="2"/>
          </rPr>
          <t xml:space="preserve">Please enter the number of units in </t>
        </r>
        <r>
          <rPr>
            <b/>
            <sz val="12"/>
            <color indexed="81"/>
            <rFont val="Tahoma"/>
            <family val="2"/>
          </rPr>
          <t>at least</t>
        </r>
        <r>
          <rPr>
            <sz val="12"/>
            <color indexed="81"/>
            <rFont val="Tahoma"/>
            <family val="2"/>
          </rPr>
          <t xml:space="preserve"> one of the affordability categories. You may enter units in multiple affordability categories.</t>
        </r>
      </text>
    </comment>
    <comment ref="A11" authorId="0" shapeId="0" xr:uid="{01218F97-0DCC-4B8C-BB5B-C0203D4BE3B4}">
      <text>
        <r>
          <rPr>
            <b/>
            <sz val="12"/>
            <color indexed="81"/>
            <rFont val="Tahoma"/>
            <family val="2"/>
          </rPr>
          <t>Prior APN</t>
        </r>
        <r>
          <rPr>
            <sz val="12"/>
            <color indexed="81"/>
            <rFont val="Tahoma"/>
            <family val="2"/>
          </rPr>
          <t xml:space="preserve"> – Enter an APN previously associated with the parcel if applicable (optional field). 
</t>
        </r>
        <r>
          <rPr>
            <b/>
            <sz val="12"/>
            <color indexed="81"/>
            <rFont val="Tahoma"/>
            <family val="2"/>
          </rPr>
          <t>Character Limit: 256</t>
        </r>
        <r>
          <rPr>
            <b/>
            <sz val="9"/>
            <color indexed="81"/>
            <rFont val="Tahoma"/>
            <family val="2"/>
          </rPr>
          <t xml:space="preserve">
</t>
        </r>
        <r>
          <rPr>
            <sz val="9"/>
            <color indexed="81"/>
            <rFont val="Tahoma"/>
            <family val="2"/>
          </rPr>
          <t xml:space="preserve">
</t>
        </r>
      </text>
    </comment>
    <comment ref="B11" authorId="0" shapeId="0" xr:uid="{3AFF1FBC-429C-4361-8431-49349B080BEF}">
      <text>
        <r>
          <rPr>
            <b/>
            <sz val="12"/>
            <color indexed="81"/>
            <rFont val="Tahoma"/>
            <family val="2"/>
          </rPr>
          <t>Current APN</t>
        </r>
        <r>
          <rPr>
            <sz val="12"/>
            <color indexed="81"/>
            <rFont val="Tahoma"/>
            <family val="2"/>
          </rPr>
          <t xml:space="preserve"> – Enter the current available APN. If necessary enter additional APNs in the notes section field number 21.
</t>
        </r>
        <r>
          <rPr>
            <b/>
            <sz val="12"/>
            <color indexed="81"/>
            <rFont val="Tahoma"/>
            <family val="2"/>
          </rPr>
          <t>Character Limit: 256</t>
        </r>
      </text>
    </comment>
    <comment ref="C11" authorId="0" shapeId="0" xr:uid="{64FECB60-2339-40B9-B27E-09BDF13E8220}">
      <text>
        <r>
          <rPr>
            <b/>
            <sz val="12"/>
            <color indexed="81"/>
            <rFont val="Tahoma"/>
            <family val="2"/>
          </rPr>
          <t xml:space="preserve">Street Address </t>
        </r>
        <r>
          <rPr>
            <sz val="12"/>
            <color indexed="81"/>
            <rFont val="Tahoma"/>
            <family val="2"/>
          </rPr>
          <t xml:space="preserve">– Enter the number and name of street.
</t>
        </r>
        <r>
          <rPr>
            <b/>
            <sz val="12"/>
            <color indexed="81"/>
            <rFont val="Tahoma"/>
            <family val="2"/>
          </rPr>
          <t>Character Limit: 256</t>
        </r>
        <r>
          <rPr>
            <sz val="9"/>
            <color indexed="81"/>
            <rFont val="Tahoma"/>
            <family val="2"/>
          </rPr>
          <t xml:space="preserve">
</t>
        </r>
      </text>
    </comment>
    <comment ref="D11" authorId="0" shapeId="0" xr:uid="{44B37F2E-1DC2-48EC-AF57-CEA5EA55CBEB}">
      <text>
        <r>
          <rPr>
            <b/>
            <sz val="12"/>
            <color indexed="81"/>
            <rFont val="Tahoma"/>
            <family val="2"/>
          </rPr>
          <t>Project Name –</t>
        </r>
        <r>
          <rPr>
            <sz val="12"/>
            <color indexed="81"/>
            <rFont val="Tahoma"/>
            <family val="2"/>
          </rPr>
          <t xml:space="preserve"> Enter the project name, if available (optional field).
</t>
        </r>
        <r>
          <rPr>
            <b/>
            <sz val="12"/>
            <color indexed="81"/>
            <rFont val="Tahoma"/>
            <family val="2"/>
          </rPr>
          <t>Character Limit: 256</t>
        </r>
      </text>
    </comment>
    <comment ref="E11" authorId="0" shapeId="0" xr:uid="{BF3AEE54-BDFF-453A-ABC9-122C0A3E6E75}">
      <text>
        <r>
          <rPr>
            <b/>
            <sz val="12"/>
            <color indexed="81"/>
            <rFont val="Tahoma"/>
            <family val="2"/>
          </rPr>
          <t>Local Jurisdiction Tracking ID</t>
        </r>
        <r>
          <rPr>
            <sz val="12"/>
            <color indexed="81"/>
            <rFont val="Tahoma"/>
            <family val="2"/>
          </rPr>
          <t xml:space="preserve"> – Please use the same tracking ID that was reported on Table A for this housing development, either this year or in previous years. This may be the permit number or other identifier.
</t>
        </r>
        <r>
          <rPr>
            <b/>
            <sz val="12"/>
            <color indexed="81"/>
            <rFont val="Tahoma"/>
            <family val="2"/>
          </rPr>
          <t>Character Limit: 256</t>
        </r>
        <r>
          <rPr>
            <sz val="12"/>
            <color indexed="81"/>
            <rFont val="Tahoma"/>
            <family val="2"/>
          </rPr>
          <t xml:space="preserve">
</t>
        </r>
        <r>
          <rPr>
            <sz val="9"/>
            <color indexed="81"/>
            <rFont val="Tahoma"/>
            <family val="2"/>
          </rPr>
          <t xml:space="preserve">
</t>
        </r>
      </text>
    </comment>
    <comment ref="F11" authorId="0" shapeId="0" xr:uid="{5ABB2571-C85F-4DED-9C3D-94859B98DB56}">
      <text>
        <r>
          <rPr>
            <b/>
            <sz val="12"/>
            <color indexed="81"/>
            <rFont val="Tahoma"/>
            <family val="2"/>
          </rPr>
          <t>Unit Types:</t>
        </r>
        <r>
          <rPr>
            <sz val="12"/>
            <color indexed="81"/>
            <rFont val="Tahoma"/>
            <family val="2"/>
          </rPr>
          <t xml:space="preserve"> Each development should be categorized by one of the following codes. Refer to “Unit Category” in the Definitions section for additional descriptions. Use the drop-down menu to select one of the following options:
</t>
        </r>
        <r>
          <rPr>
            <b/>
            <sz val="12"/>
            <color indexed="81"/>
            <rFont val="Tahoma"/>
            <family val="2"/>
          </rPr>
          <t>SFA</t>
        </r>
        <r>
          <rPr>
            <sz val="12"/>
            <color indexed="81"/>
            <rFont val="Tahoma"/>
            <family val="2"/>
          </rPr>
          <t xml:space="preserve"> (single-family attached unit)
</t>
        </r>
        <r>
          <rPr>
            <b/>
            <sz val="12"/>
            <color indexed="81"/>
            <rFont val="Tahoma"/>
            <family val="2"/>
          </rPr>
          <t>SFD</t>
        </r>
        <r>
          <rPr>
            <sz val="12"/>
            <color indexed="81"/>
            <rFont val="Tahoma"/>
            <family val="2"/>
          </rPr>
          <t xml:space="preserve"> (single-family detached unit)
</t>
        </r>
        <r>
          <rPr>
            <b/>
            <sz val="12"/>
            <color indexed="81"/>
            <rFont val="Tahoma"/>
            <family val="2"/>
          </rPr>
          <t>2-4</t>
        </r>
        <r>
          <rPr>
            <sz val="12"/>
            <color indexed="81"/>
            <rFont val="Tahoma"/>
            <family val="2"/>
          </rPr>
          <t xml:space="preserve"> (two- to four-unit structures)
</t>
        </r>
        <r>
          <rPr>
            <b/>
            <sz val="12"/>
            <color indexed="81"/>
            <rFont val="Tahoma"/>
            <family val="2"/>
          </rPr>
          <t>5+</t>
        </r>
        <r>
          <rPr>
            <sz val="12"/>
            <color indexed="81"/>
            <rFont val="Tahoma"/>
            <family val="2"/>
          </rPr>
          <t xml:space="preserve"> (five or more unit structure, multifamily)
</t>
        </r>
        <r>
          <rPr>
            <b/>
            <sz val="12"/>
            <color indexed="81"/>
            <rFont val="Tahoma"/>
            <family val="2"/>
          </rPr>
          <t>ADU</t>
        </r>
        <r>
          <rPr>
            <sz val="12"/>
            <color indexed="81"/>
            <rFont val="Tahoma"/>
            <family val="2"/>
          </rPr>
          <t xml:space="preserve"> (accessory dwelling unit)
</t>
        </r>
        <r>
          <rPr>
            <b/>
            <sz val="12"/>
            <color indexed="81"/>
            <rFont val="Tahoma"/>
            <family val="2"/>
          </rPr>
          <t>MH</t>
        </r>
        <r>
          <rPr>
            <sz val="12"/>
            <color indexed="81"/>
            <rFont val="Tahoma"/>
            <family val="2"/>
          </rPr>
          <t xml:space="preserve"> (mobile home/manufactured home)</t>
        </r>
        <r>
          <rPr>
            <sz val="9"/>
            <color indexed="81"/>
            <rFont val="Tahoma"/>
            <family val="2"/>
          </rPr>
          <t xml:space="preserve">
</t>
        </r>
      </text>
    </comment>
    <comment ref="G11" authorId="0" shapeId="0" xr:uid="{2A0FE25F-EF3A-4348-B808-3DE15BCD2313}">
      <text>
        <r>
          <rPr>
            <b/>
            <sz val="12"/>
            <color indexed="81"/>
            <rFont val="Tahoma"/>
            <family val="2"/>
          </rPr>
          <t>Tenure:</t>
        </r>
        <r>
          <rPr>
            <sz val="12"/>
            <color indexed="81"/>
            <rFont val="Tahoma"/>
            <family val="2"/>
          </rPr>
          <t xml:space="preserve">   Identify whether the units within the development project are either proposed or planned at initial occupancy for either renters or owners. Use the drop-down menu to select one of the following options:
</t>
        </r>
        <r>
          <rPr>
            <b/>
            <sz val="12"/>
            <color indexed="81"/>
            <rFont val="Tahoma"/>
            <family val="2"/>
          </rPr>
          <t xml:space="preserve">
R = Renter Occupied
O = Owner Occupied</t>
        </r>
        <r>
          <rPr>
            <sz val="9"/>
            <color indexed="81"/>
            <rFont val="Tahoma"/>
            <family val="2"/>
          </rPr>
          <t xml:space="preserve">
</t>
        </r>
      </text>
    </comment>
    <comment ref="O11" authorId="0" shapeId="0" xr:uid="{7E1A7E59-4DC4-47FD-9BAB-F512AE515B52}">
      <text>
        <r>
          <rPr>
            <b/>
            <sz val="12"/>
            <color indexed="81"/>
            <rFont val="Tahoma"/>
            <family val="2"/>
          </rPr>
          <t>Entitlement Date Approved:</t>
        </r>
        <r>
          <rPr>
            <sz val="12"/>
            <color indexed="81"/>
            <rFont val="Tahoma"/>
            <family val="2"/>
          </rPr>
          <t xml:space="preserve"> Enter the date within the reporting year that all required land use approvals or entitlements were issued by the jurisdiction; leave blank if entitlement was approved outside the reporting year. Enter date as month/day/year (e.g., 6/1/2023). Refer to definition of “Completed Entitlement.” </t>
        </r>
        <r>
          <rPr>
            <b/>
            <sz val="12"/>
            <color indexed="81"/>
            <rFont val="Tahoma"/>
            <family val="2"/>
          </rPr>
          <t xml:space="preserve">Any activity listed in this report should have occured during the reporting year (2023). </t>
        </r>
        <r>
          <rPr>
            <sz val="12"/>
            <color indexed="81"/>
            <rFont val="Tahoma"/>
            <family val="2"/>
          </rPr>
          <t xml:space="preserve">If the issuance of entitlements did not occur during the reporting year, please leave this section blank.
</t>
        </r>
        <r>
          <rPr>
            <b/>
            <sz val="12"/>
            <color indexed="81"/>
            <rFont val="Tahoma"/>
            <family val="2"/>
          </rPr>
          <t xml:space="preserve">PLEASE NOTE: </t>
        </r>
        <r>
          <rPr>
            <sz val="12"/>
            <color indexed="81"/>
            <rFont val="Tahoma"/>
            <family val="2"/>
          </rPr>
          <t xml:space="preserve">Dates cannot be formatted as text.  When pasting dates into this section, please use the "match destination formatting" option. If this is done, but the cells are highlighted red, they are formatted as text and must be converted to a date value with the =datevalue function. Please open a new, blank workbook to convert to date values, and copy them. Paste the date values back into these cells, then change format of the cell to "short date"
</t>
        </r>
        <r>
          <rPr>
            <sz val="9"/>
            <color indexed="81"/>
            <rFont val="Tahoma"/>
            <family val="2"/>
          </rPr>
          <t xml:space="preserve">
</t>
        </r>
      </text>
    </comment>
    <comment ref="P11" authorId="0" shapeId="0" xr:uid="{83C9DF27-F76D-47F9-88D7-1F26B38EA4E7}">
      <text>
        <r>
          <rPr>
            <b/>
            <sz val="12"/>
            <color indexed="81"/>
            <rFont val="Tahoma"/>
            <family val="2"/>
          </rPr>
          <t># of Units Issued Entitlements:</t>
        </r>
        <r>
          <rPr>
            <sz val="12"/>
            <color indexed="81"/>
            <rFont val="Tahoma"/>
            <family val="2"/>
          </rPr>
          <t xml:space="preserve"> This is an auto-populated field. This field reflects the total number of units that were entitled for very-low, low, moderate, and above moderate income, as entered in section 4 on this table.</t>
        </r>
        <r>
          <rPr>
            <sz val="9"/>
            <color indexed="81"/>
            <rFont val="Tahoma"/>
            <family val="2"/>
          </rPr>
          <t xml:space="preserve">
</t>
        </r>
      </text>
    </comment>
    <comment ref="X11" authorId="0" shapeId="0" xr:uid="{69BEA6F3-38EF-43C7-9995-374C1D2C1B88}">
      <text>
        <r>
          <rPr>
            <b/>
            <sz val="12"/>
            <color indexed="81"/>
            <rFont val="Tahoma"/>
            <family val="2"/>
          </rPr>
          <t>Building Permits Date Issued:</t>
        </r>
        <r>
          <rPr>
            <sz val="12"/>
            <color indexed="81"/>
            <rFont val="Tahoma"/>
            <family val="2"/>
          </rPr>
          <t xml:space="preserve"> Enter the date within the reporting year that the building permit was issued by the jurisdiction; leave blank if building permit was issued outside the reporting year. Enter date as month/day/year (e.g., 6/1/2023). Refer to definition of “Permitted Units.”  </t>
        </r>
        <r>
          <rPr>
            <b/>
            <sz val="12"/>
            <color indexed="81"/>
            <rFont val="Tahoma"/>
            <family val="2"/>
          </rPr>
          <t>Any activity listed in this report should have occured during the reporting year (2023).</t>
        </r>
        <r>
          <rPr>
            <sz val="12"/>
            <color indexed="81"/>
            <rFont val="Tahoma"/>
            <family val="2"/>
          </rPr>
          <t xml:space="preserve"> If the issuance of building permits did not occur during the reporting year, please leave this section blank.
</t>
        </r>
        <r>
          <rPr>
            <b/>
            <sz val="12"/>
            <color indexed="81"/>
            <rFont val="Tahoma"/>
            <family val="2"/>
          </rPr>
          <t>PLEASE NOTE:</t>
        </r>
        <r>
          <rPr>
            <sz val="12"/>
            <color indexed="81"/>
            <rFont val="Tahoma"/>
            <family val="2"/>
          </rPr>
          <t xml:space="preserve"> Dates cannot be formatted as text.  When pasting dates into this section, please use the "match destination formatting" option. If this is done, but the cells are highlighted red, they are formatted as text and must be converted to a date value with the =datevalue function. Please open a new, blank workbook to convert to date values, and copy them. Paste the date values back into these cells, then change format of the cell to "short date"</t>
        </r>
        <r>
          <rPr>
            <sz val="9"/>
            <color indexed="81"/>
            <rFont val="Tahoma"/>
            <family val="2"/>
          </rPr>
          <t xml:space="preserve">
</t>
        </r>
      </text>
    </comment>
    <comment ref="Y11" authorId="0" shapeId="0" xr:uid="{05D36EDC-283C-4F6C-AE31-5DB751CBC30E}">
      <text>
        <r>
          <rPr>
            <b/>
            <sz val="12"/>
            <color indexed="81"/>
            <rFont val="Tahoma"/>
            <family val="2"/>
          </rPr>
          <t># of Units Issued Building Permits:</t>
        </r>
        <r>
          <rPr>
            <sz val="12"/>
            <color indexed="81"/>
            <rFont val="Tahoma"/>
            <family val="2"/>
          </rPr>
          <t xml:space="preserve"> This is an auto-populated field. This field will sum units that were permitted for very-low, low, moderate, and above moderate income, as entered in section7 on this table.</t>
        </r>
        <r>
          <rPr>
            <sz val="9"/>
            <color indexed="81"/>
            <rFont val="Tahoma"/>
            <family val="2"/>
          </rPr>
          <t xml:space="preserve">
</t>
        </r>
      </text>
    </comment>
    <comment ref="AG11" authorId="0" shapeId="0" xr:uid="{DA6EE4EB-BF0B-4052-84E0-568F4B292188}">
      <text>
        <r>
          <rPr>
            <b/>
            <sz val="12"/>
            <color indexed="81"/>
            <rFont val="Tahoma"/>
            <family val="2"/>
          </rPr>
          <t>Certificates of Occupancy (or other forms of Readiness) Date Issued:</t>
        </r>
        <r>
          <rPr>
            <sz val="12"/>
            <color indexed="81"/>
            <rFont val="Tahoma"/>
            <family val="2"/>
          </rPr>
          <t xml:space="preserve"> Enter the date the certificate of occupancy or other form of readiness (e.g., final inspection, notice of completion) was issued for the project. For most jurisdictions, this is the final step before residents can occupy the unit. Leave blank if certificate of occupancy was not issued in the reporting year. Enter date as month/day/year (e.g., 6/1/2023). </t>
        </r>
        <r>
          <rPr>
            <b/>
            <sz val="12"/>
            <color indexed="81"/>
            <rFont val="Tahoma"/>
            <family val="2"/>
          </rPr>
          <t>Any activity listed in this report should have occured during the reporting year (2023).</t>
        </r>
        <r>
          <rPr>
            <sz val="12"/>
            <color indexed="81"/>
            <rFont val="Tahoma"/>
            <family val="2"/>
          </rPr>
          <t xml:space="preserve"> If the issuance of certificates of occupancy did not occur during the reporting year, please leave this section blank.
</t>
        </r>
        <r>
          <rPr>
            <b/>
            <sz val="12"/>
            <color indexed="81"/>
            <rFont val="Tahoma"/>
            <family val="2"/>
          </rPr>
          <t>PLEASE NOTE:</t>
        </r>
        <r>
          <rPr>
            <sz val="12"/>
            <color indexed="81"/>
            <rFont val="Tahoma"/>
            <family val="2"/>
          </rPr>
          <t xml:space="preserve"> Dates cannot be formatted as text.  When pasting dates into this section, please use the "match destination formatting" option. If this is done, but the cells are highlighted red, they are formatted as text and must be converted to a date value with the =datevalue function. Please open a new, blank workbook to convert to date values, and copy them. Paste the date values back into these cells, then change format of the cell to "short date"</t>
        </r>
        <r>
          <rPr>
            <sz val="9"/>
            <color indexed="81"/>
            <rFont val="Tahoma"/>
            <family val="2"/>
          </rPr>
          <t xml:space="preserve">
</t>
        </r>
      </text>
    </comment>
    <comment ref="AH11" authorId="0" shapeId="0" xr:uid="{5597D8A5-45B6-443D-8D64-903F10806EF4}">
      <text>
        <r>
          <rPr>
            <b/>
            <sz val="12"/>
            <color indexed="81"/>
            <rFont val="Tahoma"/>
            <family val="2"/>
          </rPr>
          <t># of Units Issued Certificates of Occupancy or other forms of Readiness:</t>
        </r>
        <r>
          <rPr>
            <sz val="12"/>
            <color indexed="81"/>
            <rFont val="Tahoma"/>
            <family val="2"/>
          </rPr>
          <t xml:space="preserve"> This is an auto-populated field. This field will sum units that were issued a certificate of occupancy for very-low, low, moderate, and above moderate income, as entered in section 10 on this table.</t>
        </r>
        <r>
          <rPr>
            <sz val="9"/>
            <color indexed="81"/>
            <rFont val="Tahoma"/>
            <family val="2"/>
          </rPr>
          <t xml:space="preserve">
</t>
        </r>
      </text>
    </comment>
    <comment ref="AI11" authorId="0" shapeId="0" xr:uid="{DB11761E-76FC-4725-8FE6-803A55ACDDB0}">
      <text>
        <r>
          <rPr>
            <b/>
            <sz val="12"/>
            <color indexed="81"/>
            <rFont val="Tahoma"/>
            <family val="2"/>
          </rPr>
          <t>How many of the Units were Extremely-Low Income Units:</t>
        </r>
        <r>
          <rPr>
            <sz val="12"/>
            <color indexed="81"/>
            <rFont val="Tahoma"/>
            <family val="2"/>
          </rPr>
          <t xml:space="preserve"> To gain a greater understanding of the level of building activity to meet the needs of extremely low-income households in the state, HCD asks that you estimate, to the extent possible, the number of units affordable to extremely-low income households. This number will be a subset of the number of units affordable to very low-income households, as indicated in fields 4, 7 and 10. Please note: The number entered in the very low section will not be reduced by the number entered here. </t>
        </r>
      </text>
    </comment>
    <comment ref="AJ11" authorId="0" shapeId="0" xr:uid="{2E50DE0E-EC08-4A53-9EC3-5A0FD0F8E650}">
      <text>
        <r>
          <rPr>
            <b/>
            <sz val="12"/>
            <color indexed="81"/>
            <rFont val="Tahoma"/>
            <family val="2"/>
          </rPr>
          <t>Please select streamlining provision the project was submitted pursuant to. Select NONE if none of the available options apply.
• NONE
• SB 9 (2021) - Duplex in SF Zone
• SB 9 (2021) - Residential Lot Split
• AB 2011 (2022)
• SB 6 (2022)
• SB 35 (2017)</t>
        </r>
      </text>
    </comment>
    <comment ref="AK11" authorId="0" shapeId="0" xr:uid="{14E7BFE2-3132-4D1F-B508-8ABABAA5B870}">
      <text>
        <r>
          <rPr>
            <b/>
            <sz val="12"/>
            <color indexed="81"/>
            <rFont val="Tahoma"/>
            <family val="2"/>
          </rPr>
          <t xml:space="preserve">Are these infill units? </t>
        </r>
        <r>
          <rPr>
            <sz val="12"/>
            <color indexed="81"/>
            <rFont val="Tahoma"/>
            <family val="2"/>
          </rPr>
          <t>Please indicate if the housing units reported are infill by selecting “yes” or “no.” 
“Infill housing unit” is defined as being a unit located within an urbanized area on a site that has been previously developed for urban uses, or a vacant site where the properties adjoining at least two sides of the project site are, or previously have been, developed for urban uses.</t>
        </r>
        <r>
          <rPr>
            <sz val="9"/>
            <color indexed="81"/>
            <rFont val="Tahoma"/>
            <family val="2"/>
          </rPr>
          <t xml:space="preserve">
</t>
        </r>
      </text>
    </comment>
    <comment ref="AL11" authorId="0" shapeId="0" xr:uid="{F3315096-A6F3-4285-98D6-E1C2A9B5E641}">
      <text>
        <r>
          <rPr>
            <b/>
            <sz val="12"/>
            <color indexed="81"/>
            <rFont val="Tahoma"/>
            <family val="2"/>
          </rPr>
          <t xml:space="preserve">Assistance Programs Used for Each Development: </t>
        </r>
        <r>
          <rPr>
            <sz val="12"/>
            <color indexed="81"/>
            <rFont val="Tahoma"/>
            <family val="2"/>
          </rPr>
          <t xml:space="preserve"> Enter information here if units received financial assistance from the city or county and/or other subsidy sources, and have affordability restrictions or covenants, and/or recapture of public funds upon resale.</t>
        </r>
        <r>
          <rPr>
            <sz val="9"/>
            <color indexed="81"/>
            <rFont val="Tahoma"/>
            <family val="2"/>
          </rPr>
          <t xml:space="preserve">
</t>
        </r>
        <r>
          <rPr>
            <b/>
            <sz val="12"/>
            <color indexed="81"/>
            <rFont val="Tahoma"/>
            <family val="2"/>
          </rPr>
          <t xml:space="preserve">
Note:</t>
        </r>
        <r>
          <rPr>
            <sz val="12"/>
            <color indexed="81"/>
            <rFont val="Tahoma"/>
            <family val="2"/>
          </rPr>
          <t xml:space="preserve"> This field is required if there are any units entered as moderate or lower income deed restricted.</t>
        </r>
      </text>
    </comment>
    <comment ref="AM11" authorId="0" shapeId="0" xr:uid="{8A733913-5ABC-4BFE-A244-C1DAB8251192}">
      <text>
        <r>
          <rPr>
            <b/>
            <sz val="12"/>
            <color indexed="81"/>
            <rFont val="Tahoma"/>
            <family val="2"/>
          </rPr>
          <t xml:space="preserve">Deed Restriction Type: </t>
        </r>
        <r>
          <rPr>
            <sz val="12"/>
            <color indexed="81"/>
            <rFont val="Tahoma"/>
            <family val="2"/>
          </rPr>
          <t xml:space="preserve"> Enter information here if units in the project are considered affordable to very-low, low, and/or moderate income households due to a local program or policy, such as an inclusionary housing ordinance, regulatory agreement, or a density bonus. This field should not be used to enter the number of deed restricted units. Identify the mechanism used to restrict occupancy based on affordability to produce “deed restricted” units. Use the drop-down menu to select one of the following options:
</t>
        </r>
        <r>
          <rPr>
            <b/>
            <sz val="12"/>
            <color indexed="81"/>
            <rFont val="Tahoma"/>
            <family val="2"/>
          </rPr>
          <t>“INC”</t>
        </r>
        <r>
          <rPr>
            <sz val="12"/>
            <color indexed="81"/>
            <rFont val="Tahoma"/>
            <family val="2"/>
          </rPr>
          <t xml:space="preserve"> if the units were approved pursuant to a local inclusionary housing ordinance.
</t>
        </r>
        <r>
          <rPr>
            <b/>
            <sz val="12"/>
            <color indexed="81"/>
            <rFont val="Tahoma"/>
            <family val="2"/>
          </rPr>
          <t>“DB”</t>
        </r>
        <r>
          <rPr>
            <sz val="12"/>
            <color indexed="81"/>
            <rFont val="Tahoma"/>
            <family val="2"/>
          </rPr>
          <t xml:space="preserve"> if the units were approved using a density bonus.  
</t>
        </r>
        <r>
          <rPr>
            <b/>
            <sz val="12"/>
            <color indexed="81"/>
            <rFont val="Tahoma"/>
            <family val="2"/>
          </rPr>
          <t>“Other”</t>
        </r>
        <r>
          <rPr>
            <sz val="12"/>
            <color indexed="81"/>
            <rFont val="Tahoma"/>
            <family val="2"/>
          </rPr>
          <t xml:space="preserve"> for any other mechanism. Describe the source in notes section.
</t>
        </r>
        <r>
          <rPr>
            <b/>
            <sz val="12"/>
            <color indexed="81"/>
            <rFont val="Tahoma"/>
            <family val="2"/>
          </rPr>
          <t>Note:</t>
        </r>
        <r>
          <rPr>
            <sz val="12"/>
            <color indexed="81"/>
            <rFont val="Tahoma"/>
            <family val="2"/>
          </rPr>
          <t xml:space="preserve"> This field is required if there are any units entered as moderate or lower income deed restricted.</t>
        </r>
        <r>
          <rPr>
            <sz val="9"/>
            <color indexed="81"/>
            <rFont val="Tahoma"/>
            <family val="2"/>
          </rPr>
          <t xml:space="preserve">
</t>
        </r>
      </text>
    </comment>
    <comment ref="AN11" authorId="0" shapeId="0" xr:uid="{D34ECB3B-2514-44BD-99B8-86E6405CEFF4}">
      <text>
        <r>
          <rPr>
            <b/>
            <sz val="12"/>
            <color indexed="81"/>
            <rFont val="Tahoma"/>
            <family val="2"/>
          </rPr>
          <t>Housing without Financial Assistance or Deed Restrictions:</t>
        </r>
        <r>
          <rPr>
            <sz val="12"/>
            <color indexed="81"/>
            <rFont val="Tahoma"/>
            <family val="2"/>
          </rPr>
          <t xml:space="preserve"> Enter information here if the units are affordable to very-low, low and moderate income households without financial assistance and/or deed restrictions. In these cases, affordability must be demonstrated by proposed sales price or rents. See instructions tab for more information.
</t>
        </r>
        <r>
          <rPr>
            <b/>
            <sz val="12"/>
            <color indexed="81"/>
            <rFont val="Tahoma"/>
            <family val="2"/>
          </rPr>
          <t xml:space="preserve">Note: </t>
        </r>
        <r>
          <rPr>
            <sz val="12"/>
            <color indexed="81"/>
            <rFont val="Tahoma"/>
            <family val="2"/>
          </rPr>
          <t xml:space="preserve">This field is required if there are any units listed as moderate or lower income, non-deed restricted.
</t>
        </r>
        <r>
          <rPr>
            <b/>
            <sz val="12"/>
            <color indexed="81"/>
            <rFont val="Tahoma"/>
            <family val="2"/>
          </rPr>
          <t>Character Limit: 256</t>
        </r>
        <r>
          <rPr>
            <sz val="14"/>
            <color indexed="81"/>
            <rFont val="Tahoma"/>
            <family val="2"/>
          </rPr>
          <t xml:space="preserve">
   </t>
        </r>
        <r>
          <rPr>
            <sz val="9"/>
            <color indexed="81"/>
            <rFont val="Tahoma"/>
            <family val="2"/>
          </rPr>
          <t xml:space="preserve">
</t>
        </r>
      </text>
    </comment>
    <comment ref="AO11" authorId="0" shapeId="0" xr:uid="{92AD6DFD-22C8-41C0-B6C0-6F23218181D0}">
      <text>
        <r>
          <rPr>
            <b/>
            <sz val="12"/>
            <color indexed="81"/>
            <rFont val="Tahoma"/>
            <family val="2"/>
          </rPr>
          <t>Term of Affordability or Deed Restriction:</t>
        </r>
        <r>
          <rPr>
            <sz val="12"/>
            <color indexed="81"/>
            <rFont val="Tahoma"/>
            <family val="2"/>
          </rPr>
          <t xml:space="preserve"> If units have committed financial assistance and/or are deed restricted, enter the duration of the affordability or deed restriction. If units are affordable in perpetuity, enter 1,000. If multiple funding sources or deed restrictions on the development have different terms of affordability, please enter the longest term of affordability. Although completion of this field is optional, your input would be greatly appreciated.  
</t>
        </r>
        <r>
          <rPr>
            <b/>
            <sz val="12"/>
            <color indexed="81"/>
            <rFont val="Tahoma"/>
            <family val="2"/>
          </rPr>
          <t>Character Limit: 256</t>
        </r>
        <r>
          <rPr>
            <sz val="9"/>
            <color indexed="81"/>
            <rFont val="Tahoma"/>
            <family val="2"/>
          </rPr>
          <t xml:space="preserve">
</t>
        </r>
      </text>
    </comment>
    <comment ref="AP11" authorId="0" shapeId="0" xr:uid="{B002D5CF-DDFA-43D7-B4EF-8D8391538FFF}">
      <text>
        <r>
          <rPr>
            <sz val="12"/>
            <color indexed="81"/>
            <rFont val="Tahoma"/>
            <family val="2"/>
          </rPr>
          <t>If existing units on the site were demolished in order to build this development, enter the “Number of Demolished or Destroyed Units” in the reporting calendar year.</t>
        </r>
        <r>
          <rPr>
            <sz val="9"/>
            <color indexed="81"/>
            <rFont val="Tahoma"/>
            <family val="2"/>
          </rPr>
          <t xml:space="preserve">
</t>
        </r>
      </text>
    </comment>
    <comment ref="AQ11" authorId="0" shapeId="0" xr:uid="{E7AA0E81-587A-4806-AAA6-3975355ADF41}">
      <text>
        <r>
          <rPr>
            <sz val="12"/>
            <color indexed="81"/>
            <rFont val="Tahoma"/>
            <family val="2"/>
          </rPr>
          <t xml:space="preserve">From the drop-down menu select “demolished” if the units were torn down. Select “Destroyed” if the units were lost due to fire or other natural disaster. </t>
        </r>
        <r>
          <rPr>
            <sz val="9"/>
            <color indexed="81"/>
            <rFont val="Tahoma"/>
            <family val="2"/>
          </rPr>
          <t xml:space="preserve">
</t>
        </r>
      </text>
    </comment>
    <comment ref="AR11" authorId="0" shapeId="0" xr:uid="{966ADF63-1039-4C2D-B27D-2594E077765E}">
      <text>
        <r>
          <rPr>
            <sz val="12"/>
            <color indexed="81"/>
            <rFont val="Tahoma"/>
            <family val="2"/>
          </rPr>
          <t xml:space="preserve">From the drop-down menu “Demolished/Destroyed Units Owner or Renter” select “R” for renter or “O” for owner. 
</t>
        </r>
        <r>
          <rPr>
            <sz val="9"/>
            <color indexed="81"/>
            <rFont val="Tahoma"/>
            <family val="2"/>
          </rPr>
          <t xml:space="preserve">
</t>
        </r>
      </text>
    </comment>
    <comment ref="AS11" authorId="0" shapeId="0" xr:uid="{D9F5068C-0827-46EC-9AD3-4B55E6313D09}">
      <text>
        <r>
          <rPr>
            <b/>
            <sz val="12"/>
            <color indexed="81"/>
            <rFont val="Tahoma"/>
            <family val="2"/>
          </rPr>
          <t>Total Density Bonus Applied to the Project:</t>
        </r>
        <r>
          <rPr>
            <sz val="12"/>
            <color indexed="81"/>
            <rFont val="Tahoma"/>
            <family val="2"/>
          </rPr>
          <t xml:space="preserve"> Only complete if “DB” is selected in section 17. Please indicate the percentage of density bonus that was applied to the project. 
• If the planning area's maximum allowable density is calculated based on the allowable number of units, express your response as a percentage (New total number of units - Old total number of units)/(Old total number of units).
• Alternatively, if the planning area's maximum allowable density is form- or volume-based, express your response as a percentage (New maximum allowable residential gross floor area - Old maximum allowable residential gross floor area)/(Old maximum allowable residential gross floor area)</t>
        </r>
        <r>
          <rPr>
            <b/>
            <sz val="9"/>
            <color indexed="81"/>
            <rFont val="Tahoma"/>
            <family val="2"/>
          </rPr>
          <t xml:space="preserve">
</t>
        </r>
      </text>
    </comment>
    <comment ref="AT11" authorId="0" shapeId="0" xr:uid="{55B9CF3E-7579-4A44-BB69-DAD54452EA2B}">
      <text>
        <r>
          <rPr>
            <b/>
            <sz val="12"/>
            <color indexed="81"/>
            <rFont val="Tahoma"/>
            <family val="2"/>
          </rPr>
          <t xml:space="preserve">Number of incentives and other modifications: </t>
        </r>
        <r>
          <rPr>
            <sz val="12"/>
            <color indexed="81"/>
            <rFont val="Tahoma"/>
            <family val="2"/>
          </rPr>
          <t xml:space="preserve">Enter the total number of other incentives, concessions, waivers, or other modifications given to the project (exclude parking waivers or parking reductions). </t>
        </r>
        <r>
          <rPr>
            <sz val="9"/>
            <color indexed="81"/>
            <rFont val="Tahoma"/>
            <family val="2"/>
          </rPr>
          <t xml:space="preserve">
</t>
        </r>
      </text>
    </comment>
    <comment ref="AU11" authorId="0" shapeId="0" xr:uid="{4E62E942-2BCD-4A1D-BE74-F6BCA20FAAA9}">
      <text>
        <r>
          <rPr>
            <b/>
            <sz val="12"/>
            <color indexed="81"/>
            <rFont val="Tahoma"/>
            <family val="2"/>
          </rPr>
          <t>List the specific incentives, concessions, waivers, or other modifications given to the project using the drop-down menu.</t>
        </r>
        <r>
          <rPr>
            <sz val="12"/>
            <color indexed="81"/>
            <rFont val="Tahoma"/>
            <family val="2"/>
          </rPr>
          <t xml:space="preserve"> You may choose more than one.
• On-Site Improvements
• Off-site Improvements
• Development Standards
• Miscellaneous</t>
        </r>
        <r>
          <rPr>
            <b/>
            <sz val="9"/>
            <color indexed="81"/>
            <rFont val="Tahoma"/>
            <family val="2"/>
          </rPr>
          <t xml:space="preserve">
</t>
        </r>
        <r>
          <rPr>
            <sz val="9"/>
            <color indexed="81"/>
            <rFont val="Tahoma"/>
            <family val="2"/>
          </rPr>
          <t xml:space="preserve">
</t>
        </r>
      </text>
    </comment>
    <comment ref="AV11" authorId="0" shapeId="0" xr:uid="{F6068A76-6C2B-45BF-ADEE-9F91131BE0BA}">
      <text>
        <r>
          <rPr>
            <sz val="12"/>
            <color indexed="81"/>
            <rFont val="Tahoma"/>
            <family val="2"/>
          </rPr>
          <t>Did the project receive a reduction or waiver of parking standards? Answer Yes or No.</t>
        </r>
        <r>
          <rPr>
            <sz val="9"/>
            <color indexed="81"/>
            <rFont val="Tahoma"/>
            <family val="2"/>
          </rPr>
          <t xml:space="preserve">
</t>
        </r>
      </text>
    </comment>
    <comment ref="AW11" authorId="0" shapeId="0" xr:uid="{06D7A67E-DE37-497C-B134-0C7ADFCA8228}">
      <text>
        <r>
          <rPr>
            <b/>
            <sz val="12"/>
            <color indexed="81"/>
            <rFont val="Tahoma"/>
            <family val="2"/>
          </rPr>
          <t>Notes:</t>
        </r>
        <r>
          <rPr>
            <sz val="12"/>
            <color indexed="81"/>
            <rFont val="Tahoma"/>
            <family val="2"/>
          </rPr>
          <t xml:space="preserve"> Use this field to enter any applicable notes about the project or development.
</t>
        </r>
        <r>
          <rPr>
            <b/>
            <sz val="12"/>
            <color indexed="81"/>
            <rFont val="Tahoma"/>
            <family val="2"/>
          </rPr>
          <t>Character Limit: 4000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8" authorId="0" shapeId="0" xr:uid="{00000000-0006-0000-0800-000001000000}">
      <text>
        <r>
          <rPr>
            <sz val="9"/>
            <color indexed="81"/>
            <rFont val="Tahoma"/>
            <family val="2"/>
          </rPr>
          <t xml:space="preserve">Table B is a summary of prior permitting activity in the current planning cycle, including permitting activity for the calendar year being reported. To assist jurisdictions in completing this form, HCD has pre-filled permit data as reported to HCD on prior APRs. Past unit information will auto-populate when the jurisdiction’s name in the general information section of the “Start Here” tab is entered. Current year permitted units will auto-populate from data reported in table A2. If permit activity for current year is inaccurate, jurisdictions should make adjustments on field number 7, Affordability by Household Income – Building Permits in table A2.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8" authorId="0" shapeId="0" xr:uid="{00000000-0006-0000-1800-000001000000}">
      <text>
        <r>
          <rPr>
            <sz val="14"/>
            <color indexed="81"/>
            <rFont val="Tahoma"/>
            <family val="2"/>
          </rPr>
          <t xml:space="preserve">Please note: This table should only be filled out when a city or county identified an unaccommodated need of sites from the previous planning period Government Code section 65584.09, has shortfall of sites as identified in the housing element Government Code section 65583, subdivision (c)(1); or is identifying additional sites required by no net loss law pursuant to Government Code section 65863. The data in this inventory serves as an addendum to the housing element sites inventory. This table should not include rezoning for a specific project. </t>
        </r>
      </text>
    </comment>
    <comment ref="A9" authorId="0" shapeId="0" xr:uid="{00000000-0006-0000-1800-000002000000}">
      <text>
        <r>
          <rPr>
            <sz val="9"/>
            <color indexed="81"/>
            <rFont val="Tahoma"/>
            <family val="2"/>
          </rPr>
          <t xml:space="preserve">Project Identifier: Include the Assessor Parcel Number (APN) and street address. The project name and local jurisdiction tracking ID are optional.
</t>
        </r>
      </text>
    </comment>
    <comment ref="F9" authorId="0" shapeId="0" xr:uid="{00000000-0006-0000-1800-000003000000}">
      <text>
        <r>
          <rPr>
            <sz val="14"/>
            <color indexed="81"/>
            <rFont val="Tahoma"/>
            <family val="2"/>
          </rPr>
          <t xml:space="preserve">This section applies only to sites rezoned pursant to the requirements of Government Code sections 65583.2(h and i). Please identify the number of lower income units in the RHNA shortfall. You may include all lower income units one or both of the lower-income income categories (very low- and low-income), or split the shortfall between both. </t>
        </r>
      </text>
    </comment>
    <comment ref="A11" authorId="0" shapeId="0" xr:uid="{00000000-0006-0000-1800-000004000000}">
      <text>
        <r>
          <rPr>
            <sz val="14"/>
            <color indexed="81"/>
            <rFont val="Tahoma"/>
            <family val="2"/>
          </rPr>
          <t xml:space="preserve"> Include the Assessor Parcel Number (APN)
</t>
        </r>
        <r>
          <rPr>
            <b/>
            <sz val="14"/>
            <color indexed="81"/>
            <rFont val="Tahoma"/>
            <family val="2"/>
          </rPr>
          <t xml:space="preserve">Character Limit: 40 </t>
        </r>
        <r>
          <rPr>
            <sz val="9"/>
            <color indexed="81"/>
            <rFont val="Tahoma"/>
            <family val="2"/>
          </rPr>
          <t xml:space="preserve">
</t>
        </r>
      </text>
    </comment>
    <comment ref="B11" authorId="0" shapeId="0" xr:uid="{00000000-0006-0000-1800-000005000000}">
      <text>
        <r>
          <rPr>
            <sz val="14"/>
            <color indexed="81"/>
            <rFont val="Tahoma"/>
            <family val="2"/>
          </rPr>
          <t xml:space="preserve">Include the street address.
</t>
        </r>
        <r>
          <rPr>
            <b/>
            <sz val="14"/>
            <color indexed="81"/>
            <rFont val="Tahoma"/>
            <family val="2"/>
          </rPr>
          <t>Character Limit: 256</t>
        </r>
      </text>
    </comment>
    <comment ref="C11" authorId="0" shapeId="0" xr:uid="{00000000-0006-0000-1800-000006000000}">
      <text>
        <r>
          <rPr>
            <b/>
            <sz val="14"/>
            <color indexed="81"/>
            <rFont val="Tahoma"/>
            <family val="2"/>
          </rPr>
          <t>Character Limit: 256</t>
        </r>
        <r>
          <rPr>
            <sz val="9"/>
            <color indexed="81"/>
            <rFont val="Tahoma"/>
            <family val="2"/>
          </rPr>
          <t xml:space="preserve">
</t>
        </r>
      </text>
    </comment>
    <comment ref="D11" authorId="0" shapeId="0" xr:uid="{00000000-0006-0000-1800-000007000000}">
      <text>
        <r>
          <rPr>
            <b/>
            <sz val="14"/>
            <color indexed="81"/>
            <rFont val="Tahoma"/>
            <family val="2"/>
          </rPr>
          <t>Character Limit: 256</t>
        </r>
        <r>
          <rPr>
            <sz val="9"/>
            <color indexed="81"/>
            <rFont val="Tahoma"/>
            <family val="2"/>
          </rPr>
          <t xml:space="preserve">
</t>
        </r>
      </text>
    </comment>
    <comment ref="E11" authorId="0" shapeId="0" xr:uid="{00000000-0006-0000-1800-000008000000}">
      <text>
        <r>
          <rPr>
            <sz val="14"/>
            <color indexed="81"/>
            <rFont val="Tahoma"/>
            <family val="2"/>
          </rPr>
          <t xml:space="preserve"> Identify the date the rezone occurred. Enter date as day/month/year (e.g., 6/1/2023)</t>
        </r>
        <r>
          <rPr>
            <sz val="9"/>
            <color indexed="81"/>
            <rFont val="Tahoma"/>
            <family val="2"/>
          </rPr>
          <t xml:space="preserve">
</t>
        </r>
      </text>
    </comment>
    <comment ref="F11" authorId="0" shapeId="0" xr:uid="{00000000-0006-0000-1800-000009000000}">
      <text>
        <r>
          <rPr>
            <b/>
            <sz val="11"/>
            <color indexed="81"/>
            <rFont val="Tahoma"/>
            <family val="2"/>
          </rPr>
          <t>Note:</t>
        </r>
        <r>
          <rPr>
            <sz val="11"/>
            <color indexed="81"/>
            <rFont val="Tahoma"/>
            <family val="2"/>
          </rPr>
          <t xml:space="preserve"> Enter the shortfall of very low income units the rezoning was intended to accommodate.</t>
        </r>
      </text>
    </comment>
    <comment ref="G11" authorId="0" shapeId="0" xr:uid="{00000000-0006-0000-1800-00000A000000}">
      <text>
        <r>
          <rPr>
            <b/>
            <sz val="11"/>
            <color indexed="81"/>
            <rFont val="Tahoma"/>
            <family val="2"/>
          </rPr>
          <t xml:space="preserve">Note: </t>
        </r>
        <r>
          <rPr>
            <sz val="11"/>
            <color indexed="81"/>
            <rFont val="Tahoma"/>
            <family val="2"/>
          </rPr>
          <t xml:space="preserve"> Enter the shortfall of low income units the rezoning was intended to accommodate.</t>
        </r>
      </text>
    </comment>
    <comment ref="H11" authorId="0" shapeId="0" xr:uid="{00000000-0006-0000-1800-00000B000000}">
      <text>
        <r>
          <rPr>
            <b/>
            <sz val="9"/>
            <color indexed="81"/>
            <rFont val="Tahoma"/>
            <family val="2"/>
          </rPr>
          <t>Note:</t>
        </r>
        <r>
          <rPr>
            <sz val="9"/>
            <color indexed="81"/>
            <rFont val="Tahoma"/>
            <family val="2"/>
          </rPr>
          <t xml:space="preserve"> Enter the shortfall of moderate income units the rezoning was intended to accommodate.</t>
        </r>
      </text>
    </comment>
    <comment ref="I11" authorId="0" shapeId="0" xr:uid="{00000000-0006-0000-1800-00000C000000}">
      <text>
        <r>
          <rPr>
            <b/>
            <sz val="9"/>
            <color indexed="81"/>
            <rFont val="Tahoma"/>
            <family val="2"/>
          </rPr>
          <t xml:space="preserve">Note: </t>
        </r>
        <r>
          <rPr>
            <sz val="9"/>
            <color indexed="81"/>
            <rFont val="Tahoma"/>
            <family val="2"/>
          </rPr>
          <t xml:space="preserve">Enter the shortfall of above moderate income units the rezoning was intended to accommodate.
</t>
        </r>
      </text>
    </comment>
    <comment ref="J11" authorId="0" shapeId="0" xr:uid="{00000000-0006-0000-1800-00000D000000}">
      <text>
        <r>
          <rPr>
            <sz val="12"/>
            <color indexed="81"/>
            <rFont val="Tahoma"/>
            <family val="2"/>
          </rPr>
          <t xml:space="preserve">Rezone Type: From the dropdown list, select one of the following for each project:
</t>
        </r>
        <r>
          <rPr>
            <b/>
            <sz val="12"/>
            <color indexed="81"/>
            <rFont val="Tahoma"/>
            <family val="2"/>
          </rPr>
          <t>No net loss</t>
        </r>
        <r>
          <rPr>
            <sz val="12"/>
            <color indexed="81"/>
            <rFont val="Tahoma"/>
            <family val="2"/>
          </rPr>
          <t xml:space="preserve"> (Government Code section 65863) – When a jurisdiction permits or causes its housing element sites inventory site capacity to be insufficient to meet its remaining unmet RHNA for lower and moderate-income households. In general, a jurisdiction must demonstrate sufficient capacity on existing sites or make available adequate sites within 180 days of there being insufficient sites to meet the remaining RHNA.
</t>
        </r>
        <r>
          <rPr>
            <b/>
            <sz val="12"/>
            <color indexed="81"/>
            <rFont val="Tahoma"/>
            <family val="2"/>
          </rPr>
          <t>Unaccommodated need</t>
        </r>
        <r>
          <rPr>
            <sz val="12"/>
            <color indexed="81"/>
            <rFont val="Tahoma"/>
            <family val="2"/>
          </rPr>
          <t xml:space="preserve"> (Government Code section 65584.09) – When a jurisdiction failed to identify or make adequate sites available in the prior planning period to accommodate its RHNA by income category. Note: When this condition occurred, the housing element in the current planning period in most cases will have a program to make available adequate sites to address the unmet RHNA by income category in the first year of the planning period.
</t>
        </r>
        <r>
          <rPr>
            <b/>
            <sz val="12"/>
            <color indexed="81"/>
            <rFont val="Tahoma"/>
            <family val="2"/>
          </rPr>
          <t>Shortfall of sites</t>
        </r>
        <r>
          <rPr>
            <sz val="12"/>
            <color indexed="81"/>
            <rFont val="Tahoma"/>
            <family val="2"/>
          </rPr>
          <t xml:space="preserve"> (Government Code section 65583, subdivision (c)(1)) – When a jurisdiction does not identify adequate sites to accommodate its RHNA by income category in the current planning period. Note: When this condition occurred, the housing element for the current planning period must have included a program to make available adequate sites to address the unmet RHNA by income category. For jurisdictions on an eight year planning period, the rezones must be complete within the first three years of the planning period.</t>
        </r>
      </text>
    </comment>
    <comment ref="K11" authorId="0" shapeId="0" xr:uid="{00000000-0006-0000-1800-00000E000000}">
      <text>
        <r>
          <rPr>
            <b/>
            <sz val="14"/>
            <color indexed="81"/>
            <rFont val="Tahoma"/>
            <family val="2"/>
          </rPr>
          <t xml:space="preserve">Parcel Size (Acres): </t>
        </r>
        <r>
          <rPr>
            <sz val="14"/>
            <color indexed="81"/>
            <rFont val="Tahoma"/>
            <family val="2"/>
          </rPr>
          <t xml:space="preserve">Enter the size of the parcel in acres.
</t>
        </r>
      </text>
    </comment>
    <comment ref="L11" authorId="0" shapeId="0" xr:uid="{00000000-0006-0000-1800-00000F000000}">
      <text>
        <r>
          <rPr>
            <b/>
            <sz val="14"/>
            <color indexed="81"/>
            <rFont val="Tahoma"/>
            <family val="2"/>
          </rPr>
          <t>General Plan Designation:</t>
        </r>
        <r>
          <rPr>
            <sz val="14"/>
            <color indexed="81"/>
            <rFont val="Tahoma"/>
            <family val="2"/>
          </rPr>
          <t xml:space="preserve"> Enter the new General Plan Land Use designation. If no change was made, enter the current designation.</t>
        </r>
        <r>
          <rPr>
            <sz val="9"/>
            <color indexed="81"/>
            <rFont val="Tahoma"/>
            <family val="2"/>
          </rPr>
          <t xml:space="preserve">
</t>
        </r>
      </text>
    </comment>
    <comment ref="M11" authorId="0" shapeId="0" xr:uid="{00000000-0006-0000-1800-000010000000}">
      <text>
        <r>
          <rPr>
            <b/>
            <sz val="14"/>
            <color indexed="81"/>
            <rFont val="Tahoma"/>
            <family val="2"/>
          </rPr>
          <t>Zoning:</t>
        </r>
        <r>
          <rPr>
            <sz val="14"/>
            <color indexed="81"/>
            <rFont val="Tahoma"/>
            <family val="2"/>
          </rPr>
          <t xml:space="preserve"> Enter the new zoning designation for the parcel. If no change was made, enter the current zoning designation.</t>
        </r>
        <r>
          <rPr>
            <sz val="9"/>
            <color indexed="81"/>
            <rFont val="Tahoma"/>
            <family val="2"/>
          </rPr>
          <t xml:space="preserve">
</t>
        </r>
      </text>
    </comment>
    <comment ref="N11" authorId="0" shapeId="0" xr:uid="{00000000-0006-0000-1800-000011000000}">
      <text>
        <r>
          <rPr>
            <b/>
            <sz val="14"/>
            <color indexed="81"/>
            <rFont val="Tahoma"/>
            <family val="2"/>
          </rPr>
          <t>Density Allowed</t>
        </r>
        <r>
          <rPr>
            <sz val="14"/>
            <color indexed="81"/>
            <rFont val="Tahoma"/>
            <family val="2"/>
          </rPr>
          <t>: Enter the minimum and density allowed on each parcel. This is the density allowed after any zoning amendments are made.</t>
        </r>
      </text>
    </comment>
    <comment ref="O11" authorId="0" shapeId="0" xr:uid="{00000000-0006-0000-1800-000012000000}">
      <text>
        <r>
          <rPr>
            <b/>
            <sz val="14"/>
            <color indexed="81"/>
            <rFont val="Tahoma"/>
            <family val="2"/>
          </rPr>
          <t>Density Allowed:</t>
        </r>
        <r>
          <rPr>
            <sz val="14"/>
            <color indexed="81"/>
            <rFont val="Tahoma"/>
            <family val="2"/>
          </rPr>
          <t xml:space="preserve"> Enter the maximum density allowed on each parcel. This is the density allowed after any zoning amendments are made. If no maximum density enter N/A.</t>
        </r>
        <r>
          <rPr>
            <sz val="9"/>
            <color indexed="81"/>
            <rFont val="Tahoma"/>
            <family val="2"/>
          </rPr>
          <t xml:space="preserve">
</t>
        </r>
      </text>
    </comment>
    <comment ref="P11" authorId="0" shapeId="0" xr:uid="{00000000-0006-0000-1800-000013000000}">
      <text>
        <r>
          <rPr>
            <b/>
            <sz val="14"/>
            <color indexed="81"/>
            <rFont val="Tahoma"/>
            <family val="2"/>
          </rPr>
          <t xml:space="preserve">Realistic Capacity: </t>
        </r>
        <r>
          <rPr>
            <sz val="14"/>
            <color indexed="81"/>
            <rFont val="Tahoma"/>
            <family val="2"/>
          </rPr>
          <t>Enter the estimated realistic unit capacity for each parcel. Refer to Definitions for more information about “Realistic Capacity.”</t>
        </r>
        <r>
          <rPr>
            <sz val="9"/>
            <color indexed="81"/>
            <rFont val="Tahoma"/>
            <family val="2"/>
          </rPr>
          <t xml:space="preserve">
</t>
        </r>
      </text>
    </comment>
    <comment ref="Q11" authorId="0" shapeId="0" xr:uid="{00000000-0006-0000-1800-000014000000}">
      <text>
        <r>
          <rPr>
            <b/>
            <sz val="14"/>
            <color indexed="81"/>
            <rFont val="Tahoma"/>
            <family val="2"/>
          </rPr>
          <t>Vacant/Non-vacant:</t>
        </r>
        <r>
          <rPr>
            <sz val="14"/>
            <color indexed="81"/>
            <rFont val="Tahoma"/>
            <family val="2"/>
          </rPr>
          <t xml:space="preserve"> From the drop-down list, select if the parcel is vacant or non-vacant. If the parcel is non-vacant, then enter the description of existing uses in field 11.</t>
        </r>
        <r>
          <rPr>
            <sz val="9"/>
            <color indexed="81"/>
            <rFont val="Tahoma"/>
            <family val="2"/>
          </rPr>
          <t xml:space="preserve">
</t>
        </r>
      </text>
    </comment>
    <comment ref="R11" authorId="0" shapeId="0" xr:uid="{00000000-0006-0000-1800-000015000000}">
      <text>
        <r>
          <rPr>
            <b/>
            <sz val="14"/>
            <color indexed="81"/>
            <rFont val="Tahoma"/>
            <family val="2"/>
          </rPr>
          <t>Description of Existing Uses:</t>
        </r>
        <r>
          <rPr>
            <sz val="14"/>
            <color indexed="81"/>
            <rFont val="Tahoma"/>
            <family val="2"/>
          </rPr>
          <t xml:space="preserve"> Include a description of existing uses. Description must be specific (i.e. SFR, MF, surplus school site, operating business, vacant commercial building, parking lot). Classifications of uses (i.e. “commercial”, “retail”, “office”, or “residential”) are not sufficient.
</t>
        </r>
        <r>
          <rPr>
            <b/>
            <sz val="14"/>
            <color indexed="81"/>
            <rFont val="Tahoma"/>
            <family val="2"/>
          </rPr>
          <t>Character Limit: 256</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11" authorId="0" shapeId="0" xr:uid="{00000000-0006-0000-1900-000001000000}">
      <text>
        <r>
          <rPr>
            <b/>
            <sz val="12"/>
            <color indexed="81"/>
            <rFont val="Tahoma"/>
            <family val="2"/>
          </rPr>
          <t>Name of Program:</t>
        </r>
        <r>
          <rPr>
            <sz val="12"/>
            <color indexed="81"/>
            <rFont val="Tahoma"/>
            <family val="2"/>
          </rPr>
          <t xml:space="preserve"> List the name of the program as described in the element.
</t>
        </r>
        <r>
          <rPr>
            <b/>
            <sz val="12"/>
            <color indexed="81"/>
            <rFont val="Tahoma"/>
            <family val="2"/>
          </rPr>
          <t>Character Limit: 2000</t>
        </r>
        <r>
          <rPr>
            <sz val="9"/>
            <color indexed="81"/>
            <rFont val="Tahoma"/>
            <family val="2"/>
          </rPr>
          <t xml:space="preserve">
</t>
        </r>
      </text>
    </comment>
    <comment ref="B11" authorId="0" shapeId="0" xr:uid="{00000000-0006-0000-1900-000002000000}">
      <text>
        <r>
          <rPr>
            <b/>
            <sz val="12"/>
            <color indexed="81"/>
            <rFont val="Tahoma"/>
            <family val="2"/>
          </rPr>
          <t>Objective:</t>
        </r>
        <r>
          <rPr>
            <sz val="12"/>
            <color indexed="81"/>
            <rFont val="Tahoma"/>
            <family val="2"/>
          </rPr>
          <t xml:space="preserve"> List the program objective (for example, “Update the accessory dwelling unit ordinance”).
</t>
        </r>
        <r>
          <rPr>
            <b/>
            <sz val="12"/>
            <color indexed="81"/>
            <rFont val="Tahoma"/>
            <family val="2"/>
          </rPr>
          <t>Character Limit: 2000</t>
        </r>
      </text>
    </comment>
    <comment ref="C11" authorId="0" shapeId="0" xr:uid="{00000000-0006-0000-1900-000003000000}">
      <text>
        <r>
          <rPr>
            <b/>
            <sz val="12"/>
            <color indexed="81"/>
            <rFont val="Tahoma"/>
            <family val="2"/>
          </rPr>
          <t>Timeframe in Housing Element:</t>
        </r>
        <r>
          <rPr>
            <sz val="12"/>
            <color indexed="81"/>
            <rFont val="Tahoma"/>
            <family val="2"/>
          </rPr>
          <t xml:space="preserve"> Enter the date the objective is scheduled to be accomplished.
</t>
        </r>
        <r>
          <rPr>
            <b/>
            <sz val="12"/>
            <color indexed="81"/>
            <rFont val="Tahoma"/>
            <family val="2"/>
          </rPr>
          <t>Character Limit: 2000</t>
        </r>
      </text>
    </comment>
    <comment ref="D11" authorId="0" shapeId="0" xr:uid="{00000000-0006-0000-1900-000004000000}">
      <text>
        <r>
          <rPr>
            <b/>
            <sz val="12"/>
            <color indexed="81"/>
            <rFont val="Tahoma"/>
            <family val="2"/>
          </rPr>
          <t>Status of Program Implementation:</t>
        </r>
        <r>
          <rPr>
            <sz val="12"/>
            <color indexed="81"/>
            <rFont val="Tahoma"/>
            <family val="2"/>
          </rPr>
          <t xml:space="preserve"> List the action or status of program implementation.
</t>
        </r>
        <r>
          <rPr>
            <b/>
            <sz val="12"/>
            <color indexed="81"/>
            <rFont val="Tahoma"/>
            <family val="2"/>
          </rPr>
          <t>Character Limit: 5000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11" authorId="0" shapeId="0" xr:uid="{00000000-0006-0000-1A00-000001000000}">
      <text>
        <r>
          <rPr>
            <b/>
            <sz val="9"/>
            <color indexed="81"/>
            <rFont val="Tahoma"/>
            <family val="2"/>
          </rPr>
          <t>Character Limit: 40</t>
        </r>
        <r>
          <rPr>
            <sz val="9"/>
            <color indexed="81"/>
            <rFont val="Tahoma"/>
            <family val="2"/>
          </rPr>
          <t xml:space="preserve">
</t>
        </r>
      </text>
    </comment>
    <comment ref="B11" authorId="0" shapeId="0" xr:uid="{00000000-0006-0000-1A00-000002000000}">
      <text>
        <r>
          <rPr>
            <b/>
            <sz val="9"/>
            <color indexed="81"/>
            <rFont val="Tahoma"/>
            <family val="2"/>
          </rPr>
          <t>Character Limit: 256</t>
        </r>
        <r>
          <rPr>
            <sz val="9"/>
            <color indexed="81"/>
            <rFont val="Tahoma"/>
            <family val="2"/>
          </rPr>
          <t xml:space="preserve">
</t>
        </r>
      </text>
    </comment>
    <comment ref="C11" authorId="0" shapeId="0" xr:uid="{00000000-0006-0000-1A00-000003000000}">
      <text>
        <r>
          <rPr>
            <b/>
            <sz val="9"/>
            <color indexed="81"/>
            <rFont val="Tahoma"/>
            <family val="2"/>
          </rPr>
          <t>Character Limit: 256</t>
        </r>
        <r>
          <rPr>
            <sz val="9"/>
            <color indexed="81"/>
            <rFont val="Tahoma"/>
            <family val="2"/>
          </rPr>
          <t xml:space="preserve">
</t>
        </r>
      </text>
    </comment>
    <comment ref="D11" authorId="0" shapeId="0" xr:uid="{00000000-0006-0000-1A00-000004000000}">
      <text>
        <r>
          <rPr>
            <b/>
            <sz val="9"/>
            <color indexed="81"/>
            <rFont val="Tahoma"/>
            <family val="2"/>
          </rPr>
          <t>Character Limit: 256</t>
        </r>
        <r>
          <rPr>
            <sz val="9"/>
            <color indexed="81"/>
            <rFont val="Tahoma"/>
            <family val="2"/>
          </rPr>
          <t xml:space="preserve">
</t>
        </r>
      </text>
    </comment>
    <comment ref="I11" authorId="0" shapeId="0" xr:uid="{00000000-0006-0000-1A00-000005000000}">
      <text>
        <r>
          <rPr>
            <b/>
            <sz val="9"/>
            <color indexed="81"/>
            <rFont val="Tahoma"/>
            <family val="2"/>
          </rPr>
          <t>Character Limit: 256</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B10" authorId="0" shapeId="0" xr:uid="{6F675CE3-87E1-499A-B500-EBCD72C6D2BB}">
      <text>
        <r>
          <rPr>
            <b/>
            <sz val="9"/>
            <color indexed="81"/>
            <rFont val="Tahoma"/>
            <family val="2"/>
          </rPr>
          <t xml:space="preserve">Units that Do Not Count Toward RHNA: </t>
        </r>
        <r>
          <rPr>
            <sz val="9"/>
            <color indexed="81"/>
            <rFont val="Tahoma"/>
            <family val="2"/>
          </rPr>
          <t xml:space="preserve">The jurisdiction may list for informational purposes only, units that do not count toward RHNA but were substantially rehabilitated, acquired or preserved.
</t>
        </r>
      </text>
    </comment>
    <comment ref="F10" authorId="0" shapeId="0" xr:uid="{46E39111-8275-4B46-A6A0-235CE0DCE1D3}">
      <text>
        <r>
          <rPr>
            <b/>
            <sz val="9"/>
            <color indexed="81"/>
            <rFont val="Tahoma"/>
            <family val="2"/>
          </rPr>
          <t xml:space="preserve">Units that Count Toward RHNA: </t>
        </r>
        <r>
          <rPr>
            <sz val="9"/>
            <color indexed="81"/>
            <rFont val="Tahoma"/>
            <family val="2"/>
          </rPr>
          <t xml:space="preserve">To enter units in this table as progress toward RHNA, please contact HCD at APR@hcd.ca.gov and HCD will unlock the grey fields. 
In order to count units reported in this table as progress towards RHNA, the jurisdiction will need to provide information that demonstrate the units meet the standards set forth in Government Code section 65583.1, subdivision (c). These program requirements are summarized on the Alternative Adequate Sites Checklist.
If HCD finds that the units meet the standards set forth in Government Code section 65583.1, subdivision (c) these units may credit up to 25 percent of the jurisdiction’s adequate sites requirement per income category.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10" authorId="0" shapeId="0" xr:uid="{EBA648EB-8518-45DA-B89F-97AD3100BF5A}">
      <text>
        <r>
          <rPr>
            <sz val="14"/>
            <color indexed="81"/>
            <rFont val="Tahoma"/>
            <family val="2"/>
          </rPr>
          <t>Project Identifier: Include the Current Assessor Parcel Number (APN) and street address. The prior APN, project name or local jurisdiction tracking ID are optional.</t>
        </r>
        <r>
          <rPr>
            <sz val="9"/>
            <color indexed="81"/>
            <rFont val="Tahoma"/>
            <family val="2"/>
          </rPr>
          <t xml:space="preserve">
</t>
        </r>
      </text>
    </comment>
    <comment ref="H10" authorId="0" shapeId="0" xr:uid="{154029E3-0F38-40C1-A5BB-4B786A3029E3}">
      <text>
        <r>
          <rPr>
            <b/>
            <sz val="12"/>
            <color indexed="81"/>
            <rFont val="Tahoma"/>
            <family val="2"/>
          </rPr>
          <t>Affordability by Household Income – Unit Constructed:</t>
        </r>
        <r>
          <rPr>
            <sz val="12"/>
            <color indexed="81"/>
            <rFont val="Tahoma"/>
            <family val="2"/>
          </rPr>
          <t xml:space="preserve"> For each development, list the number of units by affordability level and whether the units are deed restricted or non-deed restricted. Refer to the Definitions section for additional descriptions. </t>
        </r>
        <r>
          <rPr>
            <sz val="9"/>
            <color indexed="81"/>
            <rFont val="Tahoma"/>
            <family val="2"/>
          </rPr>
          <t xml:space="preserve">
</t>
        </r>
      </text>
    </comment>
    <comment ref="H11" authorId="0" shapeId="0" xr:uid="{80432897-D47C-42CE-BA2C-81622DCA42ED}">
      <text>
        <r>
          <rPr>
            <sz val="12"/>
            <color indexed="81"/>
            <rFont val="Tahoma"/>
            <family val="2"/>
          </rPr>
          <t>Please enter the number of units in</t>
        </r>
        <r>
          <rPr>
            <b/>
            <sz val="12"/>
            <color indexed="81"/>
            <rFont val="Tahoma"/>
            <family val="2"/>
          </rPr>
          <t xml:space="preserve"> at leas</t>
        </r>
        <r>
          <rPr>
            <sz val="12"/>
            <color indexed="81"/>
            <rFont val="Tahoma"/>
            <family val="2"/>
          </rPr>
          <t>t one of the affordability categories. You may enter units in multiple affordability categories.</t>
        </r>
        <r>
          <rPr>
            <sz val="9"/>
            <color indexed="81"/>
            <rFont val="Tahoma"/>
            <family val="2"/>
          </rPr>
          <t xml:space="preserve">
</t>
        </r>
      </text>
    </comment>
    <comment ref="A12" authorId="0" shapeId="0" xr:uid="{D05BD152-57BB-49D7-AB48-65461D023202}">
      <text>
        <r>
          <rPr>
            <b/>
            <sz val="12"/>
            <color indexed="81"/>
            <rFont val="Tahoma"/>
            <family val="2"/>
          </rPr>
          <t>Prior APN</t>
        </r>
        <r>
          <rPr>
            <sz val="12"/>
            <color indexed="81"/>
            <rFont val="Tahoma"/>
            <family val="2"/>
          </rPr>
          <t xml:space="preserve"> – Enter an APN previously associated with the parcel if applicable (optional field). 
</t>
        </r>
        <r>
          <rPr>
            <b/>
            <sz val="12"/>
            <color indexed="81"/>
            <rFont val="Tahoma"/>
            <family val="2"/>
          </rPr>
          <t>Character Limit: 256</t>
        </r>
        <r>
          <rPr>
            <b/>
            <sz val="9"/>
            <color indexed="81"/>
            <rFont val="Tahoma"/>
            <family val="2"/>
          </rPr>
          <t xml:space="preserve">
</t>
        </r>
        <r>
          <rPr>
            <sz val="9"/>
            <color indexed="81"/>
            <rFont val="Tahoma"/>
            <family val="2"/>
          </rPr>
          <t xml:space="preserve">
</t>
        </r>
      </text>
    </comment>
    <comment ref="B12" authorId="0" shapeId="0" xr:uid="{6439C63C-432B-42E4-8285-EEB8CC8F192F}">
      <text>
        <r>
          <rPr>
            <b/>
            <sz val="12"/>
            <color indexed="81"/>
            <rFont val="Tahoma"/>
            <family val="2"/>
          </rPr>
          <t>Current APN</t>
        </r>
        <r>
          <rPr>
            <sz val="12"/>
            <color indexed="81"/>
            <rFont val="Tahoma"/>
            <family val="2"/>
          </rPr>
          <t xml:space="preserve"> – Enter the current available APN. If necessary enter additional APNs in the notes section field number 21.
</t>
        </r>
        <r>
          <rPr>
            <b/>
            <sz val="12"/>
            <color indexed="81"/>
            <rFont val="Tahoma"/>
            <family val="2"/>
          </rPr>
          <t>Character Limit: 256</t>
        </r>
      </text>
    </comment>
    <comment ref="C12" authorId="0" shapeId="0" xr:uid="{2B6861DE-53FF-4891-8D42-0B61B3105F25}">
      <text>
        <r>
          <rPr>
            <b/>
            <sz val="12"/>
            <color indexed="81"/>
            <rFont val="Tahoma"/>
            <family val="2"/>
          </rPr>
          <t xml:space="preserve">Street Address </t>
        </r>
        <r>
          <rPr>
            <sz val="12"/>
            <color indexed="81"/>
            <rFont val="Tahoma"/>
            <family val="2"/>
          </rPr>
          <t xml:space="preserve">– Enter the number and name of street.
</t>
        </r>
        <r>
          <rPr>
            <b/>
            <sz val="12"/>
            <color indexed="81"/>
            <rFont val="Tahoma"/>
            <family val="2"/>
          </rPr>
          <t>Character Limit: 256</t>
        </r>
        <r>
          <rPr>
            <sz val="9"/>
            <color indexed="81"/>
            <rFont val="Tahoma"/>
            <family val="2"/>
          </rPr>
          <t xml:space="preserve">
</t>
        </r>
      </text>
    </comment>
    <comment ref="D12" authorId="0" shapeId="0" xr:uid="{8C29A710-5AE3-4BBE-B8DF-A57835CFDDF0}">
      <text>
        <r>
          <rPr>
            <b/>
            <sz val="12"/>
            <color indexed="81"/>
            <rFont val="Tahoma"/>
            <family val="2"/>
          </rPr>
          <t>Project Name –</t>
        </r>
        <r>
          <rPr>
            <sz val="12"/>
            <color indexed="81"/>
            <rFont val="Tahoma"/>
            <family val="2"/>
          </rPr>
          <t xml:space="preserve"> Enter the project name, if available (optional field).
</t>
        </r>
        <r>
          <rPr>
            <b/>
            <sz val="12"/>
            <color indexed="81"/>
            <rFont val="Tahoma"/>
            <family val="2"/>
          </rPr>
          <t>Character Limit: 256</t>
        </r>
      </text>
    </comment>
    <comment ref="E12" authorId="0" shapeId="0" xr:uid="{26C7DA4C-52EE-4554-B0D6-E3F78016E688}">
      <text>
        <r>
          <rPr>
            <b/>
            <sz val="12"/>
            <color indexed="81"/>
            <rFont val="Tahoma"/>
            <family val="2"/>
          </rPr>
          <t>Local Jurisdiction Tracking ID</t>
        </r>
        <r>
          <rPr>
            <sz val="12"/>
            <color indexed="81"/>
            <rFont val="Tahoma"/>
            <family val="2"/>
          </rPr>
          <t xml:space="preserve"> – This may be the permit number or other identifier (optional field).
</t>
        </r>
        <r>
          <rPr>
            <b/>
            <sz val="12"/>
            <color indexed="81"/>
            <rFont val="Tahoma"/>
            <family val="2"/>
          </rPr>
          <t>Character Limit: 256</t>
        </r>
        <r>
          <rPr>
            <sz val="12"/>
            <color indexed="81"/>
            <rFont val="Tahoma"/>
            <family val="2"/>
          </rPr>
          <t xml:space="preserve">
</t>
        </r>
        <r>
          <rPr>
            <sz val="9"/>
            <color indexed="81"/>
            <rFont val="Tahoma"/>
            <family val="2"/>
          </rPr>
          <t xml:space="preserve">
</t>
        </r>
      </text>
    </comment>
    <comment ref="F12" authorId="0" shapeId="0" xr:uid="{953B1AA2-581D-4D7B-BF06-C7965497B96D}">
      <text>
        <r>
          <rPr>
            <b/>
            <sz val="12"/>
            <color indexed="81"/>
            <rFont val="Tahoma"/>
            <family val="2"/>
          </rPr>
          <t>Unit Types:</t>
        </r>
        <r>
          <rPr>
            <sz val="12"/>
            <color indexed="81"/>
            <rFont val="Tahoma"/>
            <family val="2"/>
          </rPr>
          <t xml:space="preserve"> Each development should be categorized by one of the following codes. Refer to “Unit Category” in the Definitions section for additional descriptions. Use the drop-down menu to select one of the following options:
</t>
        </r>
        <r>
          <rPr>
            <b/>
            <sz val="12"/>
            <color indexed="81"/>
            <rFont val="Tahoma"/>
            <family val="2"/>
          </rPr>
          <t>SFA</t>
        </r>
        <r>
          <rPr>
            <sz val="12"/>
            <color indexed="81"/>
            <rFont val="Tahoma"/>
            <family val="2"/>
          </rPr>
          <t xml:space="preserve"> (single-family attached unit)
</t>
        </r>
        <r>
          <rPr>
            <b/>
            <sz val="12"/>
            <color indexed="81"/>
            <rFont val="Tahoma"/>
            <family val="2"/>
          </rPr>
          <t>SFD</t>
        </r>
        <r>
          <rPr>
            <sz val="12"/>
            <color indexed="81"/>
            <rFont val="Tahoma"/>
            <family val="2"/>
          </rPr>
          <t xml:space="preserve"> (single-family detached unit)
</t>
        </r>
        <r>
          <rPr>
            <b/>
            <sz val="12"/>
            <color indexed="81"/>
            <rFont val="Tahoma"/>
            <family val="2"/>
          </rPr>
          <t>2-4</t>
        </r>
        <r>
          <rPr>
            <sz val="12"/>
            <color indexed="81"/>
            <rFont val="Tahoma"/>
            <family val="2"/>
          </rPr>
          <t xml:space="preserve"> (two- to four-unit structures)
</t>
        </r>
        <r>
          <rPr>
            <b/>
            <sz val="12"/>
            <color indexed="81"/>
            <rFont val="Tahoma"/>
            <family val="2"/>
          </rPr>
          <t>5+</t>
        </r>
        <r>
          <rPr>
            <sz val="12"/>
            <color indexed="81"/>
            <rFont val="Tahoma"/>
            <family val="2"/>
          </rPr>
          <t xml:space="preserve"> (five or more unit structure, multifamily)
</t>
        </r>
        <r>
          <rPr>
            <b/>
            <sz val="12"/>
            <color indexed="81"/>
            <rFont val="Tahoma"/>
            <family val="2"/>
          </rPr>
          <t>ADU</t>
        </r>
        <r>
          <rPr>
            <sz val="12"/>
            <color indexed="81"/>
            <rFont val="Tahoma"/>
            <family val="2"/>
          </rPr>
          <t xml:space="preserve"> (accessory dwelling unit)
</t>
        </r>
        <r>
          <rPr>
            <b/>
            <sz val="12"/>
            <color indexed="81"/>
            <rFont val="Tahoma"/>
            <family val="2"/>
          </rPr>
          <t>MH</t>
        </r>
        <r>
          <rPr>
            <sz val="12"/>
            <color indexed="81"/>
            <rFont val="Tahoma"/>
            <family val="2"/>
          </rPr>
          <t xml:space="preserve"> (mobile home/manufactured home)</t>
        </r>
        <r>
          <rPr>
            <sz val="9"/>
            <color indexed="81"/>
            <rFont val="Tahoma"/>
            <family val="2"/>
          </rPr>
          <t xml:space="preserve">
</t>
        </r>
      </text>
    </comment>
    <comment ref="G12" authorId="0" shapeId="0" xr:uid="{70A039AC-3068-485A-BC8D-4A96950634CD}">
      <text>
        <r>
          <rPr>
            <b/>
            <sz val="12"/>
            <color indexed="81"/>
            <rFont val="Tahoma"/>
            <family val="2"/>
          </rPr>
          <t>Tenure:</t>
        </r>
        <r>
          <rPr>
            <sz val="12"/>
            <color indexed="81"/>
            <rFont val="Tahoma"/>
            <family val="2"/>
          </rPr>
          <t xml:space="preserve">   Applicable develpments may only be made available as rental housing.
</t>
        </r>
        <r>
          <rPr>
            <b/>
            <sz val="12"/>
            <color indexed="81"/>
            <rFont val="Tahoma"/>
            <family val="2"/>
          </rPr>
          <t xml:space="preserve">
R = Renter Occupied
</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9" authorId="0" shapeId="0" xr:uid="{00000000-0006-0000-1C00-000001000000}">
      <text>
        <r>
          <rPr>
            <sz val="9"/>
            <color indexed="81"/>
            <rFont val="Tahoma"/>
            <family val="2"/>
          </rPr>
          <t>AB 1486 requires local jurisdictions to report on any parcels owned by the locality that were included in the housing element sites inventory if that site was sold, lease, or otherwise disposed of during the reporting year.
If you do not have any locally owned sites included in your housing element that have been disposed of during the reporting year, this table does not apply to you and you may leave it blank</t>
        </r>
        <r>
          <rPr>
            <sz val="9"/>
            <color indexed="81"/>
            <rFont val="Tahoma"/>
            <family val="2"/>
          </rPr>
          <t xml:space="preserve">
</t>
        </r>
      </text>
    </comment>
    <comment ref="A13" authorId="0" shapeId="0" xr:uid="{00000000-0006-0000-1C00-000002000000}">
      <text>
        <r>
          <rPr>
            <b/>
            <sz val="9"/>
            <color indexed="81"/>
            <rFont val="Tahoma"/>
            <family val="2"/>
          </rPr>
          <t>Character Limit: 40</t>
        </r>
        <r>
          <rPr>
            <sz val="9"/>
            <color indexed="81"/>
            <rFont val="Tahoma"/>
            <family val="2"/>
          </rPr>
          <t xml:space="preserve">
</t>
        </r>
      </text>
    </comment>
    <comment ref="B13" authorId="0" shapeId="0" xr:uid="{00000000-0006-0000-1C00-000003000000}">
      <text>
        <r>
          <rPr>
            <b/>
            <sz val="9"/>
            <color indexed="81"/>
            <rFont val="Tahoma"/>
            <family val="2"/>
          </rPr>
          <t>Character Limit: 256</t>
        </r>
        <r>
          <rPr>
            <sz val="9"/>
            <color indexed="81"/>
            <rFont val="Tahoma"/>
            <family val="2"/>
          </rPr>
          <t xml:space="preserve">
</t>
        </r>
      </text>
    </comment>
    <comment ref="C13" authorId="0" shapeId="0" xr:uid="{00000000-0006-0000-1C00-000004000000}">
      <text>
        <r>
          <rPr>
            <b/>
            <sz val="9"/>
            <color indexed="81"/>
            <rFont val="Tahoma"/>
            <family val="2"/>
          </rPr>
          <t>Character Limit: 256</t>
        </r>
        <r>
          <rPr>
            <sz val="9"/>
            <color indexed="81"/>
            <rFont val="Tahoma"/>
            <family val="2"/>
          </rPr>
          <t xml:space="preserve">
</t>
        </r>
      </text>
    </comment>
    <comment ref="D13" authorId="0" shapeId="0" xr:uid="{00000000-0006-0000-1C00-000005000000}">
      <text>
        <r>
          <rPr>
            <b/>
            <sz val="9"/>
            <color indexed="81"/>
            <rFont val="Tahoma"/>
            <family val="2"/>
          </rPr>
          <t>Character Limit: 256</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<sst xmlns="http://schemas.openxmlformats.org/spreadsheetml/2006/main" count="45846" uniqueCount="6346">
  <si>
    <t>MACROS ON</t>
  </si>
  <si>
    <t>Wish list</t>
  </si>
  <si>
    <t>Edits to summary tab</t>
  </si>
  <si>
    <t>More helpful hints</t>
  </si>
  <si>
    <t>A way to clear formatting when running though validator a second time</t>
  </si>
  <si>
    <t>FORMATTING ON</t>
  </si>
  <si>
    <t xml:space="preserve">            DEPARTMENT OF HOUSING AND COMMUNITY DEVELOPMENT</t>
  </si>
  <si>
    <t xml:space="preserve">HOUSING ELEMENT ANNUAL PROGRESS </t>
  </si>
  <si>
    <t>REPORT (APR) INSTRUCTIONS</t>
  </si>
  <si>
    <t>INTRODUCTION</t>
  </si>
  <si>
    <t>Note: Some instructions and definitions can be found in the column headers of the tables. (Cells with red markers)</t>
  </si>
  <si>
    <t>Government Code section 65400 requires that each city, county, or city and county, including charter cities, prepare an annual progress report (APR) on the status of the housing element of its general plan and progress in its implementation, using forms and definitions adopted by the Department of Housing and Community Development (HCD). The following form is to be used for satisfying the reporting requirements of Government Code section 65400, subdivision (a)(2).</t>
  </si>
  <si>
    <t>These forms and instructions, originally adopted March 27, 2010, have been updated to incorporate new Housing Element APR requirements pursuant to Chapter 374, Statutes of 2017 (Assembly Bill 879); Chapter 366, Statutes of 2017 (Senate Bill 35), Chapter 664, Statutes of 2019 (Assembly Bill 1486), Chapter 159, Statues of 2019 (Assembly Bill 101), Chapter 661, Statutes of 2020 (Assembly Bill 1255), Chapter 15, and Statutes of 2020 (Assembly Bill 83).</t>
  </si>
  <si>
    <t>How to submit the Housing Element Annual Progress Report (APR)</t>
  </si>
  <si>
    <t>The APR must be submitted to the Department of Housing and Community Development (HCD) and the Governor’s Office of Planning and Research (OPR) on or before April 1 of each year using the forms and tables specified by HCD.  The APR provides information for the previous calendar year and must be submitted separately to both HCD and OPR (Gov. Code, § 65400.). There are two methods available for submitting APRs:</t>
  </si>
  <si>
    <r>
      <t xml:space="preserve">1. </t>
    </r>
    <r>
      <rPr>
        <u/>
        <sz val="11"/>
        <color theme="1"/>
        <rFont val="Calibri"/>
        <family val="2"/>
        <scheme val="minor"/>
      </rPr>
      <t>Online Annual Progress Reporting System</t>
    </r>
    <r>
      <rPr>
        <sz val="11"/>
        <color theme="1"/>
        <rFont val="Calibri"/>
        <family val="2"/>
        <scheme val="minor"/>
      </rPr>
      <t xml:space="preserve"> - This allows jurisdictions to upload directly into HCD’s database, limiting the risk of errors. To use the online system, email</t>
    </r>
    <r>
      <rPr>
        <sz val="12"/>
        <color theme="1"/>
        <rFont val="Arial"/>
        <family val="2"/>
      </rPr>
      <t xml:space="preserve"> </t>
    </r>
    <r>
      <rPr>
        <sz val="11"/>
        <color theme="1"/>
        <rFont val="Calibri"/>
        <family val="2"/>
        <scheme val="minor"/>
      </rPr>
      <t xml:space="preserve">APR@hcd.ca.gov, and request login information for your jurisdiction. </t>
    </r>
    <r>
      <rPr>
        <i/>
        <sz val="11"/>
        <color theme="1"/>
        <rFont val="Calibri"/>
        <family val="2"/>
        <scheme val="minor"/>
      </rPr>
      <t>Please note: Using the online system only provides the information to HCD.  The APR must still be submitted to OPR. Their email address is opr.apr@opr.ca.gov.</t>
    </r>
  </si>
  <si>
    <r>
      <t xml:space="preserve">2. </t>
    </r>
    <r>
      <rPr>
        <u/>
        <sz val="11"/>
        <color theme="1"/>
        <rFont val="Calibri"/>
        <family val="2"/>
        <scheme val="minor"/>
      </rPr>
      <t>Email</t>
    </r>
    <r>
      <rPr>
        <sz val="11"/>
        <color theme="1"/>
        <rFont val="Calibri"/>
        <family val="2"/>
        <scheme val="minor"/>
      </rPr>
      <t xml:space="preserve"> - Jurisdictions complete the Excel APR forms and submit to HCD at</t>
    </r>
    <r>
      <rPr>
        <sz val="12"/>
        <color theme="1"/>
        <rFont val="Arial"/>
        <family val="2"/>
      </rPr>
      <t xml:space="preserve"> </t>
    </r>
    <r>
      <rPr>
        <sz val="11"/>
        <color theme="1"/>
        <rFont val="Calibri"/>
        <family val="2"/>
        <scheme val="minor"/>
      </rPr>
      <t>APR@hcd.ca.gov</t>
    </r>
    <r>
      <rPr>
        <u/>
        <sz val="11"/>
        <color rgb="FF0563C1"/>
        <rFont val="Calibri"/>
        <family val="2"/>
        <scheme val="minor"/>
      </rPr>
      <t xml:space="preserve"> and to OPR at </t>
    </r>
    <r>
      <rPr>
        <sz val="11"/>
        <color theme="1"/>
        <rFont val="Calibri"/>
        <family val="2"/>
        <scheme val="minor"/>
      </rPr>
      <t>opr.apr@opr.ca.gov. When using the email method, send the electronic version as an Excel workbook attachment. Do not send a scanned copy of the tables. In addition to submitting Housing Element APRs, jurisdictions must also submit General Plan Annual Progress Reports to both HCD and OPR. Please email these documents to APR@hcd.ca.gov and opr.apr@opr.ca.gov.</t>
    </r>
  </si>
  <si>
    <t>NOTE: When submitting successor entity reporting data as required pursuant to California Health and Safety Code 34176.1, the data must be identified as an addendum to the APR and emailed to APR@hcd.ca.gov concurrently with the APR submittal. When using the online system, this report should be sent separately to the APR email box to satisfy the Government Code section 65400 reporting requirement.</t>
  </si>
  <si>
    <t>TABLE OF CONTENTS</t>
  </si>
  <si>
    <t>DEFINITIONS</t>
  </si>
  <si>
    <t>FORM INSTRUCTIONS</t>
  </si>
  <si>
    <t>GENERAL INFORMATION</t>
  </si>
  <si>
    <t>START HERE</t>
  </si>
  <si>
    <t>TABLE A Housing Development Applications Submitted</t>
  </si>
  <si>
    <t>TABLE A2 Annual Building Activity Report Summary - New Construction, Entitled,     Permits and Completed Units</t>
  </si>
  <si>
    <t>TABLE B Regional Housing Needs Allocation Progress – Permitted Units Issued By Affordability</t>
  </si>
  <si>
    <t>TABLE C Sites Identified or Rezoned to Accommodate Shortfall Housing Need</t>
  </si>
  <si>
    <t>TABLE D Program Implementation Status pursuant to Government Code section 65583</t>
  </si>
  <si>
    <t>TABLE E Commercial Development Bonus Approved pursuant to Government Code section 65915.7</t>
  </si>
  <si>
    <t>TABLE F Units Rehabilitated, Preserved and Acquired for Alternative Adequate Sites pursuant to Government Code section 65583.1, subdivision (c)(2)</t>
  </si>
  <si>
    <t>TABLE G Locally Owned Lands Included in the Housing Element Sites Inventory that have been sold, leased, or otherwise disposed of, pursuant to Government Code section 65400.1</t>
  </si>
  <si>
    <t>Table H - Locally Owned or Controlled Lands Declared Surplus Pursuant to Government Code section 54221, or Identified as Excess Pursuant to Government Code section 50569</t>
  </si>
  <si>
    <r>
      <t>1.</t>
    </r>
    <r>
      <rPr>
        <sz val="7"/>
        <color theme="1"/>
        <rFont val="Times New Roman"/>
        <family val="1"/>
      </rPr>
      <t xml:space="preserve">                  </t>
    </r>
    <r>
      <rPr>
        <sz val="11"/>
        <color theme="1"/>
        <rFont val="Calibri"/>
        <family val="2"/>
        <scheme val="minor"/>
      </rPr>
      <t>“Above moderate income” means households earning more than 120 percent of area median income.</t>
    </r>
  </si>
  <si>
    <r>
      <t>2.</t>
    </r>
    <r>
      <rPr>
        <sz val="7"/>
        <color theme="1"/>
        <rFont val="Times New Roman"/>
        <family val="1"/>
      </rPr>
      <t xml:space="preserve">                  </t>
    </r>
    <r>
      <rPr>
        <sz val="11"/>
        <color theme="1"/>
        <rFont val="Calibri"/>
        <family val="2"/>
        <scheme val="minor"/>
      </rPr>
      <t>“Annual Progress Report (APR)” means the housing element annual progress report required by Government Code section 65400 and due to HCD by April 1 of each year reporting on the prior calendar year’s activities.</t>
    </r>
  </si>
  <si>
    <r>
      <t>3.</t>
    </r>
    <r>
      <rPr>
        <sz val="7"/>
        <color theme="1"/>
        <rFont val="Times New Roman"/>
        <family val="1"/>
      </rPr>
      <t xml:space="preserve">                  </t>
    </r>
    <r>
      <rPr>
        <sz val="11"/>
        <color theme="1"/>
        <rFont val="Calibri"/>
        <family val="2"/>
        <scheme val="minor"/>
      </rPr>
      <t>“Application submitted” means an application submittal that has been determined complete by the jurisdiction.</t>
    </r>
  </si>
  <si>
    <r>
      <t>4.</t>
    </r>
    <r>
      <rPr>
        <sz val="7"/>
        <color theme="1"/>
        <rFont val="Times New Roman"/>
        <family val="1"/>
      </rPr>
      <t xml:space="preserve">                  </t>
    </r>
    <r>
      <rPr>
        <sz val="11"/>
        <color theme="1"/>
        <rFont val="Calibri"/>
        <family val="2"/>
        <scheme val="minor"/>
      </rPr>
      <t>“Area Median Income (AMI)” means the median household income based on household size of a geographic area of the state, as annually updated by the California Department of Housing and Community Development (HCD), pursuant to Health and Safety Code section 50093.</t>
    </r>
  </si>
  <si>
    <r>
      <t>5.</t>
    </r>
    <r>
      <rPr>
        <sz val="7"/>
        <color theme="1"/>
        <rFont val="Times New Roman"/>
        <family val="1"/>
      </rPr>
      <t xml:space="preserve">                  </t>
    </r>
    <r>
      <rPr>
        <sz val="11"/>
        <color theme="1"/>
        <rFont val="Calibri"/>
        <family val="2"/>
        <scheme val="minor"/>
      </rPr>
      <t>“Certificate of occupancy date” is the date(s) the certificate(s) of occupancy, or other evidence of readiness for occupancy (e.g., final inspection, notice of completion), was/were issued.</t>
    </r>
  </si>
  <si>
    <r>
      <t>6.</t>
    </r>
    <r>
      <rPr>
        <sz val="7"/>
        <color theme="1"/>
        <rFont val="Times New Roman"/>
        <family val="1"/>
      </rPr>
      <t xml:space="preserve">                  </t>
    </r>
    <r>
      <rPr>
        <sz val="11"/>
        <color theme="1"/>
        <rFont val="Calibri"/>
        <family val="2"/>
        <scheme val="minor"/>
      </rPr>
      <t>“Committed Assistance” is when a local government has entered into a legally enforceable agreement within a specific timeframe spanning from the beginning of the RHNA projection and may be executed throughout the planning period. Committed Assistance includes obligating funds or other in-kind services for affordable units available for occupancy within two years of the agreement.</t>
    </r>
  </si>
  <si>
    <r>
      <t>7.</t>
    </r>
    <r>
      <rPr>
        <sz val="7"/>
        <color theme="1"/>
        <rFont val="Times New Roman"/>
        <family val="1"/>
      </rPr>
      <t xml:space="preserve">                  </t>
    </r>
    <r>
      <rPr>
        <sz val="11"/>
        <color theme="1"/>
        <rFont val="Calibri"/>
        <family val="2"/>
        <scheme val="minor"/>
      </rPr>
      <t>“Completed Entitlement” means a housing development or project which has received all the required land use approvals or entitlements necessary for the issuance of a building permit. This means that there is no additional action required to be eligible to apply and obtain a building permit.</t>
    </r>
  </si>
  <si>
    <r>
      <t>8.</t>
    </r>
    <r>
      <rPr>
        <sz val="7"/>
        <color theme="1"/>
        <rFont val="Times New Roman"/>
        <family val="1"/>
      </rPr>
      <t xml:space="preserve">                  </t>
    </r>
    <r>
      <rPr>
        <sz val="11"/>
        <color theme="1"/>
        <rFont val="Calibri"/>
        <family val="2"/>
        <scheme val="minor"/>
      </rPr>
      <t>“Density Bonus” as defined in Government Code section 65915.</t>
    </r>
  </si>
  <si>
    <r>
      <t>9.</t>
    </r>
    <r>
      <rPr>
        <sz val="7"/>
        <color theme="1"/>
        <rFont val="Times New Roman"/>
        <family val="1"/>
      </rPr>
      <t xml:space="preserve">                  </t>
    </r>
    <r>
      <rPr>
        <sz val="11"/>
        <color theme="1"/>
        <rFont val="Calibri"/>
        <family val="2"/>
        <scheme val="minor"/>
      </rPr>
      <t>“Extremely low-income” means a household earning less than 30 percent of area median income pursuant to Health and Safety Code, section 50105.</t>
    </r>
  </si>
  <si>
    <r>
      <t>10.</t>
    </r>
    <r>
      <rPr>
        <sz val="7"/>
        <color theme="1"/>
        <rFont val="Times New Roman"/>
        <family val="1"/>
      </rPr>
      <t xml:space="preserve">              </t>
    </r>
    <r>
      <rPr>
        <sz val="11"/>
        <color theme="1"/>
        <rFont val="Calibri"/>
        <family val="2"/>
        <scheme val="minor"/>
      </rPr>
      <t>“Infill housing unit” is defined as being a unit located within an urbanized area or within an urban cluster on a site that has been previously developed for urban uses, or a vacant site where the properties adjoining at least two sides of the project site are, or previously have been, developed for urban uses. For the purposes of this definition, an urbanized area or an urban cluster is as defined by the United States Census Bureau.</t>
    </r>
  </si>
  <si>
    <r>
      <t>11.</t>
    </r>
    <r>
      <rPr>
        <sz val="7"/>
        <color theme="1"/>
        <rFont val="Times New Roman"/>
        <family val="1"/>
      </rPr>
      <t xml:space="preserve">              </t>
    </r>
    <r>
      <rPr>
        <sz val="11"/>
        <color theme="1"/>
        <rFont val="Calibri"/>
        <family val="2"/>
        <scheme val="minor"/>
      </rPr>
      <t>“Locality” or “local government” means a city, including a charter city, a county, including a charter county, or a city and county, including a charter city and county.</t>
    </r>
  </si>
  <si>
    <r>
      <t>12.</t>
    </r>
    <r>
      <rPr>
        <sz val="7"/>
        <color theme="1"/>
        <rFont val="Times New Roman"/>
        <family val="1"/>
      </rPr>
      <t xml:space="preserve">              </t>
    </r>
    <r>
      <rPr>
        <sz val="11"/>
        <color theme="1"/>
        <rFont val="Calibri"/>
        <family val="2"/>
        <scheme val="minor"/>
      </rPr>
      <t>“Lower-income or Low-Income” means a household earning less than 80 percent of area median income pursuant to Health and Safety Code, section 50079.5.</t>
    </r>
  </si>
  <si>
    <r>
      <t>13.</t>
    </r>
    <r>
      <rPr>
        <sz val="7"/>
        <color theme="1"/>
        <rFont val="Times New Roman"/>
        <family val="1"/>
      </rPr>
      <t xml:space="preserve">              </t>
    </r>
    <r>
      <rPr>
        <sz val="11"/>
        <color theme="1"/>
        <rFont val="Calibri"/>
        <family val="2"/>
        <scheme val="minor"/>
      </rPr>
      <t>“Moderate income” means households whose income does not exceed 120 percent of area median income pursuant to Health and Safety Code, section 50093.</t>
    </r>
  </si>
  <si>
    <r>
      <t>14.</t>
    </r>
    <r>
      <rPr>
        <sz val="7"/>
        <color theme="1"/>
        <rFont val="Times New Roman"/>
        <family val="1"/>
      </rPr>
      <t xml:space="preserve">              </t>
    </r>
    <r>
      <rPr>
        <sz val="11"/>
        <color theme="1"/>
        <rFont val="Calibri"/>
        <family val="2"/>
        <scheme val="minor"/>
      </rPr>
      <t>“Permitted units” mean units for which building permits for new housing construction have been issued by the local government during the reporting calendar year. For this purpose, “new housing unit” means housing units as defined by the Department of Finance for inclusion in the Department of Finance’s annual “E-5 City/County Population and Housing Estimates” report, which is the same as the Census definition of a housing unit.</t>
    </r>
  </si>
  <si>
    <t>Note: Accessory dwelling units (ADU) and junior accessory dwelling units (JADU) pursuant to Government Code sections 65852.2 and 65852.22 meet the definition above.</t>
  </si>
  <si>
    <r>
      <t>15.</t>
    </r>
    <r>
      <rPr>
        <sz val="7"/>
        <color theme="1"/>
        <rFont val="Times New Roman"/>
        <family val="1"/>
      </rPr>
      <t xml:space="preserve">              </t>
    </r>
    <r>
      <rPr>
        <sz val="11"/>
        <color theme="1"/>
        <rFont val="Calibri"/>
        <family val="2"/>
        <scheme val="minor"/>
      </rPr>
      <t>“Production report” or “Annual Progress Report (APR)” means the information reported pursuant to subparagraph (D) of paragraph (2) of subdivision (a) of Section 65400 of Government Code.</t>
    </r>
  </si>
  <si>
    <r>
      <t>16.</t>
    </r>
    <r>
      <rPr>
        <sz val="7"/>
        <color theme="1"/>
        <rFont val="Times New Roman"/>
        <family val="1"/>
      </rPr>
      <t xml:space="preserve">              </t>
    </r>
    <r>
      <rPr>
        <sz val="11"/>
        <color theme="1"/>
        <rFont val="Calibri"/>
        <family val="2"/>
        <scheme val="minor"/>
      </rPr>
      <t>“Project” or “Development” refers to a housing related activity where new construction of a unit(s) is proposed or has had a building permit and/or certificate of occupancy issued during the reporting calendar year. This may include single family, mixed use, multifamily, accessory dwelling unit, or any other developments where housing units, as defined by the U.S. Census Bureau and the California Department of Finance, are a component of the project.</t>
    </r>
  </si>
  <si>
    <r>
      <t>17.</t>
    </r>
    <r>
      <rPr>
        <sz val="7"/>
        <color theme="1"/>
        <rFont val="Times New Roman"/>
        <family val="1"/>
      </rPr>
      <t xml:space="preserve">              </t>
    </r>
    <r>
      <rPr>
        <sz val="11"/>
        <color theme="1"/>
        <rFont val="Calibri"/>
        <family val="2"/>
        <scheme val="minor"/>
      </rPr>
      <t>“Realistic Capacity” means an estimate of the number of units that can be accommodated on each site in the inventory. The estimate must include adjustments to reflect land use controls and site improvement requirements but may rely on established minimum density standards.</t>
    </r>
  </si>
  <si>
    <r>
      <t>18.</t>
    </r>
    <r>
      <rPr>
        <sz val="7"/>
        <color theme="1"/>
        <rFont val="Times New Roman"/>
        <family val="1"/>
      </rPr>
      <t xml:space="preserve">              </t>
    </r>
    <r>
      <rPr>
        <sz val="11"/>
        <color theme="1"/>
        <rFont val="Calibri"/>
        <family val="2"/>
        <scheme val="minor"/>
      </rPr>
      <t xml:space="preserve">“Reporting period” means the prior calendar year’s activities for the housing element annual progress report required by Government Code section 65400 and due to HCD by April 1 of each year and utilized to create the determination for which locality is subject to the Streamlined Ministerial Approval (SB35 Streamlining) Provisions.  </t>
    </r>
  </si>
  <si>
    <r>
      <t>19.</t>
    </r>
    <r>
      <rPr>
        <sz val="7"/>
        <color theme="1"/>
        <rFont val="Times New Roman"/>
        <family val="1"/>
      </rPr>
      <t xml:space="preserve">              </t>
    </r>
    <r>
      <rPr>
        <sz val="11"/>
        <color theme="1"/>
        <rFont val="Calibri"/>
        <family val="2"/>
        <scheme val="minor"/>
      </rPr>
      <t>“RHNA” means the local government’s share of the regional housing need allocation pursuant to Government Code section 65584 et seq.</t>
    </r>
  </si>
  <si>
    <r>
      <t>20.</t>
    </r>
    <r>
      <rPr>
        <sz val="7"/>
        <color theme="1"/>
        <rFont val="Times New Roman"/>
        <family val="1"/>
      </rPr>
      <t xml:space="preserve">              </t>
    </r>
    <r>
      <rPr>
        <sz val="11"/>
        <color theme="1"/>
        <rFont val="Calibri"/>
        <family val="2"/>
        <scheme val="minor"/>
      </rPr>
      <t>Unit Category: type of units that are classified under the following categories:</t>
    </r>
  </si>
  <si>
    <r>
      <t>·</t>
    </r>
    <r>
      <rPr>
        <sz val="7"/>
        <color theme="1"/>
        <rFont val="Times New Roman"/>
        <family val="1"/>
      </rPr>
      <t xml:space="preserve">         </t>
    </r>
    <r>
      <rPr>
        <b/>
        <sz val="11"/>
        <color theme="1"/>
        <rFont val="Calibri"/>
        <family val="2"/>
        <scheme val="minor"/>
      </rPr>
      <t>Single Family-Detached Unit (SFD)</t>
    </r>
    <r>
      <rPr>
        <sz val="11"/>
        <color theme="1"/>
        <rFont val="Calibri"/>
        <family val="2"/>
        <scheme val="minor"/>
      </rPr>
      <t>- a one-unit structure with open space on all four sides. The unit often possesses an attached garage.</t>
    </r>
  </si>
  <si>
    <r>
      <t>·</t>
    </r>
    <r>
      <rPr>
        <sz val="7"/>
        <color theme="1"/>
        <rFont val="Times New Roman"/>
        <family val="1"/>
      </rPr>
      <t xml:space="preserve">         </t>
    </r>
    <r>
      <rPr>
        <b/>
        <sz val="11"/>
        <color theme="1"/>
        <rFont val="Calibri"/>
        <family val="2"/>
        <scheme val="minor"/>
      </rPr>
      <t>Single Family-Attached Unit (SFA)</t>
    </r>
    <r>
      <rPr>
        <sz val="11"/>
        <color theme="1"/>
        <rFont val="Calibri"/>
        <family val="2"/>
        <scheme val="minor"/>
      </rPr>
      <t>- a one-unit structure attached to another unit by a common wall, commonly referred to as a townhouse, half-plex, or row house. The shared wall or walls extend from the foundation to the roof with adjoining units to form a property line. Each unit has individual heating and plumbing systems.</t>
    </r>
  </si>
  <si>
    <r>
      <t>·</t>
    </r>
    <r>
      <rPr>
        <sz val="7"/>
        <color theme="1"/>
        <rFont val="Times New Roman"/>
        <family val="1"/>
      </rPr>
      <t xml:space="preserve">         </t>
    </r>
    <r>
      <rPr>
        <b/>
        <sz val="11"/>
        <color theme="1"/>
        <rFont val="Calibri"/>
        <family val="2"/>
        <scheme val="minor"/>
      </rPr>
      <t xml:space="preserve">2-, 3-, and 4-Plex Units per Structure (2-4)- </t>
    </r>
    <r>
      <rPr>
        <sz val="11"/>
        <color theme="1"/>
        <rFont val="Calibri"/>
        <family val="2"/>
        <scheme val="minor"/>
      </rPr>
      <t xml:space="preserve">a structure containing two, three, or four units and not classified as single-unit attached structure. </t>
    </r>
  </si>
  <si>
    <r>
      <t>·</t>
    </r>
    <r>
      <rPr>
        <sz val="7"/>
        <color theme="1"/>
        <rFont val="Times New Roman"/>
        <family val="1"/>
      </rPr>
      <t xml:space="preserve">         </t>
    </r>
    <r>
      <rPr>
        <b/>
        <sz val="11"/>
        <color theme="1"/>
        <rFont val="Calibri"/>
        <family val="2"/>
        <scheme val="minor"/>
      </rPr>
      <t xml:space="preserve">5 or More Units per Structure (5+)- </t>
    </r>
    <r>
      <rPr>
        <sz val="11"/>
        <color theme="1"/>
        <rFont val="Calibri"/>
        <family val="2"/>
        <scheme val="minor"/>
      </rPr>
      <t xml:space="preserve">a structure containing five or more housing units. </t>
    </r>
  </si>
  <si>
    <r>
      <t>·</t>
    </r>
    <r>
      <rPr>
        <sz val="7"/>
        <color theme="1"/>
        <rFont val="Times New Roman"/>
        <family val="1"/>
      </rPr>
      <t xml:space="preserve">         </t>
    </r>
    <r>
      <rPr>
        <b/>
        <sz val="11"/>
        <color theme="1"/>
        <rFont val="Calibri"/>
        <family val="2"/>
        <scheme val="minor"/>
      </rPr>
      <t xml:space="preserve">Accessory Dwelling Unit (ADU) - </t>
    </r>
    <r>
      <rPr>
        <sz val="11"/>
        <color theme="1"/>
        <rFont val="Calibri"/>
        <family val="2"/>
        <scheme val="minor"/>
      </rPr>
      <t>means a unit that is attached, detached or located within the living area of the existing dwelling or residential dwelling unit which provides complete independent living facilities for one or more persons. It shall include permanent provisions for living, sleeping, eating, cooking, and sanitation on the same parcel on which the single-family dwelling is situated pursuant to Government Code section 65852.2. An ADU also includes the following: an efficiency unit, as defined in Section 17958.1 of the Health and Safety Code or a manufactured home, as defined in Section 18007 of the Health and Safety Code.</t>
    </r>
  </si>
  <si>
    <r>
      <t>·</t>
    </r>
    <r>
      <rPr>
        <sz val="7"/>
        <color theme="1"/>
        <rFont val="Times New Roman"/>
        <family val="1"/>
      </rPr>
      <t xml:space="preserve">         </t>
    </r>
    <r>
      <rPr>
        <b/>
        <sz val="11"/>
        <color theme="1"/>
        <rFont val="Calibri"/>
        <family val="2"/>
        <scheme val="minor"/>
      </rPr>
      <t>Mobile Home Unit/Manufactured Home</t>
    </r>
    <r>
      <rPr>
        <sz val="11"/>
        <color theme="1"/>
        <rFont val="Calibri"/>
        <family val="2"/>
        <scheme val="minor"/>
      </rPr>
      <t xml:space="preserve"> – a one-unit structure that was originally constructed to be towed on its own chassis. </t>
    </r>
    <r>
      <rPr>
        <i/>
        <u/>
        <sz val="11"/>
        <color theme="1"/>
        <rFont val="Calibri"/>
        <family val="2"/>
        <scheme val="minor"/>
      </rPr>
      <t>Please note:</t>
    </r>
    <r>
      <rPr>
        <i/>
        <sz val="11"/>
        <color theme="1"/>
        <rFont val="Calibri"/>
        <family val="2"/>
        <scheme val="minor"/>
      </rPr>
      <t xml:space="preserve"> Spaces in a mobile home park can be counted towards RHNA, if the spaces counted are new hook-ups/spaces rather than new mobile home park residents moving onto existing lots. </t>
    </r>
  </si>
  <si>
    <r>
      <t>21.</t>
    </r>
    <r>
      <rPr>
        <sz val="7"/>
        <color theme="1"/>
        <rFont val="Times New Roman"/>
        <family val="1"/>
      </rPr>
      <t xml:space="preserve">              </t>
    </r>
    <r>
      <rPr>
        <sz val="11"/>
        <color theme="1"/>
        <rFont val="Calibri"/>
        <family val="2"/>
        <scheme val="minor"/>
      </rPr>
      <t>“Very low-income” means households earning less than 50 percent of area median income pursuant to Health and Safety Code, section 50105.</t>
    </r>
  </si>
  <si>
    <t>AUTHORITY CITED: Government Code section 65400.</t>
  </si>
  <si>
    <t>Fields in gray auto-populate. No data entry is needed.</t>
  </si>
  <si>
    <t>Some of the cells are locked to ensure data can be automatically uploaded to the online system.</t>
  </si>
  <si>
    <t>Tables A and A2 of the worksheet are currently configured to accept up to 1,000 lines of data. Insert rows if needed.</t>
  </si>
  <si>
    <t>Projects are now tracked at all stages of development, from initial application to final certificate of occupancy.</t>
  </si>
  <si>
    <t>All dates must be entered as month/date/year (e.g., 6/1/2018).</t>
  </si>
  <si>
    <t>The form works best with macros enabled in Excel.</t>
  </si>
  <si>
    <t>Begin with the “Start Here” tab, as previous years’ information will pre-populate in Table B after the  jurisdiction’s name is entered.</t>
  </si>
  <si>
    <t>Enter general contact and report information in the “Start Here” tab.</t>
  </si>
  <si>
    <t>It is important to start with this worksheet because the answers entered will affect how information is displayed (e.g. permit numbers from prior years are pre-populated when jurisdiction’s name is entered).</t>
  </si>
  <si>
    <t>Information to enter includes:</t>
  </si>
  <si>
    <r>
      <t>·</t>
    </r>
    <r>
      <rPr>
        <sz val="7"/>
        <color theme="1"/>
        <rFont val="Times New Roman"/>
        <family val="1"/>
      </rPr>
      <t xml:space="preserve">         </t>
    </r>
    <r>
      <rPr>
        <sz val="11"/>
        <color theme="1"/>
        <rFont val="Calibri"/>
        <family val="2"/>
        <scheme val="minor"/>
      </rPr>
      <t>City or County name</t>
    </r>
  </si>
  <si>
    <r>
      <t>·</t>
    </r>
    <r>
      <rPr>
        <sz val="7"/>
        <color theme="1"/>
        <rFont val="Times New Roman"/>
        <family val="1"/>
      </rPr>
      <t xml:space="preserve">         </t>
    </r>
    <r>
      <rPr>
        <sz val="11"/>
        <color theme="1"/>
        <rFont val="Calibri"/>
        <family val="2"/>
        <scheme val="minor"/>
      </rPr>
      <t xml:space="preserve">Reporting calendar year (e.g., 2019). </t>
    </r>
    <r>
      <rPr>
        <i/>
        <sz val="11"/>
        <color theme="1"/>
        <rFont val="Calibri"/>
        <family val="2"/>
        <scheme val="minor"/>
      </rPr>
      <t>Please note: The reporting year will always be from January 1 – December 31 of the previous year.</t>
    </r>
  </si>
  <si>
    <r>
      <t>·</t>
    </r>
    <r>
      <rPr>
        <sz val="7"/>
        <color theme="1"/>
        <rFont val="Times New Roman"/>
        <family val="1"/>
      </rPr>
      <t xml:space="preserve">         </t>
    </r>
    <r>
      <rPr>
        <sz val="11"/>
        <color theme="1"/>
        <rFont val="Calibri"/>
        <family val="2"/>
        <scheme val="minor"/>
      </rPr>
      <t>Contact person</t>
    </r>
  </si>
  <si>
    <r>
      <t>·</t>
    </r>
    <r>
      <rPr>
        <sz val="7"/>
        <color theme="1"/>
        <rFont val="Times New Roman"/>
        <family val="1"/>
      </rPr>
      <t xml:space="preserve">         </t>
    </r>
    <r>
      <rPr>
        <sz val="11"/>
        <color theme="1"/>
        <rFont val="Calibri"/>
        <family val="2"/>
        <scheme val="minor"/>
      </rPr>
      <t>Title</t>
    </r>
  </si>
  <si>
    <r>
      <t>·</t>
    </r>
    <r>
      <rPr>
        <sz val="7"/>
        <color theme="1"/>
        <rFont val="Times New Roman"/>
        <family val="1"/>
      </rPr>
      <t xml:space="preserve">         </t>
    </r>
    <r>
      <rPr>
        <sz val="11"/>
        <color theme="1"/>
        <rFont val="Calibri"/>
        <family val="2"/>
        <scheme val="minor"/>
      </rPr>
      <t>Email</t>
    </r>
  </si>
  <si>
    <r>
      <t>·</t>
    </r>
    <r>
      <rPr>
        <sz val="7"/>
        <color theme="1"/>
        <rFont val="Times New Roman"/>
        <family val="1"/>
      </rPr>
      <t xml:space="preserve">         </t>
    </r>
    <r>
      <rPr>
        <sz val="11"/>
        <color theme="1"/>
        <rFont val="Calibri"/>
        <family val="2"/>
        <scheme val="minor"/>
      </rPr>
      <t>Phone</t>
    </r>
  </si>
  <si>
    <r>
      <t>·</t>
    </r>
    <r>
      <rPr>
        <sz val="7"/>
        <color theme="1"/>
        <rFont val="Times New Roman"/>
        <family val="1"/>
      </rPr>
      <t xml:space="preserve">         </t>
    </r>
    <r>
      <rPr>
        <sz val="11"/>
        <color theme="1"/>
        <rFont val="Calibri"/>
        <family val="2"/>
        <scheme val="minor"/>
      </rPr>
      <t>Mailing address</t>
    </r>
  </si>
  <si>
    <t>This sheet includes instructions regarding submitting the Housing Element APR to HCD and OPR.</t>
  </si>
  <si>
    <t xml:space="preserve">                                                                                                                          </t>
  </si>
  <si>
    <t xml:space="preserve">TABLE A
Housing Development Applications Submitted </t>
  </si>
  <si>
    <r>
      <t>Only include data on housing units and developments for which an application was deemed complete between January 1</t>
    </r>
    <r>
      <rPr>
        <vertAlign val="superscript"/>
        <sz val="11"/>
        <color theme="1"/>
        <rFont val="Calibri"/>
        <family val="2"/>
        <scheme val="minor"/>
      </rPr>
      <t>st</t>
    </r>
    <r>
      <rPr>
        <sz val="11"/>
        <color theme="1"/>
        <rFont val="Calibri"/>
        <family val="2"/>
        <scheme val="minor"/>
      </rPr>
      <t xml:space="preserve"> and December 31</t>
    </r>
    <r>
      <rPr>
        <vertAlign val="superscript"/>
        <sz val="11"/>
        <color theme="1"/>
        <rFont val="Calibri"/>
        <family val="2"/>
        <scheme val="minor"/>
      </rPr>
      <t>st</t>
    </r>
    <r>
      <rPr>
        <sz val="11"/>
        <color theme="1"/>
        <rFont val="Calibri"/>
        <family val="2"/>
        <scheme val="minor"/>
      </rPr>
      <t xml:space="preserve"> of the reporting year identified on the “Start Here” tab.  In table A, an “application” is a formal submittal of a project for approval. This application is either an application for a discretionary entitlement, or where only a ministerial process is required (e.g., zoned by right).</t>
    </r>
  </si>
  <si>
    <r>
      <t>1. Project Identifier:</t>
    </r>
    <r>
      <rPr>
        <sz val="11"/>
        <color theme="1"/>
        <rFont val="Calibri"/>
        <family val="2"/>
        <scheme val="minor"/>
      </rPr>
      <t xml:space="preserve">  Include the Current Assessor Parcel Number (APN) and street address. The Prior APN, Project Name and Local Jurisdiction Tracking ID are optional.</t>
    </r>
  </si>
  <si>
    <r>
      <t>·</t>
    </r>
    <r>
      <rPr>
        <sz val="7"/>
        <color theme="1"/>
        <rFont val="Times New Roman"/>
        <family val="1"/>
      </rPr>
      <t xml:space="preserve">         </t>
    </r>
    <r>
      <rPr>
        <sz val="11"/>
        <color theme="1"/>
        <rFont val="Calibri"/>
        <family val="2"/>
        <scheme val="minor"/>
      </rPr>
      <t>Prior APN – Enter an APN previously associated with the parcel, if applicable (optional field).</t>
    </r>
  </si>
  <si>
    <r>
      <t>·</t>
    </r>
    <r>
      <rPr>
        <sz val="7"/>
        <color theme="1"/>
        <rFont val="Times New Roman"/>
        <family val="1"/>
      </rPr>
      <t xml:space="preserve">         </t>
    </r>
    <r>
      <rPr>
        <sz val="11"/>
        <color theme="1"/>
        <rFont val="Calibri"/>
        <family val="2"/>
        <scheme val="minor"/>
      </rPr>
      <t>Current APN – Enter the current available APN. If necessary, enter additional APNs in the notes section field number 10.</t>
    </r>
  </si>
  <si>
    <r>
      <t>·</t>
    </r>
    <r>
      <rPr>
        <sz val="7"/>
        <color theme="1"/>
        <rFont val="Times New Roman"/>
        <family val="1"/>
      </rPr>
      <t xml:space="preserve">         </t>
    </r>
    <r>
      <rPr>
        <sz val="11"/>
        <color theme="1"/>
        <rFont val="Calibri"/>
        <family val="2"/>
        <scheme val="minor"/>
      </rPr>
      <t>Street Address – Enter the number and name of street.</t>
    </r>
  </si>
  <si>
    <r>
      <t>·</t>
    </r>
    <r>
      <rPr>
        <sz val="7"/>
        <color theme="1"/>
        <rFont val="Times New Roman"/>
        <family val="1"/>
      </rPr>
      <t xml:space="preserve">         </t>
    </r>
    <r>
      <rPr>
        <sz val="11"/>
        <color theme="1"/>
        <rFont val="Calibri"/>
        <family val="2"/>
        <scheme val="minor"/>
      </rPr>
      <t>Project Name – Enter the project name, if available (optional field).</t>
    </r>
  </si>
  <si>
    <r>
      <t>·</t>
    </r>
    <r>
      <rPr>
        <sz val="7"/>
        <color theme="1"/>
        <rFont val="Times New Roman"/>
        <family val="1"/>
      </rPr>
      <t xml:space="preserve">         </t>
    </r>
    <r>
      <rPr>
        <sz val="11"/>
        <color theme="1"/>
        <rFont val="Calibri"/>
        <family val="2"/>
        <scheme val="minor"/>
      </rPr>
      <t>Local Jurisdiction Tracking ID – This may be the permit number or other identifier (optional field).</t>
    </r>
  </si>
  <si>
    <r>
      <t>2. Unit Types:</t>
    </r>
    <r>
      <rPr>
        <sz val="11"/>
        <color theme="1"/>
        <rFont val="Calibri"/>
        <family val="2"/>
        <scheme val="minor"/>
      </rPr>
      <t xml:space="preserve"> Each development should be categorized by one of the following codes. Refer to “Unit Category” in the Definitions section for additional descriptions. Use the drop-down menu to select one of the following options:</t>
    </r>
  </si>
  <si>
    <r>
      <t xml:space="preserve">     ·</t>
    </r>
    <r>
      <rPr>
        <sz val="7"/>
        <color theme="1"/>
        <rFont val="Times New Roman"/>
        <family val="1"/>
      </rPr>
      <t xml:space="preserve">         </t>
    </r>
    <r>
      <rPr>
        <sz val="11"/>
        <color theme="1"/>
        <rFont val="Calibri"/>
        <family val="2"/>
        <scheme val="minor"/>
      </rPr>
      <t>SFA (single-family attached unit)</t>
    </r>
  </si>
  <si>
    <r>
      <t xml:space="preserve">     ·</t>
    </r>
    <r>
      <rPr>
        <sz val="7"/>
        <color theme="1"/>
        <rFont val="Times New Roman"/>
        <family val="1"/>
      </rPr>
      <t xml:space="preserve">         </t>
    </r>
    <r>
      <rPr>
        <sz val="11"/>
        <color theme="1"/>
        <rFont val="Calibri"/>
        <family val="2"/>
        <scheme val="minor"/>
      </rPr>
      <t>SFD (single-family detached unit)</t>
    </r>
  </si>
  <si>
    <r>
      <t xml:space="preserve">     ·</t>
    </r>
    <r>
      <rPr>
        <sz val="7"/>
        <color theme="1"/>
        <rFont val="Times New Roman"/>
        <family val="1"/>
      </rPr>
      <t xml:space="preserve">         </t>
    </r>
    <r>
      <rPr>
        <sz val="11"/>
        <color theme="1"/>
        <rFont val="Calibri"/>
        <family val="2"/>
        <scheme val="minor"/>
      </rPr>
      <t>2-4 (two- to four-unit structures)</t>
    </r>
  </si>
  <si>
    <r>
      <t xml:space="preserve">     ·</t>
    </r>
    <r>
      <rPr>
        <sz val="7"/>
        <color theme="1"/>
        <rFont val="Times New Roman"/>
        <family val="1"/>
      </rPr>
      <t xml:space="preserve">         </t>
    </r>
    <r>
      <rPr>
        <sz val="11"/>
        <color theme="1"/>
        <rFont val="Calibri"/>
        <family val="2"/>
        <scheme val="minor"/>
      </rPr>
      <t>5+ (five or more unit structure, multifamily)</t>
    </r>
  </si>
  <si>
    <r>
      <t xml:space="preserve">     ·</t>
    </r>
    <r>
      <rPr>
        <sz val="7"/>
        <color theme="1"/>
        <rFont val="Times New Roman"/>
        <family val="1"/>
      </rPr>
      <t xml:space="preserve">         </t>
    </r>
    <r>
      <rPr>
        <sz val="11"/>
        <color theme="1"/>
        <rFont val="Calibri"/>
        <family val="2"/>
        <scheme val="minor"/>
      </rPr>
      <t>ADU (accessory dwelling unit)</t>
    </r>
  </si>
  <si>
    <r>
      <t xml:space="preserve">     ·</t>
    </r>
    <r>
      <rPr>
        <sz val="7"/>
        <color theme="1"/>
        <rFont val="Times New Roman"/>
        <family val="1"/>
      </rPr>
      <t xml:space="preserve">         </t>
    </r>
    <r>
      <rPr>
        <sz val="11"/>
        <color theme="1"/>
        <rFont val="Calibri"/>
        <family val="2"/>
        <scheme val="minor"/>
      </rPr>
      <t>MH (mobile home/manufactured home)</t>
    </r>
  </si>
  <si>
    <r>
      <t>3. Tenure:</t>
    </r>
    <r>
      <rPr>
        <sz val="11"/>
        <color theme="1"/>
        <rFont val="Calibri"/>
        <family val="2"/>
        <scheme val="minor"/>
      </rPr>
      <t xml:space="preserve"> </t>
    </r>
    <r>
      <rPr>
        <b/>
        <sz val="11"/>
        <color theme="1"/>
        <rFont val="Calibri"/>
        <family val="2"/>
        <scheme val="minor"/>
      </rPr>
      <t xml:space="preserve"> </t>
    </r>
    <r>
      <rPr>
        <sz val="11"/>
        <color theme="1"/>
        <rFont val="Calibri"/>
        <family val="2"/>
        <scheme val="minor"/>
      </rPr>
      <t xml:space="preserve"> Identify whether the units within the development project are either proposed or planned at initial occupancy for either renters or owners. Use the drop-down menu to select one of the following options:</t>
    </r>
  </si>
  <si>
    <r>
      <t>·</t>
    </r>
    <r>
      <rPr>
        <sz val="7"/>
        <color theme="1"/>
        <rFont val="Times New Roman"/>
        <family val="1"/>
      </rPr>
      <t xml:space="preserve">         </t>
    </r>
    <r>
      <rPr>
        <sz val="11"/>
        <color theme="1"/>
        <rFont val="Calibri"/>
        <family val="2"/>
        <scheme val="minor"/>
      </rPr>
      <t>Renter occupant (R) or</t>
    </r>
  </si>
  <si>
    <r>
      <t>·</t>
    </r>
    <r>
      <rPr>
        <sz val="7"/>
        <color theme="1"/>
        <rFont val="Times New Roman"/>
        <family val="1"/>
      </rPr>
      <t xml:space="preserve">         </t>
    </r>
    <r>
      <rPr>
        <sz val="11"/>
        <color theme="1"/>
        <rFont val="Calibri"/>
        <family val="2"/>
        <scheme val="minor"/>
      </rPr>
      <t xml:space="preserve">Owner occupant (O)  </t>
    </r>
  </si>
  <si>
    <r>
      <t>4. Date Application Submitted</t>
    </r>
    <r>
      <rPr>
        <sz val="11"/>
        <color theme="1"/>
        <rFont val="Calibri"/>
        <family val="2"/>
        <scheme val="minor"/>
      </rPr>
      <t>: Enter the date the housing development application was submitted. If the application was incomplete at the time of submittal, enter the date the application was determined complete by the local government (refer to “application submitted” under definitions). Enter date as month/day/year (e.g., 6/1/2020).</t>
    </r>
  </si>
  <si>
    <r>
      <t>5. Proposed Units Affordability by Household Incomes:</t>
    </r>
    <r>
      <rPr>
        <sz val="11"/>
        <color theme="1"/>
        <rFont val="Calibri"/>
        <family val="2"/>
        <scheme val="minor"/>
      </rPr>
      <t xml:space="preserve"> For each development, list the number of units proposed in the application by affordability level and whether the units are deed restricted or non-deed restricted. Refer to the Definitions section for additional descriptions:  </t>
    </r>
  </si>
  <si>
    <t>Very low-income households: 0-50% AMI</t>
  </si>
  <si>
    <t>Low-income households: 50-80% AMI</t>
  </si>
  <si>
    <t>Moderate-income households: 80-120% AMI</t>
  </si>
  <si>
    <t>Above-moderate households: above 120%</t>
  </si>
  <si>
    <t>To verify income levels, refer to the income limit charts on HCD’s website at http://www.hcd.ca.gov/grants-funding/income-limits/state-and-federal-income-limits.shtml                (see section for Official State Income Limits).</t>
  </si>
  <si>
    <r>
      <t>6. Total Proposed Units by Project:</t>
    </r>
    <r>
      <rPr>
        <sz val="11"/>
        <color theme="1"/>
        <rFont val="Calibri"/>
        <family val="2"/>
        <scheme val="minor"/>
      </rPr>
      <t xml:space="preserve"> This field auto-populates with the total number of units proposed, as entered in #5 (total of deed restricted &amp; non-deed restricted units for Very Low-, Low-, Moderate- and Above Moderate- income households).</t>
    </r>
  </si>
  <si>
    <r>
      <t xml:space="preserve">7. Total Approved Units by Project: </t>
    </r>
    <r>
      <rPr>
        <sz val="11"/>
        <color theme="1"/>
        <rFont val="Calibri"/>
        <family val="2"/>
        <scheme val="minor"/>
      </rPr>
      <t xml:space="preserve">Enter the number of units that the jurisdiction approved for this project application.  </t>
    </r>
  </si>
  <si>
    <r>
      <t xml:space="preserve">8. Total Disapproved Units by Project. </t>
    </r>
    <r>
      <rPr>
        <sz val="11"/>
        <color theme="1"/>
        <rFont val="Calibri"/>
        <family val="2"/>
        <scheme val="minor"/>
      </rPr>
      <t>If the project is denied or total number of units is reduced, please enter the number of units denied or reduced. This value should equal Total Proposed Units by Project minus “Total Approved Units by Project.”</t>
    </r>
  </si>
  <si>
    <r>
      <t xml:space="preserve">9. Was “Application Submitted” pursuant to Government Code section 65913.4, subdivision (b) (Streamlined Ministerial Approval Process (SB 35 Streamlining))? </t>
    </r>
    <r>
      <rPr>
        <sz val="11"/>
        <color theme="1"/>
        <rFont val="Calibri"/>
        <family val="2"/>
        <scheme val="minor"/>
      </rPr>
      <t>Use the drop-down menu to select one of the following options:</t>
    </r>
  </si>
  <si>
    <r>
      <t>·</t>
    </r>
    <r>
      <rPr>
        <sz val="7"/>
        <color theme="1"/>
        <rFont val="Times New Roman"/>
        <family val="1"/>
      </rPr>
      <t xml:space="preserve">         </t>
    </r>
    <r>
      <rPr>
        <sz val="11"/>
        <color theme="1"/>
        <rFont val="Calibri"/>
        <family val="2"/>
        <scheme val="minor"/>
      </rPr>
      <t>No</t>
    </r>
  </si>
  <si>
    <r>
      <t>·</t>
    </r>
    <r>
      <rPr>
        <sz val="7"/>
        <color theme="1"/>
        <rFont val="Times New Roman"/>
        <family val="1"/>
      </rPr>
      <t xml:space="preserve">         </t>
    </r>
    <r>
      <rPr>
        <sz val="11"/>
        <color theme="1"/>
        <rFont val="Calibri"/>
        <family val="2"/>
        <scheme val="minor"/>
      </rPr>
      <t>Yes – But no action taken</t>
    </r>
  </si>
  <si>
    <r>
      <t>·</t>
    </r>
    <r>
      <rPr>
        <sz val="7"/>
        <color theme="1"/>
        <rFont val="Times New Roman"/>
        <family val="1"/>
      </rPr>
      <t xml:space="preserve">         </t>
    </r>
    <r>
      <rPr>
        <sz val="11"/>
        <color theme="1"/>
        <rFont val="Calibri"/>
        <family val="2"/>
        <scheme val="minor"/>
      </rPr>
      <t>Yes – Approved</t>
    </r>
  </si>
  <si>
    <r>
      <t>·</t>
    </r>
    <r>
      <rPr>
        <sz val="7"/>
        <color theme="1"/>
        <rFont val="Times New Roman"/>
        <family val="1"/>
      </rPr>
      <t xml:space="preserve">         </t>
    </r>
    <r>
      <rPr>
        <sz val="11"/>
        <color theme="1"/>
        <rFont val="Calibri"/>
        <family val="2"/>
        <scheme val="minor"/>
      </rPr>
      <t>Yes – Denied</t>
    </r>
  </si>
  <si>
    <r>
      <rPr>
        <b/>
        <sz val="11"/>
        <color theme="1"/>
        <rFont val="Calibri"/>
        <family val="2"/>
        <scheme val="minor"/>
      </rPr>
      <t>10</t>
    </r>
    <r>
      <rPr>
        <sz val="11"/>
        <color theme="1"/>
        <rFont val="Calibri"/>
        <family val="2"/>
        <scheme val="minor"/>
      </rPr>
      <t xml:space="preserve">. </t>
    </r>
    <r>
      <rPr>
        <b/>
        <sz val="11"/>
        <color theme="1"/>
        <rFont val="Calibri"/>
        <family val="2"/>
        <scheme val="minor"/>
      </rPr>
      <t>Was a Density Bonus application received for this project?</t>
    </r>
    <r>
      <rPr>
        <sz val="11"/>
        <color theme="1"/>
        <rFont val="Calibri"/>
        <family val="2"/>
        <scheme val="minor"/>
      </rPr>
      <t xml:space="preserve"> Answer yes or no.</t>
    </r>
  </si>
  <si>
    <r>
      <rPr>
        <b/>
        <sz val="11"/>
        <color theme="1"/>
        <rFont val="Calibri"/>
        <family val="2"/>
        <scheme val="minor"/>
      </rPr>
      <t>11.</t>
    </r>
    <r>
      <rPr>
        <sz val="11"/>
        <color theme="1"/>
        <rFont val="Calibri"/>
        <family val="2"/>
        <scheme val="minor"/>
      </rPr>
      <t xml:space="preserve"> </t>
    </r>
    <r>
      <rPr>
        <b/>
        <sz val="11"/>
        <color theme="1"/>
        <rFont val="Calibri"/>
        <family val="2"/>
        <scheme val="minor"/>
      </rPr>
      <t>Was the Density Bonus application approved for this project?</t>
    </r>
    <r>
      <rPr>
        <sz val="11"/>
        <color theme="1"/>
        <rFont val="Calibri"/>
        <family val="2"/>
        <scheme val="minor"/>
      </rPr>
      <t xml:space="preserve"> Answer yes or no.</t>
    </r>
  </si>
  <si>
    <r>
      <rPr>
        <b/>
        <sz val="11"/>
        <color theme="1"/>
        <rFont val="Calibri"/>
        <family val="2"/>
        <scheme val="minor"/>
      </rPr>
      <t>12. Please indicate the status of the application.</t>
    </r>
    <r>
      <rPr>
        <sz val="11"/>
        <color theme="1"/>
        <rFont val="Calibri"/>
        <family val="2"/>
        <scheme val="minor"/>
      </rPr>
      <t xml:space="preserve"> Use the drop-down to select one of the following options:</t>
    </r>
  </si>
  <si>
    <r>
      <t>·</t>
    </r>
    <r>
      <rPr>
        <sz val="7"/>
        <color theme="1"/>
        <rFont val="Times New Roman"/>
        <family val="1"/>
      </rPr>
      <t xml:space="preserve">         </t>
    </r>
    <r>
      <rPr>
        <sz val="11"/>
        <color theme="1"/>
        <rFont val="Calibri"/>
        <family val="2"/>
        <scheme val="minor"/>
      </rPr>
      <t>Approved</t>
    </r>
  </si>
  <si>
    <r>
      <t>·</t>
    </r>
    <r>
      <rPr>
        <sz val="7"/>
        <color theme="1"/>
        <rFont val="Times New Roman"/>
        <family val="1"/>
      </rPr>
      <t xml:space="preserve">         </t>
    </r>
    <r>
      <rPr>
        <sz val="11"/>
        <color theme="1"/>
        <rFont val="Calibri"/>
        <family val="2"/>
        <scheme val="minor"/>
      </rPr>
      <t>Pending</t>
    </r>
  </si>
  <si>
    <r>
      <t>·</t>
    </r>
    <r>
      <rPr>
        <sz val="7"/>
        <color theme="1"/>
        <rFont val="Times New Roman"/>
        <family val="1"/>
      </rPr>
      <t xml:space="preserve">         </t>
    </r>
    <r>
      <rPr>
        <sz val="11"/>
        <color theme="1"/>
        <rFont val="Calibri"/>
        <family val="2"/>
        <scheme val="minor"/>
      </rPr>
      <t>Disapproved</t>
    </r>
  </si>
  <si>
    <r>
      <t xml:space="preserve">13. Notes: </t>
    </r>
    <r>
      <rPr>
        <sz val="11"/>
        <color theme="1"/>
        <rFont val="Calibri"/>
        <family val="2"/>
        <scheme val="minor"/>
      </rPr>
      <t>Use this field to enter any applicable notes about the project or development. Completion of this field is optional.</t>
    </r>
  </si>
  <si>
    <t>TABLE A2
Annual Building Activity Report Summary – New Construction, Entitled, Permits and Completed Units</t>
  </si>
  <si>
    <t>Fields 1 through 15 Housing Development Information</t>
  </si>
  <si>
    <t>This table requires information for very low, low, moderate and above moderate income housing affordability categories and for mixed-income projects.  Include data on net new housing units and developments that have received any one of the following:</t>
  </si>
  <si>
    <r>
      <t>·</t>
    </r>
    <r>
      <rPr>
        <sz val="7"/>
        <color theme="1"/>
        <rFont val="Times New Roman"/>
        <family val="1"/>
      </rPr>
      <t xml:space="preserve">         </t>
    </r>
    <r>
      <rPr>
        <sz val="11"/>
        <color theme="1"/>
        <rFont val="Calibri"/>
        <family val="2"/>
        <scheme val="minor"/>
      </rPr>
      <t>An entitlement</t>
    </r>
  </si>
  <si>
    <r>
      <t>·</t>
    </r>
    <r>
      <rPr>
        <sz val="7"/>
        <color theme="1"/>
        <rFont val="Times New Roman"/>
        <family val="1"/>
      </rPr>
      <t xml:space="preserve">         </t>
    </r>
    <r>
      <rPr>
        <sz val="11"/>
        <color theme="1"/>
        <rFont val="Calibri"/>
        <family val="2"/>
        <scheme val="minor"/>
      </rPr>
      <t xml:space="preserve">A building permit </t>
    </r>
  </si>
  <si>
    <r>
      <t>·</t>
    </r>
    <r>
      <rPr>
        <sz val="7"/>
        <color theme="1"/>
        <rFont val="Times New Roman"/>
        <family val="1"/>
      </rPr>
      <t xml:space="preserve">         </t>
    </r>
    <r>
      <rPr>
        <sz val="11"/>
        <color theme="1"/>
        <rFont val="Calibri"/>
        <family val="2"/>
        <scheme val="minor"/>
      </rPr>
      <t xml:space="preserve">A certificate of occupancy or other form of readiness that was issued during the reporting year. </t>
    </r>
  </si>
  <si>
    <t>Please note: Only building permits are used for the purposes of determining progress towards RHNA (fields 7, 8 and 9 of this table, described below).</t>
  </si>
  <si>
    <r>
      <t>New housing units</t>
    </r>
    <r>
      <rPr>
        <sz val="11"/>
        <color theme="1"/>
        <rFont val="Calibri"/>
        <family val="2"/>
        <scheme val="minor"/>
      </rPr>
      <t>: For the APR, “new housing unit” means housing units as defined by the Department of Finance for inclusion in the Department of Finance’s annual “E-5 City/County Population and Housing Estimates” report, which is the same as the census definition of a housing unit.</t>
    </r>
  </si>
  <si>
    <r>
      <t>Development activity spanning multiple years</t>
    </r>
    <r>
      <rPr>
        <sz val="11"/>
        <color theme="1"/>
        <rFont val="Calibri"/>
        <family val="2"/>
        <scheme val="minor"/>
      </rPr>
      <t>: It is highly likely that the same project will be reported in multiple years of APRs. For example, a project should be listed in three separate APRs if it is entitled in one year, receives the building permit next year, and the certificate of occupancy in the year following.</t>
    </r>
  </si>
  <si>
    <r>
      <t xml:space="preserve">In scenarios where development activity spans multiple years, the jurisdiction should only report activity that occurred within the reporting year. For example, if a project received building permits in </t>
    </r>
    <r>
      <rPr>
        <i/>
        <sz val="11"/>
        <color theme="1"/>
        <rFont val="Calibri"/>
        <family val="2"/>
        <scheme val="minor"/>
      </rPr>
      <t>2018</t>
    </r>
    <r>
      <rPr>
        <sz val="11"/>
        <color theme="1"/>
        <rFont val="Calibri"/>
        <family val="2"/>
        <scheme val="minor"/>
      </rPr>
      <t xml:space="preserve">, but received entitlements in </t>
    </r>
    <r>
      <rPr>
        <i/>
        <sz val="11"/>
        <color theme="1"/>
        <rFont val="Calibri"/>
        <family val="2"/>
        <scheme val="minor"/>
      </rPr>
      <t>2017</t>
    </r>
    <r>
      <rPr>
        <sz val="11"/>
        <color theme="1"/>
        <rFont val="Calibri"/>
        <family val="2"/>
        <scheme val="minor"/>
      </rPr>
      <t xml:space="preserve">, the </t>
    </r>
    <r>
      <rPr>
        <i/>
        <sz val="11"/>
        <color theme="1"/>
        <rFont val="Calibri"/>
        <family val="2"/>
        <scheme val="minor"/>
      </rPr>
      <t>2018 APR</t>
    </r>
    <r>
      <rPr>
        <sz val="11"/>
        <color theme="1"/>
        <rFont val="Calibri"/>
        <family val="2"/>
        <scheme val="minor"/>
      </rPr>
      <t xml:space="preserve"> should only report the building permit information (fields 7, 8 and 9), and not include entitlement information (fields 4, 5 and 6).</t>
    </r>
  </si>
  <si>
    <r>
      <t>Separate living quarters</t>
    </r>
    <r>
      <rPr>
        <sz val="11"/>
        <color theme="1"/>
        <rFont val="Calibri"/>
        <family val="2"/>
        <scheme val="minor"/>
      </rPr>
      <t>: A house, an apartment, a mobile home, a group of rooms, or a single room occupied as separate living quarters, or if vacant, intended for occupancy as separate living quarters. Separate living quarters are those in which the occupants live separately from any other individuals in the building and which have direct access from outside the building or through a common hall. For vacant units, the criteria of separateness and direct access are applied to the intended occupants whenever possible.</t>
    </r>
  </si>
  <si>
    <t>Please note: Group quarters facilities, such dormitories, student houisng, bunkhouses, and barracks cannot be counted as housing units.</t>
  </si>
  <si>
    <t xml:space="preserve">Net new units: If a building is being demolished to build the new units, the APR should report net new units. For example, if 10 units are being demolished on a site to build a 100-unit building, the APR should report 100 new units and 10 units in the demolished/destroyed column. In the case of new construction where fewer units are being built than were there previously, do not report negative permits. </t>
  </si>
  <si>
    <t>To assist in reporting demolished/destroyed units, refer to section number 20 below (Table A2, column 20).</t>
  </si>
  <si>
    <r>
      <t>All new unit information is to be listed in the following fields</t>
    </r>
    <r>
      <rPr>
        <sz val="11"/>
        <color theme="1"/>
        <rFont val="Calibri"/>
        <family val="2"/>
        <scheme val="minor"/>
      </rPr>
      <t>:</t>
    </r>
  </si>
  <si>
    <t>Fields 1 through 3 – Project Identifier and Unit Types</t>
  </si>
  <si>
    <r>
      <t>1. Project Identifier:</t>
    </r>
    <r>
      <rPr>
        <sz val="11"/>
        <color theme="1"/>
        <rFont val="Calibri"/>
        <family val="2"/>
        <scheme val="minor"/>
      </rPr>
      <t xml:space="preserve"> Include the Current Assessor Parcel Number (APN) and street address. The prior APN, project name or local jurisdiction tracking ID are optional.</t>
    </r>
  </si>
  <si>
    <r>
      <t>·</t>
    </r>
    <r>
      <rPr>
        <sz val="7"/>
        <color theme="1"/>
        <rFont val="Times New Roman"/>
        <family val="1"/>
      </rPr>
      <t xml:space="preserve">         </t>
    </r>
    <r>
      <rPr>
        <sz val="11"/>
        <color theme="1"/>
        <rFont val="Calibri"/>
        <family val="2"/>
        <scheme val="minor"/>
      </rPr>
      <t>Current APN – Enter the current available APN. This field allows a maximum of 40 characters. If necessary enter additional APNs in the notes section field number 21.</t>
    </r>
  </si>
  <si>
    <r>
      <t>2. Unit Category Codes:</t>
    </r>
    <r>
      <rPr>
        <sz val="11"/>
        <color theme="1"/>
        <rFont val="Calibri"/>
        <family val="2"/>
        <scheme val="minor"/>
      </rPr>
      <t xml:space="preserve"> Each development should be categorized by one of the following codes: Refer to “Unit Category” in the Definitions section for additional descriptions. Use the drop-down menu to select one of the following options:</t>
    </r>
  </si>
  <si>
    <r>
      <t>·</t>
    </r>
    <r>
      <rPr>
        <sz val="7"/>
        <color theme="1"/>
        <rFont val="Times New Roman"/>
        <family val="1"/>
      </rPr>
      <t xml:space="preserve">         </t>
    </r>
    <r>
      <rPr>
        <sz val="11"/>
        <color theme="1"/>
        <rFont val="Calibri"/>
        <family val="2"/>
        <scheme val="minor"/>
      </rPr>
      <t>SFA (single-family attached unit)</t>
    </r>
  </si>
  <si>
    <r>
      <t>·</t>
    </r>
    <r>
      <rPr>
        <sz val="7"/>
        <color theme="1"/>
        <rFont val="Times New Roman"/>
        <family val="1"/>
      </rPr>
      <t xml:space="preserve">         </t>
    </r>
    <r>
      <rPr>
        <sz val="11"/>
        <color theme="1"/>
        <rFont val="Calibri"/>
        <family val="2"/>
        <scheme val="minor"/>
      </rPr>
      <t>SFD (single-family detached unit)</t>
    </r>
  </si>
  <si>
    <r>
      <t>·</t>
    </r>
    <r>
      <rPr>
        <sz val="7"/>
        <color theme="1"/>
        <rFont val="Times New Roman"/>
        <family val="1"/>
      </rPr>
      <t xml:space="preserve">         </t>
    </r>
    <r>
      <rPr>
        <sz val="11"/>
        <color theme="1"/>
        <rFont val="Calibri"/>
        <family val="2"/>
        <scheme val="minor"/>
      </rPr>
      <t>2-4 (two- to four-unit structures)</t>
    </r>
  </si>
  <si>
    <r>
      <t>·</t>
    </r>
    <r>
      <rPr>
        <sz val="7"/>
        <color theme="1"/>
        <rFont val="Times New Roman"/>
        <family val="1"/>
      </rPr>
      <t xml:space="preserve">         </t>
    </r>
    <r>
      <rPr>
        <sz val="11"/>
        <color theme="1"/>
        <rFont val="Calibri"/>
        <family val="2"/>
        <scheme val="minor"/>
      </rPr>
      <t>5+ (five or more unit structure, multifamily)</t>
    </r>
  </si>
  <si>
    <r>
      <t>·</t>
    </r>
    <r>
      <rPr>
        <sz val="7"/>
        <color theme="1"/>
        <rFont val="Times New Roman"/>
        <family val="1"/>
      </rPr>
      <t xml:space="preserve">         </t>
    </r>
    <r>
      <rPr>
        <sz val="11"/>
        <color theme="1"/>
        <rFont val="Calibri"/>
        <family val="2"/>
        <scheme val="minor"/>
      </rPr>
      <t>ADU (accessory dwelling unit)</t>
    </r>
  </si>
  <si>
    <r>
      <t>·</t>
    </r>
    <r>
      <rPr>
        <sz val="7"/>
        <color theme="1"/>
        <rFont val="Times New Roman"/>
        <family val="1"/>
      </rPr>
      <t xml:space="preserve">         </t>
    </r>
    <r>
      <rPr>
        <sz val="11"/>
        <color theme="1"/>
        <rFont val="Calibri"/>
        <family val="2"/>
        <scheme val="minor"/>
      </rPr>
      <t>MH (mobile home/manufactured home)</t>
    </r>
  </si>
  <si>
    <r>
      <t>3. Tenure:</t>
    </r>
    <r>
      <rPr>
        <sz val="11"/>
        <color theme="1"/>
        <rFont val="Calibri"/>
        <family val="2"/>
        <scheme val="minor"/>
      </rPr>
      <t xml:space="preserve">  Identify whether the units within the development project are either proposed or planned at initial occupancy for either renters or owners. Use the drop-down menu to select one of the following options:</t>
    </r>
  </si>
  <si>
    <t>Fields 4 through 6 – Completed Entitlement</t>
  </si>
  <si>
    <r>
      <t>4.  Affordability by Household Income – Completed Entitlement:</t>
    </r>
    <r>
      <rPr>
        <sz val="11"/>
        <color theme="1"/>
        <rFont val="Calibri"/>
        <family val="2"/>
        <scheme val="minor"/>
      </rPr>
      <t xml:space="preserve"> For each development, list the number of units that have been issued a completed entitlement during the reporting year by affordability level and whether the units are deed restricted or non-deed restricted. Refer to the Definitions section for additional descriptions:  </t>
    </r>
  </si>
  <si>
    <r>
      <t>·</t>
    </r>
    <r>
      <rPr>
        <sz val="7"/>
        <color theme="1"/>
        <rFont val="Times New Roman"/>
        <family val="1"/>
      </rPr>
      <t xml:space="preserve">         </t>
    </r>
    <r>
      <rPr>
        <sz val="11"/>
        <color theme="1"/>
        <rFont val="Calibri"/>
        <family val="2"/>
        <scheme val="minor"/>
      </rPr>
      <t>Very low-income households: 0-50% AMI</t>
    </r>
  </si>
  <si>
    <r>
      <t>·</t>
    </r>
    <r>
      <rPr>
        <sz val="7"/>
        <color theme="1"/>
        <rFont val="Times New Roman"/>
        <family val="1"/>
      </rPr>
      <t xml:space="preserve">         </t>
    </r>
    <r>
      <rPr>
        <sz val="11"/>
        <color theme="1"/>
        <rFont val="Calibri"/>
        <family val="2"/>
        <scheme val="minor"/>
      </rPr>
      <t>Low-income households: 50-80% AMI</t>
    </r>
  </si>
  <si>
    <r>
      <t>·</t>
    </r>
    <r>
      <rPr>
        <sz val="7"/>
        <color theme="1"/>
        <rFont val="Times New Roman"/>
        <family val="1"/>
      </rPr>
      <t xml:space="preserve">         </t>
    </r>
    <r>
      <rPr>
        <sz val="11"/>
        <color theme="1"/>
        <rFont val="Calibri"/>
        <family val="2"/>
        <scheme val="minor"/>
      </rPr>
      <t>Moderate-income households: 80-120% AMI</t>
    </r>
  </si>
  <si>
    <r>
      <t>·</t>
    </r>
    <r>
      <rPr>
        <sz val="7"/>
        <color theme="1"/>
        <rFont val="Times New Roman"/>
        <family val="1"/>
      </rPr>
      <t xml:space="preserve">         </t>
    </r>
    <r>
      <rPr>
        <sz val="11"/>
        <color theme="1"/>
        <rFont val="Calibri"/>
        <family val="2"/>
        <scheme val="minor"/>
      </rPr>
      <t>Above-moderate households: above 120%</t>
    </r>
  </si>
  <si>
    <t>To verify income levels, refer to the income limit charts on HCDs website at http://www.hcd.ca.gov/grants-funding/income-limits/state-and-federal-income-limits.shtml                (see section for Official State Income Limits).</t>
  </si>
  <si>
    <r>
      <t xml:space="preserve">5. Entitlement Date Approved: </t>
    </r>
    <r>
      <rPr>
        <sz val="11"/>
        <color theme="1"/>
        <rFont val="Calibri"/>
        <family val="2"/>
        <scheme val="minor"/>
      </rPr>
      <t>Enter the date within the reporting year that all required land use approvals or entitlements were issued by the jurisdiction; leave blank if entitlement was approved outside the reporting year. Enter date as month/day/year (e.g., 6/1/2018). Refer to definition of “Completed Entitlement.”</t>
    </r>
  </si>
  <si>
    <r>
      <t xml:space="preserve">6. # of Units Issued Entitlements: </t>
    </r>
    <r>
      <rPr>
        <sz val="11"/>
        <color theme="1"/>
        <rFont val="Calibri"/>
        <family val="2"/>
        <scheme val="minor"/>
      </rPr>
      <t>This is an auto-populated field. This field reflects the total number of units that were entitled for very-low, low, moderate, and above moderate income, as entered in field 4 on this table.</t>
    </r>
  </si>
  <si>
    <t>Fields 7 through 9 – Building Permit</t>
  </si>
  <si>
    <r>
      <t>7. Affordability by Household Income – Building Permits:</t>
    </r>
    <r>
      <rPr>
        <sz val="11"/>
        <color theme="1"/>
        <rFont val="Calibri"/>
        <family val="2"/>
        <scheme val="minor"/>
      </rPr>
      <t xml:space="preserve"> For each development, list the number of units that have been issued a building permit during the reporting year by affordability level and whether the units are deed restricted or non-deed restricted. Refer to the Definitions section for additional descriptions:  </t>
    </r>
  </si>
  <si>
    <r>
      <t>8. Building Permits Date Issued:</t>
    </r>
    <r>
      <rPr>
        <sz val="11"/>
        <color theme="1"/>
        <rFont val="Calibri"/>
        <family val="2"/>
        <scheme val="minor"/>
      </rPr>
      <t xml:space="preserve"> Enter the date within the reporting year that the building permit was issued by the jurisdiction; leave blank if building permit was issued outside the reporting year. Enter date as month/day/year (e.g., 6/1/2018). Refer to definition of “Permitted Units.”  </t>
    </r>
  </si>
  <si>
    <r>
      <t xml:space="preserve">9. # of Units Issued Building Permits: </t>
    </r>
    <r>
      <rPr>
        <sz val="11"/>
        <color theme="1"/>
        <rFont val="Calibri"/>
        <family val="2"/>
        <scheme val="minor"/>
      </rPr>
      <t>This is an auto-populated field. This field will sum units that were permitted for very-low, low, moderate, and above moderate income, as entered in field 7 on this table.</t>
    </r>
  </si>
  <si>
    <t>Fields 10 through 12 – Certificates of Occupancy</t>
  </si>
  <si>
    <r>
      <t>10. Affordability by Household Income – Certificates of Occupancy:</t>
    </r>
    <r>
      <rPr>
        <sz val="11"/>
        <color theme="1"/>
        <rFont val="Calibri"/>
        <family val="2"/>
        <scheme val="minor"/>
      </rPr>
      <t xml:space="preserve"> For each development, list the number of units that issued certificates of occupancy or other form of readiness (e.g., final inspection, notice of completion) during the reporting year by affordability level and whether the units are deed restricted or non-deed restricted. Refer to the Definitions section for additional descriptions:  </t>
    </r>
  </si>
  <si>
    <r>
      <t>11. Certificates of Occupancy (or other forms of Readiness) Date Issued</t>
    </r>
    <r>
      <rPr>
        <sz val="11"/>
        <color theme="1"/>
        <rFont val="Calibri"/>
        <family val="2"/>
        <scheme val="minor"/>
      </rPr>
      <t>: Enter the date the certificate of occupancy or other form of readiness (e.g., final inspection, notice of completion) was issued for the project. For most jurisdictions, this is the final step before residents can occupy the unit. Leave blank if certificate of occupancy was not issued in the reporting year. Enter date as month/day/year (e.g., 6/1/2018).</t>
    </r>
  </si>
  <si>
    <r>
      <t xml:space="preserve">12. # of Units Issued Certificates of Occupancy or other forms of Readiness: </t>
    </r>
    <r>
      <rPr>
        <sz val="11"/>
        <color theme="1"/>
        <rFont val="Calibri"/>
        <family val="2"/>
        <scheme val="minor"/>
      </rPr>
      <t>This is an auto-populated field. This field will sum units that were issued a certificate of occupancy for very-low, low, moderate, and above moderate income, as entered in field 10 on this table.</t>
    </r>
  </si>
  <si>
    <r>
      <t xml:space="preserve">13. How many of the Units were Extremely-Low Income Units (Optional): </t>
    </r>
    <r>
      <rPr>
        <sz val="11"/>
        <color theme="1"/>
        <rFont val="Calibri"/>
        <family val="2"/>
        <scheme val="minor"/>
      </rPr>
      <t xml:space="preserve">To gain a greater understanding of the level of building activity to meet the needs of extremely low-income households in the state, HCD asks that you estimate, to the extent possible, the number of units affordable to extremely-low income households. This number will be a subset of the number of units affordable to very low-income households, as indicated in fields 4, 7 and 10 above. </t>
    </r>
    <r>
      <rPr>
        <i/>
        <sz val="11"/>
        <color theme="1"/>
        <rFont val="Calibri"/>
        <family val="2"/>
        <scheme val="minor"/>
      </rPr>
      <t>Please note: The number entered in the very low section will not be reduced by the number entered here. Although completion of this field is optional, your input would be greatly appreciated.</t>
    </r>
  </si>
  <si>
    <r>
      <t xml:space="preserve">14. Was Project approved using Government Code section 65913.4, subdivision (b) (Streamlined Ministerial Approval Process (SB 35 Streamlining))? </t>
    </r>
    <r>
      <rPr>
        <sz val="11"/>
        <color theme="1"/>
        <rFont val="Calibri"/>
        <family val="2"/>
        <scheme val="minor"/>
      </rPr>
      <t>Use</t>
    </r>
    <r>
      <rPr>
        <b/>
        <sz val="11"/>
        <color theme="1"/>
        <rFont val="Calibri"/>
        <family val="2"/>
        <scheme val="minor"/>
      </rPr>
      <t xml:space="preserve"> </t>
    </r>
    <r>
      <rPr>
        <sz val="11"/>
        <color theme="1"/>
        <rFont val="Calibri"/>
        <family val="2"/>
        <scheme val="minor"/>
      </rPr>
      <t>the drop-down menu to select one of the following options:</t>
    </r>
  </si>
  <si>
    <r>
      <t>·</t>
    </r>
    <r>
      <rPr>
        <sz val="7"/>
        <color theme="1"/>
        <rFont val="Times New Roman"/>
        <family val="1"/>
      </rPr>
      <t xml:space="preserve">         </t>
    </r>
    <r>
      <rPr>
        <sz val="11"/>
        <color theme="1"/>
        <rFont val="Calibri"/>
        <family val="2"/>
        <scheme val="minor"/>
      </rPr>
      <t>“Y” if jurisdiction approved the project application pursuant to the streamlined ministerial approval process (SB 35 Streamlining).</t>
    </r>
  </si>
  <si>
    <r>
      <t>·</t>
    </r>
    <r>
      <rPr>
        <sz val="7"/>
        <color theme="1"/>
        <rFont val="Times New Roman"/>
        <family val="1"/>
      </rPr>
      <t xml:space="preserve">         </t>
    </r>
    <r>
      <rPr>
        <sz val="11"/>
        <color theme="1"/>
        <rFont val="Calibri"/>
        <family val="2"/>
        <scheme val="minor"/>
      </rPr>
      <t>“N” for all other situations.</t>
    </r>
  </si>
  <si>
    <r>
      <t>15. Are these infill units?</t>
    </r>
    <r>
      <rPr>
        <sz val="11"/>
        <color theme="1"/>
        <rFont val="Calibri"/>
        <family val="2"/>
        <scheme val="minor"/>
      </rPr>
      <t xml:space="preserve"> To gain a greater understanding of the level of infill housing activity in the state, HCD asks that you clarify if the housing units reported are infill by selecting “Yes” or “No.” Although completion of this field is optional, your input would be greatly appreciated. See Definitions section for “infill housing units” definition.</t>
    </r>
  </si>
  <si>
    <t>Fields 16 through 18: Please note, if any units are reported as very-low, low, or moderate income in fields 4, 7 or 10 then information in fields 16, 17 and/or 18 must be completed to demonstrate affordability. In the absence of justification that the unit is affordable to a very- low, low, and moderate income household, the unit must be counted as above-moderate income.</t>
  </si>
  <si>
    <t>Fields 16 and 17 Housing with Financial Assistance and/or Deed Restrictions</t>
  </si>
  <si>
    <t xml:space="preserve">For all housing units developed or approved with public financial assistance and/or have recorded affordability deed restriction or covenants, identify funding sources and/or mechanisms that enable units to be affordable.  </t>
  </si>
  <si>
    <r>
      <t>16. Assistance Programs Used for Each Development:</t>
    </r>
    <r>
      <rPr>
        <sz val="11"/>
        <color theme="1"/>
        <rFont val="Calibri"/>
        <family val="2"/>
        <scheme val="minor"/>
      </rPr>
      <t xml:space="preserve">  Enter information here if units received financial assistance from the city or county and/or other subsidy sources, have affordability restrictions or covenants, and/or recapture of public funds upon resale.</t>
    </r>
  </si>
  <si>
    <t>Use the drop-down menu to select the acronym of the applicable funding program(s), as listed below. To select more than one funding source click once then select the cell again and click another source.</t>
  </si>
  <si>
    <r>
      <t>·</t>
    </r>
    <r>
      <rPr>
        <sz val="7"/>
        <color theme="1"/>
        <rFont val="Times New Roman"/>
        <family val="1"/>
      </rPr>
      <t xml:space="preserve">         </t>
    </r>
    <r>
      <rPr>
        <sz val="11"/>
        <color theme="1"/>
        <rFont val="Calibri"/>
        <family val="2"/>
        <scheme val="minor"/>
      </rPr>
      <t>Acq/Rehab: CalHFA Acquisition/Rehab Loan Program</t>
    </r>
  </si>
  <si>
    <r>
      <t>·</t>
    </r>
    <r>
      <rPr>
        <sz val="7"/>
        <color theme="1"/>
        <rFont val="Times New Roman"/>
        <family val="1"/>
      </rPr>
      <t xml:space="preserve">         </t>
    </r>
    <r>
      <rPr>
        <sz val="11"/>
        <color theme="1"/>
        <rFont val="Calibri"/>
        <family val="2"/>
        <scheme val="minor"/>
      </rPr>
      <t>AHP: Affordable Housing Program - Fed Home Loan</t>
    </r>
  </si>
  <si>
    <r>
      <t>·</t>
    </r>
    <r>
      <rPr>
        <sz val="7"/>
        <color theme="1"/>
        <rFont val="Times New Roman"/>
        <family val="1"/>
      </rPr>
      <t xml:space="preserve">         </t>
    </r>
    <r>
      <rPr>
        <sz val="11"/>
        <color theme="1"/>
        <rFont val="Calibri"/>
        <family val="2"/>
        <scheme val="minor"/>
      </rPr>
      <t>AHSC: Affordable Housing and Sustainable Communities</t>
    </r>
  </si>
  <si>
    <r>
      <t>·</t>
    </r>
    <r>
      <rPr>
        <sz val="7"/>
        <color theme="1"/>
        <rFont val="Times New Roman"/>
        <family val="1"/>
      </rPr>
      <t xml:space="preserve">         </t>
    </r>
    <r>
      <rPr>
        <sz val="11"/>
        <color theme="1"/>
        <rFont val="Calibri"/>
        <family val="2"/>
        <scheme val="minor"/>
      </rPr>
      <t>CalHOME: CalHOME</t>
    </r>
  </si>
  <si>
    <r>
      <t>·</t>
    </r>
    <r>
      <rPr>
        <sz val="7"/>
        <color theme="1"/>
        <rFont val="Times New Roman"/>
        <family val="1"/>
      </rPr>
      <t xml:space="preserve">         </t>
    </r>
    <r>
      <rPr>
        <sz val="11"/>
        <color theme="1"/>
        <rFont val="Calibri"/>
        <family val="2"/>
        <scheme val="minor"/>
      </rPr>
      <t>CDBG: Community Development Block Grant</t>
    </r>
  </si>
  <si>
    <r>
      <t>·</t>
    </r>
    <r>
      <rPr>
        <sz val="7"/>
        <color theme="1"/>
        <rFont val="Times New Roman"/>
        <family val="1"/>
      </rPr>
      <t xml:space="preserve">         </t>
    </r>
    <r>
      <rPr>
        <sz val="11"/>
        <color theme="1"/>
        <rFont val="Calibri"/>
        <family val="2"/>
        <scheme val="minor"/>
      </rPr>
      <t>CDLAC: CDLAC Bonds (CA Debt Limit Allocation Committee)</t>
    </r>
  </si>
  <si>
    <r>
      <t>·</t>
    </r>
    <r>
      <rPr>
        <sz val="7"/>
        <color theme="1"/>
        <rFont val="Times New Roman"/>
        <family val="1"/>
      </rPr>
      <t xml:space="preserve">         </t>
    </r>
    <r>
      <rPr>
        <sz val="11"/>
        <color theme="1"/>
        <rFont val="Calibri"/>
        <family val="2"/>
        <scheme val="minor"/>
      </rPr>
      <t>CESH: CA Emergency Solutions &amp; Housing</t>
    </r>
  </si>
  <si>
    <r>
      <t>·</t>
    </r>
    <r>
      <rPr>
        <sz val="7"/>
        <color theme="1"/>
        <rFont val="Times New Roman"/>
        <family val="1"/>
      </rPr>
      <t xml:space="preserve">         </t>
    </r>
    <r>
      <rPr>
        <sz val="11"/>
        <color theme="1"/>
        <rFont val="Calibri"/>
        <family val="2"/>
        <scheme val="minor"/>
      </rPr>
      <t>ESG: Emergency Solutions Grant</t>
    </r>
  </si>
  <si>
    <r>
      <t>·</t>
    </r>
    <r>
      <rPr>
        <sz val="7"/>
        <color theme="1"/>
        <rFont val="Times New Roman"/>
        <family val="1"/>
      </rPr>
      <t xml:space="preserve">         </t>
    </r>
    <r>
      <rPr>
        <sz val="11"/>
        <color theme="1"/>
        <rFont val="Calibri"/>
        <family val="2"/>
        <scheme val="minor"/>
      </rPr>
      <t>GSAF: Golden State Acquisition Fund</t>
    </r>
  </si>
  <si>
    <r>
      <t>·</t>
    </r>
    <r>
      <rPr>
        <sz val="7"/>
        <color theme="1"/>
        <rFont val="Times New Roman"/>
        <family val="1"/>
      </rPr>
      <t xml:space="preserve">         </t>
    </r>
    <r>
      <rPr>
        <sz val="11"/>
        <color theme="1"/>
        <rFont val="Calibri"/>
        <family val="2"/>
        <scheme val="minor"/>
      </rPr>
      <t>HEAP: Homeless Emergency Aid Program</t>
    </r>
  </si>
  <si>
    <r>
      <t>·</t>
    </r>
    <r>
      <rPr>
        <sz val="7"/>
        <color theme="1"/>
        <rFont val="Times New Roman"/>
        <family val="1"/>
      </rPr>
      <t xml:space="preserve">         </t>
    </r>
    <r>
      <rPr>
        <sz val="11"/>
        <color theme="1"/>
        <rFont val="Calibri"/>
        <family val="2"/>
        <scheme val="minor"/>
      </rPr>
      <t>HHAP: Homeless Housing, Assistance and Prevention Program</t>
    </r>
  </si>
  <si>
    <r>
      <t>·</t>
    </r>
    <r>
      <rPr>
        <sz val="7"/>
        <color theme="1"/>
        <rFont val="Times New Roman"/>
        <family val="1"/>
      </rPr>
      <t xml:space="preserve">         </t>
    </r>
    <r>
      <rPr>
        <sz val="11"/>
        <color theme="1"/>
        <rFont val="Calibri"/>
        <family val="2"/>
        <scheme val="minor"/>
      </rPr>
      <t>HKEY: Homekey</t>
    </r>
  </si>
  <si>
    <r>
      <t>·</t>
    </r>
    <r>
      <rPr>
        <sz val="7"/>
        <color theme="1"/>
        <rFont val="Times New Roman"/>
        <family val="1"/>
      </rPr>
      <t xml:space="preserve">         </t>
    </r>
    <r>
      <rPr>
        <sz val="11"/>
        <color theme="1"/>
        <rFont val="Calibri"/>
        <family val="2"/>
        <scheme val="minor"/>
      </rPr>
      <t>HOME: Housing Investment Partnership Program</t>
    </r>
  </si>
  <si>
    <r>
      <t>·</t>
    </r>
    <r>
      <rPr>
        <sz val="7"/>
        <color theme="1"/>
        <rFont val="Times New Roman"/>
        <family val="1"/>
      </rPr>
      <t xml:space="preserve">         </t>
    </r>
    <r>
      <rPr>
        <sz val="11"/>
        <color theme="1"/>
        <rFont val="Calibri"/>
        <family val="2"/>
        <scheme val="minor"/>
      </rPr>
      <t>HOPWA: Housing Opportunities for Persons with AIDS</t>
    </r>
  </si>
  <si>
    <r>
      <t>·</t>
    </r>
    <r>
      <rPr>
        <sz val="7"/>
        <color theme="1"/>
        <rFont val="Times New Roman"/>
        <family val="1"/>
      </rPr>
      <t xml:space="preserve">         </t>
    </r>
    <r>
      <rPr>
        <sz val="11"/>
        <color theme="1"/>
        <rFont val="Calibri"/>
        <family val="2"/>
        <scheme val="minor"/>
      </rPr>
      <t>IIG: Infill Infrastructure Grant </t>
    </r>
  </si>
  <si>
    <r>
      <t>·</t>
    </r>
    <r>
      <rPr>
        <sz val="7"/>
        <color theme="1"/>
        <rFont val="Times New Roman"/>
        <family val="1"/>
      </rPr>
      <t xml:space="preserve">         </t>
    </r>
    <r>
      <rPr>
        <sz val="11"/>
        <color theme="1"/>
        <rFont val="Calibri"/>
        <family val="2"/>
        <scheme val="minor"/>
      </rPr>
      <t>LHTF: Local Housing Trust Funds</t>
    </r>
  </si>
  <si>
    <r>
      <t>·</t>
    </r>
    <r>
      <rPr>
        <sz val="7"/>
        <color theme="1"/>
        <rFont val="Times New Roman"/>
        <family val="1"/>
      </rPr>
      <t xml:space="preserve">         </t>
    </r>
    <r>
      <rPr>
        <sz val="11"/>
        <color theme="1"/>
        <rFont val="Calibri"/>
        <family val="2"/>
        <scheme val="minor"/>
      </rPr>
      <t>LIHTC: CTCAC/Low Income Housing Tax Credits</t>
    </r>
  </si>
  <si>
    <r>
      <t>·</t>
    </r>
    <r>
      <rPr>
        <sz val="7"/>
        <color theme="1"/>
        <rFont val="Times New Roman"/>
        <family val="1"/>
      </rPr>
      <t xml:space="preserve">         </t>
    </r>
    <r>
      <rPr>
        <sz val="11"/>
        <color theme="1"/>
        <rFont val="Calibri"/>
        <family val="2"/>
        <scheme val="minor"/>
      </rPr>
      <t>MHP: Multifamily Housing Program - HCD</t>
    </r>
  </si>
  <si>
    <r>
      <t>·</t>
    </r>
    <r>
      <rPr>
        <sz val="7"/>
        <color theme="1"/>
        <rFont val="Times New Roman"/>
        <family val="1"/>
      </rPr>
      <t xml:space="preserve">         </t>
    </r>
    <r>
      <rPr>
        <sz val="11"/>
        <color theme="1"/>
        <rFont val="Calibri"/>
        <family val="2"/>
        <scheme val="minor"/>
      </rPr>
      <t>MHSA: Mental Health Services Act Funding</t>
    </r>
  </si>
  <si>
    <r>
      <t>·</t>
    </r>
    <r>
      <rPr>
        <sz val="7"/>
        <color theme="1"/>
        <rFont val="Times New Roman"/>
        <family val="1"/>
      </rPr>
      <t xml:space="preserve">         </t>
    </r>
    <r>
      <rPr>
        <sz val="11"/>
        <color theme="1"/>
        <rFont val="Calibri"/>
        <family val="2"/>
        <scheme val="minor"/>
      </rPr>
      <t>MPRROP: Mobilehome Park Rehab &amp; Resident Ownership Program</t>
    </r>
  </si>
  <si>
    <r>
      <t>·</t>
    </r>
    <r>
      <rPr>
        <sz val="7"/>
        <color theme="1"/>
        <rFont val="Times New Roman"/>
        <family val="1"/>
      </rPr>
      <t xml:space="preserve">         </t>
    </r>
    <r>
      <rPr>
        <sz val="11"/>
        <color theme="1"/>
        <rFont val="Calibri"/>
        <family val="2"/>
        <scheme val="minor"/>
      </rPr>
      <t>MRB: Mortgage Revenue Bonds</t>
    </r>
  </si>
  <si>
    <r>
      <t>·</t>
    </r>
    <r>
      <rPr>
        <sz val="7"/>
        <color theme="1"/>
        <rFont val="Times New Roman"/>
        <family val="1"/>
      </rPr>
      <t xml:space="preserve">         </t>
    </r>
    <r>
      <rPr>
        <sz val="11"/>
        <color theme="1"/>
        <rFont val="Calibri"/>
        <family val="2"/>
        <scheme val="minor"/>
      </rPr>
      <t>MyHOME: MyHome Down Payment Assistance</t>
    </r>
  </si>
  <si>
    <r>
      <t>·</t>
    </r>
    <r>
      <rPr>
        <sz val="7"/>
        <color theme="1"/>
        <rFont val="Times New Roman"/>
        <family val="1"/>
      </rPr>
      <t xml:space="preserve">         </t>
    </r>
    <r>
      <rPr>
        <sz val="11"/>
        <color theme="1"/>
        <rFont val="Calibri"/>
        <family val="2"/>
        <scheme val="minor"/>
      </rPr>
      <t>NHTF: National Housing Trust Fund</t>
    </r>
  </si>
  <si>
    <r>
      <t>·</t>
    </r>
    <r>
      <rPr>
        <sz val="7"/>
        <color theme="1"/>
        <rFont val="Times New Roman"/>
        <family val="1"/>
      </rPr>
      <t xml:space="preserve">         </t>
    </r>
    <r>
      <rPr>
        <sz val="11"/>
        <color theme="1"/>
        <rFont val="Calibri"/>
        <family val="2"/>
        <scheme val="minor"/>
      </rPr>
      <t>NPLH: No Place Like Home</t>
    </r>
  </si>
  <si>
    <r>
      <t>·</t>
    </r>
    <r>
      <rPr>
        <sz val="7"/>
        <color theme="1"/>
        <rFont val="Times New Roman"/>
        <family val="1"/>
      </rPr>
      <t xml:space="preserve">         </t>
    </r>
    <r>
      <rPr>
        <sz val="11"/>
        <color theme="1"/>
        <rFont val="Calibri"/>
        <family val="2"/>
        <scheme val="minor"/>
      </rPr>
      <t>PBS8: Section 8 Project-Based Rental Assistance</t>
    </r>
  </si>
  <si>
    <r>
      <t>·</t>
    </r>
    <r>
      <rPr>
        <sz val="7"/>
        <color theme="1"/>
        <rFont val="Times New Roman"/>
        <family val="1"/>
      </rPr>
      <t xml:space="preserve">         </t>
    </r>
    <r>
      <rPr>
        <sz val="11"/>
        <color theme="1"/>
        <rFont val="Calibri"/>
        <family val="2"/>
        <scheme val="minor"/>
      </rPr>
      <t>PDLP: Predevelopment Loan Program</t>
    </r>
  </si>
  <si>
    <r>
      <t>·</t>
    </r>
    <r>
      <rPr>
        <sz val="7"/>
        <color theme="1"/>
        <rFont val="Times New Roman"/>
        <family val="1"/>
      </rPr>
      <t xml:space="preserve">         </t>
    </r>
    <r>
      <rPr>
        <sz val="11"/>
        <color theme="1"/>
        <rFont val="Calibri"/>
        <family val="2"/>
        <scheme val="minor"/>
      </rPr>
      <t>RAD: Rental Assistance Demonstration Program</t>
    </r>
  </si>
  <si>
    <r>
      <t>·</t>
    </r>
    <r>
      <rPr>
        <sz val="7"/>
        <color theme="1"/>
        <rFont val="Times New Roman"/>
        <family val="1"/>
      </rPr>
      <t xml:space="preserve">         </t>
    </r>
    <r>
      <rPr>
        <sz val="11"/>
        <color theme="1"/>
        <rFont val="Calibri"/>
        <family val="2"/>
        <scheme val="minor"/>
      </rPr>
      <t>RDA: Redevelopment Agency or Successor Agency Funds</t>
    </r>
  </si>
  <si>
    <r>
      <t>·</t>
    </r>
    <r>
      <rPr>
        <sz val="7"/>
        <color theme="1"/>
        <rFont val="Times New Roman"/>
        <family val="1"/>
      </rPr>
      <t xml:space="preserve">         </t>
    </r>
    <r>
      <rPr>
        <sz val="11"/>
        <color theme="1"/>
        <rFont val="Calibri"/>
        <family val="2"/>
        <scheme val="minor"/>
      </rPr>
      <t>Sec 202: HUD Section 202 Housing for the Elderly</t>
    </r>
  </si>
  <si>
    <r>
      <t>·</t>
    </r>
    <r>
      <rPr>
        <sz val="7"/>
        <color theme="1"/>
        <rFont val="Times New Roman"/>
        <family val="1"/>
      </rPr>
      <t xml:space="preserve">         </t>
    </r>
    <r>
      <rPr>
        <sz val="11"/>
        <color theme="1"/>
        <rFont val="Calibri"/>
        <family val="2"/>
        <scheme val="minor"/>
      </rPr>
      <t>Sec 811: Section 811 Project Rental Assistance</t>
    </r>
  </si>
  <si>
    <r>
      <t>·</t>
    </r>
    <r>
      <rPr>
        <sz val="7"/>
        <color theme="1"/>
        <rFont val="Times New Roman"/>
        <family val="1"/>
      </rPr>
      <t xml:space="preserve">         </t>
    </r>
    <r>
      <rPr>
        <sz val="11"/>
        <color theme="1"/>
        <rFont val="Calibri"/>
        <family val="2"/>
        <scheme val="minor"/>
      </rPr>
      <t>SERNA: Joe Serna Jr Farmworker Housing Program</t>
    </r>
  </si>
  <si>
    <r>
      <t>·</t>
    </r>
    <r>
      <rPr>
        <sz val="7"/>
        <color theme="1"/>
        <rFont val="Times New Roman"/>
        <family val="1"/>
      </rPr>
      <t xml:space="preserve">         </t>
    </r>
    <r>
      <rPr>
        <sz val="11"/>
        <color theme="1"/>
        <rFont val="Calibri"/>
        <family val="2"/>
        <scheme val="minor"/>
      </rPr>
      <t>SHMHP: Supportive Housing MHP</t>
    </r>
  </si>
  <si>
    <r>
      <t>·</t>
    </r>
    <r>
      <rPr>
        <sz val="7"/>
        <color theme="1"/>
        <rFont val="Times New Roman"/>
        <family val="1"/>
      </rPr>
      <t xml:space="preserve">         </t>
    </r>
    <r>
      <rPr>
        <sz val="11"/>
        <color theme="1"/>
        <rFont val="Calibri"/>
        <family val="2"/>
        <scheme val="minor"/>
      </rPr>
      <t>SNHP: Special Needs Housing Program - CalHFA</t>
    </r>
  </si>
  <si>
    <r>
      <t>·</t>
    </r>
    <r>
      <rPr>
        <sz val="7"/>
        <color theme="1"/>
        <rFont val="Times New Roman"/>
        <family val="1"/>
      </rPr>
      <t xml:space="preserve">         </t>
    </r>
    <r>
      <rPr>
        <sz val="11"/>
        <color theme="1"/>
        <rFont val="Calibri"/>
        <family val="2"/>
        <scheme val="minor"/>
      </rPr>
      <t>TOD: Transit Oriented Development Program</t>
    </r>
  </si>
  <si>
    <r>
      <t>·</t>
    </r>
    <r>
      <rPr>
        <sz val="7"/>
        <color theme="1"/>
        <rFont val="Times New Roman"/>
        <family val="1"/>
      </rPr>
      <t xml:space="preserve">         </t>
    </r>
    <r>
      <rPr>
        <sz val="11"/>
        <color theme="1"/>
        <rFont val="Calibri"/>
        <family val="2"/>
        <scheme val="minor"/>
      </rPr>
      <t>USDA: USDA Rural Development Housing Programs</t>
    </r>
  </si>
  <si>
    <r>
      <t>·</t>
    </r>
    <r>
      <rPr>
        <sz val="7"/>
        <color theme="1"/>
        <rFont val="Times New Roman"/>
        <family val="1"/>
      </rPr>
      <t xml:space="preserve">         </t>
    </r>
    <r>
      <rPr>
        <sz val="11"/>
        <color theme="1"/>
        <rFont val="Calibri"/>
        <family val="2"/>
        <scheme val="minor"/>
      </rPr>
      <t>VHHP: Veterans Housing and Homeless Prevention Program</t>
    </r>
  </si>
  <si>
    <r>
      <t>·</t>
    </r>
    <r>
      <rPr>
        <sz val="7"/>
        <color theme="1"/>
        <rFont val="Times New Roman"/>
        <family val="1"/>
      </rPr>
      <t xml:space="preserve">         </t>
    </r>
    <r>
      <rPr>
        <sz val="11"/>
        <color theme="1"/>
        <rFont val="Calibri"/>
        <family val="2"/>
        <scheme val="minor"/>
      </rPr>
      <t>Other: Describe in Notes</t>
    </r>
  </si>
  <si>
    <r>
      <t>17.  Deed Restriction Type:</t>
    </r>
    <r>
      <rPr>
        <sz val="11"/>
        <color theme="1"/>
        <rFont val="Calibri"/>
        <family val="2"/>
        <scheme val="minor"/>
      </rPr>
      <t xml:space="preserve">  Enter information here if units in the project are considered affordable to very-low, low, and/or moderate income households due to a local program or policy, such as an inclusionary housing ordinance, regulatory agreement, or a density bonus. This field </t>
    </r>
    <r>
      <rPr>
        <u/>
        <sz val="11"/>
        <color theme="1"/>
        <rFont val="Calibri"/>
        <family val="2"/>
        <scheme val="minor"/>
      </rPr>
      <t>should not</t>
    </r>
    <r>
      <rPr>
        <sz val="11"/>
        <color theme="1"/>
        <rFont val="Calibri"/>
        <family val="2"/>
        <scheme val="minor"/>
      </rPr>
      <t xml:space="preserve"> be used to enter the number of deed restricted units. Identify the </t>
    </r>
    <r>
      <rPr>
        <u/>
        <sz val="11"/>
        <color theme="1"/>
        <rFont val="Calibri"/>
        <family val="2"/>
        <scheme val="minor"/>
      </rPr>
      <t>mechanism</t>
    </r>
    <r>
      <rPr>
        <sz val="11"/>
        <color theme="1"/>
        <rFont val="Calibri"/>
        <family val="2"/>
        <scheme val="minor"/>
      </rPr>
      <t xml:space="preserve"> used to restrict occupancy based on affordability to produce “deed restricted” units. Use the drop-down menu to select one of the following options</t>
    </r>
  </si>
  <si>
    <r>
      <t>·</t>
    </r>
    <r>
      <rPr>
        <sz val="7"/>
        <color theme="1"/>
        <rFont val="Times New Roman"/>
        <family val="1"/>
      </rPr>
      <t xml:space="preserve">         </t>
    </r>
    <r>
      <rPr>
        <sz val="11"/>
        <color theme="1"/>
        <rFont val="Calibri"/>
        <family val="2"/>
        <scheme val="minor"/>
      </rPr>
      <t>“INC” if the units were approved pursuant to a local inclusionary housing ordinance.</t>
    </r>
  </si>
  <si>
    <r>
      <t>·</t>
    </r>
    <r>
      <rPr>
        <sz val="7"/>
        <color theme="1"/>
        <rFont val="Times New Roman"/>
        <family val="1"/>
      </rPr>
      <t xml:space="preserve">         </t>
    </r>
    <r>
      <rPr>
        <sz val="11"/>
        <color theme="1"/>
        <rFont val="Calibri"/>
        <family val="2"/>
        <scheme val="minor"/>
      </rPr>
      <t xml:space="preserve">“DB” if the units were approved using a density bonus.  </t>
    </r>
  </si>
  <si>
    <r>
      <t>·</t>
    </r>
    <r>
      <rPr>
        <sz val="7"/>
        <color theme="1"/>
        <rFont val="Times New Roman"/>
        <family val="1"/>
      </rPr>
      <t xml:space="preserve">         </t>
    </r>
    <r>
      <rPr>
        <sz val="11"/>
        <color theme="1"/>
        <rFont val="Calibri"/>
        <family val="2"/>
        <scheme val="minor"/>
      </rPr>
      <t>“Other” for any other mechanism. Describe the source in notes section number 21.</t>
    </r>
  </si>
  <si>
    <r>
      <t>18. Housing without Financial Assistance or Deed Restrictions:</t>
    </r>
    <r>
      <rPr>
        <sz val="11"/>
        <color theme="1"/>
        <rFont val="Calibri"/>
        <family val="2"/>
        <scheme val="minor"/>
      </rPr>
      <t xml:space="preserve"> Enter information here if the units are affordable to very-low, low and moderate income households without financial assistance and/or deed restrictions. In these cases, affordability must be demonstrated by proposed sales price or rents.   </t>
    </r>
  </si>
  <si>
    <r>
      <t>·</t>
    </r>
    <r>
      <rPr>
        <sz val="7"/>
        <color theme="1"/>
        <rFont val="Times New Roman"/>
        <family val="1"/>
      </rPr>
      <t xml:space="preserve">         </t>
    </r>
    <r>
      <rPr>
        <sz val="11"/>
        <color theme="1"/>
        <rFont val="Calibri"/>
        <family val="2"/>
        <scheme val="minor"/>
      </rPr>
      <t>Sales prices and rents must meet the definition of affordable as defined in Health and Safety Code Section 50052.5 for owner-occupied units or Health and Safety Code section 50053 for renter-occupied units.</t>
    </r>
  </si>
  <si>
    <r>
      <t>·</t>
    </r>
    <r>
      <rPr>
        <sz val="7"/>
        <color theme="1"/>
        <rFont val="Times New Roman"/>
        <family val="1"/>
      </rPr>
      <t xml:space="preserve">         </t>
    </r>
    <r>
      <rPr>
        <sz val="11"/>
        <color theme="1"/>
        <rFont val="Calibri"/>
        <family val="2"/>
        <scheme val="minor"/>
      </rPr>
      <t>Describe how the newly constructed rental or ownership housing units were determined to be affordable to very- low, low, and moderate income households without either public subsidies or restrictive covenants. This may be based on various methods considering sales prices or rents relative to the income levels of households such as through a survey of comparable units in the area that show the unit would be affordable to very-low, low, or moderate income households.</t>
    </r>
  </si>
  <si>
    <r>
      <t>o</t>
    </r>
    <r>
      <rPr>
        <sz val="7"/>
        <color theme="1"/>
        <rFont val="Times New Roman"/>
        <family val="1"/>
      </rPr>
      <t xml:space="preserve">   </t>
    </r>
    <r>
      <rPr>
        <sz val="11"/>
        <color theme="1"/>
        <rFont val="Calibri"/>
        <family val="2"/>
        <scheme val="minor"/>
      </rPr>
      <t>The jurisdiction can consider comparable rental prices or new sales prices (actual or anticipated). The jurisdiction should consider costs for renters (i.e., 30% of household income for rent and utilities) or owners (e.g., 30% of household income for principal, interest, taxes, insurance and utilities, pursuant to Title 25 CCR Section 6920)</t>
    </r>
  </si>
  <si>
    <r>
      <t>·</t>
    </r>
    <r>
      <rPr>
        <sz val="7"/>
        <color theme="1"/>
        <rFont val="Times New Roman"/>
        <family val="1"/>
      </rPr>
      <t xml:space="preserve">         </t>
    </r>
    <r>
      <rPr>
        <sz val="11"/>
        <color theme="1"/>
        <rFont val="Calibri"/>
        <family val="2"/>
        <scheme val="minor"/>
      </rPr>
      <t>In the absence of justification that the unit is affordable to a very- low, low, and moderate income household, the unit must be counted as above-moderate income.</t>
    </r>
  </si>
  <si>
    <r>
      <t xml:space="preserve">19. Term of Affordability or Deed Restriction: </t>
    </r>
    <r>
      <rPr>
        <sz val="11"/>
        <color theme="1"/>
        <rFont val="Calibri"/>
        <family val="2"/>
        <scheme val="minor"/>
      </rPr>
      <t>If units have committed financial assistance and/or are deed restricted, enter the duration of the affordability or deed restriction. If units are affordable in perpetuity, enter 1,000. If multiple funding sources or deed restrictions on the development have different terms of affordability, please enter the longest term of affordability. Although completion of this field is optional, your input would be greatly appreciated.</t>
    </r>
    <r>
      <rPr>
        <b/>
        <sz val="11"/>
        <color theme="1"/>
        <rFont val="Calibri"/>
        <family val="2"/>
        <scheme val="minor"/>
      </rPr>
      <t xml:space="preserve">  </t>
    </r>
  </si>
  <si>
    <r>
      <t>20. Demolished/Destroyed Units</t>
    </r>
    <r>
      <rPr>
        <sz val="11"/>
        <color theme="1"/>
        <rFont val="Calibri"/>
        <family val="2"/>
        <scheme val="minor"/>
      </rPr>
      <t xml:space="preserve">: This section is to report if the project and associated APN, has a permit, entitlement or certificate of occupancy in the reporting year, and the APN previously had demolished or destroyed units.  </t>
    </r>
  </si>
  <si>
    <r>
      <t>·</t>
    </r>
    <r>
      <rPr>
        <sz val="7"/>
        <color theme="1"/>
        <rFont val="Times New Roman"/>
        <family val="1"/>
      </rPr>
      <t xml:space="preserve">         </t>
    </r>
    <r>
      <rPr>
        <sz val="11"/>
        <color theme="1"/>
        <rFont val="Calibri"/>
        <family val="2"/>
        <scheme val="minor"/>
      </rPr>
      <t>Enter the “Number of Demolished or Destroyed Units” in the reporting calendar year.</t>
    </r>
  </si>
  <si>
    <r>
      <t>·</t>
    </r>
    <r>
      <rPr>
        <sz val="7"/>
        <color theme="1"/>
        <rFont val="Times New Roman"/>
        <family val="1"/>
      </rPr>
      <t xml:space="preserve">         </t>
    </r>
    <r>
      <rPr>
        <sz val="11"/>
        <color theme="1"/>
        <rFont val="Calibri"/>
        <family val="2"/>
        <scheme val="minor"/>
      </rPr>
      <t>From the drop down menu select “demolished” if the units were torn down. Select “Destroyed” if the units were lost due to fire or other natural disaster.</t>
    </r>
  </si>
  <si>
    <r>
      <t>·</t>
    </r>
    <r>
      <rPr>
        <sz val="7"/>
        <color theme="1"/>
        <rFont val="Times New Roman"/>
        <family val="1"/>
      </rPr>
      <t xml:space="preserve">         </t>
    </r>
    <r>
      <rPr>
        <sz val="11"/>
        <color theme="1"/>
        <rFont val="Calibri"/>
        <family val="2"/>
        <scheme val="minor"/>
      </rPr>
      <t>From the drop down menu “Demolished/Destroyed Units Owner or Renter” select “R” for renter or “O” for owner.</t>
    </r>
  </si>
  <si>
    <r>
      <t>Fields 21 through 24 Density Bonus Detail</t>
    </r>
    <r>
      <rPr>
        <b/>
        <sz val="11"/>
        <color theme="1"/>
        <rFont val="Calibri"/>
        <family val="2"/>
        <scheme val="minor"/>
      </rPr>
      <t>:</t>
    </r>
    <r>
      <rPr>
        <sz val="11"/>
        <color theme="1"/>
        <rFont val="Calibri"/>
        <family val="2"/>
        <scheme val="minor"/>
      </rPr>
      <t xml:space="preserve"> The following fields must be completed for at least a sample of density bonus projects reported by the jurisdiction and should only be completed if “DB” is one of the selections in section 17.</t>
    </r>
  </si>
  <si>
    <r>
      <rPr>
        <b/>
        <sz val="11"/>
        <color theme="1"/>
        <rFont val="Calibri"/>
        <family val="2"/>
      </rPr>
      <t>21. Density bonus:</t>
    </r>
    <r>
      <rPr>
        <sz val="11"/>
        <color theme="1"/>
        <rFont val="Calibri"/>
        <family val="2"/>
      </rPr>
      <t xml:space="preserve"> This section and the sections to follow are for reporting if the project received a density bonus, including concessions, incentives, waivers, or other modifications. The first field asks for the percentage of density bonus that was applied to the project.</t>
    </r>
  </si>
  <si>
    <r>
      <t>·</t>
    </r>
    <r>
      <rPr>
        <sz val="7"/>
        <color theme="1"/>
        <rFont val="Times New Roman"/>
        <family val="1"/>
      </rPr>
      <t xml:space="preserve">         </t>
    </r>
    <r>
      <rPr>
        <sz val="11"/>
        <color theme="1"/>
        <rFont val="Calibri"/>
        <family val="2"/>
        <scheme val="minor"/>
      </rPr>
      <t>If the planning area's maximum allowable density is calculated based on the allowable number of units, express your response as a percentage (New total number of units - Old total number of units)/(Old total number of units); NOTE THAT WE ARE NOT PROPOSING TO EXPRESS THE DENSITY AS UNITS PER ACRE.</t>
    </r>
  </si>
  <si>
    <r>
      <t>·</t>
    </r>
    <r>
      <rPr>
        <sz val="7"/>
        <color theme="1"/>
        <rFont val="Times New Roman"/>
        <family val="1"/>
      </rPr>
      <t xml:space="preserve">         </t>
    </r>
    <r>
      <rPr>
        <sz val="11"/>
        <color theme="1"/>
        <rFont val="Calibri"/>
        <family val="2"/>
        <scheme val="minor"/>
      </rPr>
      <t>Alternatively, if the planning area's maximum allowable density is form- or volume-based, express your response as a percentage (New maximum allowable residential gross floor area - Old maximum allowable residential gross floor area)/(Old maximum allowable residential gross floor area)</t>
    </r>
  </si>
  <si>
    <r>
      <rPr>
        <b/>
        <sz val="11"/>
        <color theme="1"/>
        <rFont val="Calibri"/>
        <family val="2"/>
      </rPr>
      <t xml:space="preserve">22. Percentage of deed-restricted units: </t>
    </r>
    <r>
      <rPr>
        <sz val="11"/>
        <color theme="1"/>
        <rFont val="Calibri"/>
        <family val="2"/>
      </rPr>
      <t>Enter the percentage of deed-restricted units in the project expressed as (percentage of deed-restricted units) / (total number of units) NOTE THAT THIS CALCULATION MIGHT ALSO BE PROBLEMATIC IF THERE ARE DEED-RESTRICTED UNITS MANDATED BY ANOTHER SUBSIDY PROGRAM</t>
    </r>
  </si>
  <si>
    <r>
      <rPr>
        <b/>
        <sz val="11"/>
        <color theme="1"/>
        <rFont val="Calibri"/>
        <family val="2"/>
        <scheme val="minor"/>
      </rPr>
      <t xml:space="preserve">23. Number of incentives and other modifications: </t>
    </r>
    <r>
      <rPr>
        <sz val="11"/>
        <color theme="1"/>
        <rFont val="Calibri"/>
        <family val="2"/>
        <scheme val="minor"/>
      </rPr>
      <t>Enter the total number of other incentives, concessions, waivers, or other modifications given to the project (exclude parking waivers or parking reductions).</t>
    </r>
    <r>
      <rPr>
        <sz val="11"/>
        <color theme="1"/>
        <rFont val="Calibri"/>
        <family val="1"/>
        <charset val="2"/>
        <scheme val="minor"/>
      </rPr>
      <t xml:space="preserve"> List the specific incentives, concessions, waivers, or other modifications given to the project using the drop-down menu.</t>
    </r>
  </si>
  <si>
    <r>
      <t>·</t>
    </r>
    <r>
      <rPr>
        <sz val="7"/>
        <color theme="1"/>
        <rFont val="Times New Roman"/>
        <family val="1"/>
      </rPr>
      <t xml:space="preserve">         </t>
    </r>
    <r>
      <rPr>
        <sz val="11"/>
        <color theme="1"/>
        <rFont val="Calibri"/>
        <family val="2"/>
        <scheme val="minor"/>
      </rPr>
      <t>On-Site Improvements</t>
    </r>
  </si>
  <si>
    <r>
      <t>·</t>
    </r>
    <r>
      <rPr>
        <sz val="7"/>
        <color theme="1"/>
        <rFont val="Times New Roman"/>
        <family val="1"/>
      </rPr>
      <t xml:space="preserve">         </t>
    </r>
    <r>
      <rPr>
        <sz val="11"/>
        <color theme="1"/>
        <rFont val="Calibri"/>
        <family val="2"/>
        <scheme val="minor"/>
      </rPr>
      <t>Off-Site Improvements</t>
    </r>
  </si>
  <si>
    <r>
      <t>·</t>
    </r>
    <r>
      <rPr>
        <sz val="7"/>
        <color theme="1"/>
        <rFont val="Times New Roman"/>
        <family val="1"/>
      </rPr>
      <t xml:space="preserve">         </t>
    </r>
    <r>
      <rPr>
        <sz val="11"/>
        <color theme="1"/>
        <rFont val="Calibri"/>
        <family val="2"/>
        <scheme val="minor"/>
      </rPr>
      <t>Development Standards Modification</t>
    </r>
  </si>
  <si>
    <r>
      <t>·</t>
    </r>
    <r>
      <rPr>
        <sz val="7"/>
        <color theme="1"/>
        <rFont val="Times New Roman"/>
        <family val="1"/>
      </rPr>
      <t xml:space="preserve">         </t>
    </r>
    <r>
      <rPr>
        <sz val="11"/>
        <color theme="1"/>
        <rFont val="Calibri"/>
        <family val="2"/>
        <scheme val="minor"/>
      </rPr>
      <t>Other</t>
    </r>
  </si>
  <si>
    <t>24. Reductions or waivers of parking standards:</t>
  </si>
  <si>
    <r>
      <t>·</t>
    </r>
    <r>
      <rPr>
        <sz val="7"/>
        <color theme="1"/>
        <rFont val="Times New Roman"/>
        <family val="1"/>
      </rPr>
      <t xml:space="preserve">         </t>
    </r>
    <r>
      <rPr>
        <sz val="11"/>
        <color theme="1"/>
        <rFont val="Calibri"/>
        <family val="2"/>
        <scheme val="minor"/>
      </rPr>
      <t>Did the project receive a reduction or waiver of parking standards? Answer Yes or No.</t>
    </r>
  </si>
  <si>
    <r>
      <t xml:space="preserve">25. Notes: </t>
    </r>
    <r>
      <rPr>
        <sz val="11"/>
        <color theme="1"/>
        <rFont val="Calibri"/>
        <family val="2"/>
        <scheme val="minor"/>
      </rPr>
      <t>Use this field to enter any applicable notes about the project or development.</t>
    </r>
  </si>
  <si>
    <t>TABLE B
Regional Housing Needs Allocation Progress – Permitted Units Issued By Affordability</t>
  </si>
  <si>
    <t xml:space="preserve">Table B is a summary of prior permitting activity in the current planning cycle, including permitting activity for the calendar year being reported. Please note, the last year of the 5th cycle will only contain units with permit dates that occurred before the end of the cycle. The first year of the 6th cycle will only contain units with permits that occurred on or after the beginning of the cycle. To assist jurisdictions in completing this form, HCD has pre-filled permit data as reported to HCD on prior APRs. Past unit information will auto-populate when the jurisdiction’s name in the general information section of the “Start Here” tab is entered. Current year permitted units will auto-populate from data reported in table A2. If permit activity for current year is inaccurate, jurisdictions should make adjustments on field number 7, Affordability by Household Income – Building Permits in table A2. </t>
  </si>
  <si>
    <t xml:space="preserve">Please contact HCD at APR@hcd.ca.gov if data from previous years does not populate or if different than the information supplied in Table B. Any changes made by localities to previous years’ data in Table B will not update prior APR records maintained by HCD. </t>
  </si>
  <si>
    <t xml:space="preserve">Table B reports the number of units for which permits were issued to demonstrate progress in meeting the jurisdiction’s share of regional housing need for the planning period. </t>
  </si>
  <si>
    <r>
      <t>1. Regional Housing Needs Allocation by Income Level:</t>
    </r>
    <r>
      <rPr>
        <sz val="11"/>
        <color theme="1"/>
        <rFont val="Calibri"/>
        <family val="2"/>
        <scheme val="minor"/>
      </rPr>
      <t xml:space="preserve"> Lists the jurisdiction’s assigned RHNA for the planning cycle by income group. This field will be auto-populated once the jurisdiction’s name is entered in the “Start Here” tab.</t>
    </r>
  </si>
  <si>
    <r>
      <t>2. Year:</t>
    </r>
    <r>
      <rPr>
        <sz val="11"/>
        <color theme="1"/>
        <rFont val="Calibri"/>
        <family val="2"/>
        <scheme val="minor"/>
      </rPr>
      <t xml:space="preserve"> Lists the building </t>
    </r>
    <r>
      <rPr>
        <u/>
        <sz val="11"/>
        <color theme="1"/>
        <rFont val="Calibri"/>
        <family val="2"/>
        <scheme val="minor"/>
      </rPr>
      <t>permit data</t>
    </r>
    <r>
      <rPr>
        <sz val="11"/>
        <color theme="1"/>
        <rFont val="Calibri"/>
        <family val="2"/>
        <scheme val="minor"/>
      </rPr>
      <t xml:space="preserve"> for each year of the RHNA planning cycle beginning in the first year and ending with the data from the current reporting year which can be found in Table A2.</t>
    </r>
  </si>
  <si>
    <r>
      <t>3. Total Units to Date (all years):</t>
    </r>
    <r>
      <rPr>
        <sz val="11"/>
        <color theme="1"/>
        <rFont val="Calibri"/>
        <family val="2"/>
        <scheme val="minor"/>
      </rPr>
      <t xml:space="preserve"> Totals the number of units permitted in each income category.</t>
    </r>
  </si>
  <si>
    <r>
      <t>4. Total Remaining RHNA by Income Level:</t>
    </r>
    <r>
      <rPr>
        <sz val="11"/>
        <color theme="1"/>
        <rFont val="Calibri"/>
        <family val="2"/>
        <scheme val="minor"/>
      </rPr>
      <t xml:space="preserve"> This field uses the information from the “Total Units to Date” category and deducts the units by income category from the jurisdiction’s assigned RHNA number. Note: The total units remaining to meet the RHNA allocation is in the bottom right hand corner.</t>
    </r>
  </si>
  <si>
    <r>
      <t>TABLE</t>
    </r>
    <r>
      <rPr>
        <b/>
        <sz val="14"/>
        <color rgb="FF2E74B5"/>
        <rFont val="Calibri Light"/>
        <family val="2"/>
      </rPr>
      <t xml:space="preserve"> </t>
    </r>
    <r>
      <rPr>
        <b/>
        <sz val="14"/>
        <rFont val="Calibri"/>
        <family val="2"/>
      </rPr>
      <t>C
Sites Identified or Rezoned to Accommodate Shortfall Housing Need</t>
    </r>
  </si>
  <si>
    <t xml:space="preserve">Please note: This table should only be filled out when a city or county identified an Unaccommodated Need of sites from the previous planning period Government Code section 65584.09, has Shortfall of Sites as identified in the housing element Government Code section 65583, subdivision (c)(1); or is identifying additional sites required by No Net Loss law pursuant to Government Code section 65863. The data in this inventory serves as an addendum to the housing element sites inventory. This table should not include rezoning for a specific project. </t>
  </si>
  <si>
    <r>
      <t>1. Project Identifier:</t>
    </r>
    <r>
      <rPr>
        <sz val="11"/>
        <color theme="1"/>
        <rFont val="Calibri"/>
        <family val="2"/>
        <scheme val="minor"/>
      </rPr>
      <t xml:space="preserve"> Include the Assessor Parcel Number (APN) and street address. The project name and local jurisdiction tracking ID are optional.</t>
    </r>
  </si>
  <si>
    <r>
      <t xml:space="preserve">2. Date of Rezone: </t>
    </r>
    <r>
      <rPr>
        <sz val="11"/>
        <color theme="1"/>
        <rFont val="Calibri"/>
        <family val="2"/>
        <scheme val="minor"/>
      </rPr>
      <t>If rezone was required, identify the date the rezone occurred. Enter date as month/day/year (e.g., 6/1/2018).</t>
    </r>
  </si>
  <si>
    <r>
      <t xml:space="preserve">3. RHNA Shortfall by Household Income Category: </t>
    </r>
    <r>
      <rPr>
        <sz val="11"/>
        <color theme="1"/>
        <rFont val="Calibri"/>
        <family val="2"/>
        <scheme val="minor"/>
      </rPr>
      <t xml:space="preserve">For each development or site, list the number of units that are affordable to the following income levels (refer to Definitions section for more detail):  </t>
    </r>
  </si>
  <si>
    <r>
      <t>Note: rezoning is not required to accommodate moderate or above moderate RHNA shortfall.</t>
    </r>
    <r>
      <rPr>
        <b/>
        <i/>
        <sz val="11"/>
        <color theme="1"/>
        <rFont val="Calibri"/>
        <family val="2"/>
        <scheme val="minor"/>
      </rPr>
      <t xml:space="preserve"> </t>
    </r>
  </si>
  <si>
    <r>
      <t xml:space="preserve">4. Rezone Type: </t>
    </r>
    <r>
      <rPr>
        <sz val="11"/>
        <color theme="1"/>
        <rFont val="Calibri"/>
        <family val="2"/>
        <scheme val="minor"/>
      </rPr>
      <t>From the dropdown list, select one of the following for each project:</t>
    </r>
  </si>
  <si>
    <r>
      <t>·</t>
    </r>
    <r>
      <rPr>
        <sz val="7"/>
        <color theme="1"/>
        <rFont val="Times New Roman"/>
        <family val="1"/>
      </rPr>
      <t xml:space="preserve">         </t>
    </r>
    <r>
      <rPr>
        <b/>
        <sz val="11"/>
        <color theme="1"/>
        <rFont val="Calibri"/>
        <family val="2"/>
        <scheme val="minor"/>
      </rPr>
      <t>No Net Loss</t>
    </r>
    <r>
      <rPr>
        <sz val="11"/>
        <color theme="1"/>
        <rFont val="Calibri"/>
        <family val="2"/>
        <scheme val="minor"/>
      </rPr>
      <t xml:space="preserve"> (Government Code section 65863): When a jurisdiction permits or causes its housing element sites inventory site capacity to be insufficient to meet its remaining unmet RHNA for lower and moderate-income households. In general, a jurisdiction must demonstrate sufficient capacity on existing sites or make available adequate sites within 180 days of there being insufficient sites to meet the remaining RHNA.</t>
    </r>
  </si>
  <si>
    <r>
      <t>·</t>
    </r>
    <r>
      <rPr>
        <sz val="7"/>
        <color theme="1"/>
        <rFont val="Times New Roman"/>
        <family val="1"/>
      </rPr>
      <t xml:space="preserve">         </t>
    </r>
    <r>
      <rPr>
        <b/>
        <sz val="11"/>
        <color theme="1"/>
        <rFont val="Calibri"/>
        <family val="2"/>
        <scheme val="minor"/>
      </rPr>
      <t>Unaccommodated Need</t>
    </r>
    <r>
      <rPr>
        <sz val="11"/>
        <color theme="1"/>
        <rFont val="Calibri"/>
        <family val="2"/>
        <scheme val="minor"/>
      </rPr>
      <t xml:space="preserve"> (Government Code section 65584.09): When a jurisdiction failed to identify or make adequate sites available in the prior planning period to accommodate its RHNA by income category. Note: When this condition occurred, the housing element in the current planning period in most cases will have a program to make available adequate sites to address the unmet RHNA by income category in the first year of the planning period.</t>
    </r>
  </si>
  <si>
    <r>
      <t>·</t>
    </r>
    <r>
      <rPr>
        <sz val="7"/>
        <color theme="1"/>
        <rFont val="Times New Roman"/>
        <family val="1"/>
      </rPr>
      <t xml:space="preserve">         </t>
    </r>
    <r>
      <rPr>
        <b/>
        <sz val="11"/>
        <color theme="1"/>
        <rFont val="Calibri"/>
        <family val="2"/>
        <scheme val="minor"/>
      </rPr>
      <t xml:space="preserve">Shortfall of Sites </t>
    </r>
    <r>
      <rPr>
        <sz val="11"/>
        <color theme="1"/>
        <rFont val="Calibri"/>
        <family val="2"/>
        <scheme val="minor"/>
      </rPr>
      <t>(Government Code section 65583, subdivision (c)(1)): When a jurisdiction does not identify adequate sites to accommodate its RHNA by income category in the current planning period. Note: When this condition occurred, the housing element for the current planning period must have included a program to make available adequate sites to address the unmet RHNA by income category. For jurisdictions on an eight year planning period, the rezones must be complete within the first three years of the planning period.</t>
    </r>
  </si>
  <si>
    <r>
      <t xml:space="preserve">5. Parcel Size (Acres): </t>
    </r>
    <r>
      <rPr>
        <sz val="11"/>
        <color theme="1"/>
        <rFont val="Calibri"/>
        <family val="2"/>
        <scheme val="minor"/>
      </rPr>
      <t>Enter the size of the parcel in acres.</t>
    </r>
  </si>
  <si>
    <r>
      <t xml:space="preserve">6. General Plan Designation: </t>
    </r>
    <r>
      <rPr>
        <sz val="11"/>
        <color theme="1"/>
        <rFont val="Calibri"/>
        <family val="2"/>
        <scheme val="minor"/>
      </rPr>
      <t>Enter the new General Plan Land Use designation. If no change was made, enter the current designation.</t>
    </r>
  </si>
  <si>
    <r>
      <t xml:space="preserve">7. Zoning: </t>
    </r>
    <r>
      <rPr>
        <sz val="11"/>
        <color theme="1"/>
        <rFont val="Calibri"/>
        <family val="2"/>
        <scheme val="minor"/>
      </rPr>
      <t>Enter the new zoning designation for the parcel. If no change was made, enter the current zoning designation.</t>
    </r>
  </si>
  <si>
    <r>
      <t xml:space="preserve">8. Density Allowed: </t>
    </r>
    <r>
      <rPr>
        <sz val="11"/>
        <color theme="1"/>
        <rFont val="Calibri"/>
        <family val="2"/>
        <scheme val="minor"/>
      </rPr>
      <t>Enter the minimum and maximum density allowed on each parcel. This is the density allowed after any zoning amendments are made. If no maximum density enter N/A.</t>
    </r>
  </si>
  <si>
    <r>
      <t xml:space="preserve">9. Realistic Capacity: </t>
    </r>
    <r>
      <rPr>
        <sz val="11"/>
        <color theme="1"/>
        <rFont val="Calibri"/>
        <family val="2"/>
        <scheme val="minor"/>
      </rPr>
      <t>Enter the estimated realistic unit capacity for each parcel. Refer to Definitions for more information about “Realistic Capacity.”</t>
    </r>
  </si>
  <si>
    <r>
      <t xml:space="preserve">10. Vacant/Non-vacant: </t>
    </r>
    <r>
      <rPr>
        <sz val="8"/>
        <color theme="1"/>
        <rFont val="Calibri"/>
        <family val="2"/>
        <scheme val="minor"/>
      </rPr>
      <t> </t>
    </r>
    <r>
      <rPr>
        <sz val="11"/>
        <color theme="1"/>
        <rFont val="Calibri"/>
        <family val="2"/>
        <scheme val="minor"/>
      </rPr>
      <t>From the drop-down list, select if the parcel is vacant or non-vacant. If the parcel is non-vacant, then enter the description of existing uses in Field 11.</t>
    </r>
  </si>
  <si>
    <r>
      <t xml:space="preserve">11. Description of Existing Uses: </t>
    </r>
    <r>
      <rPr>
        <sz val="11"/>
        <color theme="1"/>
        <rFont val="Calibri"/>
        <family val="2"/>
        <scheme val="minor"/>
      </rPr>
      <t>Include a description of existing uses. Description must be specific (i.e. SFR, MF, surplus school site, operating business, vacant commercial building, parking lot). Classifications of uses (i.e. “commercial”, “retail”, “office”, or “residential”) are not sufficient.</t>
    </r>
  </si>
  <si>
    <t>TABLE D 
 Program Implementation Status pursuant to Government Code section 65583</t>
  </si>
  <si>
    <r>
      <t xml:space="preserve">Report the status/progress of housing element program and policy implementation for </t>
    </r>
    <r>
      <rPr>
        <b/>
        <sz val="11"/>
        <color theme="1"/>
        <rFont val="Calibri"/>
        <family val="2"/>
        <scheme val="minor"/>
      </rPr>
      <t>all</t>
    </r>
    <r>
      <rPr>
        <sz val="11"/>
        <color theme="1"/>
        <rFont val="Calibri"/>
        <family val="2"/>
        <scheme val="minor"/>
      </rPr>
      <t xml:space="preserve"> programs described in the housing element:</t>
    </r>
  </si>
  <si>
    <r>
      <t>1.</t>
    </r>
    <r>
      <rPr>
        <b/>
        <sz val="7"/>
        <color theme="1"/>
        <rFont val="Times New Roman"/>
        <family val="1"/>
      </rPr>
      <t xml:space="preserve">       </t>
    </r>
    <r>
      <rPr>
        <b/>
        <sz val="11"/>
        <color theme="1"/>
        <rFont val="Calibri"/>
        <family val="2"/>
        <scheme val="minor"/>
      </rPr>
      <t>Name of Program:</t>
    </r>
    <r>
      <rPr>
        <sz val="11"/>
        <color theme="1"/>
        <rFont val="Calibri"/>
        <family val="2"/>
        <scheme val="minor"/>
      </rPr>
      <t xml:space="preserve"> List the name of the program as described in the element.</t>
    </r>
  </si>
  <si>
    <r>
      <t>2.</t>
    </r>
    <r>
      <rPr>
        <b/>
        <sz val="7"/>
        <color theme="1"/>
        <rFont val="Times New Roman"/>
        <family val="1"/>
      </rPr>
      <t xml:space="preserve">       </t>
    </r>
    <r>
      <rPr>
        <b/>
        <sz val="11"/>
        <color theme="1"/>
        <rFont val="Calibri"/>
        <family val="2"/>
        <scheme val="minor"/>
      </rPr>
      <t>Objective</t>
    </r>
    <r>
      <rPr>
        <sz val="11"/>
        <color theme="1"/>
        <rFont val="Calibri"/>
        <family val="2"/>
        <scheme val="minor"/>
      </rPr>
      <t>: List the program objective (for example, “Update the accessory dwelling unit ordinance”).</t>
    </r>
  </si>
  <si>
    <r>
      <t>3.</t>
    </r>
    <r>
      <rPr>
        <b/>
        <sz val="7"/>
        <color theme="1"/>
        <rFont val="Times New Roman"/>
        <family val="1"/>
      </rPr>
      <t xml:space="preserve">       </t>
    </r>
    <r>
      <rPr>
        <b/>
        <sz val="11"/>
        <color theme="1"/>
        <rFont val="Calibri"/>
        <family val="2"/>
        <scheme val="minor"/>
      </rPr>
      <t>Timeframe in Housing Element</t>
    </r>
    <r>
      <rPr>
        <sz val="11"/>
        <color theme="1"/>
        <rFont val="Calibri"/>
        <family val="2"/>
        <scheme val="minor"/>
      </rPr>
      <t>: Enter the date the objective is scheduled to be accomplished.</t>
    </r>
  </si>
  <si>
    <r>
      <t>4.</t>
    </r>
    <r>
      <rPr>
        <b/>
        <sz val="7"/>
        <color theme="1"/>
        <rFont val="Times New Roman"/>
        <family val="1"/>
      </rPr>
      <t xml:space="preserve">       </t>
    </r>
    <r>
      <rPr>
        <b/>
        <sz val="11"/>
        <color theme="1"/>
        <rFont val="Calibri"/>
        <family val="2"/>
        <scheme val="minor"/>
      </rPr>
      <t>Status of Program Implementation</t>
    </r>
    <r>
      <rPr>
        <sz val="11"/>
        <color theme="1"/>
        <rFont val="Calibri"/>
        <family val="2"/>
        <scheme val="minor"/>
      </rPr>
      <t>: List the action or status of program implementation.</t>
    </r>
  </si>
  <si>
    <t>For your information, the following list includes the statutory requirements for housing element programs:</t>
  </si>
  <si>
    <r>
      <t>·</t>
    </r>
    <r>
      <rPr>
        <sz val="7"/>
        <color theme="1"/>
        <rFont val="Times New Roman"/>
        <family val="1"/>
      </rPr>
      <t xml:space="preserve">         </t>
    </r>
    <r>
      <rPr>
        <sz val="11"/>
        <color theme="1"/>
        <rFont val="Calibri"/>
        <family val="2"/>
        <scheme val="minor"/>
      </rPr>
      <t xml:space="preserve">Adequate sites (Gov. Code, § 65583, subd. (c)(1)). </t>
    </r>
    <r>
      <rPr>
        <i/>
        <sz val="11"/>
        <color theme="1"/>
        <rFont val="Calibri"/>
        <family val="2"/>
        <scheme val="minor"/>
      </rPr>
      <t>Please note: Where a jurisdiction has included a rezone program pursuant to Government Code section 65583.2, subdivision (h) to address a shortfall of capacity to accommodate its RHNA, Table C must include specific information demonstrating progress in implementation including total acres, brief description of sites, date of rezone, and compliance with by-right approval and density requirements.</t>
    </r>
  </si>
  <si>
    <r>
      <t>·</t>
    </r>
    <r>
      <rPr>
        <sz val="7"/>
        <color theme="1"/>
        <rFont val="Times New Roman"/>
        <family val="1"/>
      </rPr>
      <t xml:space="preserve">         </t>
    </r>
    <r>
      <rPr>
        <sz val="11"/>
        <color theme="1"/>
        <rFont val="Calibri"/>
        <family val="2"/>
        <scheme val="minor"/>
      </rPr>
      <t>Assist in the development of low- and moderate-income housing (Gov. Code, § 65583, subd. (c)(2)).</t>
    </r>
  </si>
  <si>
    <r>
      <t>·</t>
    </r>
    <r>
      <rPr>
        <sz val="7"/>
        <color theme="1"/>
        <rFont val="Times New Roman"/>
        <family val="1"/>
      </rPr>
      <t xml:space="preserve">         </t>
    </r>
    <r>
      <rPr>
        <sz val="11"/>
        <color theme="1"/>
        <rFont val="Calibri"/>
        <family val="2"/>
        <scheme val="minor"/>
      </rPr>
      <t xml:space="preserve">Remove or mitigate constraints (Gov. Code, § 65583, subd. (c)(3)). </t>
    </r>
  </si>
  <si>
    <r>
      <t>·</t>
    </r>
    <r>
      <rPr>
        <sz val="7"/>
        <color theme="1"/>
        <rFont val="Times New Roman"/>
        <family val="1"/>
      </rPr>
      <t xml:space="preserve">         </t>
    </r>
    <r>
      <rPr>
        <sz val="11"/>
        <color theme="1"/>
        <rFont val="Calibri"/>
        <family val="2"/>
        <scheme val="minor"/>
      </rPr>
      <t>Conserve and improve existing affordable housing (Gov. Code, § 65583, subd. (c)(4)).</t>
    </r>
  </si>
  <si>
    <t>Promote and affirmatively further fair housing opportunities (Gov. Code, § 65583, subd. (c)(5)).</t>
  </si>
  <si>
    <r>
      <t>·</t>
    </r>
    <r>
      <rPr>
        <sz val="7"/>
        <color theme="1"/>
        <rFont val="Times New Roman"/>
        <family val="1"/>
      </rPr>
      <t xml:space="preserve">         </t>
    </r>
    <r>
      <rPr>
        <sz val="11"/>
        <color theme="1"/>
        <rFont val="Calibri"/>
        <family val="2"/>
        <scheme val="minor"/>
      </rPr>
      <t>Preserve units at-risk of conversion from low-income use (Gov. Code, § 65583, subd. (c)(6).</t>
    </r>
  </si>
  <si>
    <t>Please note: Jurisdictions may add additional rows in Table D to include all Housing Element programs, or to provide clarification or information relevant to demonstrating progress towards meeting RHNA objectives.</t>
  </si>
  <si>
    <t>TABLE E
Commercial Development Bonus Approved pursuant to Government Code section 65915.7</t>
  </si>
  <si>
    <t>Government Code section 65915.7 states: </t>
  </si>
  <si>
    <r>
      <t>“(a) When an applicant for approval of a commercial development has entered into an agreement for partnered housing described in subdivision (c) to contribute affordable housing through a joint project or two separate projects encompassing affordable housing, the city, county, or city and county shall grant to the commercial developer a development bonus as prescribed in subdivision (b). Housing shall be constructed on the site of the commercial development or on a site that…”</t>
    </r>
    <r>
      <rPr>
        <sz val="11"/>
        <color theme="1"/>
        <rFont val="Calibri"/>
        <family val="2"/>
        <scheme val="minor"/>
      </rPr>
      <t xml:space="preserve"> meets several criteria.</t>
    </r>
  </si>
  <si>
    <t>If the jurisdiction has approved any commercial development bonuses during the reporting year, enter the following information:</t>
  </si>
  <si>
    <r>
      <t>1. Project Identifier:</t>
    </r>
    <r>
      <rPr>
        <sz val="11"/>
        <color theme="1"/>
        <rFont val="Calibri"/>
        <family val="2"/>
        <scheme val="minor"/>
      </rPr>
      <t xml:space="preserve">  Include the parcel’s APN number and street address. The project name and local jurisdiction tracking ID are optional.</t>
    </r>
  </si>
  <si>
    <r>
      <t xml:space="preserve">2. Units Constructed as Part of the Agreement: </t>
    </r>
    <r>
      <rPr>
        <sz val="11"/>
        <color theme="1"/>
        <rFont val="Calibri"/>
        <family val="2"/>
        <scheme val="minor"/>
      </rPr>
      <t xml:space="preserve">For each development, list the number of units that are affordable to the following income levels (refer to definitions for more detail):  </t>
    </r>
  </si>
  <si>
    <r>
      <t xml:space="preserve">3. Description of Commercial Development Bonus: </t>
    </r>
    <r>
      <rPr>
        <sz val="8"/>
        <color theme="1"/>
        <rFont val="Calibri"/>
        <family val="2"/>
        <scheme val="minor"/>
      </rPr>
      <t> </t>
    </r>
    <r>
      <rPr>
        <sz val="11"/>
        <color theme="1"/>
        <rFont val="Calibri"/>
        <family val="2"/>
        <scheme val="minor"/>
      </rPr>
      <t>Include a description of the commercial development bonus approved by the jurisdiction.</t>
    </r>
  </si>
  <si>
    <r>
      <t xml:space="preserve">4. Commercial Development Bonus Date Approved: </t>
    </r>
    <r>
      <rPr>
        <sz val="11"/>
        <color theme="1"/>
        <rFont val="Calibri"/>
        <family val="2"/>
        <scheme val="minor"/>
      </rPr>
      <t>Enter the date that the jurisdiction approved the commercial development bonus. Enter date as month/day/year (e.g., 6/1/2018).</t>
    </r>
  </si>
  <si>
    <t>TABLE F
Units Rehabilitated, Preserved and Acquired for Alternative Adequate Sites pursuant to Government Code section 65583.1, subdivision (c)</t>
  </si>
  <si>
    <r>
      <t xml:space="preserve">Please note this table is optional: </t>
    </r>
    <r>
      <rPr>
        <i/>
        <sz val="11"/>
        <color theme="1"/>
        <rFont val="Calibri"/>
        <family val="2"/>
        <scheme val="minor"/>
      </rPr>
      <t>The jurisdiction can use this table to report units that have been substantially rehabilitated, converted from non-affordable to affordable by acquisition, and preserved, including mobilehome park preservation, consistent with the standards set forth in Government Code section 65583.1, subdivision (c). Please note, motel, hotel, hostel rooms or other structures that are converted from non-residential to residential units pursuant to Government Code section 65583.1(c)(1)(D) are considered net-new housing units and must be reported in Table A2 and not reported in Table F.</t>
    </r>
  </si>
  <si>
    <r>
      <t>Units that Do Not Count Toward RHNA</t>
    </r>
    <r>
      <rPr>
        <sz val="11"/>
        <color theme="1"/>
        <rFont val="Calibri"/>
        <family val="2"/>
        <scheme val="minor"/>
      </rPr>
      <t>: The jurisdiction may list for informational purposes only, units that do not count toward RHNA but were substantially rehabilitated, acquired or preserved.</t>
    </r>
  </si>
  <si>
    <t>Units that Count Toward RHNA: To enter units in this table as progress toward RHNA, please contact HCD at APR@hcd.ca.gov. HCD will provide a password to unlock the grey fields.</t>
  </si>
  <si>
    <t>In order to count units reported in this table as progress towards RHNA, the jurisdiction will need to provide information that demonstrate the units meet the standards set forth in Government Code section 65583.1, subdivision (c). These program requirements are summarized on the Alternative Adequate Sites Checklist.</t>
  </si>
  <si>
    <t xml:space="preserve">If HCD finds that the units meet the standards set forth in Government Code section 65583.1, subdivision (c) these units may credit up to 25 percent of the jurisdiction’s adequate sites requirement per income category. </t>
  </si>
  <si>
    <t>Table G</t>
  </si>
  <si>
    <t>Locally Owned Lands Included in the Housing Element Sites Inventory that have been sold, leased, or otherwise disposed of, pursuant to Government Code section 65400.1</t>
  </si>
  <si>
    <t>Chapter 664, Statutes of 2019 (AB 1486) added to the Government code section 65400.1, which requires jurisdictions to include in this APR a listing of sites owned by the locality that were included in the housing element sites inventory and were sold, leased, or otherwise disposed of during the reporting year.</t>
  </si>
  <si>
    <t xml:space="preserve">The listing of sites must include the entity to whom the site was transferred, and the intended use of the site. </t>
  </si>
  <si>
    <t>Table H</t>
  </si>
  <si>
    <t>Locally Owned or Controlled Lands Declared Surplus Pursuant to Government Code section 54221, or Identified as Excess Pursuant to Government Code section 50569</t>
  </si>
  <si>
    <r>
      <t xml:space="preserve">Chapter 661, Statutes of 2019 (AB 1255) amended Government Code section 54230 to require cities and counties to create an inventory of surplus lands defined in subdivision (b) of Section 54221, and all lands in excess of its foreseeable needs, if any, identified pursuant to Section 50569, located in all urbanized areas and urban clusters, as designated by the United States Census Bureau, within the jurisdiction of the county or city that the county or city or any of its departments, agencies, or authorities owns or controls. Please note: </t>
    </r>
    <r>
      <rPr>
        <b/>
        <sz val="11"/>
        <color theme="1"/>
        <rFont val="Calibri"/>
        <family val="2"/>
        <scheme val="minor"/>
      </rPr>
      <t>Jurisdictions are only required to report on property located in an urban area or urbanized cluster.</t>
    </r>
    <r>
      <rPr>
        <sz val="11"/>
        <color theme="1"/>
        <rFont val="Calibri"/>
        <family val="2"/>
        <scheme val="minor"/>
      </rPr>
      <t xml:space="preserve"> For a map of urban areas and urban clusters, please see HCD website here: </t>
    </r>
  </si>
  <si>
    <t>https://cahcd.maps.arcgis.com/apps/webappviewer/index.html?id=5a63b04d7c494a6ebb2aa38a2c3576f5</t>
  </si>
  <si>
    <t>Cities and counties must make a description of each parcel described in paragraph (1) of Government Code section 54230 and the present use of the parcel a matter of public record and shall report this information to the Department of Housing and Community Development no later than April 1 of each year, beginning April 1, 2021, in a form prescribed by the department, as part of its annual progress report submitted pursuant to paragraph (2) of subdivision (a) of Section 65400.</t>
  </si>
  <si>
    <t>“Surplus land” means land owned in fee simple by any local agency for which the local agency’s governing body takes formal action in a regular public meeting declaring that the land is surplus and is not necessary for the agency’s use. Land shall be declared either “surplus land” or “exempt surplus land,” as supported by written findings, before a local agency may take any action to dispose of it consistent with an agency’s policies or procedures. A local agency, on an annual basis, may declare multiple parcels as “surplus land” or “exempt surplus land.”
“Surplus land” includes land held in the Community Redevelopment Property Trust Fund pursuant to Section 34191.4 of the Health and Safety Code and land that has been designated in the long-range property management plan approved by the Department of Finance pursuant to Section 34191.5 of the Health and Safety Code, either for sale or for future development, but does not include any specific disposal of land to an identified entity described in the plan.</t>
  </si>
  <si>
    <t>Parcel Description must include the following:</t>
  </si>
  <si>
    <r>
      <t xml:space="preserve">1. APN: </t>
    </r>
    <r>
      <rPr>
        <sz val="11"/>
        <color theme="1"/>
        <rFont val="Calibri"/>
        <family val="2"/>
        <scheme val="minor"/>
      </rPr>
      <t>Enter the parcel number of the identified property</t>
    </r>
    <r>
      <rPr>
        <b/>
        <sz val="11"/>
        <color theme="1"/>
        <rFont val="Calibri"/>
        <family val="2"/>
        <scheme val="minor"/>
      </rPr>
      <t>.</t>
    </r>
  </si>
  <si>
    <r>
      <t xml:space="preserve">2. Street Address/Intersection: </t>
    </r>
    <r>
      <rPr>
        <sz val="11"/>
        <color theme="1"/>
        <rFont val="Calibri"/>
        <family val="2"/>
        <scheme val="minor"/>
      </rPr>
      <t>Enter the street address of the property. If no street address is available, enter the closest known intersection.</t>
    </r>
  </si>
  <si>
    <r>
      <t>3. Existing Use:</t>
    </r>
    <r>
      <rPr>
        <sz val="11"/>
        <color theme="1"/>
        <rFont val="Calibri"/>
        <family val="2"/>
        <scheme val="minor"/>
      </rPr>
      <t xml:space="preserve"> Select the existing use of the property. Use the drop-down menu to select one of the following options:</t>
    </r>
  </si>
  <si>
    <r>
      <t>·</t>
    </r>
    <r>
      <rPr>
        <sz val="7"/>
        <color theme="1"/>
        <rFont val="Times New Roman"/>
        <family val="1"/>
      </rPr>
      <t xml:space="preserve">        </t>
    </r>
    <r>
      <rPr>
        <sz val="11"/>
        <color theme="1"/>
        <rFont val="Calibri"/>
        <family val="2"/>
        <scheme val="minor"/>
      </rPr>
      <t>Residential</t>
    </r>
  </si>
  <si>
    <r>
      <t>·</t>
    </r>
    <r>
      <rPr>
        <sz val="7"/>
        <color theme="1"/>
        <rFont val="Times New Roman"/>
        <family val="1"/>
      </rPr>
      <t xml:space="preserve">        </t>
    </r>
    <r>
      <rPr>
        <sz val="11"/>
        <color theme="1"/>
        <rFont val="Calibri"/>
        <family val="2"/>
        <scheme val="minor"/>
      </rPr>
      <t>Commercial</t>
    </r>
  </si>
  <si>
    <r>
      <t>·</t>
    </r>
    <r>
      <rPr>
        <sz val="7"/>
        <color theme="1"/>
        <rFont val="Times New Roman"/>
        <family val="1"/>
      </rPr>
      <t xml:space="preserve">        </t>
    </r>
    <r>
      <rPr>
        <sz val="11"/>
        <color theme="1"/>
        <rFont val="Calibri"/>
        <family val="2"/>
        <scheme val="minor"/>
      </rPr>
      <t>Industrial</t>
    </r>
  </si>
  <si>
    <r>
      <t>·</t>
    </r>
    <r>
      <rPr>
        <sz val="7"/>
        <color theme="1"/>
        <rFont val="Times New Roman"/>
        <family val="1"/>
      </rPr>
      <t xml:space="preserve">        </t>
    </r>
    <r>
      <rPr>
        <sz val="11"/>
        <color theme="1"/>
        <rFont val="Calibri"/>
        <family val="2"/>
        <scheme val="minor"/>
      </rPr>
      <t>Public Facilities</t>
    </r>
  </si>
  <si>
    <r>
      <t>·</t>
    </r>
    <r>
      <rPr>
        <sz val="7"/>
        <color theme="1"/>
        <rFont val="Times New Roman"/>
        <family val="1"/>
      </rPr>
      <t xml:space="preserve">        </t>
    </r>
    <r>
      <rPr>
        <sz val="11"/>
        <color theme="1"/>
        <rFont val="Calibri"/>
        <family val="2"/>
        <scheme val="minor"/>
      </rPr>
      <t>Vacant</t>
    </r>
  </si>
  <si>
    <r>
      <t>·</t>
    </r>
    <r>
      <rPr>
        <sz val="7"/>
        <color theme="1"/>
        <rFont val="Times New Roman"/>
        <family val="1"/>
      </rPr>
      <t xml:space="preserve">        </t>
    </r>
    <r>
      <rPr>
        <sz val="11"/>
        <color theme="1"/>
        <rFont val="Calibri"/>
        <family val="2"/>
        <scheme val="minor"/>
      </rPr>
      <t>Air Rights</t>
    </r>
  </si>
  <si>
    <r>
      <t>·</t>
    </r>
    <r>
      <rPr>
        <sz val="7"/>
        <color theme="1"/>
        <rFont val="Times New Roman"/>
        <family val="1"/>
      </rPr>
      <t xml:space="preserve">        </t>
    </r>
    <r>
      <rPr>
        <sz val="11"/>
        <color theme="1"/>
        <rFont val="Calibri"/>
        <family val="2"/>
        <scheme val="minor"/>
      </rPr>
      <t>Other</t>
    </r>
  </si>
  <si>
    <r>
      <t xml:space="preserve">4. Number of Units: </t>
    </r>
    <r>
      <rPr>
        <sz val="11"/>
        <color theme="1"/>
        <rFont val="Calibri"/>
        <family val="2"/>
        <scheme val="minor"/>
      </rPr>
      <t>If the existing use is residential, enter the number of units on the property.</t>
    </r>
  </si>
  <si>
    <r>
      <t xml:space="preserve">5. Surplus Designation: </t>
    </r>
    <r>
      <rPr>
        <sz val="11"/>
        <color theme="1"/>
        <rFont val="Calibri"/>
        <family val="2"/>
        <scheme val="minor"/>
      </rPr>
      <t>Please identify if the property has been designated surplus or exempt surplus pursuant to Government Code section 54221, or excess pursuant to Government Code section 50569.</t>
    </r>
  </si>
  <si>
    <r>
      <t xml:space="preserve">6. Parcel Size (in acres): </t>
    </r>
    <r>
      <rPr>
        <sz val="11"/>
        <color theme="1"/>
        <rFont val="Calibri"/>
        <family val="2"/>
        <scheme val="minor"/>
      </rPr>
      <t>Enter the parcel size in acres.</t>
    </r>
  </si>
  <si>
    <r>
      <t xml:space="preserve">7. Notes (Optional): </t>
    </r>
    <r>
      <rPr>
        <sz val="11"/>
        <color theme="1"/>
        <rFont val="Calibri"/>
        <family val="2"/>
        <scheme val="minor"/>
      </rPr>
      <t>Please include any applicable notes providing additional property description. This could include description of any characteristics of the property.</t>
    </r>
  </si>
  <si>
    <t>Local Early Action Planning (LEAP) Grant Reporting</t>
  </si>
  <si>
    <t>Pursuant to Health and Safety Code section 50515.04, recipients of Local Early Action Planning (LEAP) grants shall annually report by April 1 of the year following receipt of those funds on the status of proposed uses in the application. The report shall address the housing impact within the jurisdiction, including a summary of building permits, certificates of occupancy or other completed entitlements. Data sources may include the LEAP application (e.g., Attachment 1: Project Timeline and Budget), re-imbursement requests, other portions of the annual progress reports and other summary records of program activities.</t>
  </si>
  <si>
    <r>
      <rPr>
        <b/>
        <sz val="11"/>
        <color theme="1"/>
        <rFont val="Calibri"/>
        <family val="2"/>
        <scheme val="minor"/>
      </rPr>
      <t>1.    Total Award Amount</t>
    </r>
    <r>
      <rPr>
        <sz val="11"/>
        <color theme="1"/>
        <rFont val="Calibri"/>
        <family val="2"/>
        <scheme val="minor"/>
      </rPr>
      <t xml:space="preserve">:  Utilizing the LEAP application and award letter, fill in the total award amount for all proposed LEAP activities.   </t>
    </r>
  </si>
  <si>
    <r>
      <rPr>
        <b/>
        <sz val="11"/>
        <color theme="1"/>
        <rFont val="Calibri"/>
        <family val="2"/>
        <scheme val="minor"/>
      </rPr>
      <t>2.    Task</t>
    </r>
    <r>
      <rPr>
        <sz val="11"/>
        <color theme="1"/>
        <rFont val="Calibri"/>
        <family val="2"/>
        <scheme val="minor"/>
      </rPr>
      <t xml:space="preserve">: Utilizing Attachment 1: Project Timeline and Budget from the LEAP application, fill in all project level tasks. Do not fill in sub-tasks. For example, an application might include a project level task to prepare and adopt a downtown specific plan. In this case, simply fill in downtown specific plan and do not fill in sub-tasks such as outreach, traffic studies, drafting and adoption.  </t>
    </r>
  </si>
  <si>
    <r>
      <rPr>
        <b/>
        <sz val="11"/>
        <color theme="1"/>
        <rFont val="Calibri"/>
        <family val="2"/>
        <scheme val="minor"/>
      </rPr>
      <t>3.    $ Amount Awarded</t>
    </r>
    <r>
      <rPr>
        <sz val="11"/>
        <color theme="1"/>
        <rFont val="Calibri"/>
        <family val="2"/>
        <scheme val="minor"/>
      </rPr>
      <t xml:space="preserve">: Utilizing Attachment 1: Project Timeline and Budget from the LEAP application, fill in the total amount awarded for each project level task.  </t>
    </r>
  </si>
  <si>
    <r>
      <rPr>
        <b/>
        <sz val="11"/>
        <color theme="1"/>
        <rFont val="Calibri"/>
        <family val="2"/>
        <scheme val="minor"/>
      </rPr>
      <t>4.    $ Cumulative Reimbursement Requested</t>
    </r>
    <r>
      <rPr>
        <sz val="11"/>
        <color theme="1"/>
        <rFont val="Calibri"/>
        <family val="2"/>
        <scheme val="minor"/>
      </rPr>
      <t xml:space="preserve">: Utilizing reimbursement requests sent to the Department, add up all requested amounts for each project level task. Note, this is reimbursement “requested” and not reimbursement “received”. At the time of reporting, some reimbursement requests may be in process. The table does not need to address reimbursements in process.   </t>
    </r>
  </si>
  <si>
    <r>
      <rPr>
        <b/>
        <sz val="11"/>
        <color theme="1"/>
        <rFont val="Calibri"/>
        <family val="2"/>
        <scheme val="minor"/>
      </rPr>
      <t>5.    Task Status</t>
    </r>
    <r>
      <rPr>
        <sz val="11"/>
        <color theme="1"/>
        <rFont val="Calibri"/>
        <family val="2"/>
        <scheme val="minor"/>
      </rPr>
      <t>: Provide a brief description of the status of project level tasks. This description should address recently completed, upcoming milestones, anticipated completion dates and any schedule slippage.  In addition, task status may express progress as a percentage of completion (e.g., 50% complete).</t>
    </r>
  </si>
  <si>
    <r>
      <rPr>
        <b/>
        <sz val="11"/>
        <color theme="1"/>
        <rFont val="Calibri"/>
        <family val="2"/>
        <scheme val="minor"/>
      </rPr>
      <t>6.    Other Funding</t>
    </r>
    <r>
      <rPr>
        <sz val="11"/>
        <color theme="1"/>
        <rFont val="Calibri"/>
        <family val="2"/>
        <scheme val="minor"/>
      </rPr>
      <t xml:space="preserve">: Note any other funding sources by amount being utilized to complete each project level task. If no other funding sources are being utilized, enter N/A.  Examples of other funding includes SB 2 planning grants program, SB 1 sustainability planning grants program and local general funds. </t>
    </r>
  </si>
  <si>
    <r>
      <rPr>
        <b/>
        <sz val="11"/>
        <color theme="1"/>
        <rFont val="Calibri"/>
        <family val="2"/>
        <scheme val="minor"/>
      </rPr>
      <t>7.    Notes</t>
    </r>
    <r>
      <rPr>
        <sz val="11"/>
        <color theme="1"/>
        <rFont val="Calibri"/>
        <family val="2"/>
        <scheme val="minor"/>
      </rPr>
      <t>: Enter any other relevant information related to progress and impacts such as reasons for delays, anticipated numerical outcomes, etc.</t>
    </r>
  </si>
  <si>
    <r>
      <rPr>
        <b/>
        <sz val="11"/>
        <color theme="1"/>
        <rFont val="Calibri"/>
        <family val="2"/>
        <scheme val="minor"/>
      </rPr>
      <t>8.    Summary of Entitlements, Building Permits and Certificates of Occupancy</t>
    </r>
    <r>
      <rPr>
        <sz val="11"/>
        <color theme="1"/>
        <rFont val="Calibri"/>
        <family val="2"/>
        <scheme val="minor"/>
      </rPr>
      <t xml:space="preserve">: These tables will auto-populate from Table A2.  </t>
    </r>
  </si>
  <si>
    <t>Frequently Asked Questions</t>
  </si>
  <si>
    <t>Can I leave a row blank?</t>
  </si>
  <si>
    <t xml:space="preserve">
Yes, you may leave blank rows in between rows that have information. However, you may not leave more than 10 rows in a row blank in between rows with information.
</t>
  </si>
  <si>
    <t>How do I delete rows?</t>
  </si>
  <si>
    <r>
      <t xml:space="preserve">
Click on a cell in the row(s) and type </t>
    </r>
    <r>
      <rPr>
        <b/>
        <sz val="11"/>
        <color theme="1"/>
        <rFont val="Calibri"/>
        <family val="2"/>
        <scheme val="minor"/>
      </rPr>
      <t>Ctrl-d</t>
    </r>
    <r>
      <rPr>
        <sz val="11"/>
        <color theme="1"/>
        <rFont val="Calibri"/>
        <family val="2"/>
        <scheme val="minor"/>
      </rPr>
      <t xml:space="preserve">.
Note: Macros must be enabled
</t>
    </r>
  </si>
  <si>
    <t>Why are the rows not summing correctly?</t>
  </si>
  <si>
    <r>
      <t xml:space="preserve">
The summary tab and sum rows only include activities that occurred during the </t>
    </r>
    <r>
      <rPr>
        <b/>
        <sz val="11"/>
        <color theme="1"/>
        <rFont val="Calibri"/>
        <family val="2"/>
        <scheme val="minor"/>
      </rPr>
      <t>reporting year</t>
    </r>
    <r>
      <rPr>
        <sz val="11"/>
        <color theme="1"/>
        <rFont val="Calibri"/>
        <family val="2"/>
        <scheme val="minor"/>
      </rPr>
      <t xml:space="preserve">, according to the year entered in the "Start Here" tab.
</t>
    </r>
  </si>
  <si>
    <t>Why are some cells highlighted yellow or green?</t>
  </si>
  <si>
    <r>
      <t xml:space="preserve">
</t>
    </r>
    <r>
      <rPr>
        <b/>
        <sz val="11"/>
        <color theme="1"/>
        <rFont val="Calibri"/>
        <family val="2"/>
        <scheme val="minor"/>
      </rPr>
      <t>Yellow Cells:</t>
    </r>
    <r>
      <rPr>
        <sz val="11"/>
        <color theme="1"/>
        <rFont val="Calibri"/>
        <family val="2"/>
        <scheme val="minor"/>
      </rPr>
      <t xml:space="preserve"> Required cells for each row become highlighted yellow once any cell in the row contains a character. The affordability descriptions  become highlighted and required once any lower or moderate income units are entered into the form.
</t>
    </r>
    <r>
      <rPr>
        <b/>
        <sz val="11"/>
        <color theme="1"/>
        <rFont val="Calibri"/>
        <family val="2"/>
        <scheme val="minor"/>
      </rPr>
      <t>Green Cells:</t>
    </r>
    <r>
      <rPr>
        <sz val="11"/>
        <color theme="1"/>
        <rFont val="Calibri"/>
        <family val="2"/>
        <scheme val="minor"/>
      </rPr>
      <t xml:space="preserve"> Cells highlighted green are where you indicate the number of units by affordability. This is required for any project in Table A. This is also required for the </t>
    </r>
    <r>
      <rPr>
        <b/>
        <sz val="11"/>
        <color theme="1"/>
        <rFont val="Calibri"/>
        <family val="2"/>
        <scheme val="minor"/>
      </rPr>
      <t>applicable</t>
    </r>
    <r>
      <rPr>
        <sz val="11"/>
        <color theme="1"/>
        <rFont val="Calibri"/>
        <family val="2"/>
        <scheme val="minor"/>
      </rPr>
      <t xml:space="preserve"> sections (completed entitlement, issued building permits, issued certificates of occupancy) of Table A2.  For example, if a project in Table A2 was issued a building permit, but not an entitlement or certificate of occupancy during the reporting year, you would enter the unit count in one of the green cells in the building permit section only. You may leave the other sections blank even though they are highlighted green, since they wouldn't apply to this example. Once a value is entered into this range, the range will no longer be highlighted green. 
</t>
    </r>
  </si>
  <si>
    <t>Why are the date cells highlighted red?</t>
  </si>
  <si>
    <r>
      <t xml:space="preserve">
Cells can be highlighted red for two reasons:
</t>
    </r>
    <r>
      <rPr>
        <b/>
        <sz val="11"/>
        <color theme="1"/>
        <rFont val="Calibri"/>
        <family val="2"/>
        <scheme val="minor"/>
      </rPr>
      <t>Date cells:</t>
    </r>
    <r>
      <rPr>
        <sz val="11"/>
        <color theme="1"/>
        <rFont val="Calibri"/>
        <family val="2"/>
        <scheme val="minor"/>
      </rPr>
      <t xml:space="preserve"> Sometimes, dates that are copied and pasted into this form are formatted as text. When pasting dates into the form please paste with the "match destination formatting" option. If the date cells are still highlighted red, they contain text. These must be converted to dates. To do so, open a blank workbook and paste in the dates that are formatted as text. In an adjacent column, enter the function =DATEVALUE and refer the function to the cell with date formatted as text. This will result in a 5-digit number. Copy and paste these 5-digit numbers back into the APR form, then change the format of the cells to "Short Date" (i.e., 3/4/2012).
</t>
    </r>
    <r>
      <rPr>
        <b/>
        <sz val="11"/>
        <color theme="1"/>
        <rFont val="Calibri"/>
        <family val="2"/>
        <scheme val="minor"/>
      </rPr>
      <t>Text cells:</t>
    </r>
    <r>
      <rPr>
        <sz val="11"/>
        <color theme="1"/>
        <rFont val="Calibri"/>
        <family val="2"/>
        <scheme val="minor"/>
      </rPr>
      <t xml:space="preserve"> Cells can also be highlighted red if the length of the text entered into the cell exceeds the character limit.
</t>
    </r>
  </si>
  <si>
    <t>Can the same project be included in both Table A and Table A2?</t>
  </si>
  <si>
    <r>
      <t xml:space="preserve">
Yes. Table A tracks all </t>
    </r>
    <r>
      <rPr>
        <b/>
        <sz val="11"/>
        <color theme="1"/>
        <rFont val="Calibri"/>
        <family val="2"/>
        <scheme val="minor"/>
      </rPr>
      <t>applications</t>
    </r>
    <r>
      <rPr>
        <sz val="11"/>
        <color theme="1"/>
        <rFont val="Calibri"/>
        <family val="2"/>
        <scheme val="minor"/>
      </rPr>
      <t xml:space="preserve"> for residential development that were received and deemed complete during the reporting year. Table A2 tracks all </t>
    </r>
    <r>
      <rPr>
        <b/>
        <sz val="11"/>
        <color theme="1"/>
        <rFont val="Calibri"/>
        <family val="2"/>
        <scheme val="minor"/>
      </rPr>
      <t>entitlements, building permits, and certificates of occupancy</t>
    </r>
    <r>
      <rPr>
        <sz val="11"/>
        <color theme="1"/>
        <rFont val="Calibri"/>
        <family val="2"/>
        <scheme val="minor"/>
      </rPr>
      <t xml:space="preserve"> for residential development that were issued in the reporting year. If a project was applied for and received entitlements, building permits, and/or certificates of occupancy during the reporting year, that project would be listed in both Table A and Table A2.
</t>
    </r>
  </si>
  <si>
    <t>What if I have nothing to report?</t>
  </si>
  <si>
    <r>
      <t xml:space="preserve">
At minimum, the "Start Here" tab and Table D must be completed. If you have nothing to report in any of the other tables, please leave them blank, do </t>
    </r>
    <r>
      <rPr>
        <b/>
        <sz val="11"/>
        <color theme="1"/>
        <rFont val="Calibri"/>
        <family val="2"/>
        <scheme val="minor"/>
      </rPr>
      <t>NOT</t>
    </r>
    <r>
      <rPr>
        <sz val="11"/>
        <color theme="1"/>
        <rFont val="Calibri"/>
        <family val="2"/>
        <scheme val="minor"/>
      </rPr>
      <t xml:space="preserve"> put N/A or something similar.
</t>
    </r>
  </si>
  <si>
    <t>How do I correct or update the values in Table B?</t>
  </si>
  <si>
    <t xml:space="preserve">
Table B contains data HCD has received from prior APR submittals as of October 6, 2020. If the numbers do not match your records, please contact HCD.
</t>
  </si>
  <si>
    <t>Do I need to take the form to my Council or Board prior to submitting the APR?</t>
  </si>
  <si>
    <t xml:space="preserve">
Government Code section 65400 requires the planning agency to provide this report to the legislative body (i.e. local Council or Board), HCD, and OPR by April 1 of each year. The statute does not specify in which order they be provided, and HCD does not require the report to be submitted to the legislative body prior to submitting it to HCD.
</t>
  </si>
  <si>
    <t>Can I use this form for a prior year?</t>
  </si>
  <si>
    <t xml:space="preserve">
You can use this form for 2018 -2020. Make sure to change the reporting year in row 5 of the "Start Here" tab. Table G is not required for 2018. Table H and LEAP are not required for 2018-2019.
For the years 2017 and prior, you must use the old version of the APR. Please contact HCD at apr@hcd.ca.gov to obtain.
</t>
  </si>
  <si>
    <t>Does submitting the Housing Element APR fulfill the requirements of submitting a General Plan APR?</t>
  </si>
  <si>
    <t>No. Government Code section 65400 requires jurisdictions to also submit a General Plan Annual Progress Report to OPR and HCD. These can be emailed to opr.apr@hcd.ca.gov and APR@hcd.ca.gov</t>
  </si>
  <si>
    <t>Version Number</t>
  </si>
  <si>
    <t>Description of changes</t>
  </si>
  <si>
    <t xml:space="preserve">Added version number tab and version number 6.0 in cell A2 of that tab
AB 1743 (Ministerial vs. Discretionary): Added column before the Notes column on Table A
Replaced SB 35 columns in Table A and Table A2 with streamlinining column - new data validation added
AB 2011 - Housing in commercial
SB 6 - Housing in commercial
Summary tab - Changed formula in Summary tab so SB35 still calculates correctly, created additional summary tables
SB 649 - Tenant preference policy reporting - Created Table K
Updated Table B
Fixed table B projection period formula
Added changes to validator to accommodate new columns in Table A and Table A2
Added additional data validation to ELI column in Table A2
Improved funtionality of addRows, validator, and Importer macros
Fixed validator, added data validation for remediation purposes
</t>
  </si>
  <si>
    <t>Please Start Here</t>
  </si>
  <si>
    <t xml:space="preserve">General Information </t>
  </si>
  <si>
    <t>Jurisidiction Name</t>
  </si>
  <si>
    <t>shJurName</t>
  </si>
  <si>
    <r>
      <rPr>
        <b/>
        <sz val="10"/>
        <color theme="1"/>
        <rFont val="Arial"/>
        <family val="2"/>
      </rPr>
      <t>Optional:</t>
    </r>
    <r>
      <rPr>
        <sz val="10"/>
        <color theme="1"/>
        <rFont val="Arial"/>
        <family val="2"/>
      </rPr>
      <t xml:space="preserve"> Click here to import last year's data. This is best used when the workbook is new and empty. You will be prompted to pick an old workbook to import from.  Project and program data will be copied exactly how it was entered in last year's form and must be updated. If a project is no longer has any reportable activity, you may delete the project by selecting a cell in the row and typing ctrl + d.</t>
    </r>
  </si>
  <si>
    <t>Reporting Calendar Year</t>
  </si>
  <si>
    <t>shRepYear</t>
  </si>
  <si>
    <t>Contact Information</t>
  </si>
  <si>
    <t>First Name</t>
  </si>
  <si>
    <t>shFName</t>
  </si>
  <si>
    <t>Last Name</t>
  </si>
  <si>
    <t>shLName</t>
  </si>
  <si>
    <t>Title</t>
  </si>
  <si>
    <t>shTitle</t>
  </si>
  <si>
    <t>Click here to download APR Instructions</t>
  </si>
  <si>
    <t>Email</t>
  </si>
  <si>
    <t>shEmail</t>
  </si>
  <si>
    <t>Phone</t>
  </si>
  <si>
    <t>shPhone</t>
  </si>
  <si>
    <t>Mailing Address</t>
  </si>
  <si>
    <t>Street Address</t>
  </si>
  <si>
    <t>shAddress</t>
  </si>
  <si>
    <t>Click here to add rows to a table. If you add too many rows, you may select a cell in the row you wish to remove and type ctrl + d.</t>
  </si>
  <si>
    <t>City</t>
  </si>
  <si>
    <t>shCity</t>
  </si>
  <si>
    <t>Zipcode</t>
  </si>
  <si>
    <t>shZip</t>
  </si>
  <si>
    <t>v_2_15_24</t>
  </si>
  <si>
    <r>
      <rPr>
        <b/>
        <sz val="9"/>
        <color theme="1"/>
        <rFont val="Calibri"/>
        <family val="2"/>
        <scheme val="minor"/>
      </rPr>
      <t>Optional:</t>
    </r>
    <r>
      <rPr>
        <sz val="9"/>
        <color theme="1"/>
        <rFont val="Calibri"/>
        <family val="2"/>
        <scheme val="minor"/>
      </rPr>
      <t xml:space="preserve"> This runs a macro which checks to ensure all required fields are filled out. The macro will create two files saved in the same directory this APR file is saved in. One file will be a copy of the APR with highlighted cells which require information. The other file will be list of the problematic  cells, along with a description of the nature of the error.</t>
    </r>
  </si>
  <si>
    <t>Submittal Instructions</t>
  </si>
  <si>
    <r>
      <rPr>
        <b/>
        <sz val="10"/>
        <color theme="1"/>
        <rFont val="Calibri"/>
        <family val="2"/>
        <scheme val="minor"/>
      </rPr>
      <t>Optional:</t>
    </r>
    <r>
      <rPr>
        <sz val="10"/>
        <color theme="1"/>
        <rFont val="Calibri"/>
        <family val="2"/>
        <scheme val="minor"/>
      </rPr>
      <t xml:space="preserve"> Save before running. This copies data on Table A2, and creates another workbook with the table split across 4 tabs, each of which can fit onto a single page for easier printing. Running this macro will remove the comments on the column headers, which contain the instructions. Do not save the APR file after running in order to preserve comments once it is reopened.</t>
    </r>
  </si>
  <si>
    <r>
      <rPr>
        <b/>
        <sz val="11"/>
        <color theme="1"/>
        <rFont val="Arial"/>
        <family val="2"/>
      </rPr>
      <t xml:space="preserve">Please save your file as Jurisdictionname2023 (no spaces). </t>
    </r>
    <r>
      <rPr>
        <sz val="11"/>
        <color theme="1"/>
        <rFont val="Arial"/>
        <family val="2"/>
      </rPr>
      <t>Example: the city of San Luis Obispo would save their file as SanLuisObispo2023</t>
    </r>
    <r>
      <rPr>
        <b/>
        <sz val="11"/>
        <color theme="1"/>
        <rFont val="Arial"/>
        <family val="2"/>
      </rPr>
      <t xml:space="preserve">
</t>
    </r>
    <r>
      <rPr>
        <sz val="11"/>
        <color theme="1"/>
        <rFont val="Arial"/>
        <family val="2"/>
      </rPr>
      <t xml:space="preserve">Housing Element Annual Progress Reports (APRs) forms and tables must be submitted to HCD and the Governor's Office of Planning and Research (OPR) on or before April 1 of each year for the prior calendar year; submit separate reports directly to both HCD and OPR pursuant to Government Code section 65400.  There are two options for submitting APRs: 
1. </t>
    </r>
    <r>
      <rPr>
        <b/>
        <sz val="11"/>
        <color theme="1"/>
        <rFont val="Arial"/>
        <family val="2"/>
      </rPr>
      <t xml:space="preserve">Online Annual Progress Reporting System -  Please see the link to the online system to the left. </t>
    </r>
    <r>
      <rPr>
        <sz val="11"/>
        <color theme="1"/>
        <rFont val="Arial"/>
        <family val="2"/>
      </rPr>
      <t xml:space="preserve">This allows you to upload the completed APR form into directly into HCD’s database limiting the risk of errors. If you would like to use the online system, email </t>
    </r>
    <r>
      <rPr>
        <u/>
        <sz val="11"/>
        <color theme="1"/>
        <rFont val="Arial"/>
        <family val="2"/>
      </rPr>
      <t>APR@hcd.ca.gov</t>
    </r>
    <r>
      <rPr>
        <sz val="11"/>
        <color theme="1"/>
        <rFont val="Arial"/>
        <family val="2"/>
      </rPr>
      <t xml:space="preserve"> and HCD will send you the login information for your jurisdiction. </t>
    </r>
    <r>
      <rPr>
        <i/>
        <sz val="11"/>
        <color theme="1"/>
        <rFont val="Arial"/>
        <family val="2"/>
      </rPr>
      <t>Please note: Using the online system only provides the information to HCD.  The APR must still be submitted to OPR. Their email address is opr.apr@opr.ca.gov.</t>
    </r>
    <r>
      <rPr>
        <sz val="11"/>
        <color theme="1"/>
        <rFont val="Arial"/>
        <family val="2"/>
      </rPr>
      <t xml:space="preserve">
2. </t>
    </r>
    <r>
      <rPr>
        <b/>
        <sz val="11"/>
        <color theme="1"/>
        <rFont val="Arial"/>
        <family val="2"/>
      </rPr>
      <t xml:space="preserve">Email - </t>
    </r>
    <r>
      <rPr>
        <sz val="11"/>
        <color theme="1"/>
        <rFont val="Arial"/>
        <family val="2"/>
      </rPr>
      <t xml:space="preserve">If you prefer to submit via email, you can complete the excel Annual Progress Report forms and submit to HCD at </t>
    </r>
    <r>
      <rPr>
        <u/>
        <sz val="11"/>
        <color theme="1"/>
        <rFont val="Arial"/>
        <family val="2"/>
      </rPr>
      <t>APR@hcd.ca.gov</t>
    </r>
    <r>
      <rPr>
        <sz val="11"/>
        <color theme="1"/>
        <rFont val="Arial"/>
        <family val="2"/>
      </rPr>
      <t xml:space="preserve"> and to OPR at </t>
    </r>
    <r>
      <rPr>
        <u/>
        <sz val="11"/>
        <color theme="1"/>
        <rFont val="Arial"/>
        <family val="2"/>
      </rPr>
      <t>opr.apr@opr.ca.gov</t>
    </r>
    <r>
      <rPr>
        <sz val="11"/>
        <color theme="1"/>
        <rFont val="Arial"/>
        <family val="2"/>
      </rPr>
      <t>.  Please send the Excel workbook, not a scanned or PDF copy of the tables.</t>
    </r>
  </si>
  <si>
    <r>
      <rPr>
        <b/>
        <sz val="10"/>
        <color theme="1"/>
        <rFont val="Calibri"/>
        <family val="2"/>
        <scheme val="minor"/>
      </rPr>
      <t>Optional:</t>
    </r>
    <r>
      <rPr>
        <sz val="10"/>
        <color theme="1"/>
        <rFont val="Calibri"/>
        <family val="2"/>
        <scheme val="minor"/>
      </rPr>
      <t xml:space="preserve"> This macro identifies dates entered that occurred outside of the reporting year. RHNA credit is only given for building permits issued during the reporting year.</t>
    </r>
  </si>
  <si>
    <t>Link to the online system:</t>
  </si>
  <si>
    <t>https://apr.hcd.ca.gov/APR/login.do</t>
  </si>
  <si>
    <t>Toggles formatting that turns cells green/yellow/red based on data validation rules.</t>
  </si>
  <si>
    <t>Data is auto-populated based on data entered in Tables A, A2, C, and D</t>
  </si>
  <si>
    <t>Jurisdiction</t>
  </si>
  <si>
    <t>Reporting Year</t>
  </si>
  <si>
    <t>(Jan. 1 - Dec. 31)</t>
  </si>
  <si>
    <t>Housing Element Planning Period</t>
  </si>
  <si>
    <t>Building Permits Issued by Affordability Summary</t>
  </si>
  <si>
    <t>Income Level</t>
  </si>
  <si>
    <t>Current Year</t>
  </si>
  <si>
    <t>Very Low</t>
  </si>
  <si>
    <t>Deed Restricted</t>
  </si>
  <si>
    <t>sum_vLow_Deed</t>
  </si>
  <si>
    <t>Non-Deed Restricted</t>
  </si>
  <si>
    <t>sum_vLow_None</t>
  </si>
  <si>
    <t>Low</t>
  </si>
  <si>
    <t>sum_low_Deed</t>
  </si>
  <si>
    <t>sum_low_None</t>
  </si>
  <si>
    <t>Moderate</t>
  </si>
  <si>
    <t>sum_Mod_Deed</t>
  </si>
  <si>
    <t>sum_mod_None</t>
  </si>
  <si>
    <t>Above Moderate</t>
  </si>
  <si>
    <t>sum_Above</t>
  </si>
  <si>
    <t>Total Units</t>
  </si>
  <si>
    <t>sum_Total</t>
  </si>
  <si>
    <t>Note: Units serving extremely low-income households are included in the very low-income permitted units totals</t>
  </si>
  <si>
    <t>Units by Structure Type</t>
  </si>
  <si>
    <t>Entitled</t>
  </si>
  <si>
    <t>Permitted</t>
  </si>
  <si>
    <t>Completed</t>
  </si>
  <si>
    <t>SFA</t>
  </si>
  <si>
    <t>Single-family Attached</t>
  </si>
  <si>
    <t>SFD</t>
  </si>
  <si>
    <t>Single-family Detached</t>
  </si>
  <si>
    <t>2 to 4</t>
  </si>
  <si>
    <t>2 to 4 units per structure</t>
  </si>
  <si>
    <t>5+</t>
  </si>
  <si>
    <t>5+ units per structure</t>
  </si>
  <si>
    <t>ADU</t>
  </si>
  <si>
    <t>Accessory Dwelling Unit</t>
  </si>
  <si>
    <t>MH</t>
  </si>
  <si>
    <t>Mobile/Manufactured Home</t>
  </si>
  <si>
    <t>Total</t>
  </si>
  <si>
    <t>Infill Housing Developments and Infill Units Permitted</t>
  </si>
  <si>
    <t># of Projects</t>
  </si>
  <si>
    <t>Units</t>
  </si>
  <si>
    <t>Y</t>
  </si>
  <si>
    <t>Indicated as Infill</t>
  </si>
  <si>
    <t>N</t>
  </si>
  <si>
    <t>Not Indicated as Infill</t>
  </si>
  <si>
    <t>Housing Applications Summary</t>
  </si>
  <si>
    <t>Total Housing Applications Submitted:</t>
  </si>
  <si>
    <t>sumSubmitted</t>
  </si>
  <si>
    <t>Number of Proposed Units in All Applications Received:</t>
  </si>
  <si>
    <t>sumReceived</t>
  </si>
  <si>
    <t>Total Housing Units Approved:</t>
  </si>
  <si>
    <t>sumApproved</t>
  </si>
  <si>
    <t>Total Housing Units Disapproved:</t>
  </si>
  <si>
    <t>sumDisapproved</t>
  </si>
  <si>
    <t>Use of SB 35 Streamlining Provisions - Applications</t>
  </si>
  <si>
    <t>Number of SB 35 Streamlining Applications</t>
  </si>
  <si>
    <t>sumStream</t>
  </si>
  <si>
    <t>Number of SB 35 Streamlining Applications Approved</t>
  </si>
  <si>
    <t>sumStreamApproved</t>
  </si>
  <si>
    <t>Total Units Constructed with SB 35 Streamlining</t>
  </si>
  <si>
    <t>sumStreamUnits</t>
  </si>
  <si>
    <t>sum_Table_Rental</t>
  </si>
  <si>
    <t>sum_Table_Owner</t>
  </si>
  <si>
    <t>sum_Table_Total</t>
  </si>
  <si>
    <t>Units Constructed - SB 35 Streamlining Permits</t>
  </si>
  <si>
    <t xml:space="preserve">Income </t>
  </si>
  <si>
    <t>Rental</t>
  </si>
  <si>
    <t>Ownership</t>
  </si>
  <si>
    <t>sum_Table_Vlow</t>
  </si>
  <si>
    <t>sum_Table_Low</t>
  </si>
  <si>
    <t>sum_Table_Mod</t>
  </si>
  <si>
    <t>sum_Table_Above</t>
  </si>
  <si>
    <t>Streamlining Provisions Used - Permitted Units</t>
  </si>
  <si>
    <t>SB 9 (2021) - Duplex in SF Zone</t>
  </si>
  <si>
    <t>SB 9 (2021) - Residential Lot Split</t>
  </si>
  <si>
    <t>AB 2011 (2022)</t>
  </si>
  <si>
    <t>SB 6 (2022)</t>
  </si>
  <si>
    <t>SB 35 (2017)</t>
  </si>
  <si>
    <t>Ministerial and Discretionary Applications</t>
  </si>
  <si>
    <t># of Applications</t>
  </si>
  <si>
    <t>Ministerial</t>
  </si>
  <si>
    <t>Discretionary</t>
  </si>
  <si>
    <t>Density Bonus Applications and Units Permitted</t>
  </si>
  <si>
    <t>Number of Applications Submitted Requesting a Density Bonus</t>
  </si>
  <si>
    <t>Number of Units in Applications Submitted Requesting a Density Bonus</t>
  </si>
  <si>
    <t>Number of Projects Permitted with a Density Bonus</t>
  </si>
  <si>
    <t>Number of Units in Projects Permitted with a Density Bonus</t>
  </si>
  <si>
    <t>Housing Element Programs Implemented and Sites Rezoned</t>
  </si>
  <si>
    <t>Count</t>
  </si>
  <si>
    <t>Programs Implemented</t>
  </si>
  <si>
    <t>Sites Rezoned to Accommodate the RHNA</t>
  </si>
  <si>
    <t>Cells in grey contain auto-calculation formulas</t>
  </si>
  <si>
    <t>ANNUAL ELEMENT PROGRESS REPORT</t>
  </si>
  <si>
    <t>Note: "+" indicates an optional field</t>
  </si>
  <si>
    <t>Housing Element Implementation</t>
  </si>
  <si>
    <t>Planning Period</t>
  </si>
  <si>
    <t>A_1_Prior</t>
  </si>
  <si>
    <t>A_1_Current</t>
  </si>
  <si>
    <t>A_1_Address</t>
  </si>
  <si>
    <t>A_1_Name</t>
  </si>
  <si>
    <t>A_1_ID</t>
  </si>
  <si>
    <t>A_2_Unit</t>
  </si>
  <si>
    <t>A_3_Tenure</t>
  </si>
  <si>
    <t>A_4_Date</t>
  </si>
  <si>
    <t>A_5_vLowDeed</t>
  </si>
  <si>
    <t>A_5_vLowNone</t>
  </si>
  <si>
    <t>A_5_LowDeed</t>
  </si>
  <si>
    <t>A_5_LowNone</t>
  </si>
  <si>
    <t>A_5_ModDeed</t>
  </si>
  <si>
    <t>A_5_ModNone</t>
  </si>
  <si>
    <t>A_5_Above</t>
  </si>
  <si>
    <t>A_6_Total</t>
  </si>
  <si>
    <t>A_7_Total</t>
  </si>
  <si>
    <t>A_8_Total</t>
  </si>
  <si>
    <t>A_9_Stream</t>
  </si>
  <si>
    <t>A_11_DB</t>
  </si>
  <si>
    <t>A_12_DB</t>
  </si>
  <si>
    <t>A_13_Status</t>
  </si>
  <si>
    <t>A_14_Project</t>
  </si>
  <si>
    <t>A_10_Notes</t>
  </si>
  <si>
    <t>Table A</t>
  </si>
  <si>
    <t>Housing Development Applications Submitted</t>
  </si>
  <si>
    <t>Project Identifier</t>
  </si>
  <si>
    <t>Unit Types</t>
  </si>
  <si>
    <t>Date Application Submitted</t>
  </si>
  <si>
    <t xml:space="preserve">Proposed Units - Affordability by Household Incomes </t>
  </si>
  <si>
    <t>Total Approved Units by Project</t>
  </si>
  <si>
    <t>Total Disapproved Units by Project</t>
  </si>
  <si>
    <t>Streamlining</t>
  </si>
  <si>
    <t>Density Bonus Law Applications</t>
  </si>
  <si>
    <t>Application Status</t>
  </si>
  <si>
    <t>Project Type</t>
  </si>
  <si>
    <t>Notes</t>
  </si>
  <si>
    <r>
      <t>Prior APN</t>
    </r>
    <r>
      <rPr>
        <b/>
        <vertAlign val="superscript"/>
        <sz val="10"/>
        <color theme="1"/>
        <rFont val="Arial"/>
        <family val="2"/>
      </rPr>
      <t>+</t>
    </r>
  </si>
  <si>
    <t>Current APN</t>
  </si>
  <si>
    <r>
      <t>Project Name</t>
    </r>
    <r>
      <rPr>
        <b/>
        <vertAlign val="superscript"/>
        <sz val="10"/>
        <color theme="1"/>
        <rFont val="Arial"/>
        <family val="2"/>
      </rPr>
      <t>+</t>
    </r>
  </si>
  <si>
    <t>Local Jurisdiction Tracking ID</t>
  </si>
  <si>
    <r>
      <t xml:space="preserve">Unit Category
</t>
    </r>
    <r>
      <rPr>
        <sz val="10"/>
        <color theme="1"/>
        <rFont val="Arial"/>
        <family val="2"/>
      </rPr>
      <t>(SFA,SFD,2 to 4,5+,ADU,MH)</t>
    </r>
  </si>
  <si>
    <t>Tenure
R=Renter
O=Owner</t>
  </si>
  <si>
    <t>Date Application Submitted
(see instructions)</t>
  </si>
  <si>
    <t>Very Low-Income Deed Restricted</t>
  </si>
  <si>
    <t>Very Low-Income Non Deed Restricted</t>
  </si>
  <si>
    <t>Low-Income Deed Restricted</t>
  </si>
  <si>
    <t>Low-Income Non Deed Restricted</t>
  </si>
  <si>
    <t>Moderate-Income Deed Restricted</t>
  </si>
  <si>
    <t>Moderate- Income   Non Deed Restricted</t>
  </si>
  <si>
    <t>Above
Moderate-
Income</t>
  </si>
  <si>
    <r>
      <t xml:space="preserve">Total </t>
    </r>
    <r>
      <rPr>
        <b/>
        <u/>
        <sz val="10"/>
        <color theme="1"/>
        <rFont val="Arial"/>
        <family val="2"/>
      </rPr>
      <t>PROPOSED</t>
    </r>
    <r>
      <rPr>
        <b/>
        <sz val="10"/>
        <color theme="1"/>
        <rFont val="Arial"/>
        <family val="2"/>
      </rPr>
      <t xml:space="preserve"> Units by Project</t>
    </r>
  </si>
  <si>
    <r>
      <t xml:space="preserve">Total </t>
    </r>
    <r>
      <rPr>
        <b/>
        <u/>
        <sz val="10"/>
        <rFont val="Arial"/>
        <family val="2"/>
      </rPr>
      <t>APPROVED</t>
    </r>
    <r>
      <rPr>
        <b/>
        <sz val="10"/>
        <rFont val="Arial"/>
        <family val="2"/>
      </rPr>
      <t xml:space="preserve"> Units by project</t>
    </r>
  </si>
  <si>
    <r>
      <t xml:space="preserve">Total </t>
    </r>
    <r>
      <rPr>
        <b/>
        <u/>
        <sz val="10"/>
        <rFont val="Arial"/>
        <family val="2"/>
      </rPr>
      <t>DISAPPROVED</t>
    </r>
    <r>
      <rPr>
        <b/>
        <sz val="10"/>
        <rFont val="Arial"/>
        <family val="2"/>
      </rPr>
      <t xml:space="preserve"> Units by Project</t>
    </r>
  </si>
  <si>
    <t xml:space="preserve">Please select streamlining provision/s the application was submitted pursuant to.
</t>
  </si>
  <si>
    <t>Did the housing development application seek incentives or concessions pursuant to Government Code section 65915?</t>
  </si>
  <si>
    <t>Were incentives or concessions reqested pursuant to Government Code section 65915 approved?</t>
  </si>
  <si>
    <t>Please indicate the status of the application.</t>
  </si>
  <si>
    <t>Is the project considered a ministerial project or discretionary project?</t>
  </si>
  <si>
    <r>
      <t>Notes</t>
    </r>
    <r>
      <rPr>
        <b/>
        <vertAlign val="superscript"/>
        <sz val="10"/>
        <color theme="1"/>
        <rFont val="Arial"/>
        <family val="2"/>
      </rPr>
      <t>+</t>
    </r>
  </si>
  <si>
    <t>Summary Row: Start Data Entry Below</t>
  </si>
  <si>
    <t>A2_1_Prior</t>
  </si>
  <si>
    <t>A2_1_Current</t>
  </si>
  <si>
    <t>A2_1_Address</t>
  </si>
  <si>
    <t>A2_1_Name</t>
  </si>
  <si>
    <t>A2_1_ID</t>
  </si>
  <si>
    <t>A2_2_Unit</t>
  </si>
  <si>
    <t>A2_3_Tenure</t>
  </si>
  <si>
    <t>A2_4_vLowDeed</t>
  </si>
  <si>
    <t>A2_4_vLowNone</t>
  </si>
  <si>
    <t>A2_4_LowDeed</t>
  </si>
  <si>
    <t>A2_4_LowNone</t>
  </si>
  <si>
    <t>A2_4_ModDeed</t>
  </si>
  <si>
    <t>A2_4_ModNone</t>
  </si>
  <si>
    <t>A2_4_Above</t>
  </si>
  <si>
    <t>A2_5_Date</t>
  </si>
  <si>
    <t>A2_6_Units</t>
  </si>
  <si>
    <t>A2_7_vLowDeed</t>
  </si>
  <si>
    <t>A2_7_vLowNone</t>
  </si>
  <si>
    <t>A2_7_LowDeed</t>
  </si>
  <si>
    <t>A2_7_LowNone</t>
  </si>
  <si>
    <t>A2_7_ModDeed</t>
  </si>
  <si>
    <t>A2_7_ModNone</t>
  </si>
  <si>
    <t>A2_7_Above</t>
  </si>
  <si>
    <t>A2_8_Date</t>
  </si>
  <si>
    <t>A2_9_Units</t>
  </si>
  <si>
    <t>A2_10_vLowDeed</t>
  </si>
  <si>
    <t>A2_10_vLowNone</t>
  </si>
  <si>
    <t>A2_10_LowDeed</t>
  </si>
  <si>
    <t>A2_10_LowNone</t>
  </si>
  <si>
    <t>A2_10_ModDeed</t>
  </si>
  <si>
    <t>A2_10_ModNone</t>
  </si>
  <si>
    <t>A2_10_Above</t>
  </si>
  <si>
    <t>A2_10_Date</t>
  </si>
  <si>
    <t>A2_10_Units</t>
  </si>
  <si>
    <t>A2_13_xLow</t>
  </si>
  <si>
    <t>A2_14_Stream</t>
  </si>
  <si>
    <t>A2_15_Infill</t>
  </si>
  <si>
    <t>A2_16_Assist</t>
  </si>
  <si>
    <t>A2_17_Deed</t>
  </si>
  <si>
    <t>A2_18_Affordable</t>
  </si>
  <si>
    <t>A2_19_Terms</t>
  </si>
  <si>
    <t>A2_20_Units</t>
  </si>
  <si>
    <t>A2_20_Dest</t>
  </si>
  <si>
    <t>A2_20_Demo</t>
  </si>
  <si>
    <t>A2_22_DB</t>
  </si>
  <si>
    <t>A2_23_DB</t>
  </si>
  <si>
    <t>A2_24_DB</t>
  </si>
  <si>
    <t>A2_25_DB</t>
  </si>
  <si>
    <t>A2_21_Notes</t>
  </si>
  <si>
    <t>Table A2</t>
  </si>
  <si>
    <t>Annual Building Activity Report Summary - New Construction, Entitled, Permits and Completed Units</t>
  </si>
  <si>
    <t>Affordability by Household Incomes - Completed Entitlement</t>
  </si>
  <si>
    <t>Affordability by Household Incomes - Building Permits</t>
  </si>
  <si>
    <t>Affordability by Household Incomes - Certificates of Occupancy</t>
  </si>
  <si>
    <t>Infill</t>
  </si>
  <si>
    <t>Housing with Financial Assistance and/or Deed Restrictions</t>
  </si>
  <si>
    <t>Housing without Financial Assistance or Deed Restrictions</t>
  </si>
  <si>
    <t>Term of Affordability or Deed Restriction</t>
  </si>
  <si>
    <t>Demolished/Destroyed Units</t>
  </si>
  <si>
    <t>Density Bonus</t>
  </si>
  <si>
    <r>
      <t xml:space="preserve">Unit Category               </t>
    </r>
    <r>
      <rPr>
        <sz val="10"/>
        <color theme="1"/>
        <rFont val="Arial"/>
        <family val="2"/>
      </rPr>
      <t>(SFA,SFD,2 to 4,5+,ADU,MH)</t>
    </r>
  </si>
  <si>
    <t>Very Low- Income Deed Restricted</t>
  </si>
  <si>
    <t>Very Low- Income   Non Deed Restricted</t>
  </si>
  <si>
    <t>Low- Income Deed Restricted</t>
  </si>
  <si>
    <t>Low- Income   Non Deed Restricted</t>
  </si>
  <si>
    <t>Moderate- Income Deed Restricted</t>
  </si>
  <si>
    <t>Moderate- Income Non Deed Restricted</t>
  </si>
  <si>
    <r>
      <t xml:space="preserve">Entitlement
</t>
    </r>
    <r>
      <rPr>
        <b/>
        <u/>
        <sz val="10"/>
        <color theme="1"/>
        <rFont val="Arial"/>
        <family val="2"/>
      </rPr>
      <t>Date Approved</t>
    </r>
    <r>
      <rPr>
        <b/>
        <sz val="10"/>
        <color theme="1"/>
        <rFont val="Arial"/>
        <family val="2"/>
      </rPr>
      <t xml:space="preserve">
</t>
    </r>
  </si>
  <si>
    <t># of Units issued Entitlements</t>
  </si>
  <si>
    <r>
      <t xml:space="preserve">Building Permits </t>
    </r>
    <r>
      <rPr>
        <b/>
        <u/>
        <sz val="10"/>
        <color theme="1"/>
        <rFont val="Arial"/>
        <family val="2"/>
      </rPr>
      <t>Date Issued</t>
    </r>
  </si>
  <si>
    <t xml:space="preserve"># of Units Issued Building Permits </t>
  </si>
  <si>
    <r>
      <t xml:space="preserve">Certificates of Occupancy or other forms of readiness          (see instructions)    </t>
    </r>
    <r>
      <rPr>
        <b/>
        <u/>
        <sz val="10"/>
        <color theme="1"/>
        <rFont val="Arial"/>
        <family val="2"/>
      </rPr>
      <t>Date Issued</t>
    </r>
  </si>
  <si>
    <t># of  Units issued Certificates of Occupancy or other forms of readiness</t>
  </si>
  <si>
    <t>How many of the units were Extremely Low Income?</t>
  </si>
  <si>
    <t>Please select the streamlining provision the project was APPROVED pursuant to. (may select multiple)</t>
  </si>
  <si>
    <r>
      <t>Infill Units?
Y/N</t>
    </r>
    <r>
      <rPr>
        <b/>
        <vertAlign val="superscript"/>
        <sz val="10"/>
        <color theme="1"/>
        <rFont val="Arial"/>
        <family val="2"/>
      </rPr>
      <t>+</t>
    </r>
  </si>
  <si>
    <t>Assistance Programs for Each Development
(may select multiple - see instructions)</t>
  </si>
  <si>
    <t>Deed Restriction Type
(may select multiple - see instructions)</t>
  </si>
  <si>
    <t xml:space="preserve">For units affordable without financial assistance or deed restrictions, explain how the locality determined the units were affordable
(see instructions)
  </t>
  </si>
  <si>
    <r>
      <t xml:space="preserve">Term of Affordability or Deed Restriction (years) </t>
    </r>
    <r>
      <rPr>
        <sz val="10"/>
        <color theme="1"/>
        <rFont val="Arial"/>
        <family val="2"/>
      </rPr>
      <t>(if affordable in perpetuity enter 1000)</t>
    </r>
    <r>
      <rPr>
        <b/>
        <vertAlign val="superscript"/>
        <sz val="10"/>
        <color theme="1"/>
        <rFont val="Arial"/>
        <family val="2"/>
      </rPr>
      <t xml:space="preserve">+ </t>
    </r>
  </si>
  <si>
    <t>Number of Demolished/Destroyed Units</t>
  </si>
  <si>
    <t>Demolished or Destroyed Units</t>
  </si>
  <si>
    <t>Demolished/Destroyed Units    Owner or Renter</t>
  </si>
  <si>
    <t>Total Density Bonus Applied to the Project (Percentage Increase in Total Allowable Units or Total Maximum Allowable Residential Gross Floor Area)</t>
  </si>
  <si>
    <t>Number of Other Incentives, Concessions, Waivers, or Other Modifications Given to the Project (Excluding Parking Waivers or Parking Reductions)</t>
  </si>
  <si>
    <t>List the incentives, concessions, waivers, and modifications (Excluding Parking Waivers or Parking Modifications)</t>
  </si>
  <si>
    <t>Did the project receive a reduction or waiver of parking standards? (Y/N)</t>
  </si>
  <si>
    <t>Assistance Program Types</t>
  </si>
  <si>
    <t>Deed Restriction Types</t>
  </si>
  <si>
    <t>Density Bonus Incentive Dropdown</t>
  </si>
  <si>
    <t>Yes/No</t>
  </si>
  <si>
    <t>SB 35 Table A</t>
  </si>
  <si>
    <t>Unit Category</t>
  </si>
  <si>
    <t>SB9</t>
  </si>
  <si>
    <t>Tenure</t>
  </si>
  <si>
    <t>Table A SB35</t>
  </si>
  <si>
    <t>Table A2 SB 35</t>
  </si>
  <si>
    <t>Table Ad Demo</t>
  </si>
  <si>
    <t>Table C Shortfall</t>
  </si>
  <si>
    <t>Table C Vacant</t>
  </si>
  <si>
    <t>Streamlining Programs</t>
  </si>
  <si>
    <t>Project Type (Pursuant to CEQA Guidelines)</t>
  </si>
  <si>
    <t>Acq/Rehab</t>
  </si>
  <si>
    <t>DB</t>
  </si>
  <si>
    <t>On-Site Improvements</t>
  </si>
  <si>
    <t>Yes</t>
  </si>
  <si>
    <t>Approved</t>
  </si>
  <si>
    <t>No</t>
  </si>
  <si>
    <t>Unit Constructed</t>
  </si>
  <si>
    <t>R</t>
  </si>
  <si>
    <t>Demolished</t>
  </si>
  <si>
    <t>No Net Loss</t>
  </si>
  <si>
    <t>Vacant</t>
  </si>
  <si>
    <t>NONE</t>
  </si>
  <si>
    <t>AHP</t>
  </si>
  <si>
    <t>INC</t>
  </si>
  <si>
    <t>Off-site Improvements</t>
  </si>
  <si>
    <t>Pending</t>
  </si>
  <si>
    <t>Yes-But no action taken</t>
  </si>
  <si>
    <t>Application for Parcel Map for Lot Split</t>
  </si>
  <si>
    <t>O</t>
  </si>
  <si>
    <t>Destroyed</t>
  </si>
  <si>
    <t>Unaccommodated Need</t>
  </si>
  <si>
    <t>Non-Vacant</t>
  </si>
  <si>
    <t>AHSC</t>
  </si>
  <si>
    <t>Other</t>
  </si>
  <si>
    <t>Development Standards Modification</t>
  </si>
  <si>
    <t>N/A</t>
  </si>
  <si>
    <t>Disapproved</t>
  </si>
  <si>
    <t>Yes-Approved</t>
  </si>
  <si>
    <t>Shortfall of Sites</t>
  </si>
  <si>
    <t>CalHOME</t>
  </si>
  <si>
    <t>Withdrawn</t>
  </si>
  <si>
    <t>Yes-Denied</t>
  </si>
  <si>
    <t>CDBG</t>
  </si>
  <si>
    <t>CDLAC</t>
  </si>
  <si>
    <t>CESH</t>
  </si>
  <si>
    <t>SH</t>
  </si>
  <si>
    <t>ESG</t>
  </si>
  <si>
    <t>GSAF</t>
  </si>
  <si>
    <t>HEAP</t>
  </si>
  <si>
    <t>HHAP</t>
  </si>
  <si>
    <t>HKEY</t>
  </si>
  <si>
    <t>HOME</t>
  </si>
  <si>
    <t>HOPWA</t>
  </si>
  <si>
    <t>IIG</t>
  </si>
  <si>
    <t>LHTF</t>
  </si>
  <si>
    <t>LIHTC</t>
  </si>
  <si>
    <t>MHP</t>
  </si>
  <si>
    <t>MHSA</t>
  </si>
  <si>
    <t>MPRROP</t>
  </si>
  <si>
    <t>MRB</t>
  </si>
  <si>
    <t>MyHOME</t>
  </si>
  <si>
    <t>NHTF</t>
  </si>
  <si>
    <t>NPLH</t>
  </si>
  <si>
    <t>PBS8</t>
  </si>
  <si>
    <t>PDLP</t>
  </si>
  <si>
    <t>RAD</t>
  </si>
  <si>
    <t>RDA</t>
  </si>
  <si>
    <t>Sec 202</t>
  </si>
  <si>
    <t>Sec 811</t>
  </si>
  <si>
    <t>SERNA</t>
  </si>
  <si>
    <t>SHMHP</t>
  </si>
  <si>
    <t>SNHP</t>
  </si>
  <si>
    <t>TOD</t>
  </si>
  <si>
    <t>USDA</t>
  </si>
  <si>
    <t>VHHP</t>
  </si>
  <si>
    <t>This table is auto-populated once you enter your jurisdiction name and current year data. Past year information comes from previous APRs.</t>
  </si>
  <si>
    <t>Please contact HCD if your data is different than the material supplied here</t>
  </si>
  <si>
    <t>B_Table_Level</t>
  </si>
  <si>
    <t>B_Table_Dlevel</t>
  </si>
  <si>
    <t>B_Table_1_Allocation</t>
  </si>
  <si>
    <t>B_Table_2_Y1</t>
  </si>
  <si>
    <t>B_Table_2_Y2</t>
  </si>
  <si>
    <t>B_Table_2_Y3</t>
  </si>
  <si>
    <t>B_Table_2_Y4</t>
  </si>
  <si>
    <t>B_Table_2_Y5</t>
  </si>
  <si>
    <t>B_Table_2_Y6</t>
  </si>
  <si>
    <t>B_Table_2_Y7</t>
  </si>
  <si>
    <t>B_Table_2_Y8</t>
  </si>
  <si>
    <t>B_Table_2_Y9</t>
  </si>
  <si>
    <t>B_Table_3_Total</t>
  </si>
  <si>
    <t>B_Table_4_Remain</t>
  </si>
  <si>
    <t>Table B</t>
  </si>
  <si>
    <t>Regional Housing Needs Allocation Progress</t>
  </si>
  <si>
    <t>Permitted Units Issued by Affordability</t>
  </si>
  <si>
    <t>Projection Period</t>
  </si>
  <si>
    <t>RHNA Allocation by Income Level</t>
  </si>
  <si>
    <t>Total Units to Date (all years)</t>
  </si>
  <si>
    <t>Total Remaining RHNA by Income Level</t>
  </si>
  <si>
    <t>B_Table_Vlow_Deed</t>
  </si>
  <si>
    <t>B_Table_Vlow_None</t>
  </si>
  <si>
    <t>B_Table_Low_Deed</t>
  </si>
  <si>
    <t>B_Table_Low_None</t>
  </si>
  <si>
    <t>B_Table_Mod_Deed</t>
  </si>
  <si>
    <t>B_Table_Mod_None</t>
  </si>
  <si>
    <t>B_Table_Above</t>
  </si>
  <si>
    <t>Total RHNA</t>
  </si>
  <si>
    <t>B_Table_RHNA</t>
  </si>
  <si>
    <t>B_Table_Units</t>
  </si>
  <si>
    <t>Progress toward extremely low-income housing need, as determined pursuant to Government Code 65583(a)(1).</t>
  </si>
  <si>
    <t>Extremely low-Income Need</t>
  </si>
  <si>
    <t>Total Units to Date</t>
  </si>
  <si>
    <t>Total Units Remaining</t>
  </si>
  <si>
    <t>Extremely Low-Income Units*</t>
  </si>
  <si>
    <t xml:space="preserve">*Extremely low-income houisng need determined pursuant to Government Code 65583(a)(1). Value in Section 5 is default value, assumed to be half of the very low-income RHNA. May be overwritten. </t>
  </si>
  <si>
    <t>Please Note: Table B does not currently contain data from Table F or Table F2 for prior years. You may login to the APR system to see Table B that contains this data.</t>
  </si>
  <si>
    <t>Note: units serving extremely low-income households are included in the very low-income RHNA progress and must be reported as very low-income units in section 7 of Table A2. They must also be reported in the extremely low-income category (section 13) in Table A2 to be counted as progress toward meeting the extremely low-income housing need determined pursuant to Government Code 65583(a)(1).</t>
  </si>
  <si>
    <t>Please note: For the last year of the 5th cycle, Table B will only include units that were permitted during the portion of the year that was in the 5th cycle. For the first year of the 6th cycle, Table B will only include units that were permitted since the start of the planning period. Projection Period units are in a separate column.</t>
  </si>
  <si>
    <t>Please note: The APR form can only display data for one planning period. To view progress for a different planning period, you may login to HCD's online APR system, or contact HCD staff at apr@hcd.ca.gov.</t>
  </si>
  <si>
    <t>VLI Deed Restricted</t>
  </si>
  <si>
    <t>VLI Non Deed Restricted</t>
  </si>
  <si>
    <t>LI Deed Restricted</t>
  </si>
  <si>
    <t>LI Non Deed Restricted</t>
  </si>
  <si>
    <t>MI Deed Restricted</t>
  </si>
  <si>
    <t>MI Non Deed Restricted</t>
  </si>
  <si>
    <t>Above Mod Income</t>
  </si>
  <si>
    <t>Year</t>
  </si>
  <si>
    <t>County</t>
  </si>
  <si>
    <t>Extra Low Income Units</t>
  </si>
  <si>
    <t>Goleta</t>
  </si>
  <si>
    <t>6th Cycle</t>
  </si>
  <si>
    <t>*Sort the lookup data by cycle, 6th cycle first, then 5th.</t>
  </si>
  <si>
    <t>San Diego</t>
  </si>
  <si>
    <t>Turlock</t>
  </si>
  <si>
    <t>Sutter County - Unincorporated</t>
  </si>
  <si>
    <t>Los Angeles</t>
  </si>
  <si>
    <t>Tustin</t>
  </si>
  <si>
    <t>Yolo County - Unincorporated</t>
  </si>
  <si>
    <t>Twentynine Palms</t>
  </si>
  <si>
    <t>Pasadena</t>
  </si>
  <si>
    <t>Sacramento</t>
  </si>
  <si>
    <t>Tulare County - Unincorporated</t>
  </si>
  <si>
    <t>Paso Robles</t>
  </si>
  <si>
    <t>Huntington Beach</t>
  </si>
  <si>
    <t>Torrance</t>
  </si>
  <si>
    <t>Paradise</t>
  </si>
  <si>
    <t>Tracy</t>
  </si>
  <si>
    <t>Paramount</t>
  </si>
  <si>
    <t>Anaheim</t>
  </si>
  <si>
    <t>Tulare</t>
  </si>
  <si>
    <t>Perris</t>
  </si>
  <si>
    <t>Redlands</t>
  </si>
  <si>
    <t>Union City</t>
  </si>
  <si>
    <t>Placentia</t>
  </si>
  <si>
    <t>Santa Monica</t>
  </si>
  <si>
    <t>Ventura County - Unincorporated</t>
  </si>
  <si>
    <t>Placer County - Unincorporated</t>
  </si>
  <si>
    <t>Redding</t>
  </si>
  <si>
    <t>Victorville</t>
  </si>
  <si>
    <t>Pico Rivera</t>
  </si>
  <si>
    <t>Arcata</t>
  </si>
  <si>
    <t>Villa Park</t>
  </si>
  <si>
    <t>Pismo Beach</t>
  </si>
  <si>
    <t>Culver City</t>
  </si>
  <si>
    <t>Ventura</t>
  </si>
  <si>
    <t>Orange</t>
  </si>
  <si>
    <t>Santa Ana</t>
  </si>
  <si>
    <t>Upland</t>
  </si>
  <si>
    <t>Orange County - Unincorporated</t>
  </si>
  <si>
    <t>Woodland</t>
  </si>
  <si>
    <t>Vacaville</t>
  </si>
  <si>
    <t>Ojai</t>
  </si>
  <si>
    <t>Temple City</t>
  </si>
  <si>
    <t>Vallejo</t>
  </si>
  <si>
    <t>Ontario</t>
  </si>
  <si>
    <t>Glendale</t>
  </si>
  <si>
    <t>Stanton</t>
  </si>
  <si>
    <t>Oroville</t>
  </si>
  <si>
    <t>Corona</t>
  </si>
  <si>
    <t>Stockton</t>
  </si>
  <si>
    <t>Palm Springs</t>
  </si>
  <si>
    <t>Elk Grove</t>
  </si>
  <si>
    <t>Suisun City</t>
  </si>
  <si>
    <t>Palmdale</t>
  </si>
  <si>
    <t>Ukiah</t>
  </si>
  <si>
    <t>Stanislaus County - Unincorporated</t>
  </si>
  <si>
    <t>Oxnard</t>
  </si>
  <si>
    <t>South Lake Tahoe</t>
  </si>
  <si>
    <t>Palm Desert</t>
  </si>
  <si>
    <t>San Luis Obispo</t>
  </si>
  <si>
    <t>South Pasadena</t>
  </si>
  <si>
    <t>South San Francisco</t>
  </si>
  <si>
    <t>San Marcos</t>
  </si>
  <si>
    <t>Sunnyvale</t>
  </si>
  <si>
    <t>Rancho Palos Verdes</t>
  </si>
  <si>
    <t>Rocklin</t>
  </si>
  <si>
    <t>Temecula</t>
  </si>
  <si>
    <t>Red Bluff</t>
  </si>
  <si>
    <t>Chula Vista</t>
  </si>
  <si>
    <t>Redondo Beach</t>
  </si>
  <si>
    <t>Chico</t>
  </si>
  <si>
    <t>Thousand Oaks</t>
  </si>
  <si>
    <t>Tehachapi</t>
  </si>
  <si>
    <t>Rolling Hills Estates</t>
  </si>
  <si>
    <t>Mendocino County - Unincorporated</t>
  </si>
  <si>
    <t>Rialto</t>
  </si>
  <si>
    <t>Sutter Creek</t>
  </si>
  <si>
    <t>Riverside County - Unincorporated</t>
  </si>
  <si>
    <t>Taft</t>
  </si>
  <si>
    <t>Plymouth</t>
  </si>
  <si>
    <t>Visalia</t>
  </si>
  <si>
    <t>Port Hueneme</t>
  </si>
  <si>
    <t>Davis</t>
  </si>
  <si>
    <t>Woodside</t>
  </si>
  <si>
    <t>Placerville</t>
  </si>
  <si>
    <t>Covina</t>
  </si>
  <si>
    <t>Plumas County - Unincorporated</t>
  </si>
  <si>
    <t>Yorba Linda</t>
  </si>
  <si>
    <t>Portola</t>
  </si>
  <si>
    <t>Irvine</t>
  </si>
  <si>
    <t>Rancho Cucamonga</t>
  </si>
  <si>
    <t>National City</t>
  </si>
  <si>
    <t>Windsor</t>
  </si>
  <si>
    <t>Rancho Mirage</t>
  </si>
  <si>
    <t>Winters</t>
  </si>
  <si>
    <t>Poway</t>
  </si>
  <si>
    <t>Humboldt County - Unincorporated</t>
  </si>
  <si>
    <t>Woodlake</t>
  </si>
  <si>
    <t>Rancho Cordova</t>
  </si>
  <si>
    <t>Fountain Valley</t>
  </si>
  <si>
    <t>Yountville</t>
  </si>
  <si>
    <t>Mammoth Lakes</t>
  </si>
  <si>
    <t>Folsom</t>
  </si>
  <si>
    <t>Yucca Valley</t>
  </si>
  <si>
    <t>Manhattan Beach</t>
  </si>
  <si>
    <t>Diamond Bar</t>
  </si>
  <si>
    <t>Agoura Hills</t>
  </si>
  <si>
    <t>Lynwood</t>
  </si>
  <si>
    <t>Alameda</t>
  </si>
  <si>
    <t>Malibu</t>
  </si>
  <si>
    <t>Yucaipa</t>
  </si>
  <si>
    <t>Mariposa County - Unincorporated</t>
  </si>
  <si>
    <t>Yreka</t>
  </si>
  <si>
    <t>Menifee</t>
  </si>
  <si>
    <t>El Dorado County - Unincorporated</t>
  </si>
  <si>
    <t>Yuba City</t>
  </si>
  <si>
    <t>Mission Viejo</t>
  </si>
  <si>
    <t>Laguna Niguel</t>
  </si>
  <si>
    <t>Yuba County - Unincorporated</t>
  </si>
  <si>
    <t>Maywood</t>
  </si>
  <si>
    <t>Roseville</t>
  </si>
  <si>
    <t>Waterford</t>
  </si>
  <si>
    <t>Watsonville</t>
  </si>
  <si>
    <t>Lincoln</t>
  </si>
  <si>
    <t>West Covina</t>
  </si>
  <si>
    <t>Live Oak</t>
  </si>
  <si>
    <t>Wasco</t>
  </si>
  <si>
    <t>Lassen County - Unincorporated</t>
  </si>
  <si>
    <t>Hidden Hills</t>
  </si>
  <si>
    <t>Vista</t>
  </si>
  <si>
    <t>Lemon Grove</t>
  </si>
  <si>
    <t>Walnut</t>
  </si>
  <si>
    <t>Loma Linda</t>
  </si>
  <si>
    <t>Nevada City</t>
  </si>
  <si>
    <t>Walnut Creek</t>
  </si>
  <si>
    <t>Escondido</t>
  </si>
  <si>
    <t>West Hollywood</t>
  </si>
  <si>
    <t>Los Angeles County - Unincorporated</t>
  </si>
  <si>
    <t>Wildomar</t>
  </si>
  <si>
    <t>Long Beach</t>
  </si>
  <si>
    <t>West Sacramento</t>
  </si>
  <si>
    <t>Williams</t>
  </si>
  <si>
    <t>Los Alamitos</t>
  </si>
  <si>
    <t>Willows</t>
  </si>
  <si>
    <t>Needles</t>
  </si>
  <si>
    <t>Shasta County - Unincorporated</t>
  </si>
  <si>
    <t>Whittier</t>
  </si>
  <si>
    <t>San Diego County - Unincorporated</t>
  </si>
  <si>
    <t>Murrieta</t>
  </si>
  <si>
    <t>Westminster</t>
  </si>
  <si>
    <t>Morro Bay</t>
  </si>
  <si>
    <t>Westmorland</t>
  </si>
  <si>
    <t>Nevada County - Unincorporated</t>
  </si>
  <si>
    <t>South Gate</t>
  </si>
  <si>
    <t>Norwalk</t>
  </si>
  <si>
    <t>San Leandro</t>
  </si>
  <si>
    <t>Oceanside</t>
  </si>
  <si>
    <t>La Palma</t>
  </si>
  <si>
    <t>Newport Beach</t>
  </si>
  <si>
    <t>Chino Hills</t>
  </si>
  <si>
    <t>San Luis Obispo County - Unincorporated</t>
  </si>
  <si>
    <t>Norco</t>
  </si>
  <si>
    <t>Lake County - Unincorporated</t>
  </si>
  <si>
    <t>San Juan Capistrano</t>
  </si>
  <si>
    <t>Monrovia</t>
  </si>
  <si>
    <t>San Joaquin</t>
  </si>
  <si>
    <t>Montclair</t>
  </si>
  <si>
    <t>Sierra County - Unincorporated</t>
  </si>
  <si>
    <t>San Joaquin County - Unincorporated</t>
  </si>
  <si>
    <t>Modoc County - Unincorporated</t>
  </si>
  <si>
    <t>San Jose</t>
  </si>
  <si>
    <t>Mono County - Unincorporated</t>
  </si>
  <si>
    <t>Duarte</t>
  </si>
  <si>
    <t>Montebello</t>
  </si>
  <si>
    <t>La Habra</t>
  </si>
  <si>
    <t>San Rafael</t>
  </si>
  <si>
    <t>Moreno Valley</t>
  </si>
  <si>
    <t>Amador County - Unincorporated</t>
  </si>
  <si>
    <t>San Ramon</t>
  </si>
  <si>
    <t>Sanger</t>
  </si>
  <si>
    <t>Monterey Park</t>
  </si>
  <si>
    <t>Colusa County - Unincorporated</t>
  </si>
  <si>
    <t>San Pablo</t>
  </si>
  <si>
    <t>Moorpark</t>
  </si>
  <si>
    <t>Calaveras County - Unincorporated</t>
  </si>
  <si>
    <t>San Marino</t>
  </si>
  <si>
    <t>Rosemead</t>
  </si>
  <si>
    <t>Buena Park</t>
  </si>
  <si>
    <t>San Mateo</t>
  </si>
  <si>
    <t>San Bernardino County - Unincorporated</t>
  </si>
  <si>
    <t>San Mateo County - Unincorporated</t>
  </si>
  <si>
    <t>Santa Fe Springs</t>
  </si>
  <si>
    <t>San Bruno</t>
  </si>
  <si>
    <t>San Carlos</t>
  </si>
  <si>
    <t>Fort Bragg</t>
  </si>
  <si>
    <t>San Bernardino</t>
  </si>
  <si>
    <t>Fontana</t>
  </si>
  <si>
    <t>Saint Helena</t>
  </si>
  <si>
    <t>Westlake Village</t>
  </si>
  <si>
    <t>Fortuna</t>
  </si>
  <si>
    <t>Salinas</t>
  </si>
  <si>
    <t>Eureka</t>
  </si>
  <si>
    <t>San Anselmo</t>
  </si>
  <si>
    <t>Fillmore</t>
  </si>
  <si>
    <t>San Clemente</t>
  </si>
  <si>
    <t>Ferndale</t>
  </si>
  <si>
    <t>San Francisco</t>
  </si>
  <si>
    <t>Trinity County - Unincorporated</t>
  </si>
  <si>
    <t>Glenn County - Unincorporated</t>
  </si>
  <si>
    <t>San Gabriel</t>
  </si>
  <si>
    <t>Glendora</t>
  </si>
  <si>
    <t>San Jacinto</t>
  </si>
  <si>
    <t>Grass Valley</t>
  </si>
  <si>
    <t>San Fernando</t>
  </si>
  <si>
    <t>Truckee</t>
  </si>
  <si>
    <t>Grand Terrace</t>
  </si>
  <si>
    <t>Galt</t>
  </si>
  <si>
    <t>Fullerton</t>
  </si>
  <si>
    <t>San Dimas</t>
  </si>
  <si>
    <t>Gardena</t>
  </si>
  <si>
    <t>Garden Grove</t>
  </si>
  <si>
    <t>Desert Hot Springs</t>
  </si>
  <si>
    <t>Shasta Lake</t>
  </si>
  <si>
    <t>Del Norte County - Unincorporated</t>
  </si>
  <si>
    <t>Sierra Madre</t>
  </si>
  <si>
    <t>Downey</t>
  </si>
  <si>
    <t>Shafter</t>
  </si>
  <si>
    <t>Del Mar</t>
  </si>
  <si>
    <t>Seaside</t>
  </si>
  <si>
    <t>Cypress</t>
  </si>
  <si>
    <t>Sebastopol</t>
  </si>
  <si>
    <t>Selma</t>
  </si>
  <si>
    <t>Dana Point</t>
  </si>
  <si>
    <t>Signal Hill</t>
  </si>
  <si>
    <t>Wheatland</t>
  </si>
  <si>
    <t>El Segundo</t>
  </si>
  <si>
    <t>Sonoma</t>
  </si>
  <si>
    <t>El Monte</t>
  </si>
  <si>
    <t>Sonoma County - Unincorporated</t>
  </si>
  <si>
    <t>Encinitas</t>
  </si>
  <si>
    <t>South El Monte</t>
  </si>
  <si>
    <t>Eastvale</t>
  </si>
  <si>
    <t>Solano County - Unincorporated</t>
  </si>
  <si>
    <t>Simi Valley</t>
  </si>
  <si>
    <t>El Centro</t>
  </si>
  <si>
    <t>Siskiyou County - Unincorporated</t>
  </si>
  <si>
    <t>El Cajon</t>
  </si>
  <si>
    <t>Solana Beach</t>
  </si>
  <si>
    <t>Grover Beach</t>
  </si>
  <si>
    <t>Santa Clarita</t>
  </si>
  <si>
    <t>Willits</t>
  </si>
  <si>
    <t>La Mirada</t>
  </si>
  <si>
    <t>Santa Cruz</t>
  </si>
  <si>
    <t>La Mesa</t>
  </si>
  <si>
    <t>Santa Cruz County - Unincorporated</t>
  </si>
  <si>
    <t>La Puente</t>
  </si>
  <si>
    <t>Santa Clara County - Unincorporated</t>
  </si>
  <si>
    <t>Santa Barbara</t>
  </si>
  <si>
    <t>Jackson</t>
  </si>
  <si>
    <t>Santa Barbara County - Unincorporated</t>
  </si>
  <si>
    <t>Irwindale</t>
  </si>
  <si>
    <t>Santa Clara</t>
  </si>
  <si>
    <t>La Canada Flintridge</t>
  </si>
  <si>
    <t>Jurupa Valley</t>
  </si>
  <si>
    <t>Sausalito</t>
  </si>
  <si>
    <t>Lake Forest</t>
  </si>
  <si>
    <t>Scotts Valley</t>
  </si>
  <si>
    <t>Lake Elsinore</t>
  </si>
  <si>
    <t>Seal Beach</t>
  </si>
  <si>
    <t>Sacramento County - Unincorporated</t>
  </si>
  <si>
    <t>Lakewood</t>
  </si>
  <si>
    <t>Saratoga</t>
  </si>
  <si>
    <t>Lakeport</t>
  </si>
  <si>
    <t>Santa Maria</t>
  </si>
  <si>
    <t>La Verne</t>
  </si>
  <si>
    <t>Santa Rosa</t>
  </si>
  <si>
    <t>La Quinta</t>
  </si>
  <si>
    <t>Santee</t>
  </si>
  <si>
    <t>Laguna Beach</t>
  </si>
  <si>
    <t>Del Rey Oaks</t>
  </si>
  <si>
    <t>Holtville</t>
  </si>
  <si>
    <t>Delano</t>
  </si>
  <si>
    <t>Highland</t>
  </si>
  <si>
    <t>Hemet</t>
  </si>
  <si>
    <t>Danville</t>
  </si>
  <si>
    <t>Hawthorne</t>
  </si>
  <si>
    <t>Hesperia</t>
  </si>
  <si>
    <t>Sonora</t>
  </si>
  <si>
    <t>Hermosa Beach</t>
  </si>
  <si>
    <t>Inyo County - Unincorporated</t>
  </si>
  <si>
    <t>Inglewood</t>
  </si>
  <si>
    <t>Dublin</t>
  </si>
  <si>
    <t>Tehama County - Unincorporated</t>
  </si>
  <si>
    <t>Ione</t>
  </si>
  <si>
    <t>East Palo Alto</t>
  </si>
  <si>
    <t>Indio</t>
  </si>
  <si>
    <t>Imperial Beach</t>
  </si>
  <si>
    <t>Dinuba</t>
  </si>
  <si>
    <t>Huntington Park</t>
  </si>
  <si>
    <t>Dixon</t>
  </si>
  <si>
    <t>Indian Wells</t>
  </si>
  <si>
    <t>Dorris</t>
  </si>
  <si>
    <t>Imperial County - Unincorporated</t>
  </si>
  <si>
    <t>Cudahy</t>
  </si>
  <si>
    <t>Coronado</t>
  </si>
  <si>
    <t>Arcadia</t>
  </si>
  <si>
    <t>Corte Madera</t>
  </si>
  <si>
    <t>Apple Valley</t>
  </si>
  <si>
    <t>Corcoran</t>
  </si>
  <si>
    <t>Arroyo Grande</t>
  </si>
  <si>
    <t>Compton</t>
  </si>
  <si>
    <t>Angels Camp</t>
  </si>
  <si>
    <t>Concord</t>
  </si>
  <si>
    <t>Alhambra</t>
  </si>
  <si>
    <t>Contra Costa County - Unincorporated</t>
  </si>
  <si>
    <t>Anderson</t>
  </si>
  <si>
    <t>Cotati</t>
  </si>
  <si>
    <t>Carlsbad</t>
  </si>
  <si>
    <t>Beverly Hills</t>
  </si>
  <si>
    <t>Carson</t>
  </si>
  <si>
    <t>Bellflower</t>
  </si>
  <si>
    <t>Daly City</t>
  </si>
  <si>
    <t>Camarillo</t>
  </si>
  <si>
    <t>Bishop</t>
  </si>
  <si>
    <t>Canyon Lake</t>
  </si>
  <si>
    <t>Big Bear Lake</t>
  </si>
  <si>
    <t>Cupertino</t>
  </si>
  <si>
    <t>Cathedral</t>
  </si>
  <si>
    <t>Bell Gardens</t>
  </si>
  <si>
    <t>Chino</t>
  </si>
  <si>
    <t>Atascadero</t>
  </si>
  <si>
    <t>Crescent City</t>
  </si>
  <si>
    <t>Artesia</t>
  </si>
  <si>
    <t>Cerritos</t>
  </si>
  <si>
    <t>Baldwin Park</t>
  </si>
  <si>
    <t>Auburn</t>
  </si>
  <si>
    <t>Foster City</t>
  </si>
  <si>
    <t>Burbank</t>
  </si>
  <si>
    <t>Fowler</t>
  </si>
  <si>
    <t>Brawley</t>
  </si>
  <si>
    <t>Brea</t>
  </si>
  <si>
    <t>Butte County - Unincorporated</t>
  </si>
  <si>
    <t>Firebaugh</t>
  </si>
  <si>
    <t>Calimesa</t>
  </si>
  <si>
    <t>Calipatria</t>
  </si>
  <si>
    <t>Fremont</t>
  </si>
  <si>
    <t>Calabasas</t>
  </si>
  <si>
    <t>Gilroy</t>
  </si>
  <si>
    <t>Adelanto</t>
  </si>
  <si>
    <t>Fresno</t>
  </si>
  <si>
    <t>Corning</t>
  </si>
  <si>
    <t>Fresno County - Unincorporated</t>
  </si>
  <si>
    <t>Costa Mesa</t>
  </si>
  <si>
    <t>Blue Lake</t>
  </si>
  <si>
    <t>Coachella</t>
  </si>
  <si>
    <t>Claremont</t>
  </si>
  <si>
    <t>Clearlake</t>
  </si>
  <si>
    <t>Colusa</t>
  </si>
  <si>
    <t>Colton</t>
  </si>
  <si>
    <t>El Cerrito</t>
  </si>
  <si>
    <t>Citrus Heights</t>
  </si>
  <si>
    <t>Emeryville</t>
  </si>
  <si>
    <t>Fairfax</t>
  </si>
  <si>
    <t>Fairfield</t>
  </si>
  <si>
    <t>Commerce</t>
  </si>
  <si>
    <t>Farmersville</t>
  </si>
  <si>
    <t>Exeter</t>
  </si>
  <si>
    <t>Escalon</t>
  </si>
  <si>
    <t>Belmont</t>
  </si>
  <si>
    <t>Benicia</t>
  </si>
  <si>
    <t>Bradbury</t>
  </si>
  <si>
    <t>Blythe</t>
  </si>
  <si>
    <t>Beaumont</t>
  </si>
  <si>
    <t>Bell</t>
  </si>
  <si>
    <t>Berkeley</t>
  </si>
  <si>
    <t>Biggs</t>
  </si>
  <si>
    <t>Antioch</t>
  </si>
  <si>
    <t>American Canyon</t>
  </si>
  <si>
    <t>Alameda County - Unincorporated</t>
  </si>
  <si>
    <t>Albany</t>
  </si>
  <si>
    <t>Azusa</t>
  </si>
  <si>
    <t>Bakersfield</t>
  </si>
  <si>
    <t>Atwater</t>
  </si>
  <si>
    <t>Arvin</t>
  </si>
  <si>
    <t>Atherton</t>
  </si>
  <si>
    <t>Brentwood</t>
  </si>
  <si>
    <t>Chowchilla</t>
  </si>
  <si>
    <t>Colfax</t>
  </si>
  <si>
    <t>Clovis</t>
  </si>
  <si>
    <t>Clayton</t>
  </si>
  <si>
    <t>Lancaster</t>
  </si>
  <si>
    <t>Cloverdale</t>
  </si>
  <si>
    <t>Burlingame</t>
  </si>
  <si>
    <t>Brisbane</t>
  </si>
  <si>
    <t>Buellton</t>
  </si>
  <si>
    <t>Carmel</t>
  </si>
  <si>
    <t>Carpinteria</t>
  </si>
  <si>
    <t>Campbell</t>
  </si>
  <si>
    <t>Capitola</t>
  </si>
  <si>
    <t>Hillsborough</t>
  </si>
  <si>
    <t>Hollister</t>
  </si>
  <si>
    <t>Half Moon Bay</t>
  </si>
  <si>
    <t>Hanford</t>
  </si>
  <si>
    <t>Gustine</t>
  </si>
  <si>
    <t>Gridley</t>
  </si>
  <si>
    <t>Guadalupe</t>
  </si>
  <si>
    <t>Hayward</t>
  </si>
  <si>
    <t>Healdsburg</t>
  </si>
  <si>
    <t>Hercules</t>
  </si>
  <si>
    <t>Kerman</t>
  </si>
  <si>
    <t>Larkspur</t>
  </si>
  <si>
    <t>Lathrop</t>
  </si>
  <si>
    <t>Lawndale</t>
  </si>
  <si>
    <t>Livermore</t>
  </si>
  <si>
    <t>Livingston</t>
  </si>
  <si>
    <t>Lodi</t>
  </si>
  <si>
    <t>Lemoore</t>
  </si>
  <si>
    <t>Lindsay</t>
  </si>
  <si>
    <t>La Habra Heights</t>
  </si>
  <si>
    <t>Kingsburg</t>
  </si>
  <si>
    <t>Kern County - Unincorporated</t>
  </si>
  <si>
    <t>King City</t>
  </si>
  <si>
    <t>Kings County - Unincorporated</t>
  </si>
  <si>
    <t>Laguna Hills</t>
  </si>
  <si>
    <t>Lafayette</t>
  </si>
  <si>
    <t>Greenfield</t>
  </si>
  <si>
    <t>Dunsmuir</t>
  </si>
  <si>
    <t>Marysville</t>
  </si>
  <si>
    <t>Loomis</t>
  </si>
  <si>
    <t>Susanville</t>
  </si>
  <si>
    <t>Fort Jones</t>
  </si>
  <si>
    <t>Petaluma</t>
  </si>
  <si>
    <t>Parlier</t>
  </si>
  <si>
    <t>Piedmont</t>
  </si>
  <si>
    <t>Pleasant Hill</t>
  </si>
  <si>
    <t>Pleasanton</t>
  </si>
  <si>
    <t>Pinole</t>
  </si>
  <si>
    <t>Pittsburg</t>
  </si>
  <si>
    <t>Orinda</t>
  </si>
  <si>
    <t>Orland</t>
  </si>
  <si>
    <t>Rio Dell</t>
  </si>
  <si>
    <t>Orange Cove</t>
  </si>
  <si>
    <t>Riverside</t>
  </si>
  <si>
    <t>Palo Alto</t>
  </si>
  <si>
    <t>Palos Verdes Estates</t>
  </si>
  <si>
    <t>Rolling Hills</t>
  </si>
  <si>
    <t>Pacific Grove</t>
  </si>
  <si>
    <t>Pacifica</t>
  </si>
  <si>
    <t>Pomona</t>
  </si>
  <si>
    <t>Tuolumne County - Unincorporated</t>
  </si>
  <si>
    <t>Alturas</t>
  </si>
  <si>
    <t>Alpine County - Unincorporated</t>
  </si>
  <si>
    <t>Riverbank</t>
  </si>
  <si>
    <t>Ridgecrest</t>
  </si>
  <si>
    <t>Rio Vista</t>
  </si>
  <si>
    <t>Ripon</t>
  </si>
  <si>
    <t>Rohnert Park</t>
  </si>
  <si>
    <t>Ross</t>
  </si>
  <si>
    <t>Porterville</t>
  </si>
  <si>
    <t>Portola Valley</t>
  </si>
  <si>
    <t>Reedley</t>
  </si>
  <si>
    <t>Richmond</t>
  </si>
  <si>
    <t>Redwood City</t>
  </si>
  <si>
    <t>Martinez</t>
  </si>
  <si>
    <t>Marina</t>
  </si>
  <si>
    <t>Manteca</t>
  </si>
  <si>
    <t>Marin County - Unincorporated</t>
  </si>
  <si>
    <t>Mendota</t>
  </si>
  <si>
    <t>Mill Valley</t>
  </si>
  <si>
    <t>Millbrae</t>
  </si>
  <si>
    <t>Milpitas</t>
  </si>
  <si>
    <t>Merced County - Unincorporated</t>
  </si>
  <si>
    <t>Menlo Park</t>
  </si>
  <si>
    <t>Merced</t>
  </si>
  <si>
    <t>Los Altos</t>
  </si>
  <si>
    <t>Lomita</t>
  </si>
  <si>
    <t>Lompoc</t>
  </si>
  <si>
    <t>Los Altos Hills</t>
  </si>
  <si>
    <t>Madera</t>
  </si>
  <si>
    <t>Madera County - Unincorporated</t>
  </si>
  <si>
    <t>Los Gatos</t>
  </si>
  <si>
    <t>Los Banos</t>
  </si>
  <si>
    <t>Newark</t>
  </si>
  <si>
    <t>Newman</t>
  </si>
  <si>
    <t>Napa</t>
  </si>
  <si>
    <t>Napa County - Unincorporated</t>
  </si>
  <si>
    <t>Oakland</t>
  </si>
  <si>
    <t>Oakley</t>
  </si>
  <si>
    <t>Oakdale</t>
  </si>
  <si>
    <t>Novato</t>
  </si>
  <si>
    <t>Monte Sereno</t>
  </si>
  <si>
    <t>Monterey</t>
  </si>
  <si>
    <t>Modesto</t>
  </si>
  <si>
    <t>Montague</t>
  </si>
  <si>
    <t>Monterey County - Unincorporated</t>
  </si>
  <si>
    <t>Mount Shasta</t>
  </si>
  <si>
    <t>Mountain View</t>
  </si>
  <si>
    <t>Morgan Hill</t>
  </si>
  <si>
    <t>Moraga</t>
  </si>
  <si>
    <t>Coalinga</t>
  </si>
  <si>
    <t>California City</t>
  </si>
  <si>
    <t>Calistoga</t>
  </si>
  <si>
    <t>Gonzales</t>
  </si>
  <si>
    <t>Hughson</t>
  </si>
  <si>
    <t>Etna</t>
  </si>
  <si>
    <t>Weed</t>
  </si>
  <si>
    <t>Tiburon</t>
  </si>
  <si>
    <t>updated 2/21/23</t>
  </si>
  <si>
    <t>5th Cycle</t>
  </si>
  <si>
    <t>Belvedere</t>
  </si>
  <si>
    <t>Avenal</t>
  </si>
  <si>
    <t>St. Helena</t>
  </si>
  <si>
    <t>San Benito County - Unincorporated</t>
  </si>
  <si>
    <t>Mcfarland</t>
  </si>
  <si>
    <t>Sand City</t>
  </si>
  <si>
    <t>San Juan Bautista</t>
  </si>
  <si>
    <t>Soledad</t>
  </si>
  <si>
    <t>Solvang</t>
  </si>
  <si>
    <t>Carmel-by-the-Sea</t>
  </si>
  <si>
    <t>Point Arena</t>
  </si>
  <si>
    <t>Rancho Santa Margarita</t>
  </si>
  <si>
    <t>Banning</t>
  </si>
  <si>
    <t>** Change all SCAG 2013 to 0</t>
  </si>
  <si>
    <t>Trinidad</t>
  </si>
  <si>
    <t>Colma</t>
  </si>
  <si>
    <t>Dos Palos</t>
  </si>
  <si>
    <t>Ceres</t>
  </si>
  <si>
    <t>Avalon</t>
  </si>
  <si>
    <t>Calexico</t>
  </si>
  <si>
    <t>Hawaiian Gardens</t>
  </si>
  <si>
    <t>Huron</t>
  </si>
  <si>
    <t>Imperial</t>
  </si>
  <si>
    <t>Tehama</t>
  </si>
  <si>
    <t>Santa Paula</t>
  </si>
  <si>
    <t>Aliso Viejo</t>
  </si>
  <si>
    <t>Barstow</t>
  </si>
  <si>
    <t>Isleton</t>
  </si>
  <si>
    <t>Industry</t>
  </si>
  <si>
    <t>Laguna Woods</t>
  </si>
  <si>
    <t>ALAMEDA</t>
  </si>
  <si>
    <t/>
  </si>
  <si>
    <t>ALAMEDA COUNTY - UNINCORPORATED</t>
  </si>
  <si>
    <t>ALBANY</t>
  </si>
  <si>
    <t>ALHAMBRA</t>
  </si>
  <si>
    <t>ALPINE COUNTY - UNINCORPORATED</t>
  </si>
  <si>
    <t>AMADOR COUNTY - UNINCORPORATED</t>
  </si>
  <si>
    <t>AMERICAN CANYON</t>
  </si>
  <si>
    <t>ANAHEIM</t>
  </si>
  <si>
    <t>ANDERSON</t>
  </si>
  <si>
    <t>ANGELS CAMP</t>
  </si>
  <si>
    <t>ANTIOCH</t>
  </si>
  <si>
    <t>APPLE VALLEY</t>
  </si>
  <si>
    <t>ARCADIA</t>
  </si>
  <si>
    <t>ARCATA</t>
  </si>
  <si>
    <t>ARROYO GRANDE</t>
  </si>
  <si>
    <t>ARTESIA</t>
  </si>
  <si>
    <t>ATASCADERO</t>
  </si>
  <si>
    <t>ATHERTON</t>
  </si>
  <si>
    <t>AZUSA</t>
  </si>
  <si>
    <t>BALDWIN PARK</t>
  </si>
  <si>
    <t>BEAUMONT</t>
  </si>
  <si>
    <t>BELL GARDENS</t>
  </si>
  <si>
    <t>BELLFLOWER</t>
  </si>
  <si>
    <t>BELMONT</t>
  </si>
  <si>
    <t>BENICIA</t>
  </si>
  <si>
    <t>BERKELEY</t>
  </si>
  <si>
    <t>BEVERLY HILLS</t>
  </si>
  <si>
    <t>BIG BEAR LAKE</t>
  </si>
  <si>
    <t>BISHOP</t>
  </si>
  <si>
    <t>BLUE LAKE</t>
  </si>
  <si>
    <t>BLYTHE</t>
  </si>
  <si>
    <t>BRAWLEY</t>
  </si>
  <si>
    <t>BREA</t>
  </si>
  <si>
    <t>BRISBANE</t>
  </si>
  <si>
    <t>BUENA PARK</t>
  </si>
  <si>
    <t>BURBANK</t>
  </si>
  <si>
    <t>BURLINGAME</t>
  </si>
  <si>
    <t>BUTTE COUNTY - UNINCORPORATED</t>
  </si>
  <si>
    <t>CALABASAS</t>
  </si>
  <si>
    <t>CALAVERAS COUNTY - UNINCORPORATED</t>
  </si>
  <si>
    <t>CALIMESA</t>
  </si>
  <si>
    <t>CALISTOGA</t>
  </si>
  <si>
    <t>CAMARILLO</t>
  </si>
  <si>
    <t>CAMPBELL</t>
  </si>
  <si>
    <t>CARLSBAD</t>
  </si>
  <si>
    <t>CARPINTERIA</t>
  </si>
  <si>
    <t>CARSON</t>
  </si>
  <si>
    <t>CATHEDRAL</t>
  </si>
  <si>
    <t>CHICO</t>
  </si>
  <si>
    <t>CHINO</t>
  </si>
  <si>
    <t>CHINO HILLS</t>
  </si>
  <si>
    <t>CHULA VISTA</t>
  </si>
  <si>
    <t>CLAREMONT</t>
  </si>
  <si>
    <t>CLAYTON</t>
  </si>
  <si>
    <t>CLEARLAKE</t>
  </si>
  <si>
    <t>CLOVERDALE</t>
  </si>
  <si>
    <t>COACHELLA</t>
  </si>
  <si>
    <t>COLTON</t>
  </si>
  <si>
    <t>COLUSA</t>
  </si>
  <si>
    <t>COLUSA COUNTY - UNINCORPORATED</t>
  </si>
  <si>
    <t>COMMERCE</t>
  </si>
  <si>
    <t>COMPTON</t>
  </si>
  <si>
    <t>CONCORD</t>
  </si>
  <si>
    <t>CONTRA COSTA COUNTY - UNINCORPORATED</t>
  </si>
  <si>
    <t>CORONA</t>
  </si>
  <si>
    <t>CORONADO</t>
  </si>
  <si>
    <t>CORTE MADERA</t>
  </si>
  <si>
    <t>COSTA MESA</t>
  </si>
  <si>
    <t>COTATI</t>
  </si>
  <si>
    <t>COVINA</t>
  </si>
  <si>
    <t>CRESCENT CITY</t>
  </si>
  <si>
    <t>CUDAHY</t>
  </si>
  <si>
    <t>CULVER CITY</t>
  </si>
  <si>
    <t>CUPERTINO</t>
  </si>
  <si>
    <t>CYPRESS</t>
  </si>
  <si>
    <t>DALY CITY</t>
  </si>
  <si>
    <t>DANA POINT</t>
  </si>
  <si>
    <t>DANVILLE</t>
  </si>
  <si>
    <t>DEL MAR</t>
  </si>
  <si>
    <t>DEL NORTE COUNTY - UNINCORPORATED</t>
  </si>
  <si>
    <t>DESERT HOT SPRINGS</t>
  </si>
  <si>
    <t>DIAMOND BAR</t>
  </si>
  <si>
    <t>DIXON</t>
  </si>
  <si>
    <t>DOWNEY</t>
  </si>
  <si>
    <t>DUARTE</t>
  </si>
  <si>
    <t>DUBLIN</t>
  </si>
  <si>
    <t>EAST PALO ALTO</t>
  </si>
  <si>
    <t>EASTVALE</t>
  </si>
  <si>
    <t>EL CAJON</t>
  </si>
  <si>
    <t>EL CENTRO</t>
  </si>
  <si>
    <t>EL CERRITO</t>
  </si>
  <si>
    <t>EL MONTE</t>
  </si>
  <si>
    <t>EL SEGUNDO</t>
  </si>
  <si>
    <t>EMERYVILLE</t>
  </si>
  <si>
    <t>ENCINITAS</t>
  </si>
  <si>
    <t>ESCONDIDO</t>
  </si>
  <si>
    <t>ETNA</t>
  </si>
  <si>
    <t>EUREKA</t>
  </si>
  <si>
    <t>FAIRFAX</t>
  </si>
  <si>
    <t>FAIRFIELD</t>
  </si>
  <si>
    <t>FERNDALE</t>
  </si>
  <si>
    <t>FILLMORE</t>
  </si>
  <si>
    <t>FONTANA</t>
  </si>
  <si>
    <t>FORT BRAGG</t>
  </si>
  <si>
    <t>FORTUNA</t>
  </si>
  <si>
    <t>FOSTER CITY</t>
  </si>
  <si>
    <t>FOUNTAIN VALLEY</t>
  </si>
  <si>
    <t>FREMONT</t>
  </si>
  <si>
    <t>FRESNO</t>
  </si>
  <si>
    <t>FULLERTON</t>
  </si>
  <si>
    <t>GARDEN GROVE</t>
  </si>
  <si>
    <t>GARDENA</t>
  </si>
  <si>
    <t>GILROY</t>
  </si>
  <si>
    <t>GLENDALE</t>
  </si>
  <si>
    <t>GLENDORA</t>
  </si>
  <si>
    <t>GLENN COUNTY - UNINCORPORATED</t>
  </si>
  <si>
    <t>GOLETA</t>
  </si>
  <si>
    <t>GRAND TERRACE</t>
  </si>
  <si>
    <t>GRASS VALLEY</t>
  </si>
  <si>
    <t>GRIDLEY</t>
  </si>
  <si>
    <t>GROVER BEACH</t>
  </si>
  <si>
    <t>GUADALUPE</t>
  </si>
  <si>
    <t>HALF MOON BAY</t>
  </si>
  <si>
    <t>HAWAIIAN GARDENS</t>
  </si>
  <si>
    <t>HAWTHORNE</t>
  </si>
  <si>
    <t>HAYWARD</t>
  </si>
  <si>
    <t>HEALDSBURG</t>
  </si>
  <si>
    <t>HEMET</t>
  </si>
  <si>
    <t>HERMOSA BEACH</t>
  </si>
  <si>
    <t>HESPERIA</t>
  </si>
  <si>
    <t>HIDDEN HILLS</t>
  </si>
  <si>
    <t>HIGHLAND</t>
  </si>
  <si>
    <t>HILLSBOROUGH</t>
  </si>
  <si>
    <t>HUMBOLDT COUNTY - UNINCORPORATED</t>
  </si>
  <si>
    <t>HUNTINGTON BEACH</t>
  </si>
  <si>
    <t>HUNTINGTON PARK</t>
  </si>
  <si>
    <t>IMPERIAL BEACH</t>
  </si>
  <si>
    <t>IMPERIAL COUNTY - UNINCORPORATED</t>
  </si>
  <si>
    <t>INDIAN WELLS</t>
  </si>
  <si>
    <t>INDIO</t>
  </si>
  <si>
    <t>INGLEWOOD</t>
  </si>
  <si>
    <t>INYO COUNTY - UNINCORPORATED</t>
  </si>
  <si>
    <t>IONE</t>
  </si>
  <si>
    <t>IRVINE</t>
  </si>
  <si>
    <t>JACKSON</t>
  </si>
  <si>
    <t>JURUPA VALLEY</t>
  </si>
  <si>
    <t>LA CANADA FLINTRIDGE</t>
  </si>
  <si>
    <t>LA HABRA</t>
  </si>
  <si>
    <t>LA HABRA HEIGHTS</t>
  </si>
  <si>
    <t>LA MESA</t>
  </si>
  <si>
    <t>LA PUENTE</t>
  </si>
  <si>
    <t>LA QUINTA</t>
  </si>
  <si>
    <t>LA VERNE</t>
  </si>
  <si>
    <t>LAFAYETTE</t>
  </si>
  <si>
    <t>LAGUNA BEACH</t>
  </si>
  <si>
    <t>LAGUNA HILLS</t>
  </si>
  <si>
    <t>LAGUNA NIGUEL</t>
  </si>
  <si>
    <t>LAKE COUNTY - UNINCORPORATED</t>
  </si>
  <si>
    <t>LAKE ELSINORE</t>
  </si>
  <si>
    <t>LAKE FOREST</t>
  </si>
  <si>
    <t>LAKEWOOD</t>
  </si>
  <si>
    <t>LANCASTER</t>
  </si>
  <si>
    <t>LARKSPUR</t>
  </si>
  <si>
    <t>LASSEN COUNTY - UNINCORPORATED</t>
  </si>
  <si>
    <t>LEMON GROVE</t>
  </si>
  <si>
    <t>LIVERMORE</t>
  </si>
  <si>
    <t>LOMA LINDA</t>
  </si>
  <si>
    <t>LONG BEACH</t>
  </si>
  <si>
    <t>LOS ALTOS</t>
  </si>
  <si>
    <t>LOS ALTOS HILLS</t>
  </si>
  <si>
    <t>LOS ANGELES</t>
  </si>
  <si>
    <t>LOS ANGELES COUNTY - UNINCORPORATED</t>
  </si>
  <si>
    <t>LOS GATOS</t>
  </si>
  <si>
    <t>LYNWOOD</t>
  </si>
  <si>
    <t>MALIBU</t>
  </si>
  <si>
    <t>MAMMOTH LAKES</t>
  </si>
  <si>
    <t>MANHATTAN BEACH</t>
  </si>
  <si>
    <t>MARIN COUNTY - UNINCORPORATED</t>
  </si>
  <si>
    <t>MARIPOSA COUNTY - UNINCORPORATED</t>
  </si>
  <si>
    <t>MARTINEZ</t>
  </si>
  <si>
    <t>MENDOCINO COUNTY - UNINCORPORATED</t>
  </si>
  <si>
    <t>MENIFEE</t>
  </si>
  <si>
    <t>MENLO PARK</t>
  </si>
  <si>
    <t>MILL VALLEY</t>
  </si>
  <si>
    <t>MILLBRAE</t>
  </si>
  <si>
    <t>MILPITAS</t>
  </si>
  <si>
    <t>MISSION VIEJO</t>
  </si>
  <si>
    <t>MODOC COUNTY - UNINCORPORATED</t>
  </si>
  <si>
    <t>MONO COUNTY - UNINCORPORATED</t>
  </si>
  <si>
    <t>MONROVIA</t>
  </si>
  <si>
    <t>MONTCLAIR</t>
  </si>
  <si>
    <t>MONTE SERENO</t>
  </si>
  <si>
    <t>MONTEBELLO</t>
  </si>
  <si>
    <t>MONTEREY PARK</t>
  </si>
  <si>
    <t>MOORPARK</t>
  </si>
  <si>
    <t>MORAGA</t>
  </si>
  <si>
    <t>MORENO VALLEY</t>
  </si>
  <si>
    <t>MORGAN HILL</t>
  </si>
  <si>
    <t>MORRO BAY</t>
  </si>
  <si>
    <t>MOUNTAIN VIEW</t>
  </si>
  <si>
    <t>MURRIETA</t>
  </si>
  <si>
    <t>NAPA</t>
  </si>
  <si>
    <t>NAPA COUNTY - UNINCORPORATED</t>
  </si>
  <si>
    <t>NATIONAL CITY</t>
  </si>
  <si>
    <t>NEVADA CITY</t>
  </si>
  <si>
    <t>NEWARK</t>
  </si>
  <si>
    <t>NEWPORT BEACH</t>
  </si>
  <si>
    <t>NORCO</t>
  </si>
  <si>
    <t>NORWALK</t>
  </si>
  <si>
    <t>NOVATO</t>
  </si>
  <si>
    <t>OAKLAND</t>
  </si>
  <si>
    <t>OAKLEY</t>
  </si>
  <si>
    <t>OCEANSIDE</t>
  </si>
  <si>
    <t>ONTARIO</t>
  </si>
  <si>
    <t>ORANGE</t>
  </si>
  <si>
    <t>ORANGE COUNTY - UNINCORPORATED</t>
  </si>
  <si>
    <t>ORINDA</t>
  </si>
  <si>
    <t>ORLAND</t>
  </si>
  <si>
    <t>OROVILLE</t>
  </si>
  <si>
    <t>OXNARD</t>
  </si>
  <si>
    <t>PACIFICA</t>
  </si>
  <si>
    <t>PALM DESERT</t>
  </si>
  <si>
    <t>PALM SPRINGS</t>
  </si>
  <si>
    <t>PALMDALE</t>
  </si>
  <si>
    <t>PALO ALTO</t>
  </si>
  <si>
    <t>PARADISE</t>
  </si>
  <si>
    <t>PARAMOUNT</t>
  </si>
  <si>
    <t>PASADENA</t>
  </si>
  <si>
    <t>PASO ROBLES</t>
  </si>
  <si>
    <t>PERRIS</t>
  </si>
  <si>
    <t>PETALUMA</t>
  </si>
  <si>
    <t>PICO RIVERA</t>
  </si>
  <si>
    <t>PIEDMONT</t>
  </si>
  <si>
    <t>PINOLE</t>
  </si>
  <si>
    <t>PISMO BEACH</t>
  </si>
  <si>
    <t>PITTSBURG</t>
  </si>
  <si>
    <t>PLACENTIA</t>
  </si>
  <si>
    <t>PLEASANT HILL</t>
  </si>
  <si>
    <t>PLEASANTON</t>
  </si>
  <si>
    <t>PLUMAS COUNTY - UNINCORPORATED</t>
  </si>
  <si>
    <t>PLYMOUTH</t>
  </si>
  <si>
    <t>POMONA</t>
  </si>
  <si>
    <t>PORT HUENEME</t>
  </si>
  <si>
    <t>PORTOLA VALLEY</t>
  </si>
  <si>
    <t>POWAY</t>
  </si>
  <si>
    <t>RANCHO CUCAMONGA</t>
  </si>
  <si>
    <t>RANCHO MIRAGE</t>
  </si>
  <si>
    <t>RANCHO PALOS VERDES</t>
  </si>
  <si>
    <t>RED BLUFF</t>
  </si>
  <si>
    <t>REDDING</t>
  </si>
  <si>
    <t>REDLANDS</t>
  </si>
  <si>
    <t>REDONDO BEACH</t>
  </si>
  <si>
    <t>REDWOOD CITY</t>
  </si>
  <si>
    <t>RIALTO</t>
  </si>
  <si>
    <t>RICHMOND</t>
  </si>
  <si>
    <t>RIO DELL</t>
  </si>
  <si>
    <t>RIO VISTA</t>
  </si>
  <si>
    <t>RIVERSIDE</t>
  </si>
  <si>
    <t>RIVERSIDE COUNTY - UNINCORPORATED</t>
  </si>
  <si>
    <t>ROHNERT PARK</t>
  </si>
  <si>
    <t>ROLLING HILLS ESTATES</t>
  </si>
  <si>
    <t>ROSEMEAD</t>
  </si>
  <si>
    <t>SAINT HELENA</t>
  </si>
  <si>
    <t>SAN ANSELMO</t>
  </si>
  <si>
    <t>SAN BERNARDINO</t>
  </si>
  <si>
    <t>SAN BERNARDINO COUNTY - UNINCORPORATED</t>
  </si>
  <si>
    <t>SAN BRUNO</t>
  </si>
  <si>
    <t>SAN CARLOS</t>
  </si>
  <si>
    <t>SAN CLEMENTE</t>
  </si>
  <si>
    <t>SAN DIEGO</t>
  </si>
  <si>
    <t>SAN DIEGO COUNTY - UNINCORPORATED</t>
  </si>
  <si>
    <t>SAN DIMAS</t>
  </si>
  <si>
    <t>SAN FERNANDO</t>
  </si>
  <si>
    <t>SAN FRANCISCO</t>
  </si>
  <si>
    <t>SAN GABRIEL</t>
  </si>
  <si>
    <t>SAN JACINTO</t>
  </si>
  <si>
    <t>SAN JOSE</t>
  </si>
  <si>
    <t>SAN JUAN CAPISTRANO</t>
  </si>
  <si>
    <t>SAN LEANDRO</t>
  </si>
  <si>
    <t>SAN LUIS OBISPO</t>
  </si>
  <si>
    <t>SAN LUIS OBISPO COUNTY - UNINCORPORATED</t>
  </si>
  <si>
    <t>SAN MARCOS</t>
  </si>
  <si>
    <t>SAN MATEO</t>
  </si>
  <si>
    <t>SAN MATEO COUNTY - UNINCORPORATED</t>
  </si>
  <si>
    <t>SAN PABLO</t>
  </si>
  <si>
    <t>SAN RAFAEL</t>
  </si>
  <si>
    <t>SAN RAMON</t>
  </si>
  <si>
    <t>SANTA ANA</t>
  </si>
  <si>
    <t>SANTA BARBARA</t>
  </si>
  <si>
    <t>SANTA BARBARA COUNTY - UNINCORPORATED</t>
  </si>
  <si>
    <t>SANTA CLARA</t>
  </si>
  <si>
    <t>SANTA CLARA COUNTY - UNINCORPORATED</t>
  </si>
  <si>
    <t>SANTA CLARITA</t>
  </si>
  <si>
    <t>SANTA FE SPRINGS</t>
  </si>
  <si>
    <t>SANTA MARIA</t>
  </si>
  <si>
    <t>SANTA MONICA</t>
  </si>
  <si>
    <t>SANTA ROSA</t>
  </si>
  <si>
    <t>SANTEE</t>
  </si>
  <si>
    <t>SARATOGA</t>
  </si>
  <si>
    <t>SAUSALITO</t>
  </si>
  <si>
    <t>SEAL BEACH</t>
  </si>
  <si>
    <t>SEBASTOPOL</t>
  </si>
  <si>
    <t>SHASTA COUNTY - UNINCORPORATED</t>
  </si>
  <si>
    <t>SHASTA LAKE</t>
  </si>
  <si>
    <t>SIERRA COUNTY - UNINCORPORATED</t>
  </si>
  <si>
    <t>SIERRA MADRE</t>
  </si>
  <si>
    <t>SIGNAL HILL</t>
  </si>
  <si>
    <t>SIMI VALLEY</t>
  </si>
  <si>
    <t>SOLANA BEACH</t>
  </si>
  <si>
    <t>SOLANO COUNTY - UNINCORPORATED</t>
  </si>
  <si>
    <t>SOLVANG</t>
  </si>
  <si>
    <t>SONOMA</t>
  </si>
  <si>
    <t>SONOMA COUNTY - UNINCORPORATED</t>
  </si>
  <si>
    <t>SONORA</t>
  </si>
  <si>
    <t>SOUTH EL MONTE</t>
  </si>
  <si>
    <t>SOUTH PASADENA</t>
  </si>
  <si>
    <t>SOUTH SAN FRANCISCO</t>
  </si>
  <si>
    <t>STANTON</t>
  </si>
  <si>
    <t>SUISUN CITY</t>
  </si>
  <si>
    <t>SUNNYVALE</t>
  </si>
  <si>
    <t>SUSANVILLE</t>
  </si>
  <si>
    <t>SUTTER CREEK</t>
  </si>
  <si>
    <t>TEHAMA COUNTY - UNINCORPORATED</t>
  </si>
  <si>
    <t>TEMECULA</t>
  </si>
  <si>
    <t>TEMPLE CITY</t>
  </si>
  <si>
    <t>THOUSAND OAKS</t>
  </si>
  <si>
    <t>TIBURON</t>
  </si>
  <si>
    <t>TORRANCE</t>
  </si>
  <si>
    <t>TRINIDAD</t>
  </si>
  <si>
    <t>TRINITY COUNTY - UNINCORPORATED</t>
  </si>
  <si>
    <t>TRUCKEE</t>
  </si>
  <si>
    <t>TUOLUMNE COUNTY - UNINCORPORATED</t>
  </si>
  <si>
    <t>TUSTIN</t>
  </si>
  <si>
    <t>TWENTYNINE PALMS</t>
  </si>
  <si>
    <t>UKIAH</t>
  </si>
  <si>
    <t>UNION CITY</t>
  </si>
  <si>
    <t>UPLAND</t>
  </si>
  <si>
    <t>VACAVILLE</t>
  </si>
  <si>
    <t>VALLEJO</t>
  </si>
  <si>
    <t>VENTURA</t>
  </si>
  <si>
    <t>VENTURA COUNTY - UNINCORPORATED</t>
  </si>
  <si>
    <t>VICTORVILLE</t>
  </si>
  <si>
    <t>VILLA PARK</t>
  </si>
  <si>
    <t>VISTA</t>
  </si>
  <si>
    <t>WALNUT</t>
  </si>
  <si>
    <t>WALNUT CREEK</t>
  </si>
  <si>
    <t>WEST COVINA</t>
  </si>
  <si>
    <t>WEST HOLLYWOOD</t>
  </si>
  <si>
    <t>WESTMINSTER</t>
  </si>
  <si>
    <t>WHITTIER</t>
  </si>
  <si>
    <t>WILDOMAR</t>
  </si>
  <si>
    <t>WILLIAMS</t>
  </si>
  <si>
    <t>WILLITS</t>
  </si>
  <si>
    <t>WILLOWS</t>
  </si>
  <si>
    <t>WINDSOR</t>
  </si>
  <si>
    <t>WOODSIDE</t>
  </si>
  <si>
    <t>YORBA LINDA</t>
  </si>
  <si>
    <t>YOUNTVILLE</t>
  </si>
  <si>
    <t>YUCAIPA</t>
  </si>
  <si>
    <t>YUCCA VALLEY</t>
  </si>
  <si>
    <t>5th Cycle Housing Element Projection Period</t>
  </si>
  <si>
    <t>5th Cycle Housing Element Planning Period</t>
  </si>
  <si>
    <t>Beginning of Projection Period</t>
  </si>
  <si>
    <t>End of Projection Period</t>
  </si>
  <si>
    <t>Beginning of Projection Period (Year Only)</t>
  </si>
  <si>
    <t>End of Projection Period (Year Only)</t>
  </si>
  <si>
    <t>Beginning of Planning Period</t>
  </si>
  <si>
    <t>End of planning Period</t>
  </si>
  <si>
    <t>Beginning of Planning Period (Year Only)</t>
  </si>
  <si>
    <t>End of planning Period (Year Only)</t>
  </si>
  <si>
    <t>Cycle</t>
  </si>
  <si>
    <t>Projection Period Colum</t>
  </si>
  <si>
    <t>ADELANTO</t>
  </si>
  <si>
    <t>San Bernardino County</t>
  </si>
  <si>
    <t>AGOURA HILLS</t>
  </si>
  <si>
    <t>Los Angeles County</t>
  </si>
  <si>
    <t>Alameda County</t>
  </si>
  <si>
    <t>ALISO VIEJO</t>
  </si>
  <si>
    <t>Orange County</t>
  </si>
  <si>
    <t>Alpine County</t>
  </si>
  <si>
    <t>ALTURAS</t>
  </si>
  <si>
    <t>Modoc County</t>
  </si>
  <si>
    <t>AMADOR City</t>
  </si>
  <si>
    <t>Amador County</t>
  </si>
  <si>
    <t>Napa County</t>
  </si>
  <si>
    <t>Shasta County</t>
  </si>
  <si>
    <t>Calaveras County</t>
  </si>
  <si>
    <t>Contra Costa County</t>
  </si>
  <si>
    <t>Humboldt County</t>
  </si>
  <si>
    <t>San Luis Obispo County</t>
  </si>
  <si>
    <t>ARVIN</t>
  </si>
  <si>
    <t>Kern County</t>
  </si>
  <si>
    <t>San Mateo County</t>
  </si>
  <si>
    <t>ATWATER</t>
  </si>
  <si>
    <t>Merced County</t>
  </si>
  <si>
    <t>AUBURN</t>
  </si>
  <si>
    <t>Placer County</t>
  </si>
  <si>
    <t>AVALON</t>
  </si>
  <si>
    <t>AVENAL</t>
  </si>
  <si>
    <t>Kings County</t>
  </si>
  <si>
    <t>BAKERSFIELD</t>
  </si>
  <si>
    <t>BANNING</t>
  </si>
  <si>
    <t>Riverside County</t>
  </si>
  <si>
    <t>BARSTOW</t>
  </si>
  <si>
    <t>BELL</t>
  </si>
  <si>
    <t>BELVEDERE</t>
  </si>
  <si>
    <t>Marin County</t>
  </si>
  <si>
    <t>Solano County</t>
  </si>
  <si>
    <t>BIGGS</t>
  </si>
  <si>
    <t>Butte County</t>
  </si>
  <si>
    <t>Inyo County</t>
  </si>
  <si>
    <t>BRADBURY</t>
  </si>
  <si>
    <t>Imperial County</t>
  </si>
  <si>
    <t>BRENTWOOD</t>
  </si>
  <si>
    <t>BUELLTON</t>
  </si>
  <si>
    <t>Santa Barbara County</t>
  </si>
  <si>
    <t>CALEXICO</t>
  </si>
  <si>
    <t>CALIFORNIA CITY</t>
  </si>
  <si>
    <t>CALIPATRIA</t>
  </si>
  <si>
    <t>Ventura County</t>
  </si>
  <si>
    <t>Santa Clara County</t>
  </si>
  <si>
    <t>CANYON LAKE</t>
  </si>
  <si>
    <t>CAPITOLA</t>
  </si>
  <si>
    <t>Santa Cruz County</t>
  </si>
  <si>
    <t>San Diego County</t>
  </si>
  <si>
    <t>Monterey County</t>
  </si>
  <si>
    <t>CERES</t>
  </si>
  <si>
    <t>Stanislaus County</t>
  </si>
  <si>
    <t>CERRITOS</t>
  </si>
  <si>
    <t>CHOWCHILLA</t>
  </si>
  <si>
    <t>Madera County</t>
  </si>
  <si>
    <t>CITRUS HEIGHTS</t>
  </si>
  <si>
    <t>Sacramento County</t>
  </si>
  <si>
    <t>Lake County</t>
  </si>
  <si>
    <t>Sonoma County</t>
  </si>
  <si>
    <t>CLOVIS</t>
  </si>
  <si>
    <t>Fresno County</t>
  </si>
  <si>
    <t>COALINGA</t>
  </si>
  <si>
    <t>COLFAX</t>
  </si>
  <si>
    <t>COLMA</t>
  </si>
  <si>
    <t>Colusa County</t>
  </si>
  <si>
    <t>CORCORAN</t>
  </si>
  <si>
    <t>CORNING</t>
  </si>
  <si>
    <t>Tehama County</t>
  </si>
  <si>
    <t>Del Norte County</t>
  </si>
  <si>
    <t>DAVIS</t>
  </si>
  <si>
    <t>Yolo County</t>
  </si>
  <si>
    <t>DEL REY OAKS</t>
  </si>
  <si>
    <t>DELANO</t>
  </si>
  <si>
    <t>DINUBA</t>
  </si>
  <si>
    <t>Tulare County</t>
  </si>
  <si>
    <t>DORRIS</t>
  </si>
  <si>
    <t>Siskiyou County</t>
  </si>
  <si>
    <t>DOS PALOS</t>
  </si>
  <si>
    <t>DUNSMUIR</t>
  </si>
  <si>
    <t>El Dorado County</t>
  </si>
  <si>
    <t>ELK GROVE</t>
  </si>
  <si>
    <t>ESCALON</t>
  </si>
  <si>
    <t>San Joaquin County</t>
  </si>
  <si>
    <t>EXETER</t>
  </si>
  <si>
    <t>FARMERSVILLE</t>
  </si>
  <si>
    <t>FIREBAUGH</t>
  </si>
  <si>
    <t>FOLSOM</t>
  </si>
  <si>
    <t>Mendocino County</t>
  </si>
  <si>
    <t>FORT JONES</t>
  </si>
  <si>
    <t>FOWLER</t>
  </si>
  <si>
    <t>GALT</t>
  </si>
  <si>
    <t>Glenn County</t>
  </si>
  <si>
    <t>GONZALES</t>
  </si>
  <si>
    <t>Nevada County</t>
  </si>
  <si>
    <t>GREENFIELD</t>
  </si>
  <si>
    <t>GUSTINE</t>
  </si>
  <si>
    <t>HANFORD</t>
  </si>
  <si>
    <t>HERCULES</t>
  </si>
  <si>
    <t>HOLLISTER</t>
  </si>
  <si>
    <t>San Benito County</t>
  </si>
  <si>
    <t>HOLTVILLE</t>
  </si>
  <si>
    <t>HUGHSON</t>
  </si>
  <si>
    <t>HURON</t>
  </si>
  <si>
    <t>IMPERIAL</t>
  </si>
  <si>
    <t>INDUSTRY</t>
  </si>
  <si>
    <t>INYO COUNTY - Unincorporated</t>
  </si>
  <si>
    <t>IRWINDALE</t>
  </si>
  <si>
    <t>ISLETON</t>
  </si>
  <si>
    <t>KERMAN</t>
  </si>
  <si>
    <t>KING CITY</t>
  </si>
  <si>
    <t>KINGSBURG</t>
  </si>
  <si>
    <t>LA MIRADA</t>
  </si>
  <si>
    <t>LA PALMA</t>
  </si>
  <si>
    <t>LAGUNA WOODS</t>
  </si>
  <si>
    <t>LAKEPORT</t>
  </si>
  <si>
    <t>Lassen County</t>
  </si>
  <si>
    <t>LATHROP</t>
  </si>
  <si>
    <t>LAWNDALE</t>
  </si>
  <si>
    <t>LEMOORE</t>
  </si>
  <si>
    <t>LINCOLN</t>
  </si>
  <si>
    <t>LINDSAY</t>
  </si>
  <si>
    <t>LIVE OAK</t>
  </si>
  <si>
    <t>Sutter County</t>
  </si>
  <si>
    <t>LIVINGSTON</t>
  </si>
  <si>
    <t>LODI</t>
  </si>
  <si>
    <t>LOMITA</t>
  </si>
  <si>
    <t>LOMPOC</t>
  </si>
  <si>
    <t>LOOMIS</t>
  </si>
  <si>
    <t>LOS ALAMITOS</t>
  </si>
  <si>
    <t>LOS BANOS</t>
  </si>
  <si>
    <t>LOYALTON</t>
  </si>
  <si>
    <t>Sierra County</t>
  </si>
  <si>
    <t>MADERA</t>
  </si>
  <si>
    <t>Mono County</t>
  </si>
  <si>
    <t>MANTECA</t>
  </si>
  <si>
    <t>MARICOPA</t>
  </si>
  <si>
    <t>MARINA</t>
  </si>
  <si>
    <t>Mariposa county - Unincorporated</t>
  </si>
  <si>
    <t>Mariposa County</t>
  </si>
  <si>
    <t>MARYSVILLE</t>
  </si>
  <si>
    <t>Yuba County</t>
  </si>
  <si>
    <t>MAYWOOD</t>
  </si>
  <si>
    <t>MCFARLAND</t>
  </si>
  <si>
    <t>MENDOTA</t>
  </si>
  <si>
    <t>MERCED</t>
  </si>
  <si>
    <t>MODESTO</t>
  </si>
  <si>
    <t>MONTAGUE</t>
  </si>
  <si>
    <t>MONTEREY</t>
  </si>
  <si>
    <t>MOUNT SHASTA</t>
  </si>
  <si>
    <t>NEEDLES</t>
  </si>
  <si>
    <t>NEWMAN</t>
  </si>
  <si>
    <t>OAKDALE</t>
  </si>
  <si>
    <t>OJAI</t>
  </si>
  <si>
    <t>ORANGE COVE</t>
  </si>
  <si>
    <t>PACIFIC GROVE</t>
  </si>
  <si>
    <t>PALOS VERDES ESTATES</t>
  </si>
  <si>
    <t>PARLIER</t>
  </si>
  <si>
    <t>PATTERSON</t>
  </si>
  <si>
    <t>PLACERVILLE</t>
  </si>
  <si>
    <t>Plumas County</t>
  </si>
  <si>
    <t>POINT ARENA</t>
  </si>
  <si>
    <t>PORTERVILLE</t>
  </si>
  <si>
    <t>PORTOLA</t>
  </si>
  <si>
    <t>RANCHO CORDOVA</t>
  </si>
  <si>
    <t>RANCHO SANTA MARGARITA</t>
  </si>
  <si>
    <t>REEDLEY</t>
  </si>
  <si>
    <t>RIDGECREST</t>
  </si>
  <si>
    <t>RIPON</t>
  </si>
  <si>
    <t>RIVERBANK</t>
  </si>
  <si>
    <t>ROCKLIN</t>
  </si>
  <si>
    <t>ROLLING HILLS</t>
  </si>
  <si>
    <t>ROSEVILLE</t>
  </si>
  <si>
    <t>ROSS</t>
  </si>
  <si>
    <t>SACRAMENTO</t>
  </si>
  <si>
    <t>SALINAS</t>
  </si>
  <si>
    <t>San Francisco County</t>
  </si>
  <si>
    <t>SAN JOAQUIN</t>
  </si>
  <si>
    <t>SAN JOAQUIN COUNTY - Unincorporated</t>
  </si>
  <si>
    <t>SAN JUAN BAUTISTA</t>
  </si>
  <si>
    <t>SAN MARINO</t>
  </si>
  <si>
    <t>SAND CITY</t>
  </si>
  <si>
    <t>SANGER</t>
  </si>
  <si>
    <t>SANTA CRUZ</t>
  </si>
  <si>
    <t>SANTA PAULA</t>
  </si>
  <si>
    <t>SCOTTS VALLEY</t>
  </si>
  <si>
    <t>SEASIDE</t>
  </si>
  <si>
    <t>SELMA</t>
  </si>
  <si>
    <t>SHAFTER</t>
  </si>
  <si>
    <t>SOLEDAD</t>
  </si>
  <si>
    <t>Tuolumne County</t>
  </si>
  <si>
    <t>SOUTH GATE</t>
  </si>
  <si>
    <t>SOUTH LAKE TAHOE</t>
  </si>
  <si>
    <t>STOCKTON</t>
  </si>
  <si>
    <t>TAFT</t>
  </si>
  <si>
    <t>TEHACHAPI</t>
  </si>
  <si>
    <t>TEHAMA</t>
  </si>
  <si>
    <t>TRACY</t>
  </si>
  <si>
    <t>Trinity County</t>
  </si>
  <si>
    <t>TULARE</t>
  </si>
  <si>
    <t>TULELAKE</t>
  </si>
  <si>
    <t>TURLOCK</t>
  </si>
  <si>
    <t>VERNON</t>
  </si>
  <si>
    <t>VISALIA</t>
  </si>
  <si>
    <t>WASCO</t>
  </si>
  <si>
    <t>WATERFORD</t>
  </si>
  <si>
    <t>WATSONVILLE</t>
  </si>
  <si>
    <t>WEED</t>
  </si>
  <si>
    <t>WEST SACRAMENTO</t>
  </si>
  <si>
    <t>WESTLAKE VILLAGE</t>
  </si>
  <si>
    <t>WESTMORLAND</t>
  </si>
  <si>
    <t>WHEATLAND</t>
  </si>
  <si>
    <t>WINTERS</t>
  </si>
  <si>
    <t>WOODLAKE</t>
  </si>
  <si>
    <t>WOODLAND</t>
  </si>
  <si>
    <t>YREKA</t>
  </si>
  <si>
    <t>YUBA CITY</t>
  </si>
  <si>
    <t>YUBA COUNTY - Unincorporated</t>
  </si>
  <si>
    <t xml:space="preserve">Jurisdiction </t>
  </si>
  <si>
    <t>PLANNING PERIOD</t>
  </si>
  <si>
    <t>APR YEAR</t>
  </si>
  <si>
    <t>Lookup value</t>
  </si>
  <si>
    <t>MIN VLI RHNA</t>
  </si>
  <si>
    <t>SUM VLI PERMITS</t>
  </si>
  <si>
    <t>SUM VLI (DR) UNITS</t>
  </si>
  <si>
    <t>SUM VLI (NDR) UNITS</t>
  </si>
  <si>
    <t>VLI REMAIN UNITS</t>
  </si>
  <si>
    <t>MIN LI RHNA</t>
  </si>
  <si>
    <t>SUM LI PERMITS</t>
  </si>
  <si>
    <t>SUM LI (DR) UNITS</t>
  </si>
  <si>
    <t>SUM LI (NDR) UNITS</t>
  </si>
  <si>
    <t>LI  REMAIN UNITS</t>
  </si>
  <si>
    <t>MIN MOD RHNA</t>
  </si>
  <si>
    <t>SUM MOD PERMITS</t>
  </si>
  <si>
    <t>MOD REMAIN UNITS</t>
  </si>
  <si>
    <t>MIN ABOVE MOD RHNA</t>
  </si>
  <si>
    <t>SUM ABOVE MOD PERMITS</t>
  </si>
  <si>
    <t>ABOVE MOD REMAIN UNITS</t>
  </si>
  <si>
    <t>MIN RHNA TOTAL</t>
  </si>
  <si>
    <t>SUM TOTAL PERMITS</t>
  </si>
  <si>
    <t>Amador City</t>
  </si>
  <si>
    <t>Loyalton</t>
  </si>
  <si>
    <t>Maricopa</t>
  </si>
  <si>
    <t>Patterson</t>
  </si>
  <si>
    <t>San Buenaventura</t>
  </si>
  <si>
    <t>Trinity County - unincorporated</t>
  </si>
  <si>
    <t>Tulelake</t>
  </si>
  <si>
    <t>Vernon</t>
  </si>
  <si>
    <t>Name ID</t>
  </si>
  <si>
    <t>Mod</t>
  </si>
  <si>
    <t>Above Mod</t>
  </si>
  <si>
    <t>TOTAL</t>
  </si>
  <si>
    <t>Modoc</t>
  </si>
  <si>
    <t>Amador</t>
  </si>
  <si>
    <t>Shasta</t>
  </si>
  <si>
    <t>Calaveras</t>
  </si>
  <si>
    <t>Contra Costa</t>
  </si>
  <si>
    <t>Humboldt</t>
  </si>
  <si>
    <t>Kern</t>
  </si>
  <si>
    <t>Placer</t>
  </si>
  <si>
    <t>Kings</t>
  </si>
  <si>
    <t>Marin</t>
  </si>
  <si>
    <t>Solano</t>
  </si>
  <si>
    <t>Butte</t>
  </si>
  <si>
    <t>Inyo</t>
  </si>
  <si>
    <t>Stanislaus</t>
  </si>
  <si>
    <t>Lake</t>
  </si>
  <si>
    <t>Del Norte</t>
  </si>
  <si>
    <t>Yolo</t>
  </si>
  <si>
    <t>Siskiyou</t>
  </si>
  <si>
    <t>Mendocino</t>
  </si>
  <si>
    <t>Nevada</t>
  </si>
  <si>
    <t>San Benito</t>
  </si>
  <si>
    <t>Sutter</t>
  </si>
  <si>
    <t>Sierra</t>
  </si>
  <si>
    <t>Mono</t>
  </si>
  <si>
    <t>Yuba</t>
  </si>
  <si>
    <t>McFarland</t>
  </si>
  <si>
    <t>Glenn</t>
  </si>
  <si>
    <t>El Dorado</t>
  </si>
  <si>
    <t>Plumas</t>
  </si>
  <si>
    <t>Tuolumne</t>
  </si>
  <si>
    <t>Lassen</t>
  </si>
  <si>
    <t>C_1_APN</t>
  </si>
  <si>
    <t>C_1_Address</t>
  </si>
  <si>
    <t>C_1_Name</t>
  </si>
  <si>
    <t>C_1_ID</t>
  </si>
  <si>
    <t>C_2_Date</t>
  </si>
  <si>
    <t>C_3_Vlow</t>
  </si>
  <si>
    <t>C_3_Low</t>
  </si>
  <si>
    <t>C_3_Mod</t>
  </si>
  <si>
    <t>C_3_Above</t>
  </si>
  <si>
    <t>C_4_Short</t>
  </si>
  <si>
    <t>C_5_Parcel</t>
  </si>
  <si>
    <t>C_6_Plan</t>
  </si>
  <si>
    <t>C_7_Zone</t>
  </si>
  <si>
    <t>C_8_Min</t>
  </si>
  <si>
    <t>C_8_Max</t>
  </si>
  <si>
    <t>C_9_Cap</t>
  </si>
  <si>
    <t>C_10_Vacancy</t>
  </si>
  <si>
    <t>C_11_Uses</t>
  </si>
  <si>
    <t>Table C</t>
  </si>
  <si>
    <t>Sites Identified or Rezoned to Accommodate Shortfall Housing Need and No Net-Loss Law</t>
  </si>
  <si>
    <t>Date of Rezone</t>
  </si>
  <si>
    <t>RHNA Shortfall by Household Income Category</t>
  </si>
  <si>
    <t>Rezone Type</t>
  </si>
  <si>
    <t>Sites Description</t>
  </si>
  <si>
    <t>APN</t>
  </si>
  <si>
    <r>
      <t>Local Jurisdiction Tracking ID</t>
    </r>
    <r>
      <rPr>
        <b/>
        <vertAlign val="superscript"/>
        <sz val="10"/>
        <color theme="1"/>
        <rFont val="Arial"/>
        <family val="2"/>
      </rPr>
      <t>+</t>
    </r>
  </si>
  <si>
    <t>Very Low-Income</t>
  </si>
  <si>
    <t>Low-Income</t>
  </si>
  <si>
    <t>Moderate-Income</t>
  </si>
  <si>
    <t>Above Moderate-Income</t>
  </si>
  <si>
    <t xml:space="preserve">Rezone Type
</t>
  </si>
  <si>
    <t>Parcel Size
(Acres)</t>
  </si>
  <si>
    <t>General Plan Designation</t>
  </si>
  <si>
    <t>Zoning</t>
  </si>
  <si>
    <t xml:space="preserve">Minimum    Density Allowed </t>
  </si>
  <si>
    <t>Maximum    Density Allowed</t>
  </si>
  <si>
    <t>Realistic Capacity</t>
  </si>
  <si>
    <t>Vacant/Nonvacant</t>
  </si>
  <si>
    <t>Description of Existing Uses</t>
  </si>
  <si>
    <t>D_1_Name</t>
  </si>
  <si>
    <t>D_2_Objective</t>
  </si>
  <si>
    <t>D_3_Time</t>
  </si>
  <si>
    <t>D_4_Status</t>
  </si>
  <si>
    <t>Table D</t>
  </si>
  <si>
    <t>Program Implementation Status pursuant to GC Section 65583</t>
  </si>
  <si>
    <r>
      <rPr>
        <b/>
        <sz val="10"/>
        <color theme="1"/>
        <rFont val="Arial"/>
        <family val="2"/>
      </rPr>
      <t xml:space="preserve">Housing Programs Progress Report  </t>
    </r>
    <r>
      <rPr>
        <sz val="10"/>
        <color theme="1"/>
        <rFont val="Arial"/>
        <family val="2"/>
      </rPr>
      <t xml:space="preserve">
Describe progress of all programs including local efforts to remove governmental constraints to the maintenance, improvement, and development of housing as identified in the housing element.</t>
    </r>
  </si>
  <si>
    <t>Name of Program</t>
  </si>
  <si>
    <t>Objective</t>
  </si>
  <si>
    <t>Timeframe in H.E</t>
  </si>
  <si>
    <t>Status of Program Implementation</t>
  </si>
  <si>
    <t>Reporting Period</t>
  </si>
  <si>
    <t>(CCR Title 25 §6202)</t>
  </si>
  <si>
    <t>E_1_APN</t>
  </si>
  <si>
    <t>E_1_Address</t>
  </si>
  <si>
    <t>E_1_Name</t>
  </si>
  <si>
    <t>E_1_ID</t>
  </si>
  <si>
    <t>E_2_Vlow</t>
  </si>
  <si>
    <t>E_2_Low</t>
  </si>
  <si>
    <t>E_2_Mod</t>
  </si>
  <si>
    <t>E_2_Above</t>
  </si>
  <si>
    <t>E_3_Description</t>
  </si>
  <si>
    <t>E_4_Date</t>
  </si>
  <si>
    <t>Table E</t>
  </si>
  <si>
    <t xml:space="preserve"> Commercial Development Bonus Approved pursuant to GC Section 65915.7</t>
  </si>
  <si>
    <t>Units Constructed as Part of Agreement</t>
  </si>
  <si>
    <t>Description of Commercial Development Bonus</t>
  </si>
  <si>
    <t>Commercial Development Bonus Date Approved</t>
  </si>
  <si>
    <t>Very Low
Income</t>
  </si>
  <si>
    <t>Low
Income</t>
  </si>
  <si>
    <t>Moderate
Income</t>
  </si>
  <si>
    <t>Above Moderate
Income</t>
  </si>
  <si>
    <t>F_Table_Activity</t>
  </si>
  <si>
    <t>F_Table_xLowNo</t>
  </si>
  <si>
    <t>F_Table_VlowNo</t>
  </si>
  <si>
    <t>F_Table_LowNo</t>
  </si>
  <si>
    <t>F_Table_TotalsNo</t>
  </si>
  <si>
    <t>F_Table_xLow</t>
  </si>
  <si>
    <t>F_Table_Vlow</t>
  </si>
  <si>
    <t>F_Table_Low</t>
  </si>
  <si>
    <t>F_Table_Totals</t>
  </si>
  <si>
    <t>F_Table_Desription</t>
  </si>
  <si>
    <t xml:space="preserve">Table F </t>
  </si>
  <si>
    <t xml:space="preserve">Units Rehabilitated, Preserved and Acquired for Alternative Adequate Sites pursuant to Government Code section 65583.1(c) </t>
  </si>
  <si>
    <t>Please note this table is optional: The jurisdiction can use this table to report units that have been substantially rehabilitated, converted from non-affordable to affordable by acquisition, and preserved, including mobilehome park preservation, consistent with the standards set forth in Government Code section 65583.1, subdivision (c). Please note, motel, hotel, hostel rooms or other structures that are converted from non-residential to residential units pursuant to Government Code section 65583.1(c)(1)(D) are considered net-new housing units and must be reported in Table A2 and not reported in Table F.</t>
  </si>
  <si>
    <t>Activity Type</t>
  </si>
  <si>
    <r>
      <t>Units that Do Not Count Towards RHNA</t>
    </r>
    <r>
      <rPr>
        <b/>
        <vertAlign val="superscript"/>
        <sz val="10"/>
        <color theme="1"/>
        <rFont val="Arial"/>
        <family val="2"/>
      </rPr>
      <t>+</t>
    </r>
    <r>
      <rPr>
        <b/>
        <sz val="10"/>
        <color theme="1"/>
        <rFont val="Arial"/>
        <family val="2"/>
      </rPr>
      <t xml:space="preserve">
</t>
    </r>
    <r>
      <rPr>
        <sz val="10"/>
        <color theme="1"/>
        <rFont val="Arial"/>
        <family val="2"/>
      </rPr>
      <t>Listed for Informational Purposes Only</t>
    </r>
  </si>
  <si>
    <r>
      <t xml:space="preserve">Units that Count Towards RHNA </t>
    </r>
    <r>
      <rPr>
        <b/>
        <vertAlign val="superscript"/>
        <sz val="10"/>
        <color theme="1"/>
        <rFont val="Arial"/>
        <family val="2"/>
      </rPr>
      <t>+</t>
    </r>
    <r>
      <rPr>
        <b/>
        <sz val="10"/>
        <color theme="1"/>
        <rFont val="Arial"/>
        <family val="2"/>
      </rPr>
      <t xml:space="preserve">
</t>
    </r>
    <r>
      <rPr>
        <sz val="10"/>
        <color theme="1"/>
        <rFont val="Arial"/>
        <family val="2"/>
      </rPr>
      <t>Note - Because the statutory requirements severely limit what can be counted, please contact HCD at apr@hcd.ca.gov and we will unlock the form which enable you to populate these fields.</t>
    </r>
    <r>
      <rPr>
        <b/>
        <sz val="10"/>
        <color theme="1"/>
        <rFont val="Arial"/>
        <family val="2"/>
      </rPr>
      <t xml:space="preserve">
</t>
    </r>
  </si>
  <si>
    <r>
      <t>The description should adequately document how each unit complies with subsection (c) of Government Code Section 65583.1</t>
    </r>
    <r>
      <rPr>
        <b/>
        <vertAlign val="superscript"/>
        <sz val="10"/>
        <color theme="1"/>
        <rFont val="Arial"/>
        <family val="2"/>
      </rPr>
      <t>+</t>
    </r>
    <r>
      <rPr>
        <b/>
        <sz val="10"/>
        <color theme="1"/>
        <rFont val="Arial"/>
        <family val="2"/>
      </rPr>
      <t xml:space="preserve">. 
For detailed reporting requirements, see the chcklist here: </t>
    </r>
  </si>
  <si>
    <r>
      <t>Extremely Low-Income</t>
    </r>
    <r>
      <rPr>
        <b/>
        <vertAlign val="superscript"/>
        <sz val="10"/>
        <color theme="1"/>
        <rFont val="Arial"/>
        <family val="2"/>
      </rPr>
      <t>+</t>
    </r>
  </si>
  <si>
    <r>
      <t>Very Low-Income</t>
    </r>
    <r>
      <rPr>
        <b/>
        <vertAlign val="superscript"/>
        <sz val="10"/>
        <color theme="1"/>
        <rFont val="Arial"/>
        <family val="2"/>
      </rPr>
      <t>+</t>
    </r>
  </si>
  <si>
    <r>
      <t>Low-Income</t>
    </r>
    <r>
      <rPr>
        <b/>
        <vertAlign val="superscript"/>
        <sz val="10"/>
        <color theme="1"/>
        <rFont val="Arial"/>
        <family val="2"/>
      </rPr>
      <t>+</t>
    </r>
  </si>
  <si>
    <r>
      <t>TOTAL UNITS</t>
    </r>
    <r>
      <rPr>
        <b/>
        <vertAlign val="superscript"/>
        <sz val="10"/>
        <color theme="1"/>
        <rFont val="Arial"/>
        <family val="2"/>
      </rPr>
      <t>+</t>
    </r>
  </si>
  <si>
    <t>https://www.hcd.ca.gov/community-development/docs/adequate-sites-checklist.pdf</t>
  </si>
  <si>
    <t>Rehabilitation Activity</t>
  </si>
  <si>
    <t>F_Table_RA</t>
  </si>
  <si>
    <t>Preservation of Units At-Risk</t>
  </si>
  <si>
    <t>F_Table_Preservation</t>
  </si>
  <si>
    <t>Acquisition of Units</t>
  </si>
  <si>
    <t>F_Table_Acquisition</t>
  </si>
  <si>
    <t>Mobilehome Park Preservation</t>
  </si>
  <si>
    <t>Total Units by Income</t>
  </si>
  <si>
    <t>F_Table_Units</t>
  </si>
  <si>
    <t>F2_Prior</t>
  </si>
  <si>
    <t>F2_Current</t>
  </si>
  <si>
    <t>F2_Street</t>
  </si>
  <si>
    <t>F2_Name</t>
  </si>
  <si>
    <t>F2_ID</t>
  </si>
  <si>
    <t>F2_Unit</t>
  </si>
  <si>
    <t>F2_Tenure</t>
  </si>
  <si>
    <t>F2_VLI_DR</t>
  </si>
  <si>
    <t>F2_VLI_NDR</t>
  </si>
  <si>
    <t>F2_LI_DR</t>
  </si>
  <si>
    <t>F2_LI_NDR</t>
  </si>
  <si>
    <t>F2_Mod_DR</t>
  </si>
  <si>
    <t>F2_Mod_NDR</t>
  </si>
  <si>
    <t>F2_Above</t>
  </si>
  <si>
    <t>F2_Converted</t>
  </si>
  <si>
    <t>F2_Date</t>
  </si>
  <si>
    <t>F2_Notes</t>
  </si>
  <si>
    <t xml:space="preserve">Table F2 </t>
  </si>
  <si>
    <t>Above Moderate Income Units Converted to Moderate Income Pursuant to Government Code section 65400.2</t>
  </si>
  <si>
    <t>For up to 25 percent of a jurisdiction’s moderate-income regional housing need allocation, the planning agency may include the number of units in an existing multifamily building that were converted to deed-restricted rental housing for moderate-income households by the imposition of affordability covenants and restrictions for the unit. Before adding information to this table, please ensure housing developments meet the requirements described in Government Code 65400.2(b).</t>
  </si>
  <si>
    <t>Affordability by Household Incomes After Conversion</t>
  </si>
  <si>
    <t>Units credited toward Moderate Income RHNA</t>
  </si>
  <si>
    <t xml:space="preserve">Notes
</t>
  </si>
  <si>
    <r>
      <t xml:space="preserve">Unit Category               </t>
    </r>
    <r>
      <rPr>
        <sz val="10"/>
        <color theme="1"/>
        <rFont val="Arial"/>
        <family val="2"/>
      </rPr>
      <t>(2 to 4,5+)</t>
    </r>
  </si>
  <si>
    <t xml:space="preserve">Tenure
R=Renter
</t>
  </si>
  <si>
    <t>Total Moderate Income Units Converted from Above Moderate</t>
  </si>
  <si>
    <r>
      <rPr>
        <b/>
        <u/>
        <sz val="10"/>
        <color theme="1"/>
        <rFont val="Arial"/>
        <family val="2"/>
      </rPr>
      <t>Date Converted</t>
    </r>
    <r>
      <rPr>
        <b/>
        <sz val="10"/>
        <color theme="1"/>
        <rFont val="Arial"/>
        <family val="2"/>
      </rPr>
      <t xml:space="preserve">
</t>
    </r>
  </si>
  <si>
    <r>
      <rPr>
        <b/>
        <u/>
        <sz val="10"/>
        <color theme="1"/>
        <rFont val="Arial"/>
        <family val="2"/>
      </rPr>
      <t>Notes</t>
    </r>
    <r>
      <rPr>
        <b/>
        <sz val="10"/>
        <color theme="1"/>
        <rFont val="Arial"/>
        <family val="2"/>
      </rPr>
      <t xml:space="preserve">
</t>
    </r>
  </si>
  <si>
    <t>NOTE: This table must only be filled out if the housing element sites inventory contains a site which is or was owned by the reporting jurisdiction, and has been sold, leased, or otherwise disposed of during the reporting year.</t>
  </si>
  <si>
    <t>G_1_APN</t>
  </si>
  <si>
    <t>G_1_Address</t>
  </si>
  <si>
    <t>G_1_Name</t>
  </si>
  <si>
    <t>G_1_ID</t>
  </si>
  <si>
    <t>G_2_Capacity</t>
  </si>
  <si>
    <t>G_3_Entity</t>
  </si>
  <si>
    <t>G_4_Use</t>
  </si>
  <si>
    <t>Locally Owned Lands Included in the Housing Element Sites Inventory that have been sold, leased, or otherwise disposed of</t>
  </si>
  <si>
    <t>Realistic Capacity Identified in the Housing Element</t>
  </si>
  <si>
    <t>Entity to whom the site transferred</t>
  </si>
  <si>
    <t>Intended Use for Site</t>
  </si>
  <si>
    <t>NOTE: This table must contain an invenory of ALL surplus/excess lands the reporting jurisdiction owns</t>
  </si>
  <si>
    <t>H_1_APN</t>
  </si>
  <si>
    <t>H_2_Address</t>
  </si>
  <si>
    <t>H_3_Use</t>
  </si>
  <si>
    <t>H_4_Units</t>
  </si>
  <si>
    <t>H_5_Designation</t>
  </si>
  <si>
    <t>H_6_Size</t>
  </si>
  <si>
    <t>H_7_Notes</t>
  </si>
  <si>
    <t>Locally Owned Surplus Sites</t>
  </si>
  <si>
    <t>Parcel Identifier</t>
  </si>
  <si>
    <t>Designation</t>
  </si>
  <si>
    <t>Size</t>
  </si>
  <si>
    <t>Street Address/Intersection</t>
  </si>
  <si>
    <t>Existing Use</t>
  </si>
  <si>
    <t>Number of Units</t>
  </si>
  <si>
    <t>Surplus Designation</t>
  </si>
  <si>
    <t>Parcel Size (in acres)</t>
  </si>
  <si>
    <t>Surplus Land</t>
  </si>
  <si>
    <t>Residential</t>
  </si>
  <si>
    <t>Exempt Surplus Land</t>
  </si>
  <si>
    <t>Commercial</t>
  </si>
  <si>
    <t>Excess</t>
  </si>
  <si>
    <t>Industrial</t>
  </si>
  <si>
    <t>Public Facilities</t>
  </si>
  <si>
    <t>Air Rights</t>
  </si>
  <si>
    <r>
      <t xml:space="preserve">NOTE: SB 9 PROJECTS ONLY. This table only needs to be completed if there were lot splits applied for pursuant to Government Code 66411.7 OR units constructed pursuant to 65852.21. 
</t>
    </r>
    <r>
      <rPr>
        <b/>
        <sz val="9"/>
        <color rgb="FFFF0000"/>
        <rFont val="Arial"/>
        <family val="2"/>
      </rPr>
      <t>Units entitled/permitted/constructed must also be reported in Table A2. Applications for these units must be reported in Table A.</t>
    </r>
  </si>
  <si>
    <t>Table I</t>
  </si>
  <si>
    <t>Units Constructed Pursuant to Government Code 65852.21 and Applications for Lot Splits Pursuant to Government Code 66411.7 (SB9)</t>
  </si>
  <si>
    <t>Date</t>
  </si>
  <si>
    <t>Activity</t>
  </si>
  <si>
    <t>NOTE: STUDENT HOUSING WITH DENSITY BONUS ONLY. This table only needs to be completed if there were student housing projects WITH a density bonus approved pursuant to Government Code65915(b)(1)(F)</t>
  </si>
  <si>
    <t>Table J</t>
  </si>
  <si>
    <t>Student housing development for lower income students for which was granted a density bonus pursuant to subparagraph (F) of paragraph (1) of subdivision (b) of Section 65915</t>
  </si>
  <si>
    <t>Units (Beds/Student Capacity) Approved</t>
  </si>
  <si>
    <t>Units (Beds/Student Capacity) Granted Density Bonus</t>
  </si>
  <si>
    <r>
      <t xml:space="preserve">Unit Category
</t>
    </r>
    <r>
      <rPr>
        <sz val="10"/>
        <color theme="1"/>
        <rFont val="Arial"/>
        <family val="2"/>
      </rPr>
      <t>(SH - Student Housing)</t>
    </r>
  </si>
  <si>
    <t>Total Additional Beds Created Due to Density Bonus</t>
  </si>
  <si>
    <t>Table K</t>
  </si>
  <si>
    <t>Tenent Preference Policy</t>
  </si>
  <si>
    <t>Local governments are required to inform HCD about any local tenant preference ordinance the local government maintains when the jurisdiction submits their annual progress report on housing approvals and production, per Government Code 7061 (SB 649, 2022, Cortese). Effective January 1, 2023, local governments adopting a tenant preference are required to create a webpage on their internet website containing authorizing local ordinance and supporting materials, no more than 90 days after the ordinance becomes operational.</t>
  </si>
  <si>
    <t xml:space="preserve">Does the Jurisdiction have a local tenant preference policy? </t>
  </si>
  <si>
    <t>K_1_Pol</t>
  </si>
  <si>
    <t>If the jurisdiction has a local tenant preference policy, provide a link to the jurisdiction's webpage on their internet website containing authorizing local ordinance and supporting materials.</t>
  </si>
  <si>
    <t>K_1_Web</t>
  </si>
  <si>
    <t>K_1_Notes</t>
  </si>
  <si>
    <t>Local Early Action Planning (LEAP) Reporting</t>
  </si>
  <si>
    <t>Please update the status of the proposed uses listed in the entity’s application for funding and the corresponding impact on housing within the region or jurisdiction, as applicable, categorized based on the eligible uses specified in Section 50515.02 or 50515.03, as applicable.</t>
  </si>
  <si>
    <t>Total Award Amount</t>
  </si>
  <si>
    <t>Total award amount is auto-populated based on amounts entered in rows 15-26.</t>
  </si>
  <si>
    <t>Task</t>
  </si>
  <si>
    <t xml:space="preserve"> $ Amount Awarded</t>
  </si>
  <si>
    <t>$ Cumulative Reimbursement Requested</t>
  </si>
  <si>
    <t>Task Status</t>
  </si>
  <si>
    <t>Other Funding</t>
  </si>
  <si>
    <t>Local General Fund</t>
  </si>
  <si>
    <t>CalTrans SB1</t>
  </si>
  <si>
    <t>REAP</t>
  </si>
  <si>
    <t>In Progress</t>
  </si>
  <si>
    <t>Other (Please Specify in Notes)</t>
  </si>
  <si>
    <t>None</t>
  </si>
  <si>
    <t>Summary of entitlements, building permits, and certificates of occupancy (auto-populated from Table A2)</t>
  </si>
  <si>
    <t>Completed Entitlement Issued by Affordability Summary</t>
  </si>
  <si>
    <t>Certificate of Occupancy Issued by Affordability Summary</t>
  </si>
  <si>
    <t>ApnFormat</t>
  </si>
  <si>
    <t>OtherFormat</t>
  </si>
  <si>
    <t>Book</t>
  </si>
  <si>
    <t>Format</t>
  </si>
  <si>
    <t>Length</t>
  </si>
  <si>
    <t>999A-9999-999-99</t>
  </si>
  <si>
    <t>Alpine</t>
  </si>
  <si>
    <t>999-999-999-999</t>
  </si>
  <si>
    <t>999-999-999-9</t>
  </si>
  <si>
    <t>999-999-99XX</t>
  </si>
  <si>
    <t>999-999-99-99</t>
  </si>
  <si>
    <t>999-999-99-99-9</t>
  </si>
  <si>
    <t>9999-999-999</t>
  </si>
  <si>
    <t>999-999-99</t>
  </si>
  <si>
    <t>Mariposa</t>
  </si>
  <si>
    <t>999-99-999</t>
  </si>
  <si>
    <t>895-939</t>
  </si>
  <si>
    <t>999-999-999</t>
  </si>
  <si>
    <t>999-9999-999-9999</t>
  </si>
  <si>
    <t>9999-999-99-9999</t>
  </si>
  <si>
    <t>9999A-999A</t>
  </si>
  <si>
    <t>999-999-99-9999</t>
  </si>
  <si>
    <t>99-999-999-A-A</t>
  </si>
  <si>
    <t>Trinity</t>
  </si>
  <si>
    <t>999-9-999-999</t>
  </si>
  <si>
    <t>Timothy</t>
  </si>
  <si>
    <t>Green</t>
  </si>
  <si>
    <t>Planner II</t>
  </si>
  <si>
    <t>tgreen@oaklandca.gov</t>
  </si>
  <si>
    <t>250 Frank Ogawa Plaza, Suite 3315</t>
  </si>
  <si>
    <t>026 078302500</t>
  </si>
  <si>
    <t>2406 E 24TH ST, Oakland, CA 94601</t>
  </si>
  <si>
    <t>DRX220478</t>
  </si>
  <si>
    <t>040 338702200</t>
  </si>
  <si>
    <t>7850 OLIVE ST, Oakland, CA 94621</t>
  </si>
  <si>
    <t>ADU 7850 Olive</t>
  </si>
  <si>
    <t>DRX220518</t>
  </si>
  <si>
    <t>048A720003300</t>
  </si>
  <si>
    <t>5723 BUENA VISTA AVE, Oakland, CA 94618</t>
  </si>
  <si>
    <t>DRX-CAT1-ADU</t>
  </si>
  <si>
    <t>DRX230002</t>
  </si>
  <si>
    <t>011 086400100</t>
  </si>
  <si>
    <t>744 WALAVISTA AVE, Oakland, CA 94610</t>
  </si>
  <si>
    <t>CAT 2 ADU, SFD, D</t>
  </si>
  <si>
    <t>DRX230005</t>
  </si>
  <si>
    <t>048-6173-052-01</t>
  </si>
  <si>
    <t>190 Maggiora DR, Oakland, CA 946055336</t>
  </si>
  <si>
    <t>DRX-CAT2-ADU</t>
  </si>
  <si>
    <t>DRX230011</t>
  </si>
  <si>
    <t>009 071502400</t>
  </si>
  <si>
    <t>624 31ST ST, Oakland, CA 94609</t>
  </si>
  <si>
    <t>(2) CAT 2 ADUs, MFD, D</t>
  </si>
  <si>
    <t>DRX230012</t>
  </si>
  <si>
    <t>011 087200800</t>
  </si>
  <si>
    <t>3709 BALFOUR AVE, Oakland, CA 94610</t>
  </si>
  <si>
    <t>ADU, CAT I, GARGAE CONVERSION /REBUILD, WITH REAR DECK.</t>
  </si>
  <si>
    <t>DRX230016</t>
  </si>
  <si>
    <t>012 101004900</t>
  </si>
  <si>
    <t>488 41ST ST, Oakland, CA 94609</t>
  </si>
  <si>
    <t>DRX230020</t>
  </si>
  <si>
    <t>037A276500800</t>
  </si>
  <si>
    <t>3963 ALTAMONT AVE, Oakland, CA 94605</t>
  </si>
  <si>
    <t>CAT2 ADU</t>
  </si>
  <si>
    <t>DRX230022</t>
  </si>
  <si>
    <t>042 425202705</t>
  </si>
  <si>
    <t>1360 86TH AVE, Oakland, CA 94621</t>
  </si>
  <si>
    <t>ADU's @ 1360 86th Ave</t>
  </si>
  <si>
    <t>DRX230024</t>
  </si>
  <si>
    <t>016 144501300</t>
  </si>
  <si>
    <t>6316 IDAHO ST, Oakland, CA 94608</t>
  </si>
  <si>
    <t>DRX for CAT II ADU</t>
  </si>
  <si>
    <t>DRX230044</t>
  </si>
  <si>
    <t>036 244100800</t>
  </si>
  <si>
    <t>4443 VIRGINIA AVE, Oakland, CA 94619</t>
  </si>
  <si>
    <t>CAT 1 ADU, SFD, D</t>
  </si>
  <si>
    <t>DRX230051</t>
  </si>
  <si>
    <t>048 686000503</t>
  </si>
  <si>
    <t>4500 SAINT ANDREWS RD, Oakland, CA 94605</t>
  </si>
  <si>
    <t>CAT I Accessory Dwelling Unit</t>
  </si>
  <si>
    <t>DRX230083</t>
  </si>
  <si>
    <t>005 045802800</t>
  </si>
  <si>
    <t>2826 UNION ST, Oakland, CA 94608</t>
  </si>
  <si>
    <t>DRX - Category 3 ADU (489 sq. ft.) at ground floor</t>
  </si>
  <si>
    <t>DRX230096</t>
  </si>
  <si>
    <t>030 190902400</t>
  </si>
  <si>
    <t>3890 LOMA VISTA AVE, Oakland, CA 94619</t>
  </si>
  <si>
    <t>DRX-ADU</t>
  </si>
  <si>
    <t>DRX230100</t>
  </si>
  <si>
    <t>040A345604200</t>
  </si>
  <si>
    <t>4108 SEACOR CT, Oakland, CA 94605</t>
  </si>
  <si>
    <t>ADU at 4108 Seacor Ct</t>
  </si>
  <si>
    <t>DRX230111</t>
  </si>
  <si>
    <t>045 518602700</t>
  </si>
  <si>
    <t>1362 102ND AVE, Oakland, CA 94603</t>
  </si>
  <si>
    <t>ADU at rear of 1362 102nd</t>
  </si>
  <si>
    <t>DRX230112</t>
  </si>
  <si>
    <t>039 325203400</t>
  </si>
  <si>
    <t>1616 67TH AVE, Oakland, CA 94621</t>
  </si>
  <si>
    <t>DRX for 498 sq. ft. Cat. II ADU</t>
  </si>
  <si>
    <t>DRX230114</t>
  </si>
  <si>
    <t>023 043203301</t>
  </si>
  <si>
    <t>765 MACARTHUR BLVD, Oakland, CA 94610</t>
  </si>
  <si>
    <t>DRX-CAT1 - 2 ADU IN MULTI-FAMILY</t>
  </si>
  <si>
    <t>DRX230115</t>
  </si>
  <si>
    <t>032 210601300</t>
  </si>
  <si>
    <t>3900 LYON AVE, Oakland, CA 94601</t>
  </si>
  <si>
    <t>DRX-CAT2 ADU</t>
  </si>
  <si>
    <t>DRX230133</t>
  </si>
  <si>
    <t>043A471400900</t>
  </si>
  <si>
    <t>3945 TURNLEY AVE, Oakland, CA 94605</t>
  </si>
  <si>
    <t>DRX-CAT1 - ADU</t>
  </si>
  <si>
    <t>DRX230148</t>
  </si>
  <si>
    <t>048B715105200</t>
  </si>
  <si>
    <t>5299 HARBORD DR, Oakland, CA 94618</t>
  </si>
  <si>
    <t>DRX-CAT1 ADU</t>
  </si>
  <si>
    <t>DRX230150</t>
  </si>
  <si>
    <t>048H762205902</t>
  </si>
  <si>
    <t>7112 WESTMOORLAND DR, Oakland, CA 94705</t>
  </si>
  <si>
    <t>DRX230152</t>
  </si>
  <si>
    <t>032 209001500</t>
  </si>
  <si>
    <t>3915 MERA ST, Oakland, CA 94601</t>
  </si>
  <si>
    <t>CAT 2 ADU, D, SFD</t>
  </si>
  <si>
    <t>DRX230167</t>
  </si>
  <si>
    <t>029A135701806</t>
  </si>
  <si>
    <t>2080 ROSECREST DR, Oakland, CA 94602</t>
  </si>
  <si>
    <t>DRX230169</t>
  </si>
  <si>
    <t>022 032800202</t>
  </si>
  <si>
    <t>2431 21ST AVE, Oakland, CA 94606</t>
  </si>
  <si>
    <t>Category 1 Accessory Dwelling Unit (ADU) - Garage Conversion</t>
  </si>
  <si>
    <t>DRX230178</t>
  </si>
  <si>
    <t>028 094600803</t>
  </si>
  <si>
    <t>3251 GEORGIA ST, Oakland, CA 94602</t>
  </si>
  <si>
    <t>DRX230191</t>
  </si>
  <si>
    <t>038 323703200</t>
  </si>
  <si>
    <t>5736 E 17TH ST, Oakland, CA 94621</t>
  </si>
  <si>
    <t>DRX230197</t>
  </si>
  <si>
    <t>037A278703300</t>
  </si>
  <si>
    <t>6188 OAKDALE AVE, OAKLAND, CA 94605</t>
  </si>
  <si>
    <t>CAT 1 ADU, SFD, CONVERSION</t>
  </si>
  <si>
    <t>DRX230198</t>
  </si>
  <si>
    <t>041 406603400</t>
  </si>
  <si>
    <t>6741 EASTLAWN ST, Oakland, CA 946210000</t>
  </si>
  <si>
    <t>CAT II Accessory Dwelling Unit (ADU)</t>
  </si>
  <si>
    <t>DRX230241</t>
  </si>
  <si>
    <t>015 137601800</t>
  </si>
  <si>
    <t>974 61ST ST, Oakland, CA 94609</t>
  </si>
  <si>
    <t>DRX230245</t>
  </si>
  <si>
    <t>036 241501400</t>
  </si>
  <si>
    <t>2306 COURTLAND AVE, OAKLAND, CA 94601</t>
  </si>
  <si>
    <t>600 SF CAT 2 ADU, D, SFD</t>
  </si>
  <si>
    <t>DRX230250</t>
  </si>
  <si>
    <t>011 085601001</t>
  </si>
  <si>
    <t>1041 WARFIELD AVE, Oakland, CA 94610</t>
  </si>
  <si>
    <t>ADU - DETACHED AT REAR OF MFD</t>
  </si>
  <si>
    <t>DRX230259</t>
  </si>
  <si>
    <t>029A130601100</t>
  </si>
  <si>
    <t>3929 LINCOLN AVE, Oakland, CA 94602</t>
  </si>
  <si>
    <t>DRX230261</t>
  </si>
  <si>
    <t>041 413901900</t>
  </si>
  <si>
    <t>7520 HAMILTON ST, Oakland, CA 94621</t>
  </si>
  <si>
    <t>DRX230262</t>
  </si>
  <si>
    <t>030 187501400</t>
  </si>
  <si>
    <t>3536 VICTOR AVE, Oakland, CA 94619</t>
  </si>
  <si>
    <t>DRX230265</t>
  </si>
  <si>
    <t>040 336502300</t>
  </si>
  <si>
    <t>1638 81ST AVE, Oakland, CA 94621</t>
  </si>
  <si>
    <t>DRX230268</t>
  </si>
  <si>
    <t>005 040703500</t>
  </si>
  <si>
    <t>2008 CHESTNUT ST, Oakland, CA 94607</t>
  </si>
  <si>
    <t>DRX-CAT3-ADU</t>
  </si>
  <si>
    <t>DRX230279</t>
  </si>
  <si>
    <t>022 033400500</t>
  </si>
  <si>
    <t>2427 11TH AVE, Oakland, CA 94606</t>
  </si>
  <si>
    <t>DRX230302</t>
  </si>
  <si>
    <t>047 551101400</t>
  </si>
  <si>
    <t>1620 103RD AVE, Oakland, CA 94603</t>
  </si>
  <si>
    <t>CAT 2 ADU, SFD, A</t>
  </si>
  <si>
    <t>DRX230319</t>
  </si>
  <si>
    <t>012 094405600</t>
  </si>
  <si>
    <t>403 37TH ST, Oakland, CA 94609</t>
  </si>
  <si>
    <t>CAT 2 ADU, MFD, D</t>
  </si>
  <si>
    <t>DRX230336</t>
  </si>
  <si>
    <t>030 198203300</t>
  </si>
  <si>
    <t>3683 LILY ST, Oakland, CA 94619</t>
  </si>
  <si>
    <t>Category 1 Accessory Dwelling Unit (ADU) - Basement Conversion</t>
  </si>
  <si>
    <t>DRX230351</t>
  </si>
  <si>
    <t>044 495601500</t>
  </si>
  <si>
    <t>9100 D ST, Oakland, CA 94603</t>
  </si>
  <si>
    <t>NEW ADU FOR MULTI-FAMILY DWELLING</t>
  </si>
  <si>
    <t>DRX230370</t>
  </si>
  <si>
    <t>048A706001000</t>
  </si>
  <si>
    <t>5808 PRESLEY WY, Oakland, CA 94618</t>
  </si>
  <si>
    <t>DRX230382</t>
  </si>
  <si>
    <t>034 229501605</t>
  </si>
  <si>
    <t>4801 COLISEUM WY, OAKLAND, CA 94601</t>
  </si>
  <si>
    <t xml:space="preserve">Inn by the Coliseum - City Homekey </t>
  </si>
  <si>
    <t>DRX230421</t>
  </si>
  <si>
    <t>032 203107100</t>
  </si>
  <si>
    <t>3318 38TH AVE, Oakland, CA 94619</t>
  </si>
  <si>
    <t>DRX230427</t>
  </si>
  <si>
    <t>009 069600300</t>
  </si>
  <si>
    <t>2915 M L KING JR WY, Oakland, CA 94609</t>
  </si>
  <si>
    <t>DRX-CAT2&amp;CAT1-ADU - MULTIFAMILY</t>
  </si>
  <si>
    <t>DRX230439</t>
  </si>
  <si>
    <t>025 073100101</t>
  </si>
  <si>
    <t>1772 27TH AVE, Oakland, CA 94601</t>
  </si>
  <si>
    <t>DRX230440</t>
  </si>
  <si>
    <t>040A345702101</t>
  </si>
  <si>
    <t>8036 GREENRIDGE DR, Oakland, CA 94605</t>
  </si>
  <si>
    <t>CAT 3 ADU @ MFD</t>
  </si>
  <si>
    <t>DRX230443</t>
  </si>
  <si>
    <t>012 098800900</t>
  </si>
  <si>
    <t>847 KINGSTON AVE, Oakland, CA 94611</t>
  </si>
  <si>
    <t>JADU in SFD basement</t>
  </si>
  <si>
    <t>DRX230444</t>
  </si>
  <si>
    <t>029 099602000</t>
  </si>
  <si>
    <t>2442 HEARST AVE, Oakland, CA 94602</t>
  </si>
  <si>
    <t>DRX230445</t>
  </si>
  <si>
    <t>005 047701400</t>
  </si>
  <si>
    <t>3411 ADELINE ST, Oakland, CA 94608</t>
  </si>
  <si>
    <t>Category 1 Accessory Dwelling Unit (ADU).</t>
  </si>
  <si>
    <t>DRX230450</t>
  </si>
  <si>
    <t>025 066800900</t>
  </si>
  <si>
    <t>3057 E 7TH ST, Oakland, CA 94601</t>
  </si>
  <si>
    <t>CAT 1 ADU, D</t>
  </si>
  <si>
    <t>DRX230451</t>
  </si>
  <si>
    <t>025 071300700</t>
  </si>
  <si>
    <t>1515 28TH AVE, Oakland, CA 94601</t>
  </si>
  <si>
    <t>DRX-CAT1&amp;CAT2 ADU</t>
  </si>
  <si>
    <t>DRX230459</t>
  </si>
  <si>
    <t>004 009701200</t>
  </si>
  <si>
    <t>1572 7TH ST, Oakland, CA 94607</t>
  </si>
  <si>
    <t>DRX230464</t>
  </si>
  <si>
    <t>012 102001300</t>
  </si>
  <si>
    <t>954 41ST ST, Oakland, CA 94608</t>
  </si>
  <si>
    <t>Design Review Exemption for an ADU</t>
  </si>
  <si>
    <t>DRX230479</t>
  </si>
  <si>
    <t>029 106943</t>
  </si>
  <si>
    <t>4150 Rettig AVE, oakland, CA 946024021</t>
  </si>
  <si>
    <t>DRX-CAT1-ADU &amp; REMODEL</t>
  </si>
  <si>
    <t>DRX230503</t>
  </si>
  <si>
    <t>048H762105000</t>
  </si>
  <si>
    <t>6910 BRISTOL DR, Oakland, CA 94705</t>
  </si>
  <si>
    <t>DRX230515</t>
  </si>
  <si>
    <t>021 023501602</t>
  </si>
  <si>
    <t>1836 9th AVE, Oakland, CA 946060000</t>
  </si>
  <si>
    <t>DRX230516</t>
  </si>
  <si>
    <t>038 323703800</t>
  </si>
  <si>
    <t>1820 57TH AVE, Oakland, CA 94621</t>
  </si>
  <si>
    <t>DRX230517</t>
  </si>
  <si>
    <t>034 227304200</t>
  </si>
  <si>
    <t>1308 51ST AVE, Oakland, CA 94601</t>
  </si>
  <si>
    <t>JADU + CAT 1 ADU, D, SFD</t>
  </si>
  <si>
    <t>DRX230534</t>
  </si>
  <si>
    <t>048H767202800</t>
  </si>
  <si>
    <t>7287 CLAREMONT AVE, Oakland, CA 94705</t>
  </si>
  <si>
    <t>DRX- CAT2-ADU</t>
  </si>
  <si>
    <t>DRX230543</t>
  </si>
  <si>
    <t>014 121000100</t>
  </si>
  <si>
    <t>707 AILEEN ST, Oakland, CA 94609</t>
  </si>
  <si>
    <t>HUD MF ADU DRX</t>
  </si>
  <si>
    <t>DRX230547</t>
  </si>
  <si>
    <t>048H761116200</t>
  </si>
  <si>
    <t>984 Alvarado RD, Oakland, CA 947050000</t>
  </si>
  <si>
    <t>DRX230548</t>
  </si>
  <si>
    <t>048A705700700</t>
  </si>
  <si>
    <t>5885 CHABOT CT, Oakland, CA 94618</t>
  </si>
  <si>
    <t>DRX230562</t>
  </si>
  <si>
    <t>028 096300800</t>
  </si>
  <si>
    <t>3909 MIDVALE AVE, Oakland, CA 94602</t>
  </si>
  <si>
    <t>DRX230580</t>
  </si>
  <si>
    <t>048 561702700</t>
  </si>
  <si>
    <t>2631 99TH AVE, Oakland, CA 94605</t>
  </si>
  <si>
    <t>DRX230581</t>
  </si>
  <si>
    <t>027 087301400</t>
  </si>
  <si>
    <t>2700 COOLIDGE AVE, Oakland, CA 94601</t>
  </si>
  <si>
    <t>DRX230582</t>
  </si>
  <si>
    <t>010 077800800</t>
  </si>
  <si>
    <t>433 BELLEVUE AVE, Oakland, CA 94610</t>
  </si>
  <si>
    <t>(3) CAT 1 ADUs, MFD, A</t>
  </si>
  <si>
    <t>DRX230589</t>
  </si>
  <si>
    <t>047 557801401</t>
  </si>
  <si>
    <t>2665 TALBOT AVE, Oakland, CA 94605</t>
  </si>
  <si>
    <t>CAT 1 ADU, SFD, A</t>
  </si>
  <si>
    <t>DRX230591</t>
  </si>
  <si>
    <t>048F737201800</t>
  </si>
  <si>
    <t>6825 ARMOUR DR, Oakland, CA 94611</t>
  </si>
  <si>
    <t>DRX-CAT1-JADU</t>
  </si>
  <si>
    <t>DRX230593</t>
  </si>
  <si>
    <t>035 239804200</t>
  </si>
  <si>
    <t>5385 WENTWORTH AVE, Oakland, CA 94601</t>
  </si>
  <si>
    <t>DRX230595</t>
  </si>
  <si>
    <t>029 098600902</t>
  </si>
  <si>
    <t>4070 LAGUNA AVE, Oakland, CA 94602</t>
  </si>
  <si>
    <t>DRX230596</t>
  </si>
  <si>
    <t>001 018701000</t>
  </si>
  <si>
    <t>718 WEBSTER ST, Oakland, CA 94607</t>
  </si>
  <si>
    <t>Conversion to Residentially Oriented JLWQ</t>
  </si>
  <si>
    <t>DRX230603</t>
  </si>
  <si>
    <t>011 088002100</t>
  </si>
  <si>
    <t>1021 ARDMORE AVE, Oakland, CA 94610</t>
  </si>
  <si>
    <t>One Family Cat 2 ADU</t>
  </si>
  <si>
    <t>DRX230609</t>
  </si>
  <si>
    <t>014 120102700</t>
  </si>
  <si>
    <t>823 53RD ST, Oakland, CA 94608</t>
  </si>
  <si>
    <t>DRX for a new Cat I ADU</t>
  </si>
  <si>
    <t>DRX230614</t>
  </si>
  <si>
    <t>012 095700900</t>
  </si>
  <si>
    <t>932 37th ST, Oakland, CA 946083913</t>
  </si>
  <si>
    <t>DRX for a new Cat II ADU</t>
  </si>
  <si>
    <t>DRX230624</t>
  </si>
  <si>
    <t>014 121103400</t>
  </si>
  <si>
    <t>621 AILEEN ST, Oakland, CA 94609</t>
  </si>
  <si>
    <t>DRX for a new Cat I ADU &amp; JADU</t>
  </si>
  <si>
    <t>DRX230625</t>
  </si>
  <si>
    <t>014 122000800</t>
  </si>
  <si>
    <t>566 53RD ST, Oakland, CA 94609</t>
  </si>
  <si>
    <t>CAT 3 ADU, MFD, A</t>
  </si>
  <si>
    <t>DRX230626</t>
  </si>
  <si>
    <t xml:space="preserve"> 023 041005400</t>
  </si>
  <si>
    <t>636 HILLSBOROUGH ST, Oakland, CA 94606</t>
  </si>
  <si>
    <t>DRX230649</t>
  </si>
  <si>
    <t>012 101007600</t>
  </si>
  <si>
    <t>444 RICH ST, Oakland, CA 94609</t>
  </si>
  <si>
    <t>DRX230655</t>
  </si>
  <si>
    <t>040 339103500</t>
  </si>
  <si>
    <t>2656 77TH AVE, Oakland, CA 94605</t>
  </si>
  <si>
    <t>Cat 1 Single Family ADU</t>
  </si>
  <si>
    <t>DRX230656</t>
  </si>
  <si>
    <t>048E734829100</t>
  </si>
  <si>
    <t>5930 Balboa DR, Oakland, CA 946112319</t>
  </si>
  <si>
    <t>Junior Accessory Dwelling Unit (JADU)</t>
  </si>
  <si>
    <t>DRX230659</t>
  </si>
  <si>
    <t>048 640100117</t>
  </si>
  <si>
    <t>10352 ROYAL OAK RD, Oakland, CA 94605</t>
  </si>
  <si>
    <t>DRX for a Category One ADU for a SFD, 10352 Royal Oak Rd.</t>
  </si>
  <si>
    <t>DRX230661</t>
  </si>
  <si>
    <t>042 432300806</t>
  </si>
  <si>
    <t>8350 EDES AVE, Oakland, CA 94621</t>
  </si>
  <si>
    <t>Homekey Project</t>
  </si>
  <si>
    <t>DRX230666</t>
  </si>
  <si>
    <t>045 537100303</t>
  </si>
  <si>
    <t>587 105TH AVE, Oakland, CA 94603</t>
  </si>
  <si>
    <t>DRX for a new Cat I ADU (soft story retrofit)</t>
  </si>
  <si>
    <t>DRX230671</t>
  </si>
  <si>
    <t>048A705303800</t>
  </si>
  <si>
    <t>5929 KEITH AVE, Oakland, CA 94618</t>
  </si>
  <si>
    <t>DRX230672</t>
  </si>
  <si>
    <t>009 070903400</t>
  </si>
  <si>
    <t>675 31ST ST, Oakland, CA 94609</t>
  </si>
  <si>
    <t>DRX for a multi-unit Cat II ADU</t>
  </si>
  <si>
    <t>DRX230693</t>
  </si>
  <si>
    <t>045 531500400</t>
  </si>
  <si>
    <t>201 ISLETON AVE, Oakland, CA 94603</t>
  </si>
  <si>
    <t>Category 2 Detached ADU with SFD</t>
  </si>
  <si>
    <t>DRX230694</t>
  </si>
  <si>
    <t>008 067604800</t>
  </si>
  <si>
    <t>515 SYCAMORE ST, Oakland, CA 94612</t>
  </si>
  <si>
    <t>CAT 1 ADU, MFD</t>
  </si>
  <si>
    <t>DRX230696</t>
  </si>
  <si>
    <t>006 002103100</t>
  </si>
  <si>
    <t>1739 CHASE ST, Oakland, CA 94607</t>
  </si>
  <si>
    <t>Category 2 ADU</t>
  </si>
  <si>
    <t>DRX230697</t>
  </si>
  <si>
    <t>040A343002300</t>
  </si>
  <si>
    <t>3601 COLUMBIAN DR, Oakland, CA 94605</t>
  </si>
  <si>
    <t>DRX230710</t>
  </si>
  <si>
    <t>030 198202100</t>
  </si>
  <si>
    <t>3678 HIGH ST, Oakland, CA 94619</t>
  </si>
  <si>
    <t>Category 1 Detached ADU with SFD</t>
  </si>
  <si>
    <t>DRX230722</t>
  </si>
  <si>
    <t>032 209601100</t>
  </si>
  <si>
    <t>2223 40TH AVE, Oakland, CA 94601</t>
  </si>
  <si>
    <t>DRX for approx. 520 sf Category 2 ADU at the rear</t>
  </si>
  <si>
    <t>DRX230747</t>
  </si>
  <si>
    <t>029 107505800</t>
  </si>
  <si>
    <t>3100 CARLSEN ST, Oakland, CA 94602</t>
  </si>
  <si>
    <t>DRX230750</t>
  </si>
  <si>
    <t>048 560601600</t>
  </si>
  <si>
    <t>9867 BURR ST, Oakland, CA 94605</t>
  </si>
  <si>
    <t>DRX230752</t>
  </si>
  <si>
    <t>013 108901600</t>
  </si>
  <si>
    <t>870 43RD ST, Oakland, CA 94608</t>
  </si>
  <si>
    <t>CAT 1 ADU, A, SFD</t>
  </si>
  <si>
    <t>DRX230754</t>
  </si>
  <si>
    <t>046 544800401</t>
  </si>
  <si>
    <t>1816 96TH AVE, Oakland, CA 94603</t>
  </si>
  <si>
    <t>DRX230755</t>
  </si>
  <si>
    <t>011 086306300</t>
  </si>
  <si>
    <t>670 ARIMO AVE, Oakland, CA 94610</t>
  </si>
  <si>
    <t>DRX230764</t>
  </si>
  <si>
    <t>009 072302100</t>
  </si>
  <si>
    <t>959 34TH ST, Oakland, CA 94608</t>
  </si>
  <si>
    <t>DRX230809</t>
  </si>
  <si>
    <t>015 136201100</t>
  </si>
  <si>
    <t>628 POIRIER ST, Oakland, CA 94609</t>
  </si>
  <si>
    <t>DRX230846</t>
  </si>
  <si>
    <t>029 099701700</t>
  </si>
  <si>
    <t>2462 WILBUR ST, Oakland, CA 94602</t>
  </si>
  <si>
    <t>DRX for CAT I ADU (lower story)</t>
  </si>
  <si>
    <t>DRX230860</t>
  </si>
  <si>
    <t>011 088100400</t>
  </si>
  <si>
    <t>1166 CLARENDON, Oakland, CA 94610</t>
  </si>
  <si>
    <t>DRX for ADU CAT I</t>
  </si>
  <si>
    <t>DRX230905</t>
  </si>
  <si>
    <t>048A720001700</t>
  </si>
  <si>
    <t>5616 BUENA VISTA AVE, Oakland, CA 94618</t>
  </si>
  <si>
    <t>DRX230916</t>
  </si>
  <si>
    <t>15-1341-10-1000</t>
  </si>
  <si>
    <t>1004 60th ST, Oakland, CA 946082345</t>
  </si>
  <si>
    <t>DRX for garage conversion to ADU</t>
  </si>
  <si>
    <t>DRX230919</t>
  </si>
  <si>
    <t>013 109003200</t>
  </si>
  <si>
    <t>859 43RD ST, Oakland, CA 94608</t>
  </si>
  <si>
    <t>Cat 2 ADU</t>
  </si>
  <si>
    <t>DRX230950</t>
  </si>
  <si>
    <t>042 432300704</t>
  </si>
  <si>
    <t>8452 EDES AVE, OAKLAND, CA 94621</t>
  </si>
  <si>
    <t>8452 Edes Homekey Project</t>
  </si>
  <si>
    <t>DRX230960</t>
  </si>
  <si>
    <t>046 544100500</t>
  </si>
  <si>
    <t>1736 96TH AVE, Oakland, CA 94603</t>
  </si>
  <si>
    <t>DRX230971</t>
  </si>
  <si>
    <t>012 101305001</t>
  </si>
  <si>
    <t>543 42ND ST, Oakland, CA 94609</t>
  </si>
  <si>
    <t>DRX230989</t>
  </si>
  <si>
    <t>040A344601300</t>
  </si>
  <si>
    <t>7757 GREENLY DR, Oakland, CA 94605</t>
  </si>
  <si>
    <t>Category I ADU garage conversion</t>
  </si>
  <si>
    <t>DRX230994</t>
  </si>
  <si>
    <t>039 324300400</t>
  </si>
  <si>
    <t>6421 FLORA ST, Oakland, CA 94621</t>
  </si>
  <si>
    <t>DRX230997</t>
  </si>
  <si>
    <t>044 495701701</t>
  </si>
  <si>
    <t>1004 90TH AVE, Oakland, CA 94603</t>
  </si>
  <si>
    <t>Detached ADU (Category II)</t>
  </si>
  <si>
    <t>DRX231006</t>
  </si>
  <si>
    <t>008-0669-00200</t>
  </si>
  <si>
    <t>325 24th ST, oakland, CA 946123709</t>
  </si>
  <si>
    <t>DRX for 386 sq. ft. Cat. 3 Multifamily ADU on 2nd floor</t>
  </si>
  <si>
    <t>DRX231013</t>
  </si>
  <si>
    <t>040 336201800</t>
  </si>
  <si>
    <t>1448 79TH AVE, Oakland, CA 94621</t>
  </si>
  <si>
    <t>DRX231037</t>
  </si>
  <si>
    <t>008 067000900</t>
  </si>
  <si>
    <t>206 23rd ST, Oakland, California 94612</t>
  </si>
  <si>
    <t>DRX for 3 Category I ADU's</t>
  </si>
  <si>
    <t>DRX231038</t>
  </si>
  <si>
    <t>035 240700300</t>
  </si>
  <si>
    <t>2035 47TH AVE, Oakland, CA 94601</t>
  </si>
  <si>
    <t>DRX231047</t>
  </si>
  <si>
    <t>045 537100901</t>
  </si>
  <si>
    <t>485 105TH AVE, Oakland, CA 94603</t>
  </si>
  <si>
    <t>DRX-CAT2 - ADU</t>
  </si>
  <si>
    <t>DRX231049</t>
  </si>
  <si>
    <t>023 049000900</t>
  </si>
  <si>
    <t>3723 WOODRUFF AVE, Oakland, CA 94602</t>
  </si>
  <si>
    <t>DRX231050</t>
  </si>
  <si>
    <t>026 078500500</t>
  </si>
  <si>
    <t>2529 E 27th ST, Oakland, CA 946011360</t>
  </si>
  <si>
    <t>(2) Cat II MFD ADU's</t>
  </si>
  <si>
    <t>DRX231051</t>
  </si>
  <si>
    <t>033 213503300</t>
  </si>
  <si>
    <t>1869 38TH AVE, Oakland, CA 94601</t>
  </si>
  <si>
    <t>DRX for two Cat. 2 detached ADUs on a multifamily lot</t>
  </si>
  <si>
    <t>DRX231058</t>
  </si>
  <si>
    <t>032 203016400</t>
  </si>
  <si>
    <t>3311 VIOLA ST, Oakland, CA 94619</t>
  </si>
  <si>
    <t>DRX231062</t>
  </si>
  <si>
    <t>038 319606900</t>
  </si>
  <si>
    <t>DRX231068</t>
  </si>
  <si>
    <t>022 035604900</t>
  </si>
  <si>
    <t>1362 E 27TH ST, Oakland, CA 94606</t>
  </si>
  <si>
    <t>DRX231069</t>
  </si>
  <si>
    <t>023 041500300</t>
  </si>
  <si>
    <t>487 MERRITT AVE, Oakland, CA 94610</t>
  </si>
  <si>
    <t>Category I MF ADU Basement conversion</t>
  </si>
  <si>
    <t>DRX231074</t>
  </si>
  <si>
    <t>009 073903200</t>
  </si>
  <si>
    <t>863 35TH ST, Oakland, CA 94608</t>
  </si>
  <si>
    <t>JADU + CAT 2 ADU, A, SFD</t>
  </si>
  <si>
    <t>DRX231120</t>
  </si>
  <si>
    <t>046 544801400</t>
  </si>
  <si>
    <t>9719 BIRCH ST, Oakland, CA 94603</t>
  </si>
  <si>
    <t>DRX231122</t>
  </si>
  <si>
    <t>037A277101000</t>
  </si>
  <si>
    <t>6183 OVERDALE AVE, Oakland, CA 94605</t>
  </si>
  <si>
    <t>DRX for ADU</t>
  </si>
  <si>
    <t>DRX231132</t>
  </si>
  <si>
    <t>011 084902300</t>
  </si>
  <si>
    <t>562 ROSAL AVE, Oakland, CA 94610</t>
  </si>
  <si>
    <t>Category 2 Detached ADU SFD</t>
  </si>
  <si>
    <t>DRX231134</t>
  </si>
  <si>
    <t>014 124901900</t>
  </si>
  <si>
    <t>326 CLIFTON ST, Oakland, CA 94618</t>
  </si>
  <si>
    <t>DRX for Category I ADU</t>
  </si>
  <si>
    <t>DRX231155</t>
  </si>
  <si>
    <t>033 212203200</t>
  </si>
  <si>
    <t>1566 33RD AVE, Oakland, CA 94601</t>
  </si>
  <si>
    <t>DRX for Category 2 ADU</t>
  </si>
  <si>
    <t>DRX231159</t>
  </si>
  <si>
    <t>015 136400201</t>
  </si>
  <si>
    <t>6315 SHATTUCK AVE, Oakland, CA 94609</t>
  </si>
  <si>
    <t>DRX231170</t>
  </si>
  <si>
    <t>023 046800900</t>
  </si>
  <si>
    <t>557 MONTCLAIR AVE, Oakland, CA 94606</t>
  </si>
  <si>
    <t>Cat 2 Detached ADU</t>
  </si>
  <si>
    <t>DRX231173</t>
  </si>
  <si>
    <t>040A345200800</t>
  </si>
  <si>
    <t>8049 EARL ST, Oakland, CA 94605</t>
  </si>
  <si>
    <t>DRX231180</t>
  </si>
  <si>
    <t>028 091101902</t>
  </si>
  <si>
    <t>3320 WILSON PL, Oakland, CA 94602</t>
  </si>
  <si>
    <t>DRX231181</t>
  </si>
  <si>
    <t>036 248300100</t>
  </si>
  <si>
    <t>5300 WALNUT ST, Oakland, CA 94619</t>
  </si>
  <si>
    <t>MFD Cat I ADU</t>
  </si>
  <si>
    <t>DRX231182</t>
  </si>
  <si>
    <t>030 187502700</t>
  </si>
  <si>
    <t>3529 JORDAN RD, Oakland, CA 94619</t>
  </si>
  <si>
    <t>Category I ADU - 318 sq ft.</t>
  </si>
  <si>
    <t>DRX231183</t>
  </si>
  <si>
    <t>048D728900602</t>
  </si>
  <si>
    <t>6624 ASCOT DR, Oakland, CA 94611</t>
  </si>
  <si>
    <t>ADU (DRX) / Addition/ Remodel (Tract III DS)</t>
  </si>
  <si>
    <t>DRX231192</t>
  </si>
  <si>
    <t>046 547201302</t>
  </si>
  <si>
    <t>2201 92ND AVE, Oakland, CA 94603</t>
  </si>
  <si>
    <t>DRX-VRF</t>
  </si>
  <si>
    <t>DRX231208</t>
  </si>
  <si>
    <t>015 130801800</t>
  </si>
  <si>
    <t>5532 SAN PABLO AVE, Oakland, CA 94608</t>
  </si>
  <si>
    <t>DRX for Live/Work</t>
  </si>
  <si>
    <t>DRX231209</t>
  </si>
  <si>
    <t>020 013700400</t>
  </si>
  <si>
    <t>1449 9TH AVE, Oakland, CA 94606</t>
  </si>
  <si>
    <t>DRX231226</t>
  </si>
  <si>
    <t>025 066800800</t>
  </si>
  <si>
    <t>3051 E 7TH ST, Oakland, CA 94601</t>
  </si>
  <si>
    <t>DRX for Cat. 1 ADU at ground floor of a single-family house</t>
  </si>
  <si>
    <t>DRX231228</t>
  </si>
  <si>
    <t>048B713700502</t>
  </si>
  <si>
    <t>4801 PROCTOR AVE, Oakland, CA 94618</t>
  </si>
  <si>
    <t>DRX for Cat. 2 One-family Dwelling ADU</t>
  </si>
  <si>
    <t>DRX231229</t>
  </si>
  <si>
    <t>015 135800900</t>
  </si>
  <si>
    <t>740 59TH ST, Oakland, CA 94609</t>
  </si>
  <si>
    <t>Category 2 Accessory Dwelling Unit</t>
  </si>
  <si>
    <t>DRX231246</t>
  </si>
  <si>
    <t>005 047101000</t>
  </si>
  <si>
    <t>3243 LINDEN ST, Oakland, CA 94608</t>
  </si>
  <si>
    <t>Cat 1 SFD ADU</t>
  </si>
  <si>
    <t>DRX231248</t>
  </si>
  <si>
    <t>043 456901500</t>
  </si>
  <si>
    <t>2006 85TH AVE, Oakland, CA 94621</t>
  </si>
  <si>
    <t>Convert portion of SFD to ADU</t>
  </si>
  <si>
    <t>DRX231250</t>
  </si>
  <si>
    <t>005 037702600</t>
  </si>
  <si>
    <t>1520 UNION ST, Oakland, CA 94607</t>
  </si>
  <si>
    <t>DRX231253</t>
  </si>
  <si>
    <t>037 254704300</t>
  </si>
  <si>
    <t>3829 BUELL ST, Oakland, CA 94619</t>
  </si>
  <si>
    <t>DRX231258</t>
  </si>
  <si>
    <t>045 520002500</t>
  </si>
  <si>
    <t>1266 106TH AVE, Oakland, CA 94603</t>
  </si>
  <si>
    <t>Detached Category II ADU</t>
  </si>
  <si>
    <t>DRX231261</t>
  </si>
  <si>
    <t>022 038001500</t>
  </si>
  <si>
    <t>1456 E 32ND ST, Oakland, CA 94602</t>
  </si>
  <si>
    <t>CAT II ADU @ 1456 E 32nd St</t>
  </si>
  <si>
    <t>DRX231265</t>
  </si>
  <si>
    <t>037A275507504</t>
  </si>
  <si>
    <t>6647 OUTLOOK AVE, Oakland, CA 94605</t>
  </si>
  <si>
    <t>DRX231271</t>
  </si>
  <si>
    <t>011 086306600</t>
  </si>
  <si>
    <t>658 ARIMO AVE, Oakland, CA 94610</t>
  </si>
  <si>
    <t>Category 2 Detached ADU</t>
  </si>
  <si>
    <t>DRX231275</t>
  </si>
  <si>
    <t>029 097702500</t>
  </si>
  <si>
    <t>425 E 15TH ST, Oakland, CA 94606</t>
  </si>
  <si>
    <t>Category 1 Detached ADU SFD</t>
  </si>
  <si>
    <t>DRX231281</t>
  </si>
  <si>
    <t>014 126301800</t>
  </si>
  <si>
    <t>368 Hudson ST, Oakland, CA 946181102</t>
  </si>
  <si>
    <t>DRX231287</t>
  </si>
  <si>
    <t>038 322500300</t>
  </si>
  <si>
    <t>2048 55TH AVE, Oakland, CA 94621</t>
  </si>
  <si>
    <t>DRX231288</t>
  </si>
  <si>
    <t>003 003302500</t>
  </si>
  <si>
    <t>820 19TH ST, Oakland, CA 94607</t>
  </si>
  <si>
    <t>Vehicular Residential Facility</t>
  </si>
  <si>
    <t>DRX231290</t>
  </si>
  <si>
    <t>011 086300600</t>
  </si>
  <si>
    <t>3916 Lakeshore AVE, Oakland, California 94610</t>
  </si>
  <si>
    <t>DRX231291</t>
  </si>
  <si>
    <t>012 095502800</t>
  </si>
  <si>
    <t>983 YERBA BUENA AVE, Oakland, CA 94608</t>
  </si>
  <si>
    <t>VRF in rear yard</t>
  </si>
  <si>
    <t>DRX231302</t>
  </si>
  <si>
    <t>048A706301901</t>
  </si>
  <si>
    <t>6169 HARWOOD AVE, Oakland, CA 94618</t>
  </si>
  <si>
    <t>DRX231313</t>
  </si>
  <si>
    <t>037A314305102</t>
  </si>
  <si>
    <t>5651 DREYER PL, Oakland, CA 94619</t>
  </si>
  <si>
    <t>DRX for SFD Category One ADU at basement</t>
  </si>
  <si>
    <t>DRX231314</t>
  </si>
  <si>
    <t>033 211701200</t>
  </si>
  <si>
    <t>1815 33RD AVE, Oakland, CA 94601</t>
  </si>
  <si>
    <t>DRX231326</t>
  </si>
  <si>
    <t>042 424901800</t>
  </si>
  <si>
    <t>1293 83RD AVE, Oakland, CA 94621</t>
  </si>
  <si>
    <t>DRX231354</t>
  </si>
  <si>
    <t>032 203211500</t>
  </si>
  <si>
    <t>4125 CULVER ST, Oakland, CA 94619</t>
  </si>
  <si>
    <t>DRX231359</t>
  </si>
  <si>
    <t>027 089200100</t>
  </si>
  <si>
    <t>2746 HUMBOLDT AVE, Oakland, CA 94602</t>
  </si>
  <si>
    <t>DRX231367</t>
  </si>
  <si>
    <t>025 073101100</t>
  </si>
  <si>
    <t>1619 28TH AVE, Oakland, CA 94601</t>
  </si>
  <si>
    <t>DRX231386</t>
  </si>
  <si>
    <t>010 077200300</t>
  </si>
  <si>
    <t>401 LEE ST, Oakland, CA 94610</t>
  </si>
  <si>
    <t>DRX for Cat. I ADU at basement</t>
  </si>
  <si>
    <t>DRX231388</t>
  </si>
  <si>
    <t>046 542801300</t>
  </si>
  <si>
    <t>9844 HOLLY ST, Oakland, CA 94603</t>
  </si>
  <si>
    <t>DRX231399</t>
  </si>
  <si>
    <t>048F736907300</t>
  </si>
  <si>
    <t>5726 CABOT DR, Oakland, CA 94611</t>
  </si>
  <si>
    <t>Category 1 Accessory Dwelling Unit</t>
  </si>
  <si>
    <t>DRX231403</t>
  </si>
  <si>
    <t>004 003702700</t>
  </si>
  <si>
    <t>1244 UNION ST, Oakland, CA 94607</t>
  </si>
  <si>
    <t>SFD CAT 2 ADU</t>
  </si>
  <si>
    <t>DRX231433</t>
  </si>
  <si>
    <t>015 135803700</t>
  </si>
  <si>
    <t>776 59TH ST, Oakland, CA 94609</t>
  </si>
  <si>
    <t>DRX for multifamily Category One ADU by converting basement</t>
  </si>
  <si>
    <t>DRX231450</t>
  </si>
  <si>
    <t>012 097500500</t>
  </si>
  <si>
    <t>427 38TH ST, Oakland, CA 94609</t>
  </si>
  <si>
    <t>DRX231460</t>
  </si>
  <si>
    <t>035 236200600</t>
  </si>
  <si>
    <t>1665 51ST AVE, Oakland, CA 94601</t>
  </si>
  <si>
    <t>DRX231461</t>
  </si>
  <si>
    <t>DRX231464</t>
  </si>
  <si>
    <t>006 003700100</t>
  </si>
  <si>
    <t>1791 8TH ST, Oakland, CA 94607</t>
  </si>
  <si>
    <t>DRX231467</t>
  </si>
  <si>
    <t>045 525300500</t>
  </si>
  <si>
    <t>10721 PIPPIN ST, Oakland, CA 94603</t>
  </si>
  <si>
    <t>DRX231476</t>
  </si>
  <si>
    <t>033 212904800</t>
  </si>
  <si>
    <t>1616 35TH AVE, Oakland, CA 94601</t>
  </si>
  <si>
    <t>DRX231478</t>
  </si>
  <si>
    <t>015 130103200</t>
  </si>
  <si>
    <t>964 56TH ST, Oakland, CA 94608</t>
  </si>
  <si>
    <t>DRX231481</t>
  </si>
  <si>
    <t>003 000900100</t>
  </si>
  <si>
    <t>873 MILTON ST, Oakland, CA 94607</t>
  </si>
  <si>
    <t>DRX for an ADU (Cat III, Multi-family)</t>
  </si>
  <si>
    <t>DRX231493</t>
  </si>
  <si>
    <t>016 144205300</t>
  </si>
  <si>
    <t>1015 62ND ST, Oakland, CA 94608</t>
  </si>
  <si>
    <t>DRX231494</t>
  </si>
  <si>
    <t>046 543101501</t>
  </si>
  <si>
    <t>9325 WALNUT ST, Oakland, CA 94603</t>
  </si>
  <si>
    <t>Category 2 Accessory Dwelling Units</t>
  </si>
  <si>
    <t>DRX231506</t>
  </si>
  <si>
    <t>022 029801800</t>
  </si>
  <si>
    <t>1732 E 22ND ST, Oakland, CA 94606</t>
  </si>
  <si>
    <t>DRX for detached Category 2 ADU</t>
  </si>
  <si>
    <t>DRX231516</t>
  </si>
  <si>
    <t>021 028301300</t>
  </si>
  <si>
    <t>2116 9TH AVE, Oakland, CA 94606</t>
  </si>
  <si>
    <t>DRX231525</t>
  </si>
  <si>
    <t>038 323601900</t>
  </si>
  <si>
    <t>1615 SEMINARY AVE, Oakland, CA 94621</t>
  </si>
  <si>
    <t>Convert Detached Accessory Structure to Category I ADU</t>
  </si>
  <si>
    <t>DRX231543</t>
  </si>
  <si>
    <t>048 560802300</t>
  </si>
  <si>
    <t>9416 LAWLOR ST, Oakland, CA 94605</t>
  </si>
  <si>
    <t>DRX231546</t>
  </si>
  <si>
    <t>026 078301800</t>
  </si>
  <si>
    <t>2425 25TH AVE, Oakland, CA 94601</t>
  </si>
  <si>
    <t>DRX231547</t>
  </si>
  <si>
    <t>029 099200302</t>
  </si>
  <si>
    <t>2461 DAMUTH ST, Oakland, CA 94602</t>
  </si>
  <si>
    <t>CAT 1 ADU, A, MFD</t>
  </si>
  <si>
    <t>DRX231551</t>
  </si>
  <si>
    <t>007 059602100</t>
  </si>
  <si>
    <t>1532 32ND ST, Oakland, CA 94608</t>
  </si>
  <si>
    <t>DRX for JADU</t>
  </si>
  <si>
    <t>DRX231583</t>
  </si>
  <si>
    <t>029 099903200</t>
  </si>
  <si>
    <t>2456 CARMEL ST, Oakland, CA 94602</t>
  </si>
  <si>
    <t>DRX for Cat 1 detached ADU</t>
  </si>
  <si>
    <t>DRX231585</t>
  </si>
  <si>
    <t>047 550702500</t>
  </si>
  <si>
    <t>1748 103RD AVE, Oakland, CA 94603</t>
  </si>
  <si>
    <t>DRX231593</t>
  </si>
  <si>
    <t>014 123601300</t>
  </si>
  <si>
    <t>5215 JAMES AVE, Oakland, CA 94618</t>
  </si>
  <si>
    <t>DRX231599</t>
  </si>
  <si>
    <t>041 414400202</t>
  </si>
  <si>
    <t>1062 73RD AVE, Oakland, CA 94621</t>
  </si>
  <si>
    <t>Cat 2 Accessory Dwelling Unit (ADU)</t>
  </si>
  <si>
    <t>DRX231611</t>
  </si>
  <si>
    <t>045 531303900</t>
  </si>
  <si>
    <t>10069 BERNHARDT DR, Oakland, CA 94603</t>
  </si>
  <si>
    <t>JADU 444 sq ft</t>
  </si>
  <si>
    <t>DRX231622</t>
  </si>
  <si>
    <t>013 113401000</t>
  </si>
  <si>
    <t>4427 MONTGOMERY ST, Oakland, CA 94611</t>
  </si>
  <si>
    <t>DRX231627</t>
  </si>
  <si>
    <t>015 131002200</t>
  </si>
  <si>
    <t>5524 FREMONT ST, Oakland, CA 94608</t>
  </si>
  <si>
    <t>DRX to convert attached garage and storage into Cat. 1 ADU on a lot with two units</t>
  </si>
  <si>
    <t>DRX231632</t>
  </si>
  <si>
    <t>044 497601202</t>
  </si>
  <si>
    <t>9915 C ST, Oakland, CA 94603</t>
  </si>
  <si>
    <t>DRX231660</t>
  </si>
  <si>
    <t>046 547800300</t>
  </si>
  <si>
    <t>2240 WARNER AVE, Oakland, CA 94603</t>
  </si>
  <si>
    <t>DRX231662</t>
  </si>
  <si>
    <t>029A132801600</t>
  </si>
  <si>
    <t>1530 LEIMERT BLVD, Oakland, CA 94602</t>
  </si>
  <si>
    <t>Category 3 Accessory Dwelling Unit</t>
  </si>
  <si>
    <t>DRX231669</t>
  </si>
  <si>
    <t>040 338401300</t>
  </si>
  <si>
    <t>2651 RITCHIE ST, Oakland, CA 94605</t>
  </si>
  <si>
    <t>DRX231672</t>
  </si>
  <si>
    <t>030 191400800</t>
  </si>
  <si>
    <t>3933 PATTERSON AVE, Oakland, CA 94619</t>
  </si>
  <si>
    <t>DRX231678</t>
  </si>
  <si>
    <t>013 112301100</t>
  </si>
  <si>
    <t>4433 PLEASANT VALLEY CT, Oakland, CA 94611</t>
  </si>
  <si>
    <t>Cat 1 ADU</t>
  </si>
  <si>
    <t>DRX231722</t>
  </si>
  <si>
    <t>038 317507300</t>
  </si>
  <si>
    <t>2620 BEAL AVE, Oakland, CA 94605</t>
  </si>
  <si>
    <t>DRX231733</t>
  </si>
  <si>
    <t>027 084501100</t>
  </si>
  <si>
    <t>3221 DAVIS ST, Oakland, CA 94601</t>
  </si>
  <si>
    <t>DRX231737</t>
  </si>
  <si>
    <t>048A706102100</t>
  </si>
  <si>
    <t>5861 Birch CT, Oakland, CA 946181627</t>
  </si>
  <si>
    <t>Detached Single-Family ADU</t>
  </si>
  <si>
    <t>DRX231747</t>
  </si>
  <si>
    <t>044 496800900</t>
  </si>
  <si>
    <t>1321 96TH AVE, OAKLAND, CA 946031425</t>
  </si>
  <si>
    <t>Amnesty ADU as of 3/23/23</t>
  </si>
  <si>
    <t>DS230337</t>
  </si>
  <si>
    <t>024 054301800</t>
  </si>
  <si>
    <t>4302 EVANS AVE, Oakland, CA 94602</t>
  </si>
  <si>
    <t>DS230357</t>
  </si>
  <si>
    <t>043A467500321</t>
  </si>
  <si>
    <t>8750 MOUNTAIN BLVD, Oakland, CA 94605</t>
  </si>
  <si>
    <t>Oak Knoll Project 1 Phase Parcel 11
Oak Knoll Project - Phase 1 - Parcel 19
Oak Knoll-Phase 1 Lot 23. FDP for 31 new dwellings in Lot 23.
Oak Knoll. Phase1. Final PUD. 26 new residences in Lot 24</t>
  </si>
  <si>
    <t>PLN15378-PUDF05
PLN15378-PUDF06
PLN15378-PUDF09
PLN15378-PUDF10</t>
  </si>
  <si>
    <t>009 068904001</t>
  </si>
  <si>
    <t>550 27TH ST, Oakland, CA 94612</t>
  </si>
  <si>
    <t>PLN17225-R01-R01</t>
  </si>
  <si>
    <t>005 043301805</t>
  </si>
  <si>
    <t>2400 FILBERT ST, Oakland, CA 94607</t>
  </si>
  <si>
    <t>Mixed Use Development (Revision)</t>
  </si>
  <si>
    <t>PLN19025-R01</t>
  </si>
  <si>
    <t>033 213804000</t>
  </si>
  <si>
    <t>1601 39TH AVE, Oakland, CA 94601</t>
  </si>
  <si>
    <t>Construct two residential units and create a two-lot mini-lot development on a 7,000 square foot vacant lot.</t>
  </si>
  <si>
    <t>PLN20027</t>
  </si>
  <si>
    <t>008 062503200</t>
  </si>
  <si>
    <t>1510 WEBSTER ST, Oakland, CA 94612</t>
  </si>
  <si>
    <t>1510 Webster Street</t>
  </si>
  <si>
    <t>PLN20107-R02
B2105128</t>
  </si>
  <si>
    <t>048H762003400</t>
  </si>
  <si>
    <t>0 CHARING CROSS RD, Oakland, CA 94705</t>
  </si>
  <si>
    <t>PLN20168</t>
  </si>
  <si>
    <t>040A342604300</t>
  </si>
  <si>
    <t>0 HILLMONT DR, Oakland, CA 94608</t>
  </si>
  <si>
    <t>PLN21021</t>
  </si>
  <si>
    <t>009 073200502</t>
  </si>
  <si>
    <t>3403 PIEDMONT AVE, Oakland, CA 94611</t>
  </si>
  <si>
    <t>REVISION to previously approved PLN21042.</t>
  </si>
  <si>
    <t>PLN21042-R01</t>
  </si>
  <si>
    <t>006 003104100</t>
  </si>
  <si>
    <t>1000 PINE ST, Oakland, CA 94607</t>
  </si>
  <si>
    <t>New SFD at 1000 Pine St.</t>
  </si>
  <si>
    <t>PLN21052</t>
  </si>
  <si>
    <t>016 144205000</t>
  </si>
  <si>
    <t>1031 62ND ST, Oakland, CA 94608</t>
  </si>
  <si>
    <t>PLN21053</t>
  </si>
  <si>
    <t>048H756300202</t>
  </si>
  <si>
    <t>6018 GLENARMS DR, Oakland, CA 94611</t>
  </si>
  <si>
    <t>New single family dwelling. Related to T2100072.</t>
  </si>
  <si>
    <t>PLN21095</t>
  </si>
  <si>
    <t>048E732004800</t>
  </si>
  <si>
    <t>0 SKYLINE BLVD, Oakland, CA 94603</t>
  </si>
  <si>
    <t>PLN21101</t>
  </si>
  <si>
    <t>048D726800263</t>
  </si>
  <si>
    <t>0 MASTLANDS DR, Oakland, CA 94603</t>
  </si>
  <si>
    <t>New single family dwelling.</t>
  </si>
  <si>
    <t>PLN21108</t>
  </si>
  <si>
    <t>022 035108200</t>
  </si>
  <si>
    <t>2533 23RD AVE, Oakland, CA 94601</t>
  </si>
  <si>
    <t>new Duplex 23rd Ave Oakland CA ( Lot 82, corner lot)</t>
  </si>
  <si>
    <t>PLN21110</t>
  </si>
  <si>
    <t>022 035108300</t>
  </si>
  <si>
    <t>New Duplex / APN 022-0351-083-00, (interior lot) at 22nd Avenue</t>
  </si>
  <si>
    <t>PLN21111</t>
  </si>
  <si>
    <t>048 626201100</t>
  </si>
  <si>
    <t>11190 LOCHARD ST, Oakland, CA 94605</t>
  </si>
  <si>
    <t>Williams Residence On A Split-Level Lot / 11190 Lochard St. Oakland CA</t>
  </si>
  <si>
    <t>PLN21118</t>
  </si>
  <si>
    <t>048D727401004</t>
  </si>
  <si>
    <t>0 HOLYROOD DR, Oakland, CA 94603</t>
  </si>
  <si>
    <t>PLN21121</t>
  </si>
  <si>
    <t>033 212800300</t>
  </si>
  <si>
    <t>1750 35TH AVE, Oakland, CA 94601</t>
  </si>
  <si>
    <t>New two-story fourplex on a vacant double frontage lot.</t>
  </si>
  <si>
    <t>PLN21122</t>
  </si>
  <si>
    <t>027 088103508</t>
  </si>
  <si>
    <t>2119 34TH AVE, Oakland, CA 94601</t>
  </si>
  <si>
    <t>Ha Ly's Residence Single Family Home Restoration</t>
  </si>
  <si>
    <t>PLN21133</t>
  </si>
  <si>
    <t>041 413303400</t>
  </si>
  <si>
    <t>7014 HAMILTON ST, Oakland, CA 94621</t>
  </si>
  <si>
    <t>New single-family dwelling</t>
  </si>
  <si>
    <t>PLN21136</t>
  </si>
  <si>
    <t>048G743201400</t>
  </si>
  <si>
    <t>0 BALSAM WY, Oakland, CA 94603</t>
  </si>
  <si>
    <t>PLN21138</t>
  </si>
  <si>
    <t>032 211200500</t>
  </si>
  <si>
    <t>2130 35TH AVE, Oakland, CA 94601</t>
  </si>
  <si>
    <t>PLN21151</t>
  </si>
  <si>
    <t>032 211200600</t>
  </si>
  <si>
    <t>2134 35th AVE, OAKLAND, CA 94601</t>
  </si>
  <si>
    <t>PLN21152</t>
  </si>
  <si>
    <t>040 339600400</t>
  </si>
  <si>
    <t>7521 MACARTHUR BLVD, Oakland, CA 94605</t>
  </si>
  <si>
    <t>PLN21158</t>
  </si>
  <si>
    <t>048G745002800</t>
  </si>
  <si>
    <t>New Residence / Skyline Blvd. Oakland CA / APN#048G-74500-2800</t>
  </si>
  <si>
    <t>PLN21168</t>
  </si>
  <si>
    <t>023 041700101</t>
  </si>
  <si>
    <t>490 CAPITAL ST, Oakland, CA 94610</t>
  </si>
  <si>
    <t>Soft-Story Retrofit and Additional Apartment Unit</t>
  </si>
  <si>
    <t>PLN21170</t>
  </si>
  <si>
    <t>005 045101200</t>
  </si>
  <si>
    <t>2621 MARKET ST, Oakland, CA 94607</t>
  </si>
  <si>
    <t>SF + DET. ADU +JR.ADU /2621 Market St. Oakland CA</t>
  </si>
  <si>
    <t>PLN21192</t>
  </si>
  <si>
    <t>037 253003100</t>
  </si>
  <si>
    <t>4452 MATTIS CT, OAKLAND, CA 94619</t>
  </si>
  <si>
    <t>New Residence &amp; ADU / 4452 Mattis Court, Oakland CA</t>
  </si>
  <si>
    <t>PLN21210</t>
  </si>
  <si>
    <t>048H760605400</t>
  </si>
  <si>
    <t>248 GRAVATT DR, Oakland, CA 94603</t>
  </si>
  <si>
    <t>New single family dwelling on a vacant hillside lot.</t>
  </si>
  <si>
    <t>PLN21215</t>
  </si>
  <si>
    <t>025 069300400</t>
  </si>
  <si>
    <t>3001 E 12TH ST, Oakland, CA 94601</t>
  </si>
  <si>
    <t>3007 E. 1th Street / Oakland CA</t>
  </si>
  <si>
    <t>PLN21229</t>
  </si>
  <si>
    <t>029 109001401</t>
  </si>
  <si>
    <t>3722 REDWOOD RD, Oakland, CA 94619</t>
  </si>
  <si>
    <t>PLN21230</t>
  </si>
  <si>
    <t>037A314204800</t>
  </si>
  <si>
    <t>13175 SKYLINE BLVD, Oakland, CA 94619</t>
  </si>
  <si>
    <t>13193 Skyline Boulevard Oakland CA 94619 / New Single Family Residence</t>
  </si>
  <si>
    <t>PLN21243</t>
  </si>
  <si>
    <t>032 210006000</t>
  </si>
  <si>
    <t>0 HARRINGTON AVE, Oakland, CA 94601</t>
  </si>
  <si>
    <t>Duplex New Construction / 2201 Santa Rita Street</t>
  </si>
  <si>
    <t>PLN21247</t>
  </si>
  <si>
    <t>048D728104800</t>
  </si>
  <si>
    <t>0 GIRVIN DR, Oakland, CA 94603</t>
  </si>
  <si>
    <t>New Residence / Girvan Drive, Oakland, CA / APN#48D</t>
  </si>
  <si>
    <t>PLN22005</t>
  </si>
  <si>
    <t>005 041300700</t>
  </si>
  <si>
    <t>2131 FILBERT ST, Oakland, CA 94607</t>
  </si>
  <si>
    <t>New three-story building with ground commercial space and upper story regular residential unit. Related to ZP210054.</t>
  </si>
  <si>
    <t>PLN22018</t>
  </si>
  <si>
    <t>015 133401601</t>
  </si>
  <si>
    <t>5832 MARSHALL ST, Oakland, CA 94608</t>
  </si>
  <si>
    <t>PLN22029</t>
  </si>
  <si>
    <t>032 204602300</t>
  </si>
  <si>
    <t>2259 COURTLAND AVE, Oakland, CA 94601</t>
  </si>
  <si>
    <t>PLN22067</t>
  </si>
  <si>
    <t>026 078302000</t>
  </si>
  <si>
    <t>2409 25TH AVE, Oakland, CA 94601</t>
  </si>
  <si>
    <t>PLN22078</t>
  </si>
  <si>
    <t>040A340802203</t>
  </si>
  <si>
    <t>7300 MACARTHUR BLVD, Oakland, CA 94605</t>
  </si>
  <si>
    <t xml:space="preserve">Tentative Parcel Map, demolition of PDHP building, and new construction of six-story, 200-unit residential building with density bonus and ground floor retail </t>
  </si>
  <si>
    <t>PLN22084</t>
  </si>
  <si>
    <t>048E732403300</t>
  </si>
  <si>
    <t>9 HOMEGLEN LN, Oakland, CA 94611</t>
  </si>
  <si>
    <t>New 2,561 sf single family residence on a 1,850 sf building footprint in a vacant downslope lot</t>
  </si>
  <si>
    <t>PLN22087</t>
  </si>
  <si>
    <t>012 101100200</t>
  </si>
  <si>
    <t>4029 WEBSTER ST, Oakland, CA 94609</t>
  </si>
  <si>
    <t>Residential Addition &amp; Cat II ADU</t>
  </si>
  <si>
    <t>PLN22091</t>
  </si>
  <si>
    <t>006 001104200</t>
  </si>
  <si>
    <t>1684 12TH ST, Oakland, CA 94607</t>
  </si>
  <si>
    <t>2-lot Mini Lot, shared PAE, two new residences &amp; two ADUs on a vacant lot.</t>
  </si>
  <si>
    <t>PLN22102</t>
  </si>
  <si>
    <t>Proposed 2-lot Mini Lot, shared PAE, two new residences &amp; two Accessory Dwelling Units (ADUs) on a vacant lot.</t>
  </si>
  <si>
    <t>048G745002700</t>
  </si>
  <si>
    <t>New SFD in RH4 Hillside on a vacant Lot</t>
  </si>
  <si>
    <t>PLN22103</t>
  </si>
  <si>
    <t>048G744503100</t>
  </si>
  <si>
    <t>36 Jewell CT, OAKLAND, CA</t>
  </si>
  <si>
    <t>Regular DR for new single-family house in RH-4/S-9/S-11 Zones</t>
  </si>
  <si>
    <t>PLN22112</t>
  </si>
  <si>
    <t>048D730303200</t>
  </si>
  <si>
    <t>0 Girvin (between 6363 &amp; 6399) new SFD</t>
  </si>
  <si>
    <t>PLN22134</t>
  </si>
  <si>
    <t>048 629807900</t>
  </si>
  <si>
    <t>15735 SKYLINE BLVD, OAKLAND, CA 94605</t>
  </si>
  <si>
    <t>NEW 3,180 SQ.FT 2 STORY HOUSE ON A DOWNHILL SLOPE</t>
  </si>
  <si>
    <t>PLN22140</t>
  </si>
  <si>
    <t>048 629807800</t>
  </si>
  <si>
    <t>15435 SKYLINE BLVD, OAKLAND, CA 94605</t>
  </si>
  <si>
    <t>NEW 3,155 SQ.FT 2 STORY HOUSE ON A DOWNHILL SLOPE</t>
  </si>
  <si>
    <t>PLN22141</t>
  </si>
  <si>
    <t>004 006900202</t>
  </si>
  <si>
    <t>533 KIRKHAM</t>
  </si>
  <si>
    <t>533 Kirkham Mixed Use Residential SB330</t>
  </si>
  <si>
    <t>PLN22173</t>
  </si>
  <si>
    <t>048E731904304</t>
  </si>
  <si>
    <t>1877 NORTHWOOD CT, Oakland, CA 94611</t>
  </si>
  <si>
    <t>Construction of a new 3 story 3170 sf sfh with attached ADU in RH-4/S-9/S-10/S-11 zone</t>
  </si>
  <si>
    <t>PLN22184</t>
  </si>
  <si>
    <t xml:space="preserve">Construction of a new 3 story 3170 sf sfh with attached ADU </t>
  </si>
  <si>
    <t>012 099400300</t>
  </si>
  <si>
    <t>4185 PIEDMONT AVE, Oakland, CA 94611</t>
  </si>
  <si>
    <t>14 Units Mixed Use Structure with Density Bonus</t>
  </si>
  <si>
    <t>PLN22190</t>
  </si>
  <si>
    <t>023 048901900</t>
  </si>
  <si>
    <t>3722 GLEN PARK RD, Oakland, CA 94602</t>
  </si>
  <si>
    <t>Construct a new single-family home in front of the existing house</t>
  </si>
  <si>
    <t>PLN22195</t>
  </si>
  <si>
    <t>041 415104600</t>
  </si>
  <si>
    <t>909 71ST AVE, Oakland, CA 94621</t>
  </si>
  <si>
    <t>New SFR, ADU, &amp; JADU</t>
  </si>
  <si>
    <t>PLN22210</t>
  </si>
  <si>
    <t>040A342202100</t>
  </si>
  <si>
    <t>7954 MACARTHUR BLVD, Oakland, CA 94605</t>
  </si>
  <si>
    <t>Mixed-residential &amp; commercial facility per SB-35 &amp; Density Bonus. Related to ZP220043.</t>
  </si>
  <si>
    <t>PLN22215</t>
  </si>
  <si>
    <t>012 095900903</t>
  </si>
  <si>
    <t>820 W MACARTHUR BLVD, Oakland, CA 94608</t>
  </si>
  <si>
    <t>PLN23003</t>
  </si>
  <si>
    <t>011 085400200</t>
  </si>
  <si>
    <t>490 BOULEVARD WY, Oakland, CA 94610</t>
  </si>
  <si>
    <t>490 Boulevard Way</t>
  </si>
  <si>
    <t>PLN23016</t>
  </si>
  <si>
    <t>012 101005400</t>
  </si>
  <si>
    <t>479 42ND ST, Oakland, CA 94609</t>
  </si>
  <si>
    <t>*SB-9 Ministerial Subdivision &amp; Residential Development for two new lots and four residential units.</t>
  </si>
  <si>
    <t>PLN23017</t>
  </si>
  <si>
    <t>011 087902500</t>
  </si>
  <si>
    <t>1046 ASHMOUNT AVE, oakland, CA</t>
  </si>
  <si>
    <t>PLN23023
RBC2303546</t>
  </si>
  <si>
    <t>004 008500200</t>
  </si>
  <si>
    <t>1469 12TH ST, Oakland, CA 94607</t>
  </si>
  <si>
    <t>DR and Minor Variance for Single Family Residence</t>
  </si>
  <si>
    <t>PLN23024</t>
  </si>
  <si>
    <t>012 092700700</t>
  </si>
  <si>
    <t>312 MONTE VISTA AVE, Oakland, CA 94611</t>
  </si>
  <si>
    <t>Three Mini-Lots, Two New Rear Residences &amp; Building Alterations to PDHP C3 Front Residence.</t>
  </si>
  <si>
    <t>PLN23031</t>
  </si>
  <si>
    <t>011 086903200</t>
  </si>
  <si>
    <t>767 CALMAR AVE, Oakland, CA 94610</t>
  </si>
  <si>
    <t>Construct a two-story 3,956 square-foot house on a 6,750 square-foot parcel with a front attached two-car garage on a vacant lot.</t>
  </si>
  <si>
    <t>PLN23032</t>
  </si>
  <si>
    <t>041 415104700</t>
  </si>
  <si>
    <t>0 71ST AVE, Oakland, CA 94608</t>
  </si>
  <si>
    <t>Construction of a 1775 sf single family dwelling unit with a 404 sf Jr. ADU, and a 850sf detached ADU</t>
  </si>
  <si>
    <t>PLN23034</t>
  </si>
  <si>
    <t>New construction of a 1775 sf single family dwelling unit with a 404 sf Jr. ADU, and a 850sf detached ADU</t>
  </si>
  <si>
    <t>011 086905500</t>
  </si>
  <si>
    <t>767 Calmar AVE, OAKLAND, CA</t>
  </si>
  <si>
    <t>Design Review for new construction 4BR, 3,623 sf SFR with two-car garage</t>
  </si>
  <si>
    <t>PLN23036</t>
  </si>
  <si>
    <t>001 013900100</t>
  </si>
  <si>
    <t>430 BROADWAY, Oakland, CA 94607</t>
  </si>
  <si>
    <t>*SB35* New mixed-use residential &amp; commercial development. Related to ZP220074.</t>
  </si>
  <si>
    <t>PLN23045</t>
  </si>
  <si>
    <t>046 549000300</t>
  </si>
  <si>
    <t>9809 MacArthur BLVD, OAKLAND, CA 94605</t>
  </si>
  <si>
    <t>*AB2162* Supportive Housing Streamlined Approval request for new residential development.</t>
  </si>
  <si>
    <t>PLN23047</t>
  </si>
  <si>
    <t>005 037100500</t>
  </si>
  <si>
    <t>1414 15TH ST, Oakland, CA 94607</t>
  </si>
  <si>
    <t>Construction of new three-story duplex with CUP for wall height height</t>
  </si>
  <si>
    <t>PLN23059</t>
  </si>
  <si>
    <t>041 415105100</t>
  </si>
  <si>
    <t>914 70TH AVE, Oakland, CA 94621</t>
  </si>
  <si>
    <t>PLN23064</t>
  </si>
  <si>
    <t>019 001001400</t>
  </si>
  <si>
    <t>822 6TH AVE, Oakland, CA 94606</t>
  </si>
  <si>
    <t>Design Review to add three new units to existing duplex</t>
  </si>
  <si>
    <t>PLN23073</t>
  </si>
  <si>
    <t>032 205601900</t>
  </si>
  <si>
    <t>4108 ALLENDALE AVE, Oakland, CA 94619</t>
  </si>
  <si>
    <t>New two-story single-family residence in RM-3 Zone</t>
  </si>
  <si>
    <t>PLN23086</t>
  </si>
  <si>
    <t>005 041000200</t>
  </si>
  <si>
    <t>915 21ST ST, Oakland, CA 94606</t>
  </si>
  <si>
    <t>Safeed</t>
  </si>
  <si>
    <t>PLN23106</t>
  </si>
  <si>
    <t>010 081002603</t>
  </si>
  <si>
    <t>449 OAKLAND AVE, Oakland, CA 94611</t>
  </si>
  <si>
    <t>B1502803</t>
  </si>
  <si>
    <t>006 004700101</t>
  </si>
  <si>
    <t>821 PINE ST, Oakland, CA 94607</t>
  </si>
  <si>
    <t>B1905088</t>
  </si>
  <si>
    <t>021 029002601</t>
  </si>
  <si>
    <t>2138 19TH AVE, Oakland, CA 94606</t>
  </si>
  <si>
    <t>B2100155</t>
  </si>
  <si>
    <t>037A274601604</t>
  </si>
  <si>
    <t>6400 MACARTHUR BLVD, Oakland, CA 94605</t>
  </si>
  <si>
    <t>B2104172</t>
  </si>
  <si>
    <t>039 326800300</t>
  </si>
  <si>
    <t>6423 BANCROFT AVE, Oakland, CA 94605</t>
  </si>
  <si>
    <t>B2200061</t>
  </si>
  <si>
    <t>001 021704800</t>
  </si>
  <si>
    <t>685 9TH ST, Oakland, CA 94607</t>
  </si>
  <si>
    <t>B2200276</t>
  </si>
  <si>
    <t>005 043601102</t>
  </si>
  <si>
    <t>2400 ADELINE ST, Oakland, CA 94607</t>
  </si>
  <si>
    <t>B2201034</t>
  </si>
  <si>
    <t>026 076500200</t>
  </si>
  <si>
    <t>2327 FRUITVALE AVE, Oakland, CA 94601</t>
  </si>
  <si>
    <t>B2202012</t>
  </si>
  <si>
    <t>015 129400100</t>
  </si>
  <si>
    <t>919 STANFORD AVE, Oakland, CA 94608</t>
  </si>
  <si>
    <t>B2202924</t>
  </si>
  <si>
    <t>005 042700300</t>
  </si>
  <si>
    <t>2235 CHESTNUT ST, Oakland, CA 94607</t>
  </si>
  <si>
    <t>B2203240</t>
  </si>
  <si>
    <t>010 080800800</t>
  </si>
  <si>
    <t>411 FAIRMOUNT AVE, Oakland, CA 94611</t>
  </si>
  <si>
    <t>B2203265</t>
  </si>
  <si>
    <t>027 089401100</t>
  </si>
  <si>
    <t>2401 BARTLETT ST, Oakland, CA 94601</t>
  </si>
  <si>
    <t>B2203560</t>
  </si>
  <si>
    <t>041 419506800</t>
  </si>
  <si>
    <t>1250 78TH AVE, Oakland, CA 94621</t>
  </si>
  <si>
    <t>B2203720</t>
  </si>
  <si>
    <t>007 059301901</t>
  </si>
  <si>
    <t>3250 HOLLIS ST, Oakland, CA 94608</t>
  </si>
  <si>
    <t>B2203733</t>
  </si>
  <si>
    <t>043 457500802</t>
  </si>
  <si>
    <t>8420 DOWLING ST, Oakland, CA 94605</t>
  </si>
  <si>
    <t>B2204008</t>
  </si>
  <si>
    <t>005 040603000</t>
  </si>
  <si>
    <t>1904 ADELINE ST, Oakland, CA 94607</t>
  </si>
  <si>
    <t>Friendship Senior Rental Housing - City Assisted</t>
  </si>
  <si>
    <t>B2204385</t>
  </si>
  <si>
    <t>011 083700101</t>
  </si>
  <si>
    <t>768 WALKER AVE, Oakland, CA 94610</t>
  </si>
  <si>
    <t>B2204490</t>
  </si>
  <si>
    <t>012 101901101</t>
  </si>
  <si>
    <t>894 41ST ST, Oakland, CA 94608</t>
  </si>
  <si>
    <t>B2204548</t>
  </si>
  <si>
    <t>039 328001301</t>
  </si>
  <si>
    <t>6500 FOOTHILL BLVD, UNIT A &amp; B, Oakland, CA 94605</t>
  </si>
  <si>
    <t>B2204612</t>
  </si>
  <si>
    <t>6506 FOOTHILL BLVD, UNIT C &amp; D, Oakland, CA 94605</t>
  </si>
  <si>
    <t>B2204613</t>
  </si>
  <si>
    <t>B2300095</t>
  </si>
  <si>
    <t>016 142101700</t>
  </si>
  <si>
    <t>6616 TELEGRAPH AVE, Oakland, CA 94609</t>
  </si>
  <si>
    <t>B2300109</t>
  </si>
  <si>
    <t>022 031803000</t>
  </si>
  <si>
    <t>1008 E 23RD ST, Oakland, CA 94606</t>
  </si>
  <si>
    <t>B2300564</t>
  </si>
  <si>
    <t>009 074601500</t>
  </si>
  <si>
    <t>473 34TH ST, Oakland, CA 94609</t>
  </si>
  <si>
    <t>B2300658</t>
  </si>
  <si>
    <t>016 142600100</t>
  </si>
  <si>
    <t>639 FAIRVIEW ST, Oakland, CA 94609</t>
  </si>
  <si>
    <t>DRX230149
B2301146</t>
  </si>
  <si>
    <t>032 205802101</t>
  </si>
  <si>
    <t>2619 HIGH ST, Oakland, CA 94619</t>
  </si>
  <si>
    <t>B2301585</t>
  </si>
  <si>
    <t>011 085200903</t>
  </si>
  <si>
    <t>991 VERMONT ST, #A &amp; B, Oakland, CA 94610</t>
  </si>
  <si>
    <t>ADU's @ 991 Vermont St</t>
  </si>
  <si>
    <t>DRX230283
B2301926</t>
  </si>
  <si>
    <t>013 113401400</t>
  </si>
  <si>
    <t>1979 PLEASANT VALLEY AVE, Oakland, CA 94611</t>
  </si>
  <si>
    <t>B2301983</t>
  </si>
  <si>
    <t>1981 PLEASANT VALLEY AVE, #1983, Oakland, CA 94611</t>
  </si>
  <si>
    <t>B2301986</t>
  </si>
  <si>
    <t>019 001001300</t>
  </si>
  <si>
    <t>812 6TH AVE, UNIT 5, Oakland, CA 94606</t>
  </si>
  <si>
    <t>Category 1 Multi-Family ADU</t>
  </si>
  <si>
    <t>DRX230700
B2302280</t>
  </si>
  <si>
    <t>013 118701500</t>
  </si>
  <si>
    <t>1006 54TH ST, #BOTH &amp; ADU, Oakland, CA 94608</t>
  </si>
  <si>
    <t>B2302572</t>
  </si>
  <si>
    <t>048B713403401</t>
  </si>
  <si>
    <t>62 HERMOSA AVE, Oakland, CA 94618</t>
  </si>
  <si>
    <t>RBC1901411</t>
  </si>
  <si>
    <t>038 321601101</t>
  </si>
  <si>
    <t>6237 BROMLEY AVE, Oakland, CA 94621</t>
  </si>
  <si>
    <t>RBC1901891</t>
  </si>
  <si>
    <t>013 115901100</t>
  </si>
  <si>
    <t>564 45TH ST, Oakland, CA 94609</t>
  </si>
  <si>
    <t>RBC1903609</t>
  </si>
  <si>
    <t>013 112600600</t>
  </si>
  <si>
    <t>28 RAMONA AVE, Oakland, CA 94611</t>
  </si>
  <si>
    <t>RBC2000693</t>
  </si>
  <si>
    <t>005 047400600</t>
  </si>
  <si>
    <t>1207 34TH ST, Oakland, CA 94608</t>
  </si>
  <si>
    <t>RBC2000970</t>
  </si>
  <si>
    <t>028 091500201</t>
  </si>
  <si>
    <t>2711 MACARTHUR BLVD, Oakland, CA 94602</t>
  </si>
  <si>
    <t>CAT II Secondary Unit</t>
  </si>
  <si>
    <t>DRX230613
RBC2100158</t>
  </si>
  <si>
    <t>005 045501900</t>
  </si>
  <si>
    <t>2805 LINDEN ST, Oakland, CA 94608</t>
  </si>
  <si>
    <t>RBC2101297</t>
  </si>
  <si>
    <t>015 128504900</t>
  </si>
  <si>
    <t>879 ARLINGTON AVE, Oakland, CA 94608</t>
  </si>
  <si>
    <t>RBC2103265</t>
  </si>
  <si>
    <t>048B716900700</t>
  </si>
  <si>
    <t>5662 MAXWELTON RD, Oakland, CA 94618</t>
  </si>
  <si>
    <t>RBC2104430</t>
  </si>
  <si>
    <t>012 094801302</t>
  </si>
  <si>
    <t>856 36TH ST, Oakland, CA 94608</t>
  </si>
  <si>
    <t>RBC2104913</t>
  </si>
  <si>
    <t>858 36TH ST, Oakland, CA 94608</t>
  </si>
  <si>
    <t>RBC2104915</t>
  </si>
  <si>
    <t>013 113704505</t>
  </si>
  <si>
    <t>351 51st ST, OAKLAND, CA</t>
  </si>
  <si>
    <t>RBC2105020</t>
  </si>
  <si>
    <t>048 562502100</t>
  </si>
  <si>
    <t>2572 TRUMAN AVE, Oakland, CA 94605</t>
  </si>
  <si>
    <t>RBC2105029</t>
  </si>
  <si>
    <t>016 143900800</t>
  </si>
  <si>
    <t>972 63RD ST, UNIT A, Oakland, CA 94608</t>
  </si>
  <si>
    <t>RBC2200062</t>
  </si>
  <si>
    <t>022 033200101</t>
  </si>
  <si>
    <t>2443 13TH AVE, Oakland, CA 94606</t>
  </si>
  <si>
    <t>RBC2200156</t>
  </si>
  <si>
    <t>037A314601000</t>
  </si>
  <si>
    <t>59 VANCLEAVE WY, Oakland, CA 94619</t>
  </si>
  <si>
    <t>RBC2200343</t>
  </si>
  <si>
    <t>047 550801600</t>
  </si>
  <si>
    <t>1700 104TH AVE, Oakland, CA 94603</t>
  </si>
  <si>
    <t>Category II ADU - 1,000 sq ft.</t>
  </si>
  <si>
    <t>DRX231081
RBC2200971</t>
  </si>
  <si>
    <t>048D725605400</t>
  </si>
  <si>
    <t>2259 MASTLANDS DR, Oakland, CA 94611</t>
  </si>
  <si>
    <t>RBC2201087</t>
  </si>
  <si>
    <t>016 140101000</t>
  </si>
  <si>
    <t>445 ALCATRAZ AVE, Oakland, CA 94609</t>
  </si>
  <si>
    <t>RBC2201110</t>
  </si>
  <si>
    <t>029 106300200</t>
  </si>
  <si>
    <t>3028 GUIDO ST, Oakland, CA 94602</t>
  </si>
  <si>
    <t>RBC2201388</t>
  </si>
  <si>
    <t>048 683001005</t>
  </si>
  <si>
    <t>9026 SAGE RD, Oakland, CA 94605</t>
  </si>
  <si>
    <t>RBC2201558</t>
  </si>
  <si>
    <t>014 120001000</t>
  </si>
  <si>
    <t>824 53RD ST, Oakland, CA 94608</t>
  </si>
  <si>
    <t>RBC2201562</t>
  </si>
  <si>
    <t>048G742101900</t>
  </si>
  <si>
    <t>5645 MERRIEWOOD DR, Oakland, CA 94611</t>
  </si>
  <si>
    <t>RBC2201913</t>
  </si>
  <si>
    <t>028 095902100</t>
  </si>
  <si>
    <t>3846 MIDVALE AVE, Oakland, CA 94602</t>
  </si>
  <si>
    <t>RBC2202117</t>
  </si>
  <si>
    <t>037A315601000</t>
  </si>
  <si>
    <t>13438 CAMPUS DR, Oakland, CA 94619</t>
  </si>
  <si>
    <t>RBC2202500</t>
  </si>
  <si>
    <t>036 242301900</t>
  </si>
  <si>
    <t>2417 FRANCES ST, Oakland, CA 94601</t>
  </si>
  <si>
    <t>RBC2202670</t>
  </si>
  <si>
    <t>016 146300900</t>
  </si>
  <si>
    <t>1202 61ST ST, Oakland, CA 94608</t>
  </si>
  <si>
    <t>RBC2202728</t>
  </si>
  <si>
    <t>024 056504400</t>
  </si>
  <si>
    <t>1206 HOLMAN RD, OAKLAND, CA 94610</t>
  </si>
  <si>
    <t>RBC2202983</t>
  </si>
  <si>
    <t>035 236003300</t>
  </si>
  <si>
    <t>1437 48TH AVE, UNIT A &amp; B, Oakland, CA 94601</t>
  </si>
  <si>
    <t>RBC2203042</t>
  </si>
  <si>
    <t>035 236003600</t>
  </si>
  <si>
    <t>1435 48TH AVE, UNIT A &amp; B, Oakland, CA 94601</t>
  </si>
  <si>
    <t>RBC2203043</t>
  </si>
  <si>
    <t>035 236003400</t>
  </si>
  <si>
    <t>1441 48TH AVE, UNIT A &amp; B, OAKLAND, CA 94601</t>
  </si>
  <si>
    <t>RBC2203045</t>
  </si>
  <si>
    <t>035 236003500</t>
  </si>
  <si>
    <t>1439 48TH AVE, UNIT A &amp; B, OAKLAND, CA 94601</t>
  </si>
  <si>
    <t>RBC2203046</t>
  </si>
  <si>
    <t>007 059702800</t>
  </si>
  <si>
    <t>1578 32ND ST, Oakland, CA 94608</t>
  </si>
  <si>
    <t>RBC2203306</t>
  </si>
  <si>
    <t>012 097302200</t>
  </si>
  <si>
    <t>444 38TH ST, Oakland, CA 94609</t>
  </si>
  <si>
    <t>RBC2203450</t>
  </si>
  <si>
    <t>028 090902200</t>
  </si>
  <si>
    <t>3426 BOSTON AVE, UNIT 5 &amp; 6, Oakland, CA 94602</t>
  </si>
  <si>
    <t>RBC2203456</t>
  </si>
  <si>
    <t>032 204300500</t>
  </si>
  <si>
    <t>4335 BROOKDALE AVE, OAKLAND, CA</t>
  </si>
  <si>
    <t>RBC2203479</t>
  </si>
  <si>
    <t>048G740303600</t>
  </si>
  <si>
    <t>128 GLENWOOD GLADE, Oakland, CA 94611</t>
  </si>
  <si>
    <t>RBC2203515</t>
  </si>
  <si>
    <t>009 072100300</t>
  </si>
  <si>
    <t>3213 MARKET ST, OAKLAND, CA</t>
  </si>
  <si>
    <t>RBC2203557</t>
  </si>
  <si>
    <t>004 003301800</t>
  </si>
  <si>
    <t>1176 10TH ST, Oakland, CA 94607</t>
  </si>
  <si>
    <t>RBC2203561</t>
  </si>
  <si>
    <t>023 042700300</t>
  </si>
  <si>
    <t>621 MACARTHUR BLVD, Oakland, CA 94610</t>
  </si>
  <si>
    <t>RBC2203744</t>
  </si>
  <si>
    <t>035 237500300</t>
  </si>
  <si>
    <t>5226 COLE ST, Oakland, CA 94601</t>
  </si>
  <si>
    <t>RBC2203765</t>
  </si>
  <si>
    <t>015 130102300</t>
  </si>
  <si>
    <t>977 AILEEN ST, Oakland, CA 94608</t>
  </si>
  <si>
    <t>RBC2203968</t>
  </si>
  <si>
    <t>029A131805000</t>
  </si>
  <si>
    <t>1952 TIFFIN RD, Oakland, CA 94602</t>
  </si>
  <si>
    <t>RBC2203982</t>
  </si>
  <si>
    <t>016 152600500</t>
  </si>
  <si>
    <t>702 62ND ST, Oakland, CA 94609</t>
  </si>
  <si>
    <t>RBC2203992</t>
  </si>
  <si>
    <t>013 115100300</t>
  </si>
  <si>
    <t>465 49TH ST, Oakland, CA 94609</t>
  </si>
  <si>
    <t>RBC2203999</t>
  </si>
  <si>
    <t>044 496000301</t>
  </si>
  <si>
    <t>1241 97TH AVE, Oakland, CA 94603</t>
  </si>
  <si>
    <t>RBC2204006</t>
  </si>
  <si>
    <t>039 327001600</t>
  </si>
  <si>
    <t>2709 67TH AVE, Oakland, CA 94605</t>
  </si>
  <si>
    <t>RBC2204058</t>
  </si>
  <si>
    <t>013 116501200</t>
  </si>
  <si>
    <t>704 45TH ST, #B, Oakland, CA 94609</t>
  </si>
  <si>
    <t>RBC2204096</t>
  </si>
  <si>
    <t>020 020800102</t>
  </si>
  <si>
    <t>1732 21ST AVE, Oakland, CA 94606</t>
  </si>
  <si>
    <t>RBC2204161</t>
  </si>
  <si>
    <t>048A706302000</t>
  </si>
  <si>
    <t>6277 CHABOT RD, Oakland, CA 94618</t>
  </si>
  <si>
    <t>RBC2204173</t>
  </si>
  <si>
    <t>035 237000200</t>
  </si>
  <si>
    <t>5015 MELROSE AVE, Oakland, CA 94601</t>
  </si>
  <si>
    <t>RBC2204186</t>
  </si>
  <si>
    <t>024 052402900</t>
  </si>
  <si>
    <t>3816 WOODRUFF AVE, Oakland, CA 94602</t>
  </si>
  <si>
    <t>RBC2204230</t>
  </si>
  <si>
    <t>012 101401400</t>
  </si>
  <si>
    <t>756 41ST ST, UNIT B, Oakland, CA 94609</t>
  </si>
  <si>
    <t>RBC2204233</t>
  </si>
  <si>
    <t>039 326401500</t>
  </si>
  <si>
    <t>2625 68TH AVE, Oakland, CA 94605</t>
  </si>
  <si>
    <t>RBC2204273</t>
  </si>
  <si>
    <t>041 389200900</t>
  </si>
  <si>
    <t>1155 SEMINARY AVE, Oakland, CA 94621</t>
  </si>
  <si>
    <t>RBC2204274</t>
  </si>
  <si>
    <t>036 249502000</t>
  </si>
  <si>
    <t>3064 BIRDSALL AVE, Oakland, CA 94619</t>
  </si>
  <si>
    <t>RBC2204295</t>
  </si>
  <si>
    <t>032 205400600</t>
  </si>
  <si>
    <t>2813 MINNA AVE, Oakland, CA 94619</t>
  </si>
  <si>
    <t>RBC2204337</t>
  </si>
  <si>
    <t>029 106802300</t>
  </si>
  <si>
    <t>3290 JORDAN RD, Oakland, CA 94602</t>
  </si>
  <si>
    <t>RBC2204340</t>
  </si>
  <si>
    <t>014 119601100</t>
  </si>
  <si>
    <t>880 54TH ST, Oakland, CA 94608</t>
  </si>
  <si>
    <t>RBC2204428</t>
  </si>
  <si>
    <t>015 137304200</t>
  </si>
  <si>
    <t>569 59TH ST, Oakland, CA 94609</t>
  </si>
  <si>
    <t>RBC2204517</t>
  </si>
  <si>
    <t>009 068101700</t>
  </si>
  <si>
    <t>732 26TH ST, Oakland, CA 94612</t>
  </si>
  <si>
    <t>RBC2204538</t>
  </si>
  <si>
    <t>039 324302200</t>
  </si>
  <si>
    <t>1603 65TH AVE, Oakland, CA 94621</t>
  </si>
  <si>
    <t>RBC2204572</t>
  </si>
  <si>
    <t>011 086000500</t>
  </si>
  <si>
    <t>1031 WINSOR AVE, Oakland, CA 94610</t>
  </si>
  <si>
    <t>RBC2204582</t>
  </si>
  <si>
    <t>007 059402201</t>
  </si>
  <si>
    <t>3214 LOUISE ST, OAKLAND, CA 94608</t>
  </si>
  <si>
    <t>RBC2204583</t>
  </si>
  <si>
    <t>015 136102200</t>
  </si>
  <si>
    <t>677 POIRIER ST, Oakland, CA 94609</t>
  </si>
  <si>
    <t>RBC2204585</t>
  </si>
  <si>
    <t>029 099603800</t>
  </si>
  <si>
    <t>2451 WILBUR ST, OAKLAND, CA 94602</t>
  </si>
  <si>
    <t>RBC2204588</t>
  </si>
  <si>
    <t>015 137802700</t>
  </si>
  <si>
    <t>667 ALCATRAZ AVE, OAKLAND, CA</t>
  </si>
  <si>
    <t>RBC2204592</t>
  </si>
  <si>
    <t>669 ALCATRAZ AVE, OAKLAND, CA</t>
  </si>
  <si>
    <t>RBC2204594</t>
  </si>
  <si>
    <t>036 241500400</t>
  </si>
  <si>
    <t>4631 CONGRESS AVE, Oakland, CA 94601</t>
  </si>
  <si>
    <t>RBC2300052</t>
  </si>
  <si>
    <t>040A345004700</t>
  </si>
  <si>
    <t>7900 WINTHROPE ST, Oakland, CA 94605</t>
  </si>
  <si>
    <t>RBC2300057</t>
  </si>
  <si>
    <t>012 093703600</t>
  </si>
  <si>
    <t>71 RIO VISTA AVE, Oakland, CA 94611</t>
  </si>
  <si>
    <t>RBC2300088</t>
  </si>
  <si>
    <t>026 078100700</t>
  </si>
  <si>
    <t>2648 GRANDE VISTA AVE, Oakland, CA 94601</t>
  </si>
  <si>
    <t>DRX230001
RBC2300156</t>
  </si>
  <si>
    <t>048A711800300</t>
  </si>
  <si>
    <t>33 BOWLING DR, Oakland, CA 94618</t>
  </si>
  <si>
    <t>RBC2300175</t>
  </si>
  <si>
    <t>016 145401502</t>
  </si>
  <si>
    <t>1094 66TH ST, OAKLAND, CA 94608</t>
  </si>
  <si>
    <t>005 040702000</t>
  </si>
  <si>
    <t>1823 LINDEN ST, OAKLAND, CA 94607</t>
  </si>
  <si>
    <t>RBC2300370</t>
  </si>
  <si>
    <t>011 087801102</t>
  </si>
  <si>
    <t>1052 PORTAL AVE, Oakland, CA 94610</t>
  </si>
  <si>
    <t>RBC2300510</t>
  </si>
  <si>
    <t>040 340501700</t>
  </si>
  <si>
    <t>2723 RITCHIE ST, Oakland, CA 94605</t>
  </si>
  <si>
    <t>RBC2300627</t>
  </si>
  <si>
    <t>015 137303200</t>
  </si>
  <si>
    <t>5838 SHATTUCK AVE, Oakland, CA 94609</t>
  </si>
  <si>
    <t>DRX230014
RBC2300628</t>
  </si>
  <si>
    <t>023 046400600</t>
  </si>
  <si>
    <t>623 CAPELL ST, Oakland, CA 94610</t>
  </si>
  <si>
    <t>RBC2300697</t>
  </si>
  <si>
    <t>045 530802600</t>
  </si>
  <si>
    <t>210 FOSTER AVE, Oakland, CA 94603</t>
  </si>
  <si>
    <t>DRX230006
RBC2300698</t>
  </si>
  <si>
    <t>045 532002802</t>
  </si>
  <si>
    <t>9995 EMPIRE RD, Oakland, CA 94603</t>
  </si>
  <si>
    <t>RBC2300700</t>
  </si>
  <si>
    <t>016 141601400</t>
  </si>
  <si>
    <t>462 65TH ST, Oakland, CA 94609</t>
  </si>
  <si>
    <t>038 323202101</t>
  </si>
  <si>
    <t>1430 55TH AVE, OAKLAND, CA 94621</t>
  </si>
  <si>
    <t>048 616001700</t>
  </si>
  <si>
    <t>3177 MIDDLETON ST, Oakland, CA 94605</t>
  </si>
  <si>
    <t>DRX230260
RBC2300870</t>
  </si>
  <si>
    <t>020 019900700</t>
  </si>
  <si>
    <t>1645 21ST AVE, Oakland, CA 94606</t>
  </si>
  <si>
    <t>DRX231468
RBC2300918</t>
  </si>
  <si>
    <t>014 126603700</t>
  </si>
  <si>
    <t>5676 OAK GROVE AVE, Oakland, CA 94618</t>
  </si>
  <si>
    <t>RBC2300930</t>
  </si>
  <si>
    <t>032 209504600</t>
  </si>
  <si>
    <t>2260 40TH AVE, Oakland, CA 94601</t>
  </si>
  <si>
    <t>DRX230153
RBC2301063</t>
  </si>
  <si>
    <t>016 143400600</t>
  </si>
  <si>
    <t>818 61ST ST, UNIT A&amp;B, Oakland, CA 94608</t>
  </si>
  <si>
    <t>RBC2301072</t>
  </si>
  <si>
    <t>048B716500202</t>
  </si>
  <si>
    <t>5450 MASONIC AVE, Oakland, CA 94618</t>
  </si>
  <si>
    <t>RBC2301078</t>
  </si>
  <si>
    <t>048 615503000</t>
  </si>
  <si>
    <t>229 COVINGTON ST, Oakland, CA 94605</t>
  </si>
  <si>
    <t>DRX230151
RBC2301130</t>
  </si>
  <si>
    <t>024 053701900</t>
  </si>
  <si>
    <t>4162 RANDOLPH AVE, Oakland, CA 94602</t>
  </si>
  <si>
    <t>RBC2301150</t>
  </si>
  <si>
    <t>016 143302000</t>
  </si>
  <si>
    <t>776 61ST ST, Oakland, CA 94609</t>
  </si>
  <si>
    <t>DRX230448
RBC2301230</t>
  </si>
  <si>
    <t>027 089301400</t>
  </si>
  <si>
    <t>2510 HUMBOLDT AVE, Oakland, CA 94601</t>
  </si>
  <si>
    <t>DRX230466
RBC2301344</t>
  </si>
  <si>
    <t>026 076702600</t>
  </si>
  <si>
    <t>3035 LOGAN ST, Oakland, CA 94601</t>
  </si>
  <si>
    <t>033 213001300</t>
  </si>
  <si>
    <t>3518 E 15TH ST, Oakland, CA 94601</t>
  </si>
  <si>
    <t>DRX230281
RBC2301544</t>
  </si>
  <si>
    <t>014 126200900</t>
  </si>
  <si>
    <t>5437 LAWTON AVE, Oakland, CA 94618</t>
  </si>
  <si>
    <t>DRX230570
RBC2301565</t>
  </si>
  <si>
    <t>029A136701405</t>
  </si>
  <si>
    <t>4621 LINCOLN AVE, #B, Oakland, CA 94602</t>
  </si>
  <si>
    <t>CAT II ADU @ 4621 LIncoln Ave</t>
  </si>
  <si>
    <t>DRX230256
RBC2301632</t>
  </si>
  <si>
    <t>036 241501700</t>
  </si>
  <si>
    <t>2324 COURTLAND AVE, Oakland, CA 94601</t>
  </si>
  <si>
    <t>DRX CAT 2 ADU</t>
  </si>
  <si>
    <t>DRX230520
RBC2301650</t>
  </si>
  <si>
    <t>013 117103000</t>
  </si>
  <si>
    <t>913 46TH ST, Oakland, CA 94608</t>
  </si>
  <si>
    <t>ADU @ 911 46th St</t>
  </si>
  <si>
    <t>DRX230498
RBC2301653</t>
  </si>
  <si>
    <t>014 120101500</t>
  </si>
  <si>
    <t>842 52ND ST, UNIT 844, Oakland, CA 94608</t>
  </si>
  <si>
    <t>DRX230337
RBC2301661</t>
  </si>
  <si>
    <t>015 130502300</t>
  </si>
  <si>
    <t>1075 STANFORD AVE, UNIT 1077, Oakland, CA 94608</t>
  </si>
  <si>
    <t>DRX230561
RBC2301662</t>
  </si>
  <si>
    <t>014 126701000</t>
  </si>
  <si>
    <t>6022 HARWOOD AVE, Oakland, CA 946180000</t>
  </si>
  <si>
    <t>DRX230585
RBC2301663</t>
  </si>
  <si>
    <t>006 000302600</t>
  </si>
  <si>
    <t>734 CAMPBELL ST, Oakland, CA 94607</t>
  </si>
  <si>
    <t>RBC2301666</t>
  </si>
  <si>
    <t>022 035402600</t>
  </si>
  <si>
    <t>2732 14TH AVE, Oakland, CA 94606</t>
  </si>
  <si>
    <t>Category 2 Accessory Dwelling Unit (ADU)</t>
  </si>
  <si>
    <t>DRX230622
RBC2301667</t>
  </si>
  <si>
    <t>004 003302400</t>
  </si>
  <si>
    <t>1038 MAGNOLIA ST, Oakland, CA 94607</t>
  </si>
  <si>
    <t>RBC2301676</t>
  </si>
  <si>
    <t>013 117001200</t>
  </si>
  <si>
    <t>930 46TH ST, Oakland, CA 94608</t>
  </si>
  <si>
    <t>CAT 2 ADU, D</t>
  </si>
  <si>
    <t>DRX230528
RBC2301680</t>
  </si>
  <si>
    <t>013 114001800</t>
  </si>
  <si>
    <t>364 49TH ST, UNIT B, Oakland, CA 94609</t>
  </si>
  <si>
    <t>DRX230560
RBC2301835</t>
  </si>
  <si>
    <t>021 024801600</t>
  </si>
  <si>
    <t>2266 E 19TH ST, Oakland, CA 94606</t>
  </si>
  <si>
    <t>PLN22114
RBC2301892
RBC2302718</t>
  </si>
  <si>
    <t>048E732201703</t>
  </si>
  <si>
    <t>7475 SKYLINE BLVD, Oakland, CA 94603</t>
  </si>
  <si>
    <t>RBC2301905</t>
  </si>
  <si>
    <t>013 108801900</t>
  </si>
  <si>
    <t>870 44TH ST, Oakland, CA 94608</t>
  </si>
  <si>
    <t>DRX SF CAT1 ADU</t>
  </si>
  <si>
    <t>DRX230594
RBC2302018</t>
  </si>
  <si>
    <t>040A384004100</t>
  </si>
  <si>
    <t>14015 SKYLINE BLVD, Oakland, CA 94619</t>
  </si>
  <si>
    <t>Design Review Exemption for Cat 2 ADU w/ SFD</t>
  </si>
  <si>
    <t>DRX230712
RBC2302165</t>
  </si>
  <si>
    <t>041 413301600</t>
  </si>
  <si>
    <t>1138 69TH AVE, Oakland, CA 94621</t>
  </si>
  <si>
    <t>CAT 1 MF ADU</t>
  </si>
  <si>
    <t>DRX230662
RBC2302178</t>
  </si>
  <si>
    <t>009 070902100</t>
  </si>
  <si>
    <t>3030 WEST ST, Oakland, CA 94608</t>
  </si>
  <si>
    <t>DRX230501
RBC2302182</t>
  </si>
  <si>
    <t>029 097901200</t>
  </si>
  <si>
    <t>2924 MADELINE ST, Oakland, CA 94602</t>
  </si>
  <si>
    <t>Design Review Exemption for Cat 2 ADU with SFD</t>
  </si>
  <si>
    <t>DRX230711
RBC2302283</t>
  </si>
  <si>
    <t>015 137200700</t>
  </si>
  <si>
    <t>5967 SHATTUCK AVE, Oakland, CA 94609</t>
  </si>
  <si>
    <t>ADU @ 5965 Shattuck Ave</t>
  </si>
  <si>
    <t>DRX230673
RBC2302394</t>
  </si>
  <si>
    <t>037 253801901</t>
  </si>
  <si>
    <t>4759 REINHARDT DR, Oakland, CA 94619</t>
  </si>
  <si>
    <t>Design Review Exemption for second unit</t>
  </si>
  <si>
    <t>DRX230481
RBC2302434</t>
  </si>
  <si>
    <t>028 094102500</t>
  </si>
  <si>
    <t>3061 MADELINE ST, Oakland, CA 94602</t>
  </si>
  <si>
    <t>Category 1 Accessory Dwelling Unit (ADU)</t>
  </si>
  <si>
    <t>DRX230775
RBC2302603</t>
  </si>
  <si>
    <t>048 559900602</t>
  </si>
  <si>
    <t>9431 THERMAL ST, Oakland, CA 94605</t>
  </si>
  <si>
    <t>DRX231029
RBC2302608</t>
  </si>
  <si>
    <t>008 066900200</t>
  </si>
  <si>
    <t>325 24TH ST, Oakland, CA 94612</t>
  </si>
  <si>
    <t>RBC2302743</t>
  </si>
  <si>
    <t>011 087505000</t>
  </si>
  <si>
    <t>717 SANTA RAY AVE, Oakland, CA 94610</t>
  </si>
  <si>
    <t>JADU</t>
  </si>
  <si>
    <t>DRX231128
RBC2302745</t>
  </si>
  <si>
    <t>015 137201900</t>
  </si>
  <si>
    <t>5924 WHITNEY ST, Oakland, CA 94609</t>
  </si>
  <si>
    <t>DRX230961
RBC2302761</t>
  </si>
  <si>
    <t>048E734802901</t>
  </si>
  <si>
    <t>5930 BALBOA DR, Oakland, CA 94611</t>
  </si>
  <si>
    <t>RBC2302769</t>
  </si>
  <si>
    <t>012 100600700</t>
  </si>
  <si>
    <t>4179 OPAL ST, Oakland, CA 94609</t>
  </si>
  <si>
    <t>DRX230334
RBC2302842</t>
  </si>
  <si>
    <t>043A469001400</t>
  </si>
  <si>
    <t>3468 CALANDRIA AVE, Oakland, CA 94605</t>
  </si>
  <si>
    <t>DRX231108
RBC2302846</t>
  </si>
  <si>
    <t>048G743301400</t>
  </si>
  <si>
    <t>6966 BALSAM WY, Oakland, CA 94611</t>
  </si>
  <si>
    <t>DRX231063
RBC2302970</t>
  </si>
  <si>
    <t>040A384003304</t>
  </si>
  <si>
    <t>13801 SKYLINE BLVD, Oakland, CA 94619</t>
  </si>
  <si>
    <t>ADU w/ CAT 2 Creek Protection Plan</t>
  </si>
  <si>
    <t>DRX230952
RBC2302986</t>
  </si>
  <si>
    <t>044 501600900</t>
  </si>
  <si>
    <t>682 LOUISIANA ST, Oakland, CA 94603</t>
  </si>
  <si>
    <t>DRX for detached Cat. 2 ADU at rear of the house</t>
  </si>
  <si>
    <t>DRX230792
RBC2303061</t>
  </si>
  <si>
    <t>012 095100700</t>
  </si>
  <si>
    <t>1064 37TH ST, Oakland, CA 94608</t>
  </si>
  <si>
    <t>RBC2303066</t>
  </si>
  <si>
    <t>005 043700503</t>
  </si>
  <si>
    <t>2507 Adeline ST, OAKLAND, CA 94607</t>
  </si>
  <si>
    <t>B1604013</t>
  </si>
  <si>
    <t>2509 Adeline ST, OAKLAND, CA 94607</t>
  </si>
  <si>
    <t>B1604014</t>
  </si>
  <si>
    <t>2511 ADELINE ST, #A, B  &amp;C, Oakland, CA 94607</t>
  </si>
  <si>
    <t>B1604015</t>
  </si>
  <si>
    <t>001 017701300</t>
  </si>
  <si>
    <t>715 MADISON ST, Oakland, CA 94607</t>
  </si>
  <si>
    <t>B1701353</t>
  </si>
  <si>
    <t>010 078000800</t>
  </si>
  <si>
    <t>580 GRAND AVE, Oakland, CA 94610</t>
  </si>
  <si>
    <t>B1701823</t>
  </si>
  <si>
    <t>002 005500100</t>
  </si>
  <si>
    <t>385 14TH ST, Oakland, CA 94612</t>
  </si>
  <si>
    <t>B1703245
B1704331</t>
  </si>
  <si>
    <t>002 007700100</t>
  </si>
  <si>
    <t>238 13TH ST, Oakland, CA 94612</t>
  </si>
  <si>
    <t>B1703311</t>
  </si>
  <si>
    <t>008 075100600</t>
  </si>
  <si>
    <t>2401 BROADWAY, Oakland, CA 94612</t>
  </si>
  <si>
    <t>B1802663</t>
  </si>
  <si>
    <t>032 204701900</t>
  </si>
  <si>
    <t>2154 HIGH ST, #A-D, Oakland, CA 94608</t>
  </si>
  <si>
    <t>B1804797</t>
  </si>
  <si>
    <t>001 019501000</t>
  </si>
  <si>
    <t>704 BROADWAY, Oakland, CA 94607</t>
  </si>
  <si>
    <t>B1904574</t>
  </si>
  <si>
    <t>037A316614000</t>
  </si>
  <si>
    <t>6797 SKYVIEW DR, BLDG 2, OAKLAND, CA 94605</t>
  </si>
  <si>
    <t>B1905909</t>
  </si>
  <si>
    <t>012 099600200</t>
  </si>
  <si>
    <t>281 41ST ST, Oakland, CA 94611</t>
  </si>
  <si>
    <t>B2001407</t>
  </si>
  <si>
    <t>008 067504701</t>
  </si>
  <si>
    <t>530 24TH ST, Oakland, CA 94612</t>
  </si>
  <si>
    <t>B2001509</t>
  </si>
  <si>
    <t>033 216800700</t>
  </si>
  <si>
    <t>919 39TH AVE, Oakland, CA 94601</t>
  </si>
  <si>
    <t>B2001632</t>
  </si>
  <si>
    <t>039 324802400</t>
  </si>
  <si>
    <t>1408 67TH AVE, Oakland, CA 94621</t>
  </si>
  <si>
    <t>B2003293</t>
  </si>
  <si>
    <t>044 496700403</t>
  </si>
  <si>
    <t>9423 INTERNATIONAL BLVD, Oakland, CA 94603</t>
  </si>
  <si>
    <t>B2003696</t>
  </si>
  <si>
    <t>022 031800900</t>
  </si>
  <si>
    <t>2318 9TH AVE, Oakland, CA 94606</t>
  </si>
  <si>
    <t>B2003769</t>
  </si>
  <si>
    <t>019 000900202</t>
  </si>
  <si>
    <t>835 6TH AVE, BLDG 1, Oakland, CA 94606</t>
  </si>
  <si>
    <t>B2100090</t>
  </si>
  <si>
    <t>811 6TH AVE, BLDG 2, Oakland, CA 94606</t>
  </si>
  <si>
    <t>B2100106</t>
  </si>
  <si>
    <t>829 6TH AVE, BLDG 3, Oakland, CA 94606</t>
  </si>
  <si>
    <t>B2100107</t>
  </si>
  <si>
    <t>817 6TH AVE, BLDG 4, Oakland, CA 94606</t>
  </si>
  <si>
    <t>B2100108</t>
  </si>
  <si>
    <t>018 046500230</t>
  </si>
  <si>
    <t>260 BROOKLYN BASIN WY, #G, OAKLAND, CA 94607</t>
  </si>
  <si>
    <t>B2100366</t>
  </si>
  <si>
    <t>032 205809800</t>
  </si>
  <si>
    <t>2701 HIGH ST, Oakland, CA 94619</t>
  </si>
  <si>
    <t>B2100385</t>
  </si>
  <si>
    <t>022 038001400</t>
  </si>
  <si>
    <t>3201 BEAUMONT AVE, #ADU1, Oakland, CA 94602</t>
  </si>
  <si>
    <t>B2100534</t>
  </si>
  <si>
    <t>3201 BEAUMONT AVE, #ADU2, Oakland, CA 94602</t>
  </si>
  <si>
    <t>B2100535</t>
  </si>
  <si>
    <t>3201 BEAUMONT AVE, #ADU3, Oakland, CA 94602</t>
  </si>
  <si>
    <t>B2100854</t>
  </si>
  <si>
    <t>3201 BEAUMONT AVE, #ADU4, Oakland, CA 94602</t>
  </si>
  <si>
    <t>B2100855</t>
  </si>
  <si>
    <t>020 019701500</t>
  </si>
  <si>
    <t>1812 FOOTHILL BLVD, Oakland, CA 94606</t>
  </si>
  <si>
    <t>B2101338</t>
  </si>
  <si>
    <t>011 084001400</t>
  </si>
  <si>
    <t>800 YORK ST, Oakland, CA 94610</t>
  </si>
  <si>
    <t>B2103339</t>
  </si>
  <si>
    <t>009 068801100</t>
  </si>
  <si>
    <t>460 28TH ST, Oakland, CA 94609</t>
  </si>
  <si>
    <t>B2104544</t>
  </si>
  <si>
    <t>016 143200200</t>
  </si>
  <si>
    <t>6427 SHATTUCK AVE, Oakland, CA 94609</t>
  </si>
  <si>
    <t>B2200115</t>
  </si>
  <si>
    <t>020 021500301</t>
  </si>
  <si>
    <t>1125 E 18TH ST, Oakland, CA 94606</t>
  </si>
  <si>
    <t>B2200250</t>
  </si>
  <si>
    <t>021 022801600</t>
  </si>
  <si>
    <t>237 ATHOL AVE, Oakland, CA 94606</t>
  </si>
  <si>
    <t>B2200535</t>
  </si>
  <si>
    <t>030 193901602</t>
  </si>
  <si>
    <t>3915 HIGH ST, Oakland, CA 94619</t>
  </si>
  <si>
    <t>B2201061</t>
  </si>
  <si>
    <t>014 122801102</t>
  </si>
  <si>
    <t>5476 VICENTE WY, OAKLAND, CA 94609</t>
  </si>
  <si>
    <t>B2201784</t>
  </si>
  <si>
    <t>013 109702501</t>
  </si>
  <si>
    <t>498 42ND ST, Oakland, CA 94609</t>
  </si>
  <si>
    <t>B2203300</t>
  </si>
  <si>
    <t>005 040601100</t>
  </si>
  <si>
    <t>1931 CHESTNUT ST, Oakland, CA 94607</t>
  </si>
  <si>
    <t>B2203858</t>
  </si>
  <si>
    <t>001 017501300</t>
  </si>
  <si>
    <t>603 MADISON ST, Oakland, CA 94607</t>
  </si>
  <si>
    <t>B2203904</t>
  </si>
  <si>
    <t>014 122500700</t>
  </si>
  <si>
    <t>5471 VICENTE WY, Oakland, CA 94609</t>
  </si>
  <si>
    <t>B2203983</t>
  </si>
  <si>
    <t>046 544600700</t>
  </si>
  <si>
    <t>9235 BIRCH ST, Oakland, CA 94603</t>
  </si>
  <si>
    <t>B2204405</t>
  </si>
  <si>
    <t>B2204595</t>
  </si>
  <si>
    <t>016 140901500</t>
  </si>
  <si>
    <t>6386 HILLEGASS AVE, Oakland, CA 94618</t>
  </si>
  <si>
    <t>006 001303200</t>
  </si>
  <si>
    <t>1671 11TH ST, Oakland, CA 94607</t>
  </si>
  <si>
    <t>B2300928</t>
  </si>
  <si>
    <t>048A710101900</t>
  </si>
  <si>
    <t>6300 CONTRA COSTA RD, Oakland, CA</t>
  </si>
  <si>
    <t>RB1203249</t>
  </si>
  <si>
    <t>048D725401000</t>
  </si>
  <si>
    <t>6077 ASCOT DR, Oakland, CA 94611</t>
  </si>
  <si>
    <t>RB1302702</t>
  </si>
  <si>
    <t>048H751001100</t>
  </si>
  <si>
    <t>5695 SKYLINE BLVD, OAKLAND, CA 94611</t>
  </si>
  <si>
    <t>RB1503882</t>
  </si>
  <si>
    <t>023 041004800</t>
  </si>
  <si>
    <t>624 HILLSBOROUGH ST, Oakland, CA 94606</t>
  </si>
  <si>
    <t>RB1505295</t>
  </si>
  <si>
    <t>048F738302406</t>
  </si>
  <si>
    <t>6034 THORNHILL DR, Oakland, CA 94611</t>
  </si>
  <si>
    <t>RB1604180</t>
  </si>
  <si>
    <t>048D729900803</t>
  </si>
  <si>
    <t>6645 EXETER DR, Oakland, CA 94611</t>
  </si>
  <si>
    <t>RB1604241</t>
  </si>
  <si>
    <t>022 034702100</t>
  </si>
  <si>
    <t>2527 WALLACE ST, OAKLAND, CA 94606</t>
  </si>
  <si>
    <t>RB1604478</t>
  </si>
  <si>
    <t>022 034702000</t>
  </si>
  <si>
    <t>2531 WALLACE ST, OAKLAND, CA 94606</t>
  </si>
  <si>
    <t>RB1604480</t>
  </si>
  <si>
    <t>043A464702301</t>
  </si>
  <si>
    <t>8349 OUTLOOK AVE, Oakland, CA 94621</t>
  </si>
  <si>
    <t>RB1700302</t>
  </si>
  <si>
    <t>005 044701600</t>
  </si>
  <si>
    <t>2616 ADELINE ST, Oakland, CA 94607</t>
  </si>
  <si>
    <t>RB1701181</t>
  </si>
  <si>
    <t>029A131001800</t>
  </si>
  <si>
    <t>4141 WHITTLE AVE, Oakland, CA 94602</t>
  </si>
  <si>
    <t>RB1702171</t>
  </si>
  <si>
    <t>006 002100100</t>
  </si>
  <si>
    <t>1745 9TH ST, OAKLAND, CA 94607</t>
  </si>
  <si>
    <t>RB1703393</t>
  </si>
  <si>
    <t>014 127402400</t>
  </si>
  <si>
    <t>5760 VICENTE ST, Oakland, CA 94609</t>
  </si>
  <si>
    <t>RB1703685</t>
  </si>
  <si>
    <t>048C718701700</t>
  </si>
  <si>
    <t>5964 ESTATES DR, Oakland, CA 94611</t>
  </si>
  <si>
    <t>RB1703860</t>
  </si>
  <si>
    <t>011 085501400</t>
  </si>
  <si>
    <t>485 BOULEVARD WY, Oakland, CA 94610</t>
  </si>
  <si>
    <t>RB1704039</t>
  </si>
  <si>
    <t>048A705902000</t>
  </si>
  <si>
    <t>5750 IVANHOE RD, Oakland, CA 94618</t>
  </si>
  <si>
    <t>RB1704446</t>
  </si>
  <si>
    <t>027 086001100</t>
  </si>
  <si>
    <t>3031 CHAMPION ST, Oakland, CA 94602</t>
  </si>
  <si>
    <t>RB1705472</t>
  </si>
  <si>
    <t>005 039501000</t>
  </si>
  <si>
    <t>1448 16TH ST, OAKLAND, CA</t>
  </si>
  <si>
    <t>RB1705679</t>
  </si>
  <si>
    <t>009 071801500</t>
  </si>
  <si>
    <t>710 BROCKHURST ST, Oakland, CA 94609</t>
  </si>
  <si>
    <t>RB1800566</t>
  </si>
  <si>
    <t>048 566700504</t>
  </si>
  <si>
    <t>3074 MALCOLM AVE, OAKLAND, CA</t>
  </si>
  <si>
    <t>RB1801396</t>
  </si>
  <si>
    <t>006 001304600</t>
  </si>
  <si>
    <t>1678 10TH ST, Oakland, CA 94607</t>
  </si>
  <si>
    <t>RB1801598</t>
  </si>
  <si>
    <t>044 496000200</t>
  </si>
  <si>
    <t>1245 97TH AVE, Oakland, CA 94603</t>
  </si>
  <si>
    <t>RB1802843</t>
  </si>
  <si>
    <t>048A710901601</t>
  </si>
  <si>
    <t>6120 S ROCKRIDGE BLVD, Oakland, CA 94618</t>
  </si>
  <si>
    <t>RB1802855</t>
  </si>
  <si>
    <t>032 204703300</t>
  </si>
  <si>
    <t>2166 HIGH ST, Oakland, CA 94601</t>
  </si>
  <si>
    <t>RB1803232</t>
  </si>
  <si>
    <t>007 055301200</t>
  </si>
  <si>
    <t>1626 14TH ST, Oakland, CA 94607</t>
  </si>
  <si>
    <t>RB1803260</t>
  </si>
  <si>
    <t>038 319902000</t>
  </si>
  <si>
    <t>2569 63RD AVE, Oakland, CA 94605</t>
  </si>
  <si>
    <t>RB1803280</t>
  </si>
  <si>
    <t>004 008501600</t>
  </si>
  <si>
    <t>1012 CHESTER ST, Oakland, CA 94607</t>
  </si>
  <si>
    <t>RB1903151</t>
  </si>
  <si>
    <t>1014 CHESTER ST, Oakland, CA 94607</t>
  </si>
  <si>
    <t>RB1903152</t>
  </si>
  <si>
    <t>024 053401300</t>
  </si>
  <si>
    <t>4121 GREENWOOD AVE, Oakland, CA 94602</t>
  </si>
  <si>
    <t>RB2003151</t>
  </si>
  <si>
    <t>048G743502902</t>
  </si>
  <si>
    <t>7141 PINEHAVEN RD, Oakland, CA 94611</t>
  </si>
  <si>
    <t>RB2003308</t>
  </si>
  <si>
    <t>021 024200900</t>
  </si>
  <si>
    <t>1728 E 19TH ST, Oakland, CA 94606</t>
  </si>
  <si>
    <t>RB2101465</t>
  </si>
  <si>
    <t>004 009100500</t>
  </si>
  <si>
    <t>1005 CHESTER ST, Oakland, CA 94607</t>
  </si>
  <si>
    <t>RB2101925</t>
  </si>
  <si>
    <t>027 085701700</t>
  </si>
  <si>
    <t>3022 CAPP ST, Oakland, CA 94602</t>
  </si>
  <si>
    <t>RB2102309</t>
  </si>
  <si>
    <t>022 031500600</t>
  </si>
  <si>
    <t>2317 7TH AVE, Oakland, CA 94606</t>
  </si>
  <si>
    <t>RB2102441</t>
  </si>
  <si>
    <t>048C719203407</t>
  </si>
  <si>
    <t>2177 TRAFALGAR PL, Oakland, CA 94611</t>
  </si>
  <si>
    <t>RBC1800024</t>
  </si>
  <si>
    <t>005 046600300</t>
  </si>
  <si>
    <t>1027 32ND ST, Oakland, CA 94608</t>
  </si>
  <si>
    <t>RBC1800392</t>
  </si>
  <si>
    <t>022 032402900</t>
  </si>
  <si>
    <t>1803 E 24TH ST, Oakland, CA 94606</t>
  </si>
  <si>
    <t>RBC1800579</t>
  </si>
  <si>
    <t>040A342500404</t>
  </si>
  <si>
    <t>7893 MICHIGAN AVE, Oakland, CA 94605</t>
  </si>
  <si>
    <t>RBC1800592</t>
  </si>
  <si>
    <t>015 130002500</t>
  </si>
  <si>
    <t>1044 55TH ST, Oakland, CA 94608</t>
  </si>
  <si>
    <t>RBC1800609</t>
  </si>
  <si>
    <t>048 560102400</t>
  </si>
  <si>
    <t>9342 THERMAL ST, OAKLAND, CA 94605</t>
  </si>
  <si>
    <t>RBC1800676</t>
  </si>
  <si>
    <t>048 686000803</t>
  </si>
  <si>
    <t>4190 ST ANDREWS RD, Oakland, CA 94605</t>
  </si>
  <si>
    <t>RBC1800724</t>
  </si>
  <si>
    <t>038 321201902</t>
  </si>
  <si>
    <t>6246 HARMON AVE, OAKLAND, CA</t>
  </si>
  <si>
    <t>RBC1800733</t>
  </si>
  <si>
    <t>029 108200700</t>
  </si>
  <si>
    <t>2941 CARLSEN ST, Oakland, CA 94602</t>
  </si>
  <si>
    <t>RBC1804060</t>
  </si>
  <si>
    <t>048 626400400</t>
  </si>
  <si>
    <t>10 TURNER CT, OAKLAND, CA</t>
  </si>
  <si>
    <t>RBC1804277</t>
  </si>
  <si>
    <t>037A276301900</t>
  </si>
  <si>
    <t>3936 GARDENIA PL, OAKLAND, CA 94605</t>
  </si>
  <si>
    <t>RBC1804645</t>
  </si>
  <si>
    <t>037A275510200</t>
  </si>
  <si>
    <t>6706 OUTLOOK AVE, Oakland, CA 94605</t>
  </si>
  <si>
    <t>RBC1900111</t>
  </si>
  <si>
    <t>040A342403700</t>
  </si>
  <si>
    <t>7795 HILLMONT DR, OAKLAND, CA</t>
  </si>
  <si>
    <t>RBC1900683</t>
  </si>
  <si>
    <t>032 211501100</t>
  </si>
  <si>
    <t>2011 36TH AVE, Oakland, CA 94601</t>
  </si>
  <si>
    <t>RBC1901476</t>
  </si>
  <si>
    <t>048H761202300</t>
  </si>
  <si>
    <t>1034 AMITO DR, Oakland, CA 94705</t>
  </si>
  <si>
    <t>RBC1901621</t>
  </si>
  <si>
    <t>035 238900700</t>
  </si>
  <si>
    <t>5446 BANCROFT AVE, OAKLAND, CA 94601</t>
  </si>
  <si>
    <t>RBC1902011</t>
  </si>
  <si>
    <t>048F737601800</t>
  </si>
  <si>
    <t>7309 SNAKE RD, OAKLAND, CA</t>
  </si>
  <si>
    <t>RBC1902270</t>
  </si>
  <si>
    <t>033 213502300</t>
  </si>
  <si>
    <t>1564 BRIDGE AVE, Oakland, CA 94601</t>
  </si>
  <si>
    <t>RBC1902318</t>
  </si>
  <si>
    <t>006 003104400</t>
  </si>
  <si>
    <t>1014 PINE ST, Oakland, CA 94607</t>
  </si>
  <si>
    <t>RBC1902440</t>
  </si>
  <si>
    <t>012 094501400</t>
  </si>
  <si>
    <t>462 37TH ST, Oakland, CA 94609</t>
  </si>
  <si>
    <t>RBC1902694</t>
  </si>
  <si>
    <t>048G740302206</t>
  </si>
  <si>
    <t>206 GLENWOOD GLADE, Oakland, CA 94611</t>
  </si>
  <si>
    <t>RBC1902830</t>
  </si>
  <si>
    <t>016 143901500</t>
  </si>
  <si>
    <t>970 63RD ST, OAKLAND, CA 94608</t>
  </si>
  <si>
    <t>RBC1902838</t>
  </si>
  <si>
    <t>048F737802600</t>
  </si>
  <si>
    <t>6631 OAKWOOD DR, Oakland, CA 94603</t>
  </si>
  <si>
    <t>RBC1902898</t>
  </si>
  <si>
    <t>026 078100600</t>
  </si>
  <si>
    <t>2654 GRANDE VISTA AVE, Oakland, CA 94601</t>
  </si>
  <si>
    <t>RBC1903197</t>
  </si>
  <si>
    <t>013 109203400</t>
  </si>
  <si>
    <t>667 44TH ST, Oakland, CA 94609</t>
  </si>
  <si>
    <t>RBC1903251</t>
  </si>
  <si>
    <t>005 042901000</t>
  </si>
  <si>
    <t>2319 FILBERT ST, Oakland, CA 94607</t>
  </si>
  <si>
    <t>RBC1903283</t>
  </si>
  <si>
    <t>013 109001700</t>
  </si>
  <si>
    <t>880 42ND ST, OAKLAND, CA 94608</t>
  </si>
  <si>
    <t>RBC1903322</t>
  </si>
  <si>
    <t>009 069704401</t>
  </si>
  <si>
    <t>525 29TH ST, Oakland, CA 94609</t>
  </si>
  <si>
    <t>RBC1903415</t>
  </si>
  <si>
    <t>085 631600500</t>
  </si>
  <si>
    <t>12444 SKYLINE BLVD, OAKLAND, CA</t>
  </si>
  <si>
    <t>RBC1903460</t>
  </si>
  <si>
    <t>010 079003500</t>
  </si>
  <si>
    <t>408 VERNON ST, Oakland, CA 94610</t>
  </si>
  <si>
    <t>RBC1903584</t>
  </si>
  <si>
    <t>047 554200500</t>
  </si>
  <si>
    <t>1927 108TH AVE, Oakland, CA 94603</t>
  </si>
  <si>
    <t>RBC1903607</t>
  </si>
  <si>
    <t>003 000701300</t>
  </si>
  <si>
    <t>854 MEAD AVE, OAKLAND, CA 94607</t>
  </si>
  <si>
    <t>RBC1903822</t>
  </si>
  <si>
    <t>015 130201800</t>
  </si>
  <si>
    <t>1043 57TH ST, Oakland, CA 94608</t>
  </si>
  <si>
    <t>RBC1904055</t>
  </si>
  <si>
    <t>006 001300700</t>
  </si>
  <si>
    <t>1675 12TH ST, OAKLAND, CA</t>
  </si>
  <si>
    <t>RBC1904450
RBC1904452
RBC1904453</t>
  </si>
  <si>
    <t>048E732703902</t>
  </si>
  <si>
    <t>7482 WOODROW DR, Oakland, CA 94611</t>
  </si>
  <si>
    <t>RBC1904632</t>
  </si>
  <si>
    <t>015 130600300</t>
  </si>
  <si>
    <t>5663 GASKILL ST, Oakland, CA 94608</t>
  </si>
  <si>
    <t>RBC1904767</t>
  </si>
  <si>
    <t>003 003100300</t>
  </si>
  <si>
    <t>877 21ST ST, Oakland, CA 94607</t>
  </si>
  <si>
    <t>RBC1905144</t>
  </si>
  <si>
    <t>048G741000400</t>
  </si>
  <si>
    <t>645 MOUNTAIN BLVD, OAKLAND, CA 94611</t>
  </si>
  <si>
    <t>RBC1905508</t>
  </si>
  <si>
    <t>040A343400602</t>
  </si>
  <si>
    <t>8105 MCCORMICK AVE, OAKLAND, CA 94605</t>
  </si>
  <si>
    <t>RBC1905559</t>
  </si>
  <si>
    <t>048A704000500</t>
  </si>
  <si>
    <t>5449 BELGRAVE PL, Oakland, CA 94618</t>
  </si>
  <si>
    <t>RBC1905648</t>
  </si>
  <si>
    <t>085 010700500</t>
  </si>
  <si>
    <t>5133 SADDLE BROOK DR, Oakland, CA 94619</t>
  </si>
  <si>
    <t>RBC1905796</t>
  </si>
  <si>
    <t>022 032502100</t>
  </si>
  <si>
    <t>1923 E 24TH ST, Oakland, CA 94606</t>
  </si>
  <si>
    <t>RBC1905995</t>
  </si>
  <si>
    <t>014 124903200</t>
  </si>
  <si>
    <t>5330 MANILA AVE, Oakland, CA 94618</t>
  </si>
  <si>
    <t>RBC2000332</t>
  </si>
  <si>
    <t>044 497500700</t>
  </si>
  <si>
    <t>9841 B ST, Oakland, CA 94603</t>
  </si>
  <si>
    <t>RBC2000392</t>
  </si>
  <si>
    <t>037A313401800</t>
  </si>
  <si>
    <t>23 KINGWOOD RD, Oakland, CA 94619</t>
  </si>
  <si>
    <t>RBC2000521</t>
  </si>
  <si>
    <t>022 031200300</t>
  </si>
  <si>
    <t>341 PORTLAND AVE, OAKLAND, CA</t>
  </si>
  <si>
    <t>RBC2000644</t>
  </si>
  <si>
    <t>013 116900500</t>
  </si>
  <si>
    <t>5107 GENOA ST, OAKLAND, CA</t>
  </si>
  <si>
    <t>RBC2000814</t>
  </si>
  <si>
    <t>027 087007700</t>
  </si>
  <si>
    <t>3276 LYNDE ST, OAKLAND, CA</t>
  </si>
  <si>
    <t>RBC2000875</t>
  </si>
  <si>
    <t>016 142405300</t>
  </si>
  <si>
    <t>6506 RAYMOND ST, OAKLAND, CA</t>
  </si>
  <si>
    <t>RBC2000911</t>
  </si>
  <si>
    <t>009 069403000</t>
  </si>
  <si>
    <t>829 30TH ST, Oakland, CA 94608</t>
  </si>
  <si>
    <t>RBC2001036</t>
  </si>
  <si>
    <t>005 043403100</t>
  </si>
  <si>
    <t>2508 LINDEN ST, Oakland, CA 94607</t>
  </si>
  <si>
    <t>RBC2001154</t>
  </si>
  <si>
    <t>007 055300600</t>
  </si>
  <si>
    <t>1411 PERALTA ST, Oakland, CA 94607</t>
  </si>
  <si>
    <t>RBC2001209</t>
  </si>
  <si>
    <t>043 459301000</t>
  </si>
  <si>
    <t>1935 AUSEON AVE, OAKLAND, CA</t>
  </si>
  <si>
    <t>RBC2001369</t>
  </si>
  <si>
    <t>036 245601900</t>
  </si>
  <si>
    <t>2945 RAWSON ST, OAKLAND, CA 94619</t>
  </si>
  <si>
    <t>RBC2001381</t>
  </si>
  <si>
    <t>026 081400200</t>
  </si>
  <si>
    <t>2527 E 28TH ST, Oakland, CA 94601</t>
  </si>
  <si>
    <t>RBC2001625</t>
  </si>
  <si>
    <t>022 030001803</t>
  </si>
  <si>
    <t>2208 13TH AVE, Oakland, CA 94606</t>
  </si>
  <si>
    <t>RBC2001784</t>
  </si>
  <si>
    <t>013 113402000</t>
  </si>
  <si>
    <t>236 MATHER ST, OAKLAND, CA 94611</t>
  </si>
  <si>
    <t>RBC2001785</t>
  </si>
  <si>
    <t>040A344902800</t>
  </si>
  <si>
    <t>8002 GREENLY DR, OAKLAND, CA</t>
  </si>
  <si>
    <t>RBC2001957</t>
  </si>
  <si>
    <t>048A704501100</t>
  </si>
  <si>
    <t>5626 KALES AVE, Oakland, CA 94618</t>
  </si>
  <si>
    <t>RBC2002033</t>
  </si>
  <si>
    <t>015 135301100</t>
  </si>
  <si>
    <t>826 59TH ST, Oakland, CA 94608</t>
  </si>
  <si>
    <t>RBC2002123</t>
  </si>
  <si>
    <t>003 003101100</t>
  </si>
  <si>
    <t>868 20TH ST, Oakland, CA 94607</t>
  </si>
  <si>
    <t>RBC2002218</t>
  </si>
  <si>
    <t>040 339702100</t>
  </si>
  <si>
    <t>2627 76TH AVE, Oakland, CA 94605</t>
  </si>
  <si>
    <t>RBC2002349</t>
  </si>
  <si>
    <t>038 322700900</t>
  </si>
  <si>
    <t>5537 HOLWAY ST, Oakland, CA 94621</t>
  </si>
  <si>
    <t>RBC2002351</t>
  </si>
  <si>
    <t>014 123201703</t>
  </si>
  <si>
    <t>461 CAVOUR ST, #rear, Oakland, CA 94618</t>
  </si>
  <si>
    <t>RBC2002498</t>
  </si>
  <si>
    <t>023 046901600</t>
  </si>
  <si>
    <t>828 CLEVELAND ST, Oakland, CA 94606</t>
  </si>
  <si>
    <t>RBC2002828</t>
  </si>
  <si>
    <t>011 092500600</t>
  </si>
  <si>
    <t>1690 TRESTLE GLEN RD, Oakland, CA 94610</t>
  </si>
  <si>
    <t>RBC2002912</t>
  </si>
  <si>
    <t>038 319607405</t>
  </si>
  <si>
    <t>6313 BANCROFT AVE, Oakland, CA 94605</t>
  </si>
  <si>
    <t>RBC2002938</t>
  </si>
  <si>
    <t>035 240200500</t>
  </si>
  <si>
    <t>4328 BOND ST, Oakland, CA 94601</t>
  </si>
  <si>
    <t>RBC2003106</t>
  </si>
  <si>
    <t>038 320400900</t>
  </si>
  <si>
    <t>2485 61ST AVE, Oakland, CA 94605</t>
  </si>
  <si>
    <t>RBC2003141</t>
  </si>
  <si>
    <t>010 078500900</t>
  </si>
  <si>
    <t>307 MACARTHUR BLVD, Oakland, CA 94610</t>
  </si>
  <si>
    <t>RBC2003205</t>
  </si>
  <si>
    <t>021 027700100</t>
  </si>
  <si>
    <t>405 E 20TH ST, Oakland, CA 94606</t>
  </si>
  <si>
    <t>RBC2003249</t>
  </si>
  <si>
    <t>040A343501100</t>
  </si>
  <si>
    <t>7901 CREST AVE, Oakland, CA 94605</t>
  </si>
  <si>
    <t>RBC2003431</t>
  </si>
  <si>
    <t>029 108100800</t>
  </si>
  <si>
    <t>4241 MAPLE AVE, Oakland, CA 94608</t>
  </si>
  <si>
    <t>RBC2003653</t>
  </si>
  <si>
    <t>024 054900400</t>
  </si>
  <si>
    <t>1309 EL CENTRO AVE, Oakland, CA 94602</t>
  </si>
  <si>
    <t>RBC2003698</t>
  </si>
  <si>
    <t>037A278301102</t>
  </si>
  <si>
    <t>3730 DELMONT AVE, Oakland, CA 94605</t>
  </si>
  <si>
    <t>RBC2100391</t>
  </si>
  <si>
    <t>048A704200600</t>
  </si>
  <si>
    <t>5620 MANILA AVE, Oakland, CA 94618</t>
  </si>
  <si>
    <t>RBC2100451</t>
  </si>
  <si>
    <t>029A130103200</t>
  </si>
  <si>
    <t>9 VETERAN WY, Oakland, CA 94602</t>
  </si>
  <si>
    <t>RBC2100522</t>
  </si>
  <si>
    <t>024 054201600</t>
  </si>
  <si>
    <t>1532 WELLINGTON ST, Oakland, CA 94602</t>
  </si>
  <si>
    <t>RBC2100556</t>
  </si>
  <si>
    <t>016 145501700</t>
  </si>
  <si>
    <t>1101 63RD ST, Oakland, CA 94608</t>
  </si>
  <si>
    <t>RBC2100622</t>
  </si>
  <si>
    <t>004 000702900</t>
  </si>
  <si>
    <t>853 MYRTLE ST, Oakland, CA 94607</t>
  </si>
  <si>
    <t>RBC2100653</t>
  </si>
  <si>
    <t>030 197502600</t>
  </si>
  <si>
    <t>4600 TULIP AVE, UNIT 4602, Oakland, CA 94619</t>
  </si>
  <si>
    <t>RBC2101089</t>
  </si>
  <si>
    <t>029 107000100</t>
  </si>
  <si>
    <t>4158 NORTON AVE, Oakland, CA 94602</t>
  </si>
  <si>
    <t>RBC2101224</t>
  </si>
  <si>
    <t>037 253702400</t>
  </si>
  <si>
    <t>4448 DAVENPORT AVE, Oakland, CA 94619</t>
  </si>
  <si>
    <t>RBC2101275</t>
  </si>
  <si>
    <t>013 116705200</t>
  </si>
  <si>
    <t>809 47TH ST, OAKLAND, CA 94608</t>
  </si>
  <si>
    <t>RBC2101448</t>
  </si>
  <si>
    <t>006 001104300</t>
  </si>
  <si>
    <t>1686 12TH ST, Oakland, CA 94607</t>
  </si>
  <si>
    <t>RBC2101509</t>
  </si>
  <si>
    <t>048G744802903</t>
  </si>
  <si>
    <t>6979 ELVERTON DR, Oakland, CA 94611</t>
  </si>
  <si>
    <t>RBC2101613</t>
  </si>
  <si>
    <t>029A130806400</t>
  </si>
  <si>
    <t>3992 FOREST HILL AVE, Oakland, CA 94602</t>
  </si>
  <si>
    <t>RBC2101907</t>
  </si>
  <si>
    <t>029A134703300</t>
  </si>
  <si>
    <t>1833 CARTER ST, Oakland, CA 94602</t>
  </si>
  <si>
    <t>RBC2101935</t>
  </si>
  <si>
    <t>039 325604300</t>
  </si>
  <si>
    <t>2240 64TH AVE, Oakland, CA 94605</t>
  </si>
  <si>
    <t>RBC2102037</t>
  </si>
  <si>
    <t>015 137301800</t>
  </si>
  <si>
    <t>562 58TH ST, Oakland, CA 94609</t>
  </si>
  <si>
    <t>RBC2102126</t>
  </si>
  <si>
    <t>016 140800600</t>
  </si>
  <si>
    <t>332 62ND ST, #B, Oakland, CA 94618</t>
  </si>
  <si>
    <t>RBC2102150</t>
  </si>
  <si>
    <t>016 141403400</t>
  </si>
  <si>
    <t>6600 DANA ST, Oakland, CA 94609</t>
  </si>
  <si>
    <t>RBC2102303</t>
  </si>
  <si>
    <t>010 083303501</t>
  </si>
  <si>
    <t>737 JEAN ST, Oakland, CA 94610</t>
  </si>
  <si>
    <t>RBC2102433</t>
  </si>
  <si>
    <t>037A274203100</t>
  </si>
  <si>
    <t>6185 LAIRD AVE, Oakland, CA 94605</t>
  </si>
  <si>
    <t>RBC2102486</t>
  </si>
  <si>
    <t>041 419103900</t>
  </si>
  <si>
    <t>1288 76TH AVE, Oakland, CA 94621</t>
  </si>
  <si>
    <t>RBC2102496</t>
  </si>
  <si>
    <t>016 145100600</t>
  </si>
  <si>
    <t>6431 SALEM ST, Oakland, CA 94608</t>
  </si>
  <si>
    <t>RBC2102517</t>
  </si>
  <si>
    <t>032 205202300</t>
  </si>
  <si>
    <t>2904 VIOLA ST, Oakland, CA 94619</t>
  </si>
  <si>
    <t>RBC2102524</t>
  </si>
  <si>
    <t>013 113601500</t>
  </si>
  <si>
    <t>314 49TH ST, Oakland, CA 94609</t>
  </si>
  <si>
    <t>RBC2102608</t>
  </si>
  <si>
    <t>012 096001700</t>
  </si>
  <si>
    <t>804 APGAR ST, Oakland, CA 94608</t>
  </si>
  <si>
    <t>RBC2102857</t>
  </si>
  <si>
    <t>802 APGAR ST, Oakland, CA 94608</t>
  </si>
  <si>
    <t>RBC2102858</t>
  </si>
  <si>
    <t>040 336802500</t>
  </si>
  <si>
    <t>1430 80TH AVE, Oakland, CA 94621</t>
  </si>
  <si>
    <t>RBC2102861</t>
  </si>
  <si>
    <t>038 320502300</t>
  </si>
  <si>
    <t>2522 61ST AVE, Oakland, CA 94605</t>
  </si>
  <si>
    <t>RBC2103044</t>
  </si>
  <si>
    <t>016 141503700</t>
  </si>
  <si>
    <t>449 65TH ST, Oakland, CA 94609</t>
  </si>
  <si>
    <t>RBC2103049</t>
  </si>
  <si>
    <t>048 566401300</t>
  </si>
  <si>
    <t>3166 HOOD ST, Oakland, CA 94603</t>
  </si>
  <si>
    <t>RBC2103094</t>
  </si>
  <si>
    <t>028 094101800</t>
  </si>
  <si>
    <t>3011 MADELINE ST, Oakland, CA 94602</t>
  </si>
  <si>
    <t>RBC2103118</t>
  </si>
  <si>
    <t>030 183506800</t>
  </si>
  <si>
    <t>4227 GREGORY ST, Oakland, CA 94619</t>
  </si>
  <si>
    <t>RBC2103220</t>
  </si>
  <si>
    <t>011 088204300</t>
  </si>
  <si>
    <t>1099 CLARENDON, Oakland, CA 94610</t>
  </si>
  <si>
    <t>RBC2103242</t>
  </si>
  <si>
    <t>041 388304600</t>
  </si>
  <si>
    <t>1353 63RD AVE, Oakland, CA 94621</t>
  </si>
  <si>
    <t>RBC2103293</t>
  </si>
  <si>
    <t>006 003503200</t>
  </si>
  <si>
    <t>875 WOOD ST, Oakland, CA 94607</t>
  </si>
  <si>
    <t>RBC2103312</t>
  </si>
  <si>
    <t>022 031400500</t>
  </si>
  <si>
    <t>775 BROOKLYN AVE, Oakland, CA 94606</t>
  </si>
  <si>
    <t>RBC2103316</t>
  </si>
  <si>
    <t>010 078503200</t>
  </si>
  <si>
    <t>368 EUCLID AVE, Oakland, CA 94610</t>
  </si>
  <si>
    <t>RBC2103322</t>
  </si>
  <si>
    <t>027 088104200</t>
  </si>
  <si>
    <t>2310 COOLIDGE AVE, Oakland, CA 94601</t>
  </si>
  <si>
    <t>RBC2103425</t>
  </si>
  <si>
    <t>032 203021100</t>
  </si>
  <si>
    <t>3226 LORENZO AVE, Oakland, CA 94619</t>
  </si>
  <si>
    <t>RBC2103471</t>
  </si>
  <si>
    <t>024 052703500</t>
  </si>
  <si>
    <t>3844 GLEN PARK RD, Oakland, CA 94602</t>
  </si>
  <si>
    <t>RBC2103480</t>
  </si>
  <si>
    <t>048A704500400</t>
  </si>
  <si>
    <t>5837 VIRMAR AVE, Oakland, CA 94618</t>
  </si>
  <si>
    <t>RBC2103810</t>
  </si>
  <si>
    <t>014 119300400</t>
  </si>
  <si>
    <t>5217 MARKET ST, Oakland, CA 94608</t>
  </si>
  <si>
    <t>RBC2103854</t>
  </si>
  <si>
    <t>015 136103300</t>
  </si>
  <si>
    <t>625 POIRIER ST, Oakland, CA 94609</t>
  </si>
  <si>
    <t>RBC2104026</t>
  </si>
  <si>
    <t>029 108001700</t>
  </si>
  <si>
    <t>4167 WILSHIRE BLVD, Oakland, CA 94602</t>
  </si>
  <si>
    <t>RBC2104029</t>
  </si>
  <si>
    <t>040A345201300</t>
  </si>
  <si>
    <t>8087 EARL ST, Oakland, CA 94605</t>
  </si>
  <si>
    <t>RBC2104036</t>
  </si>
  <si>
    <t>043 460302000</t>
  </si>
  <si>
    <t>2236 86TH AVE, Oakland, CA 94605</t>
  </si>
  <si>
    <t>RBC2104042</t>
  </si>
  <si>
    <t>045 520400400</t>
  </si>
  <si>
    <t>1095 106TH AVE, Oakland, CA 94603</t>
  </si>
  <si>
    <t>RBC2104048</t>
  </si>
  <si>
    <t>048A706301300</t>
  </si>
  <si>
    <t>6123 HARWOOD AVE, Oakland, CA 94618</t>
  </si>
  <si>
    <t>RBC2104085</t>
  </si>
  <si>
    <t>048A706302500</t>
  </si>
  <si>
    <t>6233 CHABOT RD, Oakland, CA 94618</t>
  </si>
  <si>
    <t>RBC2104098</t>
  </si>
  <si>
    <t>048A704801000</t>
  </si>
  <si>
    <t>6116 TAFT AVE, Oakland, CA 94618</t>
  </si>
  <si>
    <t>RBC2104123</t>
  </si>
  <si>
    <t>010 082707600</t>
  </si>
  <si>
    <t>526 VALLE VISTA AVE, Oakland, CA 94610</t>
  </si>
  <si>
    <t>RBC2104163</t>
  </si>
  <si>
    <t>048A705300700</t>
  </si>
  <si>
    <t>5878 OCEAN VIEW DR, Oakland, CA 94618</t>
  </si>
  <si>
    <t>RBC2104311</t>
  </si>
  <si>
    <t>005 045601800</t>
  </si>
  <si>
    <t>2817 CHESTNUT ST, Oakland, CA 94608</t>
  </si>
  <si>
    <t>RBC2104318</t>
  </si>
  <si>
    <t>452 28TH ST, Oakland, CA 94609</t>
  </si>
  <si>
    <t>RBC2104543</t>
  </si>
  <si>
    <t>039 330504600</t>
  </si>
  <si>
    <t>6922 LOCKWOOD ST, Oakland, CA 94621</t>
  </si>
  <si>
    <t>RBC2104967</t>
  </si>
  <si>
    <t>022 033402300</t>
  </si>
  <si>
    <t>2405 10TH AVE, Oakland, CA 94606</t>
  </si>
  <si>
    <t>RBC2104997</t>
  </si>
  <si>
    <t>040A341001500</t>
  </si>
  <si>
    <t>7815 NEY AVE, Oakland, CA 94605</t>
  </si>
  <si>
    <t>RBC2105211</t>
  </si>
  <si>
    <t>030 197201100</t>
  </si>
  <si>
    <t>4457 PAMPAS AVE, Oakland, CA 94619</t>
  </si>
  <si>
    <t>RBC2105247</t>
  </si>
  <si>
    <t>032 205401100</t>
  </si>
  <si>
    <t>3902 ALLENDALE AVE, Oakland, CA 94619</t>
  </si>
  <si>
    <t>RBC2105273</t>
  </si>
  <si>
    <t>012 098002000</t>
  </si>
  <si>
    <t>3776 MANILA AVE, Oakland, CA 94609</t>
  </si>
  <si>
    <t>RBC2105404</t>
  </si>
  <si>
    <t>046 542900100</t>
  </si>
  <si>
    <t>1510 96TH AVE, Oakland, CA 94603</t>
  </si>
  <si>
    <t>RBC2200065</t>
  </si>
  <si>
    <t>012 096101900</t>
  </si>
  <si>
    <t>849 40th ST, OAKLAND, CA</t>
  </si>
  <si>
    <t>RBC2200190</t>
  </si>
  <si>
    <t>014 126601700</t>
  </si>
  <si>
    <t>5639 Miles AVE, OAKLAND, CA 94618</t>
  </si>
  <si>
    <t>RBC2200269</t>
  </si>
  <si>
    <t>020 021801100</t>
  </si>
  <si>
    <t>832 E 17TH ST, Oakland, CA 94606</t>
  </si>
  <si>
    <t>RBC2200347</t>
  </si>
  <si>
    <t>013 109700500</t>
  </si>
  <si>
    <t>4211 WEBSTER ST, Oakland, CA 94609</t>
  </si>
  <si>
    <t>RBC2200464</t>
  </si>
  <si>
    <t>014 123102400</t>
  </si>
  <si>
    <t>5238 LOCKSLEY AVE, Oakland, CA 94618</t>
  </si>
  <si>
    <t>RBC2200479</t>
  </si>
  <si>
    <t>043 459301100</t>
  </si>
  <si>
    <t>1929 AUSEON AVE, Oakland, CA 94621</t>
  </si>
  <si>
    <t>RBC2200554</t>
  </si>
  <si>
    <t>048A704200200</t>
  </si>
  <si>
    <t>5619 KALES AVE, Oakland, CA 94618</t>
  </si>
  <si>
    <t>RBC2200602</t>
  </si>
  <si>
    <t>011 084902001</t>
  </si>
  <si>
    <t>578 Rosal AVE, Oakland, CA 946101960</t>
  </si>
  <si>
    <t>RBC2200695</t>
  </si>
  <si>
    <t>030 197603300</t>
  </si>
  <si>
    <t>4565 MERRILL AVE, Oakland, CA 94619</t>
  </si>
  <si>
    <t>RBC2200779</t>
  </si>
  <si>
    <t>013 116803300</t>
  </si>
  <si>
    <t>5110 GENOA ST, Oakland, CA 94608</t>
  </si>
  <si>
    <t>RBC2200791</t>
  </si>
  <si>
    <t>040A344401200</t>
  </si>
  <si>
    <t>7557 CIRCLE HILL DR, Oakland, CA 94605</t>
  </si>
  <si>
    <t>RBC2200916</t>
  </si>
  <si>
    <t>830 E 17TH ST, Oakland, CA 94606</t>
  </si>
  <si>
    <t>RBC2201035</t>
  </si>
  <si>
    <t>040 336702800</t>
  </si>
  <si>
    <t>1978 81ST AVE, Oakland, CA 94621</t>
  </si>
  <si>
    <t>RBC2201074</t>
  </si>
  <si>
    <t>037A274400600</t>
  </si>
  <si>
    <t>6023 MAJESTIC AVE, Oakland, CA 94605</t>
  </si>
  <si>
    <t>RBC2201098</t>
  </si>
  <si>
    <t>048A706602200</t>
  </si>
  <si>
    <t>6353 FLORIO ST, UNIT B, Oakland, CA 94618</t>
  </si>
  <si>
    <t>RBC2201102</t>
  </si>
  <si>
    <t>048A720001600</t>
  </si>
  <si>
    <t>14 BUENA VISTA PL, Oakland, CA 94618</t>
  </si>
  <si>
    <t>RBC2201390</t>
  </si>
  <si>
    <t>024 053902400</t>
  </si>
  <si>
    <t>4142 WOODRUFF AVE, Oakland, CA 94602</t>
  </si>
  <si>
    <t>RBC2201415</t>
  </si>
  <si>
    <t>045 519901400</t>
  </si>
  <si>
    <t>1206 105TH AVE, Oakland, CA 94603</t>
  </si>
  <si>
    <t>RBC2201855</t>
  </si>
  <si>
    <t>040A345201500</t>
  </si>
  <si>
    <t>8076 WINTHROPE ST, Oakland, CA 94605</t>
  </si>
  <si>
    <t>RBC2201985</t>
  </si>
  <si>
    <t>029 115800306</t>
  </si>
  <si>
    <t>3131 ROBINSON DR, Oakland, CA 94602</t>
  </si>
  <si>
    <t>RBC2202032</t>
  </si>
  <si>
    <t>014 123601200</t>
  </si>
  <si>
    <t>5223 JAMES AVE, Oakland, CA 94618</t>
  </si>
  <si>
    <t>RBC2202135</t>
  </si>
  <si>
    <t>016 141503500</t>
  </si>
  <si>
    <t>455 65TH ST, Oakland, CA 94609</t>
  </si>
  <si>
    <t>RBC2202173</t>
  </si>
  <si>
    <t>038 317107000</t>
  </si>
  <si>
    <t>5621 PICARDY DR, Oakland, CA 94605</t>
  </si>
  <si>
    <t>RBC2202302</t>
  </si>
  <si>
    <t>048E733802200</t>
  </si>
  <si>
    <t>2011 ASILOMAR DR, Oakland, CA 94611</t>
  </si>
  <si>
    <t>RBC2202354</t>
  </si>
  <si>
    <t>014 119701800</t>
  </si>
  <si>
    <t>5514 MARKET ST, Oakland, CA 94608</t>
  </si>
  <si>
    <t>RBC2202414</t>
  </si>
  <si>
    <t>012 094404900</t>
  </si>
  <si>
    <t>437 37TH ST, Oakland, CA 94609</t>
  </si>
  <si>
    <t>RBC2202537</t>
  </si>
  <si>
    <t>048A705202900</t>
  </si>
  <si>
    <t>5853 OCEAN VIEW DR, OAKLAND, CA</t>
  </si>
  <si>
    <t>RBC2202694</t>
  </si>
  <si>
    <t>048D726800266</t>
  </si>
  <si>
    <t>2108 MASTLANDS DR, Oakland, CA 94611</t>
  </si>
  <si>
    <t>RBC2202843</t>
  </si>
  <si>
    <t>037A276402600</t>
  </si>
  <si>
    <t>3950 DELMONT AVE, Oakland, CA 94605</t>
  </si>
  <si>
    <t>RBC2202914</t>
  </si>
  <si>
    <t>026 076702500</t>
  </si>
  <si>
    <t>3031 LOGAN ST, Oakland, CA 94601</t>
  </si>
  <si>
    <t>027 086500900</t>
  </si>
  <si>
    <t>3129 BERLIN WY, Oakland, CA 94602</t>
  </si>
  <si>
    <t>RBC2203229</t>
  </si>
  <si>
    <t>037A279000502</t>
  </si>
  <si>
    <t>4076 KUHNLE AVE, Oakland, CA 94605</t>
  </si>
  <si>
    <t>RBC2203244</t>
  </si>
  <si>
    <t>022 031402800</t>
  </si>
  <si>
    <t>468 VAN DYKE AVE, Oakland, CA 94606</t>
  </si>
  <si>
    <t>RBC2203296</t>
  </si>
  <si>
    <t>048A704301100</t>
  </si>
  <si>
    <t>5522 MANILA AVE, Oakland, CA 94618</t>
  </si>
  <si>
    <t>RBC2203297</t>
  </si>
  <si>
    <t>029 106901802</t>
  </si>
  <si>
    <t>4103 NORTON AVE, Oakland, CA 94602</t>
  </si>
  <si>
    <t>RBC2203451</t>
  </si>
  <si>
    <t>044 496702400</t>
  </si>
  <si>
    <t>1352 94TH AVE, Oakland, CA 94603</t>
  </si>
  <si>
    <t>RBC2203466</t>
  </si>
  <si>
    <t>037A277501000</t>
  </si>
  <si>
    <t>6625 HILLMONT DR, Oakland, CA 94605</t>
  </si>
  <si>
    <t>RBC2203536</t>
  </si>
  <si>
    <t>022 032601100</t>
  </si>
  <si>
    <t>2126 E 23RD ST, Oakland, CA 94606</t>
  </si>
  <si>
    <t>RBC2203546</t>
  </si>
  <si>
    <t>010 079903100</t>
  </si>
  <si>
    <t>64 HAMILTON PL, Oakland, CA 94612</t>
  </si>
  <si>
    <t>RBC2203661</t>
  </si>
  <si>
    <t>004 000703200</t>
  </si>
  <si>
    <t>885 MYRTLE ST, Oakland, CA 94607</t>
  </si>
  <si>
    <t>RBC2203712</t>
  </si>
  <si>
    <t>028 097102100</t>
  </si>
  <si>
    <t>3029 CALIFORNIA ST, Oakland, CA 94602</t>
  </si>
  <si>
    <t>RBC2203752</t>
  </si>
  <si>
    <t>014 119502700</t>
  </si>
  <si>
    <t>887 54TH ST, Oakland, CA 94608</t>
  </si>
  <si>
    <t>RBC2203921</t>
  </si>
  <si>
    <t>027 085305700</t>
  </si>
  <si>
    <t>2879 BROOKDALE AVE, Oakland, CA 94602</t>
  </si>
  <si>
    <t>DRX231215
RBC2204068</t>
  </si>
  <si>
    <t>036 242900300</t>
  </si>
  <si>
    <t>4615 BROOKDALE AVE, Oakland, CA 94619</t>
  </si>
  <si>
    <t>RBC2204084</t>
  </si>
  <si>
    <t>023 043703301</t>
  </si>
  <si>
    <t>1042 TRESTLE GLEN RD, Oakland, CA 94610</t>
  </si>
  <si>
    <t>RBC2204210</t>
  </si>
  <si>
    <t>014 125102300</t>
  </si>
  <si>
    <t>5315 MANILA AVE, Oakland, CA 94618</t>
  </si>
  <si>
    <t>RBC2204256</t>
  </si>
  <si>
    <t>032 203007800</t>
  </si>
  <si>
    <t>3209 STAR AVE, Oakland, CA 94619</t>
  </si>
  <si>
    <t>RBC2204407</t>
  </si>
  <si>
    <t>032 208000500</t>
  </si>
  <si>
    <t>2037 42ND AVE, Oakland, CA 94601</t>
  </si>
  <si>
    <t>RBC2204510</t>
  </si>
  <si>
    <t>3037 LOGAN ST, Oakland, CA 94601</t>
  </si>
  <si>
    <t>RBC2204511</t>
  </si>
  <si>
    <t>010 076900201</t>
  </si>
  <si>
    <t>225 MONTECITO AVE, Oakland, CA 94610</t>
  </si>
  <si>
    <t>RBC2204580</t>
  </si>
  <si>
    <t>015 135703100</t>
  </si>
  <si>
    <t>739 61ST ST, Oakland, CA 94609</t>
  </si>
  <si>
    <t>RBC2204581</t>
  </si>
  <si>
    <t>035 236801800</t>
  </si>
  <si>
    <t>5465 WADEAN PL, Oakland, CA 94601</t>
  </si>
  <si>
    <t>RBC2204589</t>
  </si>
  <si>
    <t>028 092000200</t>
  </si>
  <si>
    <t>3421 CURRAN WY, Oakland, CA 94602</t>
  </si>
  <si>
    <t>RBC2204597</t>
  </si>
  <si>
    <t>014 122902400</t>
  </si>
  <si>
    <t>479 CLIFTON ST, Oakland, CA 94618</t>
  </si>
  <si>
    <t>RBC2204598</t>
  </si>
  <si>
    <t>005 045400800</t>
  </si>
  <si>
    <t>2923 FILBERT ST, OAKLAND, CA 94608</t>
  </si>
  <si>
    <t>RBC2204599</t>
  </si>
  <si>
    <t>037 254703400</t>
  </si>
  <si>
    <t>3852 ENOS AVE, Oakland, CA 94619</t>
  </si>
  <si>
    <t>RBC2300179</t>
  </si>
  <si>
    <t>027 084602200</t>
  </si>
  <si>
    <t>3220 DAVIS ST, Oakland, CA 94601</t>
  </si>
  <si>
    <t>045 537300300</t>
  </si>
  <si>
    <t>715 BERGEDO DR, Oakland, CA 94603</t>
  </si>
  <si>
    <t>048 685700301</t>
  </si>
  <si>
    <t>4548 SAINT ANDREWS RD, Oakland, CA 94605</t>
  </si>
  <si>
    <t>026 081403500</t>
  </si>
  <si>
    <t>2788 25TH AVE, Oakland, CA 94601</t>
  </si>
  <si>
    <t>036 245602500</t>
  </si>
  <si>
    <t>2903 RAWSON ST, Oakland, CA 94619</t>
  </si>
  <si>
    <t>016 141403000</t>
  </si>
  <si>
    <t>6534 Dana ST, OAKLAND, CA 94609</t>
  </si>
  <si>
    <t>022 032703600</t>
  </si>
  <si>
    <t>2426 HIGHLAND AVE, Oakland, CA 94606</t>
  </si>
  <si>
    <t>RBC2301026</t>
  </si>
  <si>
    <t>013 111501400</t>
  </si>
  <si>
    <t>4337 HOWE ST, Oakland, CA 94611</t>
  </si>
  <si>
    <t>016 142201300</t>
  </si>
  <si>
    <t>6622 DEAKIN ST, Oakland, CA 94609</t>
  </si>
  <si>
    <t>016 143300500</t>
  </si>
  <si>
    <t>6121 DOVER ST, Oakland, CA 94609</t>
  </si>
  <si>
    <t>041 414800100</t>
  </si>
  <si>
    <t>1098 69TH AVE, Oakland, CA 94621</t>
  </si>
  <si>
    <t>DRX-JADU</t>
  </si>
  <si>
    <t>DRX230132
RBC2301660</t>
  </si>
  <si>
    <t>022 034700800</t>
  </si>
  <si>
    <t>2537 WALLACE ST, OAKLAND, CA 94606</t>
  </si>
  <si>
    <t>CAT 3 - ADU</t>
  </si>
  <si>
    <t>DRX230891
RBC2302847</t>
  </si>
  <si>
    <t>2624 63RD AVE, Oakland, CA 94605</t>
  </si>
  <si>
    <t>HKEY, Other</t>
  </si>
  <si>
    <t>LIHTC, MHP, NPLH, PBS8, Other</t>
  </si>
  <si>
    <t>HOME, RDA, Other</t>
  </si>
  <si>
    <t>2022 ABAG ADU Study</t>
  </si>
  <si>
    <t>(ZONING - ADU) - _x000D_
COVERTING PART OF AN EXISTING BASEMENT OF A SINGLE FAMILY HOME INTO AN_x000D_
ATTACHED ADU AT 745 SF_x000D_
_x000D_
REMODEL OF AN EXSITING SINGLE FAMILY HOME</t>
  </si>
  <si>
    <t>Convert detached 332sf garage to 654sf one-bedroom ADU; remove 74sf at property line of (e) structure, construct 396sf addition, permit includes mechanical, electrical and plumbing. Proposed address for new ADU 7854 Olive St 94621 Converting existing garage to an ADU.</t>
  </si>
  <si>
    <t>Convert basement into ADU - 730 SF</t>
  </si>
  <si>
    <t>992 SF, 2-story detached CAT 2 ADU @ 744 Walavista Ave.</t>
  </si>
  <si>
    <t>A new 715 sq ft Category 2 ADU in the rear yard.</t>
  </si>
  <si>
    <t>MFD detached garage conversion into (2) CAT 2 ADUs @ 624 31st St</t>
  </si>
  <si>
    <t>Design review Exemption to allow for a328 square-foot Category I ADU (Convert or replace an existing garage including a new rear deck area).</t>
  </si>
  <si>
    <t>Convert / legalize ( E) basement studio apartment in new ADU (417 sf). Unit is located at front of building
in the basement with no changes to the building exterior.</t>
  </si>
  <si>
    <t>800 SF ADU, detached, in backyard of subject address at 5-foot setbacks from northwesterly and southwesterly property lines..</t>
  </si>
  <si>
    <t>Design review exemption to demolish an existing shed and construction of a two-story 18 foot tall building with (2) CAT II ADU's at the rear of the property. Each ADU will consist of 889 square feet, 2 bedrooms, and 1.5 bathrooms.</t>
  </si>
  <si>
    <t>Design Review Exemption to allow for a 537 square-foot lower story Category II Accessory Dwelling Unit (ADU).  The ADU will be a basement conversion and is in conjunction with a Small Project Design review house lift and rear addition (resulting in additional floor area within the ADU).</t>
  </si>
  <si>
    <t>Convert garage into CAT 1 detached ADU @ 4443 Virginia Ave (SFD)</t>
  </si>
  <si>
    <t>Scope of work consists of conversion of an existing detached accessory structure into a 514 square-foot ADU.</t>
  </si>
  <si>
    <t>Design Review Exemption for 489 sq. ft. Category 3 ADU on the ground floor of a duplex. This will be a newly constructed ADU that is attached to the primary structure for the purpose of creating only one ADU on the lot.</t>
  </si>
  <si>
    <t>DEMOLISH THE EXISTING DETACHED GARAGE AT REAR YARD,
BUILD A NEW CONSTRUCTION ADU (400 SQFT); 
(1) BEDROOM, (1) FULL BATHROOM AND KITCHEN..
* NO WORK FOR MAIN HOUSE</t>
  </si>
  <si>
    <t>Design Review Exemption for new Cat II ADU at the rear of existing single family dwelling.  ADU consists of 579 SF, 1 bedroom, and 1 bathroom.  Scope of work includes demolition of existing garage, patio, and office at rear of SFD to make room for new CAT II ADU.</t>
  </si>
  <si>
    <t>Design Review Exemption for a new CAT II ADU at the rear of existing single family dwelling.  ADU is 930 square feet, 12ft 8in heigh, and includes 2 bedrooms, 2 bathrooms, and an office.  Scope of work includes demolition of existing accessory structure to make room for the CAT II ADU.  This DOES NOT include any unpermitted at the single family dwelling.</t>
  </si>
  <si>
    <t>DRX for attached, exterior Category II ADU 498 sq. ft. in size and the ground floor level at the rear of the existing one-family dwelling.</t>
  </si>
  <si>
    <t>Convert existing storage space (per construction permit #B2200782) at 1st floor into 2 new ADU ; 1-studio apartment and 1-one bedroom apartment. Work shall include low retaining walls to create a new patio and steps to the MacArthur Blvd. sidewalk (front elevation) as well as new windows along front and rear elevations. The first floor shall be fully sprinklered and connected to the existing fire alarm system.</t>
  </si>
  <si>
    <t>CONVERSION OF EXISTING HABITABLE ATTIC SPACE TO CATEGORY 2 ADU. EXPANSION OF EXISTING ATTIC DORMER. - 358 SF</t>
  </si>
  <si>
    <t>CONVERT GARAGE INTO 399 SQUARE FOOT ADU STUDIO</t>
  </si>
  <si>
    <t>Renovations to a single-family residence as follows:
(1) renovate 2 existing upper-floor bathrooms; (2) renovate existing main floor bathroom; (3) renovate kitchen, including 41 SF addition and new side yard deck; (4) renovate lower floor, converting part to a 540-SF Category 1 ADU and the remainder into family room and mechanical.  Construct exterior entry steps and landing to ADU.</t>
  </si>
  <si>
    <t>1. CONVERT THE LOWER FLOOR OF THE BUILDING TO A TWO BEDROOM,ONE BATHROOM ADU, ADU AREA IS 728.59 SQFT; 2. CONVERT THE EXISTING  EXTERIOR REGULAR WOODEN STAIRS TO CONCRETE STAIRS.</t>
  </si>
  <si>
    <t>Construct 616 SF 1-story CAT 2 ADU @ 3915 Mera St</t>
  </si>
  <si>
    <t>Construct 552 SF CAT 2 ADU @ 2080 Rosecrest Dr.</t>
  </si>
  <si>
    <t>Abatement of CE 2200030. Scope of work consists of conversion of an attached garage into a 461 square-foot category 1 ADU.</t>
  </si>
  <si>
    <t>435 SF detached studio ADU @ 3251 Georgia St.</t>
  </si>
  <si>
    <t>Demo illegal ADU. Replace w/ 747 SF CAT 2 ADU @ 5736 E 17th St</t>
  </si>
  <si>
    <t>Crawlspace conversion - 656 SF CAT 1 ADU @ 6188 Oakdale Ave
No change to bldg footprint</t>
  </si>
  <si>
    <t>Scope of work will construct a 718 square-foot attached category 2 ADU. ADU is located on a new upper story.</t>
  </si>
  <si>
    <t>Proposed Category 1 ADU, IN (E) 1 CAR GARAGE WITH SMALL ADDITION</t>
  </si>
  <si>
    <t>Construct 600 SF detached ADU @ 2306 Courtland Ave
(attached to new garage w/ roof deck under separate approval)</t>
  </si>
  <si>
    <t>Conversion of an existing two car garage into an ADU at rear of MFD. ADU to consist of 2-stories with one bedroom. New address for ADU will be 1039 Warfield Ave at rear of 1041 Warfield Ave. To include related mechanical, electrical, and plumbing. Separate electrical permit will be required for new meter.</t>
  </si>
  <si>
    <t>LEGALIZE EXISTING STORAGE BASEMENT CONVERSION TO STUDIO ADU,297 SF
INCLUDING:
- LEGALIZE BATHROOM (PLUMBING FIXTURES, ELECTRICAL)
- LEGALIZE KITCHEN (PLUMBING FIXTURES, ELECTRICAL)
- LEGALIZE STUDIO BEDROOM (ELECTRICAL)
- EXISTING HEATING AND WATER HEATING (FROM MAIN HOME UTILITIES)
- EXISTING ENTRY DOOR AND WINDOWS</t>
  </si>
  <si>
    <t>side yard addition of 561 sf, new bathroom, kitchen and living room &amp; convert existing garage for a 996 SF ADU</t>
  </si>
  <si>
    <t>Garage remodel/ Conversion of garage to ADU - (E) 200 SF + (N) 140 SF = 340 SF</t>
  </si>
  <si>
    <t>New 556 SF CAT 2 ADU @ 1638 81st Ave w/ attached 294 SF garage. Demo existing accessory structure.</t>
  </si>
  <si>
    <t>convert existing garage on lower level into an ADU 474 SF</t>
  </si>
  <si>
    <t>CONVERT (E) LOWER LEVEL INTO 1018 SF ADU. No change in Footprint</t>
  </si>
  <si>
    <t>Construct 929 SF 2-story, 20 FT height CAT 2 ADU attached to rear of SFD</t>
  </si>
  <si>
    <t>Detached garage conversion @ duplex into 351 SF CAT 2 ADU</t>
  </si>
  <si>
    <t>Scope of work includes the conversion of non-habitable space to habitable space to create a Category 1 Accessory Dwelling Unit (ADU). ADU will be 1,000 square feet all within the building footprint.</t>
  </si>
  <si>
    <t>Design review Exemption to allow for a new single 996 square-foot, 17-foot tall detached ADU in the rear setback area of a multi-unit site. (Located behind an existing garage).  Revised Plans set S4-9100 D Street Oakland CA -APPROVED-</t>
  </si>
  <si>
    <t>340 sf. garage conversion to ADU</t>
  </si>
  <si>
    <t>Home Key Project</t>
  </si>
  <si>
    <t>finishing out the basement to create 2 rooms bathroom and kitchen. 563 sq. ft. New living space</t>
  </si>
  <si>
    <t>CONSTRUCT 2 NEW DETACHED ADUS AT REAR OF EXISTING MULTIFAMILY BUILDING, 3 BED / 2 BATH - 780 SF EACH_x000D_
PLUS CONVERT PORTION OF BASEMENT TO ADU - 788 SF from existing storage space</t>
  </si>
  <si>
    <t>CONSTRUCT 2 NEW DETACHED ADUS AT REAR OF EXISTING MULTIFAMILY BUILDING._x000D_
EACH ADU IS 828 SF, 3 BED / 2 BATH</t>
  </si>
  <si>
    <t>Convert portion of 1st floor in MFD into 640 SF CAT 3 ADU</t>
  </si>
  <si>
    <t>SFD basement conversion into 500 SF JADU and addition to main unit (bedroom, playroom, laundry)</t>
  </si>
  <si>
    <t>Convert Upper floor to ADU,682 SF</t>
  </si>
  <si>
    <t>Category 1 ADU for rear porch conversion into a 400 square-foot ADU. All work within the existing building footprint. The code enforcement deadline is 4/10/2023. Please rush this</t>
  </si>
  <si>
    <t>Garage conversion into 638 SF CAT 1 ADU @ SFD</t>
  </si>
  <si>
    <t>CONVERT EXISTING GARAGE TO 2 BEDROOM / 1 BATH = 829 SF ADU_x000D_
CONSTRUCT NEW DETACHED ADU, 3 BED / 2 BATH = 1000 SF</t>
  </si>
  <si>
    <t>Design Review Exemption to allow for the conversion of existing commercial ground floor space into a joint Live Work Quarters (JLWQ) with the required 1/3 -2/3 residential to commercial floor area uses. (See revised approved plans)</t>
  </si>
  <si>
    <t>750 sf HUD approved manufactured ADU to be installed on permanent foundation_x000D_
MFD, CAT 2, D</t>
  </si>
  <si>
    <t>Gut remodel of 927 sf single family residence and legalize basement 353 sf ADU.</t>
  </si>
  <si>
    <t>CONVERT EXISTING HABITABLE SPACE TO CATEGORY 1 ADU 682 SF. ADD ENTRY PORCH TO ACCOMMODATE ADU INGRESS AND EGRESS.</t>
  </si>
  <si>
    <t>600 sqft ADU Garage Conversion</t>
  </si>
  <si>
    <t>REPAIR FIRE DAMAGE. LEGALIZE EXISTING ATTACHED ADU. 610SF</t>
  </si>
  <si>
    <t>477 SF detached garage conversion into CAT 1 ADU + 500 SF partial basement conversion in SFD into JADU + 138 SF partial basement conversion into additional bedroom for main unit</t>
  </si>
  <si>
    <t>NEW 839 SF DETACHED ADU FOR OWNERS OF HOUSE AT 7287 CLAREMONT AVENUE UNIT #2634</t>
  </si>
  <si>
    <t>(2) 500 sf HUD approved manufactured ADU's to be installed on permanent foundation.</t>
  </si>
  <si>
    <t>New  ADU, category 2, multi level, 1000 SF,  less than 16 feet high. 3 bedroom. I parking space added._x000D_
Connecting deck to primary residence, new elevator to exterior of primary residence.</t>
  </si>
  <si>
    <t>Remove 120 Square Feet Pre-Fav Storage Shed.  Remove 24" Dia Pittosporum. New 572 Square Foot Accessory Dwelling Unit.</t>
  </si>
  <si>
    <t>Convert non-habitable space on the first floor to a 913 sf ADU within (e)4 units building_x000D_
Add 3 garage door to (e) car ports._x000D_
Add lateral support to front of building.</t>
  </si>
  <si>
    <t>DETACHED ADU 207 SF IN REAR</t>
  </si>
  <si>
    <t>The project seeks to convert the 2nd floor of an existing 2-story residence into a separate living unit (ADU 1015 SF).  The new unit will have a Kitchen, 2 bedrooms, and a bathroom._x000D_
The Owners want to remodel the home and occupy the 1st floor.  The Work would include remodeling the existing bathroom and Kitchen.</t>
  </si>
  <si>
    <t>(3) CAT 1 ADUs - ground floor storage and garage conversion in 4-story 12-plex</t>
  </si>
  <si>
    <t>SFD garage conversion (w/ 150 SF expansion for egress) into 543 SF Category 1 ADU in rear of 2665 Talbot Ave</t>
  </si>
  <si>
    <t>The proposed architectural project entails the conversion of the existing, fully conditioned, and finished bottom-most floor of an existing home into a Junior Accessory Dwelling Unit (ADU)498 SF, along with the construction of a new deck, and minor interior remodeling of the primary home. As part of the remodel, the electrical service will be upgraded to 200 amps, and new energy-efficient glazing will be installed on the rear elevation of the home._x000D_
_x000D_
The new exterior deck (rear elevation) is required for access to the JADU, and the replacement and repair of the side stairs (south elevation) are part of the access as well.  _x000D_
_x000D_
The JADU, at 498 sq. feet in size, will feature a separate entrance, living area, bedroom, bathroom with shower, and a compact kitchenette, providing a self-contained living space.  In addition, there will be a mini split air conditioning unit that provides both the heating and cooling required.  _x000D_
_x000D_
The overall scope of the project is outlined here:_x000D_
Exterior:_x000D_
- Add new exterior deck on -3 Level with posts and pier footings_x000D_
- Repair the existing, weathered decks on the -2 and -1 Levels by removing the cantilevered beams, and change to support the decks vertically. This will ensure a much longer lasting, safe, and robust deck. _x000D_
- Repair and replace the steps on the south side of property to provide access to the decks_x000D_
- Add new, low E, dual pane glazing and doors on rear elevation and southern elevation_x000D_
_x000D_
Interior: _x000D_
- Convert -3 Level to a JADU with living room, kitchen, bedroom, and bathroom_x000D_
- Add a Master bedroom with walk in closet on -2 Level, and a new small bathroom_x000D_
- Convert bedroom on the -1 level into an entryway_x000D_
_x000D_
Electrical: Upgrade existing electrical service (to 200 Amp) and add Mini Split Unit for JADU</t>
  </si>
  <si>
    <t>Build an  detached 992 sf ADU _x000D_
_x000D_
attached garage &amp; storage 750 sf under separate planning permit</t>
  </si>
  <si>
    <t>ADU. Space above garage is a legal addition to existing home. Entrance to space above garage shall be closed off from main home, and new stairs from proposed converted Convert attached garage and addition above garage to garage shall access unit above. Proposal shall create a 2-Story ADU.</t>
  </si>
  <si>
    <t>Conversion of the upper offices of a former industrial/commercial building to 10 residentially oriented joint living working quarters with no exterior changes proposed.</t>
  </si>
  <si>
    <t>(ZONING - ADU) (INTAKE - ADU) - _x000D_
A 444 sq.ft ADU in the backyard.</t>
  </si>
  <si>
    <t>Design Review Exemption to allow a new280 square-foot rear Category I ADU.  (Legalization of an existing structure) Note: This is not a JADU, as it is not within the existing one-family residential facilities envelope.</t>
  </si>
  <si>
    <t>Design review Exemption to allow for a new 933 square-foot Category II ADU.  Note: The proposed ADU is located in front of an existing rear yard SFD and is sited within the lots allowed buildable envelope.</t>
  </si>
  <si>
    <t>Design review Exemption to allow for a new 355 square-foot Category I ADU and a 418 JADU. This project is associated with a previously approved Small Project Desig review (DS210172) which allowed for a 342 square-foot addition to the existing SFD.</t>
  </si>
  <si>
    <t>Construct 2-story CAT 3 ADU attached to existing 4-plex</t>
  </si>
  <si>
    <t>Category 1 ADU: conversion of a 672 square-foot ADU within the lower level of an existing 1,950 sqft single family dwelling with new stairs and deck.</t>
  </si>
  <si>
    <t>Create 268 SF CAT 2 ADU on ground floor after lifting SFD</t>
  </si>
  <si>
    <t>CONVERT THE EXISTING STORAGE TO A DETACHED ADU</t>
  </si>
  <si>
    <t>Scope of work will convert an existing basement structure into a 499 square-foot JADU.</t>
  </si>
  <si>
    <t>DRX for an approx. 914 sf Category 1 ADU (new 1 Bedroom-1 Bath) by conversion of existing floor area above the garage at the second level of a one-family dwelling.</t>
  </si>
  <si>
    <t>Conversion of an existing motel to 24 dwelling units under the State Homekey project.</t>
  </si>
  <si>
    <t>Design Review Exemption to allow for a 922 square-foot Category I ADU conversion of non-habitable soft story carport /storage space (see related BW permits). NOTE 9 existing Units.</t>
  </si>
  <si>
    <t>adding a 640 sq ft factory built and state approved ADU unit with a slope elevation to the property</t>
  </si>
  <si>
    <t>Design Review Exemption to allow for two new Category II ADU.  This is an 18-foot tall two-story (upstairs/downstairs) Detached ADU structure.  One unit has 800 square-feet and the other has 860 square-feet. Both units have two bedrooms.) (Note: the project was revised to meet the 18-foot height limit for multifamily ADU's.)</t>
  </si>
  <si>
    <t>New Category 2 ADU</t>
  </si>
  <si>
    <t>Convert attic of duplex into CAT 1 ADU (891 SF)</t>
  </si>
  <si>
    <t>Category 2 ADU SFD (240 square feet)</t>
  </si>
  <si>
    <t>Adding JADU to the existing building</t>
  </si>
  <si>
    <t>(ZONING - ADU)_x000D_
_x000D_
441 sq.ft of detached garage conversion to new ADU.</t>
  </si>
  <si>
    <t>New detached ADU cottage (Category 2) behind existing single family residence. The ADU is one bedroom/ one bath with a full kitchen, and is one story. All equipment is electrical with an heat pump furnace, heat pump water heater, and induction range/oven. A new electric service will be provided on a new second meter, located at the primary dwelling. _x000D_
The project includes the removal of the original one car garage.</t>
  </si>
  <si>
    <t>Convert existing 500 sq foot space to JADU.</t>
  </si>
  <si>
    <t>Construct detached Category 2 ADU (1000 SF) at rear of SFD</t>
  </si>
  <si>
    <t>Convert storage under SFD into 550 SF Category 1 ADU</t>
  </si>
  <si>
    <t>Construct detached 746 SF Category 2 ADU in rear of SFD</t>
  </si>
  <si>
    <t>Detached garage conversion - 207 SF Category 1 ADU @ 670 Arimo Ave (SFD)</t>
  </si>
  <si>
    <t>Legalize 348 SF detached CAT 1 ADU at rear of SFD. To abate CE Case #2300142</t>
  </si>
  <si>
    <t>Convert detached 396 SF garage into Category 1 ADU @ 628 Poirier St</t>
  </si>
  <si>
    <t>Design Review Exemption to allow for a new 449 square-foot Category I ADU In the lower story area of an existing SFD.</t>
  </si>
  <si>
    <t>Design Review Exemption to allow for a 258 square-foot Category I ADU (partial garage conversion</t>
  </si>
  <si>
    <t>Construction of a new ADU (Category 2 ADU) through the renovation and conversion of the existing lower level / basement space and new attached structure. The owners are looking to expand their existing residence to add space for an ADU, converting their property into a multi-generational home. The proposed location of the ADU allows for a minimal amount of addition to the building (with the conversion of the current lower level / basement space).</t>
  </si>
  <si>
    <t>ACCESSORY DWELLING UNIT.  UNIT TO RECEIVE NEW ELECTRICAL SUB PANEL &amp; AFFILIATED UNIT WORK, NEW HOT &amp; COLD DOMESTIC WATER, NEW SEWER WASTE AND VENT PIPING AND DEDICATED SPLIT SYSTEMS.</t>
  </si>
  <si>
    <t>Detached ADU, 749SF - ADU, 428SF - Garage, 24SF - Porch_x000D_
_x000D_
Planning Code states up to 440 sf shall be exempt from definition of "floor area" if for garage/car port enclosed on 3 or more sides</t>
  </si>
  <si>
    <t>Conversion of a short-term hotel built around 1988 into publicly-funded affordable permanent housing, using state of California Homekey regulations. Scope of work includes conversion of hotel built in 1988 into apartments, addition of communal kitchen, addressment of all non-compliant issues called out in the accessibility report and addressment of all items notes in the project  facility needs assessment required to be addressed within next 15 years</t>
  </si>
  <si>
    <t>Covert existing garage into ADU 246 SF, replace windows on the main house, like for like, upgrade the ,ain panel, plumbing alteration</t>
  </si>
  <si>
    <t>Category 2 ADU at the rear end of the lot, includes demo of existing shed</t>
  </si>
  <si>
    <t>Category I 380 sq ft ADU garage conversion_x000D_
Convert an existing, permitted and habitable accessory building to an ADU by adding a kitchen</t>
  </si>
  <si>
    <t>Garage to be converted into an ADU plus an addition total adu of 444 sf , 1 story.</t>
  </si>
  <si>
    <t>495 sq ft detached ADU proposed at rear of SFD._x000D_
_x000D_
PROPOSSED NEW  ADU AT REAR OF EXISTING BUILDING</t>
  </si>
  <si>
    <t>Interior remodel with new 386 sq. ft., Cat. 3 multifamily ADU within the existing upper floor duplex.</t>
  </si>
  <si>
    <t>Construct 484 SF Category 2 ADU in rear of SFD</t>
  </si>
  <si>
    <t>Converting unused basement storage space into 3 legal Category 1 ADUs._x000D_
(398 sq ft; 494 sq ft; 440 sq ft)</t>
  </si>
  <si>
    <t>Construct 415 SF detached ADU in rear of SFD @ 2035 47th Ave</t>
  </si>
  <si>
    <t>DETACHED ADU, 535SF WITH 2KW ROOF MOUNT SOLAR</t>
  </si>
  <si>
    <t>Demolish a small workshop at the rear of my property and build a single story detached ADU.-288 SF</t>
  </si>
  <si>
    <t>746 sq ft ea_x000D_
_x000D_
Add 2 ADUs to a Multi-Family property.  The ADUs are the pre-approved 2-bedroom by the city.  The ADU will be positioned back to back and will be located on an empty parking lot at the back of the property.</t>
  </si>
  <si>
    <t>CONSTRUCT TWO NEW DETACHED ADUS (CATEGORY 2) AT CENTER OF EXISTING MULTIFAMILY LOT. _x000D_
EACH ADU IS 800 SF, 2 BEDROOMS WITH 2 BATHS.</t>
  </si>
  <si>
    <t>CONSTRUCT DETACHED 340 SQFT ADU.</t>
  </si>
  <si>
    <t>(ZONING - ADU) - _x000D_
New ADU at rear of property. A revision to what was already approved</t>
  </si>
  <si>
    <t>Construct 798 SF detached Category 2 ADU in rear of SFD's garage</t>
  </si>
  <si>
    <t>- CONVERT (E) NON-CONFORMING BASEMENT UNIT TO AN 866 S.F. TWO BED/TWO BATH ADU.</t>
  </si>
  <si>
    <t>After raising SFD, convert crawlspace into JADU + addition for CAT 2 ADU</t>
  </si>
  <si>
    <t>1. COMPLY WITH VIOLATION NUMBER #2302256 2. LEGALIZE DETACHED GARAGE ADDITION BY CONVERTING INTO ADU</t>
  </si>
  <si>
    <t>Design Review Exemption to allow for the legalization of an existing 319 square-foot as built JADU._x000D_
NOTE: This approval is for the as built ADU ONLY.  This does not include the DS3 review required for the proposed upper-story additions to the SFD.</t>
  </si>
  <si>
    <t>New detached 482 SF ADU.  _x000D_
_x000D_
1 bdr, 1 ba_x000D_
_x000D_
Maximum ridge height is less that 16'-0"</t>
  </si>
  <si>
    <t>1. Lift garage by 12" and replace existing foundation. Upgrade structure of building._x000D_
2. Convert existing garage into ADU with new full bathroom and kitchenette._x000D_
3. Demo existing 149 SF deck and build new 103 SF deck off of main house.</t>
  </si>
  <si>
    <t>new 960 SF detached cat 2 ADU in rear of property</t>
  </si>
  <si>
    <t>6317 SHATTUCK AVE: INSTALL DETACHED ADU, 372 SF WITH 1.95 kW 5 PANEL SOLAR. CONTRACTOR: ANCHORED TINY HOMES INC - 1078940</t>
  </si>
  <si>
    <t>Scope of work consists of a new 520 sq.ft.detached category 2 ADU.  The ADU consists of 1 bedroom, 1 full bath, kitchen open to dining / living room, and an HVAC closet.  Lighting, electrical, plumbing and HVAC are all new.</t>
  </si>
  <si>
    <t>(ZONING - ADU) (INTAKE - ADU) - _x000D_
_x000D_
Conversion of existing workshop space, adjacent to garage, to ~220 sq. ft. ADU with vaulted ceilings. Existing floor joists to be removed and replaced with new concrete slab floor. Bathroom to be composed of single vanity with small walk-in shower. Kitchen to have two burner range with hood and 10 cu. ft. refrigerator.</t>
  </si>
  <si>
    <t>(ZONING - ADU) (INTAKE - ADU) - _x000D_
Garage conversion to 348 SQFT JADU, fireproofing exterior and interior mini split, new feeder to sub panel 70AMP, run a new drain line to the front, add a bathroom and a small kitchen level floor.</t>
  </si>
  <si>
    <t>670 sq ft Cat I MFD ADU_x000D_
_x000D_
To comply with notice of violation case no. 2301109, and legalized ADU at basement level.</t>
  </si>
  <si>
    <t>Convert existing two car garage to ADU.</t>
  </si>
  <si>
    <t>Design Review Exemption for Cat II Attached ADU of 970 square-feet (including the 100 square-foot addition). This size is allowed as a less than 50% floor area allowance by using the total floor area size OR 50% of existing SFD.  Note: This approval may represent legalization of previous expansions and addition as they pertain to the ADU only.  The proposed upper-story additions (specifically the bedroom and deck modifications) will require a Tract III Small Project Design Review.  Those modifications are not included as part of this review. This approval is for the ADU only.</t>
  </si>
  <si>
    <t>Request for approval of Vacant lot to be a Vehicular Residential Facility_x000D_
We request to pull our RV Certified Tiny home on wheels onto our property on the existing cement driveway as our primary living space. _x000D_
Upon approval, we will have proper utilities pulled onto the lot: Sewer, Water &amp; electrical_x000D_
No tree removal required, no grading required. _x000D_
Parking spaces still available on the existing driveway after pulling Tiny home on our lot.</t>
  </si>
  <si>
    <t>Design Review Exemption to allow for a 966 square foot upper-story Live/ Work unit.   Note: The conversion of existing non-residential facilities allows for Live/Work (JLWQ), but the floor area ratio for work live (residential) to work (non-residential) must be 1/3 -2/3. The lower floor of this proposal is shown as non-residential space (currently a gym).  NOTE: This review is for the LIVE /WORK ONLY.  The use described in the Zoning Worksheet (ZW) description would seem to require a Conditional Use Permit (CUP) for Custom Manufacturing (To allow for an art studio).  A Zoning Clearence and Business License is required for the alllowance of the Live/Work unit.</t>
  </si>
  <si>
    <t>Convert an existing detached garage 723 sf plus a 223 sf addition for a total of 946 SF ADU</t>
  </si>
  <si>
    <t>Proposal to convert the attached garage to habitable space and raise the ceiling height of the lower level to 8 ft to create a new 913 sq. ft. Category One ADU.</t>
  </si>
  <si>
    <t>DRX for a new approx. 353 sq. ft. detached two story, Category Two Accessory Dwelling Unit on a lot with a one-family dwelling.</t>
  </si>
  <si>
    <t>New Detached Category II ADU with 988 sqft, located in the rear yard of an existing Duplex.</t>
  </si>
  <si>
    <t>NEW ATTACHED ADU: CONVERT 893 SF BASEMENT WITH 58 SF ADDITION AND RAISED THE BUILDING THREE ± FEET TO HAVE THE LEGAL CEILING HEIGHT</t>
  </si>
  <si>
    <t>Conversion of portion of SFD to 449 sq. ft. attached ADU._x000D_
_______x000D_
_x000D_
PROPOSED REMODEL ON UNIT A  &amp; ADU. _x000D_
_x000D_
- POST AT FRONT PORCH REPAIR/ REPLACEMENT_x000D_
- GATE REPAIR/REPLACEMENT_x000D_
- REPAIR EXISTING FRAMING/ STRUCTURAL_x000D_
- STAIRWAY REPAIR/REPLACEMENT_x000D_
- RENOVATION AND REMODEL OF EXISTING SFD_x000D_
- REPLACED ALL WINDOWS &amp; EXT. DOORS LIKE TO LIKE_x000D_
- DEMO PER PLAN_x000D_
- CONVERT PORTION OF EXISTING UNIT INTO AN ADU_x000D_
- RELOCATION OF EXISTING KITCHEN AND BATHROOMS_x000D_
- NEW 3 BEDROOM 1 BATH, UNIT A IS NOW 2 BEDROOMS 1 BATH_x000D_
- DEMO AND REBUILD ROOF OVER (N) ADU TO MATCH EXITING PITCH</t>
  </si>
  <si>
    <t>DETACHED ADU, 749 SQFT WITH 1.88kW 5 PANEL SOLAR_x000D_
CONTRACTOR: ANCHORED TINY HOMES INC. CSLB: 1078940</t>
  </si>
  <si>
    <t>Building a new detached ADU 604 SF  in our front yard.</t>
  </si>
  <si>
    <t>Addition of 550 sqft detached 1 bedroom 1 bath ADU</t>
  </si>
  <si>
    <t>Design review exemption for a CATII ADU at rear of 1456 E 32nd St. At existing duplex convert existing garage into a 400sf studio ADU with a loft overhead.</t>
  </si>
  <si>
    <t>Basement (Lower Level in the rear) to be converted to ADU 802 SF . 2 Bedroom, 1 Bath, Kitchen, Living.</t>
  </si>
  <si>
    <t>DETACHED ADU, 675 SQFT. CONTRACTOR: ANCHORED TINY HOMES INC. 1078940</t>
  </si>
  <si>
    <t>Convert Existing Garage to ADU of 800 sq ft.</t>
  </si>
  <si>
    <t>Remodel of Existing Main House, raise basement 1'-0" to create a 970 sf habitable basement_x000D_
remodel of existing rear cottage (365A HUDSON) and convert to  A.D.U. 798 SF._x000D_
New roof over carport._x000D_
_x000D_
RELATED TO ACTIVE BUILDING PERMIT RBC2201956</t>
  </si>
  <si>
    <t>[N] LEGALIZATION OF AN UN-PERMITTED 353 SQ. FT. ADU|GARAGE CONVERSION @ REAR YARD TO [E] SINGLE FAMILY RESIDENCE.</t>
  </si>
  <si>
    <t>VEHICULAR RESIDENTIAL FACILITY APPLICATION FOR ONE VRF TO BE LOCATED AT 820 19TH STREET</t>
  </si>
  <si>
    <t>Design Review Exemption to allow for an expansion of a previously existing but un-permitted ADU. The addition will consist of the expansion the ADU by approximately 190 to 210 square-feet by converting non-habitable interior crawl space area (for a bedroom and office space), the work will also include other minor interior remodels (such as removing walls), and the creation of an exterior egress window.  The resulting change to the ADU will establish approximately 670 square feet of total floor area for the ADU and will be define the property as a single-family dwelling with a Category I ADU._x000D_
NOTE: this approval will require the removal of internal connection with the primary dwelling unit (removal of the door to the stairs and laundry room).</t>
  </si>
  <si>
    <t>Project to add one vehicular residential facility to the back yard of my home at 983 Yerba Buena Avenue Oakland CA 94608.  It will not be within six feet of my house or the neighbors' homes.</t>
  </si>
  <si>
    <t>Demo 240 SF detached garage. Construct 670 SF Category 2 ADU with 140 SF wood deck</t>
  </si>
  <si>
    <t>Convert existing basement and storage area into a new single-family Category One ADU.</t>
  </si>
  <si>
    <t>NEW 1200 SQ ADU</t>
  </si>
  <si>
    <t>Scope of work will create a Category 970 square-foot 2 ADU at the ground floor of a single-family dwelling.</t>
  </si>
  <si>
    <t>ADU conversion of an existing permitted detached structure on a lot with an existing single family home_x000D_
_x000D_
detached 192 sq ft unit</t>
  </si>
  <si>
    <t>450 SQ.FT. DETACHED ADU, WORKS INCLUDE INSTALLING 1 BEDROOM, 1 BATHROOM, 1 KITCHEN, 1 LIVING/DINING SPACE. *NO WORK IN MAIN HOUSE.* *NO FIRE SPRINKLER.*</t>
  </si>
  <si>
    <t>Demo over 50% of detached garage for ADU _x000D_
to abate CE# 2200373.</t>
  </si>
  <si>
    <t>DRX for the conversion of basement into a new 1,180 sq. ft. Cat. 1 ADU. The project includes new windows and doors in basement, new electrical system, and there will be no change to the rest of the house.</t>
  </si>
  <si>
    <t>Covert existing garage to 3 unit ADU -834 SF.</t>
  </si>
  <si>
    <t>Scope of work consists of a 628 square-foot Accessory Dwelling Unit (ADU) within the existing building footprint. Meets S-9 exception for providing off-street parking requirements.</t>
  </si>
  <si>
    <t>Legalization of existing 488 ADU/GARAGE CONVERSION</t>
  </si>
  <si>
    <t>ADU application for conversion of a basement space into an ADU. Applicant states: All condominium owners have signed the authorized agent document for this application.</t>
  </si>
  <si>
    <t>Design Review Exemption to allow for the conversion of existing garage spaces into three (3) 1-bedroom ADU's.  The existing 2-story multi-family apartment building currently contains 12 units._x000D_
(Note: a follow-on request for a soft story bonus unit is being applied for separately and concurrently on ZW23002001.  It is shown on plans but is not part of this review.  This review is for ADU's ONLY.)</t>
  </si>
  <si>
    <t>Category 2 Accessory Dwelling Unit (ADU) - 425 square-foot attached ADU.</t>
  </si>
  <si>
    <t>DESIGN REVIEW EXEMPTION TO ALLOW FOR THE CONVERSION OF EXISTING GARAGE / STORAGE SPACE INTO A SOFT-STORY "BONUS UNIT".  (SEE ORIGINAL DISCRIPTION) The project is to add one new seismic bonus unit to the existing 12 unit building as per Municipal Code Section 17.102.250. The new 609 sf unit with be within the existing building envelope and will replace storage space. The existing building is 11,114 sf. There is no new sf.  (Note: a follow-on request three (3) category I ADU's has been reviewed as DRX231460.  They have been reviewed separately but concurrently on ZW23002000.  Though shown on plans they are not part of this review.  This review is for a SOFT-STORY BONUS UNIT ONLY.)</t>
  </si>
  <si>
    <t>Design Review Exemption to allow for exterior modifications (windows and doors) associated with a Live /Work conversion of an existing commercial / non-residential Building.  All window and door modification shall be in-kind in visual design style to the existing historic building /1940's design style and material types.   Note: this is a PDHP property In an Area of Primary Importance (Oakland Point) The Rating is: C3; 1944-45, but it is not a Local Landmark.  The proposed window and door work is proposed at existing or compatible locations on the facade and should allow for compatable replacements / alterations. (elevations not included).</t>
  </si>
  <si>
    <t>ADU conversion from garage, 272 SF</t>
  </si>
  <si>
    <t>CONVERT EXISTING GROUND LEVEL GARAGE TO FIVE (5) NEW ADU'S ADU UNITS SQUARE FOOTAGE: UNIT A: 265 S.F. UNIT B: 311 S.F. UNIT C: 477 S.F. UNIT D: 633 S.F. UNIT E: 539 S.F.</t>
  </si>
  <si>
    <t>detached ADU of 800 SF</t>
  </si>
  <si>
    <t>Design Review Exemption to allow for a new 442 square-foot Category III ADU in an existing duplex._x000D_
NOTE: The Cat III ADU will be created from a four-bedroom unit and will consist of a one-bedroom ADU.</t>
  </si>
  <si>
    <t>Two new detached accessory dwelling units in the rear yard of a multi-family residential facility. Each ADU to have two bedrooms and on bath. Oakland City's pre-approved ADU drawing set have been used.</t>
  </si>
  <si>
    <t>Two accessory dwelling units in new construction, two-story building</t>
  </si>
  <si>
    <t>New detached Category Two ADU with one bedroom, one bathroom and 40 sq. ft. of storage in conjunction with a single-family residence.</t>
  </si>
  <si>
    <t>New 560 Sq.ft detached ADU</t>
  </si>
  <si>
    <t>Conversion of existing detached workshop into detached ADU</t>
  </si>
  <si>
    <t>Design Review exemption to allow for a new 446 square-foot one bedroom JADU in the basement of an existing SFD. Note: The JADU will have internal circulation with primary dwelling unit and was previously reviewed with the same plans under DS210061 (expired), K August ,3/8/21).</t>
  </si>
  <si>
    <t>Design Review Exemption to allow for a 609 square-foot detached rear yard Category II ADU.  Note: The Building Permit plan shall be modified to clearly show one (1) 15 Gal. tree to be planted on site or in the PROW planting Strip (per requirements on page 11 of the SFD ADU Application form.) prior to zoning sign off.</t>
  </si>
  <si>
    <t>@ MFD - convert (3) covered parking spaces into (1) 715 SF CAT 1 ADU</t>
  </si>
  <si>
    <t>Design Review Exemption to allow for a 392 square-foot JADU located in a converted garage are of a SFD with a previously existing rear ADU.   NOTE:  THIS APPROVAL FOR AN JADU IS REQUIRING OWNER OCCUPANCY IN THE JADU OR THE PRIMARY_x000D_
DWELLING UNIT. THE OWNER OF THE JADU IS REQUIRED TO RECORD A DEED RESTRICTION SETTING FORTH THE OWNER OCCUPANCY REQUIREMENT</t>
  </si>
  <si>
    <t>CONVERTING 242 SQ FT EXISTING DETACHED GARAGE INTO A NEW DETACHED ACCESSORY DWELLING UNIT WITHIN THE SAME FOOTPRINT. (CATEGORY I ADU)</t>
  </si>
  <si>
    <t>177 SF Category 1 ADU (Attached garage conversion at SFD)</t>
  </si>
  <si>
    <t>Design Review Exemption to allow for a 248 square-foot Category I ADUU conversion of an existing rear yard garage.</t>
  </si>
  <si>
    <t>1. Convert existing 1 car garage to a 1 bedroom ADU (491 sq ft)._x000D_
_x000D_
      2. add a second bathroom to the lower unit of the existing duplex.</t>
  </si>
  <si>
    <t>JADU, and related kitchen renovation at existing single family residence</t>
  </si>
  <si>
    <t>Design Review Exemption to allow for a240 square-foot Category I ADU garage conversion / replacement.  Note: Must meet all Building and Fire code requirements.</t>
  </si>
  <si>
    <t>DRX FOR EXISTING GARAGE &amp; STORAGE AT BASEMENT LEVEL TO BE CONVERTED INTO A CAT. 1 MULTIFAMILY ADU.</t>
  </si>
  <si>
    <t>Category 1 ADU - conversion of existing interior floor area</t>
  </si>
  <si>
    <t>Design Review Exemption to allow for a new Category II detached ADU located mid/rear lot on an existing SFD property.</t>
  </si>
  <si>
    <t>Conversion of an existing attached accessory use room into a Category III ADU (multi-family).  The Category III is required due to the use of common habitable space within the lower story (i.e. the laundry room and "game room").  NO ADDITIONAL ADU'S WILL BE ALLOWED ON THIS PROPERTY.</t>
  </si>
  <si>
    <t>EXISTING ONE CAR DETACHED GARAGE TO BE_x000D_
CONVERTED INTO PROPOSED ADU TYPE V-B_x000D_
NON-SPRINKLERED_x000D_
TOTAL AREA: 359.48 Sq Ft</t>
  </si>
  <si>
    <t>Design Review exemption to allow for a 499 square-foot Category II ADU utilizing the existing footprint of the garage and creation an 18-foot upper-story addition outside of the 4-foot required side yard setback (i.e. the existing garage / accessory structure wall and roof will not be altered in the setback area. the structure will be widened by approximately 3-feet towards the center of the property.</t>
  </si>
  <si>
    <t>460 sq ft; Converting existing garage to ADU.</t>
  </si>
  <si>
    <t>TO BUILD A NEW  800 SQ.FT. ADU AT THE REAR OF AN EXISTING SINGLE-FAMILY DOWLING</t>
  </si>
  <si>
    <t>THIS PROJECTS CONSISTS OF A NEW DETACHED ADU IN THE REAR YARD OF AN _x000D_
EXISTING SINGLE-FAMILY LOT. THE ADU INCLUDES 3 BEDROOMS, 2 BATHROOMS, _x000D_
AND A SECOND FLOOR DECK.</t>
  </si>
  <si>
    <t>Detached 546SF ADU</t>
  </si>
  <si>
    <t>DETACHED STRUCTURE AT BACKYARD CONVERTED IN ACCESSORY DWELLING UNIT WITH ONE BEDROOM, KITCHENETTE, FULL BATHROOM AND LIVING ROOM,</t>
  </si>
  <si>
    <t>Conversion of existing one-story detached accessory studio structure to Category 2 ADU. ADU was not legally permitted by planning, but does not require amnesty from any zoning regulations (only building - gas furnace on wall- is to be removed w/ proposed work). Proposing interior /exterior alterations/improvements which don't alter building footprint. (only interior and new hottub/lanbdscape/patio improvements.</t>
  </si>
  <si>
    <t>Parcel 11.  Scope of project includes the phase 1 residential development of parcel 11 of Oak Knoll. Parcel 11 consists of the construction of 18 detached residential dwelling units. Conditional Use Permit to allow detached single-family residence activity types.
Parcel 19. Scope of project is part of the Phase 1 Residential Development of the Oak Knoll PUD; Development of Parcel 19 includes the construction of 22 detached single-family residences. Conditional Use Permit to allow detached single-family residence activity types on the DOK-3 Zone.
Lot 23. To construct 31 three-story detached single family dwellings in Lot 23 of Phase 1. Proposal include a Conditional Use Permit for detached dwellings in the D-OK-3 Zone.
Lot 24. To construct 26 three-story detached single-family residences. The proposal includes a Conditional Use Permit for one-family dwellings in the D-OK-3 Zone.</t>
  </si>
  <si>
    <t>Revisions to the approved PLN17225-R01 by adding a new top floor and add 7 new additional residential units to the approved 40 unit building (totaling 47 market and affordable units), and make other building alterations. New density bonus with concessions and waivers requested.</t>
  </si>
  <si>
    <t>Revise a previously approved project (originally approved 10/2/19) to increase the number of residential units. The revision would result in a net increase of 9 additional units. The overall project scope would result in a new, four-story building with 86 residential units and 10 work/live units.</t>
  </si>
  <si>
    <t>To construct two residential units and create a two-lot mini-lot development on a 7,000 square foot vacant lot.</t>
  </si>
  <si>
    <t>Revision to a building under construction. Converts the approved ground floor office space to 2 levels of residential units. Changes the total DU count from 222 DU to 236 DU. The proposal is using the State Affordable Housing Density Bonus, and will now provide 56 BMR units with 13 at VLI and 43 at MI.</t>
  </si>
  <si>
    <t>To construct a single-family residence with approximately 2,672 sq. ft. of floor area on an existing vacant lot; Minor Variance to reduce the front yard setback from 20’ to 5'; and Category 2 Creek Permit.</t>
  </si>
  <si>
    <t>To construct a multi-story 2,783-sf single-family residence with attached 652-sf three-car garage including a rear one-story 926-sf ADU Category II on an upslope vacant property.</t>
  </si>
  <si>
    <t>REVISIONS to previously approved PLN21042 for: a) minor adjustments to building massing and window replacement on the exterior, b) revisions to the floor plan to eliminate the parking garage and instead construct new additional residential units that will increase the number from the approved 73 units to the proposed 93 units using the latest Density Bonus regs. The unit mix includes 3 very low income units (5% of base density with 20% density bonus) and 21 moderate-income units (33% of base density with a 28% density bonus), totaling 24 deed restricted units and resulting in a combined density bonus of 48% which we are requesting a minor change, per to condition of approval 4a, to combine the mix of income levels while maintaining the same aggregate density bonus and while maintaining the same waivers, incentives or  concessions previously  approved. This proposed minor change is in accordance with a separate and previously approved zoning determination request made for a different project  at a different site under DET220092 (reference). Lastly, all parking on the project site has been removed to comply with AB2097 (CA AB-2097). _x000D_
_x000D_
_x000D_
_x000D_
Located on the site of the historic Sawmill building /tower. PHDP, Historic District, Rated Db+2+, 1916-17</t>
  </si>
  <si>
    <t>Regular Design Review for a new SFD on an existing vacant corner lot.</t>
  </si>
  <si>
    <t>Demolition of two accessory structures and construction of ten dwelling units on a site with an existing duplex and two accessory dwelling units previously approved under a separate permit. The proposal would use the State Affordable Housing Density Bonus and include one very-low-income unit, a concession for open space, and waivers for lot coverage, height, and parking.</t>
  </si>
  <si>
    <t>To construct a multi-level 3,328 square foot single-family dwelling with attached two-car garage on an upslope vacant property. Tree Protection Permit to protect (Not for Removal) one multiple trunk Oak tree near the front property line and PROW.</t>
  </si>
  <si>
    <t>Regular Design Review for a new SFD on an existing vacant up-slope lot.</t>
  </si>
  <si>
    <t>To construct a 2,641 square foot single family residence on an upslope vacant lot accessed through existing access easement located at the adjacent neighboring property at 25 Castle Ln / 048D726800265.</t>
  </si>
  <si>
    <t>New Duplex on an existing vacant lot at the corner of 23rd &amp; 22nd Avenue(s) APN: 022-0351-082-00:_x000D_
 1 of 2</t>
  </si>
  <si>
    <t>New Duplex on an existing vacant lot at the interior lot near the corner of 23rd &amp; 22nd Avenue(s) APN: 022-0351-083-00:_x000D_
 2 of 2</t>
  </si>
  <si>
    <t>regular Design Review for a new SFD and Minor Variance to allow for a building height of 32-feet on a structural slope of less than 20%.</t>
  </si>
  <si>
    <t>Regular Design Review and Minor Conditional Use Permit to allow for the creation of a new SFD on a =40% downslope lot.  Scope also included a Cat. III Creek Protection Permit.</t>
  </si>
  <si>
    <t>To construct a two-story four-unit residential building of approximately 6,600 square feet with four attached parking garages on a double frontage lot facing Foothill Boulevard and 35th Avenue.</t>
  </si>
  <si>
    <t>Regular Design Review and Minor CUP to allow for the  creation of a new duplex to replace a previous SFD which was lost to fire, and to allow for the re-establishment of the the sites previously existing non-conforming site conditions.</t>
  </si>
  <si>
    <t>To construct a new one-story 1,471 square foot single-family residence with attached two-car garage including a six-foot tall wooden and iron-fence with a sliding driveway gate on a vacant 10,000 square foot lot.</t>
  </si>
  <si>
    <t>To construct a multi-story 3,642 square foot single family dwelling with an attached three-car garage on a vacant upslope vacant lot in the RH-4 and S-11 Zoning district.</t>
  </si>
  <si>
    <t>To construct a two-story1,804 square foot single-family residence with attached two-car garage on a upslope vacant lot. The proposal includes the construction of a rear detached one-story 695 square foot Accessory Dwelling Unit (ADU Category 2).</t>
  </si>
  <si>
    <t>To construct a two-story 1,807 square foot single-family residence with an attached two-car garage on an upslope vacant lot. The proposal includes the construction of a rear detached one-story 714 square foot Accessory Dwelling Unit (ADU Category 2).</t>
  </si>
  <si>
    <t>Regular Design Review to create a 5-story, 11-uit apartment building with a density bonus allowance and ground floor retail on an existing  vacant lot. Note: 4 additional parking spaces are proposed to be on the adjacent vacant lot (open surface parking at the street fronting edge of 7525 Macarthur Blvd. The lot is under the same ownership) while 3 parking spaces are proposed on site)</t>
  </si>
  <si>
    <t>Regular Design Review for a new SFD o an existing steep sloped vacant lot (APN#: 048G-7450-028-00)</t>
  </si>
  <si>
    <t>Regular Design Review for a soft-story retrofit which includes an additional dwelling unit ( per allowances of Section 17.102.250, waiving parking, setbacks, open-space, and height))</t>
  </si>
  <si>
    <t>Regular Design Review to establish a new SFD with a detached ADU and a Jr. ADU._x000D_
See ZP200121</t>
  </si>
  <si>
    <t>Regular Design Review to build a new 3,020 single family dwelling with an attached 850 ADU, and Minor Variance to allow driveway within 10' of adjacent driveway.</t>
  </si>
  <si>
    <t>Regular Design Review to build a new 3,020 single family dwelling with an attached 850 ADU, and Minor Variance to allow driveway within 10' of adjacent driveway._x000D_
Tree Permit (T2100XX) to remove 3 Acaica Tree.</t>
  </si>
  <si>
    <t>To construct a multi-story 4,319 square foot, four bedroom single-family residence with an attached 486 square foot two-car garage on a vacant downslope lot in the RH-4 Zone.</t>
  </si>
  <si>
    <t>CUP for the conversion of an existing warehouse into 2 Live/work units ( JLWQ's).  Note: Confirm address. This site is known as 3001, 3005, or 3007 East 12th Street, and contains 2 buildings.  The prefer address is 3007 E. 12th Street.</t>
  </si>
  <si>
    <t>To construct a new two-story 2,530 square foot single-family residence with an attached two-car garage on a vacant corner lot fronting Redwood Rd and a private access road.</t>
  </si>
  <si>
    <t>Construction of a two-story, 5,537 square-foot, single-family dwelling with an attached two-car garage on a vacant, 103,852 square-foot, downslope parcel</t>
  </si>
  <si>
    <t>Regular Design Review for a new duplex on a vacant lot._x000D_
Note: The address requested is 2201 Santa Rita Street, The address on the city mapping system is 0 Harrington Avenue.  (APN# 032-2100-060-00).  (The site as adjacent to 2215 Santa Rita St.)_x000D_
Note: Per applicant, No protected trees to be removed. ( 2 Pines only), and this project is on a 40% structural slope. ( + 20% fess applied)</t>
  </si>
  <si>
    <t>regular Design review for a New single family dwelling on a steep 54% upslope vacant lot.  Tree Permit ( T2200004) to remove 7 trees, and retain 2 others.</t>
  </si>
  <si>
    <t>To construct a three-story building with 488 sf of commercial space on the ground floor, and one 976-sf regular residential dwelling unit on the 2nd and 3rd floors, located on a 858 square foot substandard in size interior lot. The proposal requests variances for rear setbacks (5' proposed, 10' required)</t>
  </si>
  <si>
    <t>To subdivide a 7,434-sf lot into three new lots with a shared access easement. Lots 1, 2, and 3 would measure 3,763, 2,060; and 1,611 square feet, respectively. The existing 1,740-sf home on Lot 1 would remain, and a two-story home would be constructed on each of the remaining lots.  The home on Lot 2 would be 1,484-square feet, and the home on Lot 3 would be 1,072-square feet.  The project also includes three on-site parking spaces and two attached accessory dwelling units.</t>
  </si>
  <si>
    <t>new SFD in RM2 on a lot with potential creek frontage</t>
  </si>
  <si>
    <t>To construct a new two-story 1,312-sf single family residence with two-car garage and an attached two-story 625-sf Category 2 accessory dwelling unit (ADU) on a vacant lot in RM-2 Zone.</t>
  </si>
  <si>
    <t>Project includes demolition of one existing PDHP building and merger of five lots into one 1.27 acre lot (TPM) and construction of one new 6 story, 200-unit multifamily residential building with a density bonus application including ground floor retail, surface parking, amenity space, and roof decks in the CN-3 zone. One hundred eighty (180) market rate units are proposed and twenty (20) affordable units, of which 18 are restricted to very low-income households (30-50% AMI) and two are restricted to Low-Income households (50-80% AMI). Applicant requests incentives that would allow a reduction to open space requirements and an increase in the overall building height/number of stories allowed, as well as a waiver from rear setback requirements. Five protected trees are proposed for removal and five are to be preserved. No creeks identified.</t>
  </si>
  <si>
    <t>Construct a three-story, 2,561 square-foot, single-family residence with a 1,850 square-foot building footprint on a vacant downslope lot</t>
  </si>
  <si>
    <t>ZONING - RENOVATION OF AN EXISTING 1200 SF 3-BED, 1.5-BATH SINGLE FAMILY HOME, INCLUDING: _x000D_
- REPLACEMENT OF FAILING CONCRETE FOUNDATION WITH SEISMIC UPGRADE_x000D_
- RAISING EXISTING LEVEL UP TO CREATE ADDITIONAL CONNECTED 755 SF LIVING SPACE (2 BED/ 2 BATH) BELOW_x000D_
- CREATION OF SEPARATE STORAGE/UTILITY SPACE WITH HALF-BATH AT LOWER LEVEL_x000D_
- INTERIOR RENOVATIONS AT UPPER LEVEL, REPLACING HALF-BATH WITH FULL BATH_x000D_
- CONSTRUCTION OF A DECK AT REAR_x000D_
- CONSTRUCTION OF A NEW DETACHED 610 SF 2-BED, 1-BATH ACCESSORY DWELLING UNIT WITH ROOF DECK IN REAR YARD.</t>
  </si>
  <si>
    <t>Proposal for a 2-lot Mini Lot Subdivision (TPM11292) with a shared Private Access Easement (PAE), two new attached single-family residences, and two attached ADUs on a vacant lot.</t>
  </si>
  <si>
    <t>Construction of a new SFD home on currently vacant land in RH4 Hillside Residential zone (S-9/S-10/S-11)</t>
  </si>
  <si>
    <t>Regular Design Review for new two-story, approximately 4,000 square foot single-family residence with attached two car garage, 4BR/3BA. Footprint slope is 22% and proposed facility meets height and setback requirements for the RH-4 zone. No creeks or protected trees identified.</t>
  </si>
  <si>
    <t>New single family home construction on an undeveloped lot with &gt;20% slope. 4 bedrooms Regular design review</t>
  </si>
  <si>
    <t>(ZONING - NEW SFD)_x000D_
PROPOSE A NEW 3,180 SQ.FT 2 STORY HOUSE ON A DOWNHILL SLOPE "Parcel B"</t>
  </si>
  <si>
    <t>(ZONING - NEW SFD)_x000D_
PROPOSE A NEW 3,155 SQ.FT 2 STORY HOUSE ON A DOWNHILL SLOPE "Parcel A"</t>
  </si>
  <si>
    <t>Proposal to construct an eight-story mixed use building containing 289 dwelling units and approximately 2900 square feet of ground floor commercial. The proposal involves a State Density Bonus proposal that would include 13 units designated as very-low income.</t>
  </si>
  <si>
    <t>NEW THREE-STORY SINGLE FAMILY RESIDENCE, 2 BEDROOM, 2.5 BATH, 2 CAR GARAGE. WITH A DETACHED 2 BEDROOM, 2 BATH ADU. INCLUDING A 10X20 FT OUTDOOR POOL.</t>
  </si>
  <si>
    <t>This proposal is for a five story, mixed-use building containing fourteen (14) new housing units, including two (2) units designated as very-low-income affordable units (15% of base unit count). The building will contain 1154  SF of commercial space on the ground floor and the remainder of the building will be for the 14 apartment units and supporting program. We are taking advantage of the 50% density bonus that the very-low-income category allows us and are requesting multiple incentives, concessions, and waivers to build the proposed design.</t>
  </si>
  <si>
    <t>Construct a new two-story 1,938 sf residential building at the front of the lot with two parking spaces (1 attached and 1 tandem), move existing residential structure to the rear of the lot and to condo the new residential unit.  There is currently 1 residential unit at the lot and there will be 2 residential units post-project.</t>
  </si>
  <si>
    <t>New construction of one single family dwelling unit with a Jr. ADU, and a detached ADU totaling 3,029 SF</t>
  </si>
  <si>
    <t>SB-35 (per ZP2200430). Construct a 5-story 40 1-bedroom residential unit senior housing with ground commercial area of 1,248-sf and a 15-parking garage. The facility would serve residents aged 62+ at 30-50% of AMI. The proposal includes the demolition of a 1-story commercial building and parking lot.</t>
  </si>
  <si>
    <t>A revision to PLN19247 &amp;PLN21037; and an SB330 application: The Project was approved for 92 units, and Riaz Capital seeks provide for lower-cost housing by increasing the number of units. The Original Project had 17 studio units and 75 2-bedroom units, and the Modified Project would have 166 studio units.</t>
  </si>
  <si>
    <t>New second story addition with three bedrooms and two bathrooms, main floor remodel of kitchen with new bay window addition, and new partially finished basement bathroom, gym and storage. This project also includes a Category 2 ADU above a two-car garage fronting Sylan Way.</t>
  </si>
  <si>
    <t>*SB-9 / Ministerial review process to subdivide one lot into two new lots with (TPM11327) over an existing non-residential building (vacant church), construct four new residential condominium dwellings (two dwellings on each new lot), make site and exterior and interior building alterations that include new dormers, upper decks, facade changes, garages, driveways and new landscaping.</t>
  </si>
  <si>
    <t>Construction of a 2-story 3718sf single-family dwelling consisting of 4 bedrooms, 4 baths, deck. PLN23023_x000D_
Revision 1: UPDATE FOUNDATION FOOTING DETAIL FROM PIERS/PADS TO CONTINUOUS FOOTING.12/27/2023</t>
  </si>
  <si>
    <t>Design Review and Minor Variance from front and rear setback requirements to construct a new two-story, ~1,650 square foot single family residence on a 1,749 square foot vacant lot zoned RM-2 and in an API (Oakland Point). Meets height requirements for RM-2 zone. Applicant seeks reduced front and rear setbacks of 13' and 6', respectively, whereas 15' and 15', respectively, are required for lots smaller than 3,000 square feet. No creeks or trees present.</t>
  </si>
  <si>
    <t>To subdivide a single lot into three new Mini Lots with Shared/Private Access Easement/Facility (driveway, pathway &amp; utilities), construct two new rear three-story residential facilities, construct an uncovered parking pad in the front yard and make alterations to the existing two-story single family residence (new front entry, interior and exterior alterations). The proposal includes the demolition of a portion of the rear attached two-story residence, side entry stairs, and rear detached garage. The proposal includes a separate tree protection permit to remove five Oak trees. Note: the applicant indicated that the proposed Flex room areas (with baths, closets, sinks) on the rear ground floor of the regular dwelling units are not ADUs...</t>
  </si>
  <si>
    <t>This application is related to APN 11-869-57. The accurate parcel information is addressed correctly. We have also provided the recorded parcel map to support the above statement. _x000D_
_x000D_
Variance for curb cut separation: applicant informed that although a var is being applied for, it is not required by code to provide 2 parking space for a single-family house and therefore parking spaces/curb cut size can be reduced.</t>
  </si>
  <si>
    <t>Construct a new 3-story 1,885 square feet single-family home with a 404 square feet Junior ADU and a rear 850 square feet detached ADU with an attached garage parking and driveway parking space_x000D_
_x000D_
Note: Planner DT is assigned to project by same applicant at parcel adjacent</t>
  </si>
  <si>
    <t>Design Review for new construction of two story, 4-bedroom, 3,623 square foot single family residence with attached two-car garage on a vacant 6,088 square foot lot identified as APN 11-869-55. Proposed project meets all zoning requirements for the RD-1 zone. Tree permit (T2300028) required to remove three protected trees. No creeks present.</t>
  </si>
  <si>
    <t>*SB35* Proposal for the new construction of a six-story 94 residential unit building (100% affordable) with 2,270 square feet of ground floor commercial space. The proposal includes the demolition of the west side four-story non-residential building and skybridge.</t>
  </si>
  <si>
    <t>6-story building with 49 residential units and ground floor garage with 23 parking spaces on a vacant property. Construction for a 100% Affordable Supportive Housing project via an AB 2162 Application. Total square footage=37,361 sf. Over 20% of floor area is dedicated to supportive services spaces.</t>
  </si>
  <si>
    <t>Construction of new 4467 sf three-story duplex with CUP for wall height in RM-2 Zone</t>
  </si>
  <si>
    <t>NEW 1,439 SF TWO STORY RESIDENCE WITH ATTACHED 482 SF ADU ON THE FIRST STORY.</t>
  </si>
  <si>
    <t>Design Review to add three new units to an existing duplex. Two new units will be at basement level; divide existing unit at 1st floor into two units and maintain 2nd floor unit as one unit for a total of five units. New conditioned area totals 1,431 square feet.</t>
  </si>
  <si>
    <t>PROPOSED NEW TWO-STORY SINGLE FAMILY RESIDENCE. _x000D_
THE RM-3 ZONING PER CITY OF OAKLAND ALLOWS 2 RESIDENTIAL UNITS UNDER CITY OF OAKLAND MUNICIPAL CODE,TABLE 17.17.03 PROPERTY DEVELOPMENT STANDARDS - PERMITTED DENSITY.</t>
  </si>
  <si>
    <t>To construct a story house on an empty lot. Area of Secondary Importance (Barstow Tract)</t>
  </si>
  <si>
    <t>New 2708 sf, 3 story, 3 unit apartment building.  PLN14369</t>
  </si>
  <si>
    <t>Construction of a factory built wood framed “L” shaped residential building on a vacant lot with 4 stories on one leg and 3 stories on the other consisting of 102 residential units (all of which are to be affordable units) on top of a concrete slab and will have 21 parking spaces. Currently project name to be: The Phoenix Supportive Housing. PLN18252</t>
  </si>
  <si>
    <t>Convert storage area at basement of 2story 5unit MFD to 811sf, 2bedroom/1bathroom ADU.</t>
  </si>
  <si>
    <t>Convert carports and storage of existing 13-Plex into 3 Category I ADUs (536 SF, 616 SF and 607 SF), each with 1 bed / 1 bath. Scope includes a seismic retrofit of the building. New units to be addressed as 6420, 6424 and 6428 MacArthur Blvd.</t>
  </si>
  <si>
    <t>Legalize basement conversion of triplex into a 956 SF Category I ADU with 3 bed / 1 bath. New unit to be addressed as 6421 Bancroft Ave.</t>
  </si>
  <si>
    <t>Construction of a new 66,697SF, 5 story, 117 unit multi-family building. 82 units to be market-rate and 35 units to be affordable. PLN21019</t>
  </si>
  <si>
    <t>Construct a four-story 28 residential condominiums "ALL-ELECTRIC BUILDNG per OMC 15.37" with ground-floor parking garage with 15 parking spaces, and surface perking. VTPM11148</t>
  </si>
  <si>
    <t>To abate CE# 1904867: Repair fire damage and convert SFD into triplex (1 unit per floor). Scope includes converting attic into habitable space, constructing 3-story 956 SF attached addition at rear. New units to be addressed as 2329 and 2331 Fruitvale Ave.</t>
  </si>
  <si>
    <t>Construct new 3story, 9-unit multi-family residential building.  PLN19220</t>
  </si>
  <si>
    <t>To install kitchen and bath in previously approved work/live conversion for Unit #330-C. (Legalization of live/work unit #330-C per Planning Approval CM08258)</t>
  </si>
  <si>
    <t>At 4 story MFD, construct 8 new ADUs at covered parking area; add new walls at ground floor exterior façade and site improvements.</t>
  </si>
  <si>
    <t>At 2 story 6unit MFD, convert 1,561sf ground floor garage/storage to 2 new ADUs and communal laundry room with exterior entry; new ADUs included 2bedrooms\1 bathroom. Mandatory Seismic Retrofit to comply with OMC chapter 15.27 in first level.</t>
  </si>
  <si>
    <t>Convert an existing attached garage located at the rear of the first floor of a two-story duplex (1248 and 1250 78th Ave) into a (453 sf) 1 Bedroom/1 Bathroom ADU. 1-Hr Fire rated floor/ceiling and 50 to 54 STC sound to be installed between new ADU and upper unit; 1-Hr Fire rated walls and interior partition walls and 50 to 54 STC sounds to be installed between new ADU and adjacent first floor unit. Exterior Scope: remove existing garage doors and install new entry door and window for new ADU; install (2) windows at first floor interior sides. Mechanical, Electrical and Plumbing work require separate permits.
New ADU to be addressed 1252 78th Ave</t>
  </si>
  <si>
    <t>Convert 2670 square feet of retail space into (3) upper level (unit 1 -874SF, unit 2 -921SF and unit 3 -826SF) new two-story work/live units within the envelope of the existing work/live building. No exterior work or additional square foot added. Related planning revision approval PLN15265-R01</t>
  </si>
  <si>
    <t>Construct new CAT II 720 s/f ADU "ALL-ELECTRIC BUILDNG per OMC 15.37" at side yard of multi-family residence. New ADU to consist of two bedrooms and 1 bathroom. To include related MEPs. Detached ADU located at side of Main House at 8424 DOWLING STREET. Address for new ADU to be 8420 DOWLING ST.</t>
  </si>
  <si>
    <t>Construct new 4-story, 50 senior housing units (49 affordable senior housing units by privately funded and 1 manager's unit) with ground floor community room. 3 lots to be merged. (E) building to be demolished under demo permit. ALL ELECTRIC BUILDING</t>
  </si>
  <si>
    <t>At (8) unit MFD, convert (E) ground floor garage space into (2) 403 SF ADU's. Each ADU includes (1) bedroom, (1) bathroom, and kitchen/living. DRX220439  (N) ADU to be addressed 768A Walker Ave and 768B Walker Ave.</t>
  </si>
  <si>
    <t>Convert 2 existing illegal dwelling units at 4100 Market Street and 898 41st Street on lower-level of existing two-story mixed use building into 1369 square feet of live-work area with address of 898 41st street. To abate CE2105737</t>
  </si>
  <si>
    <t>Convert existing ground floor garage space into a 397 square foot studio ADU in multi unit building. Separate MEP will need to be obtained. No exterior work. New address will be 6500 Foothill Blvd Unit A._x000D_
_x000D_
Convert existing ground floor garage space into a 346 square foot studio ADU in multi unit building. Separate MEP will need to be obtained. Install windows and doors per plan detail  New address will be 6500 Foothill Blvd Unit B.</t>
  </si>
  <si>
    <t>Convert existing ground floor garage space into a 380 square foot studio ADU in multi unit building. Separate MEP will need to be obtained. Install windows and doors per plan detail. New address will be 6506 Foothill Blvd Unit C_x000D_
_x000D_
Convert existing ground floor garage space into a 369 square foot studio ADU in multi unit building. Separate MEP will need to be obtained. Install windows and doors per plan detail. New address will be 6506 Foothill Blvd Unit D.</t>
  </si>
  <si>
    <t>Convert ground floor garages into 2 ADUs and mandatory Seismic Retrofit for 3 story, 10-unit MFD/ Mandatory Seismic Retrofit to comply with OMC chapter 15.27 in basement level. SSRV150539</t>
  </si>
  <si>
    <t>Convert ground level storage area into 4 ADU units. DRX220190. TO PARTIALLLY ABATE CE#1504133.</t>
  </si>
  <si>
    <t>Convert non-habitable garage(s) to six habitable attached accessory dwelling units at lower level of multi-family building. Unit A is a 382 sf studio with 1 bathroom with kitchen and living room. Unit B is a 370 sf studio with 1 bathroom with kitchen and living room. Unit C is a 195 sf 1 bathroom studio with kitchen and sleeping unit. Unit D is a 402 sf studio with 1 bathroom with kitchen and living room. Unit E is a 427 sf studio with 1 bathroom with kitchen and living room. Unit F is a 481 sf 1 bedroom/1 bathroom with kitchen and living room. includes new door/windows.  NEW ADDRESS WILL BE 1008 E 23RD AVE UNITS A-F.  DRX220444</t>
  </si>
  <si>
    <t>Convert (e) 2story commercial building to 4 residential units and lift building to increase basement ceiling height for ADU and parking. PLN22068.  Proposed addresses for new units 469 34th Street and 3330 Elm Street, Oakland 94609.</t>
  </si>
  <si>
    <t>New 850 sq ft 1 bedroom/ 1 bath ADU at multi-family dwelling. New ADU to be addressed: 639 Fairview St.  DRX230149</t>
  </si>
  <si>
    <t>Convert existing non habitable garage on the ground level into (2) attached studio ADUs in multi-unit building. Unit A will be 270 SF and unit B will be 273 SF. Separate MEPs will need to be obtained.</t>
  </si>
  <si>
    <t>At 5 unit building - Conversion of (E) basement to (2) ADUs. UNIT A: 450 SF containing 1 bedroom/ 1 bath. - UNIT B: 395 S.F. containing 1 Bedroom/ 1 bath. DRX230283</t>
  </si>
  <si>
    <t>To convert an existing carport at Multi-Family Dwelling (building A) into an 801 s/f, 1 bedroom, 1 bathroom ADU . Related mechanical, electrical, and plumbing to be permitted separately. Main property address: 1985 Pleasant Valley Ave. New ADU address to be 1979 Pleasant Valley Ave.</t>
  </si>
  <si>
    <t>To convert existing carport/storage (building B) into one 436 s/f 1 bedroom/1 bathroom ADU and one 373 s/f 1 bedroom/1bathroom ADU for MFD. Related mechanical, electrical, and plumbing to be permitted separately. Main property address: 1985 Pleasant Valley Ave. New ADU's to be addressed as 1981 &amp; 1983 Pleasant Velley Ave.</t>
  </si>
  <si>
    <t>Convert the basement into an 1199 sq ft ADU consisting of 3 bedroom/2 bath and new rear 73 sq ft deck on 1st floor of MFD. Proposed address of 812 6TH AVE, UNIT 5. Separate MEP required. DRX230700</t>
  </si>
  <si>
    <t>Complete interior remodel of unit 1008, 321 sq ft addition and 399 sq ft conversion of unit 1008 to create 720 sq ft attached ADU consisting of 2 bed/1 bath and 321 sq ft addition and balcony on second floor in unit 1006. Proposed address for ADU is 1010 54TH ST. Separate MEP permits required.</t>
  </si>
  <si>
    <t>Build a 767 SF garage in place of a previously destroyed garage with a 575 sf. second floor studio ADU "ALL-ELECTRIC BUILDNG per OMC 15.37" with a full bath, kitchen, elevator, and a terrace outdoors on top of the accessory building connecting to the primary residential facility.  Includes replacing stair &amp; retaining wall in ROW.  Includes related MEP work.  Located in front of 64 Hermosa Ave_x000D_
_x000D_
3/17/22 REV # 1: CHANGE IN SCOPE  (N) 522 SQFT GARAGE WITH (N) 406 STUDIO ADU ON TOP_x000D_
OWNER REPLACED ARCHITECT/DESIGNER OF RECORD.</t>
  </si>
  <si>
    <t>Construct new 743 sq.ft. detached secondary unit (3beds/ 2 baths) at front of SFD addressed as 6239 Bromley Ave. Includes MEP</t>
  </si>
  <si>
    <t>Within (e) building envelope at basement level convert to 480sf secondary unit with 1 bath, kitchen, bedroom;, permit included mechanical, electrical and plumbing.  New side entrance at west property line. SFD to be 564 45th St. Unit A and new ADU to be addressed as 564 45th Unit B. Scope includes new meter and subpanel for ADU.</t>
  </si>
  <si>
    <t>Convert existing detached 445 SF garage in rear of 26 Ramona Ave. into 1 bed / 1 bath ADU. Modify window and door openings. Create storage space just inside existing garage roll-up door (to be replaced with new double doors). MEPs included.</t>
  </si>
  <si>
    <t>To construct 1560 s/f ADU within the existing building envelope for SFD. Remove and replace foundation, construct new exterior deck and stairs. To include related MEPs. New unit to be addressed as 1207 - 34th Street.</t>
  </si>
  <si>
    <t>At rear of SFD convert 220 SF detached garage (and add 449 additional SF) to a 669sf 2bedroom/one bath ADU, permit includes mechanical, electrical and plumbing. Proposed address for new ADU:  2711 MACARTHUR BL 94602</t>
  </si>
  <si>
    <t>Convert (e) church to 1,675sf, 3bedroom/2bathroom sfd, permit includes mechanical, electrical and plumbing.</t>
  </si>
  <si>
    <t>Raise SFD 5.75 FT to create a garage and new 831 SF ADU at lower level with 1 bedroom. Remodel main unit with new rear terrace and stair, new windows, new enclosed front entry and replaced siding. Expand main unit kitchen by relocating laundry to lower level. MEP work includes kitchen remodel, laundry relocation, new ADU kitchen and full bath, wiring, lights, switches, outlets, exhaust fans, HVAC and tankless water heater. New unit to be addressed as 877 Arlington Ave.</t>
  </si>
  <si>
    <t>At single story sfd, convert (e) attached garage to 1bedrooom JADU utilizing bedroom #3 from SFD, construct 2nd story addition to create master suite serving the SFD, permit includes mechanical, electrical and plumbing.</t>
  </si>
  <si>
    <t>Construct 707 SF detached Category II ADU in rear of duplex (854 36th St) with 3 bed / 2 bath. MEP work includes kitchen and bath fixtures, plumbing, wiring, lights, switches, receptacles, HVAC, fans, laundry hook-ups and water heater.</t>
  </si>
  <si>
    <t>Construct a 273 sf 1-story ADU "ALL-ELECTRIC BUILDING" at rear of new SFD.  To include to mep's</t>
  </si>
  <si>
    <t>Legalize basement conversion of SFD into 623 SF Category I ADU with 3 bed / 1 bath. MEP work includes kitchen and bath fixtures, lights, switches, outlets, water heater and mini-split heat pump. New unit to be addressed as 2570 Truman Ave. To abate CE# 2004501</t>
  </si>
  <si>
    <t>At rear of sfd, construct new 1,743sf 2story3bed/2.5 bath sfd with attached garage "ALL-ELECTRIC BUILDNG per OMC 15.37", permit includes mechanical, electrical and plumbing PLN21030.  Proposed address for new unit:  972A 63RD ST 94608</t>
  </si>
  <si>
    <t>Construct new 2story duplex on vacant lot; each unit 3bedroom/2.5 bathroom with deck/balcony at rear bedrooms; permit includes mechanical, electrical and plumbing. Proposed address 2441 and 2443 13TH AV 94606 PLN19085</t>
  </si>
  <si>
    <t>Convert basement of SFD into 742 SF Category I ADU w/ 1 bed/ 1 bath, kitchen, living and laundry room. Remodel main unit kitchen with changes to wall layout, replace windows and doors, and add hallway closet. New unit to be addressed as 61 Vancleave Way. MEP work includes kitchen and bath fixtures, lights, switches, receptacles and radiant heating.</t>
  </si>
  <si>
    <t>New 800 SF, 2 Bedroom / 2 Bath (Detached -CAT II) ADU "ALL-ELECTRIC BUILDING" IN THE REAR OF 1700 104th Ave. To include new HVAC system, and electrical and plumbing work. VB -Year Built 1920</t>
  </si>
  <si>
    <t>Convert SFD's attached garage into a 375 SF Category I studio ADU and bike storage with new deck, doors, windows and skylights. MEP work includes kitchen and bath fixtures, laundry connections, lights, switches, receptacles, tankless water heater, mini-split system and sub-panel. New unit to be addressed as 2261 Mastlands Dr.
DRX220019</t>
  </si>
  <si>
    <t>Legalize detached garage conversion behind mixed use bldg. (439 Alcatraz Ave) into 584 SF Category II ADU, with 2 bedrooms, 1 bath, kitchen and living room. MEP work includes kitchen &amp; bath fixtures, lights, switches, receptacles, mini-split system, water heater and fans. Scope includes new openings for skylights.</t>
  </si>
  <si>
    <t>Convert part of detached garage in rear of SFD (3026 Guido St) into 525 SF Category I ADU w/ 1 bed &amp; 1 bath. MEP work includes kitchen &amp; bath fixtures, lights, switches, receptacles, heat pump water heater, mini-split system and laundry connections.
DRX220028</t>
  </si>
  <si>
    <t>Construct new detached 2-story 1000 SF Category II ADU "ALL-ELECTRIC BUILDING" in rear of SFD (9024 Sage Rd) with 2 bed / 2 bath. MEP work includes kitchen &amp; bath fixtures, lights, switches, receptacles, laundry, HVAC and tankless water heater.</t>
  </si>
  <si>
    <t>Construct detached 2-story 791 SF Category II ADU "ALL-ELECTRIC BUILDING per OMC 15.37"in rear of SFD (826 53rd St) with 1 bed, 1 bath, living, kitchen and laundry. MEP work includes kitchen &amp; bath fixtures, lights, switches, receptacles, HVAC, laundry, water heater and 100AMP sub-panel.</t>
  </si>
  <si>
    <t>Construct detached single-story 681 SF Category II ADU in rear of SFD (5643 Merriewood Dr) with 2 bedrooms, 1 bath, kitchen, living room and laundry. MEP work includes kitchen &amp; bath fixtures, lights, switches, receptacles, laundry connections, HVAC and water heater.</t>
  </si>
  <si>
    <t>Convert garage underneath existing SFD in rear of property (3846 Midvale Ave) into 450 SF CAT I studio ADU. Scope includes changes to windows and doors. MEP work includes kitchen and bath fixtures, lights, switches, receptacles, water heater and HVAC. New unit to be addressed as 3844 Midvale Ave.</t>
  </si>
  <si>
    <t>Construct new 3-story 6301 SF SFD "ALL-ELECTRIC BUILDNG per OMC 15.37" on down-sloped vacant lot with attached 808 SF 3-car garage and 4 bedrooms, 4.5 bathrooms, home gym, office, sauna and laundry room, rear and rooftop decks. MEP work includes all kitchen and bath fixtures, lights, switches, receptacles, HVAC, water heater, sauna and laundry connections.  _x000D_
PLN21096</t>
  </si>
  <si>
    <t>To abate CE #2101756: Legalize SFD's 1019 SF basement conversion into lower level unit (1 bed, 1 bath) to make entire property a duplex. Includes changes to wall layout, interior stair and new concrete stairs at exterior. New unit to be addressed as 2419 Frances St. PLN22012</t>
  </si>
  <si>
    <t>Lift (e) SFD 6' to construct 954st 3bed/2bath unit, 40sf addition to (e) sfd, alteration to roof, permit includes mechanical, electrical and plumbing.  Proposed address for new unit 6115 Fremont St 94608</t>
  </si>
  <si>
    <t>At SFD, create attached 697sf ADU by converting 407sf detached garage, constructing adjoining 137sf bath/hallway to (e) 153sf bedroom at SFD, permit includes mechanical, electrical and plumbing.  Proposed address for new unit 1206 Holman Rd 94610.</t>
  </si>
  <si>
    <t>On vacant lot construct new 2story SFD with attached ADU, 5/bedrooms/4bathrooms, total conditioned space 2,235sf, proposed address: 1437A and 1437B  48th Ave 94601 PLN21195</t>
  </si>
  <si>
    <t>On vacant lot construct new 2story SFD with attached ADU, 5/bedrooms/4bathrooms, total conditioned space 2,235sf, proposed address: 1435A and 1435B  48th Ave 94601 PLN21198</t>
  </si>
  <si>
    <t>On vacant lot construct new 2story SFD with attached ADU, 4/bedrooms/4bathrooms, total conditioned space 1,659sf, proposed address: 1441A and 1441B  48th Ave 94601 PLN21196</t>
  </si>
  <si>
    <t>On vacant lot construct new 2story SFD with attached ADU, 4/bedrooms/4bathrooms, total conditioned space 1,659sf, proposed address: 1439A and 1439B 48th Ave 94601 PLN21197</t>
  </si>
  <si>
    <t>Convert &amp; expand basement to create new 850sf CAT 2 ADU. Remodel main floor kitchen, dining, bath, bed and laundry, new master suite. New roof, windows. New deck in rear. MEP work included. New unit to be addressed as 1580 32nd St.  DS220073</t>
  </si>
  <si>
    <t>BUILD NEW 1,820 SF REAR HOUSE AS A MINILOT DEVELOPMENT WITH A SHARED DRIVEWAY. TO CONSTRUCT NEW TWO-STORY 3 BEDROOM, 2.5 BATHROOM SFD. TO INCLUDE RELATED MEPs.</t>
  </si>
  <si>
    <t>Construct new (1,599 sf) detached 2-story residential "ALL-ELECTRIC BUILDING" with an approximately (804 sf) building footprint at the rear of an existing multi-family dwelling for (2) new ADUs. First floor to serve as (799 sf) 1 bedroom/1 bathroom ADU and second floor to serve as (799 sf) 1 bedroom/1 bathroom ADU. Construct wooden exterior staircase at front of building with an approximately (27.2 sf) landing to access ADU at second floor. Building to be 18' in height at ground level with a 1:12 pitch roof. Exterior finish to match existing main building. Mechanical, electrical and plumbing work included. Tankless Water Heaters and Mini-split Condensors included.
New ADUs to be addressed as Units #5 &amp; 6 at 3426 Boston Avenue</t>
  </si>
  <si>
    <t>Construct new (1696 sf) two-story detached residential building for (2) new ADUs "ALL-ELECTRIC BUILDING" at rear yard of existing duplex (4331 &amp; 4333 Brookdale Ave). Each ADU to be (901 sf) with 2 bedrooms and 2 bathrooms. MEP included. DRX220030.
New ADUs to be addressed: 4335 Brookdale Ave and 4337 Brookdale Ave</t>
  </si>
  <si>
    <t>Construct detached 560 SF ADU "ALL-ELECTRIC BUILDING" in south of (E) SFD (126 Glenwood Glade), with 1 bed, 1 bath room, living, kitchen, and laundry. MEP work includes all new kitchen and bath fixtures and plumbing, lights, switches, outlets, condenser, heat pump and laundry hook-ups. (Separate solar permit required  for 1.8kw)
3-27-23   Rev #1 - Water heater relocated to closet</t>
  </si>
  <si>
    <t>Construct new (1000 sf) detached 3 bedroom/2 bathroom one-story ADU "ALL-ELECTRIC BUILDING" at rear yard of existing duplex (3215 &amp; 3217 Market St). ADU to be approximately 13'11" in height with a 3:12 pitch shingle roof and stucco exterior. Exterior materials and colors to match existing primary building. Mechanical, electrical, and plumbing work included. Scope includes mini-split heat pump system, tankless water heater, and electric meter.
New ADU Address: 3213 Market Street</t>
  </si>
  <si>
    <t>At lower level of SFD convert basement/garage into 2bedroom\2bathroom ADU, including new windows, front/rear doors, new foundation, reinforce (e) shear walls, new concrete pad, remove/replace siding at specific location, permit includes mechanical, electrical and plumbing.  Proposed address for new unit: 1174 10th St 94607</t>
  </si>
  <si>
    <t>At existing 3 story single family dwelling reconfigure interior to create primary residence on the third floor, 1,183 sq ft ADU with 2 beds/1bath on the second floor, and 348 sq ft JADU with studio and 1 bath on the first floor.  Includes all related MEP.  New Address for ADU to be 623 MacArthur Blvd.</t>
  </si>
  <si>
    <t>Remodel existing SFD including relocate laundry, remove portion of deck &amp; relocate stairs. Convert existing garage &amp; construct 263 sf addition to create attached 460 sf ADU unit. Includes MEP: 200amp main service at house, 100amp at ADU. - New address will be 5230 Cole Street</t>
  </si>
  <si>
    <t>At existing single-family dwelling convert existing unconditioned lower-level storage space into a 1198 square foot ADU with 3 bedrooms and 3 bathrooms.  Includes all related MEP.  New ADU to be addressed as 975 Aileen St.</t>
  </si>
  <si>
    <t>Construct new 2-story 693 SF SFD "ALL-ELECTRIC BUILDNG per OMC 15.37" with 1024 SF attached garage, 50 SF entry deck and 213 SF living room balcony - 1 bedroom / 1 bath. MEP work included. PLN21008</t>
  </si>
  <si>
    <t>Construct a 994 SF ADU at in the lower level of existing SFD. (to include related MEP's) DRX220388</t>
  </si>
  <si>
    <t>At existing SFD at the front of the property, remodel 1st floor kitchen, reconfigure existing bathroom to create (2) bathrooms, and reconfigure den and laundry room to create 3rd bedroom.  At lower level, convert basement to a 907sq. ft. ADU with (1) bedroom and (1) bathroom. New ADU to be addressed as 471 49th Ave. DRX220292</t>
  </si>
  <si>
    <t>Convert (E) garage on the lower level of (E) SFD (1241 97th Ave) into 244 sf.  1-bedroom ADU. Construct (N) attached patio area in the rear of the house. (N) patio roof, (N) ground deck.  Replace (E) windows and siding with (N) stucco. Scope includes related M/E/P works and laundry hook up.  Construct (N) rear fence less than 7'-0" height. To abate CE#2202488 (N) ADU unit is addressed to 1243 97th Ave. Paint included._x000D_
_x000D_
8-30-23   REVISION #1 - ADU and stucco removed from scope. Reduce fence to less than 7' height. Restore garage door back to original. Remove rear deck and patio covering</t>
  </si>
  <si>
    <t>Legalize garage conversion to ADU at rear of existing SFD. Includes all related MEP.  ZW2200821</t>
  </si>
  <si>
    <t>Convert (E) non-habitable lower-level space into (N) 702 sq. ft. ADU includes (2) bedrooms, (2) bathrooms, living room, and kitchen. Repair (E) damaged outdoor stairs. Related M/E/P works include all kitchen and bath fixtures, plumbing, lights, switches, and outlets. Installation of (N) central heating system and main electrical panel to 100amps. Main unit to be addressed 704A 45th St. and (N) ADU to be addressed 704B 45th St. DRX220369</t>
  </si>
  <si>
    <t>At SFD, convert 1,035 sf (E) non-habitable basement area into 500 sf. (N) JADU (1 bedroom, 1 bathroom, and a kitchen) and 535 sf. addition consists of (2) bedrooms, (1) bathroom, laundry area, stairs into main SFD. MEP work includes kitchen and bath fixtures, lights, switches, receptacles, and laundry connections. Scope includes changes to wall layout, doors and windows. DRX220410</t>
  </si>
  <si>
    <t>Convert (E) detached garage at rear of existing SFD (6279 Chabot Rd.) into (N) 226 sf. ADU. Includes related M/E/P - (N) unit to be addressed 6277 Chabot Rd.  DRX220397</t>
  </si>
  <si>
    <t>Convert unconditioned space in basement to 467 sq ft ADU  containing 1 bedroom, 1 bath includes mechanical, electrical and plumbing. Proposed address for new ADU: 5017 Melrose Ave.</t>
  </si>
  <si>
    <t>Convert (E) detached garage into a (N) 366 sf (1) bedroom suite at rear of (E) SFD (3818 Woodruff Ave). Excavate/replace (E) concrete slab 12" lower to accommodate a habitable ceiling height and replace roof, siding, windows, and a door. Related M/E/P work includes all (N) kitchen and bath fixtures and plumbing, lights, switches, outlets, and laundry hook-ups. (N) ADU unit is addressed to 3816 Woodruff Ave.</t>
  </si>
  <si>
    <t>At rear of existing SFD (756 41st St to be readdressed 756 A 41st St.) construct a detached ADU with 351 SF w/ 232 SF loft and 1 bedroom and 1 bathroom. _x000D_
"ALL-ELECTRIC BUILDING per OMC 15.37"</t>
  </si>
  <si>
    <t>Construct new 540sf detached ADU unit "ALL-ELECTRIC BUILDNG per OMC 15.37" at rear of existing SFD. Includes MEP  ZW2201373</t>
  </si>
  <si>
    <t>Construct 863 SF ADU with two bedrooms, kitchen, dining/living rooms at rear of existing SFD. Includes MEP - Address for new ADU to be 1155 SEMINARY AVE. 
ALL ELECTRIC BUILDING subject to OMC15.37</t>
  </si>
  <si>
    <t>At rear of existing SFD (3062 Birdsall Ave.) construct new detached 265 sq ft. studio ADU with a 300 sq ft attached arbor "ALL-ELECTRIC BUILDNG per OMC 15.37".  All related MEP included.  Electrical includes main service upgrade to 200AMP.</t>
  </si>
  <si>
    <t>At rear of SFD, convert (E) garage to (N) 632 sf detached ADU with (2) bedrooms, (1) bathroom, Kitchen, and Living room. Related M/E/P works include installation (N) electrical meter, upgrading MSP to 100 amps, (N) heat pump, and (N) electrical water heater. (N) ADU to be addressed 2813 Minna Ave.</t>
  </si>
  <si>
    <t>At rear of existing SFD (3288 Jordan Rd) construct new 551 SF ADU "ALL-ELECTRIC BUILDNG per OMC 15.37" with 1 bedroom and 1 bathroom.  Includes all related MEP.  Demolition of Garage on separate permit under RB2204341.
1/24/23-REV 1: REVISED FOUNDATION AND FLOOR PLAN.</t>
  </si>
  <si>
    <t>To construct new 472 SF detached ADU at rear of SFD with 1 bedroom and 1 bathroom. To include related MEPs. New address for detached ADU to be 880 - 54TH STREET.</t>
  </si>
  <si>
    <t>AMNESTY PROGRAM - At rear of duplex add fire rating to interior wall between units to meet life safety standards.</t>
  </si>
  <si>
    <t>Construction of a new 2,000-square-foot 2-story Single Family House "ALL-ELECTRIC BUILDING" with 3 bedrooms/3 bathrooms plus additional office on a 2,250-square-foot lot. Includes related MEP work. New address will be 732 26th St.</t>
  </si>
  <si>
    <t>To construct a new 1-story 1,000sf Category 2 detached ADU "ALL-ELECTRIC BUILDNG per OMC 15.37" at the rear of SFD. The new unit shall contain 3 bedrooms and 3 bathrooms. to include related mechanical, electrical, and plumbing. New address for ADU to be: 1603 - 65TH AVENUE. Main house address: 1601 65TH AVENUE.</t>
  </si>
  <si>
    <t>Construct detached category ADU 671 SF 1 bedroom, 1 bath, kitchen with mezzanine home office space and 43 sq ft roof deck at rear of 1033 Winsor, existing SFD. (New ADU to be addressed 1031 Winsor Ave) - "ALL-ELECTRIC BUILDNG per OMC 15.37"_x000D_
04/05/2023 - REV #1:  Moving footprint of permitted ADU, reducing overall height, changing concrete patio to wood</t>
  </si>
  <si>
    <t>Addition of detached 684 sq.ft. ADU "ALL-ELECTRIC BUILDNG per OMC 15.37" at rear of existing single-family house at 3216 Louise St, Oakland, CA 94608.  To include mechanical, electrical, and plumbing. (Address for new ADU to be 3214 LOUISE STREET.)</t>
  </si>
  <si>
    <t>Legalization of unpermitted lower-level conversion of existing SFD into 704 SF ADU. Replace windows. Includes related MEP  DRX220426 - To abate CE2106391</t>
  </si>
  <si>
    <t>Construction of HCD approved and inspected Factory Built Housing ADU "ALL-ELECTRIC BUILDING - SUBJECT TO OMC 15.37". 345sf ADU to be fully completed in Factory and installed on Concrete t-footing foundation, connected to site utilities. Detached, located at right-rear side of existing SFD   DRX220503</t>
  </si>
  <si>
    <t>Construction of a new (1,764 SF SFD to be addressed 667 Alcatraz Ave), with 966 SF ADU on the lower level (to be addressed 667 Alcatraz Unit A). Includes related MEP - PLN22049</t>
  </si>
  <si>
    <t>Construct 1553 SF. SFD at the rear of new SFD and ADU (to be addressed 669 Alcatraz Ave). Includes related MEP - PLN22049</t>
  </si>
  <si>
    <t>Legalize 604SF detached ADU "ALL-ELECTRIC BUILDNG per OMC 15.37" at the rear of the property. Scope of work includes 1 living room, 1
kitchen, 1 bedroom, and 1 bath. To include MEP related work. To abate CE1801073</t>
  </si>
  <si>
    <t>Construct a 288 square foot detached ADU "ALL-ELECTRIC BUILDNG per OMC 15.37" studio with balcony and exterior deck with stairs at the rear of 7900 Winthrope St. Related MEP work to included. New address of ADU will be 7902 Winthrope St</t>
  </si>
  <si>
    <t>Construct one new additional residential dwelling unit with 3 bed / 2 bath on lower level to existing residence and remodel</t>
  </si>
  <si>
    <t>At rear of existing single-family dwelling, new 291 sq ft detached ADU containing 0 bed/1 bath including MEP. New ADU to be addressed: 2646 Grande Vista Ave.</t>
  </si>
  <si>
    <t>Convert existing basement into JADU unit including (3) new windows. Rebuild exterior stairs at east side of SFD, enclose space below. Rebuild existing deck at southwest corner of 1st floor with stairs leading to yard below. DRX220345</t>
  </si>
  <si>
    <t>Construct detached 588 Sq ft 2 bed/1bath ADU "ALL-ELECTRIC BUILDNG per OMC 15.37" unit in the rear of single-family dwelling. DRX220453</t>
  </si>
  <si>
    <t>At 1-story SFD, 338 SF addition to (E) primary house. Scope includes removing/relocating (E) exterior walls to create (N) porch area, (N) living room, (N) dining room, (N) kitchen and remodel the (E) bathroom. Construct (N) outdoor patio with (N) wood-deck area and (N) retaining walls._x000D_
270 SF of partial (E) garage space and 188 SF of (N) addition area converted into 458 SF of (N) attached ADU with (1) bedroom, (1) bathroom, and (1) kitchen/living room. Create (N) storage/laundry area at the east side of the garage. Related M/E/P works are included. (N) ADU to be addressed 1052 Portal Ave.  DRX220330, DS220315, T2200116</t>
  </si>
  <si>
    <t>Conversion of detached garage at rear of 2723 Ritchie St into a 350 sq. ft. 1 bedroom/1 bathroom detached ADU with kitchen. Include windows and new entry door. Related MEP work for new water heater, subpanel, and mini split system to be included.  New address of ADU will be 2725 Ritchie St. _x000D_
_x000D_
CGS permit will need to be obtained with OakDOT.</t>
  </si>
  <si>
    <t>At rear of SFD addressed 5834 Shattuck, convert (e) detached garage to 255sf ADU, permit includes mechanical, electrical and plumbing.  Proposed address for new unit is 5838 Shattuck Ave 94606.</t>
  </si>
  <si>
    <t>Basement/storage conversion at SFD into 252 SF JADU (1 bed, 1 bath). Partition off garage and replace slab. Changes to wall layout and windows included. MEP work included.</t>
  </si>
  <si>
    <t>Construct 2-story detached 980 SF Category 2 ADU "ALL-ELECTRIC BUILDNG per OMC 15.37" in rear of SFD (208 FOSTER AVE) w/ 2 bed, 2 bath, kitchen, laundry and living room. MEP work included. New unit address - 210 FOSTER AVE  DRX230006</t>
  </si>
  <si>
    <t>Construct 1-story detached 499 SF Category 2 ADU "ALL-ELECTRIC BUILDNG per OMC 15.37" in rear of SFD (9993 EMPIRE RD) w/ 1 bed, 1 bath, kitchen, laundry and living room. MEP work included. New unit address - 9995 EMPIRE RD</t>
  </si>
  <si>
    <t>Scope of work includes the construction of a detached 1,000 square-foot ADU "ALL-ELECTRIC BUILDNG per OMC 15.37" at the rear of the parcel.</t>
  </si>
  <si>
    <t>Scope of work consists of basement conversion in to a 496 square-foot JADU and a 1,185square-foot category 1 ADU - ADU in back of 1434 55th Ave.</t>
  </si>
  <si>
    <t>(All-Electric Per OMC 15.37) (N) 380sf Detached ADU containing 1 bed/1bath in rear of single- family dwelling.  New ADU to be addressed 3179 Middleton St.</t>
  </si>
  <si>
    <t>Convert basement at existing SFD to 990sf ADU unit. Includes MEP - New address will be 1647 21st Ave Construct 83 SF addition at rear of main dwelling including new rear deck and stairs. Remodel kitchen, laundry area. Add new bathroom at main level. DRX231468 , DS230382</t>
  </si>
  <si>
    <t>At basement of 2story SFD excavate crawl space to create 632sf one bedroom JADU, at main level remodel (e) kitchen and bathroom, at upper level create new master suite and laundry closet, permit includes mechanical, electrical and plumbing. DRX220363</t>
  </si>
  <si>
    <t>Convert an unconditioned basement space into a separate 850SF accessory dwelling unit (ADU) with two bedrooms, one bathroom, a kitchen, a living room, and a laundry room. The ADU will have new windows and doors and will be connected to a new subpanel, washer and dryer hookups, and HVAC system. The ADU will also have its own address. DRX230153</t>
  </si>
  <si>
    <t>Construct (2) new 3 bedroom, 2.5 Bath detached ADU's "ALL-ELECTRIC BUILDNG per OMC 15.37" behind existing 818 61st street multifamily residence. Each unit will be 999SF and includes new paved driveway, as well as related MEP work.</t>
  </si>
  <si>
    <t>Build a new 2652SF 3 story 4 bedroom/3 bathroom SFD "ALL-ELECTRIC BUILDNG per OMC 15.37" with an attached lower-level garage on a vacant lot. Includes related MEP trade work.</t>
  </si>
  <si>
    <t>To convert existing 395 sq.ft garage to an ADU consisting of 1 bedroom, 1 bathroom, kitchen, laundry area, and living/dining room. Main house address is: 227 Covington St. New ADU address will be 229 Covington Street. To include related mechanical, electrical, and plumbing.</t>
  </si>
  <si>
    <t>New ADU with 1 bedroom/1 bath 311 sf ADU.  New address will be 4164 RANDOLPH AVE  DRX220476</t>
  </si>
  <si>
    <t>Construct new detached ADUs  (2 units) "ALL-ELECTRIC BUILDNG per OMC 15.37" at right of 778 61st. Each 500SF ADU will include 1 bedroom with 1 bathroom with new exterior stairs for entrance to the upper level ADU. Includes new fencing and related MEP work. New address will be 774 and 776 61st St.</t>
  </si>
  <si>
    <t>To construct 650 SQ.FT detached  ADU to rear side of existing SFD. ADU to consist of two bedrooms and two bathrooms. No changes to existing SFD. To include related MEPs. New ADU to be addressed as: 2510 Humboldt Ave. Main house address: 2508 Humboldt Ave.</t>
  </si>
  <si>
    <t>(N) 705 SF 2 bed/1 bath ADU in converted attached garage of single-family dwelling.</t>
  </si>
  <si>
    <t>Construct 248 SF ADU at rear of existing SFD (after demolition of 196 sq ft garage). MEP included.</t>
  </si>
  <si>
    <t>At rear of existing single-family dwelling (4621 Lincoln Ave change to 4621 A Lincoln Ave) construct a new 1000sf ADU "ALL-ELECTRIC BUILDNG per OMC 15.37" with 2 bedrooms and 1 bathroom.  Includes all related MEP.  Work at the main residence requires a separate permit.</t>
  </si>
  <si>
    <t>Build a detached 399 sq ft 1 bed/bath loft (ADU) "ALL-ELECTRIC BUILDNG per OMC 15.37" with its own garage and porch on the right of 2324 Courtland Ave To include related MEP work, and for new electric appliances. -DRX230520</t>
  </si>
  <si>
    <t>To construct new ADU "ALL-ELECTRIC BUILDNG per OMC 15.37" consisting of 1 bedroom and 1 bathroom (329 s/f) at rear of SFD. To include related mechanical, electrical, and plumbing. Main house address: 911 - 46TH ST. New ADU address to be: 913 - 46TH ST.</t>
  </si>
  <si>
    <t>At rear of SFD, construct (N) attached 504 SF of ADU w/bathroom, kitchen/living, and bedroom in loft area. All related M/E/P works included. (N) ADU to be addressed 844 52ND St. DRX230337</t>
  </si>
  <si>
    <t>Reconfigure portion of existing SFD &amp; convert storage and garage into 1077 sf ADU unit.  All related M/E/P works included. (N) ADU to be addressed 1077 Stanford Ave. DRX230561</t>
  </si>
  <si>
    <t>At rear of SFD, construct (N) 441 SF detached ADU w/ (1) bedroom, (1) bathroom, living/kitchen and loft area. All related M/E/P works included. (N) ADU to be addressed 6022 Harwood Ave. Separate demolish permits required for (2) shed structures. DRX230585</t>
  </si>
  <si>
    <t>Construct (N) 2-story 1,934 sf SFD "ALL-ELECTRIC BUILDNG per OMC 15.37" with attached garage on vacant lot. (N) SFD to consist of living, kitchen, (4) bedrooms and (3) bathrooms. At rear of main house, create (N) 800 sf attached ADU with (2) bedrooms, (1) bathroom, a half bathroom, and kitchen/living dining area. All related M/E/P works included. (N) SFD to be addressed 734 Campbell St. (N) ADU to be addressed 736 Campbell St. PLN22059.</t>
  </si>
  <si>
    <t>Addition of 657 square feet of habitable space at rear of existing single family home for an attached 2 bedroom/1 bath ADU. Include related MEP work. (ALL ELECTRIC BUILDING)</t>
  </si>
  <si>
    <t>Create a new 445SF Junior Accessory Dwelling Unit with 1 bedroom, bathroom and kitchen in the lower floor. Upgrade the lower and upper floors with new kitchen, bathroom and master suite. Fix the foundation and replace the windows and wood siding. Install new electrical, plumbing and HVAC systems for single family home.</t>
  </si>
  <si>
    <t>Construct a new detached 803SF one-story, two-bedroom/one-bathroom ADU "ALL-ELECTRIC BUILDNG per OMC 15.37" at the rear of 930 46th St. Includes related MEP work.</t>
  </si>
  <si>
    <t>Construct new 231 sq ft detached ADU (364 49TH ST, UNIT B) at rear of SFD (To be changed to 364 49TH ST, UNIT A). MEP included. DRX230560</t>
  </si>
  <si>
    <t>EXCAVATE AND RAISE EXISTING SFD TO CREATE NEW 1420SF 3 BEDROOM/2 BATHROOM ADU. CONVERT EXISITNG DETACHED GARAGE INTO 757 SF 3 BEDROOM/ 2 BATHROOM ADU AT REAR OF SINGLE-FAMILY HOME.</t>
  </si>
  <si>
    <t>New 3,290 square foot SFD "ALL-ELECTRIC BUILDNG per OMC 15.37" on a vacant downsloping lot. Consisting of 4 bedrooms, 3 1/2 bathrooms. Minor variance for height for a specific point and height above edge of pavement for S-10 zone. Tree permit for removal of 9 trees and preservation of 7 trees.</t>
  </si>
  <si>
    <t>Conversion storage to 697 SF ADU containing 2 bedrooms 1 bath.</t>
  </si>
  <si>
    <t>Construct new 2 bedroom/1 bathroom single story 651 SF Detached ADU at rear of 14001 Skyline Blvd. Project includes related MEP work for new FAU, subpanel, and plumbing work. Separate sewer lateral permit will need to be obtained with OakDOT. "ALL-ELECTRIC BUILDNG per OMC 15.37"</t>
  </si>
  <si>
    <t>Convert (E) garage and storage into 940 SF ADU containing 3 bedroom/1 bath on the first level of single family dwelling</t>
  </si>
  <si>
    <t>Conversion (E) guest house to (N) 570 SF ADU containing 1 bedroom and 1 bath in the rear of a single-family dwelling.</t>
  </si>
  <si>
    <t>Construct new detached 242 sq ft ADU "ALL-ELECTRIC BUILDNG per OMC 15.37" consisting of 1 bed/1 bath with 91 sq ft storage loft at rear of SFD addressed 2922 Madeline. MEP included. Proposed address is 2924 Madeline St. DRX230711</t>
  </si>
  <si>
    <t>Construct (N) 620 SF ADU containing 1 bedroom/1 bath at the rear of single-family dwelling. MEP included.</t>
  </si>
  <si>
    <t>Convert lower level into attached 639 sf ADU with 1 bed/1bad. Replace 3 windows in-kind, exterior door, enlarging landing at exterior door, elongating 1 window and adding 1 window at SFD. MEP included. Proposed address is 4759 REINHARDT DR. DRX230481</t>
  </si>
  <si>
    <t>Excavate and convert an existing unconditioned basement space into a 620 sq ft accessory dwelling unit with two bedrooms and one bathroom. The work will include installing a new kitchen, family room, laundry room and separate entry way at the right front side of the property. The work will also involve adding new windows and doors, as well as MEP related work for upgrading the electrical meter, sump pump and HVAC system. DRX230775</t>
  </si>
  <si>
    <t>Interior remodel of 1st floor, upper and lower level at SFD. Convert basement into 760 sq ft ADU consisting of 2 bed/2bath. Proposed address for ADU is 9433 Thermal St. MEP included. DRX231029 - To abate CE#2302030.</t>
  </si>
  <si>
    <t>Interior remodel of upper floor duplex unit with a new 381 s/f ADU within existing upper floor duplex. To include related mechanical, electrical, and plumbing. New ADU address to be 327 24TH ST. DRX231013</t>
  </si>
  <si>
    <t>At existing SFD - Convert ground floor storage area into 500sf JADU. Includes MEP  DRX231128 (New address will be 719 Santa Ray Ave)</t>
  </si>
  <si>
    <t>Building new detached 432 sf 1 bed 1 bath ADU at rear of 5924 Whitney Street. Includes MEP related work. DRX230961</t>
  </si>
  <si>
    <t>At 2-story SFD, convert (E) basement space into (N) 499 SF of JADU includes 1-bed, 1-bath, kitchen, laundry, and living room with (N) deck area. All related M/E/P works included. DRX230659</t>
  </si>
  <si>
    <t>Existing SFD - Convert portion of basement to 988sf ADU including MEP. New ADU address to be: 4177 Opal St. Reconfigure upper level to create 2 new bedrooms, 2 bathrooms. Convert portion of basement to 450sf living room, laundry, bathroom, foundation replacement. Includes MEP. Removal of existing chimney. DRX230334</t>
  </si>
  <si>
    <t>Basement conversion to a 270 Junior ADU at single-family dwelling.</t>
  </si>
  <si>
    <t>Conversion of an existing attached garage and storage area below, into a 720 square feet one bed one bath ADU. To include related M-E-P. Main House address: 6966 BALSAM WAY, New ADU address: 6968 BALSAM WAY._x000D_
_x000D_
DRX231063</t>
  </si>
  <si>
    <t>Detached secondary unit; 800 sf HUD approved manufactured ADU to be installed on permanent foundation at rear of SFD. Includes MEP. Proposed address for new ADU 7520 Hansom Drive 94605 DRX230952</t>
  </si>
  <si>
    <t>(N) 800 SF detached Cat-2 ADU unit containing 2 beds, 2 baths at rear of single-family dwelling. Includes MEP. DRX230792</t>
  </si>
  <si>
    <t>New 729 sq ft detached ADU consisting of 2 bedroom/1 bathroom at rear of MFD. MEP included. Proposed address is 1064 37TH ST. ALL ELECTRIC BUILDING.</t>
  </si>
  <si>
    <t>Construct 4 story 5043 SF three-unit building (G, H, J) with 1787 SF attached garage/workshop spaces. Per PLN1537</t>
  </si>
  <si>
    <t>Construct 4 story 5735 SF three unit building with 2268 SF attached garage/workshop spaces. Per PLN15337</t>
  </si>
  <si>
    <t>Construct 4 story 5120 SF three-unit building (A, B, C) with1787 SF attached garage/workshop spaces and 623 SF ground floor commercial space. Per PLN15337. (The ground floor commercial space has been eliminated as part of REV #2).</t>
  </si>
  <si>
    <t>Construct new 4,590 sf. ft., 3-story, 4-unit residential building with 288 sq. ft. attached garage. 1st floor unit 2 bed/1 bath. 2nd floor 2 units with 1 bed/1 bath. 3rd floor unit 3 bed/2 baths. Per PLN16342.</t>
  </si>
  <si>
    <t>Convert office space to 8 to live-work units on 3rd and 4th floor of existing building. Proposed address of 580 Grand Ave, Unit 301, 302, 303, 304, 401, 402, 403 and 404. Per PLN15029 (Partial CO issued for 8 live work units only)</t>
  </si>
  <si>
    <t>Construction of a new 8 story mid-rise (Type IIIA for mid-rise component over a Type I podium) residential apartment complex having 198 units, in conjunction with a 40-story high-rise multi-family residential building. (Phrase I). Per PLN16295
Construction of a new 40 story Type 1 mixed use residential apartment complex having 436 units over a Type 1 podium built under B1703245. (Phrase II). Per PLN16295.</t>
  </si>
  <si>
    <t>Construct a 8 story, new mixed building containing 261 dwelling units with 15,481 square feet of retail space on ground floor. PLN15320.</t>
  </si>
  <si>
    <t>New construction for a 7 story mixed-use building  (Broadway Hotel) consisting of 74 dwelling units a 161 room hotel, and approximately 27,000 sf commercial space with 129 parking spaces on the ground floor. Per PLN16246.</t>
  </si>
  <si>
    <t>Construct new two-story 4-unit building on a vacant parcel to the rear of 2152 High Street.  (No access from Courtland Ave.) PLN17330</t>
  </si>
  <si>
    <t>Convert existing 2nd floor office space of mixed use bldg. into 4 JLWQ units. Ground floor commercial space to remain. Units to be assigned as 201, 202, 203 &amp; 204. Per DRX192052 (Partial CO issued for 4 JLWQ units only)</t>
  </si>
  <si>
    <t>New 6-plex R-2 condo with total living area of 18,752 s.f. with 24 bedrooms, 22 bathrooms. Total garage is 2,230 s.f.  Units will be addressed 6797, 6799, 6801, 6803, 6805 and 6807 Skyview Dr. Per PUD02437</t>
  </si>
  <si>
    <t>Convert existing attached garage/storage space on 1st floor within 20-unit bldg. into a 1 bedroom, 630 SF ADU to be addressed as 285 41st St. Document replacement of 4-story rear stair. To abate CE#1903508. Per DRX200395.</t>
  </si>
  <si>
    <t>To convert five parking spaces under a multifamily residential building into five (5) Accessory Dwelling Units (ADU)-type 1. New units to be addressed as (532 24th St, 534 24th St, 536 24th St, 538 24th St, and 538A 24th St.). Per DRX200482.</t>
  </si>
  <si>
    <t>New construction of a 3 story, 6 unit condominium on a 6,250 sf lot.  PLN19258</t>
  </si>
  <si>
    <t>At 2 story mixed use building with 4 units at upper floor; convert lower level 3 car garage into 723sf, 2bedroom/1 bath ADU; infill garage door, add windows. ADU to be addressed as 1410 67th Ave. Per DRX201231.</t>
  </si>
  <si>
    <t>Construction of an 4 story residential building consisting of 55 residential units (all of which are to be affordable units) with approximately 2700sf commercial ground floor space and a total of 29 assigned parking spaces per PLN18399</t>
  </si>
  <si>
    <t>At (e) 2story duplex; remodel (e) duplex adding 3 additional bedrooms, add unit #3;1,203sf 4bedroom/4bath at basement level, at rear of duplex construct "stair tower", construct parking garage with units #4; 1,963sf 6bedroom/6bath and #5; 2193sf 7bedroom/7bath above. Per PLN19285</t>
  </si>
  <si>
    <t>BLDG1: Construct 6,079 sqft 3-unit townhome with total 12 bedrooms to be addressed 835-839 6th Ave. Per PLN21032</t>
  </si>
  <si>
    <t>BLDG2: Construct 6,225 sqft 3-unit townhome with total 12 bedrooms. - To be addressed 811-815 6th Ave PLN21032</t>
  </si>
  <si>
    <t>BLDG3: Construct  6,078 sqft 3-unit townhome with total12 bedrooms. - To be addressed 829-833 6th Ave PLN21032</t>
  </si>
  <si>
    <t>BLDG4: Construct  12,092 sqft, 6-unit townhome with total 24 bedrooms. - To be addressed 817-827 6th Ave PLN21032</t>
  </si>
  <si>
    <t>Construct a new podium style mixed-use building that consist of 371 residential units, 45,957 SF ground floor commercial, and 480 parking spaces within an 86' tall building. Ground floor commercial to be addressed as 280, 240, and 220 Brooklyn Basin Wy. Per PLN18325.</t>
  </si>
  <si>
    <t>At 4story/32unit multi family dwelling create 3 new ADUs within the building envelope by converting (e) laundry room and storages to habitable space; ADU #1 286sf SF (e) laundry room, ADU #2 251sf (e) storage room, ADU #3 255sf (e) storage room._x000D_
3.31.22 Revision 1 Revision of T24 and MEP diagram for 3 tankless water heater for 3 ADU's instead of using existing equipment's</t>
  </si>
  <si>
    <t>ADU #1 (of 4) / At garage level of 4 story 22-unit apartment building, convert garage #1 and portion of garage #2 (6 total garages) to create 380sf, one-bedroom ADU. Per DRX200685</t>
  </si>
  <si>
    <t>ADU #2 (of 4) / At garage level of 4story 22-unit apartment, convert garage #3 and portion of garage #2 (6 total garages) to create 380sf, one-bedroom ADU. Per DRX200685</t>
  </si>
  <si>
    <t>ADU #3 (of 4) / At garage level of 4 story 22-unit apartment, convert garage #4, #5, and portion of garage #6 (6 total garages) to create 590sf, two-bedroom ADU. Per DRX2100854.</t>
  </si>
  <si>
    <t>ADU #4 (of 4) / At garage level of 4story 22-unit apartment, convert portion of (e) utility room to create 380sf, one-bedroom ADU. Per DRX200685</t>
  </si>
  <si>
    <t>Convert attached garage in rear of 1812 Foothill Blvd (5-plex) into 662 SQF ADU with 2 bedrooms, 1 bath, kitchen and living room. New unit to be addressed as 1817 Independence Way. Per DRX210186</t>
  </si>
  <si>
    <t>Convert boiler room/storage and 2 garage spaces on 1st floor of 5-plex into 755 SF ADU with 1 bedroom, bath, kitchen and living room. Exterior work included (changes to windows). New unit to be addressed as 798 York St. To abate CE#1703075. REV DESC- Convert boiler room/storage and 2 garage spaces on 1st floor of 5-plex into 755 SF ADU with 1 bedroom, bath, kitchen, office/study, and living room</t>
  </si>
  <si>
    <t>Convert basement of MFD (460 28th St) into Category I 470 SF ADU with 1 bed / 1 bath and laundry. New unit to be addressed as 462 28th St. Per DRX210605</t>
  </si>
  <si>
    <t>At the lower level of 2story mixed use building, convert (e) storage area into utility room and 376sf attached ADU.
08/22/22 REV # 1 : HVAC MOVED TO ROOFTOP UNIT.</t>
  </si>
  <si>
    <t>Convert ground floor garages of MFD into 2 Category I ADUs - 498 SF (ADU A) and 373 SF (ADU B). Each unit to have 1 bed, 1 bath, kitchen &amp; living room. Units will be addressed as 1125 A and 1125 B E. 18th St. Per DRX210697</t>
  </si>
  <si>
    <t>Convert (4) garage spaces in existing 8-Plex into (2) Category I ADUs of approx. 300 SF each, with 1 bed, 1 bath, kitchen and living room. To be addressed as 237 A and 237 B Athol Ave. Per DRX210707</t>
  </si>
  <si>
    <t>Convert attached 400 SF garage of triplex into Category I ADU with bedroom, bath, kitchen &amp; living room. New unit to be addressed as 3921 High St. Per DRX210690</t>
  </si>
  <si>
    <t>At SFD, convert basement into 880sf ADU, with1 bedroom and 2 bathrooms.</t>
  </si>
  <si>
    <t>At 9-unit MFD - Convert portion of covered parking into a 520 SF CAT 1 ADU with 1 bed / 1 bath. New unit to be addressed as 498 42nd St.</t>
  </si>
  <si>
    <t>Convert portion of (E) duplex's 2nd floor and 837sf of 3rd floor attic space into (N) 1,083 sf. ADU with 2 bedrooms, 1 bathroom, kitchen and living room. Construct rear exterior stairs, add residential fire sprinklers and (N) skylights. (Separate MEP permits required)</t>
  </si>
  <si>
    <t>Completion permit for B0000615 (legalize conversion of duplex into 4-plex) and RB9903255 (repair fire-damaged kitchen, rear siding, bathroom and roof) DV99341</t>
  </si>
  <si>
    <t>Retroactive housing permit (H&amp;S 17928.12 CBC 1.1.9) to abate CE#2204919: Legalize conversion/division of existing apartments (built between circa 1965) into (5) CAT 3 ADUs within 24-unit MFD (applies to units #5, 6, 7, 24 and 28). Per DS220239.</t>
  </si>
  <si>
    <t>To legalize conversion of existing storage space into an attached 344 SF 1 bedroom &amp; 1 bath ADU at rear of multi-family dwelling. Related mechanical, electrical, and plumbing require separate permits.</t>
  </si>
  <si>
    <t>Convert existing garage at rear of MFD into two 1-bedroom ADUs. Related mechanical, electrical, and plumbing to be permitted separately. Addresses for ADUs will be 6612 &amp; 6614 Telegraph Ave. DRX220298. TO PARTIALLLY ABATE CE#1504133.</t>
  </si>
  <si>
    <t>At 2 story MFD, Amnesty Program for (1) 170sf unit and (1) 1030 sf unit at basement level of (E) SFD. _x000D_
_x000D_
Add 6/5/23- install 1-hour fire protection on party walls and ceilings</t>
  </si>
  <si>
    <t>complete expired rb0700217 - new dwelling</t>
  </si>
  <si>
    <t>Build new SFD 4082 sf w/541 sf attached garage. 4 bedrooms.</t>
  </si>
  <si>
    <t>New multi-story 3,440 sq. sf. SFD on downslope lot 3 bedrooms, 3.5 baths w/attached garage.</t>
  </si>
  <si>
    <t>Convert SFD into 3 condo units, 2 bedrooms, 2 baths each.  Basement will become new habitable space of 1156 sf and 248 sf garage. Each level will be one unit.</t>
  </si>
  <si>
    <t>Construct new  two-story 4,397 square foot (3,893 s.f. conditioned) single family dwelling (4bedroom, 4-1/2 bath) with attached garage on creekside property. #1502157 AND #1603983._x000D_
8/18/21: revision received to add site retaining walls to scope.</t>
  </si>
  <si>
    <t>To construct  3 story 2,735 SF 3 bedroom &amp; 3.5 bath SFD with 518 SF attached garage on a vacant downsloping lot</t>
  </si>
  <si>
    <t>Build new SFD 1937 sq.ft. 4 bedrooms, 4 baths w/attached garage.</t>
  </si>
  <si>
    <t>Construct new 2 story 1,463 sq.sfd  with an attached garage on vacant 2,741 square foot lot. (adjacent to 8353 Outlook Avenue). Tentatively to be addressed 8349 Outlook Av</t>
  </si>
  <si>
    <t>Converting 1015.5 sqft of basement into a secondary unit, 3 bedrooms 2 bathrooms, living room and kitchen. New unit to be addressed 2618 Adeline. DRX170463</t>
  </si>
  <si>
    <t>New 1.5-story, 744 sq. ft. detached Secondary Unit consisting of 1 bedroom &amp; 1 bath at right of existing SFD (4137 Whittle Ave).  DS170214</t>
  </si>
  <si>
    <t>Construct detached 520 SF 2 story 1 bedroom &amp; 1 bath secondary unit located behind 886 Wood St.DRX171398</t>
  </si>
  <si>
    <t>Construct 725 sf. detached two-story residence at rear of existing SFD on same lot     PLN16234  Existing structure demolished under RB1702968</t>
  </si>
  <si>
    <t>Convert lower level of existing SFD into a secondary unit by excavating/addition 144sf to create closet, master bath and bath to (e) 2 bedrooms and den.   Lower level to be addressed 5962 Estates Drive.  10-24-18 Construct second story 96 SF addition next to master bedroom. Replace stucco siding.DRX171603</t>
  </si>
  <si>
    <t>635 SQ. Ft.  Secondary unit in basement of 485 Boulevard way , address 487 Boulevard Way  .DS170343</t>
  </si>
  <si>
    <t>New ADU-327 sqft addition to an existing rear yard 361 square-foot. garage into a 688 square-foot secondary unit (Category II) to be addressed as 5750 Ivanhoe Rd . Scope of work includes the removal of an existing attached shed. DRX171713</t>
  </si>
  <si>
    <t>Construct new 2 bedroom 679sf ADU in rear yard of (e sfd) 3029 Champion.  New unit to be addressed 3031 Champion Street.DRX171634</t>
  </si>
  <si>
    <t>Construct new 2806 sf. 3-story SFD w/ 300 sf. attached garage. Construct new 798 sf. ADU at lower level of SFD. Address for the ADU will be 1446 16th Street        PLN15288, DRX171982.  Upper 2 levels (SFD) to be State approved modular._x000D_
7/19/22: As a result of a submitted revision (Revision #2, approval date 3/12/21) the portion of the project that was originally "state approved modular" has been changed to "stick framing" based on new structural plans.</t>
  </si>
  <si>
    <t>Raise  SFD 28" to create 800 sq ft., 2 bedroom, secondary unit and garage at lower level unit. Unit to be addressed as 708 Brockhurst .DRX180231</t>
  </si>
  <si>
    <t>Construct new 2940 sf. SFD at down-slope vacant lot.    PLN17259    New address will be 3074 Malcolm Ave 11/19/2021 - Revision #1: ADU addition below garage - to be addressed 3072 Malcolm Ave</t>
  </si>
  <si>
    <t>New secondary unit upstairs to be addressed 1682 10th Street). DRX180666</t>
  </si>
  <si>
    <t>To abate unpermitted conversion of two dwelling units below existing SFD, to one 1540 secondary unit in basement level to be addressed 1243 97th Ave; removal of laundry room. CE1704908.DRX181130</t>
  </si>
  <si>
    <t>Construct new detached 642 sqft. Secondary Unit at left side of SFD (6122 S rockridge)  New ADU to be addressed as 6120 S. Rockridge Blvd.  DRX181139  Retaining wall under separate permit.</t>
  </si>
  <si>
    <t>Reconfigure SFD to create secondary unit at upper floor.  Unit to be addressed as 2168 High St.  Both units will be 3 bedrooms &amp; 2 baths.  No change to exterior .PLN19213</t>
  </si>
  <si>
    <t>Construct two story duplex on vacant lot.  Each unit to be 1646 SF with 4 bedrooms &amp; 2.5 baths.  Includes 1371 SF garage at basement level.  units to be addressed as 1626 &amp; 1628 14th St. REV #1: New footing to 2'6" x 12" and revised detail 1/S201 to show 6' max._x000D_
06/15/2022 - REV #2: Front entry stairs at front of building to be enclosed_x000D_
06/28/2023 - REV #3: Truss package</t>
  </si>
  <si>
    <t>Legalize 473 sf garage into a 1 bedroom secondary unit at rear of sfd. Proposed address: 2567 63rd Ave Abate CE 1705364 for work done without permits: Remove unapproved carport and replace with redwood deck, replace all existing windows, complete work done under B9001461 for 2 bedroom addition  DRX181303</t>
  </si>
  <si>
    <t>Historic restoration of an existing two-unit building  Will add one additional unit total of three units by structurally altering the layout of the first floor into units A &amp; C with existing 2nd floor as unit B with structural changes remove 1 bedroom, remove walls to have open area between living room, dining room and kitchen per engineered plans and calcs. No change to foot print. MEPs under separate permits._x000D_
Revision 1 Reframe existing dry rotted porch and bay window, reinforce existing attic floor and sub-standard roof framing, relocate electric meters, revise unit designations from letters to numbers, revise T24_x000D_
7/11/22  Rev #3 - Revised 2nd floor framing at front of building_x000D_
9/15/22  Rev #4 - Revised 2nd floor &amp; attic framing</t>
  </si>
  <si>
    <t>New 1271 sqft 2 story 3 unit building with 412 sqft attached 2 car garage, 3 new bedrooms. Unit A at first floor and units B &amp;C at second floor. MEPs under separate permits. DRX190101.</t>
  </si>
  <si>
    <t>At 2story 4unit building; relocate mechanical room, laundry /storage area to create 790sf, 2bedroom/2bathroom ADU at ground level, construct new deck for entry. Proposed address for new ADU:  4125 Greenwood Ave 94602._x000D_
6/6/21-REV#1: REVISED EXTERIOR WALL RATING AND OPENINGS AS DEPICTED ON SHETTS A0.0a AND A1.4</t>
  </si>
  <si>
    <t>Legalize basement conversion of 556 SF in SFD into a studio ADU, and legalize creation of a 3rd unit (480 SF junior ADU) on 1st floor. Construct new deck and railing, install new siding, and modify doors and windows per plan. Rearrange 1st floor by relocating kitchen and both bedrooms. Changes to wall layout on No change to bldg. footprint and no changes to 2nd floor. Other units to be addressed as 7139 and 7143 Pinehaven Rd. 11/30/2021 scope revised to exclude any floor plan alteration to uppermost habitable space. No new deck ( RB1800562 ).. Junior ADU on midlevel of 3stories of habitable space. ( permit D31411 for lowest level ). ADU on lowest level. Address assignment to come. 12/6/2021 Revised Scope: ADU at lower level to be addressed as 7139 Pinehaven Rd - no new address for Junior ADU</t>
  </si>
  <si>
    <t>Convert unconditioned basement of triplex into 884 SF ADU with 2 bedrooms, kitchen, living and laundry. New unit to be addressed as 1734 E 19th St. Scope includes exterior work with changes to windows.</t>
  </si>
  <si>
    <t>Convert 200 SF attached ground floor garage of duplex into new ADU, new ADU entry, modified interior stair and changes to wall layout. New ADU to be addressed as 1007 Chester St._x000D_
_x000D_
06/17/22 REV # 1: CHANGE IN SCOPE. NOT ADU. CONVERT GARAGE TO BEDROOM._x000D_
9/11/23 REV # 2 : Bathroom layout change. Existing bedroom # 2 closet change. _x000D_
_x000D_
Note: Project scope is for an attached garage conversion to habitable space, construction form work/ single line survey NOT required.</t>
  </si>
  <si>
    <t>Convert basement of SFD to ADU to be addressed 3020 Capp St. DRX210321</t>
  </si>
  <si>
    <t>Excavate unconditioned basement and raise existing duplex to create a 990 SF ADU at ground floor with 2 bedrooms, 1 bath, kitchen, living and laundry. Remodel and reconfigure existing 2 units. Add 2nd bathroom to unit 1. Add 2 bedrooms, bath, family and laundry to unit 2 (within newly conditioned basement footprint).Add 168 SF patio to unit 1 and 245 SF deck to unit 2. Remodel front entry stair. After remodel, unit 1 = 1100 SF, unit 2 = 1650 SF and new ADU = 990 SF. New ADU to be addressed as 2315 7th Ave.</t>
  </si>
  <si>
    <t>To construct/convert lower level of existing SFD to create 630 sq. ft secondary unit. (New secondary unit to be addressed 2179 Trafalgar Place) To include MEP's (water heater, wall furnace, sub-panel, circuits, etc.)DRX181374</t>
  </si>
  <si>
    <t>Convert basement area to 998 sq. ft. secondary unit at existing SFD . New address of ADU 1023 32nd ST. DRX180745</t>
  </si>
  <si>
    <t>Build new 498 sq. ft. secondary unit in the rear of SFD addressed as 1801 . Demo (E) garage under RB1803801. DRX181747</t>
  </si>
  <si>
    <t>Legalize conversion of 330 sq.ft. secondary unit in basement.  New ADU to be addressed as 7895 Michigan Ave. *MEP included.  DRX181687 To abate #1702957</t>
  </si>
  <si>
    <t>Convert existing detached rear garage into 374 sq.ft. new secondary unit addressed as 1044 55th St.  DS180330 (Plans shared with RBC1800610 - Addition to SFD)</t>
  </si>
  <si>
    <t>Construct 300 SF 1 story 1 bedroom &amp; 1 bath detached ADU located behind 9340 Thermal St.  Includes MEP work
6/28/19-REV#1:revised window and door openings</t>
  </si>
  <si>
    <t>Construct new 426sq.ft. detached secondary unit at rear of SFD located at 4188 Saint Andrews. Rd. DRX181831</t>
  </si>
  <si>
    <t>Construct new 2650 sf. duplex at vacant lot    PLN17053   Address for lower unit is 6246 Harmon Ave. Address for upper unit is 6248 Harmon Ave    (Includes Mech, Elec/ 200amp main, Plumb)_x000D_
07/23/19 REV#1 Revised Floor Plan.</t>
  </si>
  <si>
    <t>Construct new 2434 SF 3-story SFD (4 bed, 3.5 bath) with 540 SF 2-car attached garage. Includes MEP. No secondary unit proposed.  To abate CE# 1600935_x000D_
Revision 2: Extended the length of the retaining wall at the front yard and wrap around the northwest side yard, revised size of rainwater dissipator per civil engineer’s letter, added detached deck plan, elevations, section &amp; details, updated square footage of detached deck, extended master bedroom deck by two feet, added new deck guardrail &amp; screen wall details, replaced stair guardrail between stair &amp; living room with floor to ceiling 2” diameter hardwood dowels, revised T-24 energy compliance forms. 6/8/2022.</t>
  </si>
  <si>
    <t>Construct new 3751 sf. two-story SFD at vacant downslope lot.   PLN16215   (Includes Mech, Elec, Plumb)</t>
  </si>
  <si>
    <t>To convert non-permitted detached garage into 398 sq, ft. ADU. To include windows, and MEP's: lights, switches, gas range, sub-panel, circuits, receptacles, bath fan, range vent, wall furnace, water heater, etc.  (To be addressed 3936 Gardenia Pl.)DRX182199</t>
  </si>
  <si>
    <t>4/5/19: New 2 bed, 1 bath Secondary Unit within existing footprint including converting 30 sq. ft. covered porch to kitchen. New address to be 6708 Outlook Ave.       Legalize 105 sq.ft. rear addition, legalize 2nd bathroom addition at main floor. remove unapproved patio cover at rear, legalize interior alteration at kitchen and enclosed front porch area. To abate #1803011 New unit to be addressed 6708 Outlook Ave_x000D_
6/30/22 Rev #1 - fire/sound separation clarification 8/7/2023 Rev #2 - Add (N) electrical meter and (N) panel_x000D_
8/23/23 REV #3 - (N) 2nd Meter will not be installed.</t>
  </si>
  <si>
    <t>To construct a new 760 Square-foot detached secondary unit at the rear of SFD at 7782 Outlook.  (New access from Hillmont Dr.)  DRX171545</t>
  </si>
  <si>
    <t>Construct 407 SF detached secondary unit at rear of SFD. MEPs included. Located behind 2009 36th Ave</t>
  </si>
  <si>
    <t>Construct new two-story 3150 sf. SFD including basement at down-sloped vacant lot. Includes new two-car garage.   PLN18321   (Includes Mech, Elec, Plumb)</t>
  </si>
  <si>
    <t>To convert existing detached garage to detached 452 sq. ft. secondary unit. include windows and MEP's per DRX190874. To be addressed 5446 Bancroft Ave.</t>
  </si>
  <si>
    <t>Construct new 3,140 sf. three-story SFD single family dwelling w/ 2-car garage at down-sloped vacant lot.  PLN17406   (Includes Mech, Elec, Plumb)</t>
  </si>
  <si>
    <t>Legalize basement conversion of 360 sf secondary unit, New ADU to be addressed as 1562 Bridge Ave. MEP included. To abate CE# 1803239</t>
  </si>
  <si>
    <t>To construct new  two-story 1,885-sq. ft. SFD, with a 612-sq ft. secondary unit.  To  include windows and MEP's     (secondary unit to be addressed  1016 Pine Street )  5/19/2020 REVISED T24 - Remove gas &amp; replace with (2) electric meters (one for main dwelling, one for ADU) PLN18499</t>
  </si>
  <si>
    <t>To convert an existing SFD into legal (1555 sq. ft.) duplex by raising the building approximately 2'-6"  for lower level unit. To also reconfigure walls and add additional approx. 288 sq. ft  to remodel kitchen, and relocate bathroom, and create new bathroom to upper unit. To include windows and MEP's (main service upgrade, water heater, FAU) To be addressed 460 37th Street._x000D_
Revision 1: remove and replace all the walls on ground floor. The walls will be removed less than 50% of the building exterior walls. 3/12/20.</t>
  </si>
  <si>
    <t>To construct an attached 400 sq. ft. secondary unit and small deck above existing SFD. To include windows and MEP's:  To be addressed 208 Glenwood Glade 10.26.21 Revision 4 Dimension correction - As built differs from sheet A3, dated May 6, 2019 _x000D_
3.21.22 Revision 5 Convert permit from ADU to a home office / family room addition  10/31/2022 bathroom in 2nd story to be eliminated from scope</t>
  </si>
  <si>
    <t>Construct new 2 story, 2,026 sq. ft. SFD consisting of 3 bedrooms and 3 bathrooms at rear of vacant lot with 210 sq. ft. attached garage to be addressed as 970 63rd St. PLN18297</t>
  </si>
  <si>
    <t>Construct 3-story 3,180 sf SFD with 1 bedroom &amp; 2.5 bathrooms with 190 sq.ft. attached two car garage on a vacant down- sloped parcel. MEP (200amp main, WH, FAU) included.(Adjacent to 6649 Oakwood Drive)</t>
  </si>
  <si>
    <t>Convert existing attached garage to 220 sf. secondary unit within SFD. Garage door opening will be replaced with (1) door including window &amp; another window at side to mimic carriage door look.   DRX191405  (Includes Mech, Elec, Plumb)    NEW ADDRESS WILL BE 2656 GRANDE VISTA AVE . _x000D_
3-2-23  Includes main service panel with two meters</t>
  </si>
  <si>
    <t>Demo rear attached shed and construct 987sqft 2 story rear addition with 2nd floor master bedroom with master bathroom and new ground floor 554sqft ADU. New ADU to be addressed as 669 44th St.</t>
  </si>
  <si>
    <t>Convert basement of SFD to 1126 s/f 3 bedroom &amp; 2 bath ADU including new floor slab. Includes related MEP work. Unit to be addressed as 2317 Filbert Street.DRX190996</t>
  </si>
  <si>
    <t>Construct 1,879 sf 2 stories, 3 bedroom, 2.5 bath SFD at front of property. Includes related MEP work. Located in front of 878 42nd St.</t>
  </si>
  <si>
    <t>Convert lower 1st floor  to a 2 bedroom unit, 2 bath ADU. New laundry area, create new bathroom on 2nd floor at 525 29th St within existing footprint of SFD per DRX191502. Lower unit to be addressed as 523 29th St. Replace both stairs at the rear of the building for 1st and 2nd floors per plans.</t>
  </si>
  <si>
    <t>Convert existing accessory structure to 363 sf. secondary unit at rear of SFD including alterations to exterior siding, windows and doors and interior alterations for ADU with kitchen and bathroom - no changes or demo proposed to exterior walls except those needed for new/altered windows and doors.   DRX191467   (Includes Mech, Elec, Plumb)</t>
  </si>
  <si>
    <t>Construct 792 SF 1 story studio ADU with storage loft located behind 410 Vernon St.  Includes related MEP work</t>
  </si>
  <si>
    <t>Legalize basement conversion to 1416 sf. secondary unit at existing single family home. (Includes Mech, Elec, Plumb)   DRX191575   To abate CE #1901995    (New address will be 1929 108th Ave)</t>
  </si>
  <si>
    <t>New 2-story, 2,169 sq.ft., 5 bed/4 bath SFD on vacant lot with 800 sq.ft., 2 bed/1 bath Accessory Dwelling Unit at lower level &amp; 248 sq. ft. attached garage. Dwelling to be addressed as 854 (SFD) &amp; 852 Mead Ave (ADU). Mech, Plumb &amp; Elec included: 200 amp main service.</t>
  </si>
  <si>
    <t>Build 486 sqft 1 bedroom, 1 bathroom, 1 kitchen ADU in the rear of a single family dwelling, shed roof14' max to top of ridge, metal siding to match existing house color. DRX191724</t>
  </si>
  <si>
    <t>Convert existing duplex to SFD including relocation at rear of lot. Demolish 345 sf. front addition &amp; 245 sf. rear addition as part of conversion. (Address changed to 1677 12TH STREET) PLN18420</t>
  </si>
  <si>
    <t>Construct new detached 569 SF ADU consisting of 1 bed and 1 bath at the rear of SFD (located at 7480 Woodrow Dr.). To include related MEP work for F.A.U., flash water heater, and subpanel.</t>
  </si>
  <si>
    <t>On lower level excavate 2' to convert non- habitable space to  567 sq. ft.  1 bedroom/1bathroom attached secondary unit to be addressed 5661 Gaskill Street 5/26/21 REVISION 2:  Change ADU from a 1 bedroom to a Studio Unit.  DRX192099.</t>
  </si>
  <si>
    <t>Legalize 858 SF basement conversion of SFD into 2-bedroom ADU, with changes to wall layout to enlarge garage, create laundry room and remove and replace front entry and stairs. Changes to windows throughout. Construct 237 SF unconditioned enclosed patio at basement level. Convert 1st floor illegal bedroom back into dining room. Remove illegal rear decks. Remove illegal 60 SF rear addition at 2nd floor. To abate CE# 1903836. MEPs included. _x000D_
New unit to be addressed as 879 21st St.</t>
  </si>
  <si>
    <t>Convert existing 230 SF detached bldg. at rear of 641 Mountain Blvd (SFD) into secondary unit. MEPs included.</t>
  </si>
  <si>
    <t>Add kitchen &amp; 1 bedrm within (e) SFD  flr to convert to 1,472 sq.ft., 2-bed Accessory Dwelling Unit to be addressed as 8107 McCormick Ave. Includes eliminating interior stairs at upper &amp; main flrs, adding ADU entrance stairs. M.E.P.'s included.DRX192223</t>
  </si>
  <si>
    <t>Construct 141 sf. addition at upper level to include new master bedroom, new laundry area.. Convert basement area to 794 sf. ADU. Includes new windows.  DRX192515   (Includes Mech, Elec, Plumb)  NEW ADDRESS 5451 BELGRAVE PLACE</t>
  </si>
  <si>
    <t>Construct 701 s/f addition and conversion of garage to living space with gym and storage . Addition for new 800 s/f ADU located over converted garage  New ADU to be addressed as 5135 Saddle Brook Drive.DRX192563</t>
  </si>
  <si>
    <t>Construct a 510 sq. ft. detached ADU at rear of existing SFD. To include windows and mep's. (New address 1923 E 24th Street) DRX192660</t>
  </si>
  <si>
    <t>979 sq ft Two Story Addition including ADU. An.  Add 20 new windows, wood aluminum cladding, and three new doors.  Studio ADU on ground level to be addressed as 5334 Manila.DS190479</t>
  </si>
  <si>
    <t>Construct a detached (category 2) ADU of 660 square feet accessory to existing 900sf SFD. Related plumbing, mechanical, and electrical included. New ADU to be addressed as 9841 B Street.DRX2000392
Revision #1: Remove the front porch from the project, additional Bedroom (for a total of 2) , relocate the kitchen  and replace the FAU with a Wall Furnace. 4/10/20</t>
  </si>
  <si>
    <t>Convert basement into an 782 sf ADU with 1 bedroom and 1 bath in the lower level of the main residence including a new rear attached lower deck. New ADU to be addressed 23A Kingwood Ave.  DRX200141</t>
  </si>
  <si>
    <t>Construct new 640 sf. detached secondary unit at rear of existing SFD .Front SFD is 339 Portland .  DRX200274   (Includes Mech, Elec, Plumb)</t>
  </si>
  <si>
    <t>Construct new 576 sf. detached secondary unit at rear of existing SFD.  DRX200345  (Includes Mech, Elec, Plumb)</t>
  </si>
  <si>
    <t>Legalize 684 sf. detached secondary unit at rear of existing SFD.   DRX200333  (Includes Mech, Elec, Plumb)  To abate CE #1903879</t>
  </si>
  <si>
    <t>Construct 548 sf. secondary unit at rear of existing SFD at 6508 Raymond .  DRX200392</t>
  </si>
  <si>
    <t>Legalize conversion of existing accessory structure to 593 sf. secondary unit with (2) new bedrooms at rear of SFD. DRX200194 (Includes Mech- wall furnace, Elec, Plumb- water heater)
7/14/22  Revision #2 - Unit to be all electric</t>
  </si>
  <si>
    <t>Construct new 789 sf. secondary unit at rear of existing SFD.  DRX200505 (Includes Mech, Elec, Plumb- new wall furnace, water heater, sub panel)</t>
  </si>
  <si>
    <t>Add 497sf to create an ADU and fire damaged repair on SFD (approx 75% new, 25% remaining) per PLN17064.  2/25/20 REV #1: Convert 211sf garage into additional bedroom for the ADU to complete RB1702944 .DRX200278</t>
  </si>
  <si>
    <t>Construct new 800sf 2bedroom/2bathroom ADU at rear of sfd. Permit includes mechanical, electrical and plumbing.  Proposed address 1935 Auseon Ave Oakland Ca 94621.</t>
  </si>
  <si>
    <t>Construct new 845sf (781sf conditioned) 2 bedroom/1.5 bath detached ADU.
Proposed address: Readdress (e) sfd to 2941 Rawson and address ADU 2945 Rawson.</t>
  </si>
  <si>
    <t>Construct new 500 sf. detached ADU at rear of existing single-family dwelling. DRX200594  (Includes MEP) AND Waste Ejection Pump._x000D_
11/2/21-REV 1: REVISED CF1R AND ENERGY REPORT</t>
  </si>
  <si>
    <t>At rear building  above (e) garage with (e) residential unit; Convert lower level of  garage into 790sf, 2bedroom ADU.  Proposed address for new and (e) unit 2208A and 2208B . DRX200776</t>
  </si>
  <si>
    <t>New detached CAT II ADU in rear garden; Excavate +/-16" to construct 828sf, 2 bedroom ADU. Permit includes mechanical, electrical and plumbing.  _x000D_
Proposed address for new unit: 236 Mather St.</t>
  </si>
  <si>
    <t>Construct new 350 sq ft detached ADU in rear yard of SFD at  8000 Greenly Dr. DRX200724</t>
  </si>
  <si>
    <t>Construct 496sf detached ADU with 1 bedroom at rear of SFD (5624 Kales Ave) to be addressed as 5626 Kales Ave.   DRX200675</t>
  </si>
  <si>
    <t>Convert crawl space level of SFD into 572 SF ADU with 2 bedrooms. Scope includes new windows, new exterior stair. MEP work included. New unit to be addressed as 826 59th St Unit B and main house as 826 59th St Unit A</t>
  </si>
  <si>
    <t>Construct 2 story,1,577sf SFD with 3 bedrooms, 2.5 bathrooms, and attached garage on vacant lot (new 752sf ADU rear under separate permit).  PLN19314</t>
  </si>
  <si>
    <t>Convert existing 476 SF basement within SFD to habitable space to include 2 new bathrooms.  Install New 95% AFUE.  DS200214</t>
  </si>
  <si>
    <t>Construct new 731 SF detached ADU, 2 bed / 2 bath, in rear of SFD (5539 Holway St.) MEP work included. 12.15.21 Revision 1 Addition of shower to approved powder room, removal of one main entry exterior door, resulting in a single entry exterior door</t>
  </si>
  <si>
    <t>Construct detached 597 SF ADU in rear of existing SFD. MEP work included. New unit to be addressed 461A Cavour St.
8.3.21 Revision 1 Relocate the ADU 10 more inches away from the west property line . includes installation of a  new gas line to accommodate a meter for the  ADU .</t>
  </si>
  <si>
    <t>At rear of sfd construct detached 616sf ADU with rooftop deck and attached 595sf garage with1/2 bath; permit included mechanical, electrical and plumbing. Proposed address for ADU: 828 Cleveland St. 11.1.21 Revision 1 Removal of interior, garage bearing partition, ridge beam and roof rafters upsized</t>
  </si>
  <si>
    <t>For SFD, construct attached 237 SF ADU at 1st floor and 90 SF addition of master bath on 2nd floor. _x000D_
Interior remodel of kitchen, dining and powder room and reconfigure interior stair. Remodel exiting bath, laundry, master bedroom and guest bedroom. At exterior, construct new outdoor stair w/ canopy. MEP work included. ADU to be address 1688 Trestle Glen Rd.  8/2021 REVISION #1:  Ground improvement with slurry backfill behind existing retaining wall and mat slab infill._x000D_
10/13/2021  REVISION #2:  Replace outdoor stairs on North (right) side of house with new concrete steps, install a new awning/canopy over existing right side door landing.  Create/excavate/construct new rear upper patio area by constructing a new concrete slab, new retaining walls (some with tiebacks), and a new wood deck area as shown on the revision 2 plans.</t>
  </si>
  <si>
    <t>Convert (e) detached garage at sideyard of sfd at 6315 Bancroft Ave into ADU; permit includes mechanical, electrical and plumbing.</t>
  </si>
  <si>
    <t>At rear of 4326 Bond St (e) sfd: construct new 999sf ADU with 3bedrooms/2bathrooms. Permit includes mechanical, electrical and plumbing. Proposed address for new dwelling:  4328 Bond St.
11.17.21 Revision 1 Switch between computer room and bathroom</t>
  </si>
  <si>
    <t>Construct new 354sf, one bedroom ADU at rear of SFD; permit includes mechanical, electrical and plumbing.  Proposed address for new adu 2485 61st Av. 8/27/21 Including additional elect. and gas meter installation for new ADU at main SFD.DRX201287</t>
  </si>
  <si>
    <t>At parcel containing 2story/4unit building, construct foundation and related construction for 800sf, 2bedroom/2bathroom detached ADU/manufactured dwelling.Located behind 305 Mac Arthur BL 94610.</t>
  </si>
  <si>
    <t>Convert detached 534 SF unpermitted living space and 1-car garage in rear of existing 4-Plex (1948 Park Blvd) into a new ADU. MEP work included. To abate CE#1905629
7/19/21: Rev #1: Partial new footing at garage door opening, replace dry-rotted rafters and roofing</t>
  </si>
  <si>
    <t>Convert existing basement of single family dwelling into 600 sq. ft. ADU.  The proposal will include replacement of windows and entrance door to match existing.  To include related MEPs. New ADU _x000D_
at rear to be addressed as 7903 Crest Ave.</t>
  </si>
  <si>
    <t>On vacant up-sloped lot, construct 2bedroom/2bathroom SFD with attached studio ADU unit and 2car garage; total conditioned space 2,996sf; permit includes mechanical, electrical and plumbing. _x000D_
Proposed address for SFD 4241 Maple Ave, proposed address for ADU 4245 Maple Ave 94602._x000D_
11.5.21 Revision 1 Eliminate common conditioned entry, make this space part of the main house, add exterior entrance door to ADU, Eliminate guest bath window 11.16.21 Revision 2 Truss</t>
  </si>
  <si>
    <t>Convert detached garage at rear of 2story sfd to 317sf ADU, permit includes mechanical, electrical and plumbing.  DRX201365</t>
  </si>
  <si>
    <t>At lowest level of sfd at down slop lot, convert 292sf of non-habitable space to one bedroom ADU, permit includes mechanical, electrical and plumbing.  Proposed address for new ADU:  3728 DELMONT AVE - 94605</t>
  </si>
  <si>
    <t>Construct detached 313 SF ADU in rear of 5620 Broadway (SFD), w/ 1 bed / 1 bath. MEP work included. ADU accessed from Manila Ave._x000D_
12-12-22   Rev #1 - structural changes_x000D_
4-7-23   Rev #2 - Structural changes for deck framing</t>
  </si>
  <si>
    <t>364 SF detached garage conversion into ADU, in rear of 7 Veteran Way/SFD. MEP work included.</t>
  </si>
  <si>
    <t>At rear yard of sfd, construct new 522sf one bedroom ADU; permit included mechanical, electrical and plumbing.  Proposed address for new ADU:  1532 Wellington - 94602
2/2/22-REV 1: REVISED DOOR/WINDOW LAYOUT/SCHEDULE
10/24/22-REV 2: REVISED FOUNDATION DETAIL</t>
  </si>
  <si>
    <t>Construct new 799sf detached ADU at rear of 6241 San Pablo Ave.: 3bedrooms/2bathrooms, permit includes mechanical, electrical and plumbing.  Proposed address for new unit : 1101 63rd Street - 94608</t>
  </si>
  <si>
    <t>Convert attached tandem garage to 408sf one bedroom ADU, permit included mechanical, electrical and plumbing.   Proposed address for new ADU: 855 Myrtle St - 94607.</t>
  </si>
  <si>
    <t>Completion permit for RB1604848 to convert basement to 632 sq.ft. secondary unit w/1 bed rm &amp; 1 bath (500 sq.ft. approved as family rm under expired RB1502628, which included fire repair). New unit to be addressed 4602 Tulip Ave. DRX161121 / AMR1700064. MEPs included.</t>
  </si>
  <si>
    <t>Add 360SF to existing basement and build out as ADU. At ground floor, add 91SF to existing garage
to attach to house, add 411 SF at rear of house, remodel kitchen, new rear deck, create new second
level of 249SF with new bedroom, new bathroom and balcony.  Proposed address for new ADU:  4154 NORTON AV - 94602.
Revision #1: Revised retaining wall and foundation b/w gridlines E and G for increased retaining height due to uncovered field conditions
9-21-22   Includes main panel replacement with 2 meters</t>
  </si>
  <si>
    <t>Construct detached 538 SF detached ADU in rear of SFD, with 1 bedroom / 1 bath and an attic / storage space. MEP work included.</t>
  </si>
  <si>
    <t>At rear of SFD, relocate detached remaining roof and framing of existing cottage to new foundation to create 420 SF 1 bedroom ADU to be addressed as 809 47th . DRX2101449. Demolished more than 50% of structure under RBC1902304.</t>
  </si>
  <si>
    <t>Construct detached 797 SF single-story 3 bedroom ADU in rear of existing 4-Plex. MEP work included. 11.5.21 Revision 1 Title 24 to all electric</t>
  </si>
  <si>
    <t>To complete permit RB1705746 and related MEP permits per DR05504 : Complete RB0701128 &amp; RB1102203/New SFD 3858 sf w/attached garage 400 sf : Remaining work to included gas and electric hook-ups, installation of a new air conditioner, constructing an exterior stair over trenched electric and gas lines, and new curb cut adjacent to the existing driveway. MEP included. TO ABATE CE#1904037</t>
  </si>
  <si>
    <t>Construct 416 SF detached ADU "all electric" in rear of 3990 Forest Hill Ave (SFD) with 1 bedroom. Modify existing rear deck and stair to accommodate the ADU. MEP work included.</t>
  </si>
  <si>
    <t>Convert 226 SF of attached garage in SFD into an ADU and remodel laundry area. MEP work included. New unit to be addressed as 1835 Carter St.
2.1.22 Revision 1 This ADU will be a Junior ADU, no change to design this revision entails only the type of unit this will be</t>
  </si>
  <si>
    <t>Excavate and convert 807 SF basement level of SFD into 420 SF 2-bedroom ADU, and an additional bedroom, full bath and interior stair for SFD. On main floor, remodel and relocate 2 bedrooms, kitchen, dining and bath. Construct new rear entry stair. Changes to wall layout throughout. Demo rear attached 181 SF shed (bath, closet, crawl space) of SFD. MEP work and changes to foundation and windows included. ADU to be addressed as 2242 64th Ave.
11-14-22  Rev #2 - Updated energy forms</t>
  </si>
  <si>
    <t>Construct detached 702 SF ADU in rear of existing 3-Plex (566 58th St), with 2 bed, 1 bath, kitchen, living, laundry and dining room. MEP work included.</t>
  </si>
  <si>
    <t>Construct new detached 598 SF ADU in rear of 332 62nd St SFD, with master suite, kitchen, nook and living room. MEP work included. The new address: 332 62nd St Unit B.</t>
  </si>
  <si>
    <t>At rear of 6604 Dana St (2-unit dwelling), convert detached 828 SF garage into 717 SF 1-bedroom ADU. MEP work included._x000D_
11/16/2021 - REV #1:  During the initial construction review, the contractor determined the existing foundation is below grade and insufficient, drawings show new foundation for this building_x000D_
01/12/2022 - REV #2:  Revised to new construction due to over 50% demo_x000D_
08/11/2022 - REV #3:  Skylights, new solar tubes, exterior doors changes</t>
  </si>
  <si>
    <t>Construct 779 SF detached 2-story 2-bedroom "all electric" ADU in rear of existing 4-plex (739 Jean St) per DRX201404. MEP work included. "ALL-ELECTRIC BUILDING"</t>
  </si>
  <si>
    <t>Remodel basement into 253 SF. ADU living space. NEW ADU to be addressed as 6187 Laird Ave.</t>
  </si>
  <si>
    <t>Construct detached 560 SF single-story ADU with 2 bedrooms at rear of 1286 76th Ave (SFD). MEP work included.</t>
  </si>
  <si>
    <t>Construct permanent foundation to install 749 SF HUD/HCD approved manufactured unit as single-story 2-bedroom ADU, detached and in rear of SFD (6429 Salem St). MEP work included.</t>
  </si>
  <si>
    <t>Construct single-story detached 415 SF studio ADU in rear of SFD (2900 Viola St). MEP work included. DRX210385</t>
  </si>
  <si>
    <t>Convert basement of SFD into 422 SF JADU and 395 SF TV room, laundry and storage area (serving SFD, not the JADU). Construct 69 SF addition to building footprint and new 98 SF rear deck &amp; stair. Scope includes remodel of main unit for new interior stair, changes to fenestration, new full bath and remodeled kitchen.  MEP work included to cover laundry, new kitchen, upstairs kitchen remodel, 2 new full baths and 1 bath remodel, tankless water heaters, lights, switches and outlets._x000D_
4.26.22 Revision 1 Upon excavation, existing foundation was found to be much worse than assumed during design, foundation was revised structurally and architecturally, basement dropped 6" to improve ceiling height. Formwork Cert not required. Some structural elements of building remain to establish building location._x000D_
_x000D_
10/18/23: REV#2: CHANGE REAR GUARDRAIL FROM METAL TO WOOD.</t>
  </si>
  <si>
    <t>New construction - Unit 6 of 6 - 804 Apgar St - 1780 SF 3-story townhouse, 3 bed &amp; 3.5 bath with attached 212 SF 1-car garage as portion of 1st floor. MEP work included for all fixtures, plumbing, wiring, ductwork, EV charging outlet in garage, water service, sub-panel and  laundry.</t>
  </si>
  <si>
    <t>New construction - Unit 5 of 6 - 802 Apgar St - 1780 SF 3-story townhouse, 3 bed &amp; 3.5 bath with attached 212 SF 1-car garage as portion of 1st floor. MEP work included for all fixtures, plumbing, wiring, ductwork, EV charging outlet in garage, water service, sub-panel and  laundry.</t>
  </si>
  <si>
    <t>Construct 1017 SF attached addition to SFD to create a 671 SF 1 bed / 2 bath ADU and 346 SF of media room, full bath and new bedroom for main unit. ADU to be addressed as 1432 80th Ave. _x000D_
MEP work included for kitchen and bath fixtures, wiring, lights, switches, outlets and ductwork. Includes 2 meter, 200 amp MSP upgrade._x000D_
3.2.22 Revision 1 Setback revision</t>
  </si>
  <si>
    <t>Construct detached 717 SF ADU in rear of SFD (2520 61st Ave) with 2 bed / 1 bath and laundry. MEP work included for wiring, kitchen and bath fixtures, lights, switches, outlets, laundry, water heater and sub-panel._x000D_
Revision 1: roof truss deferred submittal and calculations. 7/15/2022</t>
  </si>
  <si>
    <t>Construct detached 596 SF ADU in rear of SFD (447 65th St) with lofted study/office space overhead and front deck and stair. MEP work included for kitchen and bath fixtures, wiring, lights, switches, outlets and water heater per DRX210389
7/11/22 - Rev #1 - rated deck wall &amp; eave vent details
.</t>
  </si>
  <si>
    <t>New "ALL ELECTRIC" Single Family dwelling - 2,818 SF residence with 489 SF garage - 4 BDR 3 BA</t>
  </si>
  <si>
    <t>In rear of SFD (3009 Madeline St), construct 65 SF addition to garage and convert entire detached garage into 349 SF studio ADU. MEP work included for kitchen and bath fixtures, wiring, ductwork, lights, switches, outlets, condenser unit and water heater.
8-17-22  ADU to be new construction and shall be "All ELECTRIC"</t>
  </si>
  <si>
    <t>Convert portion of SFD's attached garage into 456 SF 1 bed / 1 bath JADU. Construct 135 SF deck in front of JADU. MEP work included for all new kitchen and bath fixtures, lights, switches, outlets, relocated main service panel (200amp), meter, kitchen range w/hood, fans and minisplit heat pump.</t>
  </si>
  <si>
    <t>Convert 356 SF detached garage in rear of SFD (1097 Clarendon Crescent) into 1 bed ADU. MEP work includes all new kitchen and bath fixtures, lights, switches, outlets, laundry hookups, 120amp sub-panel, tankless water heater and fans.</t>
  </si>
  <si>
    <t>Construct 847 SF detached ADU (2 bed / 1 bath) in front of existing SFD (1351 63rd Ave). MEP work includes all new kitchen and bath fixtures and appliances, wiring, lights, switches, outlets, plumbing, laundry hookups, 200amp sub-panel, exhaust fans, tankless water heater, gas line and mini-split heating unit.</t>
  </si>
  <si>
    <t>Convert lower level of SFD into 1011 SF ADU w/ 2 bed / 2 bath and laundry. Scope includes new 60 SF rear deck and interior remodel of main unit kitchen, laundry master bedroom and bath. MEP work includes new and/or relocated plumbing, wiring, exhaust fans, kitchen, bath and laundry fixtures. New unit to be addressed as 877 Wood St. 2.1.22 Revision 1 Revise 1 Hour fire rated wall detail using class A allura cement siding on exterior wall in lue of 5/8" gypsum board 5/26/2022 Revision #2 Replace detail 3/A4, Install 2nd gas meter, Install 200 amp main service upgrade at existing meter location.</t>
  </si>
  <si>
    <t>902 SF basement conversion to ADU in SFD, with 3 bedrooms, 1 bath, living and kitchen. All work within building footprint. Scope includes some excavation, changes to wall layout and replacing 6 windows with 3 windows and 1 double door. MEP work includes new kitchen and bath fixtures, plumbing, wiring, lights, switches, outlets and fans. New unit to be addressed as 777 Brooklyn Ave.</t>
  </si>
  <si>
    <t>Convert 490 SF detached garage in rear of SFD (370 Euclid Ave) into ADU with 1 bed, 1 bath, kitchen, living and laundry room. MEP work includes all new kitchen and bath fixtures, wiring, laundry hookups, lights, switches, outlets, fans, sub-panel and wall furnace. To abate CE#2100041</t>
  </si>
  <si>
    <t>Construct detached 475 SF studio ADU in rear of SFD (2312 Coolidge Ave). MEP work includes all new kitchen and bath fixtures, wiring, lights, switches, outlets, plumbing, fans and tank-less water heater.  "ALL-ELECTRIC BUILDING"</t>
  </si>
  <si>
    <t>Construct 424 SF detached ADU in rear of SFD (3224 Lorenzo Ave) with 1 bed / 1 bath, living room, laundry and kitchen. MEP work includes kitchen and bath fixtures, lights, switches, outlets, laundry hookups, water heater, mini-split condenser, exhaust fans and sub-panel._x000D_
Rev #1:  11/2/2022 - Includes Main Panel Replacement with 2 Meters.</t>
  </si>
  <si>
    <t>645 SF basement conversion of SFD into ADU (1 bedroom). Includes small attached additions at right and rear of bldg., skylights and partial basement excavation to achieve 8 FT ceiling. MEP work includes kitchen and bath fixtures, lights, switches, outlets, water heater, boiler and laundry hookups. New unit to be addressed as 3842 Glen Park Rd.</t>
  </si>
  <si>
    <t>Convert detached garage in rear yard of 5835 Virmar Ave. into 221sf ADU._x000D_
DRX210541</t>
  </si>
  <si>
    <t>In rear of SFD (5219 Market St) construct detached 800 SF ADU w/ 2 bed / 1 bath, kitchen living and laundry. MEP work includes 200 amp main service upgrade, laundry hookups, lights, switches, outlets, kitchen and bath fixtures, heat pump, sub-panel and water heater.</t>
  </si>
  <si>
    <t>Construct 600 SF Category II detached ADU in rear of SFD (627 Poirier St) with 1 bed / 1 bath. MEP work includes lights, switches, outlets, kitchen and bath fixtures, appliances, wiring, mini-split system, fans, laundry hookups and water heater.</t>
  </si>
  <si>
    <t>Convert basement of SFD into 550 SF 1-bedroom Category I ADU. MEP work includes kitchen &amp; bath fixtures, tankless water heater, lights, switches, outlets, laundry and mini-split system. Scope includes changes to windows and a door. _x000D_
MSP upgrade to create two meters. New unit to be addressed as 4169 Wilshire Blvd.</t>
  </si>
  <si>
    <t>Install 495 SF HCD approved Category II "ALL ELECTRIC" ADU on new foundation in rear of SFD (8089 Earl St) with 1 bedroom. MEP work includes lights, switches, outlets, kitchen and bath fixtures, water heater, fans, mini-split system and laundry hookups.</t>
  </si>
  <si>
    <t>Convert detached garage in rear of SFD (2234 86th Ave) into 529 SF Category I ADU with 1 bed / 1 bath. MEP work includes /kitchen and bath fixtures, lights, switches, outlets, water heater, gas heater, New gas meter and electrical main service panel, and exhaust fan.</t>
  </si>
  <si>
    <t>Legalize 552 SF detached garage conversion in rear of SFD (1097 106th Ave) into Category I ADU with 2 bedrooms. MEP work includes lights, switches, outlets, kitchen and bath fixtures, fans and water heater. To abate CE# 2100894</t>
  </si>
  <si>
    <t>Construct detached 849 SF Category II ADU with 1 bed / 1bath in rear of SFD (6121 Harwood Ave).DRX210546</t>
  </si>
  <si>
    <t>Construct detached 297 SF Category II studio ADU "ALL-ELECTRIC BUILDNG per OMC 15.37" in rear of SFD (6231 Chabot Rd). MEP work includes kitchen and bath fixtures, lights, switches, outlets, electric water heater and heat pump._x000D_
08/24/2023 - REV #1:  Reduced size of 1 window, 1 additional window, revised kitchenette layout, duct size of bathroom exhaust, updated Title 24 report</t>
  </si>
  <si>
    <t>Partial basement conversion (436 SF) of SFD into studio JADU. MEP work includes kitchen and bath fixtures, tank-less water heater, relocated furnace, lights, switches, wall heater and outlets. Scope includes changes to windows and wall layout._x000D_
_x000D_
10-17-23   Rev #1 - Windows #2 to #5 changed to be NOT TEMPERED</t>
  </si>
  <si>
    <t>At single story SFD, add 30sf at lower level, interior remodel of entire dwelling including kitchen and bathrooms, rewire electrical, new plumbing, and new sheetrock, Convert basement area (987SF) to 2nd unit. Permit includes mechanical, electrical and plumbing. New address of 2nd unit to be 524 Valle Vista Ave</t>
  </si>
  <si>
    <t>Construct detached 330 SF studio Category II ADU in rear of SFD (5876 Ocean View Dr.) MEP work includes kitchen and bath fixtures, lights, switches, outlets, water heater, fans and mini-split air condenser.</t>
  </si>
  <si>
    <t>Convert portion of SFD's basement level into 748 SF Category I ADU with 1 bedroom, 1 bath and laundry. Scope includes remodeling main unit's interior, demolishing decks and stairs, and rebuilding main unit deck. MEP work included for kitchen and bath fixtures with plumbing, laundry hook-ups, fans, lights, switches, outlets and relocated water heater. New unit to be addressed as 2815 Chestnut St.   Includes additional electrical meter for new unit.</t>
  </si>
  <si>
    <t>Construct detached 828 SF duplex of Category II ADUs in rear of existing 7-Plex (460 28th St). ADUs to be approx. 368 SF w/ 1 bed /1 bath and 460 SF with 2 bed / 1 bath. MEP work includes kitchen and bath fixtures, lights, switches, outlets, tanked water heaters, fans, subpanels and mini-split condensers. Units to be addressed as 452 and 454 28th St.</t>
  </si>
  <si>
    <t>In rear of SFD (6920 Lockwood St), legalize detached garage conversion and expansion into a 523 SF Category I ADU w/ 2 beds / 1 bath. MEP work includes kitchen and bath fixtures, lights, switches, receptacles, fans and HVAC. To abate CE# 2104370_x000D_
11-10-22  Rev #1 -  ADU to be considered new construction as more than 50% has been demolished and shall be ALL ELECTRIC</t>
  </si>
  <si>
    <t>Raise existing SFD to create 1287 SF of habitable space, including a 485 SF JADU, and addition to main unit (2 bedrooms, bath, wet bar and laundry). MEP work includes kitchen, wet bar and bath fixtures, lights, switches, outlets, laundry hookups, furnace, and gas insert for fireplace._x000D_
6/16/22-REV 1: REVISED FOUNDATION PLAN/DETAILS AS DEPICTED IN PLAN</t>
  </si>
  <si>
    <t>At rear of SFD (7811 Ney Ave), construct new detached 1200 SF ADU with 3 bedrooms, 2 baths &amp; covered front porch. MEP work includes kitchen and bath fixtures, lights, switches, receptacles, washer/dryer hookups, fans and heating._x000D_
1-30-23  Rev #1 - Truss plans/calcs</t>
  </si>
  <si>
    <t>Construct detached 354 SF Category I studio ADU in rear of SFD (4455 Pampas Ave). MEP work includes kitchen and bath fixtures, lights, switches, receptacles, mini-split heat pump, tankless water heater, 100amp subpanel and new water main connecting ADU to SFD</t>
  </si>
  <si>
    <t>Construct detached 1000 SF Category II ADU with 2 bedrooms / 2 baths in rear of SFD (3900 Allendale Ave). MEP work includes kitchen &amp; bath fixtures, lights, switches, receptacles, fans, heating, washer/dryer, water heater and sub-panel.  "ALL-ELECTRIC BUILDING"</t>
  </si>
  <si>
    <t>Legalize basement conversion into an ADU (363sf) includes excavation of basement floor to make ceiling height meet minimum height required. At existing SFD - reconstruction of interior stairs, front stairs, and rear stairs. Reconfigure and remodel kitchen and bathroom to make room for new interior stairs (roughly 345sf). Demolish fireplace. Repair and replace damaged roof and gutters. Replacement of stucco with siding on entire house. Repair and replace damaged doors and windows. Includes MEP. New address to be 3774 Manila Ave. Revision 1: revise of foundation and shear wall plans and details. 3/31/2022</t>
  </si>
  <si>
    <t>Convert existing detached garage in rear of duplex (1508 96th Ave) into 507 SF Category II ADU with 1 bed / 1 bath. MEP work includes kitchen and bath fixtures, lights, switches, receptacles, tankless water heater, furnace and 100AMP subpanel.  MEP work also includes installing a new gas meter and a new electric meter for the ADU._x000D_
DRX210720</t>
  </si>
  <si>
    <t>SFD: Construct (n) (788 SF) two-story detached ADU at the rear yard of a 1,950 SF single family dwelling. (N) ADU to include: (1) bath, kitchen/living room area on the first floor &amp; (2) bedrooms and nook area on the second floor. One bedroom to have (33.5 SF) balcony. Includes: (1) skylight, interior spiral staircase, windows, MEPs Included.
Address for (n) ADU: 849 40TH ST, OAKLAND CA, 94608- 3744
Primary address (existing SFD): 851 40th St, Oakland, CA  94608- 3744
11-23-22  Rev #1 - Change to building height</t>
  </si>
  <si>
    <t>Conversion of (e) (473 SF) detached garage into a (n) 1-Story detached ADU located at the rear of SFD (5641 Miles Ave) yard. No expansion in building envelope. Scope to Include:  (1) Studio-styled living area including kitchen and (1) Bathroom, (2) skylights, roof replacement, window/door modifications, &amp; vaulted ceilings. Mechanical, Electrical, and Plumbing Included. (200) AMPs Main Service Panel Upgrade at SFD._x000D_
_x000D_
(N) ADU Address: 5639 Miles Ave., Oakland, CA 94618_x000D_
Primary Address: 5641 Miles Ave., Oakland, CA 94618_x000D_
_x000D_
11-4-22  Rev #1 - Skylight, updated details, topically applied slab membrane</t>
  </si>
  <si>
    <t>At rear of  Victorian residence construct new detached 2bedroom/780 sf ADU, permit includes mechanical, electrical and plumbing. Proposed address for new unit:  832 E 17th Street 94606.</t>
  </si>
  <si>
    <t>Conversion of existing 214 SF garage and 286 SF lower-level basement space to create 500 SF Junior Accessory Dwelling Unit. Scope includes new windows and doors and interior alterations to create bedroom, living room, laundry and bathroom. To include related MEP's._x000D_
5-1-23   Rev #1 - Topically applied moisture barrier_x000D_
5-1-23   Rev #2 - Slab and framing changes.  Replace FAU with heat pump unit</t>
  </si>
  <si>
    <t>Convert existing detached garage in rear of SFD (5236 Locksley Ave) into 284 SF Category I ADU with 84 SF patio deck and new ceiling/roof openings for skylights. MEP work includes kitchen and bath fixtures, lights, switches, receptacles and heating.  JAN/FEB 2023 REVISION 1:  REMOVE FROM SCOPE OF WORK - NO LONGER CONSTRUCTING PERGOLA FRAMING OVER ENTRY DECK &amp; NO 2ND FLOOR LOFT STORAGE OVER BEDROOM IN ADU.</t>
  </si>
  <si>
    <t>Construct 800 SF detached ADU in rear of SFD (1927 Auseon Ave) with 2 bed, 2 bath. MEP work includes kitchen and bath fixtures, lights, switches, receptacles, fans, heating and laundry hookups.  "ALL-ELECTRIC BUILDING"_x000D_
 DRX220031</t>
  </si>
  <si>
    <t>At rear of 2story sfd, construct new 462sf detached ADU, permit includes mechanical, electrical and plumbing, proposed address for new unit:  5619 KALES AVE 94618. Detached building to be All-Electric subject to OMC 15.37_x000D_
9-22-22   Rev #1 - Shearwall and foundation changes</t>
  </si>
  <si>
    <t>At rear of duplex (574 Rosal Ave), construct detached building containing 1155 SF Category II ADU with 2 bedrooms, 2 baths, kitchen &amp; living room, 610 SF garage / laundry and 360 SF habitable space of exercise room with storage area. MEP work includes kitchen &amp; bath fixtures, lights, switches, receptacles, heating, fans, electric heat pump, laundry hook-ups, electric water heater and sub-panel._x000D_
9-19-22  Rev #1 - shear wall revised_x000D_
10-21-22 REV #3 -NORTH AND SOUTH WALL IMPROVEMENTS ABUTTING PROPERTY LINE. _x000D_
11-04-22- REV #4 - REDUCED SCOPE OF WORK FOR REVISION # 3 TO SOUTH WALL ONLY. NORTH WALL PROPOSED SCOPE OF WORK ELIMINATED._x000D_
1-25-23 - REV #5 - Changes to roof line and building height</t>
  </si>
  <si>
    <t>Construct detached 460 SF Category I ADU in rear of SFD (4567 Merrill Ave), w/ 1 bed and 1 bath. MEP work includes kitchen and bath fixtures, lights, switches, receptacles, heating, heat pump, water heater, 100AMP sub-panel, fans and laundry connections.     DRX220021</t>
  </si>
  <si>
    <t>Convert detached storage in rear of SFD (5112 Genoa St) into 388 SF Category I studio ADU with kitchen and full bath. MEP work includes kitchen and bath fixtures, disposal, air handling unit, mini split system, lights, switches, receptacles and range hood. _x000D_
To abate CE# 1904255_x000D_
6-6-23   Rev #2 - Topically applied vapor barrier</t>
  </si>
  <si>
    <t>ALL-ELECTRIC SUBJECT TO OMC 15.37.  Construct 570 SF detached Category II ADU in rear of SFD (7555 Circle Hill Dr) with 1 bed / 1 bath. MEP work includes kitchen &amp; bath fixtures, lights, switches, receptacles, HVAC and water heater. To abate CE# 2104136, address red tag violation and meet setback requirements.</t>
  </si>
  <si>
    <t>Raise SFD and convert into duplex by adding a 3rd floor (1199 SF), 210 SF attached garage and conversion of ground level into habitable space. Full remodel of original unit expanding from 2 bed / 1 bath into 5 bed / 5 bath (spread between 1st &amp; 2nd floor) with laundry. New unit (spread between 2nd &amp; 3rd floor) to be 5 bed / 3 bath with laundry. MEP work includes all kitchen and bath fixtures, heating, laundry connections, lights, switches, receptacles, fans, hot water heaters. _x000D_
New unit to be addressed as 828 E 17th St. _x000D_
To abate CE# 2100839.</t>
  </si>
  <si>
    <t>Convert detached 493 SF garage in rear of SFD (1976 81st Ave) into Category I ADU with bed, bath, kitchen and living room. MEP work includes kitchen &amp; bath fixtures, lights, switches, receptacles, heating, laundry connections, 100AMP sub-panel and tankless water heater._x000D_
DRX220027</t>
  </si>
  <si>
    <t>Convert ground floor + 118 SF utility space of SFD into 705 SF Category I ADU. Construct and install elevator connecting ground floor to 1st. Relocate existing half bath and main unit entry and construct new exterior stair between house and garage. Repair foundation per plan. Includes changes to wall layout, windows and doors per plan. MEP work includes kitchen and bath fixtures, lights, switches, receptacles, tankless water heater, laundry connections, new heat pump HVAC and greywater irrigation system. New unit to be addressed as 6025 Majestic Ave._x000D_
DRX210630_x000D_
10-19-22  Rev #1 - garage retaining wall footing, soil inspection exemption, change holdown</t>
  </si>
  <si>
    <t>Construct 581 SF Category II ADU attached to rear condo (6353 Florio St.), with new steps and entrance deck. MEP work includes kitchen and bath fixtures, lights, switches, receptacles, HVAC, sub-panel and laundry connections. New unit to be addressed as 6353B Florio St._x000D_
DRX220057_x000D_
9-21-22  Rev #1 - Add closets at bedroom &amp; kitchen, update energy forms, add door, adjust window size, water heater_x000D_
3-6-22  Rev #2 - Fire rated wall detail.  Minor changes to doors, crawl space hatch, bedroom converted to office_x000D_
4-7-23   Rev #3 - Ceiling height in office &amp; kitchen increased.  Crawl space access relocated_x000D_
7-11-23  Includes water heater at unit A and electrical circuit</t>
  </si>
  <si>
    <t>Construct new detached 308 SF studio Category II ADU "ALL-ELECTRIC BUILDING" in rear of SFD (12 Buena Vista Pl). MEP work includes kitchen &amp; bath fixtures, lights, switches, receptacles, water heater and mini-split system._x000D_
DRX220093_x000D_
3-28-2023   Rev #1 - Change to building height</t>
  </si>
  <si>
    <t>Construct detached 651 SF Category II ADU in rear of SFD (4140 Woodruff Ave), with 2 bedrooms &amp; 1 bath. MEP work includes kitchen &amp; bath fixtures, lights, switches, receptacles, fans, water heater, 125AMP sub-panel and heat pump system.</t>
  </si>
  <si>
    <t>Convert SFD's rear playroom, 2 bedrooms and 2 baths into a 730 SF Category I ADU with 1 bed, 2 bath, kitchen and living room. No change to building footprint. MEP work included to convert playroom into a kitchen. new unit to be addressed as 1208 105th Ave</t>
  </si>
  <si>
    <t>At rear yard of SFD construct concrete T footing foundation and landing/stairs for 495sf factory built detached ADU, permit includes electrical and plumbing.  Proposed address for new ADU:  8076 Winthrope St 94605   (All-electric building subject to OMC 15.37)  11/21/2022 Revision 1 - Install sewer ejector pump &amp; 2 inch sewer line to existing lateral.</t>
  </si>
  <si>
    <t>To ABATE CE2202671, legalize unapproved full remodel of SFD including kitchen, two bathrooms window replacements; Legalize unpermitted attached lower level JADU:  2 bedrooms, one bathroom, with separate HVAC, electrical service panel and water heater replacement.   Proposed address for new unit:  3129 Robinson Drive 94602</t>
  </si>
  <si>
    <t>Convert SFD (5221 James Ave)'s detached garage in rear into 190 SF CAT I studio ADU, with changes to windows, doors and adding partition walls. MEP work includes kitchen and bath fixtures, lights, switches, receptacles, HVAC and 100AMP sub panel.</t>
  </si>
  <si>
    <t>Convert existing (374 sf) detached rear garage into a 1 Bedroom/1 Bathroom ADU at Single-Family Dwelling's backyard. Roof framing changes to slightly slope roof. Add new skylight above ADU's kitchen area. ADU's Washer and Dryer to be located at attached outdoor closet. Window/Door modifications included. Mechanical, Electrical, and Plumbing included.
New Single-Family Dwelling Address: 455A 65th Street.
New ADU Address: 455B 65th Street
Rev #1: applicant submitted updated floor plans indicating percentage of new walls vs percentage of existing walls. Amount of walls demolished is &lt;50%, NOT new construction. 11/30/22</t>
  </si>
  <si>
    <t>Convert existing garage to 488 sf ADU unit. Includes MEP   (New address 5623)</t>
  </si>
  <si>
    <t>At rear of existing SFD convert storage area into a 210 sq. ft. Studio ADU with 1 bathroom.  All related MEP included.  Includes main service upgrade to 200AMP.  DRX220313</t>
  </si>
  <si>
    <t>Completion Permit for RBC1800259. Scope of work for RBC1800259: To construct new foundation, remove chimney, new interior stairs, new deck, and covert lower level into 620 sq. ft. secondary unit at existing SFD. To include windows. (To include MEP's water heater, tub/shower, toilet, coil/radiant, dryer vent, sub-panel, circuits, lights, switches, etc.) Secondary unit to be addressed 5512 Market Street)
6/28/19-REV#1: revision to include replacement of entry stairs, kitchen alteration at main level, additional electrical work
9/28/22-REV#2: REVISED STRUCTURAL PLAN SHEET S2 AS DEPICTED IN PLAN</t>
  </si>
  <si>
    <t>(All-electric building) Construct 16'-4" tall 380 SF detached CAT 2 ADU in rear of duplex (435 37th St) w/ kitchen, bath and living room below, and lofted bedroom upstairs. MEP work includes kitchen and bath fixtures, lights, switches, receptacles, HVAC, subpanel and water heater.</t>
  </si>
  <si>
    <t>Legalization and conversion of existing (461 sf) detached 2-car garage into a new studio ADU/1 bathroom located at rear yard of single-family dwelling (5855 Ocean View Dr). No expansion in building footprint. Height of building to be increased from 8'3" to 9'3" with a 5:12 pitch roof. Exterior work includes: removal of existing skylights and install (1) new 2.2'x2.2' skylight; construct new (134 sf) ground deck at rear of ADU; install new siding; window and door modifications included. Mechanical, Electrical and Plumbing work included.       New ADU Address: 5853 Ocean View Drive_x000D_
11-10-22  Rev #1 - Replace foundation at front, framing detail</t>
  </si>
  <si>
    <t>Create a 382 SF JADU within existing ground floor footprint of SFD. Scope includes changes to wall layout and MEP work for new kitchen, full bath and bedroom nook.</t>
  </si>
  <si>
    <t>Convert portion of SFD's habitable space into 1195 SF CAT I ADU with 3 bed / 1 bath. Scope includes adding a new kitchen at the rear of house. Minor changes to wall layout. No exterior work. MEP work included for new kitchen location. Install new 150 AMP meter for main unit and keep 100AMP meter for ADU. New unit to be addressed as 3948 Delmont Ave</t>
  </si>
  <si>
    <t>At 2story SFD, legalize unapproved basement conversion and legalize unapproved remodel of upper-level, convert basement to ADU, relocate front entry to upper unit including stairs, interior stairs to be relocated, replace all windows no change to size/location, permit includes mechanical, electrical and plumbing; 2water heaters, 2 new furnace 3 -200amps main panels with 2- 125amps sub-panel.  Proposed address for new unit: 3029 LOGAN ST
11-4-22  Rev #1 - Beams added.  Topically applied vapor barrier to be used</t>
  </si>
  <si>
    <t>Convert existing 330 SF detached garage behind SFD (3127 Berlin Wy) into CAT 1 studio ADU. MEP work included for all kitchen and bath fixtures, tankless water heater, mini-split system and all electrical wiring, lights and switches. Scope includes new roof opening for skylight.</t>
  </si>
  <si>
    <t>Convert detached garage in rear of SFD (4074 Kuhnle Ave) into a 605 SF CAT 1 ADU with 1 bedroom. MEP work included for all kitchen and bath fixtures, HVAC, wiring, sub-panel, water heater and laundry hookups.</t>
  </si>
  <si>
    <t>Construct new 256 SF detached ADU "ALL-ELECTRIC BUILDNG per OMC 15.37" w/ 99SF storage loft at rear of SFD. To include related MEPs. Main parcel address is 470 Van Dyke Ave.</t>
  </si>
  <si>
    <t>CONVERSION OF EXISTING DETACHED GARAGE INTO DETACHED ACCESSORY DWELLING UNIT with a 238 SF exterior deck. SELECT DEMOLITION OF (E) 238 SF GARAGE TO ACCOMMODATE 145 SF ADDITION FOR INGRESS AND EGRESS. TOTAL PROPOSED ADU FOOTPRINT 383 SF. MAIN HOUSE ADDRESS IS 5524 MANILA AVE. TO INCLUDE RELATED MEPs.</t>
  </si>
  <si>
    <t>Stay of enforcement for existing ADU at rear of SFD per ADU Amnesty Program._x000D_
3-6-23  Includes providing fire protection along property line</t>
  </si>
  <si>
    <t>600 SF 2-bedroom ADU at main floor of existing two-story (5 bedroom) SFD No change in building footprint. (Single-family dwelling to decrease in floor area and have 3 bedrooms and 2 bathrooms. Rear bedroom at upper floor to be converted to kitchen/living room.  Front bedroom at upper floor to be divided into 2 bedrooms.  Related Mechanical, Electrical, and Plumbing (to include: 200amp main service, 3 meters, gas water heater, and new furnace.
New ADU to addressed: 1352 94th Ave, Unit A
Single-family dwelling at main building to be re-addressed: 1352 94th Ave, Unit B
Single-family dwelling at rear of parcel to be re-addressed as: 1352 94th Ave, Unit C</t>
  </si>
  <si>
    <t>To abate CE# 1503121 / 2201025: At SFD, convert ground floor storage into 3rd bedroom, full bath, convert foyer into laundry room, remodel existing bath. Legalize conversion of upper level into 612 SF Category 1 ADU. Scope includes changes to doors, windows and MEP work. New unit to be addressed as 6627 Hillmont Dr.  DRX220158  To abate CE# 1503121 / 2201025</t>
  </si>
  <si>
    <t>Convert (1,060 sf) of unconditioned space at main floor of single-family dwelling into new 3 bedroom/2 bathroom ADU. Scope includes remodeling and reconfiguring walls at (1,031 sf) 3 bedroom/1 bathroom single-family dwelling located at second floor and adding a second bathroom; kitchen and bedrooms to be relocated. Window and exterior door modifications included. Mechanical, electrical and plumbing work included. New Furnace, New HVAC fan, (2) new Water heaters, and (200 amp) main service panel upgrade with 2 meters included.
New ADU Address: 2126 E 23RD ST #A
Front Single-Family Dwelling to be re-addressed from 2126 E 23RD ST to 2126 E 23RD ST #B
Rear Single-Family Dwelling to remain 2128 E 23RD ST</t>
  </si>
  <si>
    <t>Convert (E) 2-story detached accessory structure into a (N) 712 sf ADU at rear of (E) SFD (66 Hamilton Pl) with 1bed, 1 bath, kitchen/ living space. MEP work includes all new kitchen and bath fixtures and plumbing works, lights, switches, outlets and a water heater.</t>
  </si>
  <si>
    <t>At 2-story SFD, convert (E) basement garage space into a (N) 454sf (408 sf habitable) attached ADU with (1) bed, (1) bath, kitchen/living space (M/E/P works include all new kitchen and bath fixtures and plumbing works, lights, switches, outlets)</t>
  </si>
  <si>
    <t>Conversion of an existing 184 sq ft detached garage to be an ADU, including a new attached utility shed and necessary site work New address for ADU to be 3029 California St.</t>
  </si>
  <si>
    <t>To construct a new Accessory Dwelling Unit (ADU) "ALL-ELECTRIC BUILDNG per OMC 15.37" on a lot with one existing SFD. The ADU will be approximately 388 sq.ft. and will include one bedroom, one bathroom, one efficiency kitchen, living room. One exterior storage closet and an attached deck. New address for the ADU will be 887 - 54TH Street. To include related MEPs.</t>
  </si>
  <si>
    <t>Legalize a JADU at lower level by legalizing a non-structural kitchen at previously permitted basement/lower-level bedroom and bathroom. Revert main floor unpermitted JADU back to existing bedroom with bathroom by removing kitchen. Legalize unpermitted 1/2 bath on main level at existing closet and remove unpermitted 1/2 bath at "basement" level. Legalize unpermitted laundry service at rear of house in existing attached workspace. Legalize unpermitted remodel of existing attached garage storage, to include new lights and plugs, electric water heater and plumbing, and new sheetrock.</t>
  </si>
  <si>
    <t>Convert attached garage &amp; crawlspace at lower level of existing SFD 500 sf studio-styled JADU with office and 1.5 bathrooms. Replace existing foundation. New windows and (2) new exterior doors at lower level; remove existing chimney and patch with stucco at single-family dwelling; new retaining walls at interior sides for lower level; add exterior staircases at interior sides. New slab on grade at JADU area. MEP work included. New mini-split heat pump system for JADU. Upgrade main service panel to (200 amps) with (2) meters.  DRX220385</t>
  </si>
  <si>
    <t>Construct (N) 590 sf. detached ADU at rear of (E) SFD (1042 Trestle Glen Rd) with (1) bedroom, (1) bathroom, kitchen /great room and additional storage space at attic. Related M/E/P works include all (N) kitchen and bath fixtures, plumbing, lights, switches, and outlets. (N) ADU to be addressed 1040 Trestle Glen Rd. DRX220087 / CP22013</t>
  </si>
  <si>
    <t>At rear of sfd construct new 2story, 590sf ADU, with exterior 2nd floor deck and garden arbor with gas fire pit. Permit includes mechanical, electrical and plumbing.  Proposed address for new unit:  5315 Manila Av 94618   DRX210598  Swim spa requires a separate building permit.</t>
  </si>
  <si>
    <t>To construct a new 720 s/f detached ADU"ALL-ELECTRIC BUILDNG per OMC 15.37" at the rear of existing SFD. To include related MEPs, Address for new ADU will be 3209 STAR AVE.</t>
  </si>
  <si>
    <t>Convert rear detached garage into Category I ADU including MEP - New 200amp main service panel, 125amp sub-panel, New Gas Meter. To include related mechanical, electrical, and plumbing. (New Address will be 2037 42ND AVE)</t>
  </si>
  <si>
    <t>Convert existing rear detached garage into Category I studio ADU including MEP - New main 200amp service, 125amp sub-panel  (New Address to be 3037 LOGAN ST)</t>
  </si>
  <si>
    <t>New 572 sf Detached ADU "ALL-ELECTRIC BUILDNG per OMC 15.37" in rear of single-family dwelling.New ADU to be addressed as 227 Montecito Dr.</t>
  </si>
  <si>
    <t>To construction of a new detached ADU of 982 square feet to be located on the rear portion of SFD. The ADU will include its own entrance, 3 bedrooms, 2 bathrooms, kitchen/dining and front yard (between front house and ADU). Address of ADU will be: 739 - 61ST STREET.</t>
  </si>
  <si>
    <t>New Detached  930 sq ft ADU in rear of single-family dwelling at 5463 Wadean Pl.. New ADU "ALL-ELECTRIC BUILDNG per OMC 15.37" DRX220517</t>
  </si>
  <si>
    <t>Convert existing garage, storage, &amp; crawl space to 635sf ADU unit at lower level of SFD. Includes MEP - DRX220460  (New address will be 3423 Curran Way)</t>
  </si>
  <si>
    <t>Construct ADU unit at lower level of existing SFD. Addition including new bedroom, bath. Remodel kitchen, living room, dining room, new deck. Includes MEP  DRX220463 (New address for ADU will be 477 Clifton St)</t>
  </si>
  <si>
    <t>Construct 962sf detached 2-story ADU (#2923) unit at rear of existing SFD (#2921). Includes MEP.   DRX220412</t>
  </si>
  <si>
    <t>SFD basement conversion into a 494 SF JADU (1 bed / 1 bath), relocate laundry to garage, remodel main unit kitchen &amp; dining room, create new master suite, replace windows, doors and stucco to match existing. MEP work included.</t>
  </si>
  <si>
    <t>Convert (E) detached garage into a (N) 248 SF ADU at rear of (E) SFD (717 Bergedo Dr) with (1) bed, (1) bath, (1) kitchen. Related M/E/P works includes all new kitchen and bath fixtures and plumbing works, lights, switches, outlets and a water heater. (N) ADU to be addressed as 715 Bergedo Dr. DRX220234._x000D_
7-5-23   Rev #1 - Add foundation under garage walls</t>
  </si>
  <si>
    <t>New  615 sq ft ADU containing 1bed/1bath at the basement level of single-family dwelling including MEP. New  address for ADU to be: 4550 SAINT ANDREWS RD</t>
  </si>
  <si>
    <t>(N) 582 Sq Ft ADU 1 bed/1 bath at rear of single family dwelling.  (N) Conditioned space (229 sq ft) in attic. New address of ADU 2788 25th Avenue.</t>
  </si>
  <si>
    <t>(N) 449SF  Detached ADU "ALL-ELECTRIC BUILDNG per OMC 15.37" in rear of single family dwelling containing 1 bed/1 bath New address for ADU: 2903 Rawston St</t>
  </si>
  <si>
    <t>To abate CE#2100143, at 1-story SFD, reconfigure entire (E) 796 SF 1st floor, and construct (N) 765 SF 2nd floor ADU addition with (3) bedrooms, (2) bathrooms, living area and kitchen, including a 196 SF (N) upper deck addition. Related M/E/P works included. (N) ADU to be addressed 2424 Highland Ave. PLN22203</t>
  </si>
  <si>
    <t>At rear of single-family dwelling (6119 Dover St) new 384 SF Detached Studio ADU "ALL-ELECTRIC BUILDNG per OMC 15.37". MEP included.</t>
  </si>
  <si>
    <t>(N) 490 SF JADU in garage conversion containing 2 bedrooms/1 bath in single-family dwelling.</t>
  </si>
  <si>
    <t>Scope of work consist of a 408 square-foot basement conversion into an ADU. Conversion of existing non-habitable space to habitable space within the building footprint. DRX230891</t>
  </si>
  <si>
    <t>DRX230001</t>
  </si>
  <si>
    <t>DRX230003</t>
  </si>
  <si>
    <t>208 FOSTER AVE, Oakland, CA 94603</t>
  </si>
  <si>
    <t>DRX230006</t>
  </si>
  <si>
    <t>3222 DAVIS ST, Oakland, CA 94601</t>
  </si>
  <si>
    <t>DRX230010</t>
  </si>
  <si>
    <t>5834 SHATTUCK AVE, Oakland, CA 94609</t>
  </si>
  <si>
    <t>DRX230014</t>
  </si>
  <si>
    <t>1092 66TH ST, Oakland, CA 94608</t>
  </si>
  <si>
    <t>DRX230021</t>
  </si>
  <si>
    <t>717 BERGEDO DR, Oakland, CA 94603</t>
  </si>
  <si>
    <t>DRX230023</t>
  </si>
  <si>
    <t>2901 RAWSON ST, Oakland, CA 94619</t>
  </si>
  <si>
    <t>ADU CATEGORY II (REAR YARD)</t>
  </si>
  <si>
    <t>DRX230031</t>
  </si>
  <si>
    <t>6532 DANA ST, Oakland, CA 94609</t>
  </si>
  <si>
    <t>DRX230052</t>
  </si>
  <si>
    <t>2786 25TH AVE, Oakland, CA 94601</t>
  </si>
  <si>
    <t>DRX230085</t>
  </si>
  <si>
    <t>DRX230094</t>
  </si>
  <si>
    <t>DRX230117</t>
  </si>
  <si>
    <t>026 076400600</t>
  </si>
  <si>
    <t>2314 MITCHELL ST, Oakland, CA 94601</t>
  </si>
  <si>
    <t>Cat-2 Detached ADU + Cat. 3 Creek Permit + Tree Permit</t>
  </si>
  <si>
    <t>DRX230131</t>
  </si>
  <si>
    <t>41-4148-1</t>
  </si>
  <si>
    <t>1098 69th AVE, Oakland, California 94621</t>
  </si>
  <si>
    <t>DRX230132</t>
  </si>
  <si>
    <t>6519 WHEELER ST, Oakland, CA 94609</t>
  </si>
  <si>
    <t>DRX230149</t>
  </si>
  <si>
    <t>227 COVINGTON ST, Oakland, CA 94605</t>
  </si>
  <si>
    <t>DRX230151</t>
  </si>
  <si>
    <t>DRX230153</t>
  </si>
  <si>
    <t>007 059502600</t>
  </si>
  <si>
    <t>3236 HELEN ST, Oakland, CA 94608</t>
  </si>
  <si>
    <t>DRX to convert ground floor to 798 sf Cat 1 ADU and 449 sfJADU</t>
  </si>
  <si>
    <t>DRX230171</t>
  </si>
  <si>
    <t>574 61ST ST, Oakland, CA 94609</t>
  </si>
  <si>
    <t>4621 LINCOLN AVE, Oakland, CA 94602</t>
  </si>
  <si>
    <t>DRX230256</t>
  </si>
  <si>
    <t>DRX230260</t>
  </si>
  <si>
    <t>1434 55TH AVE, Oakland, CA 94621</t>
  </si>
  <si>
    <t>Category 1 Accessory Dwelling Unit (ADU) &amp; JADU</t>
  </si>
  <si>
    <t>DRX230266</t>
  </si>
  <si>
    <t>3516 E 15TH ST, Oakland, CA 94601</t>
  </si>
  <si>
    <t>DRX230281</t>
  </si>
  <si>
    <t>991 VERMONT ST, Oakland, CA 94610</t>
  </si>
  <si>
    <t>DRX230283</t>
  </si>
  <si>
    <t>4335 HOWE ST, Oakland, CA 94611</t>
  </si>
  <si>
    <t>DRX230332</t>
  </si>
  <si>
    <t>CAT 1 ADU, SFD</t>
  </si>
  <si>
    <t>DRX230334</t>
  </si>
  <si>
    <t>842 52ND ST, Oakland, CA 94608</t>
  </si>
  <si>
    <t>DRX230337</t>
  </si>
  <si>
    <t>DRX230342</t>
  </si>
  <si>
    <t>DRX230412</t>
  </si>
  <si>
    <t>City Home Key Project</t>
  </si>
  <si>
    <t>043A465001900</t>
  </si>
  <si>
    <t>3015 EL MONTE AVE, Oakland, CA 94605</t>
  </si>
  <si>
    <t>DRX230437</t>
  </si>
  <si>
    <t>778 61ST ST, Oakland, CA 94609</t>
  </si>
  <si>
    <t>DRX230448</t>
  </si>
  <si>
    <t>DRX230452</t>
  </si>
  <si>
    <t>DRX for Live/Work - JLWQ</t>
  </si>
  <si>
    <t>2508 HUMBOLDT AVE, Oakland, CA 94601</t>
  </si>
  <si>
    <t>DRX230466</t>
  </si>
  <si>
    <t>DRX230481</t>
  </si>
  <si>
    <t>911 46TH ST, Oakland, CA 94608</t>
  </si>
  <si>
    <t>DRX230498</t>
  </si>
  <si>
    <t>3028 WEST ST, Oakland, CA 94608</t>
  </si>
  <si>
    <t>DRX230501</t>
  </si>
  <si>
    <t>DRX230520</t>
  </si>
  <si>
    <t>DRX230528</t>
  </si>
  <si>
    <t>48H-7611-16-2</t>
  </si>
  <si>
    <t>364 49TH ST, Oakland, CA 94609</t>
  </si>
  <si>
    <t>DRX230560</t>
  </si>
  <si>
    <t>1075 STANFORD AVE, Oakland, CA 94608</t>
  </si>
  <si>
    <t>DRX230561</t>
  </si>
  <si>
    <t>040 337501400</t>
  </si>
  <si>
    <t>2326 81ST AVE, Oakland, CA 94605</t>
  </si>
  <si>
    <t>DRX230563</t>
  </si>
  <si>
    <t>DRX230570</t>
  </si>
  <si>
    <t>6024 HARWOOD AVE, Oakland, CA 946180000</t>
  </si>
  <si>
    <t>DRX230585</t>
  </si>
  <si>
    <t>868 44TH ST, Oakland, CA 94608</t>
  </si>
  <si>
    <t>DRX230594</t>
  </si>
  <si>
    <t>DRX230613</t>
  </si>
  <si>
    <t>6119 DOVER ST, Oakland, CA 94609</t>
  </si>
  <si>
    <t>DRX230619</t>
  </si>
  <si>
    <t>DRX230622</t>
  </si>
  <si>
    <t>12-957-9</t>
  </si>
  <si>
    <t>016 139101500</t>
  </si>
  <si>
    <t>480 63RD ST, Oakland, CA 94609</t>
  </si>
  <si>
    <t>DRX230647</t>
  </si>
  <si>
    <t>1136 69TH AVE, Oakland, CA 94621</t>
  </si>
  <si>
    <t>DRX230662</t>
  </si>
  <si>
    <t>5965 SHATTUCK AVE, Oakland, CA 94609</t>
  </si>
  <si>
    <t>DRX230673</t>
  </si>
  <si>
    <t>004 009502600</t>
  </si>
  <si>
    <t>722 Henry ST, OAKLAND, CA</t>
  </si>
  <si>
    <t>DRX230684</t>
  </si>
  <si>
    <t>812 6TH AVE, Oakland, CA 94606</t>
  </si>
  <si>
    <t>DRX230700</t>
  </si>
  <si>
    <t>2922 MADELINE ST, Oakland, CA 94602</t>
  </si>
  <si>
    <t>DRX230711</t>
  </si>
  <si>
    <t>14001 SKYLINE BLVD, Oakland, CA 94619</t>
  </si>
  <si>
    <t>DRX230712</t>
  </si>
  <si>
    <t>035 239002400</t>
  </si>
  <si>
    <t>5447 FOOTHILL BLVD, Oakland, CA 94601</t>
  </si>
  <si>
    <t>DRX for Cat. 2 ADU at rear of the house</t>
  </si>
  <si>
    <t>DRX230753</t>
  </si>
  <si>
    <t>010 078500800</t>
  </si>
  <si>
    <t>295 MACARTHUR BLVD, Oakland, CA 94610</t>
  </si>
  <si>
    <t>DRX230773</t>
  </si>
  <si>
    <t>DRX230775</t>
  </si>
  <si>
    <t>680 LOUISIANA ST, Oakland, CA 94603</t>
  </si>
  <si>
    <t>DRX230792</t>
  </si>
  <si>
    <t>2535 WALLACE ST, Oakland, CA 94606</t>
  </si>
  <si>
    <t>DRX230891</t>
  </si>
  <si>
    <t>DRX230952</t>
  </si>
  <si>
    <t>DRX230961</t>
  </si>
  <si>
    <t>040 332105300</t>
  </si>
  <si>
    <t>1538 76TH AVE, Oakland, CA 94621</t>
  </si>
  <si>
    <t>DRX230993</t>
  </si>
  <si>
    <t>043 457101200</t>
  </si>
  <si>
    <t>2227 85TH AVE, Oakland, CA 94605</t>
  </si>
  <si>
    <t>DRX231007</t>
  </si>
  <si>
    <t>DRX231029</t>
  </si>
  <si>
    <t>DRX231063</t>
  </si>
  <si>
    <t>, OAKLAND, CA</t>
  </si>
  <si>
    <t>DRX231081</t>
  </si>
  <si>
    <t>DRX231108</t>
  </si>
  <si>
    <t>DRX231128</t>
  </si>
  <si>
    <t>1060 37TH ST, Oakland, CA 94608</t>
  </si>
  <si>
    <t>DRX231135</t>
  </si>
  <si>
    <t>030 198109600</t>
  </si>
  <si>
    <t>4057 MASTERSON ST, Oakland, CA 94619</t>
  </si>
  <si>
    <t>DRX231137</t>
  </si>
  <si>
    <t>042 427100300</t>
  </si>
  <si>
    <t>8715 A ST, Oakland, CA 94621</t>
  </si>
  <si>
    <t>DRX231138</t>
  </si>
  <si>
    <t>048F736905600</t>
  </si>
  <si>
    <t>1850 MOUNTAIN BLVD, Oakland, CA 94611</t>
  </si>
  <si>
    <t>DRX231212</t>
  </si>
  <si>
    <t>2879 BROOKDALE AVE, Oakland, CA 94602</t>
  </si>
  <si>
    <t>DRX231215</t>
  </si>
  <si>
    <t>028 091502100</t>
  </si>
  <si>
    <t>3456 RHODA AVE, Oakland, CA 94602</t>
  </si>
  <si>
    <t>DRX231217</t>
  </si>
  <si>
    <t>026 078600200</t>
  </si>
  <si>
    <t>2231 E 28TH ST, Oakland, CA 94606</t>
  </si>
  <si>
    <t>Category 2 Detached MFD</t>
  </si>
  <si>
    <t>DRX231234</t>
  </si>
  <si>
    <t>030 192505700</t>
  </si>
  <si>
    <t>3750 39TH AVE, Oakland, CA 94619</t>
  </si>
  <si>
    <t>CAt 1 SFD ADU</t>
  </si>
  <si>
    <t>DRX231356</t>
  </si>
  <si>
    <t>DRX for windows and doors</t>
  </si>
  <si>
    <t>DRX231468</t>
  </si>
  <si>
    <t>042 424705900</t>
  </si>
  <si>
    <t>1258 81ST AVE, Oakland, CA 94621</t>
  </si>
  <si>
    <t>2- CATEGORY 2 ADU'S</t>
  </si>
  <si>
    <t>DRX231607</t>
  </si>
  <si>
    <t>021 028401000</t>
  </si>
  <si>
    <t>2117 11TH AVE, Oakland, CA 94606</t>
  </si>
  <si>
    <t>DRX231661</t>
  </si>
  <si>
    <t>037A315404700</t>
  </si>
  <si>
    <t>6193 RIDGEMONT DR, Oakland, CA 94619</t>
  </si>
  <si>
    <t>DRX231666</t>
  </si>
  <si>
    <t>014 126606800</t>
  </si>
  <si>
    <t>5830 BIRCH CT, Oakland, CA 94618</t>
  </si>
  <si>
    <t>DS230039</t>
  </si>
  <si>
    <t>006 000703200</t>
  </si>
  <si>
    <t>1625 11TH ST, Oakland, CA 94607</t>
  </si>
  <si>
    <t>DS230040</t>
  </si>
  <si>
    <t>029A132801700</t>
  </si>
  <si>
    <t>1520 LEIMERT BLVD, Oakland, CA 94602</t>
  </si>
  <si>
    <t>Amnesty ADU (1 unit)</t>
  </si>
  <si>
    <t>DS230056</t>
  </si>
  <si>
    <t>032 210701100</t>
  </si>
  <si>
    <t>3901 BROOKDALE AVE, Oakland, CA 94619</t>
  </si>
  <si>
    <t>DS230059</t>
  </si>
  <si>
    <t>DS230064</t>
  </si>
  <si>
    <t>019 003501800</t>
  </si>
  <si>
    <t>933 LOOMIS CT, Oakland, CA 94606</t>
  </si>
  <si>
    <t>Amnesty Eligible ADU Application -CAT 1</t>
  </si>
  <si>
    <t>DS230126</t>
  </si>
  <si>
    <t>022 037900801</t>
  </si>
  <si>
    <t>1435 E 32ND ST, Oakland, CA 94602</t>
  </si>
  <si>
    <t>Amnesty Eligible ADU Application</t>
  </si>
  <si>
    <t>DS230263</t>
  </si>
  <si>
    <t>015 130400203</t>
  </si>
  <si>
    <t>5765 LOS ANGELES ST, Oakland, CA 94608</t>
  </si>
  <si>
    <t>DS230265</t>
  </si>
  <si>
    <t>034 2263002200</t>
  </si>
  <si>
    <t>1056 44th AVE, #1, Oakland, CA 946013023</t>
  </si>
  <si>
    <t>DS-1 for Amnesty ADU</t>
  </si>
  <si>
    <t>DS230298</t>
  </si>
  <si>
    <t>021 027400200</t>
  </si>
  <si>
    <t>1949 7TH AVE, Oakland, CA 94606</t>
  </si>
  <si>
    <t>DS230301</t>
  </si>
  <si>
    <t>037 254501100</t>
  </si>
  <si>
    <t>4765 FAIR AVE, Oakland, CA 94619</t>
  </si>
  <si>
    <t>DS230329</t>
  </si>
  <si>
    <t>021 024901100</t>
  </si>
  <si>
    <t>1933 24TH AVE, Oakland, CA 94601</t>
  </si>
  <si>
    <t>DS1-AMNESTY ADU</t>
  </si>
  <si>
    <t>DS230349</t>
  </si>
  <si>
    <t>014 121102600</t>
  </si>
  <si>
    <t>671 AILEEN ST, Oakland, CA 94609</t>
  </si>
  <si>
    <t>DS230372</t>
  </si>
  <si>
    <t>045 518800800</t>
  </si>
  <si>
    <t>1251 104TH AVE, Oakland, CA 94603</t>
  </si>
  <si>
    <t>DS for Amnesty ADU request</t>
  </si>
  <si>
    <t>DS230381</t>
  </si>
  <si>
    <t>011 083705600</t>
  </si>
  <si>
    <t>512 WICKSON AVE, Oakland, CA 94610</t>
  </si>
  <si>
    <t>Amnesty ADU</t>
  </si>
  <si>
    <t>DS230388</t>
  </si>
  <si>
    <t>DS230394</t>
  </si>
  <si>
    <t>013 116400400</t>
  </si>
  <si>
    <t>672 46TH ST, Oakland, CA 94609</t>
  </si>
  <si>
    <t>DS230421</t>
  </si>
  <si>
    <t>014 126903100</t>
  </si>
  <si>
    <t>506 FOREST ST, Oakland, CA 94618</t>
  </si>
  <si>
    <t>DS1 for Amnesty ADU</t>
  </si>
  <si>
    <t>DS230422</t>
  </si>
  <si>
    <t>032 203001900</t>
  </si>
  <si>
    <t>3645 HAGEMAN AVE, Oakland, CA 94619</t>
  </si>
  <si>
    <t>DS230429</t>
  </si>
  <si>
    <t>008 062503401</t>
  </si>
  <si>
    <t>PLN20107-R02</t>
  </si>
  <si>
    <t>001 013901500</t>
  </si>
  <si>
    <t>419 4TH ST, Oakland, CA 94607</t>
  </si>
  <si>
    <t>Revision to PLN20137</t>
  </si>
  <si>
    <t>PLN20137-R01</t>
  </si>
  <si>
    <t>014 124300101</t>
  </si>
  <si>
    <t>5200 BROADWAY, Oakland, CA 94618</t>
  </si>
  <si>
    <t>Conversion of the former arts college campus into an historic, mixed-use development including 448 homes; 14,391 sq ft of commercial space; preservation of historic resources; Recreational Assembly spaces open to the public.</t>
  </si>
  <si>
    <t>PLN20141-PUDF01</t>
  </si>
  <si>
    <t>044 495902000</t>
  </si>
  <si>
    <t>1218 97TH AVE, Oakland, CA 94603</t>
  </si>
  <si>
    <t>Revision for a proposed duplex and ADU.</t>
  </si>
  <si>
    <t>PLN21007-R01</t>
  </si>
  <si>
    <t>030 187803601</t>
  </si>
  <si>
    <t>3655 VIRDEN AVE, Oakland, CA 94619</t>
  </si>
  <si>
    <t>Build a new single family residence on a vacant downslope lot.</t>
  </si>
  <si>
    <t>PLN23008</t>
  </si>
  <si>
    <t>008 065300800</t>
  </si>
  <si>
    <t>323 22ND ST, Oakland, CA 94612</t>
  </si>
  <si>
    <t>Full CUP Planning Application for Town Tower, a multifamily residential building.</t>
  </si>
  <si>
    <t>PLN23011</t>
  </si>
  <si>
    <t>*SB-9 Ministerial Subdivision &amp; Residential Development for two new lots and four residential units. Related to ZW2202584</t>
  </si>
  <si>
    <t>024 053300700</t>
  </si>
  <si>
    <t>4035 PARK BLVD, Oakland, CA 94602</t>
  </si>
  <si>
    <t>PLN23019</t>
  </si>
  <si>
    <t>0 ASHMOUNT AVE, Oakland, CA 94610</t>
  </si>
  <si>
    <t>PLN23023</t>
  </si>
  <si>
    <t>048G742602200</t>
  </si>
  <si>
    <t>0 BROADWAY TER, OAKLAND, CA 94603</t>
  </si>
  <si>
    <t>DR for new 3BR SFR on vacant lot zoned RH-4/S-9. (next to 10010 Broadway Terrace). Related: CP23020</t>
  </si>
  <si>
    <t>PLN23028</t>
  </si>
  <si>
    <t>037A315901304</t>
  </si>
  <si>
    <t>5239 PINECREST DR, Oakland, CA 94605</t>
  </si>
  <si>
    <t>Design Review for new construction of 2 story SFR in RH-2/S-9 zone</t>
  </si>
  <si>
    <t>PLN23029</t>
  </si>
  <si>
    <t>Proposed Three Mini-Lots, Two New Rear Residences &amp; Building Alterations to PDHP C3 Front Residence. Related to T2300024</t>
  </si>
  <si>
    <t>048D729602100</t>
  </si>
  <si>
    <t>7009 SHIRLEY DR, Oakland, CA 94611</t>
  </si>
  <si>
    <t>Construction of new single-family residence with attached ADU-Cat II and attached garage.</t>
  </si>
  <si>
    <t>PLN23039</t>
  </si>
  <si>
    <t>048G743201201</t>
  </si>
  <si>
    <t>7043 Balsam WY, OAKLAND, CA</t>
  </si>
  <si>
    <t>Construct a n 3,367 sf single family hillside home in the RH-4/S9/S11 zone</t>
  </si>
  <si>
    <t>PLN23044</t>
  </si>
  <si>
    <t>SB 35 application for 430 Broadway</t>
  </si>
  <si>
    <t>12-1014-3-3</t>
  </si>
  <si>
    <t>4127 Martin Luther King Jr WY, Oakland, CA 946092139</t>
  </si>
  <si>
    <t>13 Unit 3-Story Multi-Family Project with 1 ADU</t>
  </si>
  <si>
    <t>PLN23046</t>
  </si>
  <si>
    <t>*AB2162* Supportive Housing Streamlined Approval request for new residential development. Related to T2300039</t>
  </si>
  <si>
    <t>016 145301701</t>
  </si>
  <si>
    <t>6518 San Pablo AVE, oakland, CA 946081070</t>
  </si>
  <si>
    <t>New 2-Story Commercial Unit with 5 free standing One Bedroom Units in the rear</t>
  </si>
  <si>
    <t>PLN23051</t>
  </si>
  <si>
    <t>012 096404000</t>
  </si>
  <si>
    <t>671 APGAR ST, Oakland, CA 94609</t>
  </si>
  <si>
    <t>Subdivision of lot into 3 lots, Mini-lot development constructing two single family on two of the three lots.</t>
  </si>
  <si>
    <t>PLN23052</t>
  </si>
  <si>
    <t>020 014000500</t>
  </si>
  <si>
    <t>1433 12TH AVE, Oakland, CA 94606</t>
  </si>
  <si>
    <t>SB 35 proposal</t>
  </si>
  <si>
    <t>PLN23056</t>
  </si>
  <si>
    <t>042 426500305</t>
  </si>
  <si>
    <t>8435 D ST, Oakland, CA 94621</t>
  </si>
  <si>
    <t>DEMOLISH EXISTING SINGLE FAMILY HOUSE AND ADU. CONSTRUCT NEW DUPLEX AND 2 ADUs</t>
  </si>
  <si>
    <t>PLN23057</t>
  </si>
  <si>
    <t>048D728003600</t>
  </si>
  <si>
    <t>0 BEACONSFIELD PL, Oakland, CA 94603</t>
  </si>
  <si>
    <t>New 4-story, single-family home on a vacant, upslope lot</t>
  </si>
  <si>
    <t>PLN23058</t>
  </si>
  <si>
    <t>029 106102200</t>
  </si>
  <si>
    <t>0 Monterey BLVD, OAKLAND, CA 94602</t>
  </si>
  <si>
    <t>New Hillside Residence</t>
  </si>
  <si>
    <t>PLN23066</t>
  </si>
  <si>
    <t>048F736900601</t>
  </si>
  <si>
    <t>0 MENDOZA DR, Oakland, CA 94603</t>
  </si>
  <si>
    <t>Construct a (n) 3,188 sfsingle family hillside residence on vacant lot with tree removal and CPIII Creek Permit</t>
  </si>
  <si>
    <t>PLN23069</t>
  </si>
  <si>
    <t>040A346700802</t>
  </si>
  <si>
    <t>11 LEXFORD PL, OAKLAND, CA 94619</t>
  </si>
  <si>
    <t>Infill vacant lot</t>
  </si>
  <si>
    <t>PLN23077</t>
  </si>
  <si>
    <t>003 001301200</t>
  </si>
  <si>
    <t>834 Athens AVE, Oakland, CA 946073428</t>
  </si>
  <si>
    <t>Adolfo Martinez</t>
  </si>
  <si>
    <t>PLN23081</t>
  </si>
  <si>
    <t>001 016500400</t>
  </si>
  <si>
    <t>100 2ND ST, Oakland, CA 94607</t>
  </si>
  <si>
    <t>New 8-story building with 53 residential units and 3,200-sf non residential in the M-20 Zone. Relates to DET220146 for best-fit zone. Multiple APNs.</t>
  </si>
  <si>
    <t>PLN23082</t>
  </si>
  <si>
    <t>045 537701400</t>
  </si>
  <si>
    <t>11103 NOVELDA DR, Oakland, CA 94603</t>
  </si>
  <si>
    <t>New one-story 3-bedroom house</t>
  </si>
  <si>
    <t>PLN23084</t>
  </si>
  <si>
    <t>004 003701200</t>
  </si>
  <si>
    <t>1309 MAGNOLIA ST, Oakland, CA 94607</t>
  </si>
  <si>
    <t>Variance for 2nd Floor Addition and a Cat-3 ADU at 1309 Magnolia St.</t>
  </si>
  <si>
    <t>PLN23085</t>
  </si>
  <si>
    <t>005 037100700</t>
  </si>
  <si>
    <t>1426 15 ST, Oakland, CA 946070000</t>
  </si>
  <si>
    <t>2 story remodel</t>
  </si>
  <si>
    <t>PLN23087</t>
  </si>
  <si>
    <t>008 066700500</t>
  </si>
  <si>
    <t>2305 WEBSTER ST, Oakland, CA</t>
  </si>
  <si>
    <t>2305 Webster Street residential tower</t>
  </si>
  <si>
    <t>PLN23091</t>
  </si>
  <si>
    <t>009 068103801</t>
  </si>
  <si>
    <t>681 27TH ST, Oakland, CA 94612</t>
  </si>
  <si>
    <t>Multi Family development</t>
  </si>
  <si>
    <t>PLN23093</t>
  </si>
  <si>
    <t>007 059401100</t>
  </si>
  <si>
    <t>3237 HOLLIS ST, Oakland, CA 94608</t>
  </si>
  <si>
    <t>Remodel including adding a first-floor unit and a detached ADU in the rear yard.</t>
  </si>
  <si>
    <t>PLN23098</t>
  </si>
  <si>
    <t>048 626201300</t>
  </si>
  <si>
    <t>0 LOCHARD ST, Oakland, CA 94605</t>
  </si>
  <si>
    <t>New single family dwelling</t>
  </si>
  <si>
    <t>PLN23099</t>
  </si>
  <si>
    <t>048F736801500</t>
  </si>
  <si>
    <t>0 COLTON BLVD, Oakland, CA 94603</t>
  </si>
  <si>
    <t>RH-4/S-9: DR for construction of a (n) downslope SFH and Minor CUP for up to 40' in height where 36' is normally allowed, with a new ADU</t>
  </si>
  <si>
    <t>PLN23102</t>
  </si>
  <si>
    <t>009 071500800</t>
  </si>
  <si>
    <t>520 31ST ST, Oakland, CA 94609</t>
  </si>
  <si>
    <t>New construction of a 4-story, 7 unit residential building. Existing building to be demolished.</t>
  </si>
  <si>
    <t>PLN23107</t>
  </si>
  <si>
    <t>012 100102100</t>
  </si>
  <si>
    <t>4111 BROADWAY, Oakland, CA 94611</t>
  </si>
  <si>
    <t>4111 Broadway 3 MF Units</t>
  </si>
  <si>
    <t>PLN23108</t>
  </si>
  <si>
    <t>048A712301701</t>
  </si>
  <si>
    <t>5900 OSTRANDER RD, Oakland, CA 94618</t>
  </si>
  <si>
    <t>*SB-9 for a two-lot subdivision and construction of a new rear residence on an existing single lot that contains a front single family dwelling. VTPM11362. Related to T2300076 &amp; ZW2301087</t>
  </si>
  <si>
    <t>PLN23110</t>
  </si>
  <si>
    <t>018 031001301</t>
  </si>
  <si>
    <t>1405 WOOD ST, Oakland, CA 94607</t>
  </si>
  <si>
    <t>FDP for Mixed-Use project</t>
  </si>
  <si>
    <t>PLN23112-PUDF01</t>
  </si>
  <si>
    <t>043A467604800</t>
  </si>
  <si>
    <t>9670 MOUNTAIN BLVD, Oakland, CA 94605</t>
  </si>
  <si>
    <t>Proposed single-family residence &amp; ADU. Related to T2300084 &amp; ZW2300968</t>
  </si>
  <si>
    <t>PLN23118</t>
  </si>
  <si>
    <t>Convert 2507 sq ft single family into duplex and a 426.5 sf attached adu</t>
  </si>
  <si>
    <t>PLN23119</t>
  </si>
  <si>
    <t>048H751400200</t>
  </si>
  <si>
    <t>0 MARLBOROUGH TER, OAKLAND, CA 94603</t>
  </si>
  <si>
    <t>SF and ADU, Oakland Hills</t>
  </si>
  <si>
    <t>PLN23120</t>
  </si>
  <si>
    <t>044 501401000</t>
  </si>
  <si>
    <t>636 CLARA ST, Oakland, CA 94603</t>
  </si>
  <si>
    <t>New 3 unit apartment building at 636 Clara St.</t>
  </si>
  <si>
    <t>PLN23126</t>
  </si>
  <si>
    <t>048G743201202</t>
  </si>
  <si>
    <t>0 Balsam WY, Oakland, CA</t>
  </si>
  <si>
    <t>Hillside Res./ New SFD</t>
  </si>
  <si>
    <t>PLN23130</t>
  </si>
  <si>
    <t>047 550904400</t>
  </si>
  <si>
    <t>10550 INTERNATIONAL BLVD, Oakland, CA 94603</t>
  </si>
  <si>
    <t>*SB330. To construct 6-story building with 140 residential units (market-rate &amp; affordable) with ground parking garage on vacant lot in the CC-2 Zone (ZW2301558).</t>
  </si>
  <si>
    <t>PLN23133</t>
  </si>
  <si>
    <t>044 495804300</t>
  </si>
  <si>
    <t>947 92ND AVE, Oakland, CA 94603</t>
  </si>
  <si>
    <t>New single family house in the RD-1 Zone</t>
  </si>
  <si>
    <t>PLN23135</t>
  </si>
  <si>
    <t>048D730305900</t>
  </si>
  <si>
    <t>0 WESTOVER DR, Oakland, CA 94603</t>
  </si>
  <si>
    <t>Proposal to construct a new single-family residence with attached garage on a vacant hillside property. Related to CP23084 &amp; T2300097</t>
  </si>
  <si>
    <t>PLN23136</t>
  </si>
  <si>
    <t>006 002504700</t>
  </si>
  <si>
    <t>1011 WILLOW ST, Oakland, CA 94607</t>
  </si>
  <si>
    <t>New single family residence on a vacant lot. Related to T2300101</t>
  </si>
  <si>
    <t>PLN23138</t>
  </si>
  <si>
    <t>048A710700104</t>
  </si>
  <si>
    <t>6076 MANCHESTER DR, Oakland, CA 94618</t>
  </si>
  <si>
    <t>Construct a new 1,050 sf detached garage and and attached 538 sf Category 2 ADU with a minor variance for 5 foot side setback</t>
  </si>
  <si>
    <t>PLN23139</t>
  </si>
  <si>
    <t>048H751000502</t>
  </si>
  <si>
    <t>5800 GRIZZLY PEAK BLVD, Oakland, CA 94611</t>
  </si>
  <si>
    <t>New ~6,700 sf SFR on upslope lot</t>
  </si>
  <si>
    <t>PLN23141</t>
  </si>
  <si>
    <t>037A279300407</t>
  </si>
  <si>
    <t>0 MOUNTAIN VIEW AVE, Oakland, CA 94605</t>
  </si>
  <si>
    <t>Design Review for New Single-Family Residential Facility</t>
  </si>
  <si>
    <t>PLN23145</t>
  </si>
  <si>
    <t>041 413902000</t>
  </si>
  <si>
    <t>1102 75th AVE, Oakland, California 94621</t>
  </si>
  <si>
    <t>Design review for construction of new 3 bedroom single-family home with an attached ADU</t>
  </si>
  <si>
    <t>PLN23148</t>
  </si>
  <si>
    <t>014 121900802</t>
  </si>
  <si>
    <t>534 52ND ST, Oakland, CA 94609</t>
  </si>
  <si>
    <t>Design Review for raising existing one-story single-family building and adding second unit</t>
  </si>
  <si>
    <t>PLN23149</t>
  </si>
  <si>
    <t>048E732205900</t>
  </si>
  <si>
    <t>0 ARROWHEAD DR, OAKLAND, CA 94603</t>
  </si>
  <si>
    <t>Proposed new single family residence on a hillside in the RH-4, S-11, S-9 overlay zoning district. Creek-CAT 3 &amp; Tree protection permits. Related to CP23100 &amp; T2300119. See ZW2301998.</t>
  </si>
  <si>
    <t>PLN23151</t>
  </si>
  <si>
    <t>025 073404000</t>
  </si>
  <si>
    <t>1634 25TH AVE, Oakland, CA 94601</t>
  </si>
  <si>
    <t>DR for Adding a Second Unit and Detached ADU</t>
  </si>
  <si>
    <t>PLN23154</t>
  </si>
  <si>
    <t>PLN23158</t>
  </si>
  <si>
    <t>029 106303500</t>
  </si>
  <si>
    <t>3257 MONTEREY BLVD, Oakland, CA 94608</t>
  </si>
  <si>
    <t>New two-story single-family home on vacant lot.</t>
  </si>
  <si>
    <t>PLN23162</t>
  </si>
  <si>
    <t>048G744804600</t>
  </si>
  <si>
    <t>7243 THORNDALE DR, OAKLAND, CA 94603</t>
  </si>
  <si>
    <t>New single family residence</t>
  </si>
  <si>
    <t>PLN23164</t>
  </si>
  <si>
    <t>048D727804400</t>
  </si>
  <si>
    <t>2822 CHELSEA DR, Oakland, CA 94611</t>
  </si>
  <si>
    <t>Design Review for New Single Family Home</t>
  </si>
  <si>
    <t>PLN23167</t>
  </si>
  <si>
    <t>015 136400100</t>
  </si>
  <si>
    <t>6341 SHATTUCK AVE, Oakland, CA 946091238</t>
  </si>
  <si>
    <t>Shattuck Place</t>
  </si>
  <si>
    <t>PLN23171</t>
  </si>
  <si>
    <t>044 495100501</t>
  </si>
  <si>
    <t>9027 INTERNATIONAL BLVD, Oakland, CA 94603</t>
  </si>
  <si>
    <t>ZW2300177</t>
  </si>
  <si>
    <t>025 067801001</t>
  </si>
  <si>
    <t>2870 Chapman ST, Oakland, CA 946012127</t>
  </si>
  <si>
    <t>ZW2301230</t>
  </si>
  <si>
    <t>005 042603800</t>
  </si>
  <si>
    <t>2336 MAGNOLIA ST, Oakland, CA 94607</t>
  </si>
  <si>
    <t>ZW2301795</t>
  </si>
  <si>
    <t>Conversion of existing detached garage into Accessory Dwelling Unit. No expansion of existing garage footprint, existing walls and roof will remain in place. Total floor area of ADU will be 291 sf.</t>
  </si>
  <si>
    <t>convert basement into  615 SF ADU</t>
  </si>
  <si>
    <t>980 SF 2-story CAT 2 ADU, detached @ 208 Foster Ave</t>
  </si>
  <si>
    <t>New construction of a 448 SF  detached, single-story accessory dwelling unit.</t>
  </si>
  <si>
    <t>255 SF detached garage conversion into CAT 1 ADU @ 5834 Shattuck Ave</t>
  </si>
  <si>
    <t>Construct new detached ADU of 586 sq ft</t>
  </si>
  <si>
    <t>248 SF - Conversion of detached garage into an ADU.</t>
  </si>
  <si>
    <t>Design Review exemption for a Category II for a 449 square-foot ADU in the rear yard of a single-family dwelling.  This proposal included a small, attached porch covered deck, and exterior mounted rear yard facing water heater/ heat pump and other mechanical/ electrical facilities.</t>
  </si>
  <si>
    <t>CAT 1 ADU @ 6532 Dana St (SFD) - partial detached garage conversion</t>
  </si>
  <si>
    <t>Scope of work consists of a category 2 accessory dwelling unit. ADU consist of 582 square-feet of habitable space and 200 square-foot of attic storage space.</t>
  </si>
  <si>
    <t>Convert 470sqft of upper and lower family room into a JADU. Add new kitchen and laundry room. Add new central heating, tankless water heater. Add new electrical 100 amps main panel and 125 amps sub-panel. New address assignment. Record BW22004592</t>
  </si>
  <si>
    <t>Convert attached storage of duplex into 420 SF CAT 1 ADU</t>
  </si>
  <si>
    <t>Category 2 ADU at rear of existing single family home. The lot is sloped but has a relatively level area in the existing rear yard (&lt;20%). There are protected trees and a creek on the site. A Creek Protection Plan is included.</t>
  </si>
  <si>
    <t>Garage conversion to a JADU-490 sf</t>
  </si>
  <si>
    <t>New detached ADU 635 SF. Existing 3-car garage to be removed with 3 new surface parking spaces provided.</t>
  </si>
  <si>
    <t>Garage (395 sq.ft) conversion to ADU category 2</t>
  </si>
  <si>
    <t>Covert basement to ADU 850sf</t>
  </si>
  <si>
    <t>Convert existing 1st floor unit to 798 sq. ft. Cat. 1 ADU &amp; 449 sq. ft. JADU</t>
  </si>
  <si>
    <t>Design Review exemption for new CAT II ADU at rear of Single-Family Residence.  ADU will be 1000 square feet and consist of 2 bedrooms and 2 bathrooms.  Additional work under DS230066.</t>
  </si>
  <si>
    <t>380sf Detached ADU</t>
  </si>
  <si>
    <t>Scope of work consists of basement conversion in to a 496 square-foot JADU and a 1,185square-foot category 1 ADU.</t>
  </si>
  <si>
    <t>CREATION OF A  NEW 705 SF CATEGORY 1 ADU IN AN EXISTING ATTACHED GARAGE. GARAGE IS BELOW AN EXISTING 737 SF, 2-BR 1-BA SFR.</t>
  </si>
  <si>
    <t>Design Review Exemption to convert portion of the existing basement of an existing multifamily building into 2 new CAT I ADU's in the RM-2 zone.  ADU Unit A will consist of 450sf, 1 bedroom, and 1 bathroom.  ADU Unit B will consist of 395sf, 1 bedroom, and 1 bathroom.  Scope of work includes new windows and new sliding door for the ADU's.</t>
  </si>
  <si>
    <t>375 SF New detached ADU. There is currently  (1) existing single family residence on site.</t>
  </si>
  <si>
    <t>Convert unconditioned ground floor of SFD into 988 SF CAT 1 ADU and 450 SF addition to main unit (living, bath, laundry) with connecting stair.</t>
  </si>
  <si>
    <t>Construct 504 SF 12'-10" height CAT 2 ADU attached to SFD</t>
  </si>
  <si>
    <t>Scope of work includes the construction of a detached 1,000 square-foot accessory dwelling unit at the rear of the parcel.</t>
  </si>
  <si>
    <t>SFD basement/crawlspace conversion into 499 SF JADU and utility room</t>
  </si>
  <si>
    <t>City Homekey Hotel Conversion</t>
  </si>
  <si>
    <t>650 square foot garage conversion to ADU</t>
  </si>
  <si>
    <t>Two story detached ADU (2 units) 500sf each for a total of 1,000sf</t>
  </si>
  <si>
    <t>Demo 185 SF accessory structure and build 525 SF CAT 2 ADU @ SFD</t>
  </si>
  <si>
    <t>1- ADD 650 SQ.FT OF NEW ADU TO THE REAR  OF THE HOUSE.</t>
  </si>
  <si>
    <t>CONVERT (E) LOWER LEVEL CONDITIONED SPACE INTO AN ADU. NO CHANGE TO BUILDING MASS OR EXTENTS, ONLY CHANGES TO EXT: 1) ENLARGENING (E) LANDING @ EXT. DR &amp; 2) ADDING HEAT PUMP. ONLY CHANGE TO EXT. ENVELOP: 1) REPLACING 3 WNDWS IN KIND, 2) REPLACING EXT DR, 3) ELONGATING 1 (E) WNDW, 4) ADDING 1 WNDW_x000D_
Note: Middle level can have wetbar only</t>
  </si>
  <si>
    <t>Design Review Exemption to construct at the rear of an existing single-family residence a new CAT II detached 329sf ADU that is 10ft 8 7/8in tall, with 1 bedroom and 1 bathroom.  Scope of work includes demolition of existing covered patio to make space for ADU.</t>
  </si>
  <si>
    <t>Conversion of existing guest house into  575 sqf adu , new electrical plumbing and mechanical to code , new insulation and drywall , stucco outside ,new insulation , drywall , kitchen remodeling , bathroom remodeling , tankless water heater , mini split unit .</t>
  </si>
  <si>
    <t>New detached structure ADU</t>
  </si>
  <si>
    <t>Construct 830 SF CAT 2 single-story ADU in rear of SFD</t>
  </si>
  <si>
    <t>Demo of existing garage and construct 232sf detached ADU at rear of property</t>
  </si>
  <si>
    <t>We are splitting an awkward large house with wasted space into a main house and ADU type 1. We are not adding additional square footage to the building, all work is within the envelope. _x000D_
_x000D_
The garage and a storage area will be converted to bedroom and kitchen. --780SF ADU TOTAL 3 BEDRM AND 2 BATHS_x000D_
_x000D_
The existing house will retain three bedrooms, 2 bathrooms and kitchen.</t>
  </si>
  <si>
    <t>EXISTING DETACHED GARAGE , TO BE CONVERTED INTO ADU and a Front porch 366 SF</t>
  </si>
  <si>
    <t>Convert existing garage (196 SF) into new ADU, added 52  SF to new ADU (248 SF total)</t>
  </si>
  <si>
    <t>Construct a new, detached, one-bedroom ADU with a sleeping loft 441 SF. _x000D_
 New ADU and all associated mechanical equipment shall be located min. 4’ from side and rear property lines and min. 10’ from main dwelling. New ADU shall have a maximum exterior height of 16’ above existing grade.</t>
  </si>
  <si>
    <t>(N) ACCESSORY DWELLING UNIT WITHIN EXISTING SF, SEPARATE ENTRY CONSIST OF 2 BEDROOMS, 1 BATH, KITCHEN, DINING, AND LIVING ROOM. _x000D_
HAS RELATED DS-1 (Deck, addition)</t>
  </si>
  <si>
    <t>Scope of work includes the construction of a 384 square-foot detached ADU.</t>
  </si>
  <si>
    <t>Construction of an attached 657 square-foot accessory dwelling unit at the rea of an existing single-family residence.</t>
  </si>
  <si>
    <t>Scope of work will demolish an existing detached garage and construct a 749 square-foot detached accessory dwelling unit.</t>
  </si>
  <si>
    <t>· CONVERT 374 SQ.FT STORAGE AND 540 SQ.FT. GARAGE TO 914 SQ.FT. NEW ADU AT 1ST FLOOR._x000D_
·	NEW 64 SQ.FT OF PORCH AT 1ST FLOOR.</t>
  </si>
  <si>
    <t>Design Review Exemption for a new 620sf CAT I ADU at rear of existing single-family residence. ADU consists of 1 bedroom and 1 bathroom.  Scope of work includes demolition of existing 510sf garage and rebuilding the ADU in the same footprint with a 110sf addition to the interior side to accommodate ingress/egress for the ADU.</t>
  </si>
  <si>
    <t>(ZONING - ADU)_x000D_
_x000D_
Converting a raised basement 6'6" in height to an ADU.</t>
  </si>
  <si>
    <t>Convert 1199sf basement to an ADU</t>
  </si>
  <si>
    <t>CONSTRUCT DETACHED ADU 242 SF WITH 91 SF LOFT</t>
  </si>
  <si>
    <t>Construct new 651 SF detached ADU behind existing SFD. Project scope to include demolition of existing storage room of SFD in order to accommodate location of proposed ADU.</t>
  </si>
  <si>
    <t>A new 492 sq. ft. Cat. 2 ADU on the first floor of a single-family residence at the rear.</t>
  </si>
  <si>
    <t>SCOPE OF WORK CONSISTS OF GARAGE CONVERSION INTO ACCESSORY DWELLING UNITS (ADU).  EACH GARAGE TO BECOME ONE ADU. TWO TOTAL ADU'S ON THE SITE.</t>
  </si>
  <si>
    <t>Scope of work will convert existing unconditioned basement area into an 620 sq ft accessory dwelling unit.</t>
  </si>
  <si>
    <t>Detached Category Two 800 Sq Ft Accessory Dwelling Unit ( 2 Bedrooms ,2 Bathrooms ,Laundry Room Kitchen and Dinning room</t>
  </si>
  <si>
    <t>Scope work will convert an existing basement into a 408 square-foot Category 3 Accessory dwelling unit (ADU).</t>
  </si>
  <si>
    <t>800 sf HUD approved manufactured ADU to be installed on permanent foundation</t>
  </si>
  <si>
    <t>New 432 SF Category 2 ADU in rear of 5924 Whitney St / SFD</t>
  </si>
  <si>
    <t>Legalize basement conversion into 833 SF Category 1 ADU (1 bed, 1 bath, laundry, living, kitchen and home office). Demo walls connecting rear covered patio to existing shed, demo side yard shed structure and demo unpermitted bedroom in basement. _x000D_
To abate CE#2204175.</t>
  </si>
  <si>
    <t>(ZONING - ADU) - _x000D_
Build a new 745 sq. ft. detached Accessory Dwelling Unit behind the primary residence.</t>
  </si>
  <si>
    <t>I'm renovating existing building with no additional square feet.</t>
  </si>
  <si>
    <t>Convert garage + storage into 720 SF Category 1 ADU @ SFD.</t>
  </si>
  <si>
    <t>Detached ADU, 1000 sq.ft., maximum height 20 feet</t>
  </si>
  <si>
    <t>Partial SFD basement conversion into 270 SF JADU</t>
  </si>
  <si>
    <t>Convert SFD's ground floor storage into 500 SF JADU</t>
  </si>
  <si>
    <t>DETACHED ADU, 729 SF W/ 1.88 kW 5 PANEL SOLAR. CONTRACTOR: ANCHORED TINY HOMES INC. 1078940</t>
  </si>
  <si>
    <t>(ZONING - NEW GARAGE W/ADU) -  DEMOLITION OF THE EXISTING GARAGE, REPLACED WITH A_x000D_
LARGER GARAGE THAT CAN ACCOMDATE FOR 2 VEHICLES,_x000D_
WITH AN ADU (STUDIO) ON THE TOP. EXTERIOR STAIR FOR_x000D_
ADU ENTRANCE.</t>
  </si>
  <si>
    <t>ADU Amnesty for a single dwelling unit in detached garage</t>
  </si>
  <si>
    <t>DRX for expanding (e) Cat 2 ADU to 1,189 sq. ft. and adding new 276 sq. ft. JADU: Expand (E) Cat, 2 ADU by adding/converting (E) garage space and adding (N) third floor and roof top balcony leading from the Cat 2 ADU; Create (N) Junior ADU by overtaking (E) Bedroom and (E) bath 1 on (E) first floor; Expand Balcony off from (E) Cat 2 ADU on (E) second floor.</t>
  </si>
  <si>
    <t>Legalize 398 SF Category 1 ADU within main floor footprint of SFD</t>
  </si>
  <si>
    <t>Construct a new new ADU 860 sf behind the existing 2 story duplex -</t>
  </si>
  <si>
    <t>Construction of 1-3 bedrroom ADU &amp; 1-2 bedroom ADU</t>
  </si>
  <si>
    <t>Proposed detached 496 sq. ft. ADU</t>
  </si>
  <si>
    <t>Scope of work includes the basement conversion to a 990 square-foot ADU. Includes rear addition for ADU only. _x000D_
Addition to structure under separate Small Project Design Review.</t>
  </si>
  <si>
    <t>Two New detached ADUs._x000D_
ADU1 two bedroom and two bathroom 930s.f._x000D_
ADU2 three bedroom and two bathrooms 985 s.f._x000D_
maximum height is 18'</t>
  </si>
  <si>
    <t>Renovation of existing duplex, to include new Category 3 ADU on second level.  Addition of front and rear deck. New Gravel driveway and parking area</t>
  </si>
  <si>
    <t>CONVERT 2 PARKING SPACES AND 1 BEDROOM INTO A JUNIOR ADU</t>
  </si>
  <si>
    <t>ADU Amnesty eligible for Secondary Dwelling Unit conversion at the rear of a single family dwelling.</t>
  </si>
  <si>
    <t>ADU Amnesty Eligible for 600 square foot ADU with 1 bedroom and 1 bathroom at the rear of an existing Duplex.</t>
  </si>
  <si>
    <t>Amnesty Eligible Application ADU multiply family - amnesty program - LEGALIZE  GROUND FLOOR 300SQ. FT. UNIT TO STUDIO ADU
In 2018 the ground floor unused storage area was converted to a studio apartment with all necessary life safety measures taken.  We are asking that this space be legalized.  Covid has slowed us down to get this completed.  The space has been inspected by Michael Legault (who has since retired)   Most recently Inspector Gabrriel Ibarra has been at the site to verify that after evicting the tenant nobody has been living there.</t>
  </si>
  <si>
    <t>Detached dwelling needing to be brought up to code and documented by the City of Oakland. Inspector D. Brown determined that the dwelling had been converted without the proper documentation and that it needs to be zoned, permitted and brought up to code.
Dwelling is approximately 540 sq feet. It is a one-bedroom apartment with a full bathroom and kitchen. The kitchen and the bathroom have hot and cold running water and the kitchen has a gas stove.
The exact date of the remodeling has not been determined due to the lack of permits.
City records do show that the structure was there circa the late 1920s. The home was purchased with the structure conversion in 1984.
What is proposed in terms of scope of work is to get individuals to bring the dwelling up to code so that it can pass inspections and be registered with the City of Oakland. We are unsure as to how many hours it would take to complete this as the structure and the conversion have already taken place.</t>
  </si>
  <si>
    <t>ADU Amnesty eligible for (1) 170 SF JADU and (1) 1030 SF CAT 1 ADU at basement level of existing SFD (1671 11th St)</t>
  </si>
  <si>
    <t>Amnesty Eligible ADU Application - 770 SF ground floor and garage conversion in 2017, 1 bed, 2 bath</t>
  </si>
  <si>
    <t>Amnesty Eligible ADU Application for ground floor of SFD</t>
  </si>
  <si>
    <t>Amnesty Eligible ADU Application for detached cottage in rear of SFD</t>
  </si>
  <si>
    <t>Small Project Design Review Track I for Amnesty ADU for one unpermitted ADU (1804278).</t>
  </si>
  <si>
    <t>Amnesty Program Application</t>
  </si>
  <si>
    <t>Small Project Design Review for Amnesty ADU application to legalize un-Documented ADU</t>
  </si>
  <si>
    <t>LEGLAISE 1ST FLOOR UNIT 740 SF THROUGH AMNESTY PROGRAM</t>
  </si>
  <si>
    <t>Amnesty Eligible ADU Application for 610 SF detached unit in rear of MFD</t>
  </si>
  <si>
    <t>AMNESTY ADU   - Small Project Design Review to review as an AMNESTY PROGRAM FOR UNPERMITTED ACCESSORY DWELLING UNITS (ADUs).</t>
  </si>
  <si>
    <t>Amnesty eligible ADU; 300 sq. ft. existing ADU in a detached structure which was constructed in 1916 and converted in the 1970s.</t>
  </si>
  <si>
    <t>Small Project Design Review tract I to facilitate City of Oakland Bureau of Building review of an Amnesty Program for Unpermitted Accessory Dwelling Units (ADUs) request.</t>
  </si>
  <si>
    <t>Amnesty-eligible approx. 1000 SF ADU and JADU attached to rear of SFD to partially CE1903689</t>
  </si>
  <si>
    <t>Application for Amnesty Program for un-permitted ADU and Building Enforcement Delay.</t>
  </si>
  <si>
    <t>Proposed second revision to a residential building currently under construction. The revision proposes to convert the previously approved ground floor office space to two levels of residential units. The previously approved ground level retail will be retained. The proposed revision would change the total dwelling unit count from the previously approved 222 dwelling units to 236 total dwelling units. The proposal is using the State Affordable Housing Density Bonus, and will now provide 56 BMR units with 13 at Very Low Income and 43 at Moderate Income.</t>
  </si>
  <si>
    <t>State DB Aff. Housing PLAN REVISIONS Modify internal program of the approved 'upper story addition to an existing one-story warehouse building to create an eight story mixed-use building' under PLN20137 to include 119 residential units using 50% state bonus density based on general plan site specific net-to-gross ratio including 12 very low income units. _x000D_
_x000D_
Conversion of existing commercial structure on the ground floor to 9 work/live (JLWQ) units, 507 square foot retail space, two electric vehicle car share spaces, storage space and lobby / lounge. _x000D_
_x000D_
Two concessions are granted for minimum number of required parking spaces (2 provided) and amount of required usable open space (8,391 provided including roof deck).</t>
  </si>
  <si>
    <t>Conversion of the former arts college campus into an historic, mixed-use development including 448 homes; 14,391 sq_x000D_
ft of commercial space; preservation of historic resources; Recreational Assembly spaces open to the public.</t>
  </si>
  <si>
    <t>A revision to PLN19247 &amp;PLN21037; and an SB330 application: _x000D_
The Project was approved for 92 units ("Original Project"), and Riaz Capital seeks provide for lower-cost housing by increasing the number of units while decreasing the size of the units ("Modified Project"). The Original Project had 17 studio units and 75 two-bedroom units, for a total of 92 units, and the Modified Project would have 166 studio units. This modification would reduce the estimated resident count from 242 to 166. The modification will also involve a reconfiguration of units, with the overall height remaining the same. The building's gross square footage would increase by 4,068 square feet, but the building would remain in the same footprint.</t>
  </si>
  <si>
    <t>Build a new single-family residence on a vacant downslope lot. The applicant is seeking a variance for the garage to be set 2'4" into the front setback.</t>
  </si>
  <si>
    <t>Full CUP Planning Application for Town Tower, a multifamily residential building. TPM for lot merger (need to verify number of existing lots), CUP for more than 250,000 sq. ft. of new floor area and more than 250 feet in height, Tree Protection permit (need to verify number of trees impacted), Design Review for new construction of 596 dwelling units, including 25 very low income units. SB 330 project.  Formal completeness review and routing will be done by assigned case planner.</t>
  </si>
  <si>
    <t>The project scope includes subdividing a single, vacant lot into 4 mini-lots and construct 4 new three-story single-family homes.</t>
  </si>
  <si>
    <t>Build a new single family home with a detached one car garage on an existing vacant lot.</t>
  </si>
  <si>
    <t>Minor Design Review for new construction of a three-story 2,970 square foot single-family residence consisting of 3BR, 2BA with garage on a vacant 5,963 square foot lot zoned RH-4/S-9 and identified as APN 48G-7426-22. Slope is greater than 20%. Meets all zoning requirements for the RH-4 zone. Creek permit (CP23020) required for a Category 4 creek and Tree permit (T2300021) required for removal of four trees.</t>
  </si>
  <si>
    <t>Minor Design Review for new construction of two-story, six bedroom, 5,280 square single-family residence with two garages for three vehicles on a vacant 69,552 square foot lot zoned RH-2/S-9. Meets all development standards for the RH-2 zone; no creeks or trees present.</t>
  </si>
  <si>
    <t>Design Review for construction of a new, three-story, four-bedroom, 3,690 square foot single-family residence with an attached 500 square foot junior ADU on a vacant, 8,344 square foot lot zoned RH-4/S-9/S-10. Project includes a two-car, 435 square foot garage and four total parking spaces on-site. Tree permit (T2300031) is required to remove 10 protected trees and preserve one tree within 10' of proposed construction. No creeks present.</t>
  </si>
  <si>
    <t>3 stories single family home with 4 bedrooms and 4 car garage.</t>
  </si>
  <si>
    <t>THIS 14 UNIT (13 DUs + 1 DETACHED ADU) RESIDENTIAL PROJECT IS A MIXTURE OF 1 AND 2 BEDROOM UNITS ON THREE FLOORS.  THERE ARE 7 PARKING STALLS AND 6 OF THE STALLS ARE LOCATED IN A PARKING LIFT</t>
  </si>
  <si>
    <t>*AB2162* Supportive Housing Streamlined request for the construction of a new six-story building with 49 residential units above and ground floor garage with 23 parking spaces on a vacant property. Note that proposal includes a Subdivision Map / PMW to merge the two vacant lots into one new lot.
/////////////////////////////////////////////////////////////////////////////////////////////////////////////////////////////////////////////////////////////////////////////////////////////////////////////////////////////////////////////////Applicant's summary: Proposed New Construction for a 100% Affordable Supportive Housing project via an AB 2162 Streamlined Application. The project features 49 residential units, 15 surface parking spaces, 6 stories, Type III construction over a concrete podium with smooth panel cementitious panel board siding, clear and black anodized double-glazed window assemblies, and perforated metal sunshades. Rooftop photovoltaic panel arrays serve the project electrical load. Total square footage= 37,361 sf. Over 20% of floor area is dedicated to supportive services spaces including security offices, case management offices, computer lab, community meeting room, TV / Social Lounge, Library, Laundry rooms on every floor, dog wash and bicycle wash stations, dog run, open air decks, Cafe connected to a top floor view deck.</t>
  </si>
  <si>
    <t>Construct new 2 story commercial unit with outdoor seating at street front.  Construct 5, 1 bedroom freestanding units behind commercial unit.  This proposed project replaces another design that was not financial feasible.  Current site is an empty lot, sometimes used for parking.</t>
  </si>
  <si>
    <t>- SUBDIVISION OF LOT INTO 3 LOTS
- MINI-LOT DEVELOPMENT ON THE 3 LOT SUBDIVISION.
- NEW CONSTRUCTION OF SINGLE-FAMILY HOME (THREE BED &amp; 3.5 BATH) ON 2 OF THE 3 SUBDIVIDED LOTS.</t>
  </si>
  <si>
    <t>SB 35 Application - The Brooklyn Arms project is the acquisition and renovation of the original Brooklyn Presbyterian Church &amp; Parish Hall, built in 1887, and designed by the well known Newsom brothers, Joseph and Samuel. This Historic Landmark has plenty of room and space for a new multifamily modern use multipurpose community. The property is under a Mills Act contract until 2026 thus keeping the property taxes low and affordable. The sanctuary/auditorium is a must see with its gorgeous quatrefoil design and custom handmade wooden pews. The sound acoustics are some of the best in the bay area, along with one of the largest stained glass window collections in Oakland. The Step up Octagon room is one of the most beautiful rooms on the property with striking views of the SF Bay. The Pastor's study has been converted into a 1 bedroom 1 bathroom apartment. A large bible study rooms offer plenty of space for multiple uses. In addition, there is a large commercial kitchen, off street parking space that can easily accommodate 10 cars. This three-stage 66 foot corner tower is one of the original striking features of the church. The original bell is still active and considered to remain during the reconstruction of building. The development team purposes to refurbish and renovate the building ensuring the historical and original designs are preserved. Our approach includes community involvement and extensive outreach to collect preferences on the reuse of the building. Our initial proposal includes a blended housing community, multipurpose community space and a commercial kitchen that serves disadvantage families and individuals. The building footprint is 12,384 SF, sufficient to propose 12 housing units (Building 1) and 31 housing units (Building 2), 1 navigation center (8 rooms), 1 multipurpose room, 1 commercial kitchen and 3 offices.</t>
  </si>
  <si>
    <t>Demolition of existing single-family house and ADU. Construction of a new duplex with two ADUs in the rear/</t>
  </si>
  <si>
    <t>Regular Design Review to construct a new 3,328 sq. ft., four-story, one-family dwelling with a 510 sq. ft. attached two-car garage on a vacant upslope lot. The application includes retaining walls surrounding the residence, a sloped driveway, and a Category III Creek Protection Permit,</t>
  </si>
  <si>
    <t>To construct a new 2,555-sf single family residence with an attached 565-sf Accessory Dwelling Unit (ADU)-Category 2 on a vacant downslope property in the RH-4.(The project site is located next to the neighboring residence at 3065 Monterey Blvd)</t>
  </si>
  <si>
    <t>Construct a (n) 3,188 sf single family hillside residence on vacant 55% slope lot with tree removal and CPIII Creek Permit</t>
  </si>
  <si>
    <t>Design Review to add three new units to an existing duplex. Two new units will be at basement level; divide existing unit at 1st floor into two units and maintain 2nd floor unit as one unit for a total of five units. New conditioned area totals 1,431 square feet. Scope includes: remove and replace windows and doors throughout and remove and replace existing rear stairs at 1st floor; remove rear stairs to 2nd floor.</t>
  </si>
  <si>
    <t>ZONING - NEW SFD - _x000D_
New Construction of single family residence on empty lot</t>
  </si>
  <si>
    <t>New House with two units and 2 car garage</t>
  </si>
  <si>
    <t>Proposal to construct an 8-story building on an urban infill site in Oakland’s Jack London district.  The project includes 53 residential dwelling units, and approximately 3,200 sf of nonresidential use (transient habitation).  3 of the residential units are reserved for very low income households.  The project includes 22 vehicular parking spaces, 14 long-term bicycle parking spaces, and 3 short-term bicycle parking spaces.</t>
  </si>
  <si>
    <t>New construction of a 3-bedroom, 1581 square foot single family home.</t>
  </si>
  <si>
    <t>Variance Application to create 2nd floor addition over 1st floor Unit 2, not altering existing lot coverage which is 43% (3% over what is allowed).  The proposed rear deck and stair is included in the lot coverage tabulation, matching existing - 43%. Proposed includes an ADU at the basement level (Unit 4) with new sub-grade terrace, accessed by two stairs._x000D_
New 2nd Floor Addition was triggered by the need for a 3rd bedroom and 2nd bath.</t>
  </si>
  <si>
    <t>Remodel of existing Two Story Building, Two Story addition at the rear of Building</t>
  </si>
  <si>
    <t>Proposal to construct a 19-story residential tower with ground floor commercial on an existing vacant surface parking lot. The proposal includes use of the state density bonus and will include 197 total dwelling units including 20 designated as very-low income.</t>
  </si>
  <si>
    <t>New construction of 16-unit apartment building on an undeveloped lot</t>
  </si>
  <si>
    <t>Remodel including adding a first-floor unit and a detached ADU in the rear yard in the HBX-2 zone.</t>
  </si>
  <si>
    <t>New Single Family Dwelling (5,300 sf) With attached 3-Car garage _x000D_
4- Bedrooms , 4.5 Bathrooms</t>
  </si>
  <si>
    <t>New home on undeveloped, downslope lot; 4 bedrooms, 3½ baths; approx. 3,450 sf - on three levels and an ADU on bottom level; 2 bedrooms, 2 baths - approx. 1,150 sf._x000D_
_x000D_
Outdoor spaces will include south (rear) facing decks on all levels, walks, driveway &amp; landscaping in front yard, and steps down to ADU entry at east side yard.</t>
  </si>
  <si>
    <t>MIXED USE, THREE NEW RESIDENTIAL DWELLING UNITS OVER SINGLE STORY GROUND FLOOR RETAIL - Minor variance requested for parking requirements (outside of AB2097 geographical applicability)</t>
  </si>
  <si>
    <t>*State Bill (SB9) development to subdivide one hillside lot into two new lots, construct a new rear detached one-story single-family residence with a proposed pedestrian / utility access easement along the westerly property line, and a new concrete pad for one uncovered parking space along the easterly property line. Lot 1 (front) will measure approximately 5,364-sf in area and will contain the existing 3,138-sf residence. Lot 2 (rear) will measure approximately 3,585-sf in area and will contain the proposed 1,200-sf new residence.</t>
  </si>
  <si>
    <t>Mixed-Use project consisting of 90 homes comprised of 71 townhome-style condominiums, 15 studios, 4 stacked flats as well as approximately 1,558 square feet of retail space along Wood Street.</t>
  </si>
  <si>
    <t>To construct a new multi-level 3,647-sf single-family residence with an attached 959-sf Accessory Dwelling Unit on a vacant upslope property.</t>
  </si>
  <si>
    <t>Regular Design Review for addition of second unit within existing residential facility and convert 426.5 sf of space into an attached ADU</t>
  </si>
  <si>
    <t>PROPOSED SINGLE FAMILY HOUSE &amp; DETACHED ACCESSORY DWELLING UNIT (SECONDARY UNIT) in S-9 and S-11 combining zones. Cat 3 Creek, Tree Permit also required. whip snake habitat onsite, surveys/exhibits provided. additional ceqa needed.</t>
  </si>
  <si>
    <t>New 3 units at 636 Clara St. Unit 1: 4 bedroom 3 bath. Unit 2: 3 bedroom 2 bath. Unit 3: 3 bedroom 2 bath.</t>
  </si>
  <si>
    <t>New SFD on lot 27, Balsam way. Hillside residential, S-9/S-11.HE Site_x000D_
*****App. shows stepped retaining wall, with base elevation measurements to prove below 32' wall height********_x000D_
Wants to avoid cup or variance. _x000D_
 All trees being removed are Euk. no permit required.</t>
  </si>
  <si>
    <t>*SB330. Applicant's statement: "This application is for a new multifamily apartment community consisting of 140 units in a single building. The project will be a total of six stories - five residential stories above a parking garage consisting of 70 parking stalls. The project will be 24% affordable to lower-income households. Concessions, waivers, and a parking reduction are requested. The project will contain a mixture of one- and two-bedroom units. One unit will be reserved for an on-site residential manager. Residential amenities include a ground floor fitness room and leasing office and two open-air courtyards and flex rooms on the second floor. The courtyards contain a playground, barbecues, and plenty of seating options.  Each residential floor will contain a laundry room. Vehicle access to the parking garage is off 105th Avenue where the access also doubles as a fire lane. Landscaping is proposed throughout the project."</t>
  </si>
  <si>
    <t>New single family house with 4 bedrooms 3 bathrooms.</t>
  </si>
  <si>
    <t>To construct a new multi-story single family residence with attached garage and basement of approximately 5,293-sf. on an upslope vacant property.</t>
  </si>
  <si>
    <t>To construct a new two-story 1,916-sf residence in the API-Oakland Point. (Note: applicant advised of the max 50 % front yard paving Table 17.17.03 (add regs 4 &amp; 5) &amp; restrictions of off-street parking space in the front yard per 17.116.300.</t>
  </si>
  <si>
    <t>Construct a new 1,050 sf detached garage and and attached 538 sf Category 2 ADU with a total building footprint of 1,588 sf.  The proposed building will be partially excavated into the hillside and we are requesting a minor variance for a reduced side setback of 5 feet.</t>
  </si>
  <si>
    <t>New two story, 6,714 square foot single-family residence on 69,394 square foot lot zoned RH-2/S-9/S-10/S-11. Required approvals include Design Review, Minor Conditional Use Permit and Minor Variance. Tree permit (T2300113) required to remove six (6) protected trees and preserve forty-three (43) trees within 10' of proposed construction activity._x000D_
_x000D_
Scope of work includes grading and altering a portion of an existing retaining wall for the purposes of accommodating sufficient turnaround radius for emergency service vehicles in an area under the purview of OPRYD and currently zoned Open Space. Review of the project may need to go before the PRAC prior to issuing final approval.</t>
  </si>
  <si>
    <t>New Single Family home design for design review and building department permit.</t>
  </si>
  <si>
    <t>one single family unit 1232 sf, 3bedroom 2 baths + attached ADU 392 sf on vacant lot</t>
  </si>
  <si>
    <t>ELEVATE (E) SINGLE-FAMILY DWELLING TO CREATE SECOND DWELLING UNIT. REMODEL (E) RESIDENCE. NEW RESIDENCE TO BE 2-BEDROOM, 2 BATH. RENOVATED RESIDENCE TO BE 2-BEDROOM, 2 BATH. REMOVE (E) NONCONFORMING ADDITION AT REAR OF RESIDENCE. DEMOLISH (E) GARAGE. ADD NEW FRONT PORCH AT FRONT OF RESIDENCE. TWO PARKING SPACES TO BE CREATED AT REAR OF RESIDENCE. (E) DRIVEWAY TO REMAIN. DESIGN REVIEW REQUIRED FOR ADDITION OF SECOND RESIDENCE. CUP REQUIRED FOR GROUND FLOOR RESIDENCE IN CN-3 ZONE.</t>
  </si>
  <si>
    <t>To construct a new a 4,785 square-foot multi-story single-family dwelling with 8 bedrooms and attached three-car garage on an upslope 7,917-sf vacant lot. (The project site is next to adjacent neighboring residence at 1960 Arrowhead Dr)   NOTE: Staff to check with applicant whether FAR, Building Heights, parking maneuvering, and other regs are met.</t>
  </si>
  <si>
    <t>• Convert single family home to duplex_x000D_
• Remove 2nd floor completely_x000D_
• Lift main floor level up by 3'-11" (see Bldg. elevations)_x000D_
• Push southwest wall toward side yard by 3'-8 7/8" (see site plan)_x000D_
• Build a 999.84 SF ADU in rear yard_x000D_
• Electrical panels_x000D_
1. (E) Elec. panel upgrade to 125 amp_x000D_
2. Add x2 (N) 125 amp Elec. panels for unit-2 and ADU_x000D_
• Gas meter_x000D_
1. Add x1 (N) gas meter for unit-2_x000D_
• Water meter_x000D_
1. Add x2 (N) water meters for unit-2 and ADU</t>
  </si>
  <si>
    <t>REBUILD FIRE DAMAGED MAIN UNIT, EXISTING UNIT HAS BEEN DEMOLITION SOME YEARS AGO</t>
  </si>
  <si>
    <t>New two-story single-family home on vacant lot in the RD-1 Zone. Project includes tree permit for the removal of three trees and a Category II Creek Protection Permit.</t>
  </si>
  <si>
    <t>NEW, 4 BEDROOM/3 BATHROOMS, 2,950 SQ.FT SINGLE FAMILY RESIDENCE ON_x000D_
60% UPSLOPE LOT W/ ATTACHED 710 SQ.FT GARAGE AND 152 SQ.FT DECK. NEW_x000D_
RETAINING WALLS AT REAR YARD WITH 2 PATIOS</t>
  </si>
  <si>
    <t>New house with 4 Bedrooms 3 bathrooms 2,125 SF</t>
  </si>
  <si>
    <t>PROJECT CONSISTS OF A NEW 3-STORY MIXED-USE BUILDING TO HOUSE A TWO RETAIL SPACES ON THE_x000D_
FIRST FLOOR WITH A PARKING GARAGE AND 14-UNITS OF STUDIO AND ONE-BEDROOM UNITS ON THE_x000D_
SECOND AND THIRD FLOOR. THIRTY PERCENT OF THE MULTI-FAMILY UNITS WILL BE LOW-INCOME UNITS._x000D_
FIRST FLOOR WILL BE CONSTRUCTED OF CMU WALLS AND STEEL FRAMED FLOOR/ROOF ABOVE. THE UPPER_x000D_
TWO STORIES WILL BE WOOD FRAMED CONSTRUCTION._x000D_
SURFACE PARKING IS PROVIDED FOR 6 PARKING SPACES, 2 MOTORCYCLE SPACES AND 16 BICYCLE_x000D_
SPACES IN COVERED PARKING GARAGE. COMMON OUTDOOR SPACE IS PROVIDED ON THE SECOND_x000D_
FLOOR._x000D_
PURSUANT TO CGC SEC. 65915 THE PROJECTS SEEKS CONCESSIONS FOR SETBACKS, BUILDING HEIGHT &amp;_x000D_
COMMON OPEN SPACE.</t>
  </si>
  <si>
    <t>renovate existing building and legalizing the new addition @ the rear   and make  them as unit 1 and unit 2
live part /live work 
renovate and repair fire damage both units .</t>
  </si>
  <si>
    <t>Would like to modify the use to live/work. Purchased the building 20 years ago and there is an existing kitchen in this unit so I would like to find out what needs to be done to make this unit suitable for live work if possible.</t>
  </si>
  <si>
    <t>CHNAGE OF USE -Convert EXISTING commercial anneX building to dwelling unit  _x000D_
INTERIOR WORK ONLY - NO EXTERIOR CHANGES.</t>
  </si>
  <si>
    <t>1.1.1 Continue to Implement the Rent Adjustment Ordinance</t>
  </si>
  <si>
    <t>All tenant rights and protections under applicable City law will be enforced</t>
  </si>
  <si>
    <t>2023-2031</t>
  </si>
  <si>
    <t>The City's Department of Housing and Community Development (DHCD) continues to implement the Rent Adjustment Ordinance (RAO). In 2023, DHCD held workshops in English, Spanish, and Mandarin, attended by hundreds of Oaklanders, to improve awareness of this ordinance. In 2023, the City amended the RAO to remove the requirement that tenants be current on rent before filing a petition with the Rent Adjustment Board. This change will make it easier for tenants to seek help if they are subjected to substandard conditions or illegal rent increases.</t>
  </si>
  <si>
    <t>1.1.10 City Enforcement of the Tenant Protection Ordinance (TPO)</t>
  </si>
  <si>
    <t>Tenants’ rights and protections under applicable City and State law will be enforced more systematically and on a larger scale over time, with a focus on actions that protect the most marginalized tenants and hold large-scale bad actors to account.</t>
  </si>
  <si>
    <t xml:space="preserve">The City continues to enforce the Tenant Protection Ordinance (TPO) through a range of actions, including warning letters and civil litigation. The Office of the City Attorney (OCA) issued approximately ten TPO-related warning letters in 2023 and filed one major TPO case, People v. One Rose of Unity, LLC et al. OCA additionally secured an order for over $2.4 million in civil penalties and tenant restitution in the matter of People v. Chau. On July 17, 2023, the City enacted The Civil Protection of the People of Oakland Ordinance (Ordinance No. 13752) to detail the City Attorney’s authority to bring civil actions to protect the health, safety, and welfare of Oaklanders and equitably enforce violations of city law. The Civil Protection of the People of Oakland Ordinance helps ensure robust authority and remedies for the City Attorney's efforts to enforce tenant rights. The City has not identified additional amendments needed to the TPO since the amendments made in July 2020. </t>
  </si>
  <si>
    <t>1.1.11 Enforce the tenant right to return and protections from coercive buyouts</t>
  </si>
  <si>
    <t>All tenant rights and protections under applicable City and State law will be enforced.</t>
  </si>
  <si>
    <t>Information about tenant protection ordinances is included in the regular workshops for tenants and landlords that the City's Department of Housing and Community Development (DHCD) conduct. DHCD reached hundreds of Oaklanders in 2023 through its workshop outreach program.</t>
  </si>
  <si>
    <t>1.1.12 Provide a local preference in afforable housing projects</t>
  </si>
  <si>
    <t>The City will continue to apply local preferences in City-assisted affordable housing to the extent allowed by law and the constraints of other involved funding sources. The City will continue to identify ways to streamline the administration of its preferences, including through a regional housing portal and a more robust tracking system for displaced households.</t>
  </si>
  <si>
    <t>As part of its partnership with the Bay Area Housing Finance Authority's "Doorway" central portal for affordable housing listings, the City of Oakland partnered with Berkeley and San Jose to fund the creation of a new geocoding module that will make it easier for Oakland-funded affordable housing projects identify who is eligible for Oakland's neighborhood and live/work preferences. Work on the geocoding module in Doorway is ongoing and is expected to become operational in early 2024.</t>
  </si>
  <si>
    <t>1.1.13 Negotiate for appropriate community benefits during development agreement approvals for major entitlements and use of City land</t>
  </si>
  <si>
    <t>Significantly reduce displacement pressures through negotiating appropriate community benefits during the development agreements process.</t>
  </si>
  <si>
    <t>In 2023, the City negotiated an amendment to the Brooklyn Basin Development Agreement to allow 600 additional market-rate units in Planned Unit Development in exchange for $9 million from the developer toward delivery of affordable housing in Oakland.</t>
  </si>
  <si>
    <t>1.1.14 Protect Oakland residents from displacement and becoming homeless</t>
  </si>
  <si>
    <t>The City of Oakland will continue to implement a homeless prevention program that includes emergency financial assistance, legal support and wrap around services. The program will be an extension of previous homeless prevention programs such as Keep Oakland Housed, Oakland Housing Secure, and the Emergency Rental Assistance Program.</t>
  </si>
  <si>
    <t>In 2023, the City completed its distributions through the Emergency Rental Assistance Program. In 2023, the City also launched a $2.3 million homelessness prevention pilot program and approved $1 million to fund eviction defense work by Centro Legal De La Raza, a local nonprofit.</t>
  </si>
  <si>
    <t>1.1.2 Enforce Just Cause for Eviction measures</t>
  </si>
  <si>
    <t>The City's Department of Housing and Community Development (DHCD) continues to implement the Rent Adjustment Ordinance. In 2023, DHCD held workshops in English, Spanish, and Mandarin, attended by hundreds of Oaklanders, to improve awareness of this ordinance.</t>
  </si>
  <si>
    <t>1.1.3 Enforce and Strengthen Ellis Act protections</t>
  </si>
  <si>
    <t>All tenant rights and protections under applicable City and State law will be enforced, and the City will continue to seek ways to improve tenant protections under the related ordinances.</t>
  </si>
  <si>
    <t>The City continues to process Ellis filings in accordance with law, and in 2023 updated its local ordinance on the Ellis Act to ensure continued compatability with state law. As state legislation to improve the Ellis Act becomes available, the City will support such legislation.</t>
  </si>
  <si>
    <t>1.1.4 Implement tenant relocation measures</t>
  </si>
  <si>
    <t>In 2023, the City continued to enforce the Uniform Relocation Ordinance as established in law.</t>
  </si>
  <si>
    <t>1.1.5 Implement a right to counsel in Rent Adjustment Program proceedings</t>
  </si>
  <si>
    <t>Resources permitting, all tenants participating in RAP proceedings will have access to legal representation to prevent displacement by preventing unlawful rent increases. (see Action 1.1.6 below)</t>
  </si>
  <si>
    <t>2022-2031</t>
  </si>
  <si>
    <t>The City has provided Centro Legal De La Raza, a local nonprofit, with $250,000 to provide representation for tenants in Rent Adjustment Board proceedings between October 1, 2023 and September 24, 2024, with a one-year option to renew. The City has also provided landlords with representation via a $150,000 contract to the East Bay Rental Housing Association. The City continues to assess what structure will best ensure adequate representation over the long term.</t>
  </si>
  <si>
    <t>1.1.6 Enhance housing related legal services</t>
  </si>
  <si>
    <t>Resources permitting, all at risk tenants may seek free legal services from external partners to prevent evictions and housing instability.</t>
  </si>
  <si>
    <t>In 2023, the City provided a local nonprofit, Centro Legal De La Raza, with $1 million to provide legal services to tenants facing eviction. The City also entered into two contracts for tenant and small property owner legal representation at Rent Board hearings worth $239,271 and $150,000, respectively.</t>
  </si>
  <si>
    <t>1.1.7 Expand our ability to enforce rent control to maintain affordability</t>
  </si>
  <si>
    <t>To the extent permitted by State law, Oakland will use the rental registry to ensure rent control laws are being followed, enabling better renter protections</t>
  </si>
  <si>
    <t>2023 was the first year covered Oakland landlords were required to register for the City's rental registry; as of December 2023, about half have done so. The City continues to explore options to improve awareness of the rental registry requirement among those who have not yet registered. The City is in the process of hiring additional clerical staff to process the roughly 3,000 physical registrations it received.</t>
  </si>
  <si>
    <t>1.1.8 Monitor neighborhood displacement</t>
  </si>
  <si>
    <t>The City of Oakland will include displacement-related statistics in a broader housing or community dashboard available on the City website.</t>
  </si>
  <si>
    <t>2023-2013</t>
  </si>
  <si>
    <t>In summer 2023, the City's Department of Housing and Community Development conducted an analysis that assessed displacement pressures and explored how displacement-related data could help steer City housing investments to the areas in greatest need.</t>
  </si>
  <si>
    <t>1.1.9 Implement a rental housing registry</t>
  </si>
  <si>
    <t>By 2023, the City will design and implement a rental housing registry. This registry will cover housing units subject to rent stabilization and/or just cause protections under City law.</t>
  </si>
  <si>
    <t>2.1.1 Support home rehabilitation programs</t>
  </si>
  <si>
    <t>As funding is available, the City of Oakland will continue to fund and operate home rehabilitation programs. At current funding trends, this will allow for approximately 80 rehabilitation projects each year.</t>
  </si>
  <si>
    <t>Depends on funding sources</t>
  </si>
  <si>
    <t>The City continues to fund a program for home rehabilitation projects. In 2023, the City increased the grant limits for its Lead Safe Homes Program and its Access Improvement Program. The City also applied for $2.99 million in funding from the State's CalHome program to provide additional home rehabilitation assistance; unfortunately this application was not funded. The City's Housing and Community Development Department is in active conversation with the City's Sustainability Division about how the upcoming federal Climate Pollution Reduction grant application could potentially feature funding for green retrofits of existing affordable housing.</t>
  </si>
  <si>
    <t>2.1.2 Promote healthy homes and lead-safe housing</t>
  </si>
  <si>
    <t>As funding becomes available, the City of Oakland will implement programs to reduce health hazards from lead and natural gas appliances.</t>
  </si>
  <si>
    <t>The City continues to fund a program for home rehabilitation projects. In 2023, the City increased the grant limits for its Lead Safe Homes Program and its Access Improvement Program. The City also applied for $2.99 million in funding from the State's CalHome program to provide additional home rehabilitation assistance; unfortunately this application was not funded. The City's Housing and Community Development Department is in active conversation with the City's Sustainability Division about how the upcoming federal Climate Pollution Reduction grant application could potentially feature funding for green retrofits of existing affordable housing. The City is in the process of procuring a consultant to help design an updated lead paint program funded by funding from the lead paint settlement the City previously reached with lead paint companies.</t>
  </si>
  <si>
    <t>2.1.3 Conduct proactive rental inspections</t>
  </si>
  <si>
    <t>The City will develop a proactive rental inspections program to significantly improve housing safety and quality and address housing needs, particularly in areas with older housing stock and communities experiencing health disparities.</t>
  </si>
  <si>
    <t>As of end of 2023, the Proactive Rental Inspection Program (PRIP) is on hold. As recommended in the City's Department of Race and Equity lead racial equity report, City HCD will release a RFP for the Equitable Lead Hazard Abatement Program (ELHAP) to better coordinate City-County lead abatement efforts, including related to future proactive rental inspections. Additionally, the ELHAP will help determine how to distribute lead-based paint settlement funds across departments that will be impacted by PRIP and leverage additional funding. In the meantime, the Building Bureau is working on implementing AB 548.</t>
  </si>
  <si>
    <t>2.1.4 Support historic preservation and rehabilitation</t>
  </si>
  <si>
    <t>The City will continue to implement the Mills Act and the Oakland Community Buying Program to support to help support historic preservation.</t>
  </si>
  <si>
    <t>The three Mills Act contracts from 2023 include 14 housing units. Dedicated Historic Preservation Planning staff are able to efficiently review and advise on adaptive reuse cases, as needed.</t>
  </si>
  <si>
    <t>2.1.5 Implement universal design strategies</t>
  </si>
  <si>
    <t>The City will consider adopting a Universal Design Ordinance to address housing needs and improve housing conditions for seniors, people experiencing disabilities, and other communities with accessibility issues.</t>
  </si>
  <si>
    <t>2025-2027</t>
  </si>
  <si>
    <t>No action was taken for this program in 2023.</t>
  </si>
  <si>
    <t>2.1.6 Increase funding for improved air quality</t>
  </si>
  <si>
    <t>Significantly improve indoor air quality and address housing need in existing single- and multifamily residential buildings.</t>
  </si>
  <si>
    <t xml:space="preserve">The City applied for and received portable air filtration equipment and filters for deployment in community facilities, including recreation centers, libraries, senior centers, and schools.  In 2023, the City received 119 total units, which are currently in use to improve indoor air quality for residents and users of these facilities, with 89 units deployed in City facilities and 30 deployed in OUSD schools. </t>
  </si>
  <si>
    <t>2.2.1 Continue to implement resale controls on assisted housing</t>
  </si>
  <si>
    <t>100 percent of City-assisted homeownership and rental units will have their affordability covenants effectively enforced.</t>
  </si>
  <si>
    <t>In 2023, the City continues to effectively enforce its affordability convenants.</t>
  </si>
  <si>
    <t>2.2.2 Enforce, monitor, and preserve affordable housing covenants with an emphasis on "at-risk" units</t>
  </si>
  <si>
    <t>As funding becomes available, deed-restricted affordable housing units at risk of losing their affordability will be protected from a loss of affordability protections through extensions of regulatory agreements, and deepening of affordability levels when possible. Currently the City’s policy is to allocate approximately 25 percent of available local funding towards Preservation and Rehabilitation NOFA, and future funds will be allocated contingent upon availability.</t>
  </si>
  <si>
    <t>In 2023, the City continues to closely monitor the State's Portfolio Reinvestment Program (PRP) and plans to continue to connect eligible projects with this funding opportunity as PRP funding becomes available. The City is also closely monitoring the potential for projects to use 4% Low Income Housing Tax Credits to help support the cost of extending affordability covenants.</t>
  </si>
  <si>
    <t>2.2.3 Enforce residential demolition and conversion restrictions for residential hotels</t>
  </si>
  <si>
    <t>Continue to enforce Single-Room Occupancy (SRO) regulations to preserve affordability and meet housing needs.</t>
  </si>
  <si>
    <t>The City continues to implement Chapter 17.153 of the Oakland Planning Code, requiring that planning and building applications related to identified residential hotels meet the conditional use requirements of Chapter 17.153.</t>
  </si>
  <si>
    <t>2.2.4 Limit condominium conversions</t>
  </si>
  <si>
    <t>Continue to enforce condominium conversion regulations to preserve rental housing supply and prevent displacement.</t>
  </si>
  <si>
    <t>Application intakes track unit count creation by facility type and staff reviews to reject if application request to reduce units. There is a request to also create a flag in Accela (the City's permit system) to do this in an automated manner.</t>
  </si>
  <si>
    <t>2.2.5 Extend local replacement unit provisions</t>
  </si>
  <si>
    <t>Codify and extend local replacement unit provisions to ensure compliance and prevent displacement.</t>
  </si>
  <si>
    <t>2024; 2023-2031</t>
  </si>
  <si>
    <t>The Housing Crisis Act of 2019, first enacted pursuant to SB330, is currently being enforced by the Zoning and Development Planning divisions, as well as by the Building and Operations bureaus. The basic application for projects asks an applicant to provide an affidavit of whether any tenants are being displaced from their project. The Housing Crisis Act was subsequently amended by SB 8 (2021-22) to extend the sunset date to 2030, and was further amended by AB 1218 (2023-24) to expand the demolition of residential dwelling units. The Oakland Zoning Manager issued a Zoning Bulletin effective January 1, 2024 to clarify the applicability of AB 1218's replacement unit provisions to non-residential developments and conversions. Staff has been assigned and is starting to work on Planning and/or Municipal Code Amendments for SB330 to codify and extend replacement provisions pursuant to State law beyond the established sunset date.</t>
  </si>
  <si>
    <t>2.2.6 Reduce short-term home purchases/sales (i.e., "house flipping") to ensure affordability and prevent displacement</t>
  </si>
  <si>
    <t>Study the root causes of unaffordability and displacement and consider possible taxes to prevent displacement and maintain affordability. Looking specifically at the cost to rehabilitate a home and incentivizing the market to maintain neighborhood level affordability through tax incentive or disincentive.</t>
  </si>
  <si>
    <t>In 2023, HCD analyzed short-term home resales and concluded that these are rare in Oakland and a new tax seeking to prevent them would be disproportionate and have no meaningful impact on the broader Oakland housing market.</t>
  </si>
  <si>
    <t>2.2.7 Provide additional subsidy for residential hotels</t>
  </si>
  <si>
    <t>Preserve SROs and meet housing need.</t>
  </si>
  <si>
    <t>The study for this initiative has not yet begun.</t>
  </si>
  <si>
    <t>2.2.8 Investigate a Tenant/Community Opportunity to Purchase Act</t>
  </si>
  <si>
    <t>Oakland will study by FY2025, and if appropriate, implement a TOPA/COPA policy by 2027 at the latest.</t>
  </si>
  <si>
    <t>In 2023, the TOPA/COPA study had not yet begun and no further legislative action has taken place.</t>
  </si>
  <si>
    <t>3.1.1 Develop a project-based rental or operating subsidy program for extremely-low-income residents</t>
  </si>
  <si>
    <t>This program will fund project-based rental or operating subsidy for at least 16 units of extremely-low-income housing per year, for a total of at least 56 extremely-low-income units by 2031.</t>
  </si>
  <si>
    <t>In 2023, the City of Oakland launched a new Rapid Response Homeless Housing (R2H2) program (see https://www.oaklandca.gov/topics/city-homekey), which combines capital and operating subsidy to fund housing for the homeless. This program will support Homekey Round 4 applicants and other projects with a rolling, over-the-counter funding source for interim and permanent homeless housing.</t>
  </si>
  <si>
    <t>3.1.2 Align and target Oakland Housing Authority Section 8 Vouchers for permanent supportive housing and extremely-low-income units</t>
  </si>
  <si>
    <t>As vouchers or funds are available, at least 20 percent of units in assisted developments will be deed restricted as extremely-low-income.</t>
  </si>
  <si>
    <t>In 2023, the Oakland Housing Authority (OHA) implemented the following initiatives:
1. New Funding Commitments - OHA offered financing award commitments to the following housing developments:
- In April 2023, OHA provided a conditional commitment for a development loan not to exceed $2,100,000 to bridge a crucial funding gap and facilitate the development and construction of Friendship Senior Housing. The project is a joint venture between Community Housing Development Corporation of North Richmond and Gerald Agee Ministries from the Friendship Christian Center, the site owner. Friendship Senior Housing will provide a total of 50 units to seniors whose incomes are at or below 40% of the Area Median Income (AMI). Ten of the units will be set aside for seniors whose incomes are at or below at 20% AMI who are currently or at risk of homelessness with mental illness. Abode Services will be contracted to provide resident case management and services coordination. Friendship Senior Housing previously received a conditional award of 34 project-based vouchers (PBVs) from the Authority in 2019. Construction is underway.
- Lakehouse (East 12th Street) is a 91-unit family development sponsored by EBALDC; 23 units will provide permanent supportive housing for formerly homeless families. The remaining units will serve families and individuals whose incomes are between 40% and 60% of AMI. Lakehouse will also include approximately 425 sf of ground floor commercial space intended for either a non-profit services or arts and cultural organization and will be leased at below market rates. The project is located in the Eastlake neighborhood one block from Lake Merritt and will be completed in FY2026. In October 2023, OHA conditionally committed a development loan not to exceed $9,850,000, as well as Rental Assistance Subsidy (RAS) not to exceed $3,615,000.
2. New Funding Program - OHA launched RAS, a new rental subsidy local non-traditional program, as an alternative form of stabilizing, place-based funding that maximizes and leverages federal dollars with City and state funding to preserve affordable housing for the long-term. RAS is a 15-year subsidy that aims to fill any negative net income that results primarily from minimal collectable rents from extremely low-income households. Projects that apply and meet OHA's criteria projects must also meet NEPA and HQS requirements and pass any subsidy layering reviews that may be required by layered funding sources. The following projects are projected to receive RAS funds:
- The Phoenix (801 Pine Street) in the West Oakland Prescott neighborhood will comprise 101 total modular units, with 49 units targeting persons who are chronically homeless. Referrals to units shall be made through the local Coordinated Entry Systems (CES) for persons who are experiencing homelessness. The remainder of the units are designated for households between 50% and 60% AMI. The Phoenix will also include a 7,000 sf community building which will house a robust resident services program. OHA will provide up to $3,112,566 in RAS funding to assist the units targeting persons who are chronically homeless. Construction is underway.
- The conversion of the Inn by the Coliseum (4801 Coliseum Way) into 36 Homekey units as permanent supportive housing, is a joint project of Danco Communities and Operation Dignity. All units will target people experiencing homelessness earning no more than 30% AMI. Referrals to Homekey units shall be made through the CES and 24 of the units will be SROs. Construction is underway.
- 3050 International in a 76-unit project (one manager's unit) sponsored by SAHA serving low-income individuals and families between 20% and 50% AMI, with 40% of units set-aside for homeless households. The project is a mixed-use housing project with commercial space on the ground-floor occupied by the Native American Health Center (NAHC). NAHC will build a health center and cultural community center that will include pediatric and women's medical services.
- Lakehouse - (see description above).
- Lake Merritt BART Senior Housing is a 97-unit transit-oriented affordable development for low-income and formerly homeless seniors located in Chinatown. The project will be constructed on BART-owned land directly over Lake Merritt station and will be the first of four buildings that are part of larger-multi-phase transit-oriented development in partnership with Strada Investment Group and BART.</t>
  </si>
  <si>
    <t>3.2.1 Develop zoning standards to encourage missing middle and multi-unit housing types in currently single-family-dominated neighborhoods, including flats, duplexes, triplexes, fourplexes, townhomes/rowhouses, and ADUs</t>
  </si>
  <si>
    <t>Significantly increase production of multi-unit housing types (including duplexes, triplexes and fourplexes, along with other multi-unit housing types) in current single-family-dominated neighborhoods to match housing need.</t>
  </si>
  <si>
    <t>Oakland City Council adopted Ordinance No. 13763 C.M.S. on October 3, 2023. The ordinance creates a new RD designation that combines RD-1 and RD-2 into one zone that allows up to 4 dwelling units on lots 4,000 square feet or larger. The ordinance changes density requirements in RM, RH-4, and RU zones by simplifying and increasing the density steps in each of the existing zones to allow additional units with incrementally larger lot sizes and include updates to maximum height limits, reductions to minimum lot frontage and lot sizes, and reductions to setbacks. The ordinance makes the following changes in residential facility types: (1) creates a new residential facility type called “Two- to Four-Family Residential Facility” to replace the current “Two-Family Residential Facility” Type throughout the Planning Code; and (2) changes the definition of a “Multifamily Residential Facility” from the current 3 or more units to 5 or more units. See actions 3.4.1 and 3.4.8.</t>
  </si>
  <si>
    <t>3.2.2 Promote and protect live/work housing and housing for artists</t>
  </si>
  <si>
    <t>Significantly increase production and protection of live/work housing and housing for artists to match housing need.</t>
  </si>
  <si>
    <t>The Downtown Oakland Specific Plan (DOSP) will be presented for adoption in 2024 along with a set of implementing zoning amendments. The amendments will allow work/live in areas of the DOSP where it was not previously allowed, in every zone except the light industrial zone, including allowing it on the ground floor in most areas. It is not currently allowed in new construction, only existing buildings, and under these amendments it would be allowed in new construction.</t>
  </si>
  <si>
    <t>3.2.3 Promote flexibility in adaptive reuse to increase the housing stock</t>
  </si>
  <si>
    <t>Significantly increase reuse and rehabilitation of historic commercial buildings for residential use to match housing need.</t>
  </si>
  <si>
    <t xml:space="preserve">Oakland's historic preservation policies encourage adaptive reuse of historic building stock; Oakland pioneered a process for approving work-live adaptations of industrial buildings decades ago. Oakland's commitment to having a professional Historic Resource Planner on staff translates into the ability to efficiently process adaptive reuse applications.  Additionally, the City relies on the California Historical Building Code for applicable construction and recently clarified that all buildings meeting the broadest definiton of "historic" under the Preservation Element are qualified to use the CHBC. </t>
  </si>
  <si>
    <t>3.2.4 Provide financial incentives for lower-income homeowners to legalize ADUs</t>
  </si>
  <si>
    <t>Using the ADU CalHome grant, the City anticipates supporting at least 25 low-income and/or senior households with the cost of legalizing at least 25 Accessory Dwelling Units. This is based on the 25 loans projected for the existing CalHome grant the City has received to help low-income homeowners build ADUs.</t>
  </si>
  <si>
    <t>2022-2023 and possibly beyond</t>
  </si>
  <si>
    <t>In 2023, the City continued to work the State clarify regulatory uncertainty that has thus far inhibited implementation of the City's ADU loan program.</t>
  </si>
  <si>
    <t>3.2.5 Reduce constraints to the development of ADUs</t>
  </si>
  <si>
    <t>Significantly increase production of ADUs to match housing need.</t>
  </si>
  <si>
    <t>1/31/2023;
2023-2024;
2025</t>
  </si>
  <si>
    <t>Staff have been working on a singular unified streamlined ADU application that clearly identifies requirements and costs upfront. This was being tested in 2023 and will be put into production in 2024. We hired a new Public Service Representative at the Permit Counter.</t>
  </si>
  <si>
    <t>3.2.6 Monitor affordability of permitted ADUs</t>
  </si>
  <si>
    <t>To match affordability projection included in Table C-8 of Appendix C, produce on average 86.5 very-low-income ADUs, 86.5 low-income ADUs, and 74 moderate-income ADUs per year</t>
  </si>
  <si>
    <t>3/31/2024;
12/31/2024;
2025;
2026</t>
  </si>
  <si>
    <t>The City developed a survey tool to gather information from ADU/JADU property owners on household size and rents charged for ADUs that were issued building permits between 2018-2023. The survey will be distributed to ADU property owners in the first quarter of 2024. The survey ADU results will be taken to Planning Commission by end of 2024.</t>
  </si>
  <si>
    <t>3.2.7 Proactive Short-Term Rental Enforcement</t>
  </si>
  <si>
    <t>Reduce the number of unauthorized short-term rentals in Oakland by having bi-yearly data scrapes of short-term rental platforms and automatic mailing notifications to owners in violation.</t>
  </si>
  <si>
    <t>Oakland City Council adopted Resolution No. 90057 C.M.S. on December 19, 2023. The resolution authorizes the City Administrator to negotiate, award, and execute a professional services agreement with a third-party vendor for a period of approximately five years for providing program services and a software solution supporting the City's planned adoption of new regulations for short-term residential rentals (STRR). The City will execute the contract with the STRR vendor in early 2024 and anticipates beginning the public hearing process to adopt the draft STRR regulations in Summer 2024.</t>
  </si>
  <si>
    <t>3.3.1 Sale or ground-lease of City-owned property for affordable housing</t>
  </si>
  <si>
    <t>Issue Notices of Availability and/or Requests for Proposals consistent with the SLA on at least one to two City-owned surplus sites each year, and advance affordable housing projects underway to completion. Notices will be posted on the City's website and distributed directly to developers, including nonprofit housing providers. Target 2,051 affordable units in the RHNA planning period, and in 2029, revisit and pursue alternative strategies as appropriate.</t>
  </si>
  <si>
    <t>7/1/2023;
2029</t>
  </si>
  <si>
    <t>- Executed Lease Disposition &amp; Development Agreement in January 2024 with East Bay Asian Local Development Corporation for 91 units of affordable housing on a portion of the East 12th Street Remainder site; construction to commence in March 2024.
- Executed Exclusive Negotiation Agreement (ENA) in May 2023 with Satellite Affordable Housing Associates for 84 units of affordable housing on the remaining portion of East 12th Street Remainder site
- Executed ENA in May 2023 with Eagle Environmental Construction &amp; Development for 93 units of affordable housing at the Barcelona parcel
- Negotiated ENA terms in 2023 with selected development partner for 1911 Telegraph (development partner has since withdrawn from the project)
- 55 units of affordable housing  at 95th &amp; International by Related California completed construction in December 2023</t>
  </si>
  <si>
    <t>3.3.10 Consider a citywide Enhanced Infrastructure Financing District (EIFD)</t>
  </si>
  <si>
    <t>: Implement one or more EIFDs to significantly increase affordable housing development and fund infrastructure improvements to match need, if feasible and financially appropriate.</t>
  </si>
  <si>
    <t xml:space="preserve">Finance has contracted with a professional services consultant to draft the requisite analysis and provide recommendations to staff on how to create three EIFDs in 2024: one in West Oakland, one in East Oakland, and a joint East-West Oakland EIFD. Staff presented findings from the consultant to the Finance &amp; Management Committe on February 27, 2024. </t>
  </si>
  <si>
    <t>3.3.11 Support innovations by design</t>
  </si>
  <si>
    <t>Significantly increase production of housing using construction innovations to match housing need.</t>
  </si>
  <si>
    <t>In November 2021 the City passed the Construction Innovation Ordinance, which updated Oakland's zoning and building codes (including the legalization of safe RVs and tiny homes on private property) to promote flexibility and innovation and allow more construction types that could expedite the construction of housing and make it more affordable to build. Some recent examples include:
1. 1510 Webster by Owow, which is under construction in 2023 and they are using mass timber modules for a high rise.
2. 24th Street &amp; Waverly development, which is under construction in 2023 and they are using a light gauge metal framing system to reduce costs for that high-rise.
3. The Phoenix, located at 801 Pine Street in West Oakland, is under construction in 2023 and is a modular affordable housing project. This project is comprised of 101 units, including 82 studios, three one-bedroom units, as well as a 7,000 square foot community building, which will be home to a robust resident services program. Of the proposed units, 49 shall be Permanent Supportive Housing (serving people exiting homelessness) affordable to households earning 30% AMI and 51 shall be affordable to households earning 60% AMI.</t>
  </si>
  <si>
    <t>3.3.12 Continue the Acquisition and Conversion to Affordable Housing (ACAH) Program</t>
  </si>
  <si>
    <t>Provide loans to eligible borrowers for acquisition- and rehabilitation-related costs associated with protecting and preserving long term affordable housing throughout the City of Oakland. Currently the City’s policy is to allocate approximately 25 percent of available local funding towards continuing the ACAH program, and future funds will be allocated contingent upon availability.</t>
  </si>
  <si>
    <t>Applications for the City's 2022/23 Acquisition and Conversion to Affordable Housing Program were due on 2/17/23. The City will continue to invest in these projects as funds become available.</t>
  </si>
  <si>
    <t>3.3.13 Expand availability of predevelopment funding and low-cost debt products for affordable housing development</t>
  </si>
  <si>
    <t>As suitable funding and projects become available, predevelopment funding and low-cost debt products will be made available for affordable housing development</t>
  </si>
  <si>
    <t xml:space="preserve">The City is continuing to refine its application for Section 108 funding and plans to submit in 2024. The City has also conducted research on best practices for predevelopment loan programs and has begun designing a new product that will benefit both all developers and emerging/BIPOC developers specifically. </t>
  </si>
  <si>
    <t>3.3.14 Evaluate the creation of a leveraged acquisition fund or debt/equity funds for small sites to support site acquisitions for affordable housing</t>
  </si>
  <si>
    <t>By the end of the Housing Element Cycle, the City will be able to report on the practicality of a leveraged acquisition fund, as well as the feasibility and appropriateness of a small sites fund.</t>
  </si>
  <si>
    <t>In 2023, the City launched a new Rapid Response Homeless Housing program (see https://www.oaklandca.gov/topics/city-homekey), which combines capital and operating subsidy to fund housing for the homeless. This program will support Homekey Round 4 applicants and other projects with a rolling, over-the-counter funding source for interim and permanent homeless housing. This program includes funding for property acquisition. The City is also exploring partnerships with the Housing Accelerator Fund to leverage additional funding and to offer funds on a rolling basis.</t>
  </si>
  <si>
    <t>3.3.15 Continue and expand density bonus incentives</t>
  </si>
  <si>
    <t>Significantly expand the City’s density bonus program and increase production of density bonus projects to match housing need.</t>
  </si>
  <si>
    <t>No action taken during calendar year 2023.</t>
  </si>
  <si>
    <t>3.3.16 Analyze the Real Estate Transfer Tax structure and its current effect on the Affordable Housing subsidy and the effect on the General Purpose Fund</t>
  </si>
  <si>
    <t>Complete an analysis by Fiscal Year 2023-2024.</t>
  </si>
  <si>
    <t>A study is currently underway to explore the impact that the Real Estate Transfer Tax (RETT) has on the affordable housing subsidy.  The study will include a review of the current tiered rate structure and a review of revenue trends over the past fiscal years. Department of Finance (DOF) review the established timing of when fees are due and consider both the logistical and the fiscal impacts if fees were waived, reduced, or deferred.  This overall study will be performed in consultation with the Planning &amp; Building Department, the City Administrator’s Office, and the City Attorney’s Office. Additionally, DOF will review the current exemptions afforded persons engaged in residential rental property to ensure the City maintains compliance with California RTC 214(g).  Current data shows that RETT is more than 50% down from prior years. Multiple economic factors have a direct impact on RETT such as inflation, interest rates, demand, and fiscal policy. Such factors are beyond the control of the City and result in the City having to pivot and shift priorities when actual revenues from this source fall short of budgeted revenues. This point is being made at this time as there may be a delayed ability on the part of the City to authentically recommend and propose reductions in this source of revenue or implement any recommended plan of actions until some of the economic factors cited above improve. The study is currently on track and anticipated to be completed by June 2024.</t>
  </si>
  <si>
    <t>3.3.17 Support low-income, grassroots, and BIPOC affordable housing developers</t>
  </si>
  <si>
    <t>The proportion of City funding distributed for affordable housing development to low-income, grassroots and BIPOC affordable housing developers will significantly increase by 2031.</t>
  </si>
  <si>
    <t>2022-2024</t>
  </si>
  <si>
    <t>Research into barriers for BIPOC and small nonprofit developers was ongoing through 2023, as conducted by the City's Breakthrough Grant Fellow. In the 2023 NOFA round, 75% of awardees partnered with emerging developers--the highest percentage in history.</t>
  </si>
  <si>
    <t>3.3.18 Implement affordable housing investments contained in Measure U</t>
  </si>
  <si>
    <t>Measure U secured authorization
for $850 million in General Obligation Bonds with $350 million set-aside for affordable housing. For reference, for the 2016 Infrastructure Bond (Measure KK) where $600 million of General Obligation Bonds were authorized, $100 million was set-aside specifically for affordable housing and anti-displacement projects and supported the new construction of over 700 units, the preservation of 420 units, and the acquisition and conversion of over 400 units. This leverage of subsidy achieved under Measure KK may not be replicable as KK was layered onto projects that also secured County A1 bond funds, which are now also fully allocated. Measure U is estimated to result in approximately 2,300 units if applying City average subsidy investment of $150,000 per affordable unit. As discussed above, the projection will rely on the Measure U stakeholder engagement process, which may result in a different mix of projects from existing programs. To provide further context, under current City Notice of Funding Availability (NOFA) process, new construction projects that set-aside more than the program minimum (currently 20 percent) of units for extremely-low-income residents will be prioritized. The City will also likely make substantial funding allocations to the Acquisition and Conversion to Affordable Housing (ACAH) and Preservation NOFAs to acquire and convert additional market rate units to affordable housing, and also preserve the City’s existing affordable housing portfolio, extending affordability restrictions, and investing in the rehabilitation of older properties where needed. Lastly the City hopes to invest Measure U funds in innovative housing models that overcome hurdles to affordable housing production, such as rapid construction strategies.</t>
  </si>
  <si>
    <t>In 2023, the City forward committed $81 million in Measure U bond funds to affordable housing projects. The City will expend additional bond funds in 2024 as they become available.</t>
  </si>
  <si>
    <t>3.3.19 Sites Inventory, Pipeline Projects, and Fair Housing Accomplishments Tracking Program</t>
  </si>
  <si>
    <t>Identify and monitor adequate sites available for development, and increase the baseline of affordable units in high-resource areas</t>
  </si>
  <si>
    <t>3.3.2 Expansion of Section 8 vouchers</t>
  </si>
  <si>
    <t>The City of Oakland Housing Authority will increase the number of vouchers being used in proportion with any future federal expansion of Section 8 or similar programs.</t>
  </si>
  <si>
    <t>In 2023, the Oakland Housing Authority continued its efforts to fully deploy its existing housing voucher alloction. Additional housing vouchers continues to be a key federal advocacy priority for the City's lobbyist.</t>
  </si>
  <si>
    <t>3.3.3 City of Oakland Emergency Rental Assistance Program</t>
  </si>
  <si>
    <t>The City of Oakland will continue to implement a homelessness prevention program that includes emergency financial assistance, legal support and wrap around services. The program will be an extension of previous homeless prevention programs such as Keep Oakland Housed, Oakland Housing Secure, and the Emergency Rental Assistance Program with a focus on advancing racial equity by removing barriers to long-term housing for Black, veteran, formerly incarcerated, and other Oakland residents most likely to experience homelessness</t>
  </si>
  <si>
    <t>In 2023, the City completed its distributions of Emergency Rental Assistance Program funds to its waitlist. The City also launched a $2.3 million homelessness prevention pilot program which provides flexible funding to residents at-risk of homelessness of which emergency rental assistance is an eligible use. Lastly, the City committed $1 million to fund eviction defense work by Centro Legal De La Raza, a local nonprofit.</t>
  </si>
  <si>
    <t>3.3.4 Development of permanent housing affordable to extremely-low-income (ELI) households on public land</t>
  </si>
  <si>
    <t>The City will continue to release future NOFAs contingent upon funding and staff availability. City will issue Notices of Availability and/or Requests for Proposals consistent with the SLA on at least one to two City-owned surplus sites each year, and advance affordable housing projects underway to completion. NOFAs, Notices of Availability and/or Requests for Proposals will be posted on the City’s website and distributed directly to developers, including nonprofit housing providers and community partners.</t>
  </si>
  <si>
    <t>7/1/2023; 
2023-2031</t>
  </si>
  <si>
    <t>In 2023, the City awarded $6.3 million to a proposed 40-unit Permanent Supportive Housing project on city-owned property (the Clara/Edes parcel).</t>
  </si>
  <si>
    <t>3.3.5 Implement an affordable housing overlay</t>
  </si>
  <si>
    <t>Enable development of additional
affordable housing throughout the City, including in higher resource areas.</t>
  </si>
  <si>
    <t>Oakland City Council adopted Ordinance No. 13763 C.M.S. on October 3, 2023. The ordinance creates the S-13 Affordable Housing Overlay (AHO) Combining Zone, which provides for an optional local incentive program that developers can utilize instead of the State Density Bonus and Incentive Procedure. In addition, the AHO Zone program cannot be combined with any other local incentive program. By-right residential approvals for 100% affordable housing projects apply in the AHO Zone. An applicant with an eligible affordable housing project will be allowed bonus height and relaxation of other listed development standards for applicable zones and an elimination of any maximum residential density standards.</t>
  </si>
  <si>
    <t>3.3.6 Access to low-cost financing for development</t>
  </si>
  <si>
    <t>Allocate all budgeted local funding sources (approximately $12 million annually starting in 2023) to support the construction, acquisition, and/or preservation of deed restricted affordable housing units each year. With $12 million in local funding forecasted in 2023, at least 80 units could be created or preserved; of these, at least 16 would be setaside for extremely low-income residents; the creation of extremely low-income units will be constrained by the availability of operating subsidy (see Action 3.1.1). This will result in a total of at least 640 low-income units over the Housing Element period, including 128 extremely-low-income units, which would increase if more local funds are identified or secured such as a new local bond measure dedicated to funding affordable housing.</t>
  </si>
  <si>
    <t>In 2023, the City forward committed $81 million in Measure U bond funds to affordable housing projects. The City will expend additional bond funds in 2024 as they become available. In 2023, the City launched a new Rapid Response Homeless Housing program (see https://www.oaklandca.gov/topics/city-homekey) which combines capital and operating subsidy to fund housing for the homeless. This program will support Homekey Round 4 applicants and other projects with a rolling, over-the-counter funding source for interim and permanent homeless housing. This program will also coordinate reviews for disparate funding sources on the City, County, and Housing Authority level to streamline the funding process.</t>
  </si>
  <si>
    <t>3.3.7 Study the targeted implementation of an inclusionary housing requirement</t>
  </si>
  <si>
    <t>Ensure implementation of affordable housing impact fees and/or inclusionary housing requirements maximizes production of affordable housing in all areas of the city</t>
  </si>
  <si>
    <t xml:space="preserve">In 2023, the City is currently undertaking an analysis of inclusionary affordable housing and affordable housing impact options to evaluate implications for affordable housing production.  The analysis will include an evaluation of and comparison to providing affordable housing units on-site in-lieu of the Affordable Housing Impact Fee (the on-site affordable housing
option—Oakland Municipal Code Section 15.72.100). </t>
  </si>
  <si>
    <t>3.3.8 Right-sized development fees on market-rate developments</t>
  </si>
  <si>
    <t>Continue to monitor and adjust
impact fees.</t>
  </si>
  <si>
    <t>2026;
2023-2031</t>
  </si>
  <si>
    <t>During 2023, the City's consultant, MGT, engaged stakeholders to provide feedback on fees to ensure that forthcoming fees are considered with an equity lens. A draft Fee Study was produced and will go to Council for adoption in 2024 with the Master Fee Schedule adoption.
The City is also conducting a feasibility analysis and housing strategy study. The process will culminate in a recommendation that will be taken to City Council in 2024 on changes to the Affordable Housing, Jobs/Housing, Transportation, and Capital Improvements impact fees.</t>
  </si>
  <si>
    <t>3.3.9 Adjusting or waiving City fees and payment timing for affordable housing developments</t>
  </si>
  <si>
    <t>Explore methods to reduce cost burden of City fees and payment timing to significantly increase affordable housing development.</t>
  </si>
  <si>
    <t>The City is exploring options for revisions to fee payment timing under projects underway in 2024.</t>
  </si>
  <si>
    <t>3.4.1 Revise development standards, including allowable building heights, densities, open space and setback requirements</t>
  </si>
  <si>
    <t>Reduce constraints to development to significantly increase production of housing to match housing need. Create additional opportunities for development along transit-rich areas and in urban infill sites to significantly increase production of housing to match housing need and to affirmatively further fair housing.</t>
  </si>
  <si>
    <t>Oakland City Council adopted Ordinance No. 13763 C.M.S. on October 3, 2023. The ordinance changes development standards to allow for a range of small-scale multi-unit housing types in historically single-family neighborhoods and high resource neighborhoods such as Rockridge.The ordinance increases heights in CN, CC, CR, and S-15 zones. The ordinance increases permitted densities in residential neighborhoods near major corridors. The ordinance increases heights and densities along existing transit corridors and in areas near high-capacity transit stations. The ordinance creates a new Regional Commercial-2 (CR-2) Zone to allow residential as a permitted use. See actions 3.2.1, 3.4.3, and 3.4.8.</t>
  </si>
  <si>
    <t>3.4.10 Implement a Housing Sites Overlay Zone to permit sites included in the Housing Sites Inventory to develop with affordable housing by right</t>
  </si>
  <si>
    <t>Reduce constraints to development to significantly increase production of housing to match housing need.</t>
  </si>
  <si>
    <t>Oakland City Council adopted Ordinance No. 13763 C.M.S. on October 3, 2023. The ordinance creates the S-14 Housing Sites Overlay Combining Zone, which applies to all sites in the Housing Sites Inventory, included in Tables C5a, C5b, C-26, in Appendix C of the 2023-2031 Housing Element. Under the S-14 Combining Zone, projects proposed must be a “majority residential use”. Projects that are not a majority residential use will only be permitted if they can demonstrate one of the following: (1) proposed development includes a total residential unit count that equals no less than 100% of the site’s “realistic capacity” as estimated in the Housing Inventory; (2) proposed development is a non-residential development that is coordinated with the development of a site under the same ownership that is within ¼ mile of the proposed development’s site and that, when the square footage of both developments is considered together, meets the definition of a Majority Residential Use; (3) the proposal is a use on government-owned property that is not a disposition under the Surplus Lands Act or that is otherwise exempt from the Surplus Lands Act; or (4) the proposed development is an Emergency Shelter Residential Activity and/or Emergency Housing Facility.  Pursuant to State Law, the City will allow by-right development for projects with at least 20% of the units affordable to lower incomes on Prior Housing Element sites. For projects proposed on parcels in the S-14 Combining Zone that are not a prior Housing Element site, the City will allow by-right residential approval for projects if the project proposes at least as many lower- and moderate-income units and the project overall proposes at least as many total units as described as the Realistic Capacity for the parcel, and the project satisfies at least one of the following conditions: (1) at least 20% of the total housing units are restricted to very low-income households; (2) at least 25% of the total housing units are restricted to any combination of very low- and low-income household; or (3) least 40% of the total housing units are restricted to any combination of very low, low, and moderate-income households. Under the S-14 Combining Zone, projects shall not be eligible for By Right Approval if the project proposes development in phases or proposes more than 100,000 square feet of floor area unless 100% of the housing units, other than manager’s units, are restricted to very low, low and moderate-income residents.</t>
  </si>
  <si>
    <t>3.4.11 Promote educator and/or student housing on public land by reviewing the zoning and General Plan designations of Oakland Unified School District (OUSD) and Peralta Community College District-owned sites for consistency with housing</t>
  </si>
  <si>
    <t>Reduce constraints to development to allow for at least one educator and/or student housing project during the sixth cycle RHNA period.</t>
  </si>
  <si>
    <t>This will be examined as part of the Land Use and Transportation Element Update, which will begin in 2024.</t>
  </si>
  <si>
    <t>3.4.2 Study the relationship between zoning and racial segregation as part of the Phase 2 General Plan Update</t>
  </si>
  <si>
    <t>Through this study, inform zoning and land use designation changes to promote inclusive, equitable and diverse housing patterns.</t>
  </si>
  <si>
    <t>No action taken in calendar year 2023. This work will begin in 2024 in conjunction with the General Plan Update Phase 2 and the LUTE update.</t>
  </si>
  <si>
    <t>3.4.3 Revise Conditional Use Permit (CUP) requirements</t>
  </si>
  <si>
    <t>Oakland City Council adopted Ordinance No. 13763 C.M.S. on October 3, 2023. The ordinance removes existing constraints on housing development by eliminating conditionally permitted densities and requirement for a Major CUP in the RM-2, RM-3, RM-4, RU and CBD-R zones. See actions 3.2.1 and 3.4.8</t>
  </si>
  <si>
    <t>3.4.4 Revise citywide parking standards</t>
  </si>
  <si>
    <t>Reduce constraints to development to significantly increase production of housing to match housing.</t>
  </si>
  <si>
    <t>Oakland City Council adopted Ordinance No. 13763 C.M.S. on October 3, 2023. The ordinance makes the following changes to parking requirements: (1) eliminates minimum parking requirements for residential facility types within ½ mile of a major transit stop; (2) reduces required parking for parcels located farther than ½ mile from a major transit stop to a minimum of 0.5 spaces per unit; (3) eliminates minimum parking requirements within the S-15 and D-CO-1 zones; and (4) reduces maximum parking requirements in the CBD, S-15, D-CO-1, D-LM, and S-2 zones.</t>
  </si>
  <si>
    <t>3.4.5 Revise open space requirements</t>
  </si>
  <si>
    <t>Significantly reduce existing open space requirements to remove constraints on development and increase production of housing to match housing need.</t>
  </si>
  <si>
    <t>Oakland City Council adopted Ordinance No. 13763 C.M.S. on October 3, 2023. The ordinance revises open space regulations to ensure that more of a lot’s buildable area can be dedicated to new housing units.</t>
  </si>
  <si>
    <t>3.4.6 Correct zoning district boundaries that cut through parcels</t>
  </si>
  <si>
    <t>2023-2025</t>
  </si>
  <si>
    <t>Oakland City Council adopted Ordinance No. 13763 C.M.S. on October 3, 2023. The ordinance makes several “clean up” zoning changes that are intended to ensure that zoning boundaries follow property lines to the extent feasible.
Further action on this item will be incorporated into the Land Use and Transportation Element Update (2025).</t>
  </si>
  <si>
    <t>3.4.7 Capture the diversity of existing built fabric in zoning</t>
  </si>
  <si>
    <t>2023-2026</t>
  </si>
  <si>
    <t>Oakland City Council adopted Ordinance No. 13763 C.M.S. on October 3, 2023. The ordinance changes density requirements in RM, RH-4, and RU zones by simplifying and increasing the density steps in each of the existing zones to allow additional units with incrementally larger lot sizes and include updates to maximum height limits, reductions to minimum lot frontage and lot sizes, and reductions to setbacks.
Further action on this item will be incorporated into the upcoming Objective Design Standards (2024) and Land Use and Transportation Element Update (2025).</t>
  </si>
  <si>
    <t>3.4.8 Implement objective design standards</t>
  </si>
  <si>
    <t>The Planning Bureau initiated the implementation of this project in August 2022 by hiring a consultant team. This contract concluded in September 2023, resulting in a draft ODS for various types of residential development. Upon review by Planning staff, the draft was deemed insufficient and necessitated further work, including additional community engagement. Currently, Planning staff is actively engaged in refining and adopting ODS for 4-8 story residential and mixed-use development.  Additional community engagement is planned for March 2024. Subsequently, Planning staff will shift focus to refining ODS for 1 to 3 story residential projects, with adoption of the standards scheduled for Summer 2024.</t>
  </si>
  <si>
    <t>3.4.9 Implement new ADU standards that streamline approvals and address unpermitted units</t>
  </si>
  <si>
    <t>Reduce constraints to development to significantly increase production of ADUs to help address housing need.</t>
  </si>
  <si>
    <t>2023 and Ongoing</t>
  </si>
  <si>
    <t>Since the adoption of the ADU regulations in January 2022 around 2,000 Building permits for ADUs have been issued. Planning staff is working to introduce Planning Code amendments in Spring 2024 that will further reduce regulatory barriers and help create more ADUs. The amendments include clarifications and new provisions about the number, size, height and location of ADUs/JADUs. Government Code section 65852.23 became effective on January 1, 2023 through the passage of SB 897. Planning staff will recommend that the Council adopt Planning Code amendments clarifying that the City shall not deny a permit for an unpermitted ADU that was constructed before January 1, 2018 due to either of the following: (1) the ADU is in violation of the building standards pursuant to Article 1 (commencing with Section 17960) of Chapter 5 of Part 1.5 of Division 13 of the Health and Safety Code; or (2) the ADU does not comply with Section 65852.2 or any local ordinance regulating ADUs. City staff will also recommend to the Council that the City may deny a permit for an ADU subject to the above if the City makes a finding that correcting the violation is necessary to protect the health and safety of the public or occupants of the structure.
In 2023, the City received 20 applications for ADU Amnesty. By the end of 2023, two of those applications were approved for ADU Amnesty after inspection.</t>
  </si>
  <si>
    <t>3.5.1 Support community land trusts and other shared equity model</t>
  </si>
  <si>
    <t>Oakland Department of Housing and Community Development will continue to make funds available to shared equity affordability models as per current practice.</t>
  </si>
  <si>
    <t>3.5.2 Support housing cooperatives, co-living, and cohousing models</t>
  </si>
  <si>
    <t>Oakland Department of Housing and Community Development will continue to make funds available to housing cooperatives as per current practice. The City will also include cooperatives, co-living and cohousing models in its study of the Planning Code and building occupancy standards.</t>
  </si>
  <si>
    <t>6/1/2023;
2024-2025</t>
  </si>
  <si>
    <t xml:space="preserve">Oakland Department of Housing and Community Development continues to make funds available to housing cooperatives through its Acquisition and Conversion to Affordable Housing program. </t>
  </si>
  <si>
    <t>3.5.3 Advocate for statewide legislation on social housing</t>
  </si>
  <si>
    <t>The State of California will successfully adopt social housing legislation and repeal Article 34.</t>
  </si>
  <si>
    <t>In 2023, the City continues to support the concept of a State-led social housing pilot program and looks forward to supporting appropriate legislation when it is next introduced.</t>
  </si>
  <si>
    <t>3.5.4 Monitor and consider adopting shallow subsidy programs for lower-income households</t>
  </si>
  <si>
    <t>Use property tax abatements to preserve, improve, or increase the supply of housing available to lower-income households</t>
  </si>
  <si>
    <t>Oakland's Department of Housing &amp; Community Development (DHCD) continues to assess options regarding shallow subsidy or welfare exemption-based program. DHCD is contemplating the assignment of further research on this topic to a fellow or graduate researcher in 2024.</t>
  </si>
  <si>
    <t>3.5.5 Study feasibility of single-stair residential buildings</t>
  </si>
  <si>
    <t>Create additional information on single-stair reform that could assist in promoting statewide changes to the California Building Code second egress requirements.</t>
  </si>
  <si>
    <t>The City's Planning and Building and Fire departments prepared a joint memo dated October 5, 2023 outining their review of the feasibility of permitting single-stair residential buildings. The review found that Oakland has no authority to relax regulations of the California Building Code and that other US jurisdictions that allow single-stair residential buildings have more localized building code authority. No further action on this item can be completed until the Office of the State Fire Marshal completes its report on the matter in 2025 as required by AB 835 (2023).</t>
  </si>
  <si>
    <t>3.6.1 Streamline the City permitting process, especially for low-income and nonprofit builders</t>
  </si>
  <si>
    <t>Significantly increase production of housing projects, specifically by low-income and nonprofit builders, to match housing need.</t>
  </si>
  <si>
    <t>On 12/30/23, the Planning and Building Department (PBD) launched the Rapid Permits process to allow for a customer to apply online, pay fully, and then print their permit in a single sitting. This streamlines and quickens access to 2/3rds of the City's volume of building permit applications. PBD is currently updating video content to provide information to customers. Further, PBD is working to to implement the Scoping Tool in Accela to allow for a clearer identification of what documents and permit applications are necessary.</t>
  </si>
  <si>
    <t>3.6.2 Provide increased flexibility in development standards</t>
  </si>
  <si>
    <t>Oakland City Council adopted Ordinance No. 13763 C.M.S. on October 3, 2023. See action 3.2.1.
Further action on this item will be incorporated into the upcoming Objective Design Standards (2024) and Land Use and Transportation Element Update (2025).</t>
  </si>
  <si>
    <t>3.6.3 Expand by-right approvals and implement entitlement reform for affordable housing</t>
  </si>
  <si>
    <t>As part of the Objective Design Standards (ODS), a four-tier approvals structure has been developed to replace the existing discretionary design review process. Two of the four tiers will be ministerial, while the remaining two will be discretionary. The application of these tiers will depend on the complexity and type of each project with the goal of moving most residential projects through the ministerial tracks with streamlined timelines and reduced permit fees. Planning staff will recommend the new approvals system to the City Council once the ODS are adopted by the Planning Commission in the Summer of 2024.</t>
  </si>
  <si>
    <t>3.6.4 Continue SB 35 streamlining and encourage projects to use it</t>
  </si>
  <si>
    <t>The City continues to prioritize identified SB-35 projects that are submitted to ensure compliance with state guidelines. These projects are identified early on in the pre-submittal process and given priority for intake and then assignment with staff being directed to prioritize them ahead of other cases. In 2023, two SB 35 applications, comprising at total of 111 units, were received planning entitlement.</t>
  </si>
  <si>
    <t>3.6.5 Continue one-stop and online permitting services</t>
  </si>
  <si>
    <t>During 2023, the City Administrator onboarded a Permit Ombuds to lead the City in Reimagining Citywide Permitting and to facilitate more coordinated engagement. This year, the Permit Ombuds developed a comprehensive inventory of all permit types and the existing workflows and commenced process mapping for all permit types. On 12/30/23, the Planning and Building Department (PBD) launched the Rapid Permits process to allow for a customer to apply online, pay fully, and then print their permit in a single sitting. This streamlines and quickens access to 2/3rds of the City's volume of Building Permits. PBD is currently updating video content to provide information to customers. Further, PBD is working to to implement the Scoping Tool in Accela to allow for a clearer identification of what documents and permit applications are necessary.</t>
  </si>
  <si>
    <t>3.7.1 Incentivize the development of senior housing and provide financial assistance to developers of housing for seniors and persons with special needs</t>
  </si>
  <si>
    <t>The City will continue to provide bonus scoring points for special needs populations as found in current practices.</t>
  </si>
  <si>
    <t>12/1/2023;
2023-2031</t>
  </si>
  <si>
    <t>In 2023, completion of the analysis has been postponed pending the availability of demographic data on lease-ups in City-funded affordable housing. The City anticipates securing better quality data to enable such analysis via the Doorway regional housing portal.</t>
  </si>
  <si>
    <t>3.7.2 Provide housing for persons with HIV/AIDS</t>
  </si>
  <si>
    <t>The City continues to target support to special needs populations as necessary through its funding opportunities such as HOPWA (Housing for Persons with AIDS).</t>
  </si>
  <si>
    <t>3.7.3 Accessible units in new housing developments</t>
  </si>
  <si>
    <t>The City will continue to meet the requirements of the Americans with Disabilities Act and the Fair Housing Act, among other local, state, and federal laws to ensure accessible units are included in new housing developments.</t>
  </si>
  <si>
    <t>The City's Department of Housing and Community Development continues to implement all state and federal required accessibility standards as a condition of funding.</t>
  </si>
  <si>
    <t>3.7.4 Implement the sponsor-based Housing Assistance Program</t>
  </si>
  <si>
    <t>The City will continue to work with the Oakland Housing Authority to support households successfully finding housing.</t>
  </si>
  <si>
    <t>In 2023, Oakland Housing Authority (OHA) served 134 families through its sponsor-based Housing Assistance Program partnerships. Additionally, OHA expanded its owner incentives to include referral bonuses for new owners joining the voucher program as a result of a referral, application fee deposit assistance for all programs, and expanded security deposit assistance. OHA is also exploring mediation services to assist owners and residents in conflict resolution.</t>
  </si>
  <si>
    <t>3.7.5 Encourage a range of unit sizes for affordable housing that matches local household needs and family sizes</t>
  </si>
  <si>
    <t>The City will adjust scoring points as needed to encourage housing typologies that reflect local household needs.</t>
  </si>
  <si>
    <t>The City is working to implement the regional Doorway portal in 2024 as a central place for affordable housing listings for Oakland-funded projects. This will provide the City with unsurpassed data on who is seeking these units and enable additional fine-tuning of unit size preferences as necessary.</t>
  </si>
  <si>
    <t>3.7.6 Expand areas where rooming units and efficiency units are permitted by right</t>
  </si>
  <si>
    <t>Enable increased production of rooming units and efficiency units</t>
  </si>
  <si>
    <t>Oakland City Council adopted Ordinance No. 13763 C.M.S. on October 3, 2023. The ordinance makes amendments specific to special housing needs such as Rooming Units and Efficiency Units.</t>
  </si>
  <si>
    <t>3.7.7 Amend Planning Code to comply with the Employee Housing Act</t>
  </si>
  <si>
    <t>Ensure compliance with the Employee Housing Act.</t>
  </si>
  <si>
    <t>Oakland City Council adopted Ordinance No. 13763 C.M.S. on October 3, 2023. The ordinance makes amendments specific to special housing needs such as employee housing.</t>
  </si>
  <si>
    <t>3.7.8 Expand areas where Residential Care Facilities are permitted by right</t>
  </si>
  <si>
    <t>Enable expansion of residential care facilities by right and allow the exemption of facilities for foster family homes and hte elderly in the overconcentration restriction provided in California Health and Safety Code Section 1520.5</t>
  </si>
  <si>
    <t>Oakland City Council adopted Ordinance No. 13763 C.M.S. on October 3, 2023. The ordinance makes amendments specific to special housing needs such as Residential Care facilities.</t>
  </si>
  <si>
    <t>3.8.1 Continue to implement the Vacant Property Tax (VPT)</t>
  </si>
  <si>
    <t>Through the vacant parcel tax, seek a 10 percent reduction in vacant parcels by the end of the Housing Element period.</t>
  </si>
  <si>
    <t xml:space="preserve">Since the Vacant Property Tax became effective in 2019, the total number of parcels that were deemed vacant and assessed the tax in 2019 in comparison to 2022 has gradually reduced. The reduction amounts to a total of 150 parcels, or a 8.81% between 2019 and 2022. As a result, the objective of achieving 10% reduction in vacant parcels by the end of the 8-year Housing Element cycle is within reach. To achieve the reduction, the City has continued finetuning its internal processes in identifying and assessing status of parcels using more precise and indicative data that suggests vacancy. This includes in-depth analysis of water consumption data, planning and building permits, code enforcement corrective actions, and tax databases. The 2018 Measure W provides several exemptions from the tax, including for very low-income households; low-income seniors and individuals with disabilities; owners who can demonstrate that the tax would be a financial or other hardship; owners of properties being developed and nonprofit owners. Staff is to review the feasibility of expanding exemption to include for-profit affordable housing developers by December 2024. </t>
  </si>
  <si>
    <t>3.8.2 Encourage the conversion of vacant ground floor commercial space to residential uses in appropriate locations</t>
  </si>
  <si>
    <t>Expand the areas where residential space is an allowable ground-floor use.</t>
  </si>
  <si>
    <t>The City's Planning and Building Department is preparing the Downtown Oakland Specific Plan, which is slated for adoption in 2024.  The draft plan includes policies to allow for creation of new live/work units and prioritize them for artists within Cultural Districts.</t>
  </si>
  <si>
    <t>3.8.3 Tax vacant residential units</t>
  </si>
  <si>
    <t>Increase the housing stock by ensuring existing units are made available to rent.</t>
  </si>
  <si>
    <t>To tax vacant residential units, a new ballot measure or a replacement of the 2018 Measure W would have to put forth to the voters for approval. The current tax structure, as approved by the voters through the 2018 Measure W, is imposed based on “a parcel of real property,” not individual units in a building occupying a parcel. For example, a 50-unit building built on a single parcel cannot be taxed under Measure W if one unit is occupied or deemed as “in use.”  Staff is to review the feasibility of returning to the voters to either amend the existing 2018 Measure W or put forth a new Measure to tax vacant residential units at the next General Election in 2026.</t>
  </si>
  <si>
    <t>3.8.4 Continue the Oakland Community Buying Program and support scattered site acquisition efforts</t>
  </si>
  <si>
    <t>As additional funding is available, continue to convert vacant parcels to affordable housing.</t>
  </si>
  <si>
    <t>Of the original properties in the Community Buying Program, most have been developed as intended. One developer encountered difficulties developing their portfolio of properties and City staff are working to explore solutions for those properties. The City continues to assess options to recycle tax-defaulted properties for housing.</t>
  </si>
  <si>
    <t>3.8.5 Partner with Alameda County Tax Collector to redevelop tax defaulted properties</t>
  </si>
  <si>
    <t>As funding, partners, and suitable parcels become available, tax defaulted properties will become available as affordable housing.</t>
  </si>
  <si>
    <t>2024; 
2023-2031</t>
  </si>
  <si>
    <t>The 2018 Measure W provides several exemptions from the tax, including for very low-income households; low-income seniors and individuals with disabilities; owners who can demonstrate that the tax would be a financial or other hardship; owners of properties being developed and nonprofit owners. Staff is to review the feasibility of expanding exemption to include for-profit affordable housing developers by December 2024.</t>
  </si>
  <si>
    <t>4.1.1 Expand, improve, and maintain crisis response beds</t>
  </si>
  <si>
    <t>1. Increase the number of people who are experiencing homelessness in Oakland who are sheltered; and 2. Invest in and improve the quality of interim housing programs so that more people exit to permanent housing and more people exit to permanent housing more quickly.</t>
  </si>
  <si>
    <t>The Human Services Department and the City Administrator's office Homelessness Division continue working with the County Health Department to identify grants and other funding opportunities to maintain, improve, and expand emergency crisis beds stood up by the City. The meetings include opportunities to have the County also identify and expand shelter support for Oakland.  Discussions have resulted in a joint ERF-3 grant application for State encampment resolution funding and working agreements as required by the State for use of HHAP 5 funds that leverage the services and resources of both agencies to increase the numbers of those entering programs and their placement in permanent affordable housing. The City will continue these efforts to progressively expand services, interim shelter bed inventory, and placement into permanent housing.</t>
  </si>
  <si>
    <t>4.1.2 Expand, improve, and maintain crisis response beds, especially for unsheltered communities of color</t>
  </si>
  <si>
    <t>Increase and stabilize people while providing opportunities to improve income they need to avoid entering or returning to homelessness.</t>
  </si>
  <si>
    <t xml:space="preserve">The Office of the City Administrator's Homelessness Division and the departments of Human Services, Housing and Community Development, and Race and Equity are working with HUD Technical Assistance consultants to examine the workflow and  operations of the Encampment Management Team. The HUD TA will include preparation of an equity analysis and recommendations provided in the guide "Centering Racial Equity in Homeless Response System Design" to form recommendations to address the disparities and refine service delivery to communities of color.  In addition, the recommendations will advance the County and City's alignment with federal requirements to prioritize the needs of communities of color and identify the resources necessary to provide services to that community. This work commenced in 2022, with the workplan authorized in 2023, and will continue to May 2024. An implementation strategy will be developed with a timeline. </t>
  </si>
  <si>
    <t>4.1.3 Expand health and hygiene facilities and services and improve access to bathrooms and showers</t>
  </si>
  <si>
    <t>More people experiencing unsheltered homelessness have access to services which promote health and dignity.</t>
  </si>
  <si>
    <t>FY 2022-2023 – FY 2024-2025</t>
  </si>
  <si>
    <t>Porta potty and handwashing service is provided by the Human Services Department, Division of Community Housing Services (CHS).  CHS continues to assess the ability to expand porta potty stations to achieve the goal to have 100 supported locations. At this time, all Case Manager positions that serve as site leaders are vacant impacting current support to porta potty services. CHS continues to pursue the recruitment to fill the four vacant case manager positions. To stabilize support to porta potty oversight CHS is exploring alternatives that will support distribution and ongoing support to 100 encampment locations. Staff will update the support as the work moves forward.</t>
  </si>
  <si>
    <t>4.1.4 Provide needed support and income to people who have been homeless so they can avoid returning to homelessness</t>
  </si>
  <si>
    <t>Reduction in the number of households which return to homelessness in the two years after obtaining housing.</t>
  </si>
  <si>
    <t>12/31/2026; 
2023-2031</t>
  </si>
  <si>
    <t>The City Administrator's Office Homelessness Division, Human Services Department, EWD, and Oakland Public Works continue to work on developing workforce opportunities that would provide for employment opportunities for the unhoused.</t>
  </si>
  <si>
    <t>4.2.1 Enhance operations of the City's 2020 Encampment Management Policy</t>
  </si>
  <si>
    <t>The Encampment Management Policy is intended to connect unsheltered individuals to human services, emergency shelter and long term permanent supportive housing, while executing comprehensive operations focused on managing health and safety conditions of public spaces. The goal is to provide regular and adequate trash collection from encampments, close areas where encampments are not permitted, and ensure that porta-potties and hand-washing stations are serviced regularly as needed and that encampments receive regular deep cleanings so that our unhoused residents are not living in conditions that threaten health and/or safety until fully abated. The policy sets forth the following objectives: • Designate high-sensitivity areas, where unmanaged encampments are presumed to cause unreasonably high levels of health and safety impacts due to the nature of the location; • Designate low-sensitivity areas, where enforcement will not be prioritized; • Make findings that will prompt Encampment Management Team intervention; and • Provide guidance on addressing unreasonable health and safety risks, promoting voluntary compliance, and strategies to address non-compliance.</t>
  </si>
  <si>
    <t>The Homelessness Division along with Departments of the EMT continue working to enhance the operations as prescribed under the 2020 Encampment Management Policy.  Service and operations enhancements are under development with consideration to additional mandates and guiding policies to that include: the 9th Circuit Court Decision of Martin v. Boise;  the City's Miralle settlement agreement, applicable CDC regulations, OMC statutes, and relevant department SOPs. In addition, the Homelessness Division, has engaged HUD Technical Assistance for examination of the operations and policy elements of the Encampment Management Policy. The City anticipates HUD TA recommendations to be made available May 2024. An implementation strategy will be developed including a timeline.</t>
  </si>
  <si>
    <t>4.2.2 Lead strategic homelessness response operations and homeless services from the Homelessness Division, Office of the City Administrator</t>
  </si>
  <si>
    <t>Lead the implementation, expansion, and strategic coordination of Homeless Response Operations and Service Delivery across City of Oakland departments, and external public and private partners, organizations, and agencies.</t>
  </si>
  <si>
    <t>The Homelessness Division continues working with designated EMT departments to establish strategic and operational processes and objectives to address homelessness to optimize the effectiveness of encampment operations. The Homelessness Division drives an inter-departmental coordinated response to Homelessness through utilization of the 2020 Encampment Management Policy,  to identify the necessary services, collaboration, and resources of participating City departments and overlapping jurisdictions for a more effective encampment response. The Homelessness Division continues deep coordination with federal, state agencies, the Alameda County Health Department, and the Continuum of Care. Current work includes utilization of the HUD TA for preparation of an equity analysis, systems mapping, and review of CoC prioritization and resource allocations.</t>
  </si>
  <si>
    <t>4.2.3 Strengthen interdepartmental Encampment Management Team</t>
  </si>
  <si>
    <t>1. The EMT aims to execute duties assigned to their respective departments for the completion of interventions (Health and Safety) prescribed in the 2020 Encampment Management Policy (Health and Hygiene, Deep Cleanings, Partial Closure, and Closure); 2. To channel unsheltered individuals in every encampment to human services, emergency shelter and long term permanent supportive housing; 3. To effectuate the completion of the Encampment Management Policy interventions, each department may promulgate additional specific procedures necessary to effectuate the roles described in this policy under development specific Standard Operating Procedures</t>
  </si>
  <si>
    <t>The Homelessness Division along with Departments of the EMT continue working to enhance the operations as prescribed under the 2020 Encampment Management Policy. Service and operations enhancements are under development with consideration to additional mandates and guiding policies to that include: the 9th Circuit Court Decision of Martin v. Boise; the City's Miralle settlement agreement, applicable CDC regulations, OMC statutes, and relevant department SOPs. In addition, the Homelessness Division, has engaged HUD Technical Assistance for examination of the operations and policy elements of the Encampment Management Policy. The City anticipates HUD TA recommendations to be made available May 2024. An implementation strategy will be developed including a timeline.</t>
  </si>
  <si>
    <t xml:space="preserve">4.2.4 Increase the oversight of homelessness strategies, investments, outcomes, and encampment operations with Commission on Homelessness </t>
  </si>
  <si>
    <t>Review and make recommendations of existing and new proposals funding homelessness services funded by City of Oakland Measures Q and W.</t>
  </si>
  <si>
    <t>2024; 
2026; 
2031</t>
  </si>
  <si>
    <t>The Homelessness Division continues working with the Commission on Homelessness to develop a workplan according to the scope of their enabling legislation to review relevant City Department use of Measure Q and W funds, changes to the encampment  management policy, and to fulfill reporting as required pursuant to their enabling legislation. With recent reappointments, the Commission has restored quorum to convene meetings of the full commission and sub-committees. The Poicy Committee is assigned to work with staff on the development of outreach strategies that target obtaining feedback on policy and services to inform recommendations to improve City Services. Staff and the Commission are continuing this planning and a proposed implementation strategy for these items.</t>
  </si>
  <si>
    <t>4.2.5 Expand co-governance and partnerships with unsheltered residents in the design and delivery of homelessness services</t>
  </si>
  <si>
    <t>Increase the number of interim housing sites which have people experiencing homelessness as partners in site design and operations.</t>
  </si>
  <si>
    <t xml:space="preserve">No intervention has a co-governed program component. The City will continue to work on developing the co-governance model which will require the City draft governance and process from Co-Government Encampment Study of 2020. </t>
  </si>
  <si>
    <t>4.3.1 Finance the construction and maintenance of permanent suportive and deeply affordable housing for homeless households to expand the supply of deeply affordable and supportive housing for Oakland's most vulnerable residents</t>
  </si>
  <si>
    <t>Secure funding to significantly increase construction and maintenance of permanent supportive and deeply affordable housing to match need for unhoused communities. 
To ensure sites credited through the Alternate Adequate Sites process adhere to Government Code 65583.1, subd. (c).</t>
  </si>
  <si>
    <t>HCD developed and released its 2023-2027 Strategic Action Plan in 2023 which featured an equity framework for capital investment. The framework lifts permanent supportive housing as the department's top priority. In 2023, the City forward committed $81 million in Measure U bond funds to affordable housing projects. The City will expend additional bond funds in 2024 as they become available. In 2023, the City launched a new Rapid Response Homeless Housing program (see https://www.oaklandca.gov/topics/city-homekey) which combines capital and operating subsidy to fund housing for the homeless. This program will support Homekey Round 4 applicants and other projects with a rolling, over-the-counter funding source for interim and permanent homeless housing. This program will also coordinate reviews for disparate funding sources on the City, County, and Housing Authority level to streamline the funding process. The City continues to practice a homeless set-aside policy for its City-funded affordable housing.</t>
  </si>
  <si>
    <t>4.3.2 Streamline approval for modular developments to provide quality shelter quickly to address the scale of the crisis</t>
  </si>
  <si>
    <t>Significantly increase production of modular developments and other quickbuild shelter solutions to match need for unhoused communities</t>
  </si>
  <si>
    <t>2023; 
2023-2031</t>
  </si>
  <si>
    <t>Oakland City Council adopted Ordinance No. 13763 C.M.S. on October 3, 2023. The ordinance makes amendments specific to special housing needs.
Further action on this item will be incorporated into the upcoming Objective Design Standards (2024).</t>
  </si>
  <si>
    <t>4.3.3 Remove regulatory constraints to the development of transitional housing and supportive housing</t>
  </si>
  <si>
    <t>Reduce barriers to the development of transitional and supportive housing</t>
  </si>
  <si>
    <t>Oakland City Council adopted Ordinance No. 13763 C.M.S. on October 3, 2023. The ordinance makes amendments specific to special housing needs such as Transitional and Supportive Housing.</t>
  </si>
  <si>
    <t>4.3.4 Ensure that the authority provided by the City's Shelter Crisis Ordinance and Declaration of a Local Emergency regarding Homelessness remains in place until public health and safety concerns no longer persist</t>
  </si>
  <si>
    <t>Provide additional options for temporary shelter for all persons without the ability to obtain shelter until public health and safety concerns no longer persist.</t>
  </si>
  <si>
    <t>The City of Oakland renewed the Emergency Shelter Ordiance 13759 CMS adopted September 19, 2023. The City will continue the renewals consistent with the declarations of a local emergency regarding Homelessness</t>
  </si>
  <si>
    <t>4.3.5 Provide development standards for low barrier navigation centers</t>
  </si>
  <si>
    <t>Reduce barriers to the development of housing for persons experiencing homelessness.</t>
  </si>
  <si>
    <t>Oakland City Council adopted Ordinance No. 13763 C.M.S. on October 3, 2023. The ordinance makes amendments specific to special housing needs such as low barrier navigation centers.</t>
  </si>
  <si>
    <t>4.3.6 Expand opportunities for the permitting of emergency shelters</t>
  </si>
  <si>
    <t>Reduce barriers to the development of housing for persons experiencing homelessness</t>
  </si>
  <si>
    <t>Oakland City Council adopted Ordinance No. 13763 C.M.S. on October 3, 2023. The ordinance makes amendments specific to special housing needs such as Emergency Shelters.</t>
  </si>
  <si>
    <t>5.1.1 Provide first-time homebuyer programs</t>
  </si>
  <si>
    <t>If the City of Oakland receives CalHome and other homeownership funding at historic rates, the City expects to support a total of 160 low- and moderate-income households with home purchases over the Housing Element cycle.</t>
  </si>
  <si>
    <t>The City continues to monitor for funding sources that could help support first-time homebuyer education.</t>
  </si>
  <si>
    <t>5.1.2 Expand access to low-cost financing for home purchase</t>
  </si>
  <si>
    <t>If the City of Oakland receives CalHome grants and other homeownership funding at historic rates, the City expects to support a total of 160 low- and moderate-income households with home purchases over the next Housing Element cycle.</t>
  </si>
  <si>
    <t>The City applied for over $2 million in funding in the 2023 CalHome NOFA for homeownership assistance but was not funded. The City continues to process loan repayments and redeploy those to make new downpayment assistance loans as funds are available; one additional loan was made in late 2023.</t>
  </si>
  <si>
    <t>5.1.3 Provide paths to homeownership for Section 8 voucher holders</t>
  </si>
  <si>
    <t>If funded at historic levels, the City expects to provide 30 low-income Section 8 voucher holders with down payment assistance.</t>
  </si>
  <si>
    <t>The City will resume working with the Oakland Housing Authority on downpayment assistance for Section 8 voucher holders if and when funding becomes available.</t>
  </si>
  <si>
    <t>5.2.1 Protect against smoke and wildfire</t>
  </si>
  <si>
    <t>Significantly improve access to better indoor air quality to protect against smoke and wildfire through methods such as requiring installation of MERV filters in new developments and identifying additional clean air centers and resilience spaces within residential areas</t>
  </si>
  <si>
    <t>The City continues to enforce applicable provisions of the CA Building Code (Title 24) related to air filtration and indoor air quality, ensuring that more residents have access to clean air within homes. The City, through partnerships with Ava Community Energy and the Bay Area Regional Energy Network, continue to support incentive programs to improve indoor air quality through retrofit programs to replace natural gas applicances with cleaner electric alternatives, replace ductwork and improve air sealing to reduce pollution exposure, while lowering utility bills. The City has also secured a variety of portable air filtration equipment in 2023 to deploy at public facilities in frontline communities, with more than 60 such units deployed in the last year. Additional units are being pursued in 2024 to expand this program.</t>
  </si>
  <si>
    <t>5.2.10 Promote the development of mixed-income housing to reduce income-based concentration</t>
  </si>
  <si>
    <t>Significantly increase production of mixed-income housing and reduce incomebased concentration to match housing need.</t>
  </si>
  <si>
    <t>Oakland City Council adopted Ordinance No. 13763 C.M.S. on October 3, 2023. The ordinance creates the S-14 Housing Sites Overlay Combining Zone, which applies to all sites in the Housing Sites Inventory, included in Tables C5a, C5b, C-26, in Appendix C of the 2023-2031 Housing Element. Pursuant to State Law, the City will allow by-right development for projects with at least 20% of the units affordable to lower incomes on Prior Housing Element sites. For projects proposed on parcels in the S-14 Combining Zone that are not a prior Housing Element site, the City will allow by-right residential approval for projects if the project proposes at least as many lower- and moderate-income units and the project overall proposes at least as many total units as described as the Realistic Capacity for the parcel, and the project satisfies at least one of the following conditions: (1) at least 20% of the total housing units are restricted to very low-income households; (2) at least 25% of the total housing units are restricted to any combination of very low- and low-income household; or (3) least 40% of the total housing units are restricted to any combination of very low, low, and moderate-income households.</t>
  </si>
  <si>
    <t>5.2.11 Provide accountability measures for housing programs, including annual monitoring</t>
  </si>
  <si>
    <t>Monitor and enforce Housing Element implementation to understand whether individual programs significantly improve Oakland housing conditions and address housing need.</t>
  </si>
  <si>
    <t>The 2023 Housing Element Annual Progress Report (APR) is due to the Department of Housing and Community Development and the Governor's Office of Planning and Research by April 1, 2024. The City continues to submit APRs during the 6th cycle Housing Element period and APRs from previous years can be found on the City's website here: https://www.oaklandca.gov/documents/housing-element-annual-progress-reports.
The Planning Bureau intends to go to the Planning Commission in April 2024 to designate the Zoning Update Committee subcommittee of the Planning Commission to also be the subcommittee to monitor the progress of  the Housing Element.
Staff are in the process of identifying individual programs that should be evaluated for effectiveness via annual surveys and feedback from the community.</t>
  </si>
  <si>
    <t>5.2.2 Promote infill, transit-oriented development (TOD), and mixed-use development</t>
  </si>
  <si>
    <t>Significantly increase infill, transit-oriented development and mixed-use development to meet housing need.</t>
  </si>
  <si>
    <t>Oakland City Council adopted Ordinance No. 13763 C.M.S. on October 3, 2023. The ordinance makes the following changes to parking requirements: (1) eliminates minimum parking requirements for residential facility types within ½ mile of a major transit stop; (2) reduces required parking for parcels located farther than ½ mile from a major transit stop to a minimum of 0.5 spaces per unit; (3) eliminates minimum parking requirements within the S-15 and D-CO-1 zones; and (4) reduces maximum parking requirements in the CBD, S-15, D-CO-1, D-LM, and S-2 zones. The ordinance ensures conformance to AB 2923 (2018) baseline zoning standards for BART owned parcels. See action 3.4.4.
Further action on this item will be incorporated into the upcoming Objective Design Standards (2024) and the Land Use and Transportation Element Update (2025).</t>
  </si>
  <si>
    <t>5.2.3 Study options to provide financing for the remediation of environmentally contaminated sites, with priority for affordable projects</t>
  </si>
  <si>
    <t>As grant and loan funding sources are secured, Oakland will support through technical assistance and financing of characterization and/or remediation of environmentally contaminated sites.</t>
  </si>
  <si>
    <t xml:space="preserve">The City continues to review opportunities for state and federal funding to support this initiative. No funding was secured in 2023, although several site visits and discussions were held on contaminated sites to assess opportunities. </t>
  </si>
  <si>
    <t>5.2.4 Secure funding from the State's Affordable Housing and Sustainable Communities (AHSC) Program</t>
  </si>
  <si>
    <t>Significantly increase affordable housing development through application for AHSC funding to meet housing need.</t>
  </si>
  <si>
    <t>The AHSC program no longer requires a City to co-apply for these funds. The City's Department of Transportation continues to work with affordable housing developers to identify transportation improvements suitable for this grant.</t>
  </si>
  <si>
    <t>5.2.5 Encourage earthquake-resilient housing</t>
  </si>
  <si>
    <t>Successfully retrofit all vulnerable soft-story residential buildings at risk of collapse</t>
  </si>
  <si>
    <t>In 2023, the City pursued additional funding from the federal Hazard Mitigation Grant Program to pursue seismic retrofits and, if awarded, will provide additional seismic retrofit funding to property owners in 2024.</t>
  </si>
  <si>
    <t>5.2.6 Encourage climate-resilient housing</t>
  </si>
  <si>
    <t>Significantly increase construction of climate-resilient housing to meet housing need.</t>
  </si>
  <si>
    <t xml:space="preserve">The City has not approved any new developments with natural gas connections to the gas grid, continues to enforce local green building requirements on new development, and participate in local utility and inter-governmental programs to support retrofits for existing homes and businesses for energy efficiency, renewable energy, energy storage, and waste reduction. Resilience improvements continue to be implemented in public facilities, including a full inventory and needs assessment completed for all frontline community facilities in Oakland in 2023. More than 20 additional buildings were added into the City's capacity for activation as Respite Centers, and funding secured to assist two additional buildings as Resilience Hubs. Sea level rise analysis and improvements to infrastructure continue along the waterfront, in partnership with impacted agencies, community groups, and other key stakeholders.  </t>
  </si>
  <si>
    <t>5.2.7 Consider the adoption of a disaster reconstruction overlay zone</t>
  </si>
  <si>
    <t>Provide greater flexibility to meet housing need in response to potential disasters.</t>
  </si>
  <si>
    <t>2023-2027</t>
  </si>
  <si>
    <t>Oakland City Council adopted Ordinance No. 13763 C.M.S. on October 3, 2023. The ordinance adopts the Safety Element as a new element of the City of Oakland General Plan. Consideration of adoption of a reconstruction overlay zone was included in the Safety Element; see SAF-A.50 in the adopted Safety Element: https://cao-94612.s3.us-west-2.amazonaws.com/documents/Safety-Element_Adopted-9.26.23_89907-C.M.S-1.pdf.</t>
  </si>
  <si>
    <t>5.2.8 Encourage new affordable housing in higher resource neighborhoods</t>
  </si>
  <si>
    <t>The ratio of affordable housing units per acre shall increase by 10 percent more in neighborhoods categorized as “High” or “Highest” opportunity by the California Tax Credit Allocation Committee (TCAC) than the increase in the ratio of affordable housing units per acre in all other neighborhoods .</t>
  </si>
  <si>
    <t>Geographic equity continues to be incorporated as a criteria in new construction funding Notices of Funding Availability. The State's TCAC/CDLAC scoring prioritizes high-resource neighborhoods; HCD's geographic scoring aims to align with their scoring as much as possible.</t>
  </si>
  <si>
    <t>5.2.9 Prioritize improvements to meet the needs of low-resourced and disproportionately burdened communities</t>
  </si>
  <si>
    <t>The City will continue to explore a variety of funding sources and will continue to prioritize capital improvements in low resourced and traditionally underserved areas, which will include environmental justice communities identified through the EJ screening process being completed as part of the EJ Element in the City to improve fair housing conditions, support new construction of housing units, enhancing mobility to high resource areas, access to services and amenities, safer streets, and encourage community preservation, revitalization and, quality of life</t>
  </si>
  <si>
    <t>7/1/2023;
12/31/2025</t>
  </si>
  <si>
    <t>Oakland City Council adopted Ordinance No. 13763 C.M.S. on October 3, 2023. The ordinance adopts the Environmental Justice Element as a new element of the City of Oakland General Plan.
Further action on this item will be incorporated into the upcoming Land Use and Transportation; Open Space, Conservation and Recreation; and Infrastructure and Capital Facilities element updates (2025).</t>
  </si>
  <si>
    <t>5.3.1 Provide fair housing services and outreach</t>
  </si>
  <si>
    <t>All stated outreach materials will be created and found online no later than the end of 2023.</t>
  </si>
  <si>
    <t>Informational materials addressing this action item have been posted on the City of Oakland's website at: https://www.oaklandca.gov/documents/fair-housing-and-predatory-lending-information. This action is now complete</t>
  </si>
  <si>
    <t>5.3.2 Promote awareness of predatory lending practices</t>
  </si>
  <si>
    <t>5.3.3 Provide targeted outreach and support to disproportionately burdened groups and areas</t>
  </si>
  <si>
    <t>To determine what neighborhoods that fair housing service providers should target for outreach and programing to assist disproportionately burdened groups.</t>
  </si>
  <si>
    <t>The City continues to gather and use a variety of data points to inform outreach services such as workshops for its Rent Adjustment Program (RAP) and other resources. HCD's RAP team uses targeted digital advertisements to reach specific neighborhoods throughout the city with upcoming events and information.</t>
  </si>
  <si>
    <t>3-67-4</t>
  </si>
  <si>
    <t>1414 Clay St</t>
  </si>
  <si>
    <t>parking garage</t>
  </si>
  <si>
    <t>20-153-6</t>
  </si>
  <si>
    <t>1449 Miller Ave</t>
  </si>
  <si>
    <t>community cabins</t>
  </si>
  <si>
    <t>25-720-2-1</t>
  </si>
  <si>
    <t>1443 Derby Ave</t>
  </si>
  <si>
    <t>parking lot</t>
  </si>
  <si>
    <t>25-773-8-2</t>
  </si>
  <si>
    <t>2777 Foothill Blvd</t>
  </si>
  <si>
    <t>community garden</t>
  </si>
  <si>
    <t>25-772-8-3</t>
  </si>
  <si>
    <t>2759 Foothill Blvd</t>
  </si>
  <si>
    <t>2-91-1</t>
  </si>
  <si>
    <t>1310 Oak St</t>
  </si>
  <si>
    <t>Fire Alarm Bldg</t>
  </si>
  <si>
    <t>2-97-40</t>
  </si>
  <si>
    <t>498 11th St</t>
  </si>
  <si>
    <t>LRPMP (T6 site)</t>
  </si>
  <si>
    <t>32-2084-50</t>
  </si>
  <si>
    <t>3614 Foothill Blvd</t>
  </si>
  <si>
    <t>vacant lot</t>
  </si>
  <si>
    <t>32-2084-51</t>
  </si>
  <si>
    <t>3600 Foothill Blvd</t>
  </si>
  <si>
    <t>32-2115-37-1</t>
  </si>
  <si>
    <t>3566 Foothill Blvd</t>
  </si>
  <si>
    <t>32-2115-38-1</t>
  </si>
  <si>
    <t>3550 Foothill Blvd</t>
  </si>
  <si>
    <t>3-49-1-12</t>
  </si>
  <si>
    <t>Market St</t>
  </si>
  <si>
    <t>LRPMP (sliver)</t>
  </si>
  <si>
    <t>39-3291-20</t>
  </si>
  <si>
    <t>6955 Foothill Blvd</t>
  </si>
  <si>
    <t>Black Cultural Zone</t>
  </si>
  <si>
    <t>40-3317-32</t>
  </si>
  <si>
    <t>7318 International Blvd</t>
  </si>
  <si>
    <t>40-3317-48-13</t>
  </si>
  <si>
    <t>73rd Ave</t>
  </si>
  <si>
    <t>41-3901-10</t>
  </si>
  <si>
    <t>66th Ave</t>
  </si>
  <si>
    <t>Coliseum City - North (welcome lawn)</t>
  </si>
  <si>
    <t>41-3901-4</t>
  </si>
  <si>
    <t>796 66th Ave</t>
  </si>
  <si>
    <t>Coliseum City - North (parking lot)</t>
  </si>
  <si>
    <t>41-3901-8</t>
  </si>
  <si>
    <t>7000 Coliseum Way</t>
  </si>
  <si>
    <t>Coliseum; NOA issuance complete</t>
  </si>
  <si>
    <t>41-3901-9</t>
  </si>
  <si>
    <t>Oracle Arena; NOA issuance complete</t>
  </si>
  <si>
    <t>41-3902-13-5</t>
  </si>
  <si>
    <t>Edgewater Dr</t>
  </si>
  <si>
    <t>Coliseum City - misc (Bay Trail); surplus designation made in error</t>
  </si>
  <si>
    <t>41-3902-13-6</t>
  </si>
  <si>
    <t>Coliseum City - misc (sliver); surplus designation made in error</t>
  </si>
  <si>
    <t>41-4170-1-2</t>
  </si>
  <si>
    <t>711 71st Ave</t>
  </si>
  <si>
    <t>Coliseum City - misc (safe RV parking)</t>
  </si>
  <si>
    <t>41-4170-5-4</t>
  </si>
  <si>
    <t>7001 Snell St</t>
  </si>
  <si>
    <t>Coliseum City - misc (vacant lot); surplus designation made in error</t>
  </si>
  <si>
    <t>41-4173-1-3</t>
  </si>
  <si>
    <t>Coliseum City - East (vacant lot)</t>
  </si>
  <si>
    <t>41-4173-2-2</t>
  </si>
  <si>
    <t>728 73rd Ave</t>
  </si>
  <si>
    <t>41-4173-3-6</t>
  </si>
  <si>
    <t>710 73rd Ave</t>
  </si>
  <si>
    <t>42-4328-1-16</t>
  </si>
  <si>
    <t>633 Hegenberger Rd</t>
  </si>
  <si>
    <t>Coliseum City - South (homeless interventions)</t>
  </si>
  <si>
    <t>42-4328-1-24</t>
  </si>
  <si>
    <t>8000 S Coliseum Way</t>
  </si>
  <si>
    <t>Coliseum City - South (Malibu Lot)</t>
  </si>
  <si>
    <t>4-35-1-2</t>
  </si>
  <si>
    <t>Magnolia St</t>
  </si>
  <si>
    <t>4-35-2-7</t>
  </si>
  <si>
    <t>14th St</t>
  </si>
  <si>
    <t>4-35-3-2</t>
  </si>
  <si>
    <t>1333 Adeline St</t>
  </si>
  <si>
    <t>43A-4644-26</t>
  </si>
  <si>
    <t>8280 MacArthur Blvd</t>
  </si>
  <si>
    <t>43A-4644-28</t>
  </si>
  <si>
    <t>8296 MacArthur Blvd</t>
  </si>
  <si>
    <t>44-5014-5</t>
  </si>
  <si>
    <t>9418 Edes Ave</t>
  </si>
  <si>
    <t>44-5014-6-3</t>
  </si>
  <si>
    <t>606 Clara St</t>
  </si>
  <si>
    <t>47-5576-7-3</t>
  </si>
  <si>
    <t>10451 MacArthur Blvd</t>
  </si>
  <si>
    <t>48-5617-10-4</t>
  </si>
  <si>
    <t>2660 98th Ave</t>
  </si>
  <si>
    <t>48-5617-9-1</t>
  </si>
  <si>
    <t>2656 98th Ave</t>
  </si>
  <si>
    <t>48-6870-2</t>
  </si>
  <si>
    <t>Barcelona St</t>
  </si>
  <si>
    <t>Oak Knoll</t>
  </si>
  <si>
    <t>48D-7277-32</t>
  </si>
  <si>
    <t>Longcroft Dr</t>
  </si>
  <si>
    <t>48F-7361-11</t>
  </si>
  <si>
    <t>6226 Moraga Ave</t>
  </si>
  <si>
    <t>48F-7361-12</t>
  </si>
  <si>
    <t>historic fire house</t>
  </si>
  <si>
    <t>5-383-2-2</t>
  </si>
  <si>
    <t>Myrtle St</t>
  </si>
  <si>
    <t>5-387-14</t>
  </si>
  <si>
    <t>1606 Chestnut St</t>
  </si>
  <si>
    <t>5-387-15</t>
  </si>
  <si>
    <t>1608 Chestnut St</t>
  </si>
  <si>
    <t>74-1339-16</t>
  </si>
  <si>
    <t>1220 Harbor Bay Pkwy</t>
  </si>
  <si>
    <t>Raiders HQ &amp; Training Facility; NOA issuance complete</t>
  </si>
  <si>
    <t>74-1361-8</t>
  </si>
  <si>
    <t>1150 Harbor Bay Pkwy, Alameda</t>
  </si>
  <si>
    <t>8-620-9-3</t>
  </si>
  <si>
    <t>524 16th St</t>
  </si>
  <si>
    <t>8-642-18</t>
  </si>
  <si>
    <t>1800 San Pablo Ave</t>
  </si>
  <si>
    <t>8-648-16-3</t>
  </si>
  <si>
    <t>2100 Telegraph Ave</t>
  </si>
  <si>
    <t>LRPMP (Telegraph Plaza Garage)</t>
  </si>
  <si>
    <t>8-716-58</t>
  </si>
  <si>
    <t>1911 Telegraph Ave</t>
  </si>
  <si>
    <t>Downtown Oakland Assn</t>
  </si>
  <si>
    <t>https://www.oaklandca.gov/documents/oakland-live-work-preference-policy</t>
  </si>
  <si>
    <t>Phase 1 of General Plan Update of Housing, Safety and Environmental Justice Elements and Associated Planning Code Amendments to implement the Housing Element</t>
  </si>
  <si>
    <t>Phase 1 General Plan Update Project Funding: LEAP Grant funds ($750,000), SB2 Grant Funds ($275,000),REAP Grant Funds ($281,609) and General Plan surcharge funds (local funds: $1,368,625).
Phase 2 has not yet begun. Project Funding: PDA Grant Funds ( ($1,600,000), and General Plan surcharge funds (local funds: $1,444,168)</t>
  </si>
  <si>
    <t>REVISION to previously approved PLN21042</t>
  </si>
  <si>
    <t>REVISIONS to previously approved PLN21042 for: a) minor adjustments to building massing and window replacement on the exterior, b) revisions to the floor plan to eliminate the parking garage and instead construct new additional residential units that will increase the number from the approved 73 units to the proposed 93 units using the latest Density Bonus regs. The unit mix includes 3 very low income units (5% of base density with 20% density bonus) and 21 moderate-income units (33% of base density with a 28% density bonus), totaling 24 deed restricted units and resulting in a combined density bonus of 48% which we are requesting a minor change, per to condition of approval 4a, to combine the mix of income levels while maintaining the same aggregate density bonus and while maintaining the same waivers, incentives or  concessions previously  approved. This proposed minor change is in accordance with a separate and previously approved zoning determination request made for a different project  at a different site under DET220092 (reference). Lastly, all parking on the project site has been removed to comply with AB2097 (CA AB-2097). Located on the site of the historic Sawmill building /tower. PHDP, Historic District, Rated Db+2+, 1916-17</t>
  </si>
  <si>
    <t>DRX230003
RBC2300271</t>
  </si>
  <si>
    <t>At rear of SFD, construct (N) 448 sf 1-story "ALL-ELECTRIC BUILDNG per OMC 15.37" detached ADU with (1) bedroom including W-I-C, (1) bathroom, and (1) kitchen/living room. Related M/E/P works included. (N) ADU to be addressed 3220 Davis St.</t>
  </si>
  <si>
    <t>DRX230010
RBC2300200</t>
  </si>
  <si>
    <t>Construct new 586sf detached ADU "ALL-ELECTRIC BUILDNG per OMC 15.37" with 2 bedrooms/2 bathrooms at rear of existing SFD. Include MEP work for new water heater, HVAC and sub panel with additional meter.</t>
  </si>
  <si>
    <t>DRX230021
RBC2300277</t>
  </si>
  <si>
    <t>DRX230023
RBC2300219</t>
  </si>
  <si>
    <t>DRX230031
RBC2300750</t>
  </si>
  <si>
    <t>Convert existing rear garage into 339sf ADU unit w/ storage area. Includes MEP - new subpanel, water heater, washer, dryer. Located at rear of existing SFD</t>
  </si>
  <si>
    <t>DRX230052
RBC2300995</t>
  </si>
  <si>
    <t>DRX230085
RBC2300669</t>
  </si>
  <si>
    <t>CAT II Accessory Dwelling Unit</t>
  </si>
  <si>
    <t>DRX230094
RBC2300429</t>
  </si>
  <si>
    <t>Converting an existing 420 sq ft unconditioned attached storage space into attached studio ADU with 1 bathroom and kitchen at rear of property 6386 Hillegass Ave. New address of ADU will be 6382 Hillegass Ave</t>
  </si>
  <si>
    <t>DRX230117
B2300577</t>
  </si>
  <si>
    <t>DRX230266
RBC2300728</t>
  </si>
  <si>
    <t>Category 1 ADU &amp; JADU</t>
  </si>
  <si>
    <t>(All-Electric Per OMC 15.37) At the rear of SFD, construct (N) 375 SF detached ADU. To include related M/E/P works. (N) ADU to be addressed 4337 Howe St.</t>
  </si>
  <si>
    <t>DRX230332
RBC2301052</t>
  </si>
  <si>
    <t>DRX230342
RBC2300724</t>
  </si>
  <si>
    <t>At single-family dwelling convert basement/crawlspace into 499 SF studio JADU and utility room.</t>
  </si>
  <si>
    <t>DRX230412
RBC2301429</t>
  </si>
  <si>
    <t>Construct new detached 525 SF single story ADU "ALL-ELECTRIC BUILDNG per OMC 15.37" with finished basement to include1 bedroom/1 bathroom at rear of 6622 Deakin St.</t>
  </si>
  <si>
    <t>DRX230452
RBC2301395</t>
  </si>
  <si>
    <t>CAT 2 ADU</t>
  </si>
  <si>
    <t>DRX230619
RBC2301591</t>
  </si>
  <si>
    <t>Detached ADU</t>
  </si>
  <si>
    <t>Category 1 Accessory Dwelling Unit - Garage Conversion</t>
  </si>
  <si>
    <t>GARAGE CONVERSION INTO ACCESSORY DWELLING UNITS (ADU).  EACH GARAGE TO BECOME ONE ADU. TWO TOTAL ADU'S ON THE SITE.</t>
  </si>
  <si>
    <t>1426 15TH ST, Oakland, CA 94607</t>
  </si>
  <si>
    <t>Building alterations (no demolition) and additions to main residence, including the construction of an ADU-Cat 1.</t>
  </si>
  <si>
    <t>Alterations to existing two-story residence and unfinished understory that involve construction of a rear attached two-story addition including converting and adding the construction of an ADU Cat 1 in the new ground floor. Alterations to existing residence (not to be demolished) include window, door and entry stair replacement, replacing front paving with new pathway and landscaping. The existing exterior building facade and architectural details will remain.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</si>
</sst>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_(&quot;$&quot;* \(#,##0.00\);_(&quot;$&quot;* &quot;-&quot;??_);_(@_)"/>
    <numFmt numFmtId="43" formatCode="_(* #,##0.00_);_(* \(#,##0.00\);_(* &quot;-&quot;??_);_(@_)"/>
    <numFmt numFmtId="164" formatCode="m/d/yy;@"/>
    <numFmt numFmtId="165" formatCode="_(* #,##0_);_(* \(#,##0\);_(* &quot;-&quot;??_);_(@_)"/>
    <numFmt numFmtId="166" formatCode="[&lt;=9999999]###\-####;\(###\)\ ###\-####"/>
    <numFmt numFmtId="167" formatCode="00000"/>
    <numFmt numFmtId="168" formatCode="&quot;$&quot;#,##0.00"/>
    <numFmt numFmtId="169" formatCode="0.0%"/>
    <numFmt numFmtId="170" formatCode="0.0"/>
  </numFmts>
  <fonts count="101">
    <font>
      <sz val="11"/>
      <color theme="1"/>
      <name val="Calibri"/>
      <family val="2"/>
      <scheme val="minor"/>
    </font>
    <font>
      <b/>
      <sz val="8"/>
      <color theme="1"/>
      <name val="Arial"/>
      <family val="2"/>
    </font>
    <font>
      <b/>
      <sz val="10"/>
      <color theme="1"/>
      <name val="Arial"/>
      <family val="2"/>
    </font>
    <font>
      <sz val="10"/>
      <color theme="1"/>
      <name val="Arial"/>
      <family val="2"/>
    </font>
    <font>
      <sz val="8"/>
      <color theme="1"/>
      <name val="Arial"/>
      <family val="2"/>
    </font>
    <font>
      <b/>
      <sz val="12"/>
      <color theme="1"/>
      <name val="Arial"/>
      <family val="2"/>
    </font>
    <font>
      <b/>
      <sz val="16"/>
      <color theme="1"/>
      <name val="Arial"/>
      <family val="2"/>
    </font>
    <font>
      <b/>
      <i/>
      <sz val="16"/>
      <color theme="1"/>
      <name val="Arial"/>
      <family val="2"/>
    </font>
    <font>
      <sz val="12"/>
      <color theme="1"/>
      <name val="Arial"/>
      <family val="2"/>
    </font>
    <font>
      <b/>
      <sz val="10"/>
      <name val="Arial"/>
      <family val="2"/>
    </font>
    <font>
      <b/>
      <u/>
      <sz val="10"/>
      <color theme="1"/>
      <name val="Arial"/>
      <family val="2"/>
    </font>
    <font>
      <b/>
      <u/>
      <sz val="10"/>
      <name val="Arial"/>
      <family val="2"/>
    </font>
    <font>
      <sz val="8"/>
      <name val="Arial"/>
      <family val="2"/>
    </font>
    <font>
      <sz val="11"/>
      <color theme="1"/>
      <name val="Arial"/>
      <family val="2"/>
    </font>
    <font>
      <sz val="16"/>
      <color theme="1"/>
      <name val="Arial"/>
      <family val="2"/>
    </font>
    <font>
      <sz val="14"/>
      <color theme="1"/>
      <name val="Arial"/>
      <family val="2"/>
    </font>
    <font>
      <u/>
      <sz val="14"/>
      <color theme="1"/>
      <name val="Arial"/>
      <family val="2"/>
    </font>
    <font>
      <b/>
      <sz val="11"/>
      <color theme="1"/>
      <name val="Arial"/>
      <family val="2"/>
    </font>
    <font>
      <b/>
      <sz val="14"/>
      <color theme="1"/>
      <name val="Arial"/>
      <family val="2"/>
    </font>
    <font>
      <b/>
      <vertAlign val="superscript"/>
      <sz val="10"/>
      <color theme="1"/>
      <name val="Arial"/>
      <family val="2"/>
    </font>
    <font>
      <b/>
      <sz val="15"/>
      <color theme="3"/>
      <name val="Calibri"/>
      <family val="2"/>
      <scheme val="minor"/>
    </font>
    <font>
      <sz val="11"/>
      <name val="Arial"/>
      <family val="2"/>
    </font>
    <font>
      <b/>
      <sz val="13"/>
      <name val="Arial"/>
      <family val="2"/>
    </font>
    <font>
      <sz val="10"/>
      <color indexed="8"/>
      <name val="Arial"/>
      <family val="2"/>
    </font>
    <font>
      <b/>
      <sz val="9"/>
      <color rgb="FFFF0000"/>
      <name val="Arial"/>
      <family val="2"/>
    </font>
    <font>
      <sz val="10"/>
      <color indexed="8"/>
      <name val="Arial"/>
      <family val="2"/>
    </font>
    <font>
      <sz val="9"/>
      <name val="Arial"/>
      <family val="2"/>
    </font>
    <font>
      <sz val="9"/>
      <color theme="1"/>
      <name val="Arial"/>
      <family val="2"/>
    </font>
    <font>
      <b/>
      <sz val="9"/>
      <name val="Arial"/>
      <family val="2"/>
    </font>
    <font>
      <u/>
      <sz val="11"/>
      <color theme="1"/>
      <name val="Arial"/>
      <family val="2"/>
    </font>
    <font>
      <b/>
      <sz val="18"/>
      <color theme="1"/>
      <name val="Arial"/>
      <family val="2"/>
    </font>
    <font>
      <sz val="28"/>
      <name val="Arial"/>
      <family val="2"/>
    </font>
    <font>
      <sz val="10"/>
      <color indexed="8"/>
      <name val="Arial"/>
      <family val="2"/>
    </font>
    <font>
      <sz val="10"/>
      <name val="Arial"/>
      <family val="2"/>
    </font>
    <font>
      <i/>
      <sz val="10"/>
      <color theme="1"/>
      <name val="Arial"/>
      <family val="2"/>
    </font>
    <font>
      <sz val="10"/>
      <color theme="0"/>
      <name val="Arial"/>
      <family val="2"/>
    </font>
    <font>
      <u/>
      <sz val="11"/>
      <color theme="10"/>
      <name val="Calibri"/>
      <family val="2"/>
      <scheme val="minor"/>
    </font>
    <font>
      <i/>
      <sz val="11"/>
      <color theme="1"/>
      <name val="Arial"/>
      <family val="2"/>
    </font>
    <font>
      <b/>
      <sz val="12"/>
      <color rgb="FF2F5496"/>
      <name val="Arial"/>
      <family val="2"/>
    </font>
    <font>
      <i/>
      <sz val="8"/>
      <color theme="1"/>
      <name val="Arial"/>
      <family val="2"/>
    </font>
    <font>
      <sz val="11"/>
      <color rgb="FFFF0000"/>
      <name val="Arial"/>
      <family val="2"/>
    </font>
    <font>
      <b/>
      <sz val="22"/>
      <color theme="1"/>
      <name val="Calibri"/>
      <family val="2"/>
      <scheme val="minor"/>
    </font>
    <font>
      <b/>
      <sz val="11"/>
      <color theme="1"/>
      <name val="Calibri"/>
      <family val="2"/>
      <scheme val="minor"/>
    </font>
    <font>
      <sz val="14"/>
      <color rgb="FF2F5496"/>
      <name val="Arial"/>
      <family val="2"/>
    </font>
    <font>
      <b/>
      <sz val="14"/>
      <name val="Calibri"/>
      <family val="2"/>
    </font>
    <font>
      <b/>
      <u/>
      <sz val="11"/>
      <color theme="1"/>
      <name val="Calibri"/>
      <family val="2"/>
      <scheme val="minor"/>
    </font>
    <font>
      <u/>
      <sz val="11"/>
      <color theme="1"/>
      <name val="Calibri"/>
      <family val="2"/>
      <scheme val="minor"/>
    </font>
    <font>
      <i/>
      <sz val="11"/>
      <color theme="1"/>
      <name val="Calibri"/>
      <family val="2"/>
      <scheme val="minor"/>
    </font>
    <font>
      <u/>
      <sz val="11"/>
      <color rgb="FF0563C1"/>
      <name val="Calibri"/>
      <family val="2"/>
      <scheme val="minor"/>
    </font>
    <font>
      <b/>
      <u/>
      <sz val="14"/>
      <color theme="1"/>
      <name val="Calibri"/>
      <family val="2"/>
      <scheme val="minor"/>
    </font>
    <font>
      <b/>
      <sz val="14"/>
      <color rgb="FF2E74B5"/>
      <name val="Calibri Light"/>
      <family val="2"/>
    </font>
    <font>
      <sz val="12"/>
      <color theme="1"/>
      <name val="Calibri"/>
      <family val="2"/>
      <scheme val="minor"/>
    </font>
    <font>
      <sz val="7"/>
      <color theme="1"/>
      <name val="Times New Roman"/>
      <family val="1"/>
    </font>
    <font>
      <sz val="11"/>
      <color theme="1"/>
      <name val="Symbol"/>
      <family val="1"/>
      <charset val="2"/>
    </font>
    <font>
      <i/>
      <u/>
      <sz val="11"/>
      <color theme="1"/>
      <name val="Calibri"/>
      <family val="2"/>
      <scheme val="minor"/>
    </font>
    <font>
      <b/>
      <i/>
      <sz val="11"/>
      <color theme="1"/>
      <name val="Calibri"/>
      <family val="2"/>
      <scheme val="minor"/>
    </font>
    <font>
      <vertAlign val="superscript"/>
      <sz val="11"/>
      <color theme="1"/>
      <name val="Calibri"/>
      <family val="2"/>
      <scheme val="minor"/>
    </font>
    <font>
      <sz val="11"/>
      <color theme="1"/>
      <name val="Courier New"/>
      <family val="3"/>
    </font>
    <font>
      <b/>
      <sz val="7"/>
      <color theme="1"/>
      <name val="Times New Roman"/>
      <family val="1"/>
    </font>
    <font>
      <sz val="9"/>
      <color indexed="81"/>
      <name val="Tahoma"/>
      <family val="2"/>
    </font>
    <font>
      <b/>
      <sz val="9"/>
      <color indexed="81"/>
      <name val="Tahoma"/>
      <family val="2"/>
    </font>
    <font>
      <sz val="12"/>
      <color indexed="81"/>
      <name val="Tahoma"/>
      <family val="2"/>
    </font>
    <font>
      <sz val="14"/>
      <color indexed="81"/>
      <name val="Tahoma"/>
      <family val="2"/>
    </font>
    <font>
      <b/>
      <sz val="12"/>
      <color indexed="81"/>
      <name val="Tahoma"/>
      <family val="2"/>
    </font>
    <font>
      <b/>
      <sz val="14"/>
      <color indexed="81"/>
      <name val="Tahoma"/>
      <family val="2"/>
    </font>
    <font>
      <u/>
      <sz val="20"/>
      <color theme="10"/>
      <name val="Calibri"/>
      <family val="2"/>
      <scheme val="minor"/>
    </font>
    <font>
      <b/>
      <sz val="10"/>
      <color theme="1"/>
      <name val="Calibri"/>
      <family val="2"/>
      <scheme val="minor"/>
    </font>
    <font>
      <sz val="9"/>
      <color theme="1"/>
      <name val="Calibri"/>
      <family val="2"/>
      <scheme val="minor"/>
    </font>
    <font>
      <sz val="10"/>
      <color theme="1"/>
      <name val="Calibri"/>
      <family val="2"/>
      <scheme val="minor"/>
    </font>
    <font>
      <b/>
      <sz val="9"/>
      <color theme="1"/>
      <name val="Calibri"/>
      <family val="2"/>
      <scheme val="minor"/>
    </font>
    <font>
      <b/>
      <sz val="11"/>
      <color indexed="81"/>
      <name val="Tahoma"/>
      <family val="2"/>
    </font>
    <font>
      <sz val="11"/>
      <color indexed="81"/>
      <name val="Tahoma"/>
      <family val="2"/>
    </font>
    <font>
      <b/>
      <u/>
      <sz val="14"/>
      <color rgb="FF2F5496"/>
      <name val="Arial"/>
      <family val="2"/>
    </font>
    <font>
      <b/>
      <sz val="14"/>
      <color theme="1"/>
      <name val="Calibri"/>
      <family val="2"/>
      <scheme val="minor"/>
    </font>
    <font>
      <sz val="8"/>
      <color theme="1"/>
      <name val="Calibri"/>
      <family val="2"/>
      <scheme val="minor"/>
    </font>
    <font>
      <i/>
      <sz val="9"/>
      <color theme="1"/>
      <name val="Calibri"/>
      <family val="2"/>
      <scheme val="minor"/>
    </font>
    <font>
      <sz val="11"/>
      <color theme="1"/>
      <name val="Calibri"/>
      <family val="2"/>
      <scheme val="minor"/>
    </font>
    <font>
      <sz val="11"/>
      <color theme="1"/>
      <name val="Calibri"/>
      <family val="2"/>
    </font>
    <font>
      <b/>
      <sz val="11"/>
      <color theme="1"/>
      <name val="Calibri"/>
      <family val="2"/>
    </font>
    <font>
      <sz val="11"/>
      <color theme="1"/>
      <name val="Calibri"/>
      <family val="1"/>
      <charset val="2"/>
      <scheme val="minor"/>
    </font>
    <font>
      <sz val="8"/>
      <name val="Calibri"/>
      <family val="2"/>
      <scheme val="minor"/>
    </font>
    <font>
      <b/>
      <sz val="9"/>
      <color theme="1"/>
      <name val="Arial"/>
      <family val="2"/>
    </font>
    <font>
      <b/>
      <sz val="10"/>
      <color theme="0"/>
      <name val="Arial"/>
      <family val="2"/>
    </font>
    <font>
      <sz val="14"/>
      <color rgb="FFFF0000"/>
      <name val="Arial"/>
      <family val="2"/>
    </font>
    <font>
      <b/>
      <sz val="10"/>
      <color rgb="FF000000"/>
      <name val="Arial"/>
      <family val="2"/>
    </font>
    <font>
      <sz val="10"/>
      <color rgb="FF000000"/>
      <name val="Arial"/>
      <family val="2"/>
    </font>
    <font>
      <b/>
      <sz val="18"/>
      <color rgb="FF000000"/>
      <name val="Arial"/>
      <family val="2"/>
    </font>
    <font>
      <b/>
      <sz val="16"/>
      <color rgb="FF000000"/>
      <name val="Arial"/>
      <family val="2"/>
    </font>
    <font>
      <sz val="12"/>
      <color rgb="FF000000"/>
      <name val="Arial"/>
      <family val="2"/>
    </font>
    <font>
      <sz val="11"/>
      <name val="Calibri"/>
      <family val="2"/>
    </font>
    <font>
      <b/>
      <sz val="22"/>
      <color theme="1"/>
      <name val="Arial"/>
      <family val="2"/>
    </font>
    <font>
      <sz val="22"/>
      <color theme="1"/>
      <name val="Arial"/>
      <family val="2"/>
    </font>
    <font>
      <i/>
      <sz val="8"/>
      <color theme="1"/>
      <name val="Calibri"/>
      <family val="2"/>
      <scheme val="minor"/>
    </font>
    <font>
      <b/>
      <sz val="18"/>
      <color theme="1"/>
      <name val="Calibri"/>
      <family val="2"/>
      <scheme val="minor"/>
    </font>
    <font>
      <sz val="18"/>
      <color theme="1"/>
      <name val="Calibri"/>
      <family val="2"/>
      <scheme val="minor"/>
    </font>
    <font>
      <i/>
      <sz val="12"/>
      <color theme="1"/>
      <name val="Calibri"/>
      <family val="2"/>
      <scheme val="minor"/>
    </font>
    <font>
      <sz val="11"/>
      <color rgb="FF000000"/>
      <name val="Calibri"/>
      <family val="2"/>
    </font>
    <font>
      <b/>
      <sz val="11"/>
      <color rgb="FF000000"/>
      <name val="Calibri"/>
      <family val="2"/>
    </font>
    <font>
      <sz val="11"/>
      <color rgb="FF000000"/>
      <name val="Calibri"/>
      <family val="2"/>
      <scheme val="minor"/>
    </font>
    <font>
      <sz val="11"/>
      <color indexed="8"/>
      <name val="Calibri"/>
      <family val="2"/>
      <scheme val="minor"/>
    </font>
    <font>
      <sz val="10"/>
      <color indexed="8"/>
      <name val="ARIAL"/>
      <family val="2"/>
      <charset val="1"/>
    </font>
  </fonts>
  <fills count="26">
    <fill>
      <patternFill patternType="none"/>
    </fill>
    <fill>
      <patternFill patternType="gray125"/>
    </fill>
    <fill>
      <patternFill patternType="solid">
        <fgColor theme="4" tint="0.39997558519241921"/>
        <bgColor indexed="64"/>
      </patternFill>
    </fill>
    <fill>
      <patternFill patternType="solid">
        <fgColor theme="0" tint="-0.249977111117893"/>
        <bgColor indexed="64"/>
      </patternFill>
    </fill>
    <fill>
      <patternFill patternType="solid">
        <fgColor theme="0"/>
        <bgColor indexed="64"/>
      </patternFill>
    </fill>
    <fill>
      <patternFill patternType="solid">
        <fgColor theme="9" tint="0.39997558519241921"/>
        <bgColor indexed="64"/>
      </patternFill>
    </fill>
    <fill>
      <patternFill patternType="solid">
        <fgColor rgb="FFFFFF99"/>
        <bgColor indexed="64"/>
      </patternFill>
    </fill>
    <fill>
      <patternFill patternType="solid">
        <fgColor rgb="FFFFCC66"/>
        <bgColor indexed="64"/>
      </patternFill>
    </fill>
    <fill>
      <patternFill patternType="solid">
        <fgColor theme="2"/>
        <bgColor indexed="64"/>
      </patternFill>
    </fill>
    <fill>
      <patternFill patternType="solid">
        <fgColor theme="4" tint="0.79998168889431442"/>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7"/>
        <bgColor indexed="64"/>
      </patternFill>
    </fill>
    <fill>
      <patternFill patternType="solid">
        <fgColor theme="0" tint="-0.24994659260841701"/>
        <bgColor indexed="64"/>
      </patternFill>
    </fill>
    <fill>
      <patternFill patternType="solid">
        <fgColor theme="4" tint="0.59996337778862885"/>
        <bgColor indexed="64"/>
      </patternFill>
    </fill>
    <fill>
      <patternFill patternType="solid">
        <fgColor theme="4"/>
        <bgColor indexed="64"/>
      </patternFill>
    </fill>
    <fill>
      <patternFill patternType="solid">
        <fgColor rgb="FFFFC000"/>
        <bgColor indexed="64"/>
      </patternFill>
    </fill>
    <fill>
      <patternFill patternType="gray0625">
        <fgColor auto="1"/>
      </patternFill>
    </fill>
    <fill>
      <patternFill patternType="gray0625">
        <bgColor theme="2" tint="-9.9978637043366805E-2"/>
      </patternFill>
    </fill>
    <fill>
      <patternFill patternType="solid">
        <fgColor theme="0" tint="-4.9989318521683403E-2"/>
        <bgColor indexed="64"/>
      </patternFill>
    </fill>
    <fill>
      <patternFill patternType="solid">
        <fgColor rgb="FFFFFF00"/>
        <bgColor indexed="64"/>
      </patternFill>
    </fill>
    <fill>
      <patternFill patternType="solid">
        <fgColor rgb="FFBFBFBF"/>
        <bgColor rgb="FF000000"/>
      </patternFill>
    </fill>
    <fill>
      <patternFill patternType="solid">
        <fgColor theme="0" tint="-0.14999847407452621"/>
        <bgColor indexed="64"/>
      </patternFill>
    </fill>
  </fills>
  <borders count="84">
    <border>
      <left/>
      <right/>
      <top/>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thin">
        <color auto="1"/>
      </right>
      <top style="thin">
        <color auto="1"/>
      </top>
      <bottom style="double">
        <color auto="1"/>
      </bottom>
      <diagonal/>
    </border>
    <border>
      <left style="thin">
        <color auto="1"/>
      </left>
      <right style="thin">
        <color auto="1"/>
      </right>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style="double">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bottom style="thin">
        <color auto="1"/>
      </bottom>
      <diagonal/>
    </border>
    <border>
      <left/>
      <right style="thin">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double">
        <color auto="1"/>
      </bottom>
      <diagonal/>
    </border>
    <border>
      <left style="medium">
        <color auto="1"/>
      </left>
      <right/>
      <top style="double">
        <color auto="1"/>
      </top>
      <bottom style="medium">
        <color auto="1"/>
      </bottom>
      <diagonal/>
    </border>
    <border>
      <left/>
      <right style="thin">
        <color auto="1"/>
      </right>
      <top style="double">
        <color auto="1"/>
      </top>
      <bottom style="medium">
        <color auto="1"/>
      </bottom>
      <diagonal/>
    </border>
    <border>
      <left style="thin">
        <color auto="1"/>
      </left>
      <right style="medium">
        <color auto="1"/>
      </right>
      <top/>
      <bottom style="medium">
        <color auto="1"/>
      </bottom>
      <diagonal/>
    </border>
    <border>
      <left/>
      <right/>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bottom/>
      <diagonal/>
    </border>
    <border>
      <left/>
      <right style="medium">
        <color auto="1"/>
      </right>
      <top/>
      <bottom/>
      <diagonal/>
    </border>
    <border>
      <left/>
      <right/>
      <top style="medium">
        <color auto="1"/>
      </top>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bottom style="thick">
        <color theme="4"/>
      </bottom>
      <diagonal/>
    </border>
    <border>
      <left/>
      <right/>
      <top/>
      <bottom style="thick">
        <color auto="1"/>
      </bottom>
      <diagonal/>
    </border>
    <border>
      <left style="thin">
        <color auto="1"/>
      </left>
      <right style="thin">
        <color auto="1"/>
      </right>
      <top style="double">
        <color indexed="64"/>
      </top>
      <bottom style="medium">
        <color indexed="64"/>
      </bottom>
      <diagonal/>
    </border>
    <border>
      <left/>
      <right style="thin">
        <color auto="1"/>
      </right>
      <top/>
      <bottom style="double">
        <color auto="1"/>
      </bottom>
      <diagonal/>
    </border>
    <border>
      <left style="thin">
        <color auto="1"/>
      </left>
      <right/>
      <top/>
      <bottom style="double">
        <color auto="1"/>
      </bottom>
      <diagonal/>
    </border>
    <border>
      <left style="thin">
        <color auto="1"/>
      </left>
      <right style="thin">
        <color auto="1"/>
      </right>
      <top style="double">
        <color auto="1"/>
      </top>
      <bottom style="thin">
        <color auto="1"/>
      </bottom>
      <diagonal/>
    </border>
    <border>
      <left/>
      <right style="medium">
        <color auto="1"/>
      </right>
      <top style="thin">
        <color auto="1"/>
      </top>
      <bottom style="thin">
        <color auto="1"/>
      </bottom>
      <diagonal/>
    </border>
    <border>
      <left style="medium">
        <color indexed="64"/>
      </left>
      <right style="thin">
        <color auto="1"/>
      </right>
      <top style="medium">
        <color indexed="64"/>
      </top>
      <bottom/>
      <diagonal/>
    </border>
    <border>
      <left style="thin">
        <color auto="1"/>
      </left>
      <right style="thin">
        <color auto="1"/>
      </right>
      <top style="medium">
        <color indexed="64"/>
      </top>
      <bottom/>
      <diagonal/>
    </border>
    <border>
      <left style="thin">
        <color auto="1"/>
      </left>
      <right/>
      <top style="medium">
        <color indexed="64"/>
      </top>
      <bottom/>
      <diagonal/>
    </border>
    <border>
      <left style="medium">
        <color indexed="64"/>
      </left>
      <right style="medium">
        <color indexed="64"/>
      </right>
      <top style="medium">
        <color indexed="64"/>
      </top>
      <bottom/>
      <diagonal/>
    </border>
    <border>
      <left/>
      <right/>
      <top style="double">
        <color auto="1"/>
      </top>
      <bottom style="medium">
        <color auto="1"/>
      </bottom>
      <diagonal/>
    </border>
    <border>
      <left style="thin">
        <color auto="1"/>
      </left>
      <right/>
      <top style="thin">
        <color auto="1"/>
      </top>
      <bottom style="medium">
        <color indexed="64"/>
      </bottom>
      <diagonal/>
    </border>
    <border>
      <left style="thin">
        <color indexed="64"/>
      </left>
      <right/>
      <top style="thin">
        <color rgb="FF000000"/>
      </top>
      <bottom style="thin">
        <color indexed="64"/>
      </bottom>
      <diagonal/>
    </border>
    <border>
      <left/>
      <right style="thin">
        <color rgb="FF000000"/>
      </right>
      <top style="thin">
        <color rgb="FF000000"/>
      </top>
      <bottom/>
      <diagonal/>
    </border>
    <border>
      <left style="medium">
        <color indexed="64"/>
      </left>
      <right/>
      <top style="thin">
        <color auto="1"/>
      </top>
      <bottom/>
      <diagonal/>
    </border>
    <border>
      <left style="medium">
        <color indexed="64"/>
      </left>
      <right/>
      <top/>
      <bottom style="thin">
        <color auto="1"/>
      </bottom>
      <diagonal/>
    </border>
    <border>
      <left style="medium">
        <color indexed="64"/>
      </left>
      <right style="thin">
        <color auto="1"/>
      </right>
      <top style="thin">
        <color auto="1"/>
      </top>
      <bottom/>
      <diagonal/>
    </border>
    <border>
      <left/>
      <right style="medium">
        <color indexed="64"/>
      </right>
      <top style="double">
        <color auto="1"/>
      </top>
      <bottom style="medium">
        <color indexed="64"/>
      </bottom>
      <diagonal/>
    </border>
    <border>
      <left/>
      <right style="medium">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style="thin">
        <color auto="1"/>
      </top>
      <bottom style="double">
        <color auto="1"/>
      </bottom>
      <diagonal/>
    </border>
    <border>
      <left style="medium">
        <color auto="1"/>
      </left>
      <right style="thin">
        <color auto="1"/>
      </right>
      <top/>
      <bottom/>
      <diagonal/>
    </border>
    <border>
      <left/>
      <right style="medium">
        <color auto="1"/>
      </right>
      <top style="thin">
        <color auto="1"/>
      </top>
      <bottom/>
      <diagonal/>
    </border>
    <border>
      <left style="medium">
        <color auto="1"/>
      </left>
      <right style="thin">
        <color auto="1"/>
      </right>
      <top/>
      <bottom style="thin">
        <color auto="1"/>
      </bottom>
      <diagonal/>
    </border>
    <border>
      <left style="medium">
        <color indexed="64"/>
      </left>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medium">
        <color auto="1"/>
      </bottom>
      <diagonal/>
    </border>
    <border>
      <left style="thin">
        <color rgb="FF000000"/>
      </left>
      <right style="thin">
        <color rgb="FF000000"/>
      </right>
      <top style="thin">
        <color rgb="FF000000"/>
      </top>
      <bottom style="thin">
        <color rgb="FF000000"/>
      </bottom>
      <diagonal/>
    </border>
    <border>
      <left/>
      <right/>
      <top style="thin">
        <color theme="1"/>
      </top>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right/>
      <top/>
      <bottom style="thin">
        <color rgb="FF000000"/>
      </bottom>
      <diagonal/>
    </border>
    <border>
      <left/>
      <right/>
      <top style="thin">
        <color rgb="FF000000"/>
      </top>
      <bottom style="thin">
        <color rgb="FF000000"/>
      </bottom>
      <diagonal/>
    </border>
    <border>
      <left/>
      <right/>
      <top style="thin">
        <color rgb="FF000000"/>
      </top>
      <bottom/>
      <diagonal/>
    </border>
  </borders>
  <cellStyleXfs count="12">
    <xf numFmtId="0" fontId="0" fillId="0" borderId="0"/>
    <xf numFmtId="0" fontId="20" fillId="0" borderId="49" applyNumberFormat="0" applyFill="0" applyAlignment="0" applyProtection="0"/>
    <xf numFmtId="0" fontId="23" fillId="0" borderId="0">
      <alignment vertical="top"/>
    </xf>
    <xf numFmtId="43" fontId="25" fillId="0" borderId="0" applyFont="0" applyFill="0" applyBorder="0" applyAlignment="0" applyProtection="0">
      <alignment vertical="top"/>
    </xf>
    <xf numFmtId="0" fontId="32" fillId="0" borderId="0">
      <alignment vertical="top"/>
    </xf>
    <xf numFmtId="43" fontId="23" fillId="0" borderId="0" applyFont="0" applyFill="0" applyBorder="0" applyAlignment="0" applyProtection="0">
      <alignment vertical="top"/>
    </xf>
    <xf numFmtId="9" fontId="23" fillId="0" borderId="0" applyFont="0" applyFill="0" applyBorder="0" applyAlignment="0" applyProtection="0">
      <alignment vertical="top"/>
    </xf>
    <xf numFmtId="0" fontId="36" fillId="0" borderId="0" applyNumberFormat="0" applyFill="0" applyBorder="0" applyAlignment="0" applyProtection="0"/>
    <xf numFmtId="43" fontId="23" fillId="0" borderId="0" applyFont="0" applyFill="0" applyBorder="0" applyAlignment="0" applyProtection="0">
      <alignment vertical="top"/>
    </xf>
    <xf numFmtId="0" fontId="23" fillId="0" borderId="0">
      <alignment vertical="top"/>
    </xf>
    <xf numFmtId="9" fontId="76" fillId="0" borderId="0" applyFont="0" applyFill="0" applyBorder="0" applyAlignment="0" applyProtection="0"/>
    <xf numFmtId="43" fontId="76" fillId="0" borderId="0" applyFont="0" applyFill="0" applyBorder="0" applyAlignment="0" applyProtection="0"/>
  </cellStyleXfs>
  <cellXfs count="852">
    <xf numFmtId="0" fontId="0" fillId="0" borderId="0" xfId="0"/>
    <xf numFmtId="0" fontId="3" fillId="0" borderId="0" xfId="0" applyFont="1" applyAlignment="1">
      <alignment wrapText="1"/>
    </xf>
    <xf numFmtId="0" fontId="6" fillId="0" borderId="0" xfId="0" applyFont="1" applyAlignment="1">
      <alignment wrapText="1"/>
    </xf>
    <xf numFmtId="0" fontId="7" fillId="0" borderId="0" xfId="0" applyFont="1" applyAlignment="1">
      <alignment wrapText="1"/>
    </xf>
    <xf numFmtId="0" fontId="5" fillId="0" borderId="0" xfId="0" applyFont="1" applyAlignment="1" applyProtection="1">
      <alignment wrapText="1"/>
    </xf>
    <xf numFmtId="14" fontId="3" fillId="0" borderId="0" xfId="0" applyNumberFormat="1" applyFont="1" applyBorder="1" applyAlignment="1" applyProtection="1">
      <alignment horizontal="center" wrapText="1"/>
    </xf>
    <xf numFmtId="2" fontId="3" fillId="0" borderId="0" xfId="0" applyNumberFormat="1" applyFont="1" applyBorder="1" applyAlignment="1" applyProtection="1">
      <alignment horizontal="center" wrapText="1"/>
    </xf>
    <xf numFmtId="14" fontId="3" fillId="0" borderId="0" xfId="0" applyNumberFormat="1" applyFont="1" applyBorder="1" applyAlignment="1" applyProtection="1">
      <alignment wrapText="1"/>
    </xf>
    <xf numFmtId="0" fontId="2" fillId="0" borderId="0" xfId="0" applyFont="1" applyAlignment="1" applyProtection="1">
      <alignment horizontal="center" vertical="center" wrapText="1"/>
    </xf>
    <xf numFmtId="0" fontId="0" fillId="0" borderId="0" xfId="0" applyAlignment="1">
      <alignment wrapText="1"/>
    </xf>
    <xf numFmtId="0" fontId="2" fillId="2" borderId="6" xfId="0" applyFont="1" applyFill="1" applyBorder="1" applyAlignment="1" applyProtection="1">
      <alignment horizontal="center" vertical="center" wrapText="1"/>
    </xf>
    <xf numFmtId="0" fontId="13" fillId="0" borderId="0" xfId="0" applyFont="1"/>
    <xf numFmtId="0" fontId="3" fillId="0" borderId="0" xfId="0" applyFont="1"/>
    <xf numFmtId="0" fontId="8" fillId="0" borderId="0" xfId="0" applyFont="1" applyAlignment="1">
      <alignment wrapText="1"/>
    </xf>
    <xf numFmtId="14" fontId="0" fillId="0" borderId="0" xfId="0" applyNumberFormat="1"/>
    <xf numFmtId="0" fontId="0" fillId="0" borderId="0" xfId="0" applyFill="1" applyBorder="1"/>
    <xf numFmtId="0" fontId="21" fillId="0" borderId="0" xfId="0" applyFont="1" applyFill="1" applyBorder="1" applyAlignment="1">
      <alignment wrapText="1"/>
    </xf>
    <xf numFmtId="0" fontId="21" fillId="9" borderId="14" xfId="0" applyFont="1" applyFill="1" applyBorder="1" applyAlignment="1">
      <alignment wrapText="1"/>
    </xf>
    <xf numFmtId="0" fontId="21" fillId="4" borderId="1" xfId="0" applyFont="1" applyFill="1" applyBorder="1"/>
    <xf numFmtId="0" fontId="22" fillId="0" borderId="0" xfId="1" applyFont="1" applyFill="1" applyBorder="1" applyAlignment="1">
      <alignment wrapText="1"/>
    </xf>
    <xf numFmtId="0" fontId="22" fillId="9" borderId="14" xfId="1" applyFont="1" applyFill="1" applyBorder="1" applyAlignment="1">
      <alignment wrapText="1"/>
    </xf>
    <xf numFmtId="0" fontId="22" fillId="9" borderId="1" xfId="1" applyFont="1" applyFill="1" applyBorder="1" applyAlignment="1">
      <alignment wrapText="1"/>
    </xf>
    <xf numFmtId="0" fontId="22" fillId="4" borderId="1" xfId="1" applyFont="1" applyFill="1" applyBorder="1" applyAlignment="1">
      <alignment wrapText="1"/>
    </xf>
    <xf numFmtId="0" fontId="23" fillId="0" borderId="0" xfId="2" applyAlignment="1"/>
    <xf numFmtId="0" fontId="26" fillId="0" borderId="0" xfId="2" applyFont="1" applyFill="1" applyBorder="1" applyAlignment="1"/>
    <xf numFmtId="0" fontId="24" fillId="0" borderId="0" xfId="2" applyFont="1" applyFill="1" applyBorder="1" applyAlignment="1"/>
    <xf numFmtId="3" fontId="26" fillId="10" borderId="1" xfId="2" applyNumberFormat="1" applyFont="1" applyFill="1" applyBorder="1" applyAlignment="1">
      <alignment wrapText="1"/>
    </xf>
    <xf numFmtId="165" fontId="26" fillId="0" borderId="1" xfId="3" applyNumberFormat="1" applyFont="1" applyFill="1" applyBorder="1" applyAlignment="1"/>
    <xf numFmtId="0" fontId="23" fillId="0" borderId="1" xfId="2" applyBorder="1" applyAlignment="1">
      <alignment wrapText="1"/>
    </xf>
    <xf numFmtId="0" fontId="23" fillId="0" borderId="1" xfId="2" applyFill="1" applyBorder="1" applyAlignment="1">
      <alignment wrapText="1"/>
    </xf>
    <xf numFmtId="0" fontId="23" fillId="0" borderId="1" xfId="2" applyFill="1" applyBorder="1" applyAlignment="1"/>
    <xf numFmtId="0" fontId="26" fillId="4" borderId="0" xfId="2" applyFont="1" applyFill="1" applyBorder="1" applyAlignment="1"/>
    <xf numFmtId="3" fontId="26" fillId="0" borderId="1" xfId="2" applyNumberFormat="1" applyFont="1" applyFill="1" applyBorder="1" applyAlignment="1">
      <alignment wrapText="1"/>
    </xf>
    <xf numFmtId="0" fontId="23" fillId="0" borderId="1" xfId="2" applyBorder="1" applyAlignment="1"/>
    <xf numFmtId="3" fontId="27" fillId="0" borderId="1" xfId="2" applyNumberFormat="1" applyFont="1" applyFill="1" applyBorder="1" applyAlignment="1">
      <alignment horizontal="center" vertical="center" wrapText="1"/>
    </xf>
    <xf numFmtId="0" fontId="27" fillId="0" borderId="1" xfId="2" applyFont="1" applyFill="1" applyBorder="1" applyAlignment="1">
      <alignment horizontal="center" vertical="center" wrapText="1"/>
    </xf>
    <xf numFmtId="3" fontId="23" fillId="0" borderId="1" xfId="2" applyNumberFormat="1" applyBorder="1" applyAlignment="1"/>
    <xf numFmtId="0" fontId="23" fillId="0" borderId="0" xfId="2" applyFill="1" applyBorder="1" applyAlignment="1"/>
    <xf numFmtId="3" fontId="28" fillId="10" borderId="14" xfId="2" applyNumberFormat="1" applyFont="1" applyFill="1" applyBorder="1" applyAlignment="1">
      <alignment horizontal="center" wrapText="1"/>
    </xf>
    <xf numFmtId="3" fontId="28" fillId="10" borderId="1" xfId="2" applyNumberFormat="1" applyFont="1" applyFill="1" applyBorder="1" applyAlignment="1">
      <alignment horizontal="center" wrapText="1"/>
    </xf>
    <xf numFmtId="0" fontId="28" fillId="0" borderId="0" xfId="2" applyFont="1" applyFill="1" applyBorder="1" applyAlignment="1"/>
    <xf numFmtId="0" fontId="28" fillId="0" borderId="50" xfId="2" applyFont="1" applyFill="1" applyBorder="1" applyAlignment="1"/>
    <xf numFmtId="0" fontId="2" fillId="2" borderId="3" xfId="0" applyFont="1" applyFill="1" applyBorder="1" applyAlignment="1" applyProtection="1">
      <alignment horizontal="center" vertical="center" wrapText="1"/>
    </xf>
    <xf numFmtId="0" fontId="9" fillId="2" borderId="3" xfId="0" applyFont="1" applyFill="1" applyBorder="1" applyAlignment="1" applyProtection="1">
      <alignment horizontal="center" vertical="center" wrapText="1"/>
    </xf>
    <xf numFmtId="0" fontId="2" fillId="7" borderId="3" xfId="0" applyFont="1" applyFill="1" applyBorder="1" applyAlignment="1" applyProtection="1">
      <alignment horizontal="center" vertical="center" wrapText="1"/>
    </xf>
    <xf numFmtId="0" fontId="2" fillId="6" borderId="3" xfId="0" applyFont="1" applyFill="1" applyBorder="1" applyAlignment="1" applyProtection="1">
      <alignment horizontal="center" vertical="center" wrapText="1"/>
    </xf>
    <xf numFmtId="0" fontId="6" fillId="0" borderId="0" xfId="0" applyFont="1" applyAlignment="1" applyProtection="1">
      <alignment wrapText="1"/>
    </xf>
    <xf numFmtId="0" fontId="7" fillId="0" borderId="0" xfId="0" applyFont="1" applyAlignment="1" applyProtection="1">
      <alignment wrapText="1"/>
    </xf>
    <xf numFmtId="0" fontId="8" fillId="0" borderId="0" xfId="0" applyFont="1" applyAlignment="1" applyProtection="1">
      <alignment wrapText="1"/>
    </xf>
    <xf numFmtId="0" fontId="3" fillId="0" borderId="0" xfId="0" applyFont="1" applyBorder="1" applyAlignment="1" applyProtection="1">
      <alignment wrapText="1"/>
    </xf>
    <xf numFmtId="0" fontId="3" fillId="0" borderId="0" xfId="0" applyFont="1" applyAlignment="1" applyProtection="1">
      <alignment wrapText="1"/>
    </xf>
    <xf numFmtId="0" fontId="3" fillId="0" borderId="0" xfId="0" applyFont="1" applyAlignment="1" applyProtection="1">
      <alignment horizontal="center" vertical="center" wrapText="1"/>
    </xf>
    <xf numFmtId="0" fontId="3" fillId="0" borderId="0" xfId="0" applyFont="1" applyAlignment="1" applyProtection="1">
      <alignment wrapText="1"/>
      <protection locked="0"/>
    </xf>
    <xf numFmtId="0" fontId="5" fillId="0" borderId="0" xfId="0" applyFont="1" applyAlignment="1" applyProtection="1">
      <alignment vertical="center" wrapText="1"/>
    </xf>
    <xf numFmtId="0" fontId="3" fillId="4" borderId="9" xfId="0" applyFont="1" applyFill="1" applyBorder="1" applyProtection="1"/>
    <xf numFmtId="0" fontId="5" fillId="0" borderId="1" xfId="0" applyFont="1" applyBorder="1" applyAlignment="1" applyProtection="1">
      <alignment horizontal="center" vertical="center" wrapText="1"/>
      <protection locked="0"/>
    </xf>
    <xf numFmtId="0" fontId="2" fillId="4" borderId="1" xfId="0" applyFont="1" applyFill="1" applyBorder="1" applyAlignment="1" applyProtection="1">
      <alignment horizontal="center" vertical="center" wrapText="1"/>
      <protection locked="0"/>
    </xf>
    <xf numFmtId="0" fontId="5" fillId="0" borderId="0" xfId="0" applyFont="1" applyAlignment="1" applyProtection="1">
      <alignment wrapText="1"/>
      <protection locked="0"/>
    </xf>
    <xf numFmtId="0" fontId="4" fillId="0" borderId="0" xfId="0" applyFont="1" applyAlignment="1" applyProtection="1">
      <alignment wrapText="1"/>
      <protection locked="0"/>
    </xf>
    <xf numFmtId="0" fontId="1" fillId="0" borderId="0" xfId="0" applyFont="1" applyAlignment="1" applyProtection="1">
      <alignment wrapText="1"/>
      <protection locked="0"/>
    </xf>
    <xf numFmtId="0" fontId="5" fillId="0" borderId="0" xfId="0" applyFont="1" applyAlignment="1" applyProtection="1">
      <alignment vertical="center" wrapText="1"/>
      <protection locked="0"/>
    </xf>
    <xf numFmtId="0" fontId="1" fillId="0" borderId="0" xfId="0" applyFont="1" applyAlignment="1" applyProtection="1">
      <alignment horizontal="center" vertical="center" wrapText="1"/>
      <protection locked="0"/>
    </xf>
    <xf numFmtId="0" fontId="2" fillId="0" borderId="1" xfId="0" applyFont="1" applyFill="1" applyBorder="1" applyAlignment="1" applyProtection="1">
      <alignment horizontal="center" wrapText="1"/>
    </xf>
    <xf numFmtId="0" fontId="13" fillId="0" borderId="0" xfId="0" applyFont="1" applyBorder="1" applyProtection="1"/>
    <xf numFmtId="0" fontId="0" fillId="0" borderId="0" xfId="0" applyFont="1" applyAlignment="1">
      <alignment vertical="center"/>
    </xf>
    <xf numFmtId="0" fontId="3" fillId="0" borderId="0" xfId="0" applyFont="1" applyProtection="1"/>
    <xf numFmtId="0" fontId="2" fillId="2" borderId="22" xfId="0" applyFont="1" applyFill="1" applyBorder="1" applyAlignment="1" applyProtection="1">
      <alignment horizontal="center" vertical="center" wrapText="1"/>
    </xf>
    <xf numFmtId="0" fontId="3" fillId="3" borderId="22" xfId="0" applyFont="1" applyFill="1" applyBorder="1" applyAlignment="1" applyProtection="1">
      <alignment horizontal="center" vertical="center" wrapText="1"/>
    </xf>
    <xf numFmtId="0" fontId="3" fillId="3" borderId="29" xfId="0" applyFont="1" applyFill="1" applyBorder="1" applyAlignment="1" applyProtection="1">
      <alignment horizontal="center" vertical="center" wrapText="1"/>
    </xf>
    <xf numFmtId="0" fontId="2" fillId="3" borderId="32" xfId="0" applyFont="1" applyFill="1" applyBorder="1" applyAlignment="1" applyProtection="1">
      <alignment horizontal="center" vertical="center" wrapText="1"/>
    </xf>
    <xf numFmtId="49" fontId="12" fillId="0" borderId="0" xfId="0" applyNumberFormat="1" applyFont="1" applyBorder="1" applyAlignment="1" applyProtection="1">
      <alignment horizontal="center" vertical="center" wrapText="1"/>
    </xf>
    <xf numFmtId="0" fontId="14" fillId="0" borderId="0" xfId="0" applyFont="1" applyFill="1" applyBorder="1" applyAlignment="1" applyProtection="1">
      <alignment horizontal="center" wrapText="1"/>
    </xf>
    <xf numFmtId="0" fontId="2" fillId="0" borderId="1" xfId="0" applyFont="1" applyBorder="1" applyAlignment="1" applyProtection="1">
      <alignment wrapText="1"/>
    </xf>
    <xf numFmtId="0" fontId="3" fillId="0" borderId="0" xfId="0" applyFont="1" applyAlignment="1" applyProtection="1">
      <alignment horizontal="center" wrapText="1"/>
    </xf>
    <xf numFmtId="0" fontId="6" fillId="0" borderId="0" xfId="0" applyFont="1" applyAlignment="1" applyProtection="1">
      <alignment horizontal="center" wrapText="1"/>
      <protection locked="0"/>
    </xf>
    <xf numFmtId="0" fontId="7" fillId="0" borderId="0" xfId="0" applyFont="1" applyAlignment="1" applyProtection="1">
      <alignment horizontal="center" wrapText="1"/>
      <protection locked="0"/>
    </xf>
    <xf numFmtId="0" fontId="8" fillId="0" borderId="0" xfId="0" applyFont="1" applyAlignment="1" applyProtection="1">
      <alignment horizontal="center" wrapText="1"/>
      <protection locked="0"/>
    </xf>
    <xf numFmtId="0" fontId="18" fillId="0" borderId="15" xfId="0" applyFont="1" applyBorder="1" applyAlignment="1" applyProtection="1">
      <alignment horizontal="center" wrapText="1"/>
      <protection locked="0"/>
    </xf>
    <xf numFmtId="0" fontId="2" fillId="0" borderId="1" xfId="0" applyFont="1" applyBorder="1" applyAlignment="1" applyProtection="1">
      <alignment horizontal="center" vertical="center" wrapText="1"/>
      <protection locked="0"/>
    </xf>
    <xf numFmtId="0" fontId="5" fillId="0" borderId="0" xfId="0" applyFont="1" applyBorder="1" applyAlignment="1" applyProtection="1">
      <alignment wrapText="1"/>
      <protection locked="0"/>
    </xf>
    <xf numFmtId="0" fontId="32" fillId="0" borderId="0" xfId="4">
      <alignment vertical="top"/>
    </xf>
    <xf numFmtId="0" fontId="32" fillId="8" borderId="1" xfId="4" applyFill="1" applyBorder="1" applyAlignment="1">
      <alignment horizontal="center" vertical="center" wrapText="1"/>
    </xf>
    <xf numFmtId="0" fontId="32" fillId="11" borderId="1" xfId="4" applyFill="1" applyBorder="1" applyAlignment="1">
      <alignment horizontal="center" vertical="center" wrapText="1"/>
    </xf>
    <xf numFmtId="0" fontId="32" fillId="9" borderId="1" xfId="4" applyFill="1" applyBorder="1" applyAlignment="1">
      <alignment horizontal="center" vertical="center" wrapText="1"/>
    </xf>
    <xf numFmtId="0" fontId="32" fillId="12" borderId="1" xfId="4" applyFill="1" applyBorder="1" applyAlignment="1">
      <alignment horizontal="center" vertical="center" wrapText="1"/>
    </xf>
    <xf numFmtId="0" fontId="32" fillId="13" borderId="1" xfId="4" applyFill="1" applyBorder="1" applyAlignment="1">
      <alignment horizontal="center" vertical="center" wrapText="1"/>
    </xf>
    <xf numFmtId="0" fontId="23" fillId="8" borderId="1" xfId="4" applyFont="1" applyFill="1" applyBorder="1" applyAlignment="1">
      <alignment horizontal="center" vertical="center" wrapText="1"/>
    </xf>
    <xf numFmtId="3" fontId="33" fillId="11" borderId="1" xfId="4" applyNumberFormat="1" applyFont="1" applyFill="1" applyBorder="1" applyAlignment="1">
      <alignment horizontal="center" vertical="center" wrapText="1"/>
    </xf>
    <xf numFmtId="0" fontId="33" fillId="9" borderId="1" xfId="4" applyFont="1" applyFill="1" applyBorder="1" applyAlignment="1">
      <alignment horizontal="center" vertical="center" wrapText="1"/>
    </xf>
    <xf numFmtId="0" fontId="33" fillId="12" borderId="1" xfId="4" applyFont="1" applyFill="1" applyBorder="1" applyAlignment="1">
      <alignment horizontal="center" vertical="center" wrapText="1"/>
    </xf>
    <xf numFmtId="0" fontId="33" fillId="13" borderId="1" xfId="4" applyFont="1" applyFill="1" applyBorder="1" applyAlignment="1">
      <alignment horizontal="center" vertical="center" wrapText="1"/>
    </xf>
    <xf numFmtId="0" fontId="32" fillId="0" borderId="0" xfId="4" applyFill="1">
      <alignment vertical="top"/>
    </xf>
    <xf numFmtId="1" fontId="23" fillId="0" borderId="0" xfId="4" applyNumberFormat="1" applyFont="1" applyFill="1">
      <alignment vertical="top"/>
    </xf>
    <xf numFmtId="0" fontId="23" fillId="0" borderId="0" xfId="4" applyFont="1" applyFill="1">
      <alignment vertical="top"/>
    </xf>
    <xf numFmtId="0" fontId="23" fillId="0" borderId="0" xfId="0" applyFont="1" applyFill="1" applyAlignment="1">
      <alignment vertical="top"/>
    </xf>
    <xf numFmtId="1" fontId="23" fillId="0" borderId="0" xfId="0" applyNumberFormat="1" applyFont="1" applyFill="1" applyAlignment="1">
      <alignment vertical="top"/>
    </xf>
    <xf numFmtId="3" fontId="0" fillId="0" borderId="0" xfId="5" applyNumberFormat="1" applyFont="1" applyFill="1">
      <alignment vertical="top"/>
    </xf>
    <xf numFmtId="0" fontId="0" fillId="0" borderId="0" xfId="0" applyFill="1" applyAlignment="1">
      <alignment vertical="top"/>
    </xf>
    <xf numFmtId="0" fontId="34" fillId="0" borderId="0" xfId="0" applyFont="1" applyBorder="1" applyAlignment="1">
      <alignment horizontal="left" wrapText="1"/>
    </xf>
    <xf numFmtId="0" fontId="23" fillId="8" borderId="0" xfId="4" applyFont="1" applyFill="1" applyBorder="1" applyAlignment="1">
      <alignment horizontal="center" vertical="center" wrapText="1"/>
    </xf>
    <xf numFmtId="0" fontId="32" fillId="8" borderId="0" xfId="4" applyFill="1" applyBorder="1" applyAlignment="1">
      <alignment horizontal="center" vertical="center" wrapText="1"/>
    </xf>
    <xf numFmtId="0" fontId="32" fillId="11" borderId="0" xfId="4" applyFill="1" applyBorder="1" applyAlignment="1">
      <alignment horizontal="center" vertical="center" wrapText="1"/>
    </xf>
    <xf numFmtId="3" fontId="33" fillId="11" borderId="0" xfId="4" applyNumberFormat="1" applyFont="1" applyFill="1" applyBorder="1" applyAlignment="1">
      <alignment horizontal="center" vertical="center" wrapText="1"/>
    </xf>
    <xf numFmtId="0" fontId="32" fillId="9" borderId="0" xfId="4" applyFill="1" applyBorder="1" applyAlignment="1">
      <alignment horizontal="center" vertical="center" wrapText="1"/>
    </xf>
    <xf numFmtId="0" fontId="33" fillId="9" borderId="0" xfId="4" applyFont="1" applyFill="1" applyBorder="1" applyAlignment="1">
      <alignment horizontal="center" vertical="center" wrapText="1"/>
    </xf>
    <xf numFmtId="0" fontId="32" fillId="12" borderId="0" xfId="4" applyFill="1" applyBorder="1" applyAlignment="1">
      <alignment horizontal="center" vertical="center" wrapText="1"/>
    </xf>
    <xf numFmtId="0" fontId="33" fillId="12" borderId="0" xfId="4" applyFont="1" applyFill="1" applyBorder="1" applyAlignment="1">
      <alignment horizontal="center" vertical="center" wrapText="1"/>
    </xf>
    <xf numFmtId="0" fontId="32" fillId="13" borderId="0" xfId="4" applyFill="1" applyBorder="1" applyAlignment="1">
      <alignment horizontal="center" vertical="center" wrapText="1"/>
    </xf>
    <xf numFmtId="0" fontId="33" fillId="13" borderId="0" xfId="4" applyFont="1" applyFill="1" applyBorder="1" applyAlignment="1">
      <alignment horizontal="center" vertical="center" wrapText="1"/>
    </xf>
    <xf numFmtId="0" fontId="0" fillId="0" borderId="1" xfId="0" applyBorder="1"/>
    <xf numFmtId="0" fontId="21" fillId="4" borderId="0" xfId="0" applyFont="1" applyFill="1" applyBorder="1"/>
    <xf numFmtId="0" fontId="3" fillId="0" borderId="1" xfId="0" applyFont="1" applyBorder="1" applyAlignment="1" applyProtection="1">
      <alignment vertical="top" wrapText="1"/>
      <protection locked="0"/>
    </xf>
    <xf numFmtId="0" fontId="3" fillId="0" borderId="1" xfId="0" applyFont="1" applyBorder="1" applyAlignment="1" applyProtection="1">
      <alignment vertical="center" wrapText="1"/>
      <protection locked="0"/>
    </xf>
    <xf numFmtId="0" fontId="3" fillId="14" borderId="1" xfId="0" applyFont="1" applyFill="1" applyBorder="1" applyAlignment="1" applyProtection="1">
      <alignment horizontal="right" vertical="top" wrapText="1"/>
    </xf>
    <xf numFmtId="0" fontId="3" fillId="0" borderId="28" xfId="0" applyFont="1" applyBorder="1" applyAlignment="1" applyProtection="1">
      <alignment horizontal="left" wrapText="1"/>
    </xf>
    <xf numFmtId="0" fontId="2" fillId="3" borderId="4" xfId="0" applyFont="1" applyFill="1" applyBorder="1" applyAlignment="1" applyProtection="1">
      <alignment horizontal="right" wrapText="1"/>
      <protection locked="0"/>
    </xf>
    <xf numFmtId="0" fontId="2" fillId="3" borderId="4" xfId="0" applyFont="1" applyFill="1" applyBorder="1" applyAlignment="1" applyProtection="1">
      <alignment horizontal="right" wrapText="1"/>
    </xf>
    <xf numFmtId="0" fontId="3" fillId="0" borderId="0" xfId="0" applyFont="1" applyAlignment="1" applyProtection="1">
      <alignment horizontal="right" wrapText="1"/>
    </xf>
    <xf numFmtId="0" fontId="3" fillId="3" borderId="10" xfId="0" applyFont="1" applyFill="1" applyBorder="1" applyAlignment="1" applyProtection="1">
      <alignment horizontal="right" vertical="center" wrapText="1"/>
    </xf>
    <xf numFmtId="0" fontId="3" fillId="3" borderId="17" xfId="0" applyFont="1" applyFill="1" applyBorder="1" applyAlignment="1" applyProtection="1">
      <alignment horizontal="left" vertical="top" wrapText="1"/>
      <protection locked="0"/>
    </xf>
    <xf numFmtId="0" fontId="2" fillId="3" borderId="4" xfId="0" applyFont="1" applyFill="1" applyBorder="1" applyAlignment="1" applyProtection="1">
      <alignment horizontal="right" vertical="top" wrapText="1"/>
    </xf>
    <xf numFmtId="0" fontId="3" fillId="0" borderId="3" xfId="0" applyFont="1" applyBorder="1" applyAlignment="1" applyProtection="1">
      <alignment wrapText="1"/>
      <protection locked="0"/>
    </xf>
    <xf numFmtId="0" fontId="6" fillId="0" borderId="0" xfId="0" applyFont="1" applyAlignment="1" applyProtection="1">
      <alignment horizontal="center" wrapText="1"/>
    </xf>
    <xf numFmtId="0" fontId="7" fillId="0" borderId="0" xfId="0" applyFont="1" applyAlignment="1" applyProtection="1">
      <alignment horizontal="center" wrapText="1"/>
    </xf>
    <xf numFmtId="0" fontId="3" fillId="0" borderId="0" xfId="0" applyFont="1" applyBorder="1" applyAlignment="1" applyProtection="1">
      <alignment wrapText="1"/>
      <protection locked="0"/>
    </xf>
    <xf numFmtId="0" fontId="2" fillId="2" borderId="1" xfId="0" applyFont="1" applyFill="1" applyBorder="1" applyAlignment="1">
      <alignment horizontal="center" vertical="center" wrapText="1"/>
    </xf>
    <xf numFmtId="0" fontId="2" fillId="2" borderId="14" xfId="0" applyFont="1" applyFill="1" applyBorder="1" applyAlignment="1">
      <alignment horizontal="center" vertical="center" wrapText="1"/>
    </xf>
    <xf numFmtId="0" fontId="18" fillId="0" borderId="16" xfId="0" applyFont="1" applyBorder="1" applyAlignment="1" applyProtection="1">
      <alignment horizontal="center" wrapText="1"/>
    </xf>
    <xf numFmtId="0" fontId="3" fillId="0" borderId="0" xfId="0" applyFont="1" applyBorder="1"/>
    <xf numFmtId="0" fontId="3" fillId="0" borderId="0" xfId="0" applyFont="1" applyBorder="1" applyAlignment="1">
      <alignment wrapText="1"/>
    </xf>
    <xf numFmtId="0" fontId="5" fillId="0" borderId="9" xfId="0" applyFont="1" applyBorder="1" applyAlignment="1" applyProtection="1">
      <alignment horizontal="left" vertical="center"/>
    </xf>
    <xf numFmtId="0" fontId="5" fillId="0" borderId="5" xfId="0" applyFont="1" applyBorder="1" applyAlignment="1" applyProtection="1">
      <alignment horizontal="center" vertical="center" wrapText="1"/>
    </xf>
    <xf numFmtId="0" fontId="5" fillId="0" borderId="5" xfId="0" applyFont="1" applyBorder="1" applyAlignment="1" applyProtection="1">
      <alignment horizontal="center" vertical="center" wrapText="1"/>
      <protection locked="0"/>
    </xf>
    <xf numFmtId="0" fontId="5" fillId="0" borderId="10" xfId="0" applyFont="1" applyBorder="1" applyAlignment="1" applyProtection="1">
      <alignment horizontal="center" vertical="center" wrapText="1"/>
    </xf>
    <xf numFmtId="0" fontId="5" fillId="0" borderId="15" xfId="0" applyFont="1" applyBorder="1" applyAlignment="1" applyProtection="1">
      <alignment wrapText="1"/>
    </xf>
    <xf numFmtId="0" fontId="18" fillId="0" borderId="15" xfId="0" applyFont="1" applyBorder="1" applyAlignment="1" applyProtection="1">
      <alignment horizontal="left" wrapText="1"/>
    </xf>
    <xf numFmtId="0" fontId="3" fillId="0" borderId="10" xfId="0" applyFont="1" applyBorder="1" applyAlignment="1">
      <alignment wrapText="1"/>
    </xf>
    <xf numFmtId="0" fontId="3" fillId="3" borderId="2" xfId="0" applyFont="1" applyFill="1" applyBorder="1" applyAlignment="1" applyProtection="1">
      <alignment horizontal="center" wrapText="1"/>
    </xf>
    <xf numFmtId="1" fontId="3" fillId="3" borderId="15" xfId="0" applyNumberFormat="1" applyFont="1" applyFill="1" applyBorder="1" applyAlignment="1" applyProtection="1">
      <alignment horizontal="center" wrapText="1"/>
    </xf>
    <xf numFmtId="0" fontId="3" fillId="3" borderId="15" xfId="0" applyFont="1" applyFill="1" applyBorder="1" applyAlignment="1" applyProtection="1">
      <alignment horizontal="center" wrapText="1"/>
    </xf>
    <xf numFmtId="0" fontId="3" fillId="3" borderId="5" xfId="0" applyFont="1" applyFill="1" applyBorder="1" applyAlignment="1" applyProtection="1">
      <alignment horizontal="center"/>
    </xf>
    <xf numFmtId="0" fontId="13" fillId="0" borderId="0" xfId="0" applyFont="1" applyProtection="1"/>
    <xf numFmtId="0" fontId="3" fillId="0" borderId="1" xfId="0" applyFont="1" applyBorder="1" applyAlignment="1" applyProtection="1">
      <alignment horizontal="left" wrapText="1"/>
    </xf>
    <xf numFmtId="0" fontId="3" fillId="0" borderId="3" xfId="0" applyFont="1" applyBorder="1" applyAlignment="1" applyProtection="1">
      <alignment wrapText="1"/>
    </xf>
    <xf numFmtId="164" fontId="17" fillId="0" borderId="0" xfId="0" applyNumberFormat="1" applyFont="1" applyFill="1" applyBorder="1" applyAlignment="1" applyProtection="1">
      <alignment horizontal="left"/>
    </xf>
    <xf numFmtId="0" fontId="13" fillId="0" borderId="0" xfId="0" applyFont="1" applyAlignment="1" applyProtection="1">
      <alignment horizontal="center" vertical="center"/>
    </xf>
    <xf numFmtId="0" fontId="13" fillId="0" borderId="0" xfId="0" applyFont="1" applyAlignment="1" applyProtection="1">
      <alignment wrapText="1"/>
    </xf>
    <xf numFmtId="0" fontId="13" fillId="3" borderId="10" xfId="0" applyFont="1" applyFill="1" applyBorder="1" applyAlignment="1" applyProtection="1">
      <alignment wrapText="1"/>
    </xf>
    <xf numFmtId="0" fontId="13" fillId="0" borderId="0" xfId="0" applyFont="1" applyProtection="1">
      <protection locked="0"/>
    </xf>
    <xf numFmtId="0" fontId="13" fillId="0" borderId="0" xfId="0" applyFont="1" applyBorder="1" applyProtection="1">
      <protection locked="0"/>
    </xf>
    <xf numFmtId="0" fontId="13" fillId="0" borderId="0" xfId="0" applyFont="1" applyAlignment="1" applyProtection="1">
      <alignment horizontal="center" wrapText="1"/>
    </xf>
    <xf numFmtId="0" fontId="13" fillId="0" borderId="0" xfId="0" applyFont="1" applyAlignment="1" applyProtection="1">
      <alignment wrapText="1"/>
      <protection locked="0"/>
    </xf>
    <xf numFmtId="0" fontId="13" fillId="4" borderId="5" xfId="0" applyFont="1" applyFill="1" applyBorder="1" applyProtection="1"/>
    <xf numFmtId="0" fontId="13" fillId="4" borderId="10" xfId="0" applyFont="1" applyFill="1" applyBorder="1" applyProtection="1"/>
    <xf numFmtId="0" fontId="13" fillId="0" borderId="0" xfId="0" applyFont="1" applyBorder="1" applyAlignment="1" applyProtection="1">
      <alignment wrapText="1"/>
    </xf>
    <xf numFmtId="0" fontId="8" fillId="0" borderId="1" xfId="0" applyFont="1" applyBorder="1" applyAlignment="1" applyProtection="1">
      <alignment horizontal="center" vertical="center" wrapText="1"/>
    </xf>
    <xf numFmtId="0" fontId="8" fillId="0" borderId="1" xfId="0" applyFont="1" applyBorder="1" applyAlignment="1" applyProtection="1">
      <alignment horizontal="center" vertical="center" wrapText="1"/>
      <protection locked="0"/>
    </xf>
    <xf numFmtId="0" fontId="13" fillId="3" borderId="5" xfId="0" applyFont="1" applyFill="1" applyBorder="1" applyAlignment="1" applyProtection="1">
      <alignment horizontal="right" wrapText="1"/>
    </xf>
    <xf numFmtId="0" fontId="13" fillId="3" borderId="10" xfId="0" applyFont="1" applyFill="1" applyBorder="1" applyAlignment="1" applyProtection="1">
      <alignment horizontal="right" wrapText="1"/>
    </xf>
    <xf numFmtId="0" fontId="13" fillId="3" borderId="9" xfId="0" applyFont="1" applyFill="1" applyBorder="1" applyAlignment="1" applyProtection="1">
      <alignment horizontal="right" wrapText="1"/>
    </xf>
    <xf numFmtId="14" fontId="3" fillId="0" borderId="1" xfId="0" applyNumberFormat="1" applyFont="1" applyBorder="1" applyAlignment="1" applyProtection="1">
      <alignment horizontal="center" vertical="center" wrapText="1"/>
      <protection locked="0"/>
    </xf>
    <xf numFmtId="0" fontId="3" fillId="0" borderId="1" xfId="0" applyFont="1" applyBorder="1" applyAlignment="1" applyProtection="1">
      <alignment horizontal="left" vertical="top" wrapText="1"/>
      <protection locked="0"/>
    </xf>
    <xf numFmtId="0" fontId="3" fillId="0" borderId="1" xfId="0" applyFont="1" applyBorder="1" applyAlignment="1" applyProtection="1">
      <alignment wrapText="1"/>
      <protection locked="0"/>
    </xf>
    <xf numFmtId="0" fontId="13" fillId="0" borderId="0" xfId="0" applyFont="1" applyAlignment="1">
      <alignment wrapText="1"/>
    </xf>
    <xf numFmtId="0" fontId="13" fillId="0" borderId="0" xfId="0" applyFont="1" applyAlignment="1">
      <alignment horizontal="center" wrapText="1"/>
    </xf>
    <xf numFmtId="0" fontId="13" fillId="0" borderId="0" xfId="0" applyFont="1" applyAlignment="1" applyProtection="1">
      <alignment vertical="center"/>
    </xf>
    <xf numFmtId="0" fontId="13" fillId="3" borderId="1" xfId="0" applyFont="1" applyFill="1" applyBorder="1" applyAlignment="1" applyProtection="1">
      <alignment wrapText="1"/>
    </xf>
    <xf numFmtId="0" fontId="13" fillId="3" borderId="15" xfId="0" applyFont="1" applyFill="1" applyBorder="1" applyAlignment="1" applyProtection="1">
      <alignment wrapText="1"/>
    </xf>
    <xf numFmtId="0" fontId="13" fillId="3" borderId="16" xfId="0" applyFont="1" applyFill="1" applyBorder="1" applyAlignment="1" applyProtection="1">
      <alignment wrapText="1"/>
    </xf>
    <xf numFmtId="0" fontId="13" fillId="3" borderId="1" xfId="0" applyFont="1" applyFill="1" applyBorder="1" applyAlignment="1" applyProtection="1"/>
    <xf numFmtId="0" fontId="13" fillId="0" borderId="0" xfId="0" applyFont="1" applyBorder="1" applyAlignment="1" applyProtection="1"/>
    <xf numFmtId="0" fontId="3" fillId="0" borderId="0" xfId="0" applyFont="1" applyProtection="1">
      <protection locked="0"/>
    </xf>
    <xf numFmtId="0" fontId="3" fillId="0" borderId="0" xfId="0" applyFont="1" applyAlignment="1">
      <alignment horizontal="left" vertical="top"/>
    </xf>
    <xf numFmtId="0" fontId="13" fillId="0" borderId="10" xfId="0" applyFont="1" applyBorder="1" applyProtection="1"/>
    <xf numFmtId="0" fontId="3" fillId="3" borderId="4" xfId="0" applyFont="1" applyFill="1" applyBorder="1" applyAlignment="1" applyProtection="1">
      <alignment horizontal="right" wrapText="1"/>
    </xf>
    <xf numFmtId="0" fontId="3" fillId="3" borderId="13" xfId="0" applyFont="1" applyFill="1" applyBorder="1" applyAlignment="1" applyProtection="1">
      <alignment horizontal="right" wrapText="1"/>
    </xf>
    <xf numFmtId="0" fontId="13" fillId="0" borderId="0" xfId="0" applyFont="1" applyAlignment="1" applyProtection="1">
      <alignment horizontal="right"/>
    </xf>
    <xf numFmtId="14" fontId="3" fillId="0" borderId="1" xfId="0" applyNumberFormat="1" applyFont="1" applyBorder="1" applyAlignment="1" applyProtection="1">
      <alignment horizontal="left" vertical="top" wrapText="1"/>
      <protection locked="0"/>
    </xf>
    <xf numFmtId="14" fontId="3" fillId="0" borderId="0" xfId="0" applyNumberFormat="1" applyFont="1" applyBorder="1" applyAlignment="1" applyProtection="1">
      <alignment wrapText="1"/>
      <protection locked="0"/>
    </xf>
    <xf numFmtId="0" fontId="13" fillId="3" borderId="9" xfId="0" applyFont="1" applyFill="1" applyBorder="1" applyAlignment="1" applyProtection="1">
      <alignment horizontal="left"/>
    </xf>
    <xf numFmtId="0" fontId="3" fillId="0" borderId="0" xfId="0" applyFont="1" applyBorder="1" applyAlignment="1" applyProtection="1">
      <alignment horizontal="right" wrapText="1"/>
    </xf>
    <xf numFmtId="0" fontId="13" fillId="0" borderId="0" xfId="0" applyFont="1" applyBorder="1" applyAlignment="1">
      <alignment wrapText="1"/>
    </xf>
    <xf numFmtId="0" fontId="5" fillId="0" borderId="14" xfId="0" applyFont="1" applyBorder="1" applyAlignment="1" applyProtection="1">
      <alignment wrapText="1"/>
    </xf>
    <xf numFmtId="0" fontId="3" fillId="3" borderId="0" xfId="0" applyFont="1" applyFill="1" applyBorder="1" applyAlignment="1" applyProtection="1">
      <alignment horizontal="right" wrapText="1"/>
    </xf>
    <xf numFmtId="0" fontId="3" fillId="0" borderId="0" xfId="0" quotePrefix="1" applyFont="1" applyBorder="1" applyAlignment="1" applyProtection="1">
      <alignment wrapText="1"/>
    </xf>
    <xf numFmtId="0" fontId="2" fillId="3" borderId="7" xfId="0" applyFont="1" applyFill="1" applyBorder="1" applyAlignment="1" applyProtection="1">
      <alignment wrapText="1"/>
    </xf>
    <xf numFmtId="0" fontId="3" fillId="3" borderId="8" xfId="0" applyFont="1" applyFill="1" applyBorder="1" applyAlignment="1" applyProtection="1">
      <alignment wrapText="1"/>
    </xf>
    <xf numFmtId="0" fontId="2" fillId="3" borderId="14" xfId="0" applyFont="1" applyFill="1" applyBorder="1" applyAlignment="1" applyProtection="1">
      <alignment wrapText="1"/>
    </xf>
    <xf numFmtId="0" fontId="3" fillId="3" borderId="16" xfId="0" applyFont="1" applyFill="1" applyBorder="1" applyAlignment="1" applyProtection="1">
      <alignment wrapText="1"/>
    </xf>
    <xf numFmtId="0" fontId="3" fillId="3" borderId="16" xfId="0" applyFont="1" applyFill="1" applyBorder="1" applyAlignment="1" applyProtection="1">
      <alignment horizontal="center" wrapText="1"/>
    </xf>
    <xf numFmtId="0" fontId="2" fillId="3" borderId="14" xfId="0" applyFont="1" applyFill="1" applyBorder="1" applyAlignment="1" applyProtection="1">
      <alignment horizontal="left" wrapText="1"/>
    </xf>
    <xf numFmtId="0" fontId="2" fillId="3" borderId="14" xfId="0" applyFont="1" applyFill="1" applyBorder="1" applyAlignment="1">
      <alignment horizontal="center" wrapText="1"/>
    </xf>
    <xf numFmtId="0" fontId="3" fillId="3" borderId="16" xfId="0" applyFont="1" applyFill="1" applyBorder="1" applyAlignment="1" applyProtection="1">
      <alignment wrapText="1"/>
      <protection locked="0"/>
    </xf>
    <xf numFmtId="0" fontId="3" fillId="3" borderId="16" xfId="0" applyFont="1" applyFill="1" applyBorder="1" applyAlignment="1">
      <alignment horizontal="center" wrapText="1"/>
    </xf>
    <xf numFmtId="0" fontId="2" fillId="3" borderId="14" xfId="0" applyFont="1" applyFill="1" applyBorder="1" applyAlignment="1">
      <alignment wrapText="1"/>
    </xf>
    <xf numFmtId="0" fontId="2" fillId="3" borderId="14" xfId="0" applyFont="1" applyFill="1" applyBorder="1" applyProtection="1"/>
    <xf numFmtId="0" fontId="3" fillId="3" borderId="16" xfId="0" applyFont="1" applyFill="1" applyBorder="1" applyProtection="1"/>
    <xf numFmtId="0" fontId="2" fillId="3" borderId="9" xfId="0" applyFont="1" applyFill="1" applyBorder="1" applyProtection="1"/>
    <xf numFmtId="0" fontId="39" fillId="0" borderId="0" xfId="0" applyFont="1" applyAlignment="1">
      <alignment horizontal="left"/>
    </xf>
    <xf numFmtId="0" fontId="39" fillId="0" borderId="0" xfId="0" applyFont="1" applyAlignment="1" applyProtection="1">
      <alignment horizontal="center" wrapText="1"/>
    </xf>
    <xf numFmtId="0" fontId="39" fillId="0" borderId="0" xfId="0" applyFont="1" applyAlignment="1" applyProtection="1">
      <alignment horizontal="left"/>
    </xf>
    <xf numFmtId="0" fontId="13" fillId="0" borderId="51" xfId="0" applyFont="1" applyBorder="1" applyProtection="1"/>
    <xf numFmtId="0" fontId="39" fillId="0" borderId="42" xfId="0" applyFont="1" applyBorder="1" applyAlignment="1">
      <alignment horizontal="left"/>
    </xf>
    <xf numFmtId="0" fontId="3" fillId="0" borderId="4" xfId="0" applyFont="1" applyBorder="1" applyAlignment="1" applyProtection="1">
      <alignment horizontal="left" wrapText="1"/>
    </xf>
    <xf numFmtId="0" fontId="6" fillId="0" borderId="0" xfId="0" applyFont="1" applyAlignment="1" applyProtection="1">
      <alignment horizontal="center" vertical="center" wrapText="1"/>
    </xf>
    <xf numFmtId="0" fontId="15" fillId="0" borderId="28" xfId="0" applyFont="1" applyBorder="1" applyProtection="1"/>
    <xf numFmtId="0" fontId="15" fillId="0" borderId="0" xfId="0" applyFont="1" applyProtection="1"/>
    <xf numFmtId="0" fontId="15" fillId="0" borderId="36" xfId="0" applyFont="1" applyBorder="1" applyProtection="1"/>
    <xf numFmtId="0" fontId="15" fillId="0" borderId="0" xfId="0" applyFont="1" applyBorder="1" applyProtection="1"/>
    <xf numFmtId="0" fontId="15" fillId="0" borderId="28" xfId="0" applyFont="1" applyBorder="1" applyAlignment="1" applyProtection="1">
      <alignment vertical="center"/>
    </xf>
    <xf numFmtId="0" fontId="15" fillId="0" borderId="36" xfId="0" applyFont="1" applyBorder="1" applyAlignment="1" applyProtection="1">
      <alignment vertical="center"/>
    </xf>
    <xf numFmtId="0" fontId="15" fillId="0" borderId="1" xfId="0" applyFont="1" applyBorder="1" applyAlignment="1" applyProtection="1">
      <alignment vertical="center"/>
    </xf>
    <xf numFmtId="0" fontId="16" fillId="0" borderId="0" xfId="0" applyFont="1" applyBorder="1" applyAlignment="1" applyProtection="1">
      <alignment wrapText="1"/>
    </xf>
    <xf numFmtId="0" fontId="15" fillId="0" borderId="1" xfId="0" applyFont="1" applyBorder="1" applyProtection="1"/>
    <xf numFmtId="0" fontId="15" fillId="0" borderId="0" xfId="0" applyFont="1" applyBorder="1" applyAlignment="1" applyProtection="1">
      <alignment wrapText="1"/>
    </xf>
    <xf numFmtId="0" fontId="8" fillId="0" borderId="0" xfId="0" applyFont="1" applyAlignment="1" applyProtection="1">
      <alignment vertical="center" wrapText="1"/>
    </xf>
    <xf numFmtId="0" fontId="15" fillId="0" borderId="0" xfId="0" applyFont="1" applyBorder="1" applyAlignment="1" applyProtection="1">
      <alignment horizontal="left" wrapText="1"/>
    </xf>
    <xf numFmtId="0" fontId="8" fillId="0" borderId="0" xfId="0" applyFont="1" applyProtection="1"/>
    <xf numFmtId="0" fontId="8" fillId="0" borderId="0" xfId="0" applyFont="1" applyAlignment="1" applyProtection="1">
      <alignment vertical="top" wrapText="1"/>
    </xf>
    <xf numFmtId="0" fontId="31" fillId="0" borderId="0" xfId="0" applyFont="1" applyFill="1" applyBorder="1" applyProtection="1"/>
    <xf numFmtId="0" fontId="8" fillId="0" borderId="0" xfId="0" applyFont="1" applyBorder="1" applyAlignment="1" applyProtection="1">
      <alignment wrapText="1"/>
    </xf>
    <xf numFmtId="0" fontId="8" fillId="0" borderId="0" xfId="0" applyFont="1" applyBorder="1" applyAlignment="1" applyProtection="1">
      <alignment horizontal="left" wrapText="1"/>
    </xf>
    <xf numFmtId="0" fontId="38" fillId="0" borderId="0" xfId="0" applyFont="1" applyAlignment="1" applyProtection="1">
      <alignment vertical="center" wrapText="1"/>
    </xf>
    <xf numFmtId="0" fontId="0" fillId="4" borderId="0" xfId="0" applyFill="1"/>
    <xf numFmtId="0" fontId="3" fillId="0" borderId="0" xfId="0" applyFont="1" applyAlignment="1" applyProtection="1">
      <alignment horizontal="left" vertical="top" wrapText="1"/>
      <protection locked="0"/>
    </xf>
    <xf numFmtId="0" fontId="18" fillId="0" borderId="0" xfId="0" applyFont="1" applyFill="1" applyBorder="1" applyAlignment="1" applyProtection="1">
      <alignment horizontal="center"/>
    </xf>
    <xf numFmtId="0" fontId="18" fillId="0" borderId="0" xfId="0" applyFont="1" applyFill="1" applyBorder="1" applyAlignment="1" applyProtection="1">
      <alignment horizontal="center" vertical="center"/>
    </xf>
    <xf numFmtId="0" fontId="3" fillId="0" borderId="0" xfId="0" applyFont="1" applyBorder="1" applyAlignment="1" applyProtection="1">
      <alignment horizontal="left" vertical="top" wrapText="1"/>
      <protection locked="0"/>
    </xf>
    <xf numFmtId="0" fontId="3" fillId="0" borderId="0" xfId="0" applyFont="1" applyBorder="1" applyAlignment="1" applyProtection="1">
      <alignment horizontal="left" vertical="top"/>
      <protection locked="0"/>
    </xf>
    <xf numFmtId="164" fontId="3" fillId="0" borderId="0" xfId="0" applyNumberFormat="1" applyFont="1" applyFill="1" applyBorder="1" applyAlignment="1" applyProtection="1">
      <alignment horizontal="left" wrapText="1"/>
    </xf>
    <xf numFmtId="3" fontId="13" fillId="0" borderId="0" xfId="0" applyNumberFormat="1" applyFont="1" applyFill="1" applyBorder="1" applyAlignment="1" applyProtection="1">
      <alignment horizontal="center" vertical="center"/>
    </xf>
    <xf numFmtId="0" fontId="0" fillId="0" borderId="0" xfId="0" applyAlignment="1">
      <alignment horizontal="center"/>
    </xf>
    <xf numFmtId="0" fontId="30" fillId="0" borderId="0" xfId="0" applyFont="1" applyAlignment="1" applyProtection="1">
      <alignment horizontal="center"/>
    </xf>
    <xf numFmtId="0" fontId="3" fillId="0" borderId="0" xfId="0" quotePrefix="1" applyFont="1" applyBorder="1" applyAlignment="1" applyProtection="1"/>
    <xf numFmtId="0" fontId="5" fillId="0" borderId="7" xfId="0" applyFont="1" applyBorder="1" applyAlignment="1" applyProtection="1">
      <alignment horizontal="left"/>
    </xf>
    <xf numFmtId="0" fontId="30" fillId="0" borderId="2" xfId="0" applyFont="1" applyBorder="1" applyAlignment="1" applyProtection="1">
      <alignment horizontal="center" wrapText="1"/>
    </xf>
    <xf numFmtId="0" fontId="30" fillId="0" borderId="8" xfId="0" applyFont="1" applyBorder="1" applyAlignment="1" applyProtection="1">
      <alignment horizontal="center" wrapText="1"/>
    </xf>
    <xf numFmtId="0" fontId="30" fillId="0" borderId="0" xfId="0" applyFont="1" applyAlignment="1" applyProtection="1"/>
    <xf numFmtId="0" fontId="8" fillId="0" borderId="0" xfId="0" applyFont="1" applyAlignment="1" applyProtection="1"/>
    <xf numFmtId="0" fontId="6" fillId="0" borderId="0" xfId="0" applyFont="1" applyAlignment="1" applyProtection="1"/>
    <xf numFmtId="0" fontId="14" fillId="0" borderId="0" xfId="0" applyFont="1" applyAlignment="1" applyProtection="1"/>
    <xf numFmtId="0" fontId="8" fillId="0" borderId="0" xfId="0" applyFont="1" applyAlignment="1"/>
    <xf numFmtId="0" fontId="40" fillId="0" borderId="0" xfId="0" applyFont="1" applyFill="1" applyProtection="1"/>
    <xf numFmtId="0" fontId="3" fillId="0" borderId="7" xfId="0" quotePrefix="1" applyFont="1" applyBorder="1" applyAlignment="1" applyProtection="1">
      <alignment wrapText="1"/>
    </xf>
    <xf numFmtId="0" fontId="3" fillId="0" borderId="8" xfId="0" quotePrefix="1" applyFont="1" applyBorder="1" applyAlignment="1" applyProtection="1">
      <alignment wrapText="1"/>
    </xf>
    <xf numFmtId="0" fontId="3" fillId="0" borderId="9" xfId="0" applyFont="1" applyBorder="1" applyAlignment="1">
      <alignment horizontal="left"/>
    </xf>
    <xf numFmtId="0" fontId="41" fillId="0" borderId="0" xfId="0" applyFont="1"/>
    <xf numFmtId="0" fontId="0" fillId="0" borderId="0" xfId="0" applyAlignment="1">
      <alignment vertical="center" wrapText="1"/>
    </xf>
    <xf numFmtId="0" fontId="45" fillId="0" borderId="0" xfId="0" applyFont="1" applyAlignment="1">
      <alignment vertical="center" wrapText="1"/>
    </xf>
    <xf numFmtId="0" fontId="36" fillId="0" borderId="0" xfId="7" applyAlignment="1">
      <alignment vertical="center" wrapText="1"/>
    </xf>
    <xf numFmtId="0" fontId="44" fillId="0" borderId="0" xfId="0" applyFont="1" applyAlignment="1">
      <alignment horizontal="center" vertical="center" wrapText="1"/>
    </xf>
    <xf numFmtId="0" fontId="51" fillId="0" borderId="0" xfId="0" applyFont="1" applyAlignment="1">
      <alignment horizontal="left" vertical="center" wrapText="1"/>
    </xf>
    <xf numFmtId="0" fontId="0" fillId="0" borderId="0" xfId="0" applyAlignment="1">
      <alignment horizontal="left" vertical="center" wrapText="1"/>
    </xf>
    <xf numFmtId="0" fontId="53" fillId="0" borderId="0" xfId="0" applyFont="1" applyAlignment="1">
      <alignment horizontal="left" vertical="center" wrapText="1"/>
    </xf>
    <xf numFmtId="0" fontId="42" fillId="0" borderId="0" xfId="0" applyFont="1" applyAlignment="1">
      <alignment vertical="center" wrapText="1"/>
    </xf>
    <xf numFmtId="0" fontId="55" fillId="0" borderId="0" xfId="0" applyFont="1" applyAlignment="1">
      <alignment vertical="center" wrapText="1"/>
    </xf>
    <xf numFmtId="0" fontId="47" fillId="0" borderId="0" xfId="0" applyFont="1" applyAlignment="1">
      <alignment vertical="center" wrapText="1"/>
    </xf>
    <xf numFmtId="0" fontId="57" fillId="0" borderId="0" xfId="0" applyFont="1" applyAlignment="1">
      <alignment horizontal="left" vertical="center" wrapText="1"/>
    </xf>
    <xf numFmtId="0" fontId="42" fillId="0" borderId="0" xfId="0" applyFont="1" applyAlignment="1">
      <alignment horizontal="left" vertical="center" wrapText="1"/>
    </xf>
    <xf numFmtId="0" fontId="47" fillId="0" borderId="0" xfId="0" applyFont="1" applyAlignment="1">
      <alignment horizontal="left" vertical="center" wrapText="1"/>
    </xf>
    <xf numFmtId="14" fontId="3" fillId="0" borderId="0" xfId="0" applyNumberFormat="1" applyFont="1" applyProtection="1">
      <protection locked="0"/>
    </xf>
    <xf numFmtId="0" fontId="42" fillId="0" borderId="0" xfId="0" applyFont="1"/>
    <xf numFmtId="0" fontId="65" fillId="4" borderId="0" xfId="7" applyFont="1" applyFill="1"/>
    <xf numFmtId="0" fontId="67" fillId="4" borderId="0" xfId="0" applyFont="1" applyFill="1" applyAlignment="1">
      <alignment horizontal="left" wrapText="1"/>
    </xf>
    <xf numFmtId="0" fontId="3" fillId="0" borderId="1" xfId="0" applyFont="1" applyBorder="1" applyAlignment="1" applyProtection="1">
      <alignment horizontal="center" vertical="center" wrapText="1"/>
      <protection locked="0"/>
    </xf>
    <xf numFmtId="0" fontId="3" fillId="0" borderId="1" xfId="0" applyFont="1" applyBorder="1" applyAlignment="1" applyProtection="1">
      <alignment horizontal="right" vertical="top" wrapText="1"/>
      <protection locked="0"/>
    </xf>
    <xf numFmtId="0" fontId="68" fillId="4" borderId="0" xfId="0" applyFont="1" applyFill="1" applyAlignment="1">
      <alignment wrapText="1"/>
    </xf>
    <xf numFmtId="0" fontId="0" fillId="0" borderId="1" xfId="0" applyFont="1" applyBorder="1" applyAlignment="1">
      <alignment vertical="center"/>
    </xf>
    <xf numFmtId="0" fontId="0" fillId="0" borderId="1" xfId="0" applyBorder="1" applyAlignment="1">
      <alignment wrapText="1"/>
    </xf>
    <xf numFmtId="0" fontId="0" fillId="0" borderId="1" xfId="0" applyBorder="1" applyAlignment="1">
      <alignment horizontal="left" vertical="center" wrapText="1"/>
    </xf>
    <xf numFmtId="0" fontId="66" fillId="4" borderId="0" xfId="0" applyFont="1" applyFill="1" applyAlignment="1">
      <alignment horizontal="right"/>
    </xf>
    <xf numFmtId="0" fontId="2" fillId="0" borderId="0" xfId="0" applyFont="1" applyBorder="1" applyAlignment="1" applyProtection="1">
      <alignment horizontal="left" wrapText="1"/>
    </xf>
    <xf numFmtId="0" fontId="2" fillId="0" borderId="0" xfId="0" applyFont="1" applyFill="1" applyBorder="1" applyAlignment="1" applyProtection="1">
      <alignment wrapText="1"/>
    </xf>
    <xf numFmtId="1" fontId="3" fillId="0" borderId="0" xfId="0" applyNumberFormat="1" applyFont="1" applyFill="1" applyBorder="1" applyAlignment="1" applyProtection="1">
      <alignment horizontal="center" wrapText="1"/>
    </xf>
    <xf numFmtId="0" fontId="3" fillId="0" borderId="0" xfId="0" applyFont="1" applyFill="1" applyBorder="1" applyAlignment="1" applyProtection="1">
      <alignment horizontal="center" wrapText="1"/>
    </xf>
    <xf numFmtId="0" fontId="5" fillId="0" borderId="0" xfId="0" applyFont="1" applyAlignment="1" applyProtection="1"/>
    <xf numFmtId="0" fontId="3" fillId="0" borderId="13" xfId="0" applyFont="1" applyBorder="1" applyAlignment="1" applyProtection="1">
      <alignment horizontal="left" wrapText="1"/>
    </xf>
    <xf numFmtId="0" fontId="3" fillId="0" borderId="13" xfId="0" applyFont="1" applyBorder="1" applyAlignment="1" applyProtection="1">
      <alignment wrapText="1"/>
    </xf>
    <xf numFmtId="0" fontId="39" fillId="0" borderId="13" xfId="0" applyFont="1" applyBorder="1" applyAlignment="1" applyProtection="1">
      <alignment horizontal="center" wrapText="1"/>
    </xf>
    <xf numFmtId="14" fontId="3" fillId="0" borderId="13" xfId="0" applyNumberFormat="1" applyFont="1" applyBorder="1" applyAlignment="1" applyProtection="1">
      <alignment wrapText="1"/>
      <protection locked="0"/>
    </xf>
    <xf numFmtId="0" fontId="13" fillId="0" borderId="13" xfId="0" applyFont="1" applyBorder="1" applyProtection="1">
      <protection locked="0"/>
    </xf>
    <xf numFmtId="0" fontId="13" fillId="0" borderId="13" xfId="0" applyFont="1" applyBorder="1"/>
    <xf numFmtId="0" fontId="72" fillId="0" borderId="0" xfId="0" applyFont="1" applyAlignment="1">
      <alignment horizontal="center" vertical="center" wrapText="1"/>
    </xf>
    <xf numFmtId="0" fontId="49" fillId="0" borderId="0" xfId="0" applyFont="1" applyAlignment="1">
      <alignment horizontal="center" vertical="center" wrapText="1"/>
    </xf>
    <xf numFmtId="0" fontId="43" fillId="0" borderId="0" xfId="0" applyFont="1" applyAlignment="1">
      <alignment horizontal="center" vertical="center" wrapText="1"/>
    </xf>
    <xf numFmtId="0" fontId="73" fillId="3" borderId="0" xfId="0" applyFont="1" applyFill="1" applyAlignment="1">
      <alignment vertical="center" wrapText="1"/>
    </xf>
    <xf numFmtId="0" fontId="36" fillId="0" borderId="0" xfId="7" applyFill="1"/>
    <xf numFmtId="0" fontId="36" fillId="0" borderId="0" xfId="7" applyFill="1" applyAlignment="1">
      <alignment wrapText="1"/>
    </xf>
    <xf numFmtId="0" fontId="0" fillId="3" borderId="0" xfId="0" applyFill="1" applyAlignment="1">
      <alignment horizontal="center" vertical="center" wrapText="1"/>
    </xf>
    <xf numFmtId="0" fontId="44" fillId="3" borderId="0" xfId="0" applyFont="1" applyFill="1" applyAlignment="1">
      <alignment horizontal="center" vertical="center" wrapText="1"/>
    </xf>
    <xf numFmtId="0" fontId="73" fillId="0" borderId="0" xfId="0" applyFont="1" applyAlignment="1">
      <alignment horizontal="center" wrapText="1"/>
    </xf>
    <xf numFmtId="0" fontId="42" fillId="3" borderId="0" xfId="0" applyFont="1" applyFill="1" applyAlignment="1">
      <alignment vertical="center" wrapText="1"/>
    </xf>
    <xf numFmtId="0" fontId="47" fillId="3" borderId="0" xfId="0" applyFont="1" applyFill="1" applyAlignment="1">
      <alignment vertical="center" wrapText="1"/>
    </xf>
    <xf numFmtId="0" fontId="36" fillId="3" borderId="0" xfId="7" applyFill="1" applyAlignment="1">
      <alignment vertical="center" wrapText="1"/>
    </xf>
    <xf numFmtId="0" fontId="0" fillId="0" borderId="1" xfId="0" applyFont="1" applyFill="1" applyBorder="1" applyAlignment="1">
      <alignment vertical="center" wrapText="1"/>
    </xf>
    <xf numFmtId="0" fontId="0" fillId="0" borderId="1" xfId="0" applyFill="1" applyBorder="1" applyAlignment="1">
      <alignment vertical="center" wrapText="1"/>
    </xf>
    <xf numFmtId="0" fontId="2" fillId="2" borderId="1" xfId="0" applyFont="1" applyFill="1" applyBorder="1" applyAlignment="1" applyProtection="1">
      <alignment horizontal="center" wrapText="1"/>
    </xf>
    <xf numFmtId="0" fontId="3" fillId="3" borderId="1" xfId="0" applyFont="1" applyFill="1" applyBorder="1" applyProtection="1"/>
    <xf numFmtId="0" fontId="3" fillId="3" borderId="1" xfId="0" applyFont="1" applyFill="1" applyBorder="1" applyAlignment="1" applyProtection="1">
      <alignment vertical="center" wrapText="1"/>
    </xf>
    <xf numFmtId="0" fontId="3" fillId="0" borderId="6" xfId="0" applyFont="1" applyBorder="1" applyAlignment="1" applyProtection="1">
      <alignment vertical="center" wrapText="1"/>
      <protection locked="0"/>
    </xf>
    <xf numFmtId="0" fontId="3" fillId="0" borderId="6" xfId="0" applyFont="1" applyBorder="1" applyAlignment="1" applyProtection="1">
      <alignment horizontal="right" vertical="top" wrapText="1"/>
      <protection locked="0"/>
    </xf>
    <xf numFmtId="0" fontId="3" fillId="14" borderId="6" xfId="0" applyFont="1" applyFill="1" applyBorder="1" applyAlignment="1" applyProtection="1">
      <alignment horizontal="right" vertical="top" wrapText="1"/>
    </xf>
    <xf numFmtId="0" fontId="3" fillId="0" borderId="6" xfId="0" applyFont="1" applyBorder="1" applyAlignment="1" applyProtection="1">
      <alignment vertical="top" wrapText="1"/>
      <protection locked="0"/>
    </xf>
    <xf numFmtId="0" fontId="39" fillId="0" borderId="2" xfId="0" applyFont="1" applyBorder="1" applyAlignment="1" applyProtection="1">
      <alignment horizontal="left"/>
    </xf>
    <xf numFmtId="0" fontId="13" fillId="0" borderId="2" xfId="0" applyFont="1" applyBorder="1"/>
    <xf numFmtId="0" fontId="35" fillId="0" borderId="0" xfId="0" applyFont="1" applyBorder="1" applyAlignment="1">
      <alignment wrapText="1"/>
    </xf>
    <xf numFmtId="0" fontId="3" fillId="0" borderId="54" xfId="0" applyFont="1" applyBorder="1" applyAlignment="1" applyProtection="1">
      <alignment vertical="center" wrapText="1"/>
      <protection locked="0"/>
    </xf>
    <xf numFmtId="0" fontId="3" fillId="0" borderId="54" xfId="0" applyFont="1" applyBorder="1" applyAlignment="1" applyProtection="1">
      <alignment horizontal="right" vertical="top" wrapText="1"/>
      <protection locked="0"/>
    </xf>
    <xf numFmtId="0" fontId="3" fillId="14" borderId="54" xfId="0" applyFont="1" applyFill="1" applyBorder="1" applyAlignment="1" applyProtection="1">
      <alignment horizontal="right" vertical="top" wrapText="1"/>
    </xf>
    <xf numFmtId="0" fontId="3" fillId="0" borderId="54" xfId="0" applyFont="1" applyBorder="1" applyAlignment="1" applyProtection="1">
      <alignment vertical="top" wrapText="1"/>
      <protection locked="0"/>
    </xf>
    <xf numFmtId="0" fontId="30" fillId="0" borderId="0" xfId="0" applyFont="1"/>
    <xf numFmtId="0" fontId="13" fillId="0" borderId="10" xfId="0" applyFont="1" applyBorder="1"/>
    <xf numFmtId="0" fontId="3" fillId="0" borderId="0" xfId="0" applyFont="1" applyAlignment="1">
      <alignment horizontal="left" wrapText="1"/>
    </xf>
    <xf numFmtId="0" fontId="3" fillId="0" borderId="0" xfId="0" quotePrefix="1" applyFont="1" applyAlignment="1">
      <alignment wrapText="1"/>
    </xf>
    <xf numFmtId="0" fontId="39" fillId="0" borderId="0" xfId="0" applyFont="1" applyAlignment="1">
      <alignment horizontal="center" wrapText="1"/>
    </xf>
    <xf numFmtId="0" fontId="13" fillId="0" borderId="0" xfId="0" applyFont="1" applyAlignment="1">
      <alignment horizontal="right"/>
    </xf>
    <xf numFmtId="0" fontId="42" fillId="0" borderId="0" xfId="0" applyFont="1" applyAlignment="1">
      <alignment wrapText="1"/>
    </xf>
    <xf numFmtId="0" fontId="0" fillId="0" borderId="0" xfId="0" applyFont="1" applyAlignment="1">
      <alignment wrapText="1"/>
    </xf>
    <xf numFmtId="0" fontId="36" fillId="0" borderId="0" xfId="7" applyAlignment="1">
      <alignment wrapText="1"/>
    </xf>
    <xf numFmtId="0" fontId="3" fillId="0" borderId="2" xfId="0" quotePrefix="1" applyFont="1" applyBorder="1" applyAlignment="1">
      <alignment wrapText="1"/>
    </xf>
    <xf numFmtId="0" fontId="3" fillId="0" borderId="8" xfId="0" quotePrefix="1" applyFont="1" applyBorder="1" applyAlignment="1">
      <alignment wrapText="1"/>
    </xf>
    <xf numFmtId="0" fontId="3" fillId="0" borderId="6" xfId="0" quotePrefix="1" applyFont="1" applyBorder="1" applyAlignment="1">
      <alignment wrapText="1"/>
    </xf>
    <xf numFmtId="0" fontId="3" fillId="0" borderId="4" xfId="0" applyFont="1" applyBorder="1" applyAlignment="1">
      <alignment wrapText="1"/>
    </xf>
    <xf numFmtId="0" fontId="3" fillId="0" borderId="12" xfId="0" applyFont="1" applyBorder="1" applyAlignment="1">
      <alignment wrapText="1"/>
    </xf>
    <xf numFmtId="0" fontId="2" fillId="2" borderId="26" xfId="0" applyFont="1" applyFill="1" applyBorder="1" applyAlignment="1" applyProtection="1">
      <alignment horizontal="center" vertical="center" wrapText="1"/>
    </xf>
    <xf numFmtId="0" fontId="2" fillId="2" borderId="56" xfId="0" applyFont="1" applyFill="1" applyBorder="1" applyAlignment="1" applyProtection="1">
      <alignment horizontal="center" vertical="center" wrapText="1"/>
    </xf>
    <xf numFmtId="0" fontId="2" fillId="2" borderId="57" xfId="0" applyFont="1" applyFill="1" applyBorder="1" applyAlignment="1" applyProtection="1">
      <alignment horizontal="center" vertical="center" wrapText="1"/>
    </xf>
    <xf numFmtId="0" fontId="2" fillId="2" borderId="58" xfId="0" applyFont="1" applyFill="1" applyBorder="1" applyAlignment="1" applyProtection="1">
      <alignment horizontal="center" vertical="center" wrapText="1"/>
    </xf>
    <xf numFmtId="0" fontId="2" fillId="2" borderId="59" xfId="0" applyFont="1" applyFill="1" applyBorder="1" applyAlignment="1" applyProtection="1">
      <alignment horizontal="center" vertical="center" wrapText="1"/>
    </xf>
    <xf numFmtId="0" fontId="3" fillId="3" borderId="0" xfId="0" applyFont="1" applyFill="1" applyBorder="1" applyAlignment="1" applyProtection="1">
      <alignment horizontal="center"/>
    </xf>
    <xf numFmtId="0" fontId="2" fillId="3" borderId="12" xfId="0" applyFont="1" applyFill="1" applyBorder="1" applyProtection="1"/>
    <xf numFmtId="0" fontId="3" fillId="3" borderId="13" xfId="0" applyFont="1" applyFill="1" applyBorder="1" applyAlignment="1" applyProtection="1">
      <alignment horizontal="center"/>
    </xf>
    <xf numFmtId="0" fontId="0" fillId="0" borderId="0" xfId="0" applyBorder="1"/>
    <xf numFmtId="0" fontId="0" fillId="0" borderId="42" xfId="0" applyBorder="1"/>
    <xf numFmtId="0" fontId="0" fillId="0" borderId="41" xfId="0" applyBorder="1"/>
    <xf numFmtId="0" fontId="2" fillId="0" borderId="1" xfId="0" applyFont="1" applyBorder="1" applyAlignment="1">
      <alignment horizontal="center" vertical="center" wrapText="1"/>
    </xf>
    <xf numFmtId="0" fontId="17" fillId="0" borderId="16" xfId="0" applyFont="1" applyBorder="1" applyAlignment="1" applyProtection="1">
      <alignment horizontal="center" vertical="center" wrapText="1"/>
    </xf>
    <xf numFmtId="0" fontId="47" fillId="0" borderId="0" xfId="0" applyFont="1"/>
    <xf numFmtId="0" fontId="73" fillId="0" borderId="0" xfId="0" applyFont="1" applyAlignment="1">
      <alignment horizontal="center"/>
    </xf>
    <xf numFmtId="0" fontId="42" fillId="0" borderId="0" xfId="0" applyFont="1" applyAlignment="1">
      <alignment vertical="center"/>
    </xf>
    <xf numFmtId="0" fontId="53" fillId="0" borderId="0" xfId="0" applyFont="1" applyAlignment="1">
      <alignment horizontal="left" vertical="center" indent="5"/>
    </xf>
    <xf numFmtId="0" fontId="0" fillId="0" borderId="22" xfId="0" applyBorder="1" applyAlignment="1" applyProtection="1">
      <alignment wrapText="1"/>
      <protection locked="0"/>
    </xf>
    <xf numFmtId="0" fontId="0" fillId="0" borderId="25" xfId="0" applyBorder="1" applyAlignment="1" applyProtection="1">
      <alignment wrapText="1"/>
      <protection locked="0"/>
    </xf>
    <xf numFmtId="0" fontId="75" fillId="0" borderId="0" xfId="0" applyFont="1" applyBorder="1"/>
    <xf numFmtId="168" fontId="3" fillId="0" borderId="1" xfId="0" applyNumberFormat="1" applyFont="1" applyBorder="1" applyAlignment="1" applyProtection="1">
      <alignment horizontal="center" vertical="center" wrapText="1"/>
      <protection locked="0"/>
    </xf>
    <xf numFmtId="0" fontId="36" fillId="4" borderId="0" xfId="7" applyFill="1"/>
    <xf numFmtId="0" fontId="3" fillId="4" borderId="1" xfId="0" applyFont="1" applyFill="1" applyBorder="1" applyAlignment="1" applyProtection="1">
      <alignment horizontal="right" vertical="top" wrapText="1"/>
      <protection locked="0"/>
    </xf>
    <xf numFmtId="0" fontId="2" fillId="2" borderId="3" xfId="0" applyFont="1" applyFill="1" applyBorder="1" applyAlignment="1">
      <alignment horizontal="center" vertical="center" wrapText="1"/>
    </xf>
    <xf numFmtId="0" fontId="13" fillId="3" borderId="10" xfId="0" applyFont="1" applyFill="1" applyBorder="1" applyAlignment="1">
      <alignment horizontal="right" wrapText="1"/>
    </xf>
    <xf numFmtId="0" fontId="13" fillId="0" borderId="15" xfId="0" applyFont="1" applyBorder="1" applyAlignment="1" applyProtection="1">
      <alignment wrapText="1"/>
    </xf>
    <xf numFmtId="0" fontId="77" fillId="0" borderId="0" xfId="0" applyNumberFormat="1" applyFont="1" applyAlignment="1">
      <alignment horizontal="left" vertical="center" wrapText="1"/>
    </xf>
    <xf numFmtId="0" fontId="77" fillId="0" borderId="0" xfId="0" applyFont="1" applyAlignment="1">
      <alignment horizontal="left" vertical="center" wrapText="1"/>
    </xf>
    <xf numFmtId="0" fontId="78" fillId="0" borderId="0" xfId="0" applyFont="1" applyAlignment="1">
      <alignment horizontal="left" vertical="center" wrapText="1"/>
    </xf>
    <xf numFmtId="0" fontId="30" fillId="0" borderId="0" xfId="0" applyFont="1" applyAlignment="1">
      <alignment horizontal="center" wrapText="1"/>
    </xf>
    <xf numFmtId="0" fontId="0" fillId="0" borderId="0" xfId="0" applyFont="1" applyAlignment="1">
      <alignment horizontal="left" vertical="center" wrapText="1"/>
    </xf>
    <xf numFmtId="169" fontId="3" fillId="4" borderId="1" xfId="10" applyNumberFormat="1" applyFont="1" applyFill="1" applyBorder="1" applyAlignment="1" applyProtection="1">
      <alignment vertical="center" wrapText="1"/>
      <protection locked="0"/>
    </xf>
    <xf numFmtId="0" fontId="3" fillId="4" borderId="1" xfId="10" applyNumberFormat="1" applyFont="1" applyFill="1" applyBorder="1" applyAlignment="1" applyProtection="1">
      <alignment vertical="center" wrapText="1"/>
      <protection locked="0"/>
    </xf>
    <xf numFmtId="0" fontId="13" fillId="0" borderId="1" xfId="0" applyFont="1" applyBorder="1" applyProtection="1"/>
    <xf numFmtId="0" fontId="17" fillId="3" borderId="60" xfId="0" applyFont="1" applyFill="1" applyBorder="1" applyProtection="1"/>
    <xf numFmtId="3" fontId="0" fillId="0" borderId="0" xfId="0" applyNumberFormat="1"/>
    <xf numFmtId="0" fontId="8" fillId="16" borderId="16" xfId="0" applyFont="1" applyFill="1" applyBorder="1" applyAlignment="1" applyProtection="1">
      <alignment shrinkToFit="1"/>
    </xf>
    <xf numFmtId="0" fontId="3" fillId="0" borderId="0" xfId="0" applyFont="1" applyAlignment="1" applyProtection="1"/>
    <xf numFmtId="165" fontId="3" fillId="5" borderId="3" xfId="11" applyNumberFormat="1" applyFont="1" applyFill="1" applyBorder="1" applyAlignment="1" applyProtection="1">
      <alignment horizontal="center" vertical="center" wrapText="1"/>
      <protection locked="0"/>
    </xf>
    <xf numFmtId="165" fontId="2" fillId="3" borderId="11" xfId="11" applyNumberFormat="1" applyFont="1" applyFill="1" applyBorder="1" applyAlignment="1" applyProtection="1">
      <alignment horizontal="center" vertical="center" wrapText="1"/>
      <protection locked="0"/>
    </xf>
    <xf numFmtId="165" fontId="2" fillId="3" borderId="1" xfId="11" applyNumberFormat="1" applyFont="1" applyFill="1" applyBorder="1" applyAlignment="1" applyProtection="1">
      <alignment horizontal="center" wrapText="1"/>
      <protection locked="0"/>
    </xf>
    <xf numFmtId="165" fontId="3" fillId="3" borderId="3" xfId="11" applyNumberFormat="1" applyFont="1" applyFill="1" applyBorder="1" applyAlignment="1" applyProtection="1">
      <alignment horizontal="center" vertical="center" wrapText="1"/>
      <protection locked="0"/>
    </xf>
    <xf numFmtId="3" fontId="23" fillId="0" borderId="0" xfId="5" applyNumberFormat="1" applyFont="1" applyFill="1">
      <alignment vertical="top"/>
    </xf>
    <xf numFmtId="0" fontId="23" fillId="0" borderId="0" xfId="4" applyFont="1">
      <alignment vertical="top"/>
    </xf>
    <xf numFmtId="1" fontId="23" fillId="0" borderId="0" xfId="4" applyNumberFormat="1" applyFont="1">
      <alignment vertical="top"/>
    </xf>
    <xf numFmtId="0" fontId="21" fillId="0" borderId="0" xfId="0" applyFont="1" applyProtection="1"/>
    <xf numFmtId="14" fontId="13" fillId="0" borderId="0" xfId="0" applyNumberFormat="1" applyFont="1" applyProtection="1"/>
    <xf numFmtId="165" fontId="3" fillId="0" borderId="1" xfId="11" applyNumberFormat="1" applyFont="1" applyBorder="1" applyAlignment="1" applyProtection="1">
      <alignment horizontal="center" vertical="center" wrapText="1"/>
    </xf>
    <xf numFmtId="0" fontId="0" fillId="17" borderId="1" xfId="0" applyFill="1" applyBorder="1"/>
    <xf numFmtId="0" fontId="0" fillId="0" borderId="1" xfId="0" applyNumberFormat="1" applyBorder="1" applyProtection="1">
      <protection locked="0"/>
    </xf>
    <xf numFmtId="0" fontId="3" fillId="0" borderId="6" xfId="0" quotePrefix="1" applyFont="1" applyBorder="1" applyAlignment="1" applyProtection="1">
      <alignment horizontal="left" wrapText="1"/>
    </xf>
    <xf numFmtId="0" fontId="17" fillId="0" borderId="1" xfId="0" applyFont="1" applyBorder="1" applyAlignment="1" applyProtection="1">
      <alignment horizontal="center" vertical="center"/>
    </xf>
    <xf numFmtId="0" fontId="17" fillId="0" borderId="1" xfId="0" applyFont="1" applyFill="1" applyBorder="1" applyAlignment="1" applyProtection="1">
      <alignment horizontal="center" vertical="center" wrapText="1"/>
    </xf>
    <xf numFmtId="0" fontId="13" fillId="0" borderId="1" xfId="0" applyFont="1" applyBorder="1" applyAlignment="1" applyProtection="1">
      <alignment horizontal="center" vertical="center" wrapText="1"/>
    </xf>
    <xf numFmtId="0" fontId="2" fillId="18" borderId="3" xfId="0" applyFont="1" applyFill="1" applyBorder="1" applyAlignment="1" applyProtection="1">
      <alignment horizontal="center" vertical="center" wrapText="1"/>
    </xf>
    <xf numFmtId="0" fontId="2" fillId="6" borderId="6" xfId="0" applyFont="1" applyFill="1" applyBorder="1" applyAlignment="1" applyProtection="1">
      <alignment horizontal="center" vertical="center" wrapText="1"/>
    </xf>
    <xf numFmtId="0" fontId="3" fillId="3" borderId="54" xfId="0" applyFont="1" applyFill="1" applyBorder="1" applyAlignment="1" applyProtection="1">
      <alignment horizontal="right" wrapText="1"/>
    </xf>
    <xf numFmtId="0" fontId="13" fillId="0" borderId="1" xfId="0" applyFont="1" applyBorder="1" applyAlignment="1" applyProtection="1">
      <alignment horizontal="center"/>
    </xf>
    <xf numFmtId="0" fontId="2" fillId="19" borderId="1" xfId="0" applyFont="1" applyFill="1" applyBorder="1" applyAlignment="1" applyProtection="1">
      <alignment horizontal="center" vertical="center" wrapText="1"/>
    </xf>
    <xf numFmtId="165" fontId="2" fillId="3" borderId="1" xfId="11" applyNumberFormat="1" applyFont="1" applyFill="1" applyBorder="1" applyAlignment="1" applyProtection="1">
      <alignment horizontal="center" wrapText="1"/>
    </xf>
    <xf numFmtId="0" fontId="3" fillId="20" borderId="1" xfId="0" applyFont="1" applyFill="1" applyBorder="1" applyAlignment="1" applyProtection="1">
      <alignment horizontal="right" vertical="top" wrapText="1"/>
    </xf>
    <xf numFmtId="0" fontId="3" fillId="21" borderId="1" xfId="0" applyFont="1" applyFill="1" applyBorder="1" applyAlignment="1" applyProtection="1">
      <alignment horizontal="right" vertical="top" wrapText="1"/>
    </xf>
    <xf numFmtId="0" fontId="3" fillId="20" borderId="6" xfId="0" applyFont="1" applyFill="1" applyBorder="1" applyAlignment="1" applyProtection="1">
      <alignment horizontal="right" vertical="top" wrapText="1"/>
    </xf>
    <xf numFmtId="0" fontId="3" fillId="21" borderId="6" xfId="0" applyFont="1" applyFill="1" applyBorder="1" applyAlignment="1" applyProtection="1">
      <alignment horizontal="right" vertical="top" wrapText="1"/>
    </xf>
    <xf numFmtId="0" fontId="3" fillId="20" borderId="54" xfId="0" applyFont="1" applyFill="1" applyBorder="1" applyAlignment="1" applyProtection="1">
      <alignment horizontal="right" vertical="top" wrapText="1"/>
    </xf>
    <xf numFmtId="0" fontId="3" fillId="21" borderId="54" xfId="0" applyFont="1" applyFill="1" applyBorder="1" applyAlignment="1" applyProtection="1">
      <alignment horizontal="right" vertical="top" wrapText="1"/>
    </xf>
    <xf numFmtId="14" fontId="2" fillId="2" borderId="1" xfId="0" applyNumberFormat="1" applyFont="1" applyFill="1" applyBorder="1" applyAlignment="1" applyProtection="1">
      <alignment horizontal="center" vertical="center" wrapText="1"/>
      <protection locked="0"/>
    </xf>
    <xf numFmtId="0" fontId="0" fillId="0" borderId="0" xfId="0" applyNumberFormat="1"/>
    <xf numFmtId="0" fontId="82" fillId="0" borderId="1" xfId="0" applyFont="1" applyBorder="1" applyAlignment="1" applyProtection="1">
      <alignment horizontal="center" wrapText="1"/>
    </xf>
    <xf numFmtId="0" fontId="2" fillId="2" borderId="1" xfId="0" applyFont="1" applyFill="1" applyBorder="1" applyAlignment="1" applyProtection="1">
      <alignment vertical="center" wrapText="1"/>
    </xf>
    <xf numFmtId="0" fontId="36" fillId="2" borderId="1" xfId="7" applyFill="1" applyBorder="1" applyAlignment="1" applyProtection="1">
      <alignment vertical="center" wrapText="1"/>
    </xf>
    <xf numFmtId="0" fontId="2" fillId="0" borderId="2" xfId="0" applyFont="1" applyFill="1" applyBorder="1" applyAlignment="1" applyProtection="1">
      <alignment horizontal="center" wrapText="1"/>
      <protection locked="0"/>
    </xf>
    <xf numFmtId="0" fontId="2" fillId="0" borderId="15" xfId="0" applyFont="1" applyFill="1" applyBorder="1" applyAlignment="1" applyProtection="1">
      <alignment horizontal="center" wrapText="1"/>
      <protection locked="0"/>
    </xf>
    <xf numFmtId="0" fontId="17" fillId="3" borderId="10" xfId="0" applyFont="1" applyFill="1" applyBorder="1" applyAlignment="1" applyProtection="1">
      <alignment horizontal="center" wrapText="1"/>
    </xf>
    <xf numFmtId="0" fontId="2" fillId="0" borderId="1" xfId="0" applyFont="1" applyFill="1" applyBorder="1" applyAlignment="1" applyProtection="1">
      <alignment horizontal="center" wrapText="1"/>
      <protection locked="0"/>
    </xf>
    <xf numFmtId="0" fontId="3" fillId="0" borderId="1" xfId="0" applyNumberFormat="1" applyFont="1" applyBorder="1" applyAlignment="1" applyProtection="1">
      <alignment horizontal="center" vertical="center" wrapText="1"/>
      <protection locked="0"/>
    </xf>
    <xf numFmtId="14" fontId="4" fillId="0" borderId="0" xfId="0" applyNumberFormat="1" applyFont="1" applyProtection="1"/>
    <xf numFmtId="0" fontId="8" fillId="0" borderId="1" xfId="0" applyFont="1" applyBorder="1" applyAlignment="1">
      <alignment horizontal="center" vertical="center" wrapText="1"/>
    </xf>
    <xf numFmtId="0" fontId="2" fillId="4" borderId="1" xfId="0" applyFont="1" applyFill="1" applyBorder="1" applyAlignment="1">
      <alignment horizontal="center" vertical="center" wrapText="1"/>
    </xf>
    <xf numFmtId="0" fontId="2" fillId="4" borderId="14" xfId="0" applyFont="1" applyFill="1" applyBorder="1" applyAlignment="1">
      <alignment horizontal="center" vertical="center" wrapText="1"/>
    </xf>
    <xf numFmtId="0" fontId="17" fillId="0" borderId="15" xfId="0" applyFont="1" applyBorder="1" applyAlignment="1">
      <alignment horizontal="center" vertical="center" wrapText="1"/>
    </xf>
    <xf numFmtId="0" fontId="13" fillId="0" borderId="16" xfId="0" applyFont="1" applyBorder="1" applyAlignment="1">
      <alignment horizontal="center" vertical="center" wrapText="1"/>
    </xf>
    <xf numFmtId="0" fontId="2" fillId="7" borderId="3" xfId="0" applyFont="1" applyFill="1" applyBorder="1" applyAlignment="1">
      <alignment horizontal="center" vertical="center" wrapText="1"/>
    </xf>
    <xf numFmtId="0" fontId="2" fillId="6" borderId="3" xfId="0" applyFont="1" applyFill="1" applyBorder="1" applyAlignment="1">
      <alignment horizontal="center" vertical="center" wrapText="1"/>
    </xf>
    <xf numFmtId="0" fontId="2" fillId="5" borderId="3" xfId="0" applyFont="1" applyFill="1" applyBorder="1" applyAlignment="1">
      <alignment horizontal="center" vertical="center" wrapText="1"/>
    </xf>
    <xf numFmtId="0" fontId="0" fillId="23" borderId="0" xfId="0" applyFill="1"/>
    <xf numFmtId="0" fontId="3" fillId="0" borderId="28" xfId="0" applyFont="1" applyBorder="1" applyAlignment="1" applyProtection="1">
      <alignment horizontal="center" vertical="center" wrapText="1"/>
      <protection locked="0"/>
    </xf>
    <xf numFmtId="0" fontId="3" fillId="0" borderId="36" xfId="0" applyFont="1" applyBorder="1" applyAlignment="1" applyProtection="1">
      <alignment horizontal="center" vertical="center" wrapText="1"/>
      <protection locked="0"/>
    </xf>
    <xf numFmtId="168" fontId="3" fillId="0" borderId="45" xfId="0" applyNumberFormat="1" applyFont="1" applyBorder="1" applyAlignment="1" applyProtection="1">
      <alignment horizontal="center" vertical="center" wrapText="1"/>
      <protection locked="0"/>
    </xf>
    <xf numFmtId="0" fontId="3" fillId="0" borderId="45" xfId="0" applyFont="1" applyBorder="1" applyAlignment="1" applyProtection="1">
      <alignment horizontal="center" vertical="center" wrapText="1"/>
      <protection locked="0"/>
    </xf>
    <xf numFmtId="170" fontId="0" fillId="0" borderId="0" xfId="0" applyNumberFormat="1"/>
    <xf numFmtId="0" fontId="84" fillId="24" borderId="62" xfId="0" applyFont="1" applyFill="1" applyBorder="1" applyAlignment="1">
      <alignment wrapText="1"/>
    </xf>
    <xf numFmtId="0" fontId="86" fillId="0" borderId="0" xfId="0" applyFont="1"/>
    <xf numFmtId="0" fontId="87" fillId="0" borderId="0" xfId="0" applyFont="1"/>
    <xf numFmtId="0" fontId="85" fillId="0" borderId="7" xfId="0" applyFont="1" applyBorder="1" applyAlignment="1">
      <alignment wrapText="1"/>
    </xf>
    <xf numFmtId="0" fontId="84" fillId="24" borderId="14" xfId="0" applyFont="1" applyFill="1" applyBorder="1" applyAlignment="1">
      <alignment wrapText="1"/>
    </xf>
    <xf numFmtId="0" fontId="85" fillId="0" borderId="9" xfId="0" applyFont="1" applyBorder="1" applyAlignment="1">
      <alignment horizontal="left"/>
    </xf>
    <xf numFmtId="0" fontId="84" fillId="24" borderId="14" xfId="0" applyFont="1" applyFill="1" applyBorder="1" applyAlignment="1">
      <alignment horizontal="left" wrapText="1"/>
    </xf>
    <xf numFmtId="0" fontId="88" fillId="0" borderId="0" xfId="0" applyFont="1"/>
    <xf numFmtId="0" fontId="85" fillId="0" borderId="0" xfId="0" applyFont="1" applyAlignment="1">
      <alignment wrapText="1"/>
    </xf>
    <xf numFmtId="0" fontId="85" fillId="0" borderId="0" xfId="0" applyFont="1" applyAlignment="1">
      <alignment horizontal="center" wrapText="1"/>
    </xf>
    <xf numFmtId="0" fontId="0" fillId="0" borderId="63" xfId="0" applyBorder="1"/>
    <xf numFmtId="0" fontId="0" fillId="25" borderId="0" xfId="0" applyFill="1"/>
    <xf numFmtId="0" fontId="5" fillId="0" borderId="15" xfId="0" applyFont="1" applyBorder="1" applyAlignment="1" applyProtection="1">
      <alignment vertical="center" wrapText="1"/>
    </xf>
    <xf numFmtId="0" fontId="5" fillId="0" borderId="16" xfId="0" applyFont="1" applyBorder="1" applyAlignment="1" applyProtection="1">
      <alignment vertical="center" wrapText="1"/>
    </xf>
    <xf numFmtId="0" fontId="85" fillId="0" borderId="0" xfId="0" applyFont="1" applyAlignment="1">
      <alignment vertical="top" wrapText="1"/>
    </xf>
    <xf numFmtId="0" fontId="2" fillId="2" borderId="9" xfId="0" applyFont="1" applyFill="1" applyBorder="1" applyAlignment="1">
      <alignment vertical="center" wrapText="1"/>
    </xf>
    <xf numFmtId="0" fontId="2" fillId="2" borderId="5" xfId="0" applyFont="1" applyFill="1" applyBorder="1" applyAlignment="1">
      <alignment vertical="center" wrapText="1"/>
    </xf>
    <xf numFmtId="0" fontId="2" fillId="2" borderId="10" xfId="0" applyFont="1" applyFill="1" applyBorder="1" applyAlignment="1">
      <alignment vertical="center" wrapText="1"/>
    </xf>
    <xf numFmtId="0" fontId="17" fillId="0" borderId="30" xfId="0" applyFont="1" applyBorder="1" applyProtection="1"/>
    <xf numFmtId="0" fontId="17" fillId="3" borderId="67" xfId="0" applyFont="1" applyFill="1" applyBorder="1" applyProtection="1"/>
    <xf numFmtId="0" fontId="89" fillId="0" borderId="0" xfId="0" applyFont="1"/>
    <xf numFmtId="0" fontId="91" fillId="0" borderId="0" xfId="0" applyFont="1" applyProtection="1"/>
    <xf numFmtId="0" fontId="90" fillId="0" borderId="5" xfId="0" applyFont="1" applyBorder="1" applyAlignment="1" applyProtection="1">
      <alignment vertical="center" wrapText="1"/>
    </xf>
    <xf numFmtId="0" fontId="3" fillId="0" borderId="1" xfId="0" applyFont="1" applyBorder="1" applyAlignment="1" applyProtection="1">
      <alignment horizontal="left" wrapText="1"/>
      <protection locked="0"/>
    </xf>
    <xf numFmtId="0" fontId="8" fillId="3" borderId="9" xfId="0" applyFont="1" applyFill="1" applyBorder="1" applyAlignment="1" applyProtection="1">
      <alignment horizontal="left"/>
    </xf>
    <xf numFmtId="0" fontId="8" fillId="3" borderId="5" xfId="0" applyFont="1" applyFill="1" applyBorder="1" applyAlignment="1" applyProtection="1">
      <alignment wrapText="1"/>
    </xf>
    <xf numFmtId="0" fontId="8" fillId="3" borderId="10" xfId="0" applyFont="1" applyFill="1" applyBorder="1" applyAlignment="1" applyProtection="1">
      <alignment wrapText="1"/>
    </xf>
    <xf numFmtId="0" fontId="8" fillId="3" borderId="9" xfId="0" applyFont="1" applyFill="1" applyBorder="1" applyAlignment="1" applyProtection="1">
      <alignment wrapText="1"/>
    </xf>
    <xf numFmtId="0" fontId="5" fillId="3" borderId="4" xfId="0" applyFont="1" applyFill="1" applyBorder="1" applyAlignment="1" applyProtection="1">
      <alignment horizontal="right" vertical="top" wrapText="1"/>
    </xf>
    <xf numFmtId="0" fontId="5" fillId="3" borderId="4" xfId="0" applyFont="1" applyFill="1" applyBorder="1" applyAlignment="1" applyProtection="1">
      <alignment horizontal="center" vertical="top" wrapText="1"/>
    </xf>
    <xf numFmtId="0" fontId="8" fillId="3" borderId="10" xfId="0" applyFont="1" applyFill="1" applyBorder="1" applyAlignment="1">
      <alignment horizontal="right" wrapText="1"/>
    </xf>
    <xf numFmtId="0" fontId="8" fillId="3" borderId="4" xfId="0" applyFont="1" applyFill="1" applyBorder="1"/>
    <xf numFmtId="0" fontId="8" fillId="0" borderId="1" xfId="0" applyFont="1" applyBorder="1" applyAlignment="1" applyProtection="1">
      <alignment horizontal="right" vertical="top" wrapText="1"/>
      <protection locked="0"/>
    </xf>
    <xf numFmtId="14" fontId="8" fillId="0" borderId="1" xfId="0" applyNumberFormat="1" applyFont="1" applyBorder="1" applyProtection="1">
      <protection locked="0"/>
    </xf>
    <xf numFmtId="0" fontId="8" fillId="3" borderId="1" xfId="0" applyFont="1" applyFill="1" applyBorder="1" applyAlignment="1" applyProtection="1">
      <alignment horizontal="right" vertical="top" wrapText="1"/>
    </xf>
    <xf numFmtId="0" fontId="8" fillId="0" borderId="1" xfId="0" applyFont="1" applyBorder="1" applyProtection="1">
      <protection locked="0"/>
    </xf>
    <xf numFmtId="0" fontId="8" fillId="0" borderId="0" xfId="0" applyFont="1" applyProtection="1">
      <protection locked="0"/>
    </xf>
    <xf numFmtId="0" fontId="8" fillId="0" borderId="0" xfId="0" applyFont="1" applyBorder="1" applyProtection="1">
      <protection locked="0"/>
    </xf>
    <xf numFmtId="0" fontId="8" fillId="0" borderId="0" xfId="0" applyFont="1" applyFill="1" applyProtection="1">
      <protection locked="0"/>
    </xf>
    <xf numFmtId="0" fontId="2" fillId="2" borderId="19" xfId="0" applyFont="1" applyFill="1" applyBorder="1" applyAlignment="1" applyProtection="1">
      <alignment horizontal="center" wrapText="1"/>
    </xf>
    <xf numFmtId="0" fontId="2" fillId="2" borderId="20" xfId="0" applyFont="1" applyFill="1" applyBorder="1" applyAlignment="1" applyProtection="1">
      <alignment horizontal="center" wrapText="1"/>
    </xf>
    <xf numFmtId="0" fontId="2" fillId="0" borderId="28" xfId="0" applyFont="1" applyBorder="1" applyAlignment="1" applyProtection="1">
      <alignment wrapText="1"/>
    </xf>
    <xf numFmtId="0" fontId="2" fillId="0" borderId="22" xfId="0" applyFont="1" applyBorder="1" applyAlignment="1" applyProtection="1">
      <alignment horizontal="center" wrapText="1"/>
    </xf>
    <xf numFmtId="0" fontId="1" fillId="2" borderId="22" xfId="0" applyFont="1" applyFill="1" applyBorder="1" applyAlignment="1" applyProtection="1">
      <alignment horizontal="center" vertical="center" wrapText="1"/>
      <protection locked="0"/>
    </xf>
    <xf numFmtId="0" fontId="13" fillId="3" borderId="65" xfId="0" applyFont="1" applyFill="1" applyBorder="1" applyAlignment="1" applyProtection="1">
      <alignment horizontal="right" wrapText="1"/>
    </xf>
    <xf numFmtId="0" fontId="13" fillId="3" borderId="68" xfId="0" applyFont="1" applyFill="1" applyBorder="1" applyAlignment="1" applyProtection="1">
      <alignment horizontal="right" wrapText="1"/>
    </xf>
    <xf numFmtId="0" fontId="3" fillId="0" borderId="70" xfId="0" applyFont="1" applyBorder="1" applyAlignment="1" applyProtection="1">
      <alignment horizontal="left" wrapText="1"/>
      <protection locked="0"/>
    </xf>
    <xf numFmtId="165" fontId="1" fillId="5" borderId="29" xfId="11" applyNumberFormat="1" applyFont="1" applyFill="1" applyBorder="1" applyAlignment="1" applyProtection="1">
      <alignment horizontal="center" vertical="center" wrapText="1"/>
      <protection locked="0"/>
    </xf>
    <xf numFmtId="0" fontId="3" fillId="0" borderId="0" xfId="0" applyFont="1" applyBorder="1" applyAlignment="1" applyProtection="1">
      <alignment horizontal="center" wrapText="1"/>
      <protection locked="0"/>
    </xf>
    <xf numFmtId="165" fontId="3" fillId="0" borderId="0" xfId="11" applyNumberFormat="1" applyFont="1" applyBorder="1" applyAlignment="1" applyProtection="1">
      <alignment horizontal="center" wrapText="1"/>
      <protection locked="0"/>
    </xf>
    <xf numFmtId="165" fontId="4" fillId="0" borderId="42" xfId="11" applyNumberFormat="1" applyFont="1" applyBorder="1" applyAlignment="1" applyProtection="1">
      <alignment horizontal="center" wrapText="1"/>
      <protection locked="0"/>
    </xf>
    <xf numFmtId="165" fontId="2" fillId="3" borderId="22" xfId="11" applyNumberFormat="1" applyFont="1" applyFill="1" applyBorder="1" applyAlignment="1" applyProtection="1">
      <alignment horizontal="center" wrapText="1"/>
      <protection locked="0"/>
    </xf>
    <xf numFmtId="0" fontId="2" fillId="0" borderId="64" xfId="0" applyFont="1" applyFill="1" applyBorder="1" applyAlignment="1" applyProtection="1">
      <alignment horizontal="center" wrapText="1"/>
      <protection locked="0"/>
    </xf>
    <xf numFmtId="0" fontId="2" fillId="0" borderId="22" xfId="0" applyFont="1" applyFill="1" applyBorder="1" applyAlignment="1" applyProtection="1">
      <alignment horizontal="center" wrapText="1"/>
      <protection locked="0"/>
    </xf>
    <xf numFmtId="0" fontId="2" fillId="0" borderId="55" xfId="0" applyFont="1" applyFill="1" applyBorder="1" applyAlignment="1" applyProtection="1">
      <alignment horizontal="center" wrapText="1"/>
      <protection locked="0"/>
    </xf>
    <xf numFmtId="0" fontId="13" fillId="3" borderId="73" xfId="0" applyFont="1" applyFill="1" applyBorder="1" applyAlignment="1" applyProtection="1">
      <alignment horizontal="right" wrapText="1"/>
    </xf>
    <xf numFmtId="0" fontId="17" fillId="3" borderId="68" xfId="0" applyFont="1" applyFill="1" applyBorder="1" applyAlignment="1" applyProtection="1">
      <alignment horizontal="center" wrapText="1"/>
    </xf>
    <xf numFmtId="165" fontId="3" fillId="5" borderId="45" xfId="11" applyNumberFormat="1" applyFont="1" applyFill="1" applyBorder="1" applyAlignment="1" applyProtection="1">
      <alignment vertical="center" wrapText="1"/>
      <protection locked="0"/>
    </xf>
    <xf numFmtId="165" fontId="3" fillId="0" borderId="45" xfId="11" applyNumberFormat="1" applyFont="1" applyBorder="1" applyAlignment="1" applyProtection="1">
      <alignment horizontal="center" vertical="center" wrapText="1"/>
    </xf>
    <xf numFmtId="165" fontId="2" fillId="3" borderId="45" xfId="11" applyNumberFormat="1" applyFont="1" applyFill="1" applyBorder="1" applyAlignment="1" applyProtection="1">
      <alignment horizontal="center" wrapText="1"/>
      <protection locked="0"/>
    </xf>
    <xf numFmtId="165" fontId="2" fillId="3" borderId="40" xfId="11" applyNumberFormat="1" applyFont="1" applyFill="1" applyBorder="1" applyAlignment="1" applyProtection="1">
      <alignment horizontal="center" wrapText="1"/>
      <protection locked="0"/>
    </xf>
    <xf numFmtId="0" fontId="3" fillId="0" borderId="0" xfId="0" applyFont="1" applyFill="1" applyBorder="1" applyAlignment="1" applyProtection="1">
      <alignment wrapText="1"/>
    </xf>
    <xf numFmtId="0" fontId="8" fillId="0" borderId="0" xfId="0" applyFont="1" applyFill="1" applyBorder="1" applyAlignment="1" applyProtection="1">
      <alignment shrinkToFit="1"/>
    </xf>
    <xf numFmtId="0" fontId="2" fillId="2" borderId="19" xfId="0" applyFont="1" applyFill="1" applyBorder="1" applyAlignment="1" applyProtection="1">
      <alignment horizontal="centerContinuous" wrapText="1"/>
    </xf>
    <xf numFmtId="164" fontId="17" fillId="0" borderId="43" xfId="0" applyNumberFormat="1" applyFont="1" applyFill="1" applyBorder="1" applyAlignment="1" applyProtection="1">
      <alignment horizontal="left"/>
    </xf>
    <xf numFmtId="0" fontId="13" fillId="0" borderId="43" xfId="0" applyFont="1" applyBorder="1" applyProtection="1"/>
    <xf numFmtId="0" fontId="2" fillId="2" borderId="18" xfId="0" applyFont="1" applyFill="1" applyBorder="1" applyAlignment="1" applyProtection="1"/>
    <xf numFmtId="0" fontId="3" fillId="3" borderId="22" xfId="0" applyFont="1" applyFill="1" applyBorder="1" applyAlignment="1" applyProtection="1">
      <alignment vertical="center" wrapText="1"/>
    </xf>
    <xf numFmtId="0" fontId="3" fillId="3" borderId="29" xfId="0" applyFont="1" applyFill="1" applyBorder="1" applyAlignment="1" applyProtection="1">
      <alignment vertical="center" wrapText="1"/>
    </xf>
    <xf numFmtId="0" fontId="2" fillId="3" borderId="32" xfId="0" applyFont="1" applyFill="1" applyBorder="1" applyAlignment="1" applyProtection="1">
      <alignment vertical="center" wrapText="1"/>
    </xf>
    <xf numFmtId="3" fontId="13" fillId="3" borderId="22" xfId="0" applyNumberFormat="1" applyFont="1" applyFill="1" applyBorder="1" applyAlignment="1" applyProtection="1">
      <alignment vertical="center"/>
    </xf>
    <xf numFmtId="3" fontId="13" fillId="3" borderId="25" xfId="0" applyNumberFormat="1" applyFont="1" applyFill="1" applyBorder="1" applyAlignment="1" applyProtection="1">
      <alignment vertical="center"/>
    </xf>
    <xf numFmtId="3" fontId="13" fillId="3" borderId="26" xfId="0" applyNumberFormat="1" applyFont="1" applyFill="1" applyBorder="1" applyAlignment="1" applyProtection="1">
      <alignment vertical="center" wrapText="1"/>
    </xf>
    <xf numFmtId="0" fontId="3" fillId="3" borderId="45" xfId="0" applyFont="1" applyFill="1" applyBorder="1" applyAlignment="1" applyProtection="1">
      <alignment vertical="center" wrapText="1"/>
    </xf>
    <xf numFmtId="0" fontId="3" fillId="3" borderId="25" xfId="0" applyFont="1" applyFill="1" applyBorder="1" applyAlignment="1" applyProtection="1">
      <alignment vertical="center" wrapText="1"/>
    </xf>
    <xf numFmtId="3" fontId="13" fillId="3" borderId="32" xfId="0" applyNumberFormat="1" applyFont="1" applyFill="1" applyBorder="1" applyAlignment="1" applyProtection="1">
      <alignment horizontal="center" vertical="center"/>
    </xf>
    <xf numFmtId="3" fontId="13" fillId="3" borderId="32" xfId="0" applyNumberFormat="1" applyFont="1" applyFill="1" applyBorder="1" applyAlignment="1" applyProtection="1">
      <alignment vertical="center" wrapText="1"/>
    </xf>
    <xf numFmtId="0" fontId="39" fillId="0" borderId="43" xfId="0" applyFont="1" applyBorder="1" applyAlignment="1">
      <alignment horizontal="left"/>
    </xf>
    <xf numFmtId="0" fontId="0" fillId="0" borderId="43" xfId="0" applyBorder="1"/>
    <xf numFmtId="0" fontId="39" fillId="0" borderId="0" xfId="0" applyFont="1" applyBorder="1" applyAlignment="1">
      <alignment horizontal="left"/>
    </xf>
    <xf numFmtId="0" fontId="39" fillId="0" borderId="33" xfId="0" applyFont="1" applyBorder="1" applyAlignment="1">
      <alignment horizontal="left"/>
    </xf>
    <xf numFmtId="0" fontId="0" fillId="0" borderId="33" xfId="0" applyBorder="1"/>
    <xf numFmtId="0" fontId="13" fillId="0" borderId="33" xfId="0" applyFont="1" applyBorder="1" applyProtection="1"/>
    <xf numFmtId="0" fontId="2" fillId="2" borderId="19" xfId="0" applyFont="1" applyFill="1" applyBorder="1" applyAlignment="1" applyProtection="1"/>
    <xf numFmtId="0" fontId="13" fillId="0" borderId="16" xfId="0" applyFont="1" applyBorder="1" applyAlignment="1" applyProtection="1">
      <alignment horizontal="center" vertical="center"/>
    </xf>
    <xf numFmtId="0" fontId="13" fillId="0" borderId="27" xfId="0" applyFont="1" applyBorder="1" applyAlignment="1" applyProtection="1">
      <alignment horizontal="center" vertical="center"/>
    </xf>
    <xf numFmtId="14" fontId="3" fillId="0" borderId="1" xfId="0" applyNumberFormat="1" applyFont="1" applyBorder="1" applyAlignment="1" applyProtection="1">
      <alignment horizontal="right" vertical="top" wrapText="1"/>
      <protection locked="0"/>
    </xf>
    <xf numFmtId="0" fontId="92" fillId="0" borderId="0" xfId="0" applyFont="1"/>
    <xf numFmtId="0" fontId="0" fillId="0" borderId="0" xfId="0" applyBorder="1" applyAlignment="1"/>
    <xf numFmtId="0" fontId="0" fillId="0" borderId="12" xfId="0" applyBorder="1" applyAlignment="1"/>
    <xf numFmtId="0" fontId="0" fillId="0" borderId="0" xfId="0" applyAlignment="1">
      <alignment vertical="center"/>
    </xf>
    <xf numFmtId="0" fontId="17" fillId="0" borderId="0" xfId="0" applyFont="1" applyBorder="1" applyProtection="1"/>
    <xf numFmtId="0" fontId="17" fillId="0" borderId="0" xfId="0" applyFont="1" applyFill="1" applyBorder="1" applyProtection="1"/>
    <xf numFmtId="0" fontId="2" fillId="2" borderId="35" xfId="0" applyFont="1" applyFill="1" applyBorder="1" applyAlignment="1" applyProtection="1">
      <alignment horizontal="center"/>
    </xf>
    <xf numFmtId="0" fontId="2" fillId="2" borderId="44" xfId="0" applyFont="1" applyFill="1" applyBorder="1" applyAlignment="1" applyProtection="1">
      <alignment horizontal="center" wrapText="1"/>
    </xf>
    <xf numFmtId="0" fontId="2" fillId="2" borderId="35" xfId="0" applyFont="1" applyFill="1" applyBorder="1" applyAlignment="1" applyProtection="1">
      <alignment horizontal="center" wrapText="1"/>
    </xf>
    <xf numFmtId="0" fontId="30" fillId="0" borderId="0" xfId="0" applyFont="1" applyAlignment="1" applyProtection="1">
      <alignment wrapText="1"/>
    </xf>
    <xf numFmtId="0" fontId="8" fillId="0" borderId="1" xfId="0" applyFont="1" applyFill="1" applyBorder="1" applyAlignment="1" applyProtection="1">
      <alignment horizontal="center" vertical="center" wrapText="1"/>
      <protection locked="0"/>
    </xf>
    <xf numFmtId="0" fontId="2" fillId="2" borderId="37" xfId="0" applyFont="1" applyFill="1" applyBorder="1" applyProtection="1"/>
    <xf numFmtId="0" fontId="2" fillId="2" borderId="43" xfId="0" applyFont="1" applyFill="1" applyBorder="1" applyProtection="1"/>
    <xf numFmtId="0" fontId="2" fillId="2" borderId="38" xfId="0" applyFont="1" applyFill="1" applyBorder="1" applyProtection="1"/>
    <xf numFmtId="0" fontId="3" fillId="0" borderId="28" xfId="0" applyFont="1" applyBorder="1" applyProtection="1"/>
    <xf numFmtId="0" fontId="3" fillId="3" borderId="22" xfId="0" applyFont="1" applyFill="1" applyBorder="1" applyProtection="1"/>
    <xf numFmtId="0" fontId="3" fillId="0" borderId="66" xfId="0" applyFont="1" applyBorder="1" applyProtection="1"/>
    <xf numFmtId="0" fontId="2" fillId="0" borderId="30" xfId="0" applyFont="1" applyBorder="1" applyProtection="1"/>
    <xf numFmtId="0" fontId="2" fillId="3" borderId="60" xfId="0" applyFont="1" applyFill="1" applyBorder="1" applyProtection="1"/>
    <xf numFmtId="0" fontId="2" fillId="3" borderId="67" xfId="0" applyFont="1" applyFill="1" applyBorder="1" applyProtection="1"/>
    <xf numFmtId="0" fontId="2" fillId="2" borderId="59" xfId="0" applyFont="1" applyFill="1" applyBorder="1" applyProtection="1"/>
    <xf numFmtId="3" fontId="3" fillId="3" borderId="1" xfId="0" applyNumberFormat="1" applyFont="1" applyFill="1" applyBorder="1" applyAlignment="1" applyProtection="1">
      <alignment vertical="center"/>
    </xf>
    <xf numFmtId="3" fontId="3" fillId="3" borderId="55" xfId="0" applyNumberFormat="1" applyFont="1" applyFill="1" applyBorder="1" applyAlignment="1" applyProtection="1">
      <alignment vertical="center"/>
    </xf>
    <xf numFmtId="3" fontId="3" fillId="3" borderId="45" xfId="0" applyNumberFormat="1" applyFont="1" applyFill="1" applyBorder="1" applyAlignment="1" applyProtection="1">
      <alignment vertical="center"/>
    </xf>
    <xf numFmtId="3" fontId="3" fillId="3" borderId="76" xfId="0" applyNumberFormat="1" applyFont="1" applyFill="1" applyBorder="1" applyAlignment="1" applyProtection="1">
      <alignment vertical="center"/>
    </xf>
    <xf numFmtId="0" fontId="3" fillId="0" borderId="21" xfId="0" applyFont="1" applyBorder="1" applyProtection="1"/>
    <xf numFmtId="0" fontId="3" fillId="0" borderId="15" xfId="0" applyFont="1" applyBorder="1" applyAlignment="1" applyProtection="1">
      <alignment horizontal="center" vertical="center"/>
    </xf>
    <xf numFmtId="0" fontId="3" fillId="0" borderId="16" xfId="0" applyFont="1" applyBorder="1" applyAlignment="1" applyProtection="1">
      <alignment horizontal="center" vertical="center"/>
    </xf>
    <xf numFmtId="0" fontId="3" fillId="0" borderId="23" xfId="0" applyFont="1" applyBorder="1" applyProtection="1"/>
    <xf numFmtId="0" fontId="3" fillId="0" borderId="24" xfId="0" applyFont="1" applyBorder="1" applyAlignment="1" applyProtection="1">
      <alignment horizontal="center" vertical="center"/>
    </xf>
    <xf numFmtId="0" fontId="3" fillId="0" borderId="27" xfId="0" applyFont="1" applyBorder="1" applyAlignment="1" applyProtection="1">
      <alignment horizontal="center" vertical="center"/>
    </xf>
    <xf numFmtId="0" fontId="8" fillId="0" borderId="1" xfId="0" quotePrefix="1" applyFont="1" applyBorder="1" applyAlignment="1" applyProtection="1">
      <alignment horizontal="right" vertical="top" wrapText="1"/>
      <protection locked="0"/>
    </xf>
    <xf numFmtId="0" fontId="0" fillId="4" borderId="0" xfId="0" applyFill="1" applyAlignment="1">
      <alignment vertical="center"/>
    </xf>
    <xf numFmtId="0" fontId="8" fillId="0" borderId="0" xfId="0" applyFont="1" applyFill="1" applyBorder="1" applyAlignment="1" applyProtection="1">
      <alignment horizontal="center" wrapText="1"/>
    </xf>
    <xf numFmtId="0" fontId="8" fillId="0" borderId="0" xfId="0" applyFont="1" applyFill="1" applyBorder="1" applyAlignment="1" applyProtection="1">
      <alignment horizontal="center"/>
    </xf>
    <xf numFmtId="166" fontId="8" fillId="0" borderId="0" xfId="0" applyNumberFormat="1" applyFont="1" applyFill="1" applyBorder="1" applyAlignment="1" applyProtection="1">
      <alignment horizontal="center"/>
    </xf>
    <xf numFmtId="0" fontId="8" fillId="0" borderId="0" xfId="0" applyFont="1" applyBorder="1" applyAlignment="1" applyProtection="1">
      <alignment horizontal="center" wrapText="1"/>
    </xf>
    <xf numFmtId="0" fontId="8" fillId="0" borderId="0" xfId="0" applyFont="1" applyBorder="1" applyAlignment="1" applyProtection="1">
      <alignment horizontal="center"/>
    </xf>
    <xf numFmtId="167" fontId="8" fillId="0" borderId="0" xfId="0" applyNumberFormat="1" applyFont="1" applyBorder="1" applyAlignment="1" applyProtection="1">
      <alignment horizontal="center" wrapText="1"/>
    </xf>
    <xf numFmtId="0" fontId="13" fillId="0" borderId="0" xfId="0" applyFont="1" applyAlignment="1" applyProtection="1">
      <alignment horizontal="left" wrapText="1"/>
    </xf>
    <xf numFmtId="0" fontId="3" fillId="0" borderId="0" xfId="0" applyFont="1" applyBorder="1" applyAlignment="1" applyProtection="1">
      <alignment horizontal="left" wrapText="1"/>
    </xf>
    <xf numFmtId="0" fontId="3" fillId="3" borderId="15" xfId="0" applyFont="1" applyFill="1" applyBorder="1" applyAlignment="1" applyProtection="1">
      <alignment horizontal="center"/>
    </xf>
    <xf numFmtId="164" fontId="3" fillId="0" borderId="23" xfId="0" applyNumberFormat="1" applyFont="1" applyFill="1" applyBorder="1" applyAlignment="1" applyProtection="1">
      <alignment horizontal="left" wrapText="1"/>
    </xf>
    <xf numFmtId="164" fontId="3" fillId="0" borderId="21" xfId="0" applyNumberFormat="1" applyFont="1" applyFill="1" applyBorder="1" applyAlignment="1" applyProtection="1">
      <alignment horizontal="left" wrapText="1"/>
    </xf>
    <xf numFmtId="164" fontId="3" fillId="0" borderId="15" xfId="0" applyNumberFormat="1" applyFont="1" applyFill="1" applyBorder="1" applyAlignment="1" applyProtection="1">
      <alignment horizontal="left" wrapText="1"/>
    </xf>
    <xf numFmtId="164" fontId="3" fillId="0" borderId="24" xfId="0" applyNumberFormat="1" applyFont="1" applyFill="1" applyBorder="1" applyAlignment="1" applyProtection="1">
      <alignment horizontal="left" wrapText="1"/>
    </xf>
    <xf numFmtId="164" fontId="2" fillId="2" borderId="20" xfId="0" applyNumberFormat="1" applyFont="1" applyFill="1" applyBorder="1" applyAlignment="1" applyProtection="1">
      <alignment horizontal="left" wrapText="1"/>
    </xf>
    <xf numFmtId="0" fontId="2" fillId="2" borderId="28" xfId="0" applyFont="1" applyFill="1" applyBorder="1" applyAlignment="1" applyProtection="1">
      <alignment horizontal="center" vertical="center" wrapText="1"/>
    </xf>
    <xf numFmtId="0" fontId="2" fillId="2" borderId="1" xfId="0" applyFont="1" applyFill="1" applyBorder="1" applyAlignment="1" applyProtection="1">
      <alignment horizontal="center" vertical="center" wrapText="1"/>
    </xf>
    <xf numFmtId="0" fontId="2" fillId="0" borderId="1" xfId="0" applyFont="1" applyBorder="1" applyAlignment="1" applyProtection="1">
      <alignment horizontal="center" vertical="center" wrapText="1"/>
    </xf>
    <xf numFmtId="0" fontId="2" fillId="0" borderId="15" xfId="0" applyFont="1" applyBorder="1" applyAlignment="1" applyProtection="1">
      <alignment horizontal="center" vertical="center" wrapText="1"/>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8" fillId="0" borderId="0" xfId="0" applyFont="1" applyAlignment="1" applyProtection="1">
      <alignment horizontal="center" wrapText="1"/>
    </xf>
    <xf numFmtId="0" fontId="2" fillId="0" borderId="1" xfId="0" applyFont="1" applyBorder="1" applyAlignment="1" applyProtection="1">
      <alignment horizontal="center" wrapText="1"/>
    </xf>
    <xf numFmtId="0" fontId="18" fillId="0" borderId="15" xfId="0" applyFont="1" applyBorder="1" applyAlignment="1" applyProtection="1">
      <alignment horizontal="center" wrapText="1"/>
    </xf>
    <xf numFmtId="0" fontId="2" fillId="2" borderId="1" xfId="0" applyFont="1" applyFill="1" applyBorder="1" applyAlignment="1" applyProtection="1">
      <alignment horizontal="center" vertical="center" wrapText="1"/>
      <protection locked="0"/>
    </xf>
    <xf numFmtId="0" fontId="83" fillId="0" borderId="0" xfId="0" applyFont="1" applyBorder="1" applyAlignment="1" applyProtection="1">
      <alignment horizontal="left" wrapText="1"/>
    </xf>
    <xf numFmtId="0" fontId="2" fillId="0" borderId="14" xfId="0" applyFont="1" applyBorder="1" applyAlignment="1" applyProtection="1">
      <alignment horizontal="center" wrapText="1"/>
    </xf>
    <xf numFmtId="0" fontId="30" fillId="0" borderId="0" xfId="0" applyFont="1" applyAlignment="1" applyProtection="1">
      <alignment horizontal="center" wrapText="1"/>
    </xf>
    <xf numFmtId="0" fontId="5" fillId="0" borderId="1" xfId="0" applyFont="1" applyBorder="1" applyAlignment="1">
      <alignment horizontal="center" vertical="center" wrapText="1"/>
    </xf>
    <xf numFmtId="0" fontId="2" fillId="0" borderId="1" xfId="0" applyFont="1" applyFill="1" applyBorder="1" applyAlignment="1" applyProtection="1">
      <alignment horizontal="center" vertical="center" wrapText="1"/>
    </xf>
    <xf numFmtId="0" fontId="5" fillId="0" borderId="1" xfId="0" applyFont="1" applyBorder="1" applyAlignment="1" applyProtection="1">
      <alignment horizontal="center" vertical="center" wrapText="1"/>
    </xf>
    <xf numFmtId="0" fontId="13" fillId="0" borderId="16" xfId="0" applyFont="1" applyFill="1" applyBorder="1" applyAlignment="1" applyProtection="1">
      <alignment horizontal="center" vertical="center" wrapText="1"/>
    </xf>
    <xf numFmtId="0" fontId="3" fillId="0" borderId="0" xfId="0" quotePrefix="1" applyFont="1" applyBorder="1" applyAlignment="1" applyProtection="1">
      <alignment horizontal="left" wrapText="1"/>
    </xf>
    <xf numFmtId="0" fontId="2" fillId="0" borderId="0" xfId="0" applyFont="1" applyAlignment="1" applyProtection="1">
      <alignment horizontal="left" wrapText="1"/>
    </xf>
    <xf numFmtId="1" fontId="3" fillId="0" borderId="1" xfId="0" applyNumberFormat="1" applyFont="1" applyBorder="1" applyAlignment="1" applyProtection="1">
      <alignment horizontal="center" vertical="center" wrapText="1"/>
      <protection locked="0"/>
    </xf>
    <xf numFmtId="0" fontId="3" fillId="0" borderId="0" xfId="0" applyFont="1" applyAlignment="1" applyProtection="1">
      <alignment horizontal="center" wrapText="1"/>
      <protection locked="0"/>
    </xf>
    <xf numFmtId="0" fontId="13" fillId="0" borderId="1" xfId="0" applyFont="1" applyBorder="1" applyProtection="1">
      <protection locked="0"/>
    </xf>
    <xf numFmtId="0" fontId="0" fillId="0" borderId="1" xfId="0" applyBorder="1" applyProtection="1">
      <protection locked="0"/>
    </xf>
    <xf numFmtId="0" fontId="13" fillId="0" borderId="6" xfId="0" applyFont="1" applyBorder="1" applyProtection="1">
      <protection locked="0"/>
    </xf>
    <xf numFmtId="0" fontId="13" fillId="0" borderId="77" xfId="0" applyFont="1" applyBorder="1" applyProtection="1">
      <protection locked="0"/>
    </xf>
    <xf numFmtId="0" fontId="0" fillId="0" borderId="77" xfId="0" applyBorder="1" applyProtection="1">
      <protection locked="0"/>
    </xf>
    <xf numFmtId="0" fontId="13" fillId="0" borderId="78" xfId="0" applyFont="1" applyBorder="1" applyProtection="1">
      <protection locked="0"/>
    </xf>
    <xf numFmtId="0" fontId="0" fillId="0" borderId="78" xfId="0" applyBorder="1" applyProtection="1">
      <protection locked="0"/>
    </xf>
    <xf numFmtId="0" fontId="85" fillId="0" borderId="1" xfId="0" applyFont="1" applyBorder="1" applyProtection="1">
      <protection locked="0"/>
    </xf>
    <xf numFmtId="0" fontId="23" fillId="0" borderId="78" xfId="0" applyFont="1" applyBorder="1" applyAlignment="1" applyProtection="1">
      <alignment horizontal="left" vertical="top"/>
      <protection locked="0"/>
    </xf>
    <xf numFmtId="0" fontId="85" fillId="0" borderId="78" xfId="0" applyFont="1" applyBorder="1" applyProtection="1">
      <protection locked="0"/>
    </xf>
    <xf numFmtId="0" fontId="98" fillId="0" borderId="1" xfId="0" applyFont="1" applyBorder="1" applyProtection="1">
      <protection locked="0"/>
    </xf>
    <xf numFmtId="0" fontId="23" fillId="0" borderId="1" xfId="0" applyFont="1" applyBorder="1" applyAlignment="1" applyProtection="1">
      <alignment horizontal="left" vertical="top"/>
      <protection locked="0"/>
    </xf>
    <xf numFmtId="0" fontId="99" fillId="0" borderId="1" xfId="0" applyFont="1" applyBorder="1" applyAlignment="1" applyProtection="1">
      <alignment horizontal="left" vertical="top"/>
      <protection locked="0"/>
    </xf>
    <xf numFmtId="0" fontId="23" fillId="0" borderId="6" xfId="0" applyFont="1" applyBorder="1" applyAlignment="1" applyProtection="1">
      <alignment horizontal="left" vertical="top"/>
      <protection locked="0"/>
    </xf>
    <xf numFmtId="0" fontId="23" fillId="0" borderId="77" xfId="0" applyFont="1" applyBorder="1" applyAlignment="1" applyProtection="1">
      <alignment horizontal="left" vertical="top"/>
      <protection locked="0"/>
    </xf>
    <xf numFmtId="0" fontId="99" fillId="0" borderId="77" xfId="0" applyFont="1" applyBorder="1" applyAlignment="1" applyProtection="1">
      <alignment horizontal="left" vertical="top"/>
      <protection locked="0"/>
    </xf>
    <xf numFmtId="0" fontId="99" fillId="0" borderId="78" xfId="0" applyFont="1" applyBorder="1" applyAlignment="1" applyProtection="1">
      <alignment horizontal="left" vertical="top"/>
      <protection locked="0"/>
    </xf>
    <xf numFmtId="0" fontId="100" fillId="0" borderId="78" xfId="0" applyFont="1" applyBorder="1" applyAlignment="1" applyProtection="1">
      <alignment horizontal="left" vertical="top"/>
      <protection locked="0"/>
    </xf>
    <xf numFmtId="0" fontId="98" fillId="0" borderId="78" xfId="0" applyFont="1" applyBorder="1" applyProtection="1">
      <protection locked="0"/>
    </xf>
    <xf numFmtId="0" fontId="99" fillId="0" borderId="78" xfId="0" applyFont="1" applyBorder="1" applyAlignment="1" applyProtection="1">
      <alignment vertical="top"/>
      <protection locked="0"/>
    </xf>
    <xf numFmtId="0" fontId="85" fillId="0" borderId="79" xfId="0" applyFont="1" applyBorder="1" applyAlignment="1" applyProtection="1">
      <alignment wrapText="1"/>
      <protection locked="0"/>
    </xf>
    <xf numFmtId="0" fontId="85" fillId="0" borderId="78" xfId="0" applyFont="1" applyBorder="1" applyAlignment="1" applyProtection="1">
      <alignment wrapText="1"/>
      <protection locked="0"/>
    </xf>
    <xf numFmtId="0" fontId="98" fillId="0" borderId="79" xfId="0" applyFont="1" applyBorder="1" applyAlignment="1" applyProtection="1">
      <alignment wrapText="1"/>
      <protection locked="0"/>
    </xf>
    <xf numFmtId="0" fontId="23" fillId="0" borderId="79" xfId="0" applyFont="1" applyBorder="1" applyAlignment="1" applyProtection="1">
      <alignment horizontal="left" vertical="top" wrapText="1"/>
      <protection locked="0"/>
    </xf>
    <xf numFmtId="0" fontId="99" fillId="0" borderId="79" xfId="0" applyFont="1" applyBorder="1" applyAlignment="1" applyProtection="1">
      <alignment horizontal="left" vertical="top" wrapText="1"/>
      <protection locked="0"/>
    </xf>
    <xf numFmtId="0" fontId="23" fillId="0" borderId="78" xfId="0" applyFont="1" applyBorder="1" applyAlignment="1" applyProtection="1">
      <alignment horizontal="left" vertical="top" wrapText="1"/>
      <protection locked="0"/>
    </xf>
    <xf numFmtId="0" fontId="23" fillId="0" borderId="80" xfId="0" applyFont="1" applyBorder="1" applyAlignment="1" applyProtection="1">
      <alignment horizontal="left" vertical="top" wrapText="1"/>
      <protection locked="0"/>
    </xf>
    <xf numFmtId="0" fontId="13" fillId="0" borderId="79" xfId="0" applyFont="1" applyBorder="1" applyAlignment="1" applyProtection="1">
      <alignment wrapText="1"/>
      <protection locked="0"/>
    </xf>
    <xf numFmtId="0" fontId="99" fillId="0" borderId="78" xfId="0" applyFont="1" applyBorder="1" applyAlignment="1" applyProtection="1">
      <alignment horizontal="left" vertical="top" wrapText="1"/>
      <protection locked="0"/>
    </xf>
    <xf numFmtId="0" fontId="13" fillId="0" borderId="78" xfId="0" applyFont="1" applyBorder="1" applyAlignment="1" applyProtection="1">
      <alignment wrapText="1"/>
      <protection locked="0"/>
    </xf>
    <xf numFmtId="0" fontId="23" fillId="0" borderId="77" xfId="0" applyFont="1" applyBorder="1" applyAlignment="1" applyProtection="1">
      <alignment horizontal="left" vertical="top" wrapText="1"/>
      <protection locked="0"/>
    </xf>
    <xf numFmtId="0" fontId="98" fillId="0" borderId="78" xfId="0" applyFont="1" applyBorder="1" applyAlignment="1" applyProtection="1">
      <alignment wrapText="1"/>
      <protection locked="0"/>
    </xf>
    <xf numFmtId="0" fontId="98" fillId="0" borderId="78" xfId="0" quotePrefix="1" applyFont="1" applyBorder="1" applyAlignment="1" applyProtection="1">
      <alignment wrapText="1"/>
      <protection locked="0"/>
    </xf>
    <xf numFmtId="0" fontId="99" fillId="0" borderId="78" xfId="0" applyFont="1" applyBorder="1" applyAlignment="1" applyProtection="1">
      <alignment vertical="top" wrapText="1"/>
      <protection locked="0"/>
    </xf>
    <xf numFmtId="0" fontId="0" fillId="0" borderId="81" xfId="0" applyBorder="1" applyAlignment="1" applyProtection="1">
      <alignment horizontal="left" vertical="top" wrapText="1"/>
      <protection locked="0"/>
    </xf>
    <xf numFmtId="0" fontId="0" fillId="0" borderId="82" xfId="0" applyBorder="1" applyAlignment="1" applyProtection="1">
      <alignment horizontal="left" vertical="top" wrapText="1"/>
      <protection locked="0"/>
    </xf>
    <xf numFmtId="0" fontId="3" fillId="4" borderId="1" xfId="0" applyFont="1" applyFill="1" applyBorder="1" applyAlignment="1" applyProtection="1">
      <alignment horizontal="left" vertical="center" wrapText="1"/>
      <protection locked="0"/>
    </xf>
    <xf numFmtId="14" fontId="0" fillId="0" borderId="82" xfId="0" applyNumberFormat="1" applyBorder="1" applyAlignment="1" applyProtection="1">
      <alignment horizontal="left" vertical="top" wrapText="1"/>
      <protection locked="0"/>
    </xf>
    <xf numFmtId="0" fontId="0" fillId="0" borderId="83" xfId="0" applyBorder="1" applyAlignment="1" applyProtection="1">
      <alignment horizontal="left" vertical="top" wrapText="1"/>
      <protection locked="0"/>
    </xf>
    <xf numFmtId="0" fontId="2" fillId="0" borderId="1" xfId="0" applyFont="1" applyBorder="1" applyAlignment="1" applyProtection="1">
      <alignment horizontal="center" vertical="center" wrapText="1"/>
    </xf>
    <xf numFmtId="0" fontId="8" fillId="0" borderId="0" xfId="0" applyFont="1" applyAlignment="1" applyProtection="1">
      <alignment horizontal="center" wrapText="1"/>
    </xf>
    <xf numFmtId="0" fontId="18" fillId="0" borderId="15" xfId="0" applyFont="1" applyBorder="1" applyAlignment="1" applyProtection="1">
      <alignment horizontal="center" wrapText="1"/>
    </xf>
    <xf numFmtId="0" fontId="3" fillId="0" borderId="0" xfId="0" applyFont="1" applyAlignment="1" applyProtection="1">
      <alignment horizontal="center" vertical="center"/>
      <protection locked="0"/>
    </xf>
    <xf numFmtId="0" fontId="3" fillId="0" borderId="1" xfId="0" applyFont="1" applyFill="1" applyBorder="1" applyAlignment="1" applyProtection="1">
      <alignment horizontal="center" vertical="center" wrapText="1"/>
      <protection locked="0"/>
    </xf>
    <xf numFmtId="0" fontId="13" fillId="0" borderId="0" xfId="0" applyFont="1" applyAlignment="1" applyProtection="1">
      <alignment horizontal="left" wrapText="1"/>
    </xf>
    <xf numFmtId="0" fontId="8" fillId="0" borderId="1" xfId="0" applyFont="1" applyBorder="1" applyAlignment="1" applyProtection="1">
      <alignment horizontal="center" wrapText="1"/>
      <protection locked="0"/>
    </xf>
    <xf numFmtId="0" fontId="8" fillId="0" borderId="22" xfId="0" applyFont="1" applyBorder="1" applyAlignment="1" applyProtection="1">
      <alignment horizontal="center" wrapText="1"/>
      <protection locked="0"/>
    </xf>
    <xf numFmtId="0" fontId="8" fillId="0" borderId="1" xfId="0" applyFont="1" applyFill="1" applyBorder="1" applyAlignment="1" applyProtection="1">
      <alignment horizontal="center" wrapText="1"/>
      <protection locked="0"/>
    </xf>
    <xf numFmtId="0" fontId="8" fillId="0" borderId="22" xfId="0" applyFont="1" applyFill="1" applyBorder="1" applyAlignment="1" applyProtection="1">
      <alignment horizontal="center" wrapText="1"/>
      <protection locked="0"/>
    </xf>
    <xf numFmtId="0" fontId="18" fillId="8" borderId="41" xfId="0" applyFont="1" applyFill="1" applyBorder="1" applyAlignment="1" applyProtection="1">
      <alignment horizontal="center" vertical="center"/>
    </xf>
    <xf numFmtId="0" fontId="18" fillId="8" borderId="0" xfId="0" applyFont="1" applyFill="1" applyBorder="1" applyAlignment="1" applyProtection="1">
      <alignment horizontal="center" vertical="center"/>
    </xf>
    <xf numFmtId="0" fontId="18" fillId="8" borderId="42" xfId="0" applyFont="1" applyFill="1" applyBorder="1" applyAlignment="1" applyProtection="1">
      <alignment horizontal="center" vertical="center"/>
    </xf>
    <xf numFmtId="0" fontId="6" fillId="15" borderId="46" xfId="0" applyFont="1" applyFill="1" applyBorder="1" applyAlignment="1" applyProtection="1">
      <alignment horizontal="center" vertical="center" wrapText="1"/>
    </xf>
    <xf numFmtId="0" fontId="6" fillId="15" borderId="47" xfId="0" applyFont="1" applyFill="1" applyBorder="1" applyAlignment="1" applyProtection="1">
      <alignment horizontal="center" vertical="center" wrapText="1"/>
    </xf>
    <xf numFmtId="0" fontId="6" fillId="15" borderId="48" xfId="0" applyFont="1" applyFill="1" applyBorder="1" applyAlignment="1" applyProtection="1">
      <alignment horizontal="center" vertical="center" wrapText="1"/>
    </xf>
    <xf numFmtId="0" fontId="18" fillId="8" borderId="37" xfId="0" applyFont="1" applyFill="1" applyBorder="1" applyAlignment="1" applyProtection="1">
      <alignment horizontal="center"/>
    </xf>
    <xf numFmtId="0" fontId="18" fillId="8" borderId="43" xfId="0" applyFont="1" applyFill="1" applyBorder="1" applyAlignment="1" applyProtection="1">
      <alignment horizontal="center"/>
    </xf>
    <xf numFmtId="0" fontId="18" fillId="8" borderId="38" xfId="0" applyFont="1" applyFill="1" applyBorder="1" applyAlignment="1" applyProtection="1">
      <alignment horizontal="center"/>
    </xf>
    <xf numFmtId="0" fontId="8" fillId="0" borderId="14" xfId="0" applyFont="1" applyBorder="1" applyAlignment="1" applyProtection="1">
      <alignment horizontal="center" wrapText="1"/>
      <protection locked="0"/>
    </xf>
    <xf numFmtId="0" fontId="8" fillId="0" borderId="55" xfId="0" applyFont="1" applyBorder="1" applyAlignment="1" applyProtection="1">
      <alignment horizontal="center" wrapText="1"/>
      <protection locked="0"/>
    </xf>
    <xf numFmtId="0" fontId="18" fillId="8" borderId="34" xfId="0" applyFont="1" applyFill="1" applyBorder="1" applyAlignment="1" applyProtection="1">
      <alignment horizontal="center"/>
    </xf>
    <xf numFmtId="0" fontId="18" fillId="8" borderId="44" xfId="0" applyFont="1" applyFill="1" applyBorder="1" applyAlignment="1" applyProtection="1">
      <alignment horizontal="center"/>
    </xf>
    <xf numFmtId="0" fontId="18" fillId="8" borderId="35" xfId="0" applyFont="1" applyFill="1" applyBorder="1" applyAlignment="1" applyProtection="1">
      <alignment horizontal="center"/>
    </xf>
    <xf numFmtId="0" fontId="3" fillId="0" borderId="0" xfId="0" applyFont="1" applyBorder="1" applyAlignment="1" applyProtection="1">
      <alignment horizontal="left" wrapText="1"/>
    </xf>
    <xf numFmtId="0" fontId="6" fillId="8" borderId="37" xfId="0" applyFont="1" applyFill="1" applyBorder="1" applyAlignment="1" applyProtection="1">
      <alignment horizontal="center"/>
    </xf>
    <xf numFmtId="0" fontId="14" fillId="8" borderId="38" xfId="0" applyFont="1" applyFill="1" applyBorder="1" applyAlignment="1" applyProtection="1">
      <alignment horizontal="center"/>
    </xf>
    <xf numFmtId="0" fontId="13" fillId="0" borderId="41" xfId="0" applyFont="1" applyBorder="1" applyAlignment="1" applyProtection="1">
      <alignment horizontal="left" vertical="center" wrapText="1"/>
    </xf>
    <xf numFmtId="0" fontId="13" fillId="0" borderId="42" xfId="0" applyFont="1" applyBorder="1" applyAlignment="1" applyProtection="1">
      <alignment horizontal="left" vertical="center" wrapText="1"/>
    </xf>
    <xf numFmtId="0" fontId="13" fillId="0" borderId="39" xfId="0" applyFont="1" applyBorder="1" applyAlignment="1" applyProtection="1">
      <alignment horizontal="left" vertical="center" wrapText="1"/>
    </xf>
    <xf numFmtId="0" fontId="13" fillId="0" borderId="40" xfId="0" applyFont="1" applyBorder="1" applyAlignment="1" applyProtection="1">
      <alignment horizontal="left" vertical="center" wrapText="1"/>
    </xf>
    <xf numFmtId="0" fontId="3" fillId="0" borderId="21" xfId="0" applyFont="1" applyBorder="1" applyAlignment="1" applyProtection="1">
      <alignment horizontal="left"/>
    </xf>
    <xf numFmtId="0" fontId="3" fillId="0" borderId="15" xfId="0" applyFont="1" applyBorder="1" applyAlignment="1" applyProtection="1">
      <alignment horizontal="left"/>
    </xf>
    <xf numFmtId="0" fontId="3" fillId="0" borderId="23" xfId="0" applyFont="1" applyBorder="1" applyAlignment="1" applyProtection="1">
      <alignment horizontal="left"/>
    </xf>
    <xf numFmtId="0" fontId="3" fillId="0" borderId="24" xfId="0" applyFont="1" applyBorder="1" applyAlignment="1" applyProtection="1">
      <alignment horizontal="left"/>
    </xf>
    <xf numFmtId="0" fontId="3" fillId="3" borderId="15" xfId="0" applyFont="1" applyFill="1" applyBorder="1" applyAlignment="1" applyProtection="1">
      <alignment horizontal="center"/>
    </xf>
    <xf numFmtId="0" fontId="2" fillId="2" borderId="18" xfId="0" applyFont="1" applyFill="1" applyBorder="1" applyAlignment="1" applyProtection="1">
      <alignment wrapText="1"/>
    </xf>
    <xf numFmtId="0" fontId="2" fillId="2" borderId="19" xfId="0" applyFont="1" applyFill="1" applyBorder="1" applyAlignment="1" applyProtection="1">
      <alignment wrapText="1"/>
    </xf>
    <xf numFmtId="0" fontId="2" fillId="2" borderId="20" xfId="0" applyFont="1" applyFill="1" applyBorder="1" applyAlignment="1" applyProtection="1">
      <alignment wrapText="1"/>
    </xf>
    <xf numFmtId="164" fontId="3" fillId="0" borderId="23" xfId="0" applyNumberFormat="1" applyFont="1" applyFill="1" applyBorder="1" applyAlignment="1" applyProtection="1">
      <alignment horizontal="left" wrapText="1"/>
    </xf>
    <xf numFmtId="0" fontId="3" fillId="0" borderId="24" xfId="0" applyFont="1" applyBorder="1" applyAlignment="1" applyProtection="1">
      <alignment horizontal="left" wrapText="1"/>
    </xf>
    <xf numFmtId="0" fontId="3" fillId="0" borderId="64" xfId="0" applyFont="1" applyBorder="1" applyAlignment="1" applyProtection="1">
      <alignment horizontal="center" vertical="center" wrapText="1"/>
    </xf>
    <xf numFmtId="0" fontId="3" fillId="0" borderId="8" xfId="0" applyFont="1" applyBorder="1" applyAlignment="1" applyProtection="1">
      <alignment horizontal="center" vertical="center" wrapText="1"/>
    </xf>
    <xf numFmtId="0" fontId="3" fillId="0" borderId="41" xfId="0" applyFont="1" applyBorder="1" applyAlignment="1" applyProtection="1">
      <alignment horizontal="center" vertical="center" wrapText="1"/>
    </xf>
    <xf numFmtId="0" fontId="3" fillId="0" borderId="13" xfId="0" applyFont="1" applyBorder="1" applyAlignment="1" applyProtection="1">
      <alignment horizontal="center" vertical="center" wrapText="1"/>
    </xf>
    <xf numFmtId="0" fontId="3" fillId="0" borderId="65" xfId="0" applyFont="1" applyBorder="1" applyAlignment="1" applyProtection="1">
      <alignment horizontal="center" vertical="center" wrapText="1"/>
    </xf>
    <xf numFmtId="0" fontId="3" fillId="0" borderId="10" xfId="0" applyFont="1" applyBorder="1" applyAlignment="1" applyProtection="1">
      <alignment horizontal="center" vertical="center" wrapText="1"/>
    </xf>
    <xf numFmtId="0" fontId="37" fillId="0" borderId="0" xfId="0" applyFont="1" applyAlignment="1" applyProtection="1">
      <alignment horizontal="center"/>
    </xf>
    <xf numFmtId="164" fontId="3" fillId="0" borderId="39" xfId="0" applyNumberFormat="1" applyFont="1" applyFill="1" applyBorder="1" applyAlignment="1" applyProtection="1">
      <alignment horizontal="left" wrapText="1"/>
    </xf>
    <xf numFmtId="0" fontId="3" fillId="0" borderId="33" xfId="0" applyFont="1" applyBorder="1" applyAlignment="1" applyProtection="1">
      <alignment horizontal="left" wrapText="1"/>
    </xf>
    <xf numFmtId="164" fontId="3" fillId="0" borderId="21" xfId="0" applyNumberFormat="1" applyFont="1" applyFill="1" applyBorder="1" applyAlignment="1" applyProtection="1">
      <alignment horizontal="left" wrapText="1"/>
    </xf>
    <xf numFmtId="164" fontId="3" fillId="0" borderId="15" xfId="0" applyNumberFormat="1" applyFont="1" applyFill="1" applyBorder="1" applyAlignment="1" applyProtection="1">
      <alignment horizontal="left" wrapText="1"/>
    </xf>
    <xf numFmtId="164" fontId="3" fillId="0" borderId="16" xfId="0" applyNumberFormat="1" applyFont="1" applyFill="1" applyBorder="1" applyAlignment="1" applyProtection="1">
      <alignment horizontal="left" wrapText="1"/>
    </xf>
    <xf numFmtId="164" fontId="3" fillId="0" borderId="24" xfId="0" applyNumberFormat="1" applyFont="1" applyFill="1" applyBorder="1" applyAlignment="1" applyProtection="1">
      <alignment horizontal="left" wrapText="1"/>
    </xf>
    <xf numFmtId="164" fontId="3" fillId="0" borderId="27" xfId="0" applyNumberFormat="1" applyFont="1" applyFill="1" applyBorder="1" applyAlignment="1" applyProtection="1">
      <alignment horizontal="left" wrapText="1"/>
    </xf>
    <xf numFmtId="0" fontId="3" fillId="0" borderId="30" xfId="0" applyFont="1" applyBorder="1" applyAlignment="1" applyProtection="1">
      <alignment horizontal="left" wrapText="1"/>
    </xf>
    <xf numFmtId="0" fontId="3" fillId="0" borderId="31" xfId="0" applyFont="1" applyBorder="1" applyAlignment="1" applyProtection="1">
      <alignment horizontal="left" wrapText="1"/>
    </xf>
    <xf numFmtId="164" fontId="2" fillId="2" borderId="18" xfId="0" applyNumberFormat="1" applyFont="1" applyFill="1" applyBorder="1" applyAlignment="1" applyProtection="1">
      <alignment horizontal="left" wrapText="1"/>
    </xf>
    <xf numFmtId="164" fontId="2" fillId="2" borderId="19" xfId="0" applyNumberFormat="1" applyFont="1" applyFill="1" applyBorder="1" applyAlignment="1" applyProtection="1">
      <alignment horizontal="left" wrapText="1"/>
    </xf>
    <xf numFmtId="164" fontId="2" fillId="2" borderId="20" xfId="0" applyNumberFormat="1" applyFont="1" applyFill="1" applyBorder="1" applyAlignment="1" applyProtection="1">
      <alignment horizontal="left" wrapText="1"/>
    </xf>
    <xf numFmtId="0" fontId="3" fillId="0" borderId="15" xfId="0" applyFont="1" applyBorder="1" applyAlignment="1" applyProtection="1">
      <alignment horizontal="left" wrapText="1"/>
    </xf>
    <xf numFmtId="0" fontId="3" fillId="0" borderId="74" xfId="0" applyFont="1" applyBorder="1" applyAlignment="1" applyProtection="1">
      <alignment horizontal="center" vertical="center" wrapText="1"/>
    </xf>
    <xf numFmtId="0" fontId="3" fillId="0" borderId="75" xfId="0" applyFont="1" applyBorder="1" applyAlignment="1" applyProtection="1">
      <alignment horizontal="center" vertical="center" wrapText="1"/>
    </xf>
    <xf numFmtId="0" fontId="3" fillId="0" borderId="65" xfId="0" applyFont="1" applyBorder="1" applyAlignment="1" applyProtection="1">
      <alignment horizontal="left"/>
    </xf>
    <xf numFmtId="0" fontId="3" fillId="0" borderId="10" xfId="0" applyFont="1" applyBorder="1" applyAlignment="1" applyProtection="1">
      <alignment horizontal="left"/>
    </xf>
    <xf numFmtId="0" fontId="3" fillId="0" borderId="27" xfId="0" applyFont="1" applyBorder="1" applyAlignment="1" applyProtection="1">
      <alignment horizontal="left"/>
    </xf>
    <xf numFmtId="0" fontId="2" fillId="2" borderId="37" xfId="0" applyFont="1" applyFill="1" applyBorder="1" applyAlignment="1" applyProtection="1">
      <alignment horizontal="center" wrapText="1"/>
    </xf>
    <xf numFmtId="0" fontId="2" fillId="2" borderId="43" xfId="0" applyFont="1" applyFill="1" applyBorder="1" applyAlignment="1" applyProtection="1">
      <alignment horizontal="center" wrapText="1"/>
    </xf>
    <xf numFmtId="0" fontId="2" fillId="2" borderId="38" xfId="0" applyFont="1" applyFill="1" applyBorder="1" applyAlignment="1" applyProtection="1">
      <alignment horizontal="center" wrapText="1"/>
    </xf>
    <xf numFmtId="0" fontId="2" fillId="2" borderId="28" xfId="0" applyFont="1" applyFill="1" applyBorder="1" applyAlignment="1" applyProtection="1">
      <alignment horizontal="center" vertical="center" wrapText="1"/>
    </xf>
    <xf numFmtId="0" fontId="2" fillId="2" borderId="1" xfId="0" applyFont="1" applyFill="1" applyBorder="1" applyAlignment="1" applyProtection="1">
      <alignment horizontal="center" vertical="center" wrapText="1"/>
    </xf>
    <xf numFmtId="0" fontId="90" fillId="0" borderId="12" xfId="0" applyFont="1" applyBorder="1" applyAlignment="1" applyProtection="1">
      <alignment horizontal="center" wrapText="1"/>
    </xf>
    <xf numFmtId="0" fontId="90" fillId="0" borderId="0" xfId="0" applyFont="1" applyBorder="1" applyAlignment="1" applyProtection="1">
      <alignment horizontal="center" wrapText="1"/>
    </xf>
    <xf numFmtId="0" fontId="3" fillId="0" borderId="9" xfId="0" applyFont="1" applyBorder="1" applyAlignment="1" applyProtection="1">
      <alignment horizontal="left"/>
    </xf>
    <xf numFmtId="0" fontId="3" fillId="0" borderId="5" xfId="0" applyFont="1" applyBorder="1" applyAlignment="1" applyProtection="1">
      <alignment horizontal="left"/>
    </xf>
    <xf numFmtId="0" fontId="2" fillId="0" borderId="1" xfId="0" applyFont="1" applyBorder="1" applyAlignment="1" applyProtection="1">
      <alignment horizontal="center" vertical="center" wrapText="1"/>
    </xf>
    <xf numFmtId="0" fontId="2" fillId="0" borderId="14" xfId="0" applyFont="1" applyBorder="1" applyAlignment="1" applyProtection="1">
      <alignment horizontal="center" vertical="center" wrapText="1"/>
    </xf>
    <xf numFmtId="0" fontId="2" fillId="0" borderId="15" xfId="0" applyFont="1" applyBorder="1" applyAlignment="1" applyProtection="1">
      <alignment horizontal="center" vertical="center" wrapText="1"/>
    </xf>
    <xf numFmtId="0" fontId="13" fillId="0" borderId="15" xfId="0" applyFont="1" applyBorder="1" applyAlignment="1" applyProtection="1">
      <alignment horizontal="center" vertical="center" wrapText="1"/>
    </xf>
    <xf numFmtId="0" fontId="13" fillId="0" borderId="16" xfId="0" applyFont="1" applyBorder="1" applyAlignment="1" applyProtection="1">
      <alignment horizontal="center" vertical="center" wrapText="1"/>
    </xf>
    <xf numFmtId="0" fontId="5" fillId="0" borderId="14" xfId="0" applyFont="1" applyBorder="1" applyAlignment="1" applyProtection="1">
      <alignment horizontal="center" vertical="center" wrapText="1"/>
    </xf>
    <xf numFmtId="0" fontId="8" fillId="0" borderId="15" xfId="0" applyFont="1" applyBorder="1" applyAlignment="1" applyProtection="1">
      <alignment horizontal="center" vertical="center" wrapText="1"/>
    </xf>
    <xf numFmtId="0" fontId="8" fillId="0" borderId="16" xfId="0" applyFont="1" applyBorder="1" applyAlignment="1" applyProtection="1">
      <alignment horizontal="center" vertical="center" wrapText="1"/>
    </xf>
    <xf numFmtId="0" fontId="5" fillId="0" borderId="15" xfId="0" applyFont="1" applyBorder="1" applyAlignment="1" applyProtection="1">
      <alignment horizontal="center" vertical="center" wrapText="1"/>
    </xf>
    <xf numFmtId="0" fontId="5" fillId="0" borderId="16" xfId="0" applyFont="1" applyBorder="1" applyAlignment="1" applyProtection="1">
      <alignment horizontal="center" vertical="center" wrapText="1"/>
    </xf>
    <xf numFmtId="0" fontId="5" fillId="0" borderId="14" xfId="0" applyFont="1" applyBorder="1" applyAlignment="1">
      <alignment horizontal="center" vertical="center" wrapText="1"/>
    </xf>
    <xf numFmtId="0" fontId="5" fillId="0" borderId="15" xfId="0" applyFont="1" applyBorder="1" applyAlignment="1">
      <alignment horizontal="center" vertical="center" wrapText="1"/>
    </xf>
    <xf numFmtId="0" fontId="2" fillId="0" borderId="16" xfId="0" applyFont="1" applyBorder="1" applyAlignment="1" applyProtection="1">
      <alignment horizontal="center" vertical="center" wrapText="1"/>
    </xf>
    <xf numFmtId="0" fontId="90" fillId="0" borderId="5" xfId="0" applyFont="1" applyBorder="1" applyAlignment="1" applyProtection="1">
      <alignment horizontal="center" vertical="center" wrapText="1"/>
    </xf>
    <xf numFmtId="0" fontId="8" fillId="0" borderId="12" xfId="0" applyFont="1" applyFill="1" applyBorder="1" applyAlignment="1" applyProtection="1">
      <alignment horizontal="center" wrapText="1"/>
    </xf>
    <xf numFmtId="0" fontId="8" fillId="0" borderId="0" xfId="0" applyFont="1" applyFill="1" applyAlignment="1" applyProtection="1">
      <alignment horizontal="center" wrapText="1"/>
    </xf>
    <xf numFmtId="0" fontId="5" fillId="0" borderId="16" xfId="0" applyFont="1" applyBorder="1" applyAlignment="1">
      <alignment horizontal="center" vertical="center" wrapText="1"/>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7" xfId="0" quotePrefix="1" applyFont="1" applyBorder="1" applyAlignment="1" applyProtection="1">
      <alignment horizontal="left" wrapText="1"/>
    </xf>
    <xf numFmtId="0" fontId="2" fillId="0" borderId="2" xfId="0" quotePrefix="1" applyFont="1" applyBorder="1" applyAlignment="1" applyProtection="1">
      <alignment horizontal="left" wrapText="1"/>
    </xf>
    <xf numFmtId="0" fontId="2" fillId="0" borderId="8" xfId="0" quotePrefix="1" applyFont="1" applyBorder="1" applyAlignment="1" applyProtection="1">
      <alignment horizontal="left" wrapText="1"/>
    </xf>
    <xf numFmtId="0" fontId="8" fillId="0" borderId="0" xfId="0" applyFont="1" applyAlignment="1" applyProtection="1">
      <alignment horizontal="center" wrapText="1"/>
    </xf>
    <xf numFmtId="0" fontId="5" fillId="0" borderId="15" xfId="0" applyFont="1" applyBorder="1" applyAlignment="1" applyProtection="1">
      <alignment horizontal="center" vertical="center"/>
    </xf>
    <xf numFmtId="0" fontId="2" fillId="0" borderId="12" xfId="0" applyFont="1" applyBorder="1" applyAlignment="1" applyProtection="1">
      <alignment horizontal="center" wrapText="1"/>
    </xf>
    <xf numFmtId="0" fontId="2" fillId="0" borderId="0" xfId="0" applyFont="1" applyAlignment="1" applyProtection="1">
      <alignment horizontal="center" wrapText="1"/>
    </xf>
    <xf numFmtId="0" fontId="83" fillId="0" borderId="0" xfId="0" applyFont="1" applyAlignment="1" applyProtection="1">
      <alignment horizontal="left" wrapText="1"/>
    </xf>
    <xf numFmtId="165" fontId="1" fillId="5" borderId="69" xfId="11" applyNumberFormat="1" applyFont="1" applyFill="1" applyBorder="1" applyAlignment="1" applyProtection="1">
      <alignment horizontal="center" vertical="center" wrapText="1"/>
      <protection locked="0"/>
    </xf>
    <xf numFmtId="165" fontId="13" fillId="0" borderId="26" xfId="11" applyNumberFormat="1" applyFont="1" applyBorder="1" applyAlignment="1" applyProtection="1">
      <alignment horizontal="center" vertical="center" wrapText="1"/>
      <protection locked="0"/>
    </xf>
    <xf numFmtId="165" fontId="3" fillId="3" borderId="6" xfId="11" applyNumberFormat="1" applyFont="1" applyFill="1" applyBorder="1" applyAlignment="1" applyProtection="1">
      <alignment horizontal="center" vertical="center" wrapText="1"/>
      <protection locked="0"/>
    </xf>
    <xf numFmtId="165" fontId="13" fillId="0" borderId="4" xfId="11" applyNumberFormat="1" applyFont="1" applyBorder="1" applyAlignment="1" applyProtection="1">
      <alignment horizontal="center" vertical="center" wrapText="1"/>
      <protection locked="0"/>
    </xf>
    <xf numFmtId="0" fontId="33" fillId="6" borderId="37" xfId="0" applyFont="1" applyFill="1" applyBorder="1" applyAlignment="1" applyProtection="1">
      <alignment horizontal="left" wrapText="1"/>
    </xf>
    <xf numFmtId="0" fontId="33" fillId="6" borderId="43" xfId="0" applyFont="1" applyFill="1" applyBorder="1" applyAlignment="1" applyProtection="1">
      <alignment horizontal="left" wrapText="1"/>
    </xf>
    <xf numFmtId="0" fontId="33" fillId="6" borderId="38" xfId="0" applyFont="1" applyFill="1" applyBorder="1" applyAlignment="1" applyProtection="1">
      <alignment horizontal="left" wrapText="1"/>
    </xf>
    <xf numFmtId="0" fontId="3" fillId="0" borderId="28" xfId="0" applyFont="1" applyBorder="1" applyAlignment="1" applyProtection="1">
      <alignment horizontal="left" wrapText="1"/>
      <protection locked="0"/>
    </xf>
    <xf numFmtId="165" fontId="3" fillId="5" borderId="1" xfId="11" applyNumberFormat="1" applyFont="1" applyFill="1" applyBorder="1" applyAlignment="1" applyProtection="1">
      <alignment horizontal="center" vertical="center" wrapText="1"/>
      <protection locked="0"/>
    </xf>
    <xf numFmtId="0" fontId="33" fillId="6" borderId="39" xfId="0" applyFont="1" applyFill="1" applyBorder="1" applyAlignment="1" applyProtection="1">
      <alignment horizontal="left" wrapText="1"/>
    </xf>
    <xf numFmtId="0" fontId="33" fillId="6" borderId="33" xfId="0" applyFont="1" applyFill="1" applyBorder="1" applyAlignment="1" applyProtection="1">
      <alignment horizontal="left" wrapText="1"/>
    </xf>
    <xf numFmtId="0" fontId="33" fillId="6" borderId="40" xfId="0" applyFont="1" applyFill="1" applyBorder="1" applyAlignment="1" applyProtection="1">
      <alignment horizontal="left" wrapText="1"/>
    </xf>
    <xf numFmtId="0" fontId="2" fillId="0" borderId="1" xfId="0" applyFont="1" applyBorder="1" applyAlignment="1" applyProtection="1">
      <alignment horizontal="center" wrapText="1"/>
    </xf>
    <xf numFmtId="14" fontId="2" fillId="0" borderId="15" xfId="0" applyNumberFormat="1" applyFont="1" applyBorder="1" applyAlignment="1" applyProtection="1">
      <alignment horizontal="center" wrapText="1"/>
    </xf>
    <xf numFmtId="14" fontId="2" fillId="0" borderId="16" xfId="0" applyNumberFormat="1" applyFont="1" applyBorder="1" applyAlignment="1" applyProtection="1">
      <alignment horizontal="center" wrapText="1"/>
    </xf>
    <xf numFmtId="0" fontId="18" fillId="0" borderId="34" xfId="0" applyFont="1" applyBorder="1" applyAlignment="1" applyProtection="1">
      <alignment horizontal="center" wrapText="1"/>
    </xf>
    <xf numFmtId="0" fontId="18" fillId="0" borderId="44" xfId="0" applyFont="1" applyBorder="1" applyAlignment="1" applyProtection="1">
      <alignment horizontal="center" wrapText="1"/>
    </xf>
    <xf numFmtId="0" fontId="18" fillId="0" borderId="35" xfId="0" applyFont="1" applyBorder="1" applyAlignment="1" applyProtection="1">
      <alignment horizontal="center" wrapText="1"/>
    </xf>
    <xf numFmtId="0" fontId="18" fillId="0" borderId="28" xfId="0" applyFont="1" applyBorder="1" applyAlignment="1" applyProtection="1">
      <alignment horizontal="center" wrapText="1"/>
    </xf>
    <xf numFmtId="0" fontId="18" fillId="0" borderId="1" xfId="0" applyFont="1" applyBorder="1" applyAlignment="1" applyProtection="1">
      <alignment horizontal="center" wrapText="1"/>
    </xf>
    <xf numFmtId="0" fontId="18" fillId="0" borderId="22" xfId="0" applyFont="1" applyBorder="1" applyAlignment="1" applyProtection="1">
      <alignment horizontal="center" wrapText="1"/>
    </xf>
    <xf numFmtId="0" fontId="18" fillId="0" borderId="21" xfId="0" applyFont="1" applyBorder="1" applyAlignment="1" applyProtection="1">
      <alignment horizontal="center" wrapText="1"/>
    </xf>
    <xf numFmtId="0" fontId="18" fillId="0" borderId="15" xfId="0" applyFont="1" applyBorder="1" applyAlignment="1" applyProtection="1">
      <alignment horizontal="center" wrapText="1"/>
    </xf>
    <xf numFmtId="0" fontId="18" fillId="0" borderId="55" xfId="0" applyFont="1" applyBorder="1" applyAlignment="1" applyProtection="1">
      <alignment horizontal="center" wrapText="1"/>
    </xf>
    <xf numFmtId="0" fontId="13" fillId="0" borderId="71" xfId="0" applyFont="1" applyBorder="1" applyAlignment="1" applyProtection="1">
      <alignment horizontal="left" wrapText="1"/>
      <protection locked="0"/>
    </xf>
    <xf numFmtId="0" fontId="3" fillId="0" borderId="11" xfId="0" applyFont="1" applyBorder="1" applyAlignment="1" applyProtection="1">
      <alignment horizontal="left" wrapText="1"/>
      <protection locked="0"/>
    </xf>
    <xf numFmtId="0" fontId="3" fillId="0" borderId="66" xfId="0" applyFont="1" applyBorder="1" applyAlignment="1" applyProtection="1">
      <alignment horizontal="left" wrapText="1"/>
      <protection locked="0"/>
    </xf>
    <xf numFmtId="0" fontId="3" fillId="0" borderId="6" xfId="0" applyFont="1" applyBorder="1" applyAlignment="1" applyProtection="1">
      <alignment horizontal="left" wrapText="1"/>
      <protection locked="0"/>
    </xf>
    <xf numFmtId="0" fontId="2" fillId="2" borderId="28" xfId="0"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center" wrapText="1"/>
      <protection locked="0"/>
    </xf>
    <xf numFmtId="0" fontId="3" fillId="0" borderId="23" xfId="0" applyFont="1" applyBorder="1" applyAlignment="1" applyProtection="1">
      <alignment horizontal="left" wrapText="1"/>
      <protection locked="0"/>
    </xf>
    <xf numFmtId="0" fontId="3" fillId="0" borderId="24" xfId="0" applyFont="1" applyBorder="1" applyAlignment="1" applyProtection="1">
      <alignment horizontal="left" wrapText="1"/>
      <protection locked="0"/>
    </xf>
    <xf numFmtId="0" fontId="83" fillId="0" borderId="0" xfId="0" applyFont="1" applyBorder="1" applyAlignment="1" applyProtection="1">
      <alignment horizontal="left" wrapText="1"/>
    </xf>
    <xf numFmtId="0" fontId="2" fillId="22" borderId="64" xfId="0" applyFont="1" applyFill="1" applyBorder="1" applyAlignment="1" applyProtection="1">
      <alignment horizontal="center" wrapText="1"/>
      <protection locked="0"/>
    </xf>
    <xf numFmtId="0" fontId="2" fillId="22" borderId="2" xfId="0" applyFont="1" applyFill="1" applyBorder="1" applyAlignment="1" applyProtection="1">
      <alignment horizontal="center" wrapText="1"/>
      <protection locked="0"/>
    </xf>
    <xf numFmtId="0" fontId="2" fillId="22" borderId="72" xfId="0" applyFont="1" applyFill="1" applyBorder="1" applyAlignment="1" applyProtection="1">
      <alignment horizontal="center" wrapText="1"/>
      <protection locked="0"/>
    </xf>
    <xf numFmtId="0" fontId="2" fillId="2" borderId="21" xfId="0" applyFont="1" applyFill="1" applyBorder="1" applyAlignment="1" applyProtection="1">
      <alignment horizontal="center" vertical="center" wrapText="1"/>
    </xf>
    <xf numFmtId="0" fontId="2" fillId="2" borderId="16" xfId="0" applyFont="1" applyFill="1" applyBorder="1" applyAlignment="1" applyProtection="1">
      <alignment horizontal="center" vertical="center" wrapText="1"/>
    </xf>
    <xf numFmtId="0" fontId="2" fillId="3" borderId="14" xfId="0" applyFont="1" applyFill="1" applyBorder="1" applyAlignment="1" applyProtection="1">
      <alignment horizontal="left" vertical="center" wrapText="1"/>
    </xf>
    <xf numFmtId="0" fontId="2" fillId="3" borderId="15" xfId="0" applyFont="1" applyFill="1" applyBorder="1" applyAlignment="1" applyProtection="1">
      <alignment horizontal="left" vertical="center" wrapText="1"/>
    </xf>
    <xf numFmtId="0" fontId="2" fillId="0" borderId="14" xfId="0" applyFont="1" applyBorder="1" applyAlignment="1" applyProtection="1">
      <alignment horizontal="center" wrapText="1"/>
    </xf>
    <xf numFmtId="0" fontId="13" fillId="0" borderId="15" xfId="0" applyFont="1" applyBorder="1" applyAlignment="1" applyProtection="1">
      <alignment horizontal="center" wrapText="1"/>
    </xf>
    <xf numFmtId="0" fontId="13" fillId="0" borderId="16" xfId="0" applyFont="1" applyBorder="1" applyAlignment="1" applyProtection="1">
      <alignment horizontal="center" wrapText="1"/>
    </xf>
    <xf numFmtId="0" fontId="3" fillId="0" borderId="1" xfId="0" applyFont="1" applyBorder="1" applyAlignment="1" applyProtection="1">
      <alignment horizontal="center" vertical="center" wrapText="1"/>
    </xf>
    <xf numFmtId="0" fontId="3" fillId="0" borderId="1" xfId="0" applyFont="1" applyBorder="1" applyAlignment="1" applyProtection="1">
      <alignment vertical="center" wrapText="1"/>
    </xf>
    <xf numFmtId="0" fontId="2" fillId="0" borderId="15" xfId="0" applyFont="1" applyBorder="1" applyAlignment="1" applyProtection="1">
      <alignment horizontal="center" wrapText="1"/>
    </xf>
    <xf numFmtId="0" fontId="5" fillId="0" borderId="9" xfId="0" applyFont="1" applyBorder="1" applyAlignment="1" applyProtection="1">
      <alignment horizontal="center" wrapText="1"/>
    </xf>
    <xf numFmtId="0" fontId="5" fillId="0" borderId="5" xfId="0" applyFont="1" applyBorder="1" applyAlignment="1" applyProtection="1">
      <alignment horizontal="center" wrapText="1"/>
    </xf>
    <xf numFmtId="0" fontId="13" fillId="0" borderId="10" xfId="0" applyFont="1" applyBorder="1" applyAlignment="1" applyProtection="1">
      <alignment wrapText="1"/>
    </xf>
    <xf numFmtId="0" fontId="5" fillId="0" borderId="1" xfId="0" applyFont="1" applyBorder="1" applyAlignment="1" applyProtection="1">
      <alignment horizontal="center" wrapText="1"/>
    </xf>
    <xf numFmtId="0" fontId="13" fillId="0" borderId="1" xfId="0" applyFont="1" applyBorder="1" applyAlignment="1" applyProtection="1">
      <alignment wrapText="1"/>
    </xf>
    <xf numFmtId="0" fontId="30" fillId="0" borderId="0" xfId="0" applyFont="1" applyAlignment="1" applyProtection="1">
      <alignment horizontal="center" wrapText="1"/>
    </xf>
    <xf numFmtId="0" fontId="3" fillId="2" borderId="14" xfId="0" applyFont="1" applyFill="1" applyBorder="1" applyAlignment="1">
      <alignment horizontal="center" vertical="center" wrapText="1"/>
    </xf>
    <xf numFmtId="0" fontId="3" fillId="0" borderId="15" xfId="0" applyFont="1" applyBorder="1" applyAlignment="1">
      <alignment vertical="center" wrapText="1"/>
    </xf>
    <xf numFmtId="0" fontId="3" fillId="0" borderId="16" xfId="0" applyFont="1" applyBorder="1" applyAlignment="1">
      <alignment vertical="center" wrapText="1"/>
    </xf>
    <xf numFmtId="0" fontId="5" fillId="0" borderId="1" xfId="0" applyFont="1" applyBorder="1" applyAlignment="1">
      <alignment horizontal="center" vertical="center" wrapText="1"/>
    </xf>
    <xf numFmtId="0" fontId="3" fillId="3" borderId="9" xfId="0" applyFont="1" applyFill="1" applyBorder="1" applyAlignment="1" applyProtection="1">
      <alignment horizontal="left" vertical="center" wrapText="1"/>
    </xf>
    <xf numFmtId="0" fontId="3" fillId="3" borderId="5" xfId="0" applyFont="1" applyFill="1" applyBorder="1" applyAlignment="1" applyProtection="1">
      <alignment horizontal="left" vertical="center" wrapText="1"/>
    </xf>
    <xf numFmtId="0" fontId="3" fillId="3" borderId="10" xfId="0" applyFont="1" applyFill="1" applyBorder="1" applyAlignment="1" applyProtection="1">
      <alignment horizontal="left" vertical="center" wrapText="1"/>
    </xf>
    <xf numFmtId="0" fontId="2" fillId="0" borderId="1" xfId="0" applyFont="1" applyFill="1" applyBorder="1" applyAlignment="1" applyProtection="1">
      <alignment horizontal="center" vertical="center" wrapText="1"/>
    </xf>
    <xf numFmtId="0" fontId="5" fillId="0" borderId="1" xfId="0" applyFont="1" applyBorder="1" applyAlignment="1" applyProtection="1">
      <alignment horizontal="center" vertical="center" wrapText="1"/>
    </xf>
    <xf numFmtId="0" fontId="3" fillId="0" borderId="7" xfId="0" quotePrefix="1" applyFont="1" applyBorder="1" applyAlignment="1" applyProtection="1">
      <alignment horizontal="left" wrapText="1"/>
    </xf>
    <xf numFmtId="0" fontId="3" fillId="0" borderId="2" xfId="0" quotePrefix="1" applyFont="1" applyBorder="1" applyAlignment="1" applyProtection="1">
      <alignment horizontal="left" wrapText="1"/>
    </xf>
    <xf numFmtId="0" fontId="3" fillId="0" borderId="8" xfId="0" quotePrefix="1" applyFont="1" applyBorder="1" applyAlignment="1" applyProtection="1">
      <alignment horizontal="left" wrapText="1"/>
    </xf>
    <xf numFmtId="0" fontId="2" fillId="0" borderId="14" xfId="0" applyFont="1" applyFill="1" applyBorder="1" applyAlignment="1" applyProtection="1">
      <alignment horizontal="center" vertical="center" wrapText="1"/>
    </xf>
    <xf numFmtId="0" fontId="13" fillId="0" borderId="15" xfId="0" applyFont="1" applyFill="1" applyBorder="1" applyAlignment="1" applyProtection="1">
      <alignment horizontal="center" vertical="center" wrapText="1"/>
    </xf>
    <xf numFmtId="0" fontId="13" fillId="0" borderId="16" xfId="0" applyFont="1" applyFill="1" applyBorder="1" applyAlignment="1" applyProtection="1">
      <alignment horizontal="center" vertical="center" wrapText="1"/>
    </xf>
    <xf numFmtId="0" fontId="3" fillId="0" borderId="9" xfId="0" applyFont="1" applyBorder="1" applyAlignment="1" applyProtection="1">
      <alignment horizontal="left" wrapText="1"/>
    </xf>
    <xf numFmtId="0" fontId="3" fillId="0" borderId="5" xfId="0" applyFont="1" applyBorder="1" applyAlignment="1" applyProtection="1">
      <alignment horizontal="left" wrapText="1"/>
    </xf>
    <xf numFmtId="0" fontId="3" fillId="0" borderId="0" xfId="0" quotePrefix="1" applyFont="1" applyBorder="1" applyAlignment="1" applyProtection="1">
      <alignment horizontal="left" wrapText="1"/>
    </xf>
    <xf numFmtId="0" fontId="3" fillId="0" borderId="14" xfId="0" applyFont="1" applyBorder="1" applyAlignment="1" applyProtection="1">
      <alignment horizontal="center" vertical="center" wrapText="1"/>
    </xf>
    <xf numFmtId="0" fontId="3" fillId="0" borderId="15" xfId="0" applyFont="1" applyBorder="1" applyAlignment="1" applyProtection="1">
      <alignment horizontal="center" vertical="center" wrapText="1"/>
    </xf>
    <xf numFmtId="0" fontId="3" fillId="0" borderId="16" xfId="0" applyFont="1" applyBorder="1" applyAlignment="1" applyProtection="1">
      <alignment horizontal="center" vertical="center" wrapText="1"/>
    </xf>
    <xf numFmtId="0" fontId="2" fillId="2" borderId="14" xfId="0" applyFont="1" applyFill="1" applyBorder="1" applyAlignment="1" applyProtection="1">
      <alignment horizontal="center" vertical="center" wrapText="1"/>
    </xf>
    <xf numFmtId="0" fontId="2" fillId="2" borderId="15" xfId="0" applyFont="1" applyFill="1" applyBorder="1" applyAlignment="1" applyProtection="1">
      <alignment horizontal="center" vertical="center" wrapText="1"/>
    </xf>
    <xf numFmtId="0" fontId="2" fillId="0" borderId="15" xfId="0" applyFont="1" applyFill="1" applyBorder="1" applyAlignment="1" applyProtection="1">
      <alignment horizontal="center" vertical="center" wrapText="1"/>
    </xf>
    <xf numFmtId="0" fontId="2" fillId="0" borderId="16" xfId="0" applyFont="1" applyFill="1" applyBorder="1" applyAlignment="1" applyProtection="1">
      <alignment horizontal="center" vertical="center" wrapText="1"/>
    </xf>
    <xf numFmtId="0" fontId="3" fillId="0" borderId="1" xfId="0" applyFont="1" applyBorder="1" applyAlignment="1" applyProtection="1">
      <alignment wrapText="1"/>
    </xf>
    <xf numFmtId="0" fontId="2" fillId="0" borderId="12" xfId="0" applyFont="1" applyBorder="1" applyAlignment="1" applyProtection="1">
      <alignment horizontal="left" wrapText="1"/>
    </xf>
    <xf numFmtId="0" fontId="2" fillId="0" borderId="0" xfId="0" applyFont="1" applyAlignment="1" applyProtection="1">
      <alignment horizontal="left" wrapText="1"/>
    </xf>
    <xf numFmtId="0" fontId="2" fillId="0" borderId="13" xfId="0" applyFont="1" applyBorder="1" applyAlignment="1" applyProtection="1">
      <alignment horizontal="left" wrapText="1"/>
    </xf>
    <xf numFmtId="0" fontId="2" fillId="23" borderId="12" xfId="0" applyFont="1" applyFill="1" applyBorder="1" applyAlignment="1">
      <alignment vertical="center" wrapText="1"/>
    </xf>
    <xf numFmtId="0" fontId="2" fillId="23" borderId="0" xfId="0" applyFont="1" applyFill="1" applyBorder="1" applyAlignment="1">
      <alignment vertical="center" wrapText="1"/>
    </xf>
    <xf numFmtId="0" fontId="2" fillId="23" borderId="13" xfId="0" applyFont="1" applyFill="1" applyBorder="1" applyAlignment="1">
      <alignment vertical="center" wrapText="1"/>
    </xf>
    <xf numFmtId="0" fontId="3" fillId="3" borderId="14" xfId="0" applyFont="1" applyFill="1" applyBorder="1" applyAlignment="1">
      <alignment horizontal="left" vertical="center" wrapText="1"/>
    </xf>
    <xf numFmtId="0" fontId="3" fillId="3" borderId="15" xfId="0" applyFont="1" applyFill="1" applyBorder="1" applyAlignment="1">
      <alignment horizontal="left" vertical="center" wrapText="1"/>
    </xf>
    <xf numFmtId="0" fontId="5" fillId="0" borderId="0" xfId="0" applyFont="1" applyBorder="1" applyAlignment="1">
      <alignment horizontal="center"/>
    </xf>
    <xf numFmtId="0" fontId="8" fillId="0" borderId="0" xfId="0" applyFont="1" applyBorder="1" applyAlignment="1">
      <alignment horizontal="center" wrapText="1"/>
    </xf>
    <xf numFmtId="0" fontId="3" fillId="0" borderId="0" xfId="0" applyFont="1" applyAlignment="1">
      <alignment horizontal="center" wrapText="1"/>
    </xf>
    <xf numFmtId="0" fontId="81" fillId="0" borderId="12" xfId="0" applyFont="1" applyBorder="1" applyAlignment="1" applyProtection="1">
      <alignment horizontal="left" wrapText="1"/>
    </xf>
    <xf numFmtId="0" fontId="81" fillId="0" borderId="0" xfId="0" applyFont="1" applyBorder="1" applyAlignment="1" applyProtection="1">
      <alignment horizontal="left" wrapText="1"/>
    </xf>
    <xf numFmtId="0" fontId="3" fillId="0" borderId="1" xfId="0" quotePrefix="1" applyFont="1" applyBorder="1" applyAlignment="1" applyProtection="1">
      <alignment horizontal="center" wrapText="1"/>
    </xf>
    <xf numFmtId="0" fontId="3" fillId="0" borderId="1" xfId="0" applyFont="1" applyBorder="1" applyAlignment="1" applyProtection="1">
      <alignment horizontal="center" wrapText="1"/>
    </xf>
    <xf numFmtId="0" fontId="2" fillId="0" borderId="0" xfId="0" applyFont="1" applyBorder="1" applyAlignment="1" applyProtection="1">
      <alignment horizontal="center" wrapText="1"/>
    </xf>
    <xf numFmtId="0" fontId="85" fillId="0" borderId="2" xfId="0" applyFont="1" applyBorder="1" applyAlignment="1">
      <alignment horizontal="center" vertical="top" wrapText="1"/>
    </xf>
    <xf numFmtId="0" fontId="85" fillId="0" borderId="0" xfId="0" applyFont="1" applyBorder="1" applyAlignment="1">
      <alignment horizontal="center" vertical="top" wrapText="1"/>
    </xf>
    <xf numFmtId="0" fontId="36" fillId="0" borderId="12" xfId="7" applyBorder="1" applyAlignment="1">
      <alignment horizontal="center"/>
    </xf>
    <xf numFmtId="0" fontId="0" fillId="0" borderId="0" xfId="0" applyBorder="1" applyAlignment="1">
      <alignment horizontal="center"/>
    </xf>
    <xf numFmtId="0" fontId="0" fillId="0" borderId="0" xfId="0" applyAlignment="1">
      <alignment horizontal="center" vertical="center"/>
    </xf>
    <xf numFmtId="0" fontId="0" fillId="0" borderId="12" xfId="0" applyBorder="1" applyAlignment="1">
      <alignment horizontal="center"/>
    </xf>
    <xf numFmtId="0" fontId="2" fillId="2" borderId="14" xfId="0" applyFont="1" applyFill="1" applyBorder="1" applyAlignment="1">
      <alignment horizontal="left" vertical="center" wrapText="1"/>
    </xf>
    <xf numFmtId="0" fontId="2" fillId="2" borderId="15" xfId="0" applyFont="1" applyFill="1" applyBorder="1" applyAlignment="1">
      <alignment horizontal="left" vertical="center" wrapText="1"/>
    </xf>
    <xf numFmtId="0" fontId="2" fillId="2" borderId="16" xfId="0" applyFont="1" applyFill="1" applyBorder="1" applyAlignment="1">
      <alignment horizontal="left" vertical="center" wrapText="1"/>
    </xf>
    <xf numFmtId="0" fontId="2" fillId="2" borderId="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93" fillId="0" borderId="37" xfId="0" applyFont="1" applyBorder="1" applyAlignment="1">
      <alignment horizontal="center"/>
    </xf>
    <xf numFmtId="0" fontId="93" fillId="0" borderId="43" xfId="0" applyFont="1" applyBorder="1" applyAlignment="1">
      <alignment horizontal="center"/>
    </xf>
    <xf numFmtId="0" fontId="93" fillId="0" borderId="38" xfId="0" applyFont="1" applyBorder="1" applyAlignment="1">
      <alignment horizontal="center"/>
    </xf>
    <xf numFmtId="0" fontId="93" fillId="0" borderId="41" xfId="0" applyFont="1" applyBorder="1" applyAlignment="1">
      <alignment horizontal="center"/>
    </xf>
    <xf numFmtId="0" fontId="93" fillId="0" borderId="0" xfId="0" applyFont="1" applyBorder="1" applyAlignment="1">
      <alignment horizontal="center"/>
    </xf>
    <xf numFmtId="0" fontId="93" fillId="0" borderId="42" xfId="0" applyFont="1" applyBorder="1" applyAlignment="1">
      <alignment horizontal="center"/>
    </xf>
    <xf numFmtId="0" fontId="94" fillId="0" borderId="41" xfId="0" applyFont="1" applyBorder="1" applyAlignment="1">
      <alignment horizontal="center"/>
    </xf>
    <xf numFmtId="0" fontId="94" fillId="0" borderId="0" xfId="0" applyFont="1" applyBorder="1" applyAlignment="1">
      <alignment horizontal="center"/>
    </xf>
    <xf numFmtId="0" fontId="94" fillId="0" borderId="42" xfId="0" applyFont="1" applyBorder="1" applyAlignment="1">
      <alignment horizontal="center"/>
    </xf>
    <xf numFmtId="0" fontId="3" fillId="0" borderId="14" xfId="0" applyFont="1" applyBorder="1" applyAlignment="1" applyProtection="1">
      <alignment horizontal="center" vertical="center" wrapText="1"/>
      <protection locked="0"/>
    </xf>
    <xf numFmtId="0" fontId="3" fillId="0" borderId="15" xfId="0" applyFont="1" applyBorder="1" applyAlignment="1" applyProtection="1">
      <alignment horizontal="center" vertical="center" wrapText="1"/>
      <protection locked="0"/>
    </xf>
    <xf numFmtId="0" fontId="3" fillId="0" borderId="16" xfId="0" applyFont="1" applyBorder="1" applyAlignment="1" applyProtection="1">
      <alignment horizontal="center" vertical="center" wrapText="1"/>
      <protection locked="0"/>
    </xf>
    <xf numFmtId="0" fontId="95" fillId="0" borderId="41" xfId="0" applyFont="1" applyBorder="1" applyAlignment="1">
      <alignment horizontal="left" wrapText="1"/>
    </xf>
    <xf numFmtId="0" fontId="95" fillId="0" borderId="0" xfId="0" applyFont="1" applyBorder="1" applyAlignment="1">
      <alignment horizontal="left" wrapText="1"/>
    </xf>
    <xf numFmtId="0" fontId="95" fillId="0" borderId="42" xfId="0" applyFont="1" applyBorder="1" applyAlignment="1">
      <alignment horizontal="left" wrapText="1"/>
    </xf>
    <xf numFmtId="44" fontId="0" fillId="0" borderId="1" xfId="0" applyNumberFormat="1" applyBorder="1" applyAlignment="1" applyProtection="1">
      <alignment horizontal="center"/>
    </xf>
    <xf numFmtId="0" fontId="2" fillId="2" borderId="37" xfId="0" applyFont="1" applyFill="1" applyBorder="1" applyAlignment="1" applyProtection="1">
      <alignment horizontal="center" vertical="center" wrapText="1"/>
    </xf>
    <xf numFmtId="0" fontId="2" fillId="2" borderId="43" xfId="0" applyFont="1" applyFill="1" applyBorder="1" applyAlignment="1" applyProtection="1">
      <alignment horizontal="center" vertical="center" wrapText="1"/>
    </xf>
    <xf numFmtId="0" fontId="2" fillId="2" borderId="38" xfId="0" applyFont="1" applyFill="1" applyBorder="1" applyAlignment="1" applyProtection="1">
      <alignment horizontal="center" vertical="center" wrapText="1"/>
    </xf>
    <xf numFmtId="0" fontId="3" fillId="0" borderId="61" xfId="0" applyFont="1" applyBorder="1" applyAlignment="1" applyProtection="1">
      <alignment horizontal="center" vertical="center" wrapText="1"/>
      <protection locked="0"/>
    </xf>
    <xf numFmtId="0" fontId="3" fillId="0" borderId="24" xfId="0" applyFont="1" applyBorder="1" applyAlignment="1" applyProtection="1">
      <alignment horizontal="center" vertical="center" wrapText="1"/>
      <protection locked="0"/>
    </xf>
    <xf numFmtId="0" fontId="3" fillId="0" borderId="27" xfId="0" applyFont="1" applyBorder="1" applyAlignment="1" applyProtection="1">
      <alignment horizontal="center" vertical="center" wrapText="1"/>
      <protection locked="0"/>
    </xf>
    <xf numFmtId="0" fontId="13" fillId="0" borderId="31" xfId="0" applyFont="1" applyBorder="1" applyAlignment="1" applyProtection="1">
      <alignment horizontal="left" wrapText="1"/>
    </xf>
    <xf numFmtId="0" fontId="2" fillId="2" borderId="46" xfId="0" applyFont="1" applyFill="1" applyBorder="1" applyAlignment="1" applyProtection="1">
      <alignment horizontal="center" wrapText="1"/>
    </xf>
    <xf numFmtId="0" fontId="2" fillId="2" borderId="47" xfId="0" applyFont="1" applyFill="1" applyBorder="1" applyAlignment="1" applyProtection="1">
      <alignment horizontal="center" wrapText="1"/>
    </xf>
    <xf numFmtId="0" fontId="2" fillId="2" borderId="48" xfId="0" applyFont="1" applyFill="1" applyBorder="1" applyAlignment="1" applyProtection="1">
      <alignment horizontal="center" wrapText="1"/>
    </xf>
    <xf numFmtId="0" fontId="2" fillId="2" borderId="10" xfId="0" applyFont="1" applyFill="1" applyBorder="1" applyAlignment="1" applyProtection="1">
      <alignment horizontal="center" vertical="center" wrapText="1"/>
    </xf>
    <xf numFmtId="0" fontId="2" fillId="2" borderId="4" xfId="0" applyFont="1" applyFill="1" applyBorder="1" applyAlignment="1" applyProtection="1">
      <alignment horizontal="center" vertical="center" wrapText="1"/>
    </xf>
    <xf numFmtId="0" fontId="3" fillId="0" borderId="7" xfId="0" applyFont="1" applyBorder="1" applyAlignment="1" applyProtection="1">
      <alignment horizontal="center" vertical="center" wrapText="1"/>
    </xf>
    <xf numFmtId="0" fontId="3" fillId="0" borderId="12" xfId="0" applyFont="1" applyBorder="1" applyAlignment="1" applyProtection="1">
      <alignment horizontal="center" vertical="center" wrapText="1"/>
    </xf>
    <xf numFmtId="0" fontId="3" fillId="0" borderId="9" xfId="0" applyFont="1" applyBorder="1" applyAlignment="1" applyProtection="1">
      <alignment horizontal="center" vertical="center" wrapText="1"/>
    </xf>
    <xf numFmtId="0" fontId="3" fillId="0" borderId="53" xfId="0" applyFont="1" applyBorder="1" applyAlignment="1" applyProtection="1">
      <alignment horizontal="center" vertical="center" wrapText="1"/>
    </xf>
    <xf numFmtId="0" fontId="3" fillId="0" borderId="52" xfId="0" applyFont="1" applyBorder="1" applyAlignment="1" applyProtection="1">
      <alignment horizontal="center" vertical="center" wrapText="1"/>
    </xf>
  </cellXfs>
  <cellStyles count="12">
    <cellStyle name="Comma" xfId="11" builtinId="3"/>
    <cellStyle name="Comma 2" xfId="3" xr:uid="{00000000-0005-0000-0000-000000000000}"/>
    <cellStyle name="Comma 2 2" xfId="8" xr:uid="{00000000-0005-0000-0000-000001000000}"/>
    <cellStyle name="Comma 3" xfId="5" xr:uid="{00000000-0005-0000-0000-000002000000}"/>
    <cellStyle name="Heading 1" xfId="1" builtinId="16"/>
    <cellStyle name="Hyperlink" xfId="7" builtinId="8"/>
    <cellStyle name="Normal" xfId="0" builtinId="0"/>
    <cellStyle name="Normal 2" xfId="2" xr:uid="{00000000-0005-0000-0000-000006000000}"/>
    <cellStyle name="Normal 3" xfId="4" xr:uid="{00000000-0005-0000-0000-000007000000}"/>
    <cellStyle name="Normal 3 2" xfId="9" xr:uid="{00000000-0005-0000-0000-000008000000}"/>
    <cellStyle name="Percent" xfId="10" builtinId="5"/>
    <cellStyle name="Percent 2" xfId="6" xr:uid="{00000000-0005-0000-0000-000009000000}"/>
  </cellStyles>
  <dxfs count="102">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patternFill>
      </fill>
    </dxf>
    <dxf>
      <fill>
        <patternFill>
          <bgColor rgb="FFFFFF00"/>
        </patternFill>
      </fill>
    </dxf>
    <dxf>
      <fill>
        <patternFill>
          <bgColor rgb="FFFFFF00"/>
        </patternFill>
      </fill>
    </dxf>
    <dxf>
      <font>
        <color rgb="FF9C0006"/>
      </font>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F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FFFF99"/>
      <color rgb="FFFFCC99"/>
      <color rgb="FFFFCCFF"/>
      <color rgb="FF3366FF"/>
      <color rgb="FF0066FF"/>
      <color rgb="FFFF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35" Type="http://schemas.openxmlformats.org/officeDocument/2006/relationships/customXml" Target="../customXml/item3.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22860</xdr:colOff>
          <xdr:row>0</xdr:row>
          <xdr:rowOff>175260</xdr:rowOff>
        </xdr:from>
        <xdr:to>
          <xdr:col>2</xdr:col>
          <xdr:colOff>556260</xdr:colOff>
          <xdr:row>2</xdr:row>
          <xdr:rowOff>30480</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000-0000013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Turn off macros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2</xdr:row>
          <xdr:rowOff>114300</xdr:rowOff>
        </xdr:from>
        <xdr:to>
          <xdr:col>2</xdr:col>
          <xdr:colOff>556260</xdr:colOff>
          <xdr:row>3</xdr:row>
          <xdr:rowOff>152400</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0000-0000023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Turn on macros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4</xdr:row>
          <xdr:rowOff>99060</xdr:rowOff>
        </xdr:from>
        <xdr:to>
          <xdr:col>2</xdr:col>
          <xdr:colOff>556260</xdr:colOff>
          <xdr:row>7</xdr:row>
          <xdr:rowOff>137160</xdr:rowOff>
        </xdr:to>
        <xdr:sp macro="" textlink="">
          <xdr:nvSpPr>
            <xdr:cNvPr id="15363" name="Button 3" hidden="1">
              <a:extLst>
                <a:ext uri="{63B3BB69-23CF-44E3-9099-C40C66FF867C}">
                  <a14:compatExt spid="_x0000_s15363"/>
                </a:ext>
                <a:ext uri="{FF2B5EF4-FFF2-40B4-BE49-F238E27FC236}">
                  <a16:creationId xmlns:a16="http://schemas.microsoft.com/office/drawing/2014/main" id="{00000000-0008-0000-0000-0000033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Remove data with invalid dates.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30480</xdr:colOff>
          <xdr:row>9</xdr:row>
          <xdr:rowOff>68580</xdr:rowOff>
        </xdr:from>
        <xdr:to>
          <xdr:col>2</xdr:col>
          <xdr:colOff>480060</xdr:colOff>
          <xdr:row>11</xdr:row>
          <xdr:rowOff>137160</xdr:rowOff>
        </xdr:to>
        <xdr:sp macro="" textlink="">
          <xdr:nvSpPr>
            <xdr:cNvPr id="15364" name="Button 4" hidden="1">
              <a:extLst>
                <a:ext uri="{63B3BB69-23CF-44E3-9099-C40C66FF867C}">
                  <a14:compatExt spid="_x0000_s15364"/>
                </a:ext>
                <a:ext uri="{FF2B5EF4-FFF2-40B4-BE49-F238E27FC236}">
                  <a16:creationId xmlns:a16="http://schemas.microsoft.com/office/drawing/2014/main" id="{00000000-0008-0000-0000-0000043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Add Rows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22860</xdr:colOff>
          <xdr:row>14</xdr:row>
          <xdr:rowOff>0</xdr:rowOff>
        </xdr:from>
        <xdr:to>
          <xdr:col>2</xdr:col>
          <xdr:colOff>480060</xdr:colOff>
          <xdr:row>16</xdr:row>
          <xdr:rowOff>99060</xdr:rowOff>
        </xdr:to>
        <xdr:sp macro="" textlink="">
          <xdr:nvSpPr>
            <xdr:cNvPr id="15365" name="Button 5" hidden="1">
              <a:extLst>
                <a:ext uri="{63B3BB69-23CF-44E3-9099-C40C66FF867C}">
                  <a14:compatExt spid="_x0000_s15365"/>
                </a:ext>
                <a:ext uri="{FF2B5EF4-FFF2-40B4-BE49-F238E27FC236}">
                  <a16:creationId xmlns:a16="http://schemas.microsoft.com/office/drawing/2014/main" id="{00000000-0008-0000-0000-0000053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Protect Sheets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7620</xdr:colOff>
          <xdr:row>17</xdr:row>
          <xdr:rowOff>137160</xdr:rowOff>
        </xdr:from>
        <xdr:to>
          <xdr:col>2</xdr:col>
          <xdr:colOff>495300</xdr:colOff>
          <xdr:row>20</xdr:row>
          <xdr:rowOff>0</xdr:rowOff>
        </xdr:to>
        <xdr:sp macro="" textlink="">
          <xdr:nvSpPr>
            <xdr:cNvPr id="15366" name="Button 6" hidden="1">
              <a:extLst>
                <a:ext uri="{63B3BB69-23CF-44E3-9099-C40C66FF867C}">
                  <a14:compatExt spid="_x0000_s15366"/>
                </a:ext>
                <a:ext uri="{FF2B5EF4-FFF2-40B4-BE49-F238E27FC236}">
                  <a16:creationId xmlns:a16="http://schemas.microsoft.com/office/drawing/2014/main" id="{00000000-0008-0000-0000-0000063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Unprotect Sheets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571500</xdr:colOff>
          <xdr:row>20</xdr:row>
          <xdr:rowOff>137160</xdr:rowOff>
        </xdr:from>
        <xdr:to>
          <xdr:col>2</xdr:col>
          <xdr:colOff>480060</xdr:colOff>
          <xdr:row>23</xdr:row>
          <xdr:rowOff>7620</xdr:rowOff>
        </xdr:to>
        <xdr:sp macro="" textlink="">
          <xdr:nvSpPr>
            <xdr:cNvPr id="15367" name="Button 7" hidden="1">
              <a:extLst>
                <a:ext uri="{63B3BB69-23CF-44E3-9099-C40C66FF867C}">
                  <a14:compatExt spid="_x0000_s15367"/>
                </a:ext>
                <a:ext uri="{FF2B5EF4-FFF2-40B4-BE49-F238E27FC236}">
                  <a16:creationId xmlns:a16="http://schemas.microsoft.com/office/drawing/2014/main" id="{00000000-0008-0000-0000-0000073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Formatting On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541020</xdr:colOff>
          <xdr:row>23</xdr:row>
          <xdr:rowOff>137160</xdr:rowOff>
        </xdr:from>
        <xdr:to>
          <xdr:col>2</xdr:col>
          <xdr:colOff>480060</xdr:colOff>
          <xdr:row>25</xdr:row>
          <xdr:rowOff>175260</xdr:rowOff>
        </xdr:to>
        <xdr:sp macro="" textlink="">
          <xdr:nvSpPr>
            <xdr:cNvPr id="15368" name="Button 8" hidden="1">
              <a:extLst>
                <a:ext uri="{63B3BB69-23CF-44E3-9099-C40C66FF867C}">
                  <a14:compatExt spid="_x0000_s15368"/>
                </a:ext>
                <a:ext uri="{FF2B5EF4-FFF2-40B4-BE49-F238E27FC236}">
                  <a16:creationId xmlns:a16="http://schemas.microsoft.com/office/drawing/2014/main" id="{00000000-0008-0000-0000-0000083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Formatting Off</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200025</xdr:colOff>
      <xdr:row>0</xdr:row>
      <xdr:rowOff>66675</xdr:rowOff>
    </xdr:from>
    <xdr:to>
      <xdr:col>0</xdr:col>
      <xdr:colOff>895350</xdr:colOff>
      <xdr:row>3</xdr:row>
      <xdr:rowOff>66675</xdr:rowOff>
    </xdr:to>
    <xdr:pic>
      <xdr:nvPicPr>
        <xdr:cNvPr id="6" name="Picture 2" descr="HCD Logo">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r="2481"/>
        <a:stretch>
          <a:fillRect/>
        </a:stretch>
      </xdr:blipFill>
      <xdr:spPr bwMode="auto">
        <a:xfrm>
          <a:off x="200025" y="66675"/>
          <a:ext cx="695325" cy="624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200025</xdr:colOff>
      <xdr:row>0</xdr:row>
      <xdr:rowOff>66675</xdr:rowOff>
    </xdr:from>
    <xdr:to>
      <xdr:col>0</xdr:col>
      <xdr:colOff>895350</xdr:colOff>
      <xdr:row>3</xdr:row>
      <xdr:rowOff>66675</xdr:rowOff>
    </xdr:to>
    <xdr:pic>
      <xdr:nvPicPr>
        <xdr:cNvPr id="3" name="Picture 2" descr="HCD Logo">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r="2481"/>
        <a:stretch>
          <a:fillRect/>
        </a:stretch>
      </xdr:blipFill>
      <xdr:spPr bwMode="auto">
        <a:xfrm>
          <a:off x="200025" y="66675"/>
          <a:ext cx="695325"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3286125</xdr:colOff>
      <xdr:row>2</xdr:row>
      <xdr:rowOff>28575</xdr:rowOff>
    </xdr:from>
    <xdr:to>
      <xdr:col>1</xdr:col>
      <xdr:colOff>5276850</xdr:colOff>
      <xdr:row>2</xdr:row>
      <xdr:rowOff>720369</xdr:rowOff>
    </xdr:to>
    <xdr:pic>
      <xdr:nvPicPr>
        <xdr:cNvPr id="2" name="Picture 1" descr="Sample of how to enable content">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791575" y="962025"/>
          <a:ext cx="1990725" cy="7013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60960</xdr:colOff>
          <xdr:row>1</xdr:row>
          <xdr:rowOff>213360</xdr:rowOff>
        </xdr:from>
        <xdr:to>
          <xdr:col>5</xdr:col>
          <xdr:colOff>3528060</xdr:colOff>
          <xdr:row>2</xdr:row>
          <xdr:rowOff>251460</xdr:rowOff>
        </xdr:to>
        <xdr:sp macro="" textlink="">
          <xdr:nvSpPr>
            <xdr:cNvPr id="18433" name="Button 1" hidden="1">
              <a:extLst>
                <a:ext uri="{63B3BB69-23CF-44E3-9099-C40C66FF867C}">
                  <a14:compatExt spid="_x0000_s18433"/>
                </a:ext>
                <a:ext uri="{FF2B5EF4-FFF2-40B4-BE49-F238E27FC236}">
                  <a16:creationId xmlns:a16="http://schemas.microsoft.com/office/drawing/2014/main" id="{00000000-0008-0000-0400-000001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1" i="0" u="none" strike="noStrike" baseline="0">
                  <a:solidFill>
                    <a:srgbClr val="000000"/>
                  </a:solidFill>
                  <a:latin typeface="Calibri"/>
                  <a:cs typeface="Calibri"/>
                </a:rPr>
                <a:t>Import Last Year's Data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1295400</xdr:colOff>
          <xdr:row>10</xdr:row>
          <xdr:rowOff>99060</xdr:rowOff>
        </xdr:from>
        <xdr:to>
          <xdr:col>5</xdr:col>
          <xdr:colOff>2346960</xdr:colOff>
          <xdr:row>11</xdr:row>
          <xdr:rowOff>259080</xdr:rowOff>
        </xdr:to>
        <xdr:sp macro="" textlink="">
          <xdr:nvSpPr>
            <xdr:cNvPr id="18435" name="Button 3" hidden="1">
              <a:extLst>
                <a:ext uri="{63B3BB69-23CF-44E3-9099-C40C66FF867C}">
                  <a14:compatExt spid="_x0000_s18435"/>
                </a:ext>
                <a:ext uri="{FF2B5EF4-FFF2-40B4-BE49-F238E27FC236}">
                  <a16:creationId xmlns:a16="http://schemas.microsoft.com/office/drawing/2014/main" id="{00000000-0008-0000-0400-000003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Add Rows</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22860</xdr:colOff>
          <xdr:row>0</xdr:row>
          <xdr:rowOff>99060</xdr:rowOff>
        </xdr:from>
        <xdr:to>
          <xdr:col>0</xdr:col>
          <xdr:colOff>1676400</xdr:colOff>
          <xdr:row>0</xdr:row>
          <xdr:rowOff>381000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500-0000013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Check for potential errors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274320</xdr:rowOff>
        </xdr:from>
        <xdr:to>
          <xdr:col>0</xdr:col>
          <xdr:colOff>1661160</xdr:colOff>
          <xdr:row>2</xdr:row>
          <xdr:rowOff>518160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500-0000023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Format A2 for easy printing</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xdr:row>
          <xdr:rowOff>38100</xdr:rowOff>
        </xdr:from>
        <xdr:to>
          <xdr:col>0</xdr:col>
          <xdr:colOff>1684020</xdr:colOff>
          <xdr:row>6</xdr:row>
          <xdr:rowOff>0</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500-0000033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Ensure all dates are valid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198120</xdr:colOff>
          <xdr:row>13</xdr:row>
          <xdr:rowOff>99060</xdr:rowOff>
        </xdr:from>
        <xdr:to>
          <xdr:col>0</xdr:col>
          <xdr:colOff>1600200</xdr:colOff>
          <xdr:row>13</xdr:row>
          <xdr:rowOff>609600</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500-0000043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Conditional Formatting Off</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198120</xdr:colOff>
          <xdr:row>13</xdr:row>
          <xdr:rowOff>883920</xdr:rowOff>
        </xdr:from>
        <xdr:to>
          <xdr:col>0</xdr:col>
          <xdr:colOff>1569720</xdr:colOff>
          <xdr:row>13</xdr:row>
          <xdr:rowOff>1440180</xdr:rowOff>
        </xdr:to>
        <xdr:sp macro="" textlink="">
          <xdr:nvSpPr>
            <xdr:cNvPr id="14341" name="Button 5" hidden="1">
              <a:extLst>
                <a:ext uri="{63B3BB69-23CF-44E3-9099-C40C66FF867C}">
                  <a14:compatExt spid="_x0000_s14341"/>
                </a:ext>
                <a:ext uri="{FF2B5EF4-FFF2-40B4-BE49-F238E27FC236}">
                  <a16:creationId xmlns:a16="http://schemas.microsoft.com/office/drawing/2014/main" id="{00000000-0008-0000-0500-0000053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Conditional Formatting On</a:t>
              </a:r>
            </a:p>
          </xdr:txBody>
        </xdr:sp>
        <xdr:clientData fPrint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5.bin"/><Relationship Id="rId1" Type="http://schemas.openxmlformats.org/officeDocument/2006/relationships/hyperlink" Target="https://www.hcd.ca.gov/community-development/docs/adequate-sites-checklist.pdf" TargetMode="External"/><Relationship Id="rId4" Type="http://schemas.openxmlformats.org/officeDocument/2006/relationships/comments" Target="../comments7.xml"/></Relationships>
</file>

<file path=xl/worksheets/_rels/sheet2.xml.rels><?xml version="1.0" encoding="UTF-8" standalone="yes"?>
<Relationships xmlns="http://schemas.openxmlformats.org/package/2006/relationships"><Relationship Id="rId8" Type="http://schemas.openxmlformats.org/officeDocument/2006/relationships/hyperlink" Target="https://cahcd.maps.arcgis.com/apps/webappviewer/index.html?id=5a63b04d7c494a6ebb2aa38a2c3576f5" TargetMode="External"/><Relationship Id="rId3" Type="http://schemas.openxmlformats.org/officeDocument/2006/relationships/hyperlink" Target="http://www.hcd.ca.gov/grants-funding/income-limits/state-and-federal-income-limits.shtml" TargetMode="External"/><Relationship Id="rId7" Type="http://schemas.openxmlformats.org/officeDocument/2006/relationships/hyperlink" Target="mailto:APR@hcd.ca.gov" TargetMode="External"/><Relationship Id="rId2" Type="http://schemas.openxmlformats.org/officeDocument/2006/relationships/hyperlink" Target="http://www.hcd.ca.gov/grants-funding/income-limits/state-and-federal-income-limits.shtml" TargetMode="External"/><Relationship Id="rId1" Type="http://schemas.openxmlformats.org/officeDocument/2006/relationships/hyperlink" Target="mailto:APR@hcd.ca.gov" TargetMode="External"/><Relationship Id="rId6" Type="http://schemas.openxmlformats.org/officeDocument/2006/relationships/hyperlink" Target="mailto:APR@hcd.ca.gov" TargetMode="External"/><Relationship Id="rId5" Type="http://schemas.openxmlformats.org/officeDocument/2006/relationships/hyperlink" Target="http://www.hcd.ca.gov/grants-funding/income-limits/state-and-federal-income-limits.shtml" TargetMode="External"/><Relationship Id="rId10" Type="http://schemas.openxmlformats.org/officeDocument/2006/relationships/drawing" Target="../drawings/drawing2.xml"/><Relationship Id="rId4" Type="http://schemas.openxmlformats.org/officeDocument/2006/relationships/hyperlink" Target="http://www.hcd.ca.gov/grants-funding/income-limits/state-and-federal-income-limits.shtml" TargetMode="External"/><Relationship Id="rId9"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s://www.oaklandca.gov/documents/oakland-live-work-preference-policy" TargetMode="Externa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hcd.ca.gov/sites/default/files/docs/planning-and-community/housing-element-annual-progress-report-instructions.pdf" TargetMode="External"/><Relationship Id="rId6" Type="http://schemas.openxmlformats.org/officeDocument/2006/relationships/ctrlProp" Target="../ctrlProps/ctrlProp10.xml"/><Relationship Id="rId5" Type="http://schemas.openxmlformats.org/officeDocument/2006/relationships/ctrlProp" Target="../ctrlProps/ctrlProp9.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4.xml"/><Relationship Id="rId3" Type="http://schemas.openxmlformats.org/officeDocument/2006/relationships/drawing" Target="../drawings/drawing5.xml"/><Relationship Id="rId7" Type="http://schemas.openxmlformats.org/officeDocument/2006/relationships/ctrlProp" Target="../ctrlProps/ctrlProp13.xml"/><Relationship Id="rId2" Type="http://schemas.openxmlformats.org/officeDocument/2006/relationships/printerSettings" Target="../printerSettings/printerSettings5.bin"/><Relationship Id="rId1" Type="http://schemas.openxmlformats.org/officeDocument/2006/relationships/hyperlink" Target="https://apr.hcd.ca.gov/APR/login.do" TargetMode="External"/><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vmlDrawing" Target="../drawings/vmlDrawing3.vml"/><Relationship Id="rId9" Type="http://schemas.openxmlformats.org/officeDocument/2006/relationships/ctrlProp" Target="../ctrlProps/ctrlProp1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dimension ref="D2:H22"/>
  <sheetViews>
    <sheetView workbookViewId="0">
      <selection activeCell="D22" sqref="D22"/>
    </sheetView>
  </sheetViews>
  <sheetFormatPr defaultColWidth="8.6640625" defaultRowHeight="14.4"/>
  <cols>
    <col min="1" max="16384" width="8.6640625" style="223"/>
  </cols>
  <sheetData>
    <row r="2" spans="4:8">
      <c r="D2" s="223" t="s">
        <v>0</v>
      </c>
    </row>
    <row r="7" spans="4:8">
      <c r="H7" s="223" t="s">
        <v>1</v>
      </c>
    </row>
    <row r="8" spans="4:8">
      <c r="H8" s="223" t="s">
        <v>2</v>
      </c>
    </row>
    <row r="9" spans="4:8">
      <c r="H9" s="223" t="s">
        <v>3</v>
      </c>
    </row>
    <row r="10" spans="4:8">
      <c r="H10" s="223" t="s">
        <v>4</v>
      </c>
    </row>
    <row r="22" spans="4:4">
      <c r="D22" s="223" t="s">
        <v>5</v>
      </c>
    </row>
  </sheetData>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361" r:id="rId4" name="Button 1">
              <controlPr defaultSize="0" print="0" autoFill="0" autoPict="0" macro="[0]!Admin_Button1_Click">
                <anchor moveWithCells="1">
                  <from>
                    <xdr:col>1</xdr:col>
                    <xdr:colOff>22860</xdr:colOff>
                    <xdr:row>0</xdr:row>
                    <xdr:rowOff>175260</xdr:rowOff>
                  </from>
                  <to>
                    <xdr:col>2</xdr:col>
                    <xdr:colOff>556260</xdr:colOff>
                    <xdr:row>2</xdr:row>
                    <xdr:rowOff>30480</xdr:rowOff>
                  </to>
                </anchor>
              </controlPr>
            </control>
          </mc:Choice>
        </mc:AlternateContent>
        <mc:AlternateContent xmlns:mc="http://schemas.openxmlformats.org/markup-compatibility/2006">
          <mc:Choice Requires="x14">
            <control shapeId="15362" r:id="rId5" name="Button 2">
              <controlPr defaultSize="0" print="0" autoFill="0" autoPict="0" macro="[0]!Admin_Button2_Click">
                <anchor moveWithCells="1">
                  <from>
                    <xdr:col>1</xdr:col>
                    <xdr:colOff>22860</xdr:colOff>
                    <xdr:row>2</xdr:row>
                    <xdr:rowOff>114300</xdr:rowOff>
                  </from>
                  <to>
                    <xdr:col>2</xdr:col>
                    <xdr:colOff>556260</xdr:colOff>
                    <xdr:row>3</xdr:row>
                    <xdr:rowOff>152400</xdr:rowOff>
                  </to>
                </anchor>
              </controlPr>
            </control>
          </mc:Choice>
        </mc:AlternateContent>
        <mc:AlternateContent xmlns:mc="http://schemas.openxmlformats.org/markup-compatibility/2006">
          <mc:Choice Requires="x14">
            <control shapeId="15363" r:id="rId6" name="Button 3">
              <controlPr defaultSize="0" print="0" autoFill="0" autoPict="0" macro="[0]!BulkDater_Button2_Click">
                <anchor moveWithCells="1">
                  <from>
                    <xdr:col>1</xdr:col>
                    <xdr:colOff>22860</xdr:colOff>
                    <xdr:row>4</xdr:row>
                    <xdr:rowOff>99060</xdr:rowOff>
                  </from>
                  <to>
                    <xdr:col>2</xdr:col>
                    <xdr:colOff>556260</xdr:colOff>
                    <xdr:row>7</xdr:row>
                    <xdr:rowOff>137160</xdr:rowOff>
                  </to>
                </anchor>
              </controlPr>
            </control>
          </mc:Choice>
        </mc:AlternateContent>
        <mc:AlternateContent xmlns:mc="http://schemas.openxmlformats.org/markup-compatibility/2006">
          <mc:Choice Requires="x14">
            <control shapeId="15364" r:id="rId7" name="Button 4">
              <controlPr defaultSize="0" print="0" autoFill="0" autoPict="0" macro="[0]!AddRows.AddRows">
                <anchor moveWithCells="1">
                  <from>
                    <xdr:col>1</xdr:col>
                    <xdr:colOff>30480</xdr:colOff>
                    <xdr:row>9</xdr:row>
                    <xdr:rowOff>68580</xdr:rowOff>
                  </from>
                  <to>
                    <xdr:col>2</xdr:col>
                    <xdr:colOff>480060</xdr:colOff>
                    <xdr:row>11</xdr:row>
                    <xdr:rowOff>137160</xdr:rowOff>
                  </to>
                </anchor>
              </controlPr>
            </control>
          </mc:Choice>
        </mc:AlternateContent>
        <mc:AlternateContent xmlns:mc="http://schemas.openxmlformats.org/markup-compatibility/2006">
          <mc:Choice Requires="x14">
            <control shapeId="15365" r:id="rId8" name="Button 5">
              <controlPr defaultSize="0" print="0" autoFill="0" autoPict="0" macro="[0]!protectSheets.protectSheets">
                <anchor moveWithCells="1" sizeWithCells="1">
                  <from>
                    <xdr:col>1</xdr:col>
                    <xdr:colOff>22860</xdr:colOff>
                    <xdr:row>14</xdr:row>
                    <xdr:rowOff>0</xdr:rowOff>
                  </from>
                  <to>
                    <xdr:col>2</xdr:col>
                    <xdr:colOff>480060</xdr:colOff>
                    <xdr:row>16</xdr:row>
                    <xdr:rowOff>99060</xdr:rowOff>
                  </to>
                </anchor>
              </controlPr>
            </control>
          </mc:Choice>
        </mc:AlternateContent>
        <mc:AlternateContent xmlns:mc="http://schemas.openxmlformats.org/markup-compatibility/2006">
          <mc:Choice Requires="x14">
            <control shapeId="15366" r:id="rId9" name="Button 6">
              <controlPr defaultSize="0" print="0" autoFill="0" autoPict="0" macro="[0]!unprotectSheets.unprotectSheets">
                <anchor moveWithCells="1" sizeWithCells="1">
                  <from>
                    <xdr:col>1</xdr:col>
                    <xdr:colOff>7620</xdr:colOff>
                    <xdr:row>17</xdr:row>
                    <xdr:rowOff>137160</xdr:rowOff>
                  </from>
                  <to>
                    <xdr:col>2</xdr:col>
                    <xdr:colOff>495300</xdr:colOff>
                    <xdr:row>20</xdr:row>
                    <xdr:rowOff>0</xdr:rowOff>
                  </to>
                </anchor>
              </controlPr>
            </control>
          </mc:Choice>
        </mc:AlternateContent>
        <mc:AlternateContent xmlns:mc="http://schemas.openxmlformats.org/markup-compatibility/2006">
          <mc:Choice Requires="x14">
            <control shapeId="15367" r:id="rId10" name="Button 7">
              <controlPr defaultSize="0" print="0" autoFill="0" autoPict="0" macro="[0]!Admin_Button3_Click">
                <anchor moveWithCells="1" sizeWithCells="1">
                  <from>
                    <xdr:col>0</xdr:col>
                    <xdr:colOff>571500</xdr:colOff>
                    <xdr:row>20</xdr:row>
                    <xdr:rowOff>137160</xdr:rowOff>
                  </from>
                  <to>
                    <xdr:col>2</xdr:col>
                    <xdr:colOff>480060</xdr:colOff>
                    <xdr:row>23</xdr:row>
                    <xdr:rowOff>7620</xdr:rowOff>
                  </to>
                </anchor>
              </controlPr>
            </control>
          </mc:Choice>
        </mc:AlternateContent>
        <mc:AlternateContent xmlns:mc="http://schemas.openxmlformats.org/markup-compatibility/2006">
          <mc:Choice Requires="x14">
            <control shapeId="15368" r:id="rId11" name="Button 8">
              <controlPr defaultSize="0" print="0" autoFill="0" autoPict="0" macro="[0]!Admin_Button4_Click">
                <anchor moveWithCells="1" sizeWithCells="1">
                  <from>
                    <xdr:col>0</xdr:col>
                    <xdr:colOff>541020</xdr:colOff>
                    <xdr:row>23</xdr:row>
                    <xdr:rowOff>137160</xdr:rowOff>
                  </from>
                  <to>
                    <xdr:col>2</xdr:col>
                    <xdr:colOff>480060</xdr:colOff>
                    <xdr:row>25</xdr:row>
                    <xdr:rowOff>175260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dimension ref="A1:Q38"/>
  <sheetViews>
    <sheetView workbookViewId="0">
      <selection activeCell="O20" sqref="O20"/>
    </sheetView>
  </sheetViews>
  <sheetFormatPr defaultColWidth="8.6640625" defaultRowHeight="14.4"/>
  <cols>
    <col min="1" max="1" width="14.44140625" customWidth="1"/>
    <col min="2" max="2" width="16.44140625" customWidth="1"/>
    <col min="3" max="3" width="21.33203125" bestFit="1" customWidth="1"/>
    <col min="8" max="8" width="17.33203125" customWidth="1"/>
  </cols>
  <sheetData>
    <row r="1" spans="1:17" s="9" customFormat="1" ht="86.4">
      <c r="A1" s="9" t="s">
        <v>634</v>
      </c>
      <c r="B1" s="9" t="s">
        <v>635</v>
      </c>
      <c r="C1" s="9" t="s">
        <v>636</v>
      </c>
      <c r="D1" s="9" t="s">
        <v>637</v>
      </c>
      <c r="E1" s="9" t="s">
        <v>520</v>
      </c>
      <c r="F1" s="9" t="s">
        <v>389</v>
      </c>
      <c r="G1" s="9" t="s">
        <v>638</v>
      </c>
      <c r="H1" s="9" t="s">
        <v>639</v>
      </c>
      <c r="I1" s="9" t="s">
        <v>640</v>
      </c>
      <c r="J1" s="9" t="s">
        <v>641</v>
      </c>
      <c r="K1" s="9" t="s">
        <v>642</v>
      </c>
      <c r="L1" s="9" t="s">
        <v>643</v>
      </c>
      <c r="M1" s="9" t="s">
        <v>644</v>
      </c>
      <c r="N1" s="9" t="s">
        <v>645</v>
      </c>
      <c r="O1" s="9" t="s">
        <v>646</v>
      </c>
      <c r="P1" s="9" t="s">
        <v>647</v>
      </c>
      <c r="Q1" s="9" t="s">
        <v>648</v>
      </c>
    </row>
    <row r="2" spans="1:17">
      <c r="A2" t="s">
        <v>649</v>
      </c>
      <c r="B2" s="64" t="s">
        <v>650</v>
      </c>
      <c r="C2" t="s">
        <v>651</v>
      </c>
      <c r="D2" t="s">
        <v>652</v>
      </c>
      <c r="E2" t="s">
        <v>653</v>
      </c>
      <c r="F2">
        <v>2023</v>
      </c>
      <c r="G2" t="s">
        <v>654</v>
      </c>
      <c r="H2" t="s">
        <v>415</v>
      </c>
      <c r="I2" t="s">
        <v>655</v>
      </c>
      <c r="J2" t="s">
        <v>656</v>
      </c>
      <c r="K2" t="s">
        <v>654</v>
      </c>
      <c r="L2" t="s">
        <v>433</v>
      </c>
      <c r="M2" t="s">
        <v>657</v>
      </c>
      <c r="N2" t="s">
        <v>658</v>
      </c>
      <c r="O2" t="s">
        <v>659</v>
      </c>
      <c r="P2" s="9" t="s">
        <v>660</v>
      </c>
      <c r="Q2" t="s">
        <v>470</v>
      </c>
    </row>
    <row r="3" spans="1:17">
      <c r="A3" t="s">
        <v>661</v>
      </c>
      <c r="B3" s="64" t="s">
        <v>662</v>
      </c>
      <c r="C3" t="s">
        <v>663</v>
      </c>
      <c r="D3" t="s">
        <v>654</v>
      </c>
      <c r="E3" t="s">
        <v>664</v>
      </c>
      <c r="F3">
        <v>2022</v>
      </c>
      <c r="G3" t="s">
        <v>665</v>
      </c>
      <c r="H3" t="s">
        <v>417</v>
      </c>
      <c r="I3" t="s">
        <v>666</v>
      </c>
      <c r="J3" t="s">
        <v>667</v>
      </c>
      <c r="K3" t="s">
        <v>665</v>
      </c>
      <c r="L3" t="s">
        <v>431</v>
      </c>
      <c r="M3" t="s">
        <v>668</v>
      </c>
      <c r="N3" t="s">
        <v>669</v>
      </c>
      <c r="O3" t="s">
        <v>670</v>
      </c>
      <c r="P3" t="s">
        <v>463</v>
      </c>
      <c r="Q3" t="s">
        <v>471</v>
      </c>
    </row>
    <row r="4" spans="1:17">
      <c r="A4" t="s">
        <v>671</v>
      </c>
      <c r="B4" t="s">
        <v>672</v>
      </c>
      <c r="C4" t="s">
        <v>673</v>
      </c>
      <c r="D4" t="s">
        <v>674</v>
      </c>
      <c r="E4" t="s">
        <v>675</v>
      </c>
      <c r="F4">
        <v>2021</v>
      </c>
      <c r="G4" t="s">
        <v>676</v>
      </c>
      <c r="H4" t="s">
        <v>419</v>
      </c>
      <c r="K4" t="s">
        <v>676</v>
      </c>
      <c r="N4" t="s">
        <v>677</v>
      </c>
      <c r="P4" t="s">
        <v>464</v>
      </c>
    </row>
    <row r="5" spans="1:17">
      <c r="A5" t="s">
        <v>678</v>
      </c>
      <c r="C5" t="s">
        <v>672</v>
      </c>
      <c r="E5" t="s">
        <v>679</v>
      </c>
      <c r="F5">
        <v>2020</v>
      </c>
      <c r="G5" t="s">
        <v>680</v>
      </c>
      <c r="H5" t="s">
        <v>421</v>
      </c>
      <c r="K5" t="s">
        <v>680</v>
      </c>
      <c r="P5" t="s">
        <v>465</v>
      </c>
    </row>
    <row r="6" spans="1:17">
      <c r="A6" t="s">
        <v>681</v>
      </c>
      <c r="F6">
        <v>2019</v>
      </c>
      <c r="H6" t="s">
        <v>423</v>
      </c>
      <c r="P6" t="s">
        <v>466</v>
      </c>
    </row>
    <row r="7" spans="1:17">
      <c r="A7" t="s">
        <v>682</v>
      </c>
      <c r="F7">
        <v>2018</v>
      </c>
      <c r="H7" t="s">
        <v>425</v>
      </c>
      <c r="P7" t="s">
        <v>467</v>
      </c>
    </row>
    <row r="8" spans="1:17">
      <c r="A8" t="s">
        <v>683</v>
      </c>
      <c r="H8" t="s">
        <v>684</v>
      </c>
    </row>
    <row r="9" spans="1:17">
      <c r="A9" t="s">
        <v>685</v>
      </c>
    </row>
    <row r="10" spans="1:17">
      <c r="A10" t="s">
        <v>686</v>
      </c>
    </row>
    <row r="11" spans="1:17">
      <c r="A11" t="s">
        <v>687</v>
      </c>
    </row>
    <row r="12" spans="1:17">
      <c r="A12" t="s">
        <v>688</v>
      </c>
    </row>
    <row r="13" spans="1:17">
      <c r="A13" t="s">
        <v>689</v>
      </c>
    </row>
    <row r="14" spans="1:17">
      <c r="A14" t="s">
        <v>690</v>
      </c>
    </row>
    <row r="15" spans="1:17">
      <c r="A15" t="s">
        <v>691</v>
      </c>
    </row>
    <row r="16" spans="1:17">
      <c r="A16" t="s">
        <v>692</v>
      </c>
    </row>
    <row r="17" spans="1:1">
      <c r="A17" t="s">
        <v>693</v>
      </c>
    </row>
    <row r="18" spans="1:1">
      <c r="A18" t="s">
        <v>694</v>
      </c>
    </row>
    <row r="19" spans="1:1">
      <c r="A19" t="s">
        <v>695</v>
      </c>
    </row>
    <row r="20" spans="1:1">
      <c r="A20" t="s">
        <v>696</v>
      </c>
    </row>
    <row r="21" spans="1:1">
      <c r="A21" t="s">
        <v>697</v>
      </c>
    </row>
    <row r="22" spans="1:1">
      <c r="A22" t="s">
        <v>698</v>
      </c>
    </row>
    <row r="23" spans="1:1">
      <c r="A23" t="s">
        <v>699</v>
      </c>
    </row>
    <row r="24" spans="1:1">
      <c r="A24" t="s">
        <v>700</v>
      </c>
    </row>
    <row r="25" spans="1:1">
      <c r="A25" t="s">
        <v>701</v>
      </c>
    </row>
    <row r="26" spans="1:1">
      <c r="A26" t="s">
        <v>702</v>
      </c>
    </row>
    <row r="27" spans="1:1">
      <c r="A27" t="s">
        <v>703</v>
      </c>
    </row>
    <row r="28" spans="1:1">
      <c r="A28" t="s">
        <v>704</v>
      </c>
    </row>
    <row r="29" spans="1:1">
      <c r="A29" t="s">
        <v>705</v>
      </c>
    </row>
    <row r="30" spans="1:1">
      <c r="A30" t="s">
        <v>706</v>
      </c>
    </row>
    <row r="31" spans="1:1">
      <c r="A31" t="s">
        <v>707</v>
      </c>
    </row>
    <row r="32" spans="1:1">
      <c r="A32" t="s">
        <v>708</v>
      </c>
    </row>
    <row r="33" spans="1:1">
      <c r="A33" t="s">
        <v>709</v>
      </c>
    </row>
    <row r="34" spans="1:1">
      <c r="A34" t="s">
        <v>710</v>
      </c>
    </row>
    <row r="35" spans="1:1">
      <c r="A35" t="s">
        <v>711</v>
      </c>
    </row>
    <row r="36" spans="1:1">
      <c r="A36" t="s">
        <v>712</v>
      </c>
    </row>
    <row r="37" spans="1:1">
      <c r="A37" t="s">
        <v>713</v>
      </c>
    </row>
    <row r="38" spans="1:1">
      <c r="A38" t="s">
        <v>672</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pageSetUpPr fitToPage="1"/>
  </sheetPr>
  <dimension ref="A1:AT44"/>
  <sheetViews>
    <sheetView showZeros="0" zoomScale="80" zoomScaleNormal="80" zoomScaleSheetLayoutView="70" workbookViewId="0">
      <selection activeCell="D13" sqref="D13"/>
    </sheetView>
  </sheetViews>
  <sheetFormatPr defaultColWidth="0" defaultRowHeight="13.8"/>
  <cols>
    <col min="1" max="1" width="18.44140625" style="141" customWidth="1"/>
    <col min="2" max="2" width="19.6640625" style="141" customWidth="1"/>
    <col min="3" max="3" width="22.109375" style="141" customWidth="1"/>
    <col min="4" max="4" width="17.33203125" style="141" customWidth="1"/>
    <col min="5" max="15" width="15.5546875" style="141" customWidth="1"/>
    <col min="16" max="16" width="1.5546875" style="141" hidden="1" customWidth="1"/>
    <col min="17" max="16384" width="8.6640625" style="141" hidden="1"/>
  </cols>
  <sheetData>
    <row r="1" spans="1:46" s="146" customFormat="1" ht="28.35" customHeight="1">
      <c r="A1" s="190" t="s">
        <v>388</v>
      </c>
      <c r="B1" s="139" t="str">
        <f>'Start Here'!B4</f>
        <v>Oakland</v>
      </c>
      <c r="C1" s="188"/>
      <c r="D1" s="476"/>
      <c r="E1" s="237"/>
      <c r="F1" s="239" t="s">
        <v>482</v>
      </c>
      <c r="G1" s="239"/>
      <c r="H1" s="239"/>
      <c r="I1" s="239"/>
      <c r="J1" s="717" t="s">
        <v>714</v>
      </c>
      <c r="K1" s="718"/>
      <c r="L1" s="718"/>
      <c r="M1" s="718"/>
      <c r="N1" s="719"/>
      <c r="O1" s="237"/>
      <c r="P1" s="237"/>
      <c r="Q1" s="237"/>
      <c r="R1" s="237"/>
      <c r="S1" s="237"/>
      <c r="T1" s="237"/>
      <c r="U1" s="237"/>
      <c r="V1" s="46"/>
    </row>
    <row r="2" spans="1:46" s="146" customFormat="1" ht="22.5" customHeight="1" thickBot="1">
      <c r="A2" s="190" t="s">
        <v>389</v>
      </c>
      <c r="B2" s="138">
        <f>'Start Here'!B5</f>
        <v>2023</v>
      </c>
      <c r="C2" s="189" t="str">
        <f>'Table A'!C2</f>
        <v>(Jan. 1 - Dec. 31)</v>
      </c>
      <c r="D2" s="274"/>
      <c r="E2" s="237"/>
      <c r="F2" s="239" t="s">
        <v>484</v>
      </c>
      <c r="G2" s="239"/>
      <c r="H2" s="239"/>
      <c r="I2" s="239"/>
      <c r="J2" s="722" t="s">
        <v>715</v>
      </c>
      <c r="K2" s="723"/>
      <c r="L2" s="723"/>
      <c r="M2" s="723"/>
      <c r="N2" s="724"/>
      <c r="O2" s="237"/>
      <c r="P2" s="237"/>
      <c r="Q2" s="237"/>
      <c r="R2" s="237"/>
      <c r="S2" s="237"/>
      <c r="T2" s="237"/>
      <c r="U2" s="237"/>
      <c r="V2" s="47"/>
    </row>
    <row r="3" spans="1:46" s="146" customFormat="1" ht="15.75" customHeight="1">
      <c r="A3" s="190" t="s">
        <v>485</v>
      </c>
      <c r="B3" s="138" t="str">
        <f>IFERROR(IF(ISBLANK(VLOOKUP(B1,'Planning Periods'!$E$2:$P$540,12)),"5th Cycle",VLOOKUP(B1,'Planning Periods'!$E$2:$P$540,12)),"")</f>
        <v>6th Cycle</v>
      </c>
      <c r="C3" s="360" t="str">
        <f>IF(ISBLANK(B1),"",IFERROR(VLOOKUP(B1,'Planning Periods'!$A$2:$D$540,4),""))</f>
        <v>01/31/2023 - 01/31/2031</v>
      </c>
      <c r="D3" s="477"/>
      <c r="E3" s="238"/>
      <c r="F3" s="238"/>
      <c r="G3" s="240"/>
      <c r="H3" s="240"/>
      <c r="I3" s="240"/>
      <c r="J3" s="238"/>
      <c r="K3" s="238"/>
      <c r="L3" s="238"/>
      <c r="M3" s="238"/>
      <c r="N3" s="238"/>
      <c r="O3" s="238"/>
      <c r="P3" s="238"/>
      <c r="Q3" s="238"/>
      <c r="R3" s="238"/>
      <c r="S3" s="238"/>
      <c r="T3" s="238"/>
      <c r="U3" s="238"/>
      <c r="V3" s="48"/>
    </row>
    <row r="4" spans="1:46" s="50" customFormat="1" ht="5.7" customHeight="1">
      <c r="E4" s="49"/>
      <c r="F4" s="49"/>
      <c r="G4" s="49"/>
      <c r="H4" s="49"/>
      <c r="I4" s="49"/>
    </row>
    <row r="5" spans="1:46" s="50" customFormat="1" ht="6.75" customHeight="1" thickBot="1">
      <c r="E5" s="49"/>
      <c r="F5" s="71"/>
      <c r="G5" s="71"/>
      <c r="H5" s="71"/>
      <c r="I5" s="71"/>
    </row>
    <row r="6" spans="1:46" s="199" customFormat="1" ht="10.199999999999999" hidden="1">
      <c r="A6" s="199" t="s">
        <v>716</v>
      </c>
      <c r="B6" s="199" t="s">
        <v>717</v>
      </c>
      <c r="C6" s="199" t="s">
        <v>718</v>
      </c>
      <c r="E6" s="199" t="s">
        <v>719</v>
      </c>
      <c r="F6" s="199" t="s">
        <v>720</v>
      </c>
      <c r="G6" s="199" t="s">
        <v>721</v>
      </c>
      <c r="H6" s="199" t="s">
        <v>722</v>
      </c>
      <c r="I6" s="199" t="s">
        <v>723</v>
      </c>
      <c r="J6" s="199" t="s">
        <v>724</v>
      </c>
      <c r="K6" s="199" t="s">
        <v>725</v>
      </c>
      <c r="L6" s="199" t="s">
        <v>726</v>
      </c>
      <c r="M6" s="199" t="s">
        <v>727</v>
      </c>
      <c r="N6" s="199" t="s">
        <v>728</v>
      </c>
      <c r="O6" s="199" t="s">
        <v>729</v>
      </c>
    </row>
    <row r="7" spans="1:46" ht="17.399999999999999">
      <c r="A7" s="728" t="s">
        <v>730</v>
      </c>
      <c r="B7" s="729"/>
      <c r="C7" s="729"/>
      <c r="D7" s="729"/>
      <c r="E7" s="729"/>
      <c r="F7" s="729"/>
      <c r="G7" s="729"/>
      <c r="H7" s="729"/>
      <c r="I7" s="729"/>
      <c r="J7" s="729"/>
      <c r="K7" s="729"/>
      <c r="L7" s="729"/>
      <c r="M7" s="729"/>
      <c r="N7" s="729"/>
      <c r="O7" s="730"/>
    </row>
    <row r="8" spans="1:46" ht="17.399999999999999">
      <c r="A8" s="731" t="s">
        <v>731</v>
      </c>
      <c r="B8" s="732"/>
      <c r="C8" s="732"/>
      <c r="D8" s="732"/>
      <c r="E8" s="732"/>
      <c r="F8" s="732"/>
      <c r="G8" s="732"/>
      <c r="H8" s="732"/>
      <c r="I8" s="732"/>
      <c r="J8" s="732"/>
      <c r="K8" s="732"/>
      <c r="L8" s="732"/>
      <c r="M8" s="732"/>
      <c r="N8" s="732"/>
      <c r="O8" s="733"/>
    </row>
    <row r="9" spans="1:46" ht="17.399999999999999" customHeight="1">
      <c r="A9" s="734" t="s">
        <v>732</v>
      </c>
      <c r="B9" s="735"/>
      <c r="C9" s="735"/>
      <c r="D9" s="735"/>
      <c r="E9" s="735"/>
      <c r="F9" s="735"/>
      <c r="G9" s="735"/>
      <c r="H9" s="735"/>
      <c r="I9" s="735"/>
      <c r="J9" s="735"/>
      <c r="K9" s="735"/>
      <c r="L9" s="735"/>
      <c r="M9" s="735"/>
      <c r="N9" s="735"/>
      <c r="O9" s="736"/>
    </row>
    <row r="10" spans="1:46">
      <c r="A10" s="456"/>
      <c r="B10" s="72"/>
      <c r="C10" s="557">
        <v>1</v>
      </c>
      <c r="D10" s="392" t="s">
        <v>733</v>
      </c>
      <c r="E10" s="725">
        <v>2</v>
      </c>
      <c r="F10" s="726"/>
      <c r="G10" s="726"/>
      <c r="H10" s="726"/>
      <c r="I10" s="726"/>
      <c r="J10" s="726"/>
      <c r="K10" s="726"/>
      <c r="L10" s="726"/>
      <c r="M10" s="727"/>
      <c r="N10" s="557">
        <v>3</v>
      </c>
      <c r="O10" s="457">
        <v>4</v>
      </c>
    </row>
    <row r="11" spans="1:46" ht="58.5" customHeight="1" thickBot="1">
      <c r="A11" s="741" t="s">
        <v>393</v>
      </c>
      <c r="B11" s="742"/>
      <c r="C11" s="559" t="s">
        <v>734</v>
      </c>
      <c r="D11" s="390" t="str">
        <f>IF(B3="5th Cycle","","Projection Period"&amp;" - "&amp;VLOOKUP(B1,'Planning Periods'!E2:Q540,13))</f>
        <v>Projection Period - 06/30/2022-01/30/2023</v>
      </c>
      <c r="E11" s="550">
        <f>VLOOKUP(B1,'Planning Periods'!E2:M540,8,0)</f>
        <v>2023</v>
      </c>
      <c r="F11" s="550">
        <f>IF(ISNUMBER(E11),(IF(VLOOKUP($B$1,'Planning Periods'!$E$2:$M$540,9,0)=E11," ",(E11+1)))," ")</f>
        <v>2024</v>
      </c>
      <c r="G11" s="550">
        <f>IF(ISNUMBER(F11),(IF(VLOOKUP($B$1,'Planning Periods'!$E$2:$M$540,9,0)=F11," ",(F11+1)))," ")</f>
        <v>2025</v>
      </c>
      <c r="H11" s="550">
        <f>IF(ISNUMBER(G11),(IF(VLOOKUP($B$1,'Planning Periods'!$E$2:$M$540,9,0)=G11," ",(G11+1)))," ")</f>
        <v>2026</v>
      </c>
      <c r="I11" s="550">
        <f>IF(ISNUMBER(H11),(IF(VLOOKUP($B$1,'Planning Periods'!$E$2:$M$540,9,0)=H11," ",(H11+1)))," ")</f>
        <v>2027</v>
      </c>
      <c r="J11" s="550">
        <f>IF(ISNUMBER(I11),(IF(VLOOKUP($B$1,'Planning Periods'!$E$2:$M$540,9,0)=I11," ",(I11+1)))," ")</f>
        <v>2028</v>
      </c>
      <c r="K11" s="550">
        <f>IF(ISNUMBER(J11),(IF(VLOOKUP($B$1,'Planning Periods'!$E$2:$M$540,9,0)=J11," ",(J11+1)))," ")</f>
        <v>2029</v>
      </c>
      <c r="L11" s="550">
        <f>IF(ISNUMBER(K11),(IF(VLOOKUP($B$1,'Planning Periods'!$E$2:$M$540,9,0)=K11," ",(K11+1)))," ")</f>
        <v>2030</v>
      </c>
      <c r="M11" s="550">
        <f>IF(ISNUMBER(L11),(IF(VLOOKUP($B$1,'Planning Periods'!$E$2:$M$540,9,0)=L11," ",(L11+1)))," ")</f>
        <v>2031</v>
      </c>
      <c r="N11" s="559" t="s">
        <v>735</v>
      </c>
      <c r="O11" s="458" t="s">
        <v>736</v>
      </c>
    </row>
    <row r="12" spans="1:46" s="117" customFormat="1" ht="15" customHeight="1" thickTop="1">
      <c r="A12" s="459"/>
      <c r="B12" s="157"/>
      <c r="C12" s="158"/>
      <c r="D12" s="157"/>
      <c r="E12" s="159"/>
      <c r="F12" s="157"/>
      <c r="G12" s="157"/>
      <c r="H12" s="158"/>
      <c r="I12" s="158"/>
      <c r="J12" s="158"/>
      <c r="K12" s="158"/>
      <c r="L12" s="158"/>
      <c r="M12" s="158"/>
      <c r="N12" s="158"/>
      <c r="O12" s="460"/>
      <c r="P12" s="158"/>
      <c r="Q12" s="158"/>
      <c r="R12" s="158"/>
      <c r="S12" s="158"/>
      <c r="T12" s="158"/>
      <c r="U12" s="158"/>
      <c r="V12" s="158"/>
      <c r="W12" s="158"/>
      <c r="X12" s="158"/>
      <c r="Y12" s="147"/>
      <c r="Z12" s="158"/>
      <c r="AA12" s="158"/>
      <c r="AB12" s="158"/>
      <c r="AC12" s="158"/>
      <c r="AD12" s="158"/>
      <c r="AE12" s="158"/>
      <c r="AF12" s="158"/>
      <c r="AG12" s="158"/>
      <c r="AH12" s="147"/>
      <c r="AI12" s="115"/>
      <c r="AJ12" s="116"/>
      <c r="AK12" s="183"/>
      <c r="AL12" s="183"/>
      <c r="AM12" s="183"/>
      <c r="AN12" s="183"/>
      <c r="AO12" s="183"/>
      <c r="AP12" s="120"/>
      <c r="AQ12" s="120"/>
      <c r="AR12" s="120"/>
      <c r="AS12" s="119"/>
      <c r="AT12" s="180"/>
    </row>
    <row r="13" spans="1:46">
      <c r="A13" s="720" t="s">
        <v>395</v>
      </c>
      <c r="B13" s="438" t="s">
        <v>396</v>
      </c>
      <c r="C13" s="721">
        <f>VLOOKUP($B$1,'RHNA Allocations'!$C$2:$H$540,2,0)</f>
        <v>6511</v>
      </c>
      <c r="D13" s="371" cm="1">
        <f t="array" ref="D13">IFERROR(IF(E$11=$B$2,IF(VLOOKUP($B$1,'Planning Periods'!$A$2:$P$540,16)="6th Cycle",SUMPRODUCT((YEAR('Table A2'!$X$13:$X$997)='Start Here'!$B$5)*('Table A2'!$X$13:$X$997&gt;=VLOOKUP($B$1,'Planning Periods'!$A$2:$P$540,6))*('Table A2'!$X$13:$X$997&lt;VLOOKUP($B$1,'Planning Periods'!$A$2:$P$540,10))*'Table A2'!$Q$13:$Q$997)+IFERROR((INDEX('Table B Values'!$C$2:$I$9995,MATCH('Table B'!$B$1&amp;'Table B'!D$10,'Table B Values'!$A$2:$A$9995&amp;'Table B Values'!$J$2:$J$9995,0),MATCH('Table B'!$B34,'Table B Values'!$C$1:$I$1,0))),0),"-"),IF($B$3&lt;&gt;"5th Cycle",INDEX('Table B Values'!$C$2:$I$9995,MATCH('Table B'!$B$1&amp;'Table B'!D$10,'Table B Values'!$A$2:$A$9995&amp;'Table B Values'!$J$2:$J$9995,0),MATCH('Table B'!$B34,'Table B Values'!$C$1:$I$1,0)),0)),"-")</f>
        <v>286</v>
      </c>
      <c r="E13" s="371" cm="1">
        <f t="array" ref="E13">IFERROR(IF(E$11=$B$2,IF(VLOOKUP($B$1,'Planning Periods'!$A$2:$P$540,16)="6th Cycle",SUMPRODUCT((YEAR('Table A2'!$X$13:$X$997)='Start Here'!$B$5)*('Table A2'!$X$13:$X$997&gt;=VLOOKUP($B$1,'Planning Periods'!$A$2:$P$540,10))*'Table A2'!$Q$13:$Q$997),SUMPRODUCT((YEAR('Table A2'!$X$13:$X$997)='Start Here'!$B$5)*('Table A2'!$X$13:$X$997&lt;VLOOKUP($B$1,'Planning Periods'!$A$2:$P$540,11))*'Table A2'!$Q$13:$Q$997))+'Table F'!$F$17+'Table F'!$G$17,IF(E$11&lt;$B$2,(INDEX('Table B Values'!$C$2:$I$9995,MATCH('Table B'!$B$1&amp;'Table B'!E$11&amp;$B$3,'Table B Values'!$A$2:$A$9995&amp;'Table B Values'!$B$2:$B$9995&amp;'Table B Values'!$J$2:$J$9995,0),MATCH('Table B'!$B34,'Table B Values'!$C$1:$I$1,0))),)),)</f>
        <v>111</v>
      </c>
      <c r="F13" s="371" cm="1">
        <f t="array" ref="F13">IFERROR(IF(F$11=$B$2,IF(VLOOKUP($B$1,'Planning Periods'!$A$2:$P$540,16)="6th Cycle",SUMPRODUCT((YEAR('Table A2'!$X$13:$X$997)='Start Here'!$B$5)*('Table A2'!$X$13:$X$997&gt;=VLOOKUP($B$1,'Planning Periods'!$A$2:$P$540,10))*'Table A2'!$Q$13:$Q$997),SUMPRODUCT((YEAR('Table A2'!$X$13:$X$997)='Start Here'!$B$5)*('Table A2'!$X$13:$X$997&lt;VLOOKUP($B$1,'Planning Periods'!$A$2:$P$540,11))*'Table A2'!$Q$13:$Q$997))+'Table F'!$F$17+'Table F'!$G$17,IF(F$11&lt;$B$2,(INDEX('Table B Values'!$C$2:$I$9995,MATCH('Table B'!$B$1&amp;'Table B'!F$11&amp;$B$3,'Table B Values'!$A$2:$A$9995&amp;'Table B Values'!$B$2:$B$9995&amp;'Table B Values'!$J$2:$J$9995,0),MATCH('Table B'!$B34,'Table B Values'!$C$1:$I$1,0))),)),)</f>
        <v>0</v>
      </c>
      <c r="G13" s="371" cm="1">
        <f t="array" ref="G13">IFERROR(IF(G$11=$B$2,IF(VLOOKUP($B$1,'Planning Periods'!$A$2:$P$540,16)="6th Cycle",SUMPRODUCT((YEAR('Table A2'!$X$13:$X$997)='Start Here'!$B$5)*('Table A2'!$X$13:$X$997&gt;=VLOOKUP($B$1,'Planning Periods'!$A$2:$P$540,10))*'Table A2'!$Q$13:$Q$997),SUMPRODUCT((YEAR('Table A2'!$X$13:$X$997)='Start Here'!$B$5)*('Table A2'!$X$13:$X$997&lt;VLOOKUP($B$1,'Planning Periods'!$A$2:$P$540,11))*'Table A2'!$Q$13:$Q$997))+'Table F'!$F$17+'Table F'!$G$17,IF(G$11&lt;$B$2,(INDEX('Table B Values'!$C$2:$I$9995,MATCH('Table B'!$B$1&amp;'Table B'!G$11&amp;$B$3,'Table B Values'!$A$2:$A$9995&amp;'Table B Values'!$B$2:$B$9995&amp;'Table B Values'!$J$2:$J$9995,0),MATCH('Table B'!$B34,'Table B Values'!$C$1:$I$1,0))),)),)</f>
        <v>0</v>
      </c>
      <c r="H13" s="371" cm="1">
        <f t="array" ref="H13">IFERROR(IF(H$11=$B$2,IF(VLOOKUP($B$1,'Planning Periods'!$A$2:$P$540,16)="6th Cycle",SUMPRODUCT((YEAR('Table A2'!$X$13:$X$997)='Start Here'!$B$5)*('Table A2'!$X$13:$X$997&gt;=VLOOKUP($B$1,'Planning Periods'!$A$2:$P$540,10))*'Table A2'!$Q$13:$Q$997),SUMPRODUCT((YEAR('Table A2'!$X$13:$X$997)='Start Here'!$B$5)*('Table A2'!$X$13:$X$997&lt;VLOOKUP($B$1,'Planning Periods'!$A$2:$P$540,11))*'Table A2'!$Q$13:$Q$997))+'Table F'!$F$17+'Table F'!$G$17,IF(H$11&lt;$B$2,(INDEX('Table B Values'!$C$2:$I$9995,MATCH('Table B'!$B$1&amp;'Table B'!H$11&amp;$B$3,'Table B Values'!$A$2:$A$9995&amp;'Table B Values'!$B$2:$B$9995&amp;'Table B Values'!$J$2:$J$9995,0),MATCH('Table B'!$B34,'Table B Values'!$C$1:$I$1,0))),)),)</f>
        <v>0</v>
      </c>
      <c r="I13" s="371" cm="1">
        <f t="array" ref="I13">IFERROR(IF(I$11=$B$2,IF(VLOOKUP($B$1,'Planning Periods'!$A$2:$P$540,16)="6th Cycle",SUMPRODUCT((YEAR('Table A2'!$X$13:$X$997)='Start Here'!$B$5)*('Table A2'!$X$13:$X$997&gt;=VLOOKUP($B$1,'Planning Periods'!$A$2:$P$540,10))*'Table A2'!$Q$13:$Q$997),SUMPRODUCT((YEAR('Table A2'!$X$13:$X$997)='Start Here'!$B$5)*('Table A2'!$X$13:$X$997&lt;VLOOKUP($B$1,'Planning Periods'!$A$2:$P$540,11))*'Table A2'!$Q$13:$Q$997))+'Table F'!$F$17+'Table F'!$G$17,IF(I$11&lt;$B$2,(INDEX('Table B Values'!$C$2:$I$9995,MATCH('Table B'!$B$1&amp;'Table B'!I$11&amp;$B$3,'Table B Values'!$A$2:$A$9995&amp;'Table B Values'!$B$2:$B$9995&amp;'Table B Values'!$J$2:$J$9995,0),MATCH('Table B'!$B34,'Table B Values'!$C$1:$I$1,0))),)),)</f>
        <v>0</v>
      </c>
      <c r="J13" s="371" cm="1">
        <f t="array" ref="J13">IFERROR(IF(J$11=$B$2,IF(VLOOKUP($B$1,'Planning Periods'!$A$2:$P$540,16)="6th Cycle",SUMPRODUCT((YEAR('Table A2'!$X$13:$X$997)='Start Here'!$B$5)*('Table A2'!$X$13:$X$997&gt;=VLOOKUP($B$1,'Planning Periods'!$A$2:$P$540,10))*'Table A2'!$Q$13:$Q$997),SUMPRODUCT((YEAR('Table A2'!$X$13:$X$997)='Start Here'!$B$5)*('Table A2'!$X$13:$X$997&lt;VLOOKUP($B$1,'Planning Periods'!$A$2:$P$540,11))*'Table A2'!$Q$13:$Q$997))+'Table F'!$F$17+'Table F'!$G$17,IF(J$11&lt;$B$2,(INDEX('Table B Values'!$C$2:$I$9995,MATCH('Table B'!$B$1&amp;'Table B'!J$11&amp;$B$3,'Table B Values'!$A$2:$A$9995&amp;'Table B Values'!$B$2:$B$9995&amp;'Table B Values'!$J$2:$J$9995,0),MATCH('Table B'!$B34,'Table B Values'!$C$1:$I$1,0))),)),)</f>
        <v>0</v>
      </c>
      <c r="K13" s="371" cm="1">
        <f t="array" ref="K13">IFERROR(IF(K$11=$B$2,IF(VLOOKUP($B$1,'Planning Periods'!$A$2:$P$540,16)="6th Cycle",SUMPRODUCT((YEAR('Table A2'!$X$13:$X$997)='Start Here'!$B$5)*('Table A2'!$X$13:$X$997&gt;=VLOOKUP($B$1,'Planning Periods'!$A$2:$P$540,10))*'Table A2'!$Q$13:$Q$997),SUMPRODUCT((YEAR('Table A2'!$X$13:$X$997)='Start Here'!$B$5)*('Table A2'!$X$13:$X$997&lt;VLOOKUP($B$1,'Planning Periods'!$A$2:$P$540,11))*'Table A2'!$Q$13:$Q$997))+'Table F'!$F$17+'Table F'!$G$17,IF(K$11&lt;$B$2,(INDEX('Table B Values'!$C$2:$I$9995,MATCH('Table B'!$B$1&amp;'Table B'!K$11&amp;$B$3,'Table B Values'!$A$2:$A$9995&amp;'Table B Values'!$B$2:$B$9995&amp;'Table B Values'!$J$2:$J$9995,0),MATCH('Table B'!$B34,'Table B Values'!$C$1:$I$1,0))),)),)</f>
        <v>0</v>
      </c>
      <c r="L13" s="371" cm="1">
        <f t="array" ref="L13">IFERROR(IF(L$11=$B$2,IF(VLOOKUP($B$1,'Planning Periods'!$A$2:$P$540,16)="6th Cycle",SUMPRODUCT((YEAR('Table A2'!$X$13:$X$997)='Start Here'!$B$5)*('Table A2'!$X$13:$X$997&gt;=VLOOKUP($B$1,'Planning Periods'!$A$2:$P$540,10))*'Table A2'!$Q$13:$Q$997),SUMPRODUCT((YEAR('Table A2'!$X$13:$X$997)='Start Here'!$B$5)*('Table A2'!$X$13:$X$997&lt;VLOOKUP($B$1,'Planning Periods'!$A$2:$P$540,11))*'Table A2'!$Q$13:$Q$997))+'Table F'!$F$17+'Table F'!$G$17,IF(L$11&lt;$B$2,(INDEX('Table B Values'!$C$2:$I$9995,MATCH('Table B'!$B$1&amp;'Table B'!L$11&amp;$B$3,'Table B Values'!$A$2:$A$9995&amp;'Table B Values'!$B$2:$B$9995&amp;'Table B Values'!$J$2:$J$9995,0),MATCH('Table B'!$B34,'Table B Values'!$C$1:$I$1,0))),)),)</f>
        <v>0</v>
      </c>
      <c r="M13" s="371" cm="1">
        <f t="array" ref="M13">IFERROR(IF(M$11=$B$2,IF(VLOOKUP($B$1,'Planning Periods'!$A$2:$P$540,16)="6th Cycle",SUMPRODUCT((YEAR('Table A2'!$X$13:$X$997)='Start Here'!$B$5)*('Table A2'!$X$13:$X$997&gt;=VLOOKUP($B$1,'Planning Periods'!$A$2:$P$540,10))*'Table A2'!$Q$13:$Q$997),SUMPRODUCT((YEAR('Table A2'!$X$13:$X$997)='Start Here'!$B$5)*('Table A2'!$X$13:$X$997&lt;VLOOKUP($B$1,'Planning Periods'!$A$2:$P$540,11))*'Table A2'!$Q$13:$Q$997))+'Table F'!$F$17+'Table F'!$G$17,IF(M$11&lt;$B$2,(INDEX('Table B Values'!$C$2:$I$9995,MATCH('Table B'!$B$1&amp;'Table B'!M$11&amp;$B$3,'Table B Values'!$A$2:$A$9995&amp;'Table B Values'!$B$2:$B$9995&amp;'Table B Values'!$J$2:$J$9995,0),MATCH('Table B'!$B34,'Table B Values'!$C$1:$I$1,0))),)),)</f>
        <v>0</v>
      </c>
      <c r="N13" s="715">
        <f>SUM(D13:M13)+SUM(D14:M14)</f>
        <v>462</v>
      </c>
      <c r="O13" s="713">
        <f>MAX(0,C13-N13)</f>
        <v>6049</v>
      </c>
      <c r="P13" s="200" t="s">
        <v>737</v>
      </c>
    </row>
    <row r="14" spans="1:46">
      <c r="A14" s="720"/>
      <c r="B14" s="438" t="s">
        <v>398</v>
      </c>
      <c r="C14" s="721"/>
      <c r="D14" s="371" cm="1">
        <f t="array" ref="D14">IFERROR(IF(E$11=$B$2,IF(VLOOKUP($B$1,'Planning Periods'!$A$2:$P$540,16)="6th Cycle",SUMPRODUCT((YEAR('Table A2'!$X$13:$X$997)='Start Here'!$B$5)*('Table A2'!$X$13:$X$997&gt;=VLOOKUP($B$1,'Planning Periods'!$A$2:$P$540,6))*('Table A2'!$X$13:$X$997&lt;VLOOKUP($B$1,'Planning Periods'!$A$2:$P$540,10))*'Table A2'!$R$13:$R$997)+IFERROR((INDEX('Table B Values'!$C$2:$I$9995,MATCH('Table B'!$B$1&amp;'Table B'!D$10,'Table B Values'!$A$2:$A$9995&amp;'Table B Values'!$J$2:$J$9995,0),MATCH('Table B'!$B35,'Table B Values'!$C$1:$I$1,0))),0),"-"),IF($B$3&lt;&gt;"5th Cycle",INDEX('Table B Values'!$C$2:$I$9995,MATCH('Table B'!$B$1&amp;'Table B'!D$10,'Table B Values'!$A$2:$A$9995&amp;'Table B Values'!$J$2:$J$9995,0),MATCH('Table B'!$B35,'Table B Values'!$C$1:$I$1,0)),0)),"-")</f>
        <v>2</v>
      </c>
      <c r="E14" s="371" cm="1">
        <f t="array" ref="E14">IFERROR(IF(E$11=$B$2,IF(VLOOKUP($B$1,'Planning Periods'!$A$2:$P$540,16)="6th Cycle",SUMPRODUCT((YEAR('Table A2'!$X$13:$X$997)='Start Here'!$B$5)*('Table A2'!$X$13:$X$997&gt;=VLOOKUP($B$1,'Planning Periods'!$A$2:$P$540,10))*'Table A2'!$R$13:$R$997),SUMPRODUCT((YEAR('Table A2'!$X$13:$X$997)='Start Here'!$B$5)*('Table A2'!$X$13:$X$997&lt;VLOOKUP($B$1,'Planning Periods'!$A$2:$P$540,11))*'Table A2'!$R$13:$R$997)),IF(E$11&lt;$B$2,(INDEX('Table B Values'!$C$2:$I$9995,MATCH('Table B'!$B$1&amp;'Table B'!E$11&amp;$B$3,'Table B Values'!$A$2:$A$9995&amp;'Table B Values'!$B$2:$B$9995&amp;'Table B Values'!$J$2:$J$9995,0),MATCH('Table B'!$B35,'Table B Values'!$C$1:$I$1,0))),)),)</f>
        <v>63</v>
      </c>
      <c r="F14" s="371" cm="1">
        <f t="array" ref="F14">IFERROR(IF(F$11=$B$2,IF(VLOOKUP($B$1,'Planning Periods'!$A$2:$P$540,16)="6th Cycle",SUMPRODUCT((YEAR('Table A2'!$X$13:$X$997)='Start Here'!$B$5)*('Table A2'!$X$13:$X$997&gt;=VLOOKUP($B$1,'Planning Periods'!$A$2:$P$540,10))*'Table A2'!$R$13:$R$997),SUMPRODUCT((YEAR('Table A2'!$X$13:$X$997)='Start Here'!$B$5)*('Table A2'!$X$13:$X$997&lt;VLOOKUP($B$1,'Planning Periods'!$A$2:$P$540,11))*'Table A2'!$R$13:$R$997)),IF(F$11&lt;$B$2,(INDEX('Table B Values'!$C$2:$I$9995,MATCH('Table B'!$B$1&amp;'Table B'!F$11&amp;$B$3,'Table B Values'!$A$2:$A$9995&amp;'Table B Values'!$B$2:$B$9995&amp;'Table B Values'!$J$2:$J$9995,0),MATCH('Table B'!$B35,'Table B Values'!$C$1:$I$1,0))),)),)</f>
        <v>0</v>
      </c>
      <c r="G14" s="371" cm="1">
        <f t="array" ref="G14">IFERROR(IF(G$11=$B$2,IF(VLOOKUP($B$1,'Planning Periods'!$A$2:$P$540,16)="6th Cycle",SUMPRODUCT((YEAR('Table A2'!$X$13:$X$997)='Start Here'!$B$5)*('Table A2'!$X$13:$X$997&gt;=VLOOKUP($B$1,'Planning Periods'!$A$2:$P$540,10))*'Table A2'!$R$13:$R$997),SUMPRODUCT((YEAR('Table A2'!$X$13:$X$997)='Start Here'!$B$5)*('Table A2'!$X$13:$X$997&lt;VLOOKUP($B$1,'Planning Periods'!$A$2:$P$540,11))*'Table A2'!$R$13:$R$997)),IF(G$11&lt;$B$2,(INDEX('Table B Values'!$C$2:$I$9995,MATCH('Table B'!$B$1&amp;'Table B'!G$11&amp;$B$3,'Table B Values'!$A$2:$A$9995&amp;'Table B Values'!$B$2:$B$9995&amp;'Table B Values'!$J$2:$J$9995,0),MATCH('Table B'!$B35,'Table B Values'!$C$1:$I$1,0))),)),)</f>
        <v>0</v>
      </c>
      <c r="H14" s="371" cm="1">
        <f t="array" ref="H14">IFERROR(IF(H$11=$B$2,IF(VLOOKUP($B$1,'Planning Periods'!$A$2:$P$540,16)="6th Cycle",SUMPRODUCT((YEAR('Table A2'!$X$13:$X$997)='Start Here'!$B$5)*('Table A2'!$X$13:$X$997&gt;=VLOOKUP($B$1,'Planning Periods'!$A$2:$P$540,10))*'Table A2'!$R$13:$R$997),SUMPRODUCT((YEAR('Table A2'!$X$13:$X$997)='Start Here'!$B$5)*('Table A2'!$X$13:$X$997&lt;VLOOKUP($B$1,'Planning Periods'!$A$2:$P$540,11))*'Table A2'!$R$13:$R$997)),IF(H$11&lt;$B$2,(INDEX('Table B Values'!$C$2:$I$9995,MATCH('Table B'!$B$1&amp;'Table B'!H$11&amp;$B$3,'Table B Values'!$A$2:$A$9995&amp;'Table B Values'!$B$2:$B$9995&amp;'Table B Values'!$J$2:$J$9995,0),MATCH('Table B'!$B35,'Table B Values'!$C$1:$I$1,0))),)),)</f>
        <v>0</v>
      </c>
      <c r="I14" s="371" cm="1">
        <f t="array" ref="I14">IFERROR(IF(I$11=$B$2,IF(VLOOKUP($B$1,'Planning Periods'!$A$2:$P$540,16)="6th Cycle",SUMPRODUCT((YEAR('Table A2'!$X$13:$X$997)='Start Here'!$B$5)*('Table A2'!$X$13:$X$997&gt;=VLOOKUP($B$1,'Planning Periods'!$A$2:$P$540,10))*'Table A2'!$R$13:$R$997),SUMPRODUCT((YEAR('Table A2'!$X$13:$X$997)='Start Here'!$B$5)*('Table A2'!$X$13:$X$997&lt;VLOOKUP($B$1,'Planning Periods'!$A$2:$P$540,11))*'Table A2'!$R$13:$R$997)),IF(I$11&lt;$B$2,(INDEX('Table B Values'!$C$2:$I$9995,MATCH('Table B'!$B$1&amp;'Table B'!I$11&amp;$B$3,'Table B Values'!$A$2:$A$9995&amp;'Table B Values'!$B$2:$B$9995&amp;'Table B Values'!$J$2:$J$9995,0),MATCH('Table B'!$B35,'Table B Values'!$C$1:$I$1,0))),)),)</f>
        <v>0</v>
      </c>
      <c r="J14" s="371" cm="1">
        <f t="array" ref="J14">IFERROR(IF(J$11=$B$2,IF(VLOOKUP($B$1,'Planning Periods'!$A$2:$P$540,16)="6th Cycle",SUMPRODUCT((YEAR('Table A2'!$X$13:$X$997)='Start Here'!$B$5)*('Table A2'!$X$13:$X$997&gt;=VLOOKUP($B$1,'Planning Periods'!$A$2:$P$540,10))*'Table A2'!$R$13:$R$997),SUMPRODUCT((YEAR('Table A2'!$X$13:$X$997)='Start Here'!$B$5)*('Table A2'!$X$13:$X$997&lt;VLOOKUP($B$1,'Planning Periods'!$A$2:$P$540,11))*'Table A2'!$R$13:$R$997)),IF(J$11&lt;$B$2,(INDEX('Table B Values'!$C$2:$I$9995,MATCH('Table B'!$B$1&amp;'Table B'!J$11&amp;$B$3,'Table B Values'!$A$2:$A$9995&amp;'Table B Values'!$B$2:$B$9995&amp;'Table B Values'!$J$2:$J$9995,0),MATCH('Table B'!$B35,'Table B Values'!$C$1:$I$1,0))),)),)</f>
        <v>0</v>
      </c>
      <c r="K14" s="371" cm="1">
        <f t="array" ref="K14">IFERROR(IF(K$11=$B$2,IF(VLOOKUP($B$1,'Planning Periods'!$A$2:$P$540,16)="6th Cycle",SUMPRODUCT((YEAR('Table A2'!$X$13:$X$997)='Start Here'!$B$5)*('Table A2'!$X$13:$X$997&gt;=VLOOKUP($B$1,'Planning Periods'!$A$2:$P$540,10))*'Table A2'!$R$13:$R$997),SUMPRODUCT((YEAR('Table A2'!$X$13:$X$997)='Start Here'!$B$5)*('Table A2'!$X$13:$X$997&lt;VLOOKUP($B$1,'Planning Periods'!$A$2:$P$540,11))*'Table A2'!$R$13:$R$997)),IF(K$11&lt;$B$2,(INDEX('Table B Values'!$C$2:$I$9995,MATCH('Table B'!$B$1&amp;'Table B'!K$11&amp;$B$3,'Table B Values'!$A$2:$A$9995&amp;'Table B Values'!$B$2:$B$9995&amp;'Table B Values'!$J$2:$J$9995,0),MATCH('Table B'!$B35,'Table B Values'!$C$1:$I$1,0))),)),)</f>
        <v>0</v>
      </c>
      <c r="L14" s="371" cm="1">
        <f t="array" ref="L14">IFERROR(IF(L$11=$B$2,IF(VLOOKUP($B$1,'Planning Periods'!$A$2:$P$540,16)="6th Cycle",SUMPRODUCT((YEAR('Table A2'!$X$13:$X$997)='Start Here'!$B$5)*('Table A2'!$X$13:$X$997&gt;=VLOOKUP($B$1,'Planning Periods'!$A$2:$P$540,10))*'Table A2'!$R$13:$R$997),SUMPRODUCT((YEAR('Table A2'!$X$13:$X$997)='Start Here'!$B$5)*('Table A2'!$X$13:$X$997&lt;VLOOKUP($B$1,'Planning Periods'!$A$2:$P$540,11))*'Table A2'!$R$13:$R$997)),IF(L$11&lt;$B$2,(INDEX('Table B Values'!$C$2:$I$9995,MATCH('Table B'!$B$1&amp;'Table B'!L$11&amp;$B$3,'Table B Values'!$A$2:$A$9995&amp;'Table B Values'!$B$2:$B$9995&amp;'Table B Values'!$J$2:$J$9995,0),MATCH('Table B'!$B35,'Table B Values'!$C$1:$I$1,0))),)),)</f>
        <v>0</v>
      </c>
      <c r="M14" s="371" cm="1">
        <f t="array" ref="M14">IFERROR(IF(M$11=$B$2,IF(VLOOKUP($B$1,'Planning Periods'!$A$2:$P$540,16)="6th Cycle",SUMPRODUCT((YEAR('Table A2'!$X$13:$X$997)='Start Here'!$B$5)*('Table A2'!$X$13:$X$997&gt;=VLOOKUP($B$1,'Planning Periods'!$A$2:$P$540,10))*'Table A2'!$R$13:$R$997),SUMPRODUCT((YEAR('Table A2'!$X$13:$X$997)='Start Here'!$B$5)*('Table A2'!$X$13:$X$997&lt;VLOOKUP($B$1,'Planning Periods'!$A$2:$P$540,11))*'Table A2'!$R$13:$R$997)),IF(M$11&lt;$B$2,(INDEX('Table B Values'!$C$2:$I$9995,MATCH('Table B'!$B$1&amp;'Table B'!M$11&amp;$B$3,'Table B Values'!$A$2:$A$9995&amp;'Table B Values'!$B$2:$B$9995&amp;'Table B Values'!$J$2:$J$9995,0),MATCH('Table B'!$B35,'Table B Values'!$C$1:$I$1,0))),)),)</f>
        <v>0</v>
      </c>
      <c r="N14" s="716"/>
      <c r="O14" s="714"/>
      <c r="P14" s="200" t="s">
        <v>738</v>
      </c>
    </row>
    <row r="15" spans="1:46">
      <c r="A15" s="720" t="s">
        <v>400</v>
      </c>
      <c r="B15" s="438" t="s">
        <v>396</v>
      </c>
      <c r="C15" s="721">
        <f>VLOOKUP($B$1,'RHNA Allocations'!$C$2:$H$540,3,0)</f>
        <v>3750</v>
      </c>
      <c r="D15" s="371" cm="1">
        <f t="array" ref="D15">IFERROR(IF(E$11=$B$2,IF(VLOOKUP($B$1,'Planning Periods'!$A$2:$P$540,16)="6th Cycle",SUMPRODUCT((YEAR('Table A2'!$X$13:$X$997)='Start Here'!$B$5)*('Table A2'!$X$13:$X$997&gt;=VLOOKUP($B$1,'Planning Periods'!$A$2:$P$540,6))*('Table A2'!$X$13:$X$997&lt;VLOOKUP($B$1,'Planning Periods'!$A$2:$P$540,10))*'Table A2'!$S$13:$S$997)+IFERROR((INDEX('Table B Values'!$C$2:$I$9995,MATCH('Table B'!$B$1&amp;'Table B'!D$10,'Table B Values'!$A$2:$A$9995&amp;'Table B Values'!$J$2:$J$9995,0),MATCH('Table B'!$B36,'Table B Values'!$C$1:$I$1,0))),0),"-"),IF($B$3&lt;&gt;"5th Cycle",INDEX('Table B Values'!$C$2:$I$9995,MATCH('Table B'!$B$1&amp;'Table B'!D$10,'Table B Values'!$A$2:$A$9995&amp;'Table B Values'!$J$2:$J$9995,0),MATCH('Table B'!$B36,'Table B Values'!$C$1:$I$1,0)),0)),"-")</f>
        <v>134</v>
      </c>
      <c r="E15" s="371" cm="1">
        <f t="array" ref="E15">IFERROR(IF(E$11=$B$2,IF(VLOOKUP($B$1,'Planning Periods'!$A$2:$P$540,16)="6th Cycle",SUMPRODUCT((YEAR('Table A2'!$X$13:$X$997)='Start Here'!$B$5)*('Table A2'!$X$13:$X$997&gt;=VLOOKUP($B$1,'Planning Periods'!$A$2:$P$540,10))*'Table A2'!$S$13:$S$997),SUMPRODUCT((YEAR('Table A2'!$X$13:$X$997)='Start Here'!$B$5)*('Table A2'!$X$13:$X$997&lt;VLOOKUP($B$1,'Planning Periods'!$A$2:$P$540,11))*'Table A2'!$S$13:$S$997))+'Table F'!$H$17,IF(E$11&lt;$B$2,(INDEX('Table B Values'!$C$2:$I$9995,MATCH('Table B'!$B$1&amp;'Table B'!E$11&amp;$B$3,'Table B Values'!$A$2:$A$9995&amp;'Table B Values'!$B$2:$B$9995&amp;'Table B Values'!$J$2:$J$9995,0),MATCH('Table B'!$B36,'Table B Values'!$C$1:$I$1,0))),)),)</f>
        <v>51</v>
      </c>
      <c r="F15" s="371" cm="1">
        <f t="array" ref="F15">IFERROR(IF(F$11=$B$2,IF(VLOOKUP($B$1,'Planning Periods'!$A$2:$P$540,16)="6th Cycle",SUMPRODUCT((YEAR('Table A2'!$X$13:$X$997)='Start Here'!$B$5)*('Table A2'!$X$13:$X$997&gt;=VLOOKUP($B$1,'Planning Periods'!$A$2:$P$540,10))*'Table A2'!$S$13:$S$997),SUMPRODUCT((YEAR('Table A2'!$X$13:$X$997)='Start Here'!$B$5)*('Table A2'!$X$13:$X$997&lt;VLOOKUP($B$1,'Planning Periods'!$A$2:$P$540,11))*'Table A2'!$S$13:$S$997))+'Table F'!$H$17,IF(F$11&lt;$B$2,(INDEX('Table B Values'!$C$2:$I$9995,MATCH('Table B'!$B$1&amp;'Table B'!F$11&amp;$B$3,'Table B Values'!$A$2:$A$9995&amp;'Table B Values'!$B$2:$B$9995&amp;'Table B Values'!$J$2:$J$9995,0),MATCH('Table B'!$B36,'Table B Values'!$C$1:$I$1,0))),)),)</f>
        <v>0</v>
      </c>
      <c r="G15" s="371" cm="1">
        <f t="array" ref="G15">IFERROR(IF(G$11=$B$2,IF(VLOOKUP($B$1,'Planning Periods'!$A$2:$P$540,16)="6th Cycle",SUMPRODUCT((YEAR('Table A2'!$X$13:$X$997)='Start Here'!$B$5)*('Table A2'!$X$13:$X$997&gt;=VLOOKUP($B$1,'Planning Periods'!$A$2:$P$540,10))*'Table A2'!$S$13:$S$997),SUMPRODUCT((YEAR('Table A2'!$X$13:$X$997)='Start Here'!$B$5)*('Table A2'!$X$13:$X$997&lt;VLOOKUP($B$1,'Planning Periods'!$A$2:$P$540,11))*'Table A2'!$S$13:$S$997))+'Table F'!$H$17,IF(G$11&lt;$B$2,(INDEX('Table B Values'!$C$2:$I$9995,MATCH('Table B'!$B$1&amp;'Table B'!G$11&amp;$B$3,'Table B Values'!$A$2:$A$9995&amp;'Table B Values'!$B$2:$B$9995&amp;'Table B Values'!$J$2:$J$9995,0),MATCH('Table B'!$B36,'Table B Values'!$C$1:$I$1,0))),)),)</f>
        <v>0</v>
      </c>
      <c r="H15" s="371" cm="1">
        <f t="array" ref="H15">IFERROR(IF(H$11=$B$2,IF(VLOOKUP($B$1,'Planning Periods'!$A$2:$P$540,16)="6th Cycle",SUMPRODUCT((YEAR('Table A2'!$X$13:$X$997)='Start Here'!$B$5)*('Table A2'!$X$13:$X$997&gt;=VLOOKUP($B$1,'Planning Periods'!$A$2:$P$540,10))*'Table A2'!$S$13:$S$997),SUMPRODUCT((YEAR('Table A2'!$X$13:$X$997)='Start Here'!$B$5)*('Table A2'!$X$13:$X$997&lt;VLOOKUP($B$1,'Planning Periods'!$A$2:$P$540,11))*'Table A2'!$S$13:$S$997))+'Table F'!$H$17,IF(H$11&lt;$B$2,(INDEX('Table B Values'!$C$2:$I$9995,MATCH('Table B'!$B$1&amp;'Table B'!H$11&amp;$B$3,'Table B Values'!$A$2:$A$9995&amp;'Table B Values'!$B$2:$B$9995&amp;'Table B Values'!$J$2:$J$9995,0),MATCH('Table B'!$B36,'Table B Values'!$C$1:$I$1,0))),)),)</f>
        <v>0</v>
      </c>
      <c r="I15" s="371" cm="1">
        <f t="array" ref="I15">IFERROR(IF(I$11=$B$2,IF(VLOOKUP($B$1,'Planning Periods'!$A$2:$P$540,16)="6th Cycle",SUMPRODUCT((YEAR('Table A2'!$X$13:$X$997)='Start Here'!$B$5)*('Table A2'!$X$13:$X$997&gt;=VLOOKUP($B$1,'Planning Periods'!$A$2:$P$540,10))*'Table A2'!$S$13:$S$997),SUMPRODUCT((YEAR('Table A2'!$X$13:$X$997)='Start Here'!$B$5)*('Table A2'!$X$13:$X$997&lt;VLOOKUP($B$1,'Planning Periods'!$A$2:$P$540,11))*'Table A2'!$S$13:$S$997))+'Table F'!$H$17,IF(I$11&lt;$B$2,(INDEX('Table B Values'!$C$2:$I$9995,MATCH('Table B'!$B$1&amp;'Table B'!I$11&amp;$B$3,'Table B Values'!$A$2:$A$9995&amp;'Table B Values'!$B$2:$B$9995&amp;'Table B Values'!$J$2:$J$9995,0),MATCH('Table B'!$B36,'Table B Values'!$C$1:$I$1,0))),)),)</f>
        <v>0</v>
      </c>
      <c r="J15" s="371" cm="1">
        <f t="array" ref="J15">IFERROR(IF(J$11=$B$2,IF(VLOOKUP($B$1,'Planning Periods'!$A$2:$P$540,16)="6th Cycle",SUMPRODUCT((YEAR('Table A2'!$X$13:$X$997)='Start Here'!$B$5)*('Table A2'!$X$13:$X$997&gt;=VLOOKUP($B$1,'Planning Periods'!$A$2:$P$540,10))*'Table A2'!$S$13:$S$997),SUMPRODUCT((YEAR('Table A2'!$X$13:$X$997)='Start Here'!$B$5)*('Table A2'!$X$13:$X$997&lt;VLOOKUP($B$1,'Planning Periods'!$A$2:$P$540,11))*'Table A2'!$S$13:$S$997))+'Table F'!$H$17,IF(J$11&lt;$B$2,(INDEX('Table B Values'!$C$2:$I$9995,MATCH('Table B'!$B$1&amp;'Table B'!J$11&amp;$B$3,'Table B Values'!$A$2:$A$9995&amp;'Table B Values'!$B$2:$B$9995&amp;'Table B Values'!$J$2:$J$9995,0),MATCH('Table B'!$B36,'Table B Values'!$C$1:$I$1,0))),)),)</f>
        <v>0</v>
      </c>
      <c r="K15" s="371" cm="1">
        <f t="array" ref="K15">IFERROR(IF(K$11=$B$2,IF(VLOOKUP($B$1,'Planning Periods'!$A$2:$P$540,16)="6th Cycle",SUMPRODUCT((YEAR('Table A2'!$X$13:$X$997)='Start Here'!$B$5)*('Table A2'!$X$13:$X$997&gt;=VLOOKUP($B$1,'Planning Periods'!$A$2:$P$540,10))*'Table A2'!$S$13:$S$997),SUMPRODUCT((YEAR('Table A2'!$X$13:$X$997)='Start Here'!$B$5)*('Table A2'!$X$13:$X$997&lt;VLOOKUP($B$1,'Planning Periods'!$A$2:$P$540,11))*'Table A2'!$S$13:$S$997))+'Table F'!$H$17,IF(K$11&lt;$B$2,(INDEX('Table B Values'!$C$2:$I$9995,MATCH('Table B'!$B$1&amp;'Table B'!K$11&amp;$B$3,'Table B Values'!$A$2:$A$9995&amp;'Table B Values'!$B$2:$B$9995&amp;'Table B Values'!$J$2:$J$9995,0),MATCH('Table B'!$B36,'Table B Values'!$C$1:$I$1,0))),)),)</f>
        <v>0</v>
      </c>
      <c r="L15" s="371" cm="1">
        <f t="array" ref="L15">IFERROR(IF(L$11=$B$2,IF(VLOOKUP($B$1,'Planning Periods'!$A$2:$P$540,16)="6th Cycle",SUMPRODUCT((YEAR('Table A2'!$X$13:$X$997)='Start Here'!$B$5)*('Table A2'!$X$13:$X$997&gt;=VLOOKUP($B$1,'Planning Periods'!$A$2:$P$540,10))*'Table A2'!$S$13:$S$997),SUMPRODUCT((YEAR('Table A2'!$X$13:$X$997)='Start Here'!$B$5)*('Table A2'!$X$13:$X$997&lt;VLOOKUP($B$1,'Planning Periods'!$A$2:$P$540,11))*'Table A2'!$S$13:$S$997))+'Table F'!$H$17,IF(L$11&lt;$B$2,(INDEX('Table B Values'!$C$2:$I$9995,MATCH('Table B'!$B$1&amp;'Table B'!L$11&amp;$B$3,'Table B Values'!$A$2:$A$9995&amp;'Table B Values'!$B$2:$B$9995&amp;'Table B Values'!$J$2:$J$9995,0),MATCH('Table B'!$B36,'Table B Values'!$C$1:$I$1,0))),)),)</f>
        <v>0</v>
      </c>
      <c r="M15" s="371" cm="1">
        <f t="array" ref="M15">IFERROR(IF(M$11=$B$2,IF(VLOOKUP($B$1,'Planning Periods'!$A$2:$P$540,16)="6th Cycle",SUMPRODUCT((YEAR('Table A2'!$X$13:$X$997)='Start Here'!$B$5)*('Table A2'!$X$13:$X$997&gt;=VLOOKUP($B$1,'Planning Periods'!$A$2:$P$540,10))*'Table A2'!$S$13:$S$997),SUMPRODUCT((YEAR('Table A2'!$X$13:$X$997)='Start Here'!$B$5)*('Table A2'!$X$13:$X$997&lt;VLOOKUP($B$1,'Planning Periods'!$A$2:$P$540,11))*'Table A2'!$S$13:$S$997))+'Table F'!$H$17,IF(M$11&lt;$B$2,(INDEX('Table B Values'!$C$2:$I$9995,MATCH('Table B'!$B$1&amp;'Table B'!M$11&amp;$B$3,'Table B Values'!$A$2:$A$9995&amp;'Table B Values'!$B$2:$B$9995&amp;'Table B Values'!$J$2:$J$9995,0),MATCH('Table B'!$B36,'Table B Values'!$C$1:$I$1,0))),)),)</f>
        <v>0</v>
      </c>
      <c r="N15" s="715">
        <f>SUM(D15:M15)+SUM(D16:M16)</f>
        <v>250</v>
      </c>
      <c r="O15" s="713">
        <f>MAX(0,C15-N15)</f>
        <v>3500</v>
      </c>
      <c r="P15" s="200" t="s">
        <v>739</v>
      </c>
    </row>
    <row r="16" spans="1:46">
      <c r="A16" s="720"/>
      <c r="B16" s="438" t="s">
        <v>398</v>
      </c>
      <c r="C16" s="721"/>
      <c r="D16" s="371" cm="1">
        <f t="array" ref="D16">IFERROR(IF(E$11=$B$2,IF(VLOOKUP($B$1,'Planning Periods'!$A$2:$P$540,16)="6th Cycle",SUMPRODUCT((YEAR('Table A2'!$X$13:$X$997)='Start Here'!$B$5)*('Table A2'!$X$13:$X$997&gt;=VLOOKUP($B$1,'Planning Periods'!$A$2:$P$540,6))*('Table A2'!$X$13:$X$997&lt;VLOOKUP($B$1,'Planning Periods'!$A$2:$P$540,10))*'Table A2'!$T$13:$T$997)+IFERROR((INDEX('Table B Values'!$C$2:$I$9995,MATCH('Table B'!$B$1&amp;'Table B'!D$10,'Table B Values'!$A$2:$A$9995&amp;'Table B Values'!$J$2:$J$9995,0),MATCH('Table B'!$B37,'Table B Values'!$C$1:$I$1,0))),0),"-"),IF($B$3&lt;&gt;"5th Cycle",INDEX('Table B Values'!$C$2:$I$9995,MATCH('Table B'!$B$1&amp;'Table B'!D$10,'Table B Values'!$A$2:$A$9995&amp;'Table B Values'!$J$2:$J$9995,0),MATCH('Table B'!$B37,'Table B Values'!$C$1:$I$1,0)),0)),"-")</f>
        <v>3</v>
      </c>
      <c r="E16" s="371" cm="1">
        <f t="array" ref="E16">IFERROR(IF(E$11=$B$2,IF(VLOOKUP($B$1,'Planning Periods'!$A$2:$P$540,16)="6th Cycle",SUMPRODUCT((YEAR('Table A2'!$X$13:$X$997)='Start Here'!$B$5)*('Table A2'!$X$13:$X$997&gt;=VLOOKUP($B$1,'Planning Periods'!$A$2:$P$540,10))*'Table A2'!$T$13:$T$997),SUMPRODUCT((YEAR('Table A2'!$X$13:$X$997)='Start Here'!$B$5)*('Table A2'!$X$13:$X$997&lt;VLOOKUP($B$1,'Planning Periods'!$A$2:$P$540,11))*'Table A2'!$T$13:$T$997)),IF(E$11&lt;$B$2,(INDEX('Table B Values'!$C$2:$I$9995,MATCH('Table B'!$B$1&amp;'Table B'!E$11&amp;$B$3,'Table B Values'!$A$2:$A$9995&amp;'Table B Values'!$B$2:$B$9995&amp;'Table B Values'!$J$2:$J$9995,0),MATCH('Table B'!$B37,'Table B Values'!$C$1:$I$1,0))),)),)</f>
        <v>62</v>
      </c>
      <c r="F16" s="371" cm="1">
        <f t="array" ref="F16">IFERROR(IF(F$11=$B$2,IF(VLOOKUP($B$1,'Planning Periods'!$A$2:$P$540,16)="6th Cycle",SUMPRODUCT((YEAR('Table A2'!$X$13:$X$997)='Start Here'!$B$5)*('Table A2'!$X$13:$X$997&gt;=VLOOKUP($B$1,'Planning Periods'!$A$2:$P$540,10))*'Table A2'!$T$13:$T$997),SUMPRODUCT((YEAR('Table A2'!$X$13:$X$997)='Start Here'!$B$5)*('Table A2'!$X$13:$X$997&lt;VLOOKUP($B$1,'Planning Periods'!$A$2:$P$540,11))*'Table A2'!$T$13:$T$997)),IF(F$11&lt;$B$2,(INDEX('Table B Values'!$C$2:$I$9995,MATCH('Table B'!$B$1&amp;'Table B'!F$11&amp;$B$3,'Table B Values'!$A$2:$A$9995&amp;'Table B Values'!$B$2:$B$9995&amp;'Table B Values'!$J$2:$J$9995,0),MATCH('Table B'!$B37,'Table B Values'!$C$1:$I$1,0))),)),)</f>
        <v>0</v>
      </c>
      <c r="G16" s="371" cm="1">
        <f t="array" ref="G16">IFERROR(IF(G$11=$B$2,IF(VLOOKUP($B$1,'Planning Periods'!$A$2:$P$540,16)="6th Cycle",SUMPRODUCT((YEAR('Table A2'!$X$13:$X$997)='Start Here'!$B$5)*('Table A2'!$X$13:$X$997&gt;=VLOOKUP($B$1,'Planning Periods'!$A$2:$P$540,10))*'Table A2'!$T$13:$T$997),SUMPRODUCT((YEAR('Table A2'!$X$13:$X$997)='Start Here'!$B$5)*('Table A2'!$X$13:$X$997&lt;VLOOKUP($B$1,'Planning Periods'!$A$2:$P$540,11))*'Table A2'!$T$13:$T$997)),IF(G$11&lt;$B$2,(INDEX('Table B Values'!$C$2:$I$9995,MATCH('Table B'!$B$1&amp;'Table B'!G$11&amp;$B$3,'Table B Values'!$A$2:$A$9995&amp;'Table B Values'!$B$2:$B$9995&amp;'Table B Values'!$J$2:$J$9995,0),MATCH('Table B'!$B37,'Table B Values'!$C$1:$I$1,0))),)),)</f>
        <v>0</v>
      </c>
      <c r="H16" s="371" cm="1">
        <f t="array" ref="H16">IFERROR(IF(H$11=$B$2,IF(VLOOKUP($B$1,'Planning Periods'!$A$2:$P$540,16)="6th Cycle",SUMPRODUCT((YEAR('Table A2'!$X$13:$X$997)='Start Here'!$B$5)*('Table A2'!$X$13:$X$997&gt;=VLOOKUP($B$1,'Planning Periods'!$A$2:$P$540,10))*'Table A2'!$T$13:$T$997),SUMPRODUCT((YEAR('Table A2'!$X$13:$X$997)='Start Here'!$B$5)*('Table A2'!$X$13:$X$997&lt;VLOOKUP($B$1,'Planning Periods'!$A$2:$P$540,11))*'Table A2'!$T$13:$T$997)),IF(H$11&lt;$B$2,(INDEX('Table B Values'!$C$2:$I$9995,MATCH('Table B'!$B$1&amp;'Table B'!H$11&amp;$B$3,'Table B Values'!$A$2:$A$9995&amp;'Table B Values'!$B$2:$B$9995&amp;'Table B Values'!$J$2:$J$9995,0),MATCH('Table B'!$B37,'Table B Values'!$C$1:$I$1,0))),)),)</f>
        <v>0</v>
      </c>
      <c r="I16" s="371" cm="1">
        <f t="array" ref="I16">IFERROR(IF(I$11=$B$2,IF(VLOOKUP($B$1,'Planning Periods'!$A$2:$P$540,16)="6th Cycle",SUMPRODUCT((YEAR('Table A2'!$X$13:$X$997)='Start Here'!$B$5)*('Table A2'!$X$13:$X$997&gt;=VLOOKUP($B$1,'Planning Periods'!$A$2:$P$540,10))*'Table A2'!$T$13:$T$997),SUMPRODUCT((YEAR('Table A2'!$X$13:$X$997)='Start Here'!$B$5)*('Table A2'!$X$13:$X$997&lt;VLOOKUP($B$1,'Planning Periods'!$A$2:$P$540,11))*'Table A2'!$T$13:$T$997)),IF(I$11&lt;$B$2,(INDEX('Table B Values'!$C$2:$I$9995,MATCH('Table B'!$B$1&amp;'Table B'!I$11&amp;$B$3,'Table B Values'!$A$2:$A$9995&amp;'Table B Values'!$B$2:$B$9995&amp;'Table B Values'!$J$2:$J$9995,0),MATCH('Table B'!$B37,'Table B Values'!$C$1:$I$1,0))),)),)</f>
        <v>0</v>
      </c>
      <c r="J16" s="371" cm="1">
        <f t="array" ref="J16">IFERROR(IF(J$11=$B$2,IF(VLOOKUP($B$1,'Planning Periods'!$A$2:$P$540,16)="6th Cycle",SUMPRODUCT((YEAR('Table A2'!$X$13:$X$997)='Start Here'!$B$5)*('Table A2'!$X$13:$X$997&gt;=VLOOKUP($B$1,'Planning Periods'!$A$2:$P$540,10))*'Table A2'!$T$13:$T$997),SUMPRODUCT((YEAR('Table A2'!$X$13:$X$997)='Start Here'!$B$5)*('Table A2'!$X$13:$X$997&lt;VLOOKUP($B$1,'Planning Periods'!$A$2:$P$540,11))*'Table A2'!$T$13:$T$997)),IF(J$11&lt;$B$2,(INDEX('Table B Values'!$C$2:$I$9995,MATCH('Table B'!$B$1&amp;'Table B'!J$11&amp;$B$3,'Table B Values'!$A$2:$A$9995&amp;'Table B Values'!$B$2:$B$9995&amp;'Table B Values'!$J$2:$J$9995,0),MATCH('Table B'!$B37,'Table B Values'!$C$1:$I$1,0))),)),)</f>
        <v>0</v>
      </c>
      <c r="K16" s="371" cm="1">
        <f t="array" ref="K16">IFERROR(IF(K$11=$B$2,IF(VLOOKUP($B$1,'Planning Periods'!$A$2:$P$540,16)="6th Cycle",SUMPRODUCT((YEAR('Table A2'!$X$13:$X$997)='Start Here'!$B$5)*('Table A2'!$X$13:$X$997&gt;=VLOOKUP($B$1,'Planning Periods'!$A$2:$P$540,10))*'Table A2'!$T$13:$T$997),SUMPRODUCT((YEAR('Table A2'!$X$13:$X$997)='Start Here'!$B$5)*('Table A2'!$X$13:$X$997&lt;VLOOKUP($B$1,'Planning Periods'!$A$2:$P$540,11))*'Table A2'!$T$13:$T$997)),IF(K$11&lt;$B$2,(INDEX('Table B Values'!$C$2:$I$9995,MATCH('Table B'!$B$1&amp;'Table B'!K$11&amp;$B$3,'Table B Values'!$A$2:$A$9995&amp;'Table B Values'!$B$2:$B$9995&amp;'Table B Values'!$J$2:$J$9995,0),MATCH('Table B'!$B37,'Table B Values'!$C$1:$I$1,0))),)),)</f>
        <v>0</v>
      </c>
      <c r="L16" s="371" cm="1">
        <f t="array" ref="L16">IFERROR(IF(L$11=$B$2,IF(VLOOKUP($B$1,'Planning Periods'!$A$2:$P$540,16)="6th Cycle",SUMPRODUCT((YEAR('Table A2'!$X$13:$X$997)='Start Here'!$B$5)*('Table A2'!$X$13:$X$997&gt;=VLOOKUP($B$1,'Planning Periods'!$A$2:$P$540,10))*'Table A2'!$T$13:$T$997),SUMPRODUCT((YEAR('Table A2'!$X$13:$X$997)='Start Here'!$B$5)*('Table A2'!$X$13:$X$997&lt;VLOOKUP($B$1,'Planning Periods'!$A$2:$P$540,11))*'Table A2'!$T$13:$T$997)),IF(L$11&lt;$B$2,(INDEX('Table B Values'!$C$2:$I$9995,MATCH('Table B'!$B$1&amp;'Table B'!L$11&amp;$B$3,'Table B Values'!$A$2:$A$9995&amp;'Table B Values'!$B$2:$B$9995&amp;'Table B Values'!$J$2:$J$9995,0),MATCH('Table B'!$B37,'Table B Values'!$C$1:$I$1,0))),)),)</f>
        <v>0</v>
      </c>
      <c r="M16" s="371" cm="1">
        <f t="array" ref="M16">IFERROR(IF(M$11=$B$2,IF(VLOOKUP($B$1,'Planning Periods'!$A$2:$P$540,16)="6th Cycle",SUMPRODUCT((YEAR('Table A2'!$X$13:$X$997)='Start Here'!$B$5)*('Table A2'!$X$13:$X$997&gt;=VLOOKUP($B$1,'Planning Periods'!$A$2:$P$540,10))*'Table A2'!$T$13:$T$997),SUMPRODUCT((YEAR('Table A2'!$X$13:$X$997)='Start Here'!$B$5)*('Table A2'!$X$13:$X$997&lt;VLOOKUP($B$1,'Planning Periods'!$A$2:$P$540,11))*'Table A2'!$T$13:$T$997)),IF(M$11&lt;$B$2,(INDEX('Table B Values'!$C$2:$I$9995,MATCH('Table B'!$B$1&amp;'Table B'!M$11&amp;$B$3,'Table B Values'!$A$2:$A$9995&amp;'Table B Values'!$B$2:$B$9995&amp;'Table B Values'!$J$2:$J$9995,0),MATCH('Table B'!$B37,'Table B Values'!$C$1:$I$1,0))),)),)</f>
        <v>0</v>
      </c>
      <c r="N16" s="716"/>
      <c r="O16" s="714"/>
      <c r="P16" s="200" t="s">
        <v>740</v>
      </c>
    </row>
    <row r="17" spans="1:16">
      <c r="A17" s="720" t="s">
        <v>403</v>
      </c>
      <c r="B17" s="438" t="s">
        <v>396</v>
      </c>
      <c r="C17" s="721">
        <f>VLOOKUP($B$1,'RHNA Allocations'!$C$2:$H$540,4,0)</f>
        <v>4457</v>
      </c>
      <c r="D17" s="371" cm="1">
        <f t="array" ref="D17">IFERROR(IF(E$11=$B$2,IF(VLOOKUP($B$1,'Planning Periods'!$A$2:$P$540,16)="6th Cycle",SUMPRODUCT((YEAR('Table A2'!$X$13:$X$997)='Start Here'!$B$5)*('Table A2'!$X$13:$X$997&gt;=VLOOKUP($B$1,'Planning Periods'!$A$2:$P$540,6))*('Table A2'!$X$13:$X$997&lt;VLOOKUP($B$1,'Planning Periods'!$A$2:$P$540,10))*'Table A2'!$U$13:$U$997)+IFERROR((INDEX('Table B Values'!$C$2:$I$9995,MATCH('Table B'!$B$1&amp;'Table B'!D$10,'Table B Values'!$A$2:$A$9995&amp;'Table B Values'!$J$2:$J$9995,0),MATCH('Table B'!$B38,'Table B Values'!$C$1:$I$1,0))),0),"-"),IF($B$3&lt;&gt;"5th Cycle",INDEX('Table B Values'!$C$2:$I$9995,MATCH('Table B'!$B$1&amp;'Table B'!D$10,'Table B Values'!$A$2:$A$9995&amp;'Table B Values'!$J$2:$J$9995,0),MATCH('Table B'!$B38,'Table B Values'!$C$1:$I$1,0)),0)),"-")</f>
        <v>75</v>
      </c>
      <c r="E17" s="371" cm="1">
        <f t="array" ref="E17">IFERROR(IF(E$11=$B$2,IF(VLOOKUP($B$1,'Planning Periods'!$A$2:$P$540,16)="6th Cycle",SUMPRODUCT((YEAR('Table A2'!$X$13:$X$997)='Start Here'!$B$5)*('Table A2'!$X$13:$X$997&gt;=VLOOKUP($B$1,'Planning Periods'!$A$2:$P$540,10))*'Table A2'!$U$13:$U$997),SUMPRODUCT((YEAR('Table A2'!$X$13:$X$997)='Start Here'!$B$5)*('Table A2'!$X$13:$X$997&lt;VLOOKUP($B$1,'Planning Periods'!$A$2:$P$540,11))*'Table A2'!$U$13:$U$997))+'Table F2'!$O$13,IF(E$11&lt;$B$2,(INDEX('Table B Values'!$C$2:$I$9995,MATCH('Table B'!$B$1&amp;'Table B'!E$11&amp;$B$3,'Table B Values'!$A$2:$A$9995&amp;'Table B Values'!$B$2:$B$9995&amp;'Table B Values'!$J$2:$J$9995,0),MATCH('Table B'!$B38,'Table B Values'!$C$1:$I$1,0))),)),)</f>
        <v>79</v>
      </c>
      <c r="F17" s="371" cm="1">
        <f t="array" ref="F17">IFERROR(IF(F$11=$B$2,IF(VLOOKUP($B$1,'Planning Periods'!$A$2:$P$540,16)="6th Cycle",SUMPRODUCT((YEAR('Table A2'!$X$13:$X$997)='Start Here'!$B$5)*('Table A2'!$X$13:$X$997&gt;=VLOOKUP($B$1,'Planning Periods'!$A$2:$P$540,10))*'Table A2'!$U$13:$U$997),SUMPRODUCT((YEAR('Table A2'!$X$13:$X$997)='Start Here'!$B$5)*('Table A2'!$X$13:$X$997&lt;VLOOKUP($B$1,'Planning Periods'!$A$2:$P$540,11))*'Table A2'!$U$13:$U$997))+'Table F2'!$O$13,IF(F$11&lt;$B$2,(INDEX('Table B Values'!$C$2:$I$9995,MATCH('Table B'!$B$1&amp;'Table B'!F$11&amp;$B$3,'Table B Values'!$A$2:$A$9995&amp;'Table B Values'!$B$2:$B$9995&amp;'Table B Values'!$J$2:$J$9995,0),MATCH('Table B'!$B38,'Table B Values'!$C$1:$I$1,0))),)),)</f>
        <v>0</v>
      </c>
      <c r="G17" s="371" cm="1">
        <f t="array" ref="G17">IFERROR(IF(G$11=$B$2,IF(VLOOKUP($B$1,'Planning Periods'!$A$2:$P$540,16)="6th Cycle",SUMPRODUCT((YEAR('Table A2'!$X$13:$X$997)='Start Here'!$B$5)*('Table A2'!$X$13:$X$997&gt;=VLOOKUP($B$1,'Planning Periods'!$A$2:$P$540,10))*'Table A2'!$U$13:$U$997),SUMPRODUCT((YEAR('Table A2'!$X$13:$X$997)='Start Here'!$B$5)*('Table A2'!$X$13:$X$997&lt;VLOOKUP($B$1,'Planning Periods'!$A$2:$P$540,11))*'Table A2'!$U$13:$U$997))+'Table F2'!$O$13,IF(G$11&lt;$B$2,(INDEX('Table B Values'!$C$2:$I$9995,MATCH('Table B'!$B$1&amp;'Table B'!G$11&amp;$B$3,'Table B Values'!$A$2:$A$9995&amp;'Table B Values'!$B$2:$B$9995&amp;'Table B Values'!$J$2:$J$9995,0),MATCH('Table B'!$B38,'Table B Values'!$C$1:$I$1,0))),)),)</f>
        <v>0</v>
      </c>
      <c r="H17" s="371" cm="1">
        <f t="array" ref="H17">IFERROR(IF(H$11=$B$2,IF(VLOOKUP($B$1,'Planning Periods'!$A$2:$P$540,16)="6th Cycle",SUMPRODUCT((YEAR('Table A2'!$X$13:$X$997)='Start Here'!$B$5)*('Table A2'!$X$13:$X$997&gt;=VLOOKUP($B$1,'Planning Periods'!$A$2:$P$540,10))*'Table A2'!$U$13:$U$997),SUMPRODUCT((YEAR('Table A2'!$X$13:$X$997)='Start Here'!$B$5)*('Table A2'!$X$13:$X$997&lt;VLOOKUP($B$1,'Planning Periods'!$A$2:$P$540,11))*'Table A2'!$U$13:$U$997))+'Table F2'!$O$13,IF(H$11&lt;$B$2,(INDEX('Table B Values'!$C$2:$I$9995,MATCH('Table B'!$B$1&amp;'Table B'!H$11&amp;$B$3,'Table B Values'!$A$2:$A$9995&amp;'Table B Values'!$B$2:$B$9995&amp;'Table B Values'!$J$2:$J$9995,0),MATCH('Table B'!$B38,'Table B Values'!$C$1:$I$1,0))),)),)</f>
        <v>0</v>
      </c>
      <c r="I17" s="371" cm="1">
        <f t="array" ref="I17">IFERROR(IF(I$11=$B$2,IF(VLOOKUP($B$1,'Planning Periods'!$A$2:$P$540,16)="6th Cycle",SUMPRODUCT((YEAR('Table A2'!$X$13:$X$997)='Start Here'!$B$5)*('Table A2'!$X$13:$X$997&gt;=VLOOKUP($B$1,'Planning Periods'!$A$2:$P$540,10))*'Table A2'!$U$13:$U$997),SUMPRODUCT((YEAR('Table A2'!$X$13:$X$997)='Start Here'!$B$5)*('Table A2'!$X$13:$X$997&lt;VLOOKUP($B$1,'Planning Periods'!$A$2:$P$540,11))*'Table A2'!$U$13:$U$997))+'Table F2'!$O$13,IF(I$11&lt;$B$2,(INDEX('Table B Values'!$C$2:$I$9995,MATCH('Table B'!$B$1&amp;'Table B'!I$11&amp;$B$3,'Table B Values'!$A$2:$A$9995&amp;'Table B Values'!$B$2:$B$9995&amp;'Table B Values'!$J$2:$J$9995,0),MATCH('Table B'!$B38,'Table B Values'!$C$1:$I$1,0))),)),)</f>
        <v>0</v>
      </c>
      <c r="J17" s="371" cm="1">
        <f t="array" ref="J17">IFERROR(IF(J$11=$B$2,IF(VLOOKUP($B$1,'Planning Periods'!$A$2:$P$540,16)="6th Cycle",SUMPRODUCT((YEAR('Table A2'!$X$13:$X$997)='Start Here'!$B$5)*('Table A2'!$X$13:$X$997&gt;=VLOOKUP($B$1,'Planning Periods'!$A$2:$P$540,10))*'Table A2'!$U$13:$U$997),SUMPRODUCT((YEAR('Table A2'!$X$13:$X$997)='Start Here'!$B$5)*('Table A2'!$X$13:$X$997&lt;VLOOKUP($B$1,'Planning Periods'!$A$2:$P$540,11))*'Table A2'!$U$13:$U$997))+'Table F2'!$O$13,IF(J$11&lt;$B$2,(INDEX('Table B Values'!$C$2:$I$9995,MATCH('Table B'!$B$1&amp;'Table B'!J$11&amp;$B$3,'Table B Values'!$A$2:$A$9995&amp;'Table B Values'!$B$2:$B$9995&amp;'Table B Values'!$J$2:$J$9995,0),MATCH('Table B'!$B38,'Table B Values'!$C$1:$I$1,0))),)),)</f>
        <v>0</v>
      </c>
      <c r="K17" s="371" cm="1">
        <f t="array" ref="K17">IFERROR(IF(K$11=$B$2,IF(VLOOKUP($B$1,'Planning Periods'!$A$2:$P$540,16)="6th Cycle",SUMPRODUCT((YEAR('Table A2'!$X$13:$X$997)='Start Here'!$B$5)*('Table A2'!$X$13:$X$997&gt;=VLOOKUP($B$1,'Planning Periods'!$A$2:$P$540,10))*'Table A2'!$U$13:$U$997),SUMPRODUCT((YEAR('Table A2'!$X$13:$X$997)='Start Here'!$B$5)*('Table A2'!$X$13:$X$997&lt;VLOOKUP($B$1,'Planning Periods'!$A$2:$P$540,11))*'Table A2'!$U$13:$U$997))+'Table F2'!$O$13,IF(K$11&lt;$B$2,(INDEX('Table B Values'!$C$2:$I$9995,MATCH('Table B'!$B$1&amp;'Table B'!K$11&amp;$B$3,'Table B Values'!$A$2:$A$9995&amp;'Table B Values'!$B$2:$B$9995&amp;'Table B Values'!$J$2:$J$9995,0),MATCH('Table B'!$B38,'Table B Values'!$C$1:$I$1,0))),)),)</f>
        <v>0</v>
      </c>
      <c r="L17" s="371" cm="1">
        <f t="array" ref="L17">IFERROR(IF(L$11=$B$2,IF(VLOOKUP($B$1,'Planning Periods'!$A$2:$P$540,16)="6th Cycle",SUMPRODUCT((YEAR('Table A2'!$X$13:$X$997)='Start Here'!$B$5)*('Table A2'!$X$13:$X$997&gt;=VLOOKUP($B$1,'Planning Periods'!$A$2:$P$540,10))*'Table A2'!$U$13:$U$997),SUMPRODUCT((YEAR('Table A2'!$X$13:$X$997)='Start Here'!$B$5)*('Table A2'!$X$13:$X$997&lt;VLOOKUP($B$1,'Planning Periods'!$A$2:$P$540,11))*'Table A2'!$U$13:$U$997))+'Table F2'!$O$13,IF(L$11&lt;$B$2,(INDEX('Table B Values'!$C$2:$I$9995,MATCH('Table B'!$B$1&amp;'Table B'!L$11&amp;$B$3,'Table B Values'!$A$2:$A$9995&amp;'Table B Values'!$B$2:$B$9995&amp;'Table B Values'!$J$2:$J$9995,0),MATCH('Table B'!$B38,'Table B Values'!$C$1:$I$1,0))),)),)</f>
        <v>0</v>
      </c>
      <c r="M17" s="371" cm="1">
        <f t="array" ref="M17">IFERROR(IF(M$11=$B$2,IF(VLOOKUP($B$1,'Planning Periods'!$A$2:$P$540,16)="6th Cycle",SUMPRODUCT((YEAR('Table A2'!$X$13:$X$997)='Start Here'!$B$5)*('Table A2'!$X$13:$X$997&gt;=VLOOKUP($B$1,'Planning Periods'!$A$2:$P$540,10))*'Table A2'!$U$13:$U$997),SUMPRODUCT((YEAR('Table A2'!$X$13:$X$997)='Start Here'!$B$5)*('Table A2'!$X$13:$X$997&lt;VLOOKUP($B$1,'Planning Periods'!$A$2:$P$540,11))*'Table A2'!$U$13:$U$997))+'Table F2'!$O$13,IF(M$11&lt;$B$2,(INDEX('Table B Values'!$C$2:$I$9995,MATCH('Table B'!$B$1&amp;'Table B'!M$11&amp;$B$3,'Table B Values'!$A$2:$A$9995&amp;'Table B Values'!$B$2:$B$9995&amp;'Table B Values'!$J$2:$J$9995,0),MATCH('Table B'!$B38,'Table B Values'!$C$1:$I$1,0))),)),)</f>
        <v>0</v>
      </c>
      <c r="N17" s="715">
        <f>SUM(D17:M17)+SUM(D18:M18)</f>
        <v>219</v>
      </c>
      <c r="O17" s="713">
        <f>MAX(0,C17-N17)</f>
        <v>4238</v>
      </c>
      <c r="P17" s="200" t="s">
        <v>741</v>
      </c>
    </row>
    <row r="18" spans="1:16">
      <c r="A18" s="720"/>
      <c r="B18" s="438" t="s">
        <v>398</v>
      </c>
      <c r="C18" s="721"/>
      <c r="D18" s="371" cm="1">
        <f t="array" ref="D18">IFERROR(IF(E$11=$B$2,IF(VLOOKUP($B$1,'Planning Periods'!$A$2:$P$540,16)="6th Cycle",SUMPRODUCT((YEAR('Table A2'!$X$13:$X$997)='Start Here'!$B$5)*('Table A2'!$X$13:$X$997&gt;=VLOOKUP($B$1,'Planning Periods'!$A$2:$P$540,6))*('Table A2'!$X$13:$X$997&lt;VLOOKUP($B$1,'Planning Periods'!$A$2:$P$540,10))*'Table A2'!$V$13:$V$997)+IFERROR((INDEX('Table B Values'!$C$2:$I$9995,MATCH('Table B'!$B$1&amp;'Table B'!D$10,'Table B Values'!$A$2:$A$9995&amp;'Table B Values'!$J$2:$J$9995,0),MATCH('Table B'!$B39,'Table B Values'!$C$1:$I$1,0))),0),"-"),IF($B$3&lt;&gt;"5th Cycle",INDEX('Table B Values'!$C$2:$I$9995,MATCH('Table B'!$B$1&amp;'Table B'!D$10,'Table B Values'!$A$2:$A$9995&amp;'Table B Values'!$J$2:$J$9995,0),MATCH('Table B'!$B39,'Table B Values'!$C$1:$I$1,0)),0)),"-")</f>
        <v>3</v>
      </c>
      <c r="E18" s="371" cm="1">
        <f t="array" ref="E18">IFERROR(IF(E$11=$B$2,IF(VLOOKUP($B$1,'Planning Periods'!$A$2:$P$540,16)="6th Cycle",SUMPRODUCT((YEAR('Table A2'!$X$13:$X$997)='Start Here'!$B$5)*('Table A2'!$X$13:$X$997&gt;=VLOOKUP($B$1,'Planning Periods'!$A$2:$P$540,10))*'Table A2'!$V$13:$V$997),SUMPRODUCT((YEAR('Table A2'!$X$13:$X$997)='Start Here'!$B$5)*('Table A2'!$X$13:$X$997&lt;VLOOKUP($B$1,'Planning Periods'!$A$2:$P$540,11))*'Table A2'!$V$13:$V$997)),IF(E$11&lt;$B$2,(INDEX('Table B Values'!$C$2:$I$9995,MATCH('Table B'!$B$1&amp;'Table B'!E$11&amp;$B$3,'Table B Values'!$A$2:$A$9995&amp;'Table B Values'!$B$2:$B$9995&amp;'Table B Values'!$J$2:$J$9995,0),MATCH('Table B'!$B39,'Table B Values'!$C$1:$I$1,0))),)),)</f>
        <v>62</v>
      </c>
      <c r="F18" s="371" cm="1">
        <f t="array" ref="F18">IFERROR(IF(F$11=$B$2,IF(VLOOKUP($B$1,'Planning Periods'!$A$2:$P$540,16)="6th Cycle",SUMPRODUCT((YEAR('Table A2'!$X$13:$X$997)='Start Here'!$B$5)*('Table A2'!$X$13:$X$997&gt;=VLOOKUP($B$1,'Planning Periods'!$A$2:$P$540,10))*'Table A2'!$V$13:$V$997),SUMPRODUCT((YEAR('Table A2'!$X$13:$X$997)='Start Here'!$B$5)*('Table A2'!$X$13:$X$997&lt;VLOOKUP($B$1,'Planning Periods'!$A$2:$P$540,11))*'Table A2'!$V$13:$V$997)),IF(F$11&lt;$B$2,(INDEX('Table B Values'!$C$2:$I$9995,MATCH('Table B'!$B$1&amp;'Table B'!F$11&amp;$B$3,'Table B Values'!$A$2:$A$9995&amp;'Table B Values'!$B$2:$B$9995&amp;'Table B Values'!$J$2:$J$9995,0),MATCH('Table B'!$B39,'Table B Values'!$C$1:$I$1,0))),)),)</f>
        <v>0</v>
      </c>
      <c r="G18" s="371" cm="1">
        <f t="array" ref="G18">IFERROR(IF(G$11=$B$2,IF(VLOOKUP($B$1,'Planning Periods'!$A$2:$P$540,16)="6th Cycle",SUMPRODUCT((YEAR('Table A2'!$X$13:$X$997)='Start Here'!$B$5)*('Table A2'!$X$13:$X$997&gt;=VLOOKUP($B$1,'Planning Periods'!$A$2:$P$540,10))*'Table A2'!$V$13:$V$997),SUMPRODUCT((YEAR('Table A2'!$X$13:$X$997)='Start Here'!$B$5)*('Table A2'!$X$13:$X$997&lt;VLOOKUP($B$1,'Planning Periods'!$A$2:$P$540,11))*'Table A2'!$V$13:$V$997)),IF(G$11&lt;$B$2,(INDEX('Table B Values'!$C$2:$I$9995,MATCH('Table B'!$B$1&amp;'Table B'!G$11&amp;$B$3,'Table B Values'!$A$2:$A$9995&amp;'Table B Values'!$B$2:$B$9995&amp;'Table B Values'!$J$2:$J$9995,0),MATCH('Table B'!$B39,'Table B Values'!$C$1:$I$1,0))),)),)</f>
        <v>0</v>
      </c>
      <c r="H18" s="371" cm="1">
        <f t="array" ref="H18">IFERROR(IF(H$11=$B$2,IF(VLOOKUP($B$1,'Planning Periods'!$A$2:$P$540,16)="6th Cycle",SUMPRODUCT((YEAR('Table A2'!$X$13:$X$997)='Start Here'!$B$5)*('Table A2'!$X$13:$X$997&gt;=VLOOKUP($B$1,'Planning Periods'!$A$2:$P$540,10))*'Table A2'!$V$13:$V$997),SUMPRODUCT((YEAR('Table A2'!$X$13:$X$997)='Start Here'!$B$5)*('Table A2'!$X$13:$X$997&lt;VLOOKUP($B$1,'Planning Periods'!$A$2:$P$540,11))*'Table A2'!$V$13:$V$997)),IF(H$11&lt;$B$2,(INDEX('Table B Values'!$C$2:$I$9995,MATCH('Table B'!$B$1&amp;'Table B'!H$11&amp;$B$3,'Table B Values'!$A$2:$A$9995&amp;'Table B Values'!$B$2:$B$9995&amp;'Table B Values'!$J$2:$J$9995,0),MATCH('Table B'!$B39,'Table B Values'!$C$1:$I$1,0))),)),)</f>
        <v>0</v>
      </c>
      <c r="I18" s="371" cm="1">
        <f t="array" ref="I18">IFERROR(IF(I$11=$B$2,IF(VLOOKUP($B$1,'Planning Periods'!$A$2:$P$540,16)="6th Cycle",SUMPRODUCT((YEAR('Table A2'!$X$13:$X$997)='Start Here'!$B$5)*('Table A2'!$X$13:$X$997&gt;=VLOOKUP($B$1,'Planning Periods'!$A$2:$P$540,10))*'Table A2'!$V$13:$V$997),SUMPRODUCT((YEAR('Table A2'!$X$13:$X$997)='Start Here'!$B$5)*('Table A2'!$X$13:$X$997&lt;VLOOKUP($B$1,'Planning Periods'!$A$2:$P$540,11))*'Table A2'!$V$13:$V$997)),IF(I$11&lt;$B$2,(INDEX('Table B Values'!$C$2:$I$9995,MATCH('Table B'!$B$1&amp;'Table B'!I$11&amp;$B$3,'Table B Values'!$A$2:$A$9995&amp;'Table B Values'!$B$2:$B$9995&amp;'Table B Values'!$J$2:$J$9995,0),MATCH('Table B'!$B39,'Table B Values'!$C$1:$I$1,0))),)),)</f>
        <v>0</v>
      </c>
      <c r="J18" s="371" cm="1">
        <f t="array" ref="J18">IFERROR(IF(J$11=$B$2,IF(VLOOKUP($B$1,'Planning Periods'!$A$2:$P$540,16)="6th Cycle",SUMPRODUCT((YEAR('Table A2'!$X$13:$X$997)='Start Here'!$B$5)*('Table A2'!$X$13:$X$997&gt;=VLOOKUP($B$1,'Planning Periods'!$A$2:$P$540,10))*'Table A2'!$V$13:$V$997),SUMPRODUCT((YEAR('Table A2'!$X$13:$X$997)='Start Here'!$B$5)*('Table A2'!$X$13:$X$997&lt;VLOOKUP($B$1,'Planning Periods'!$A$2:$P$540,11))*'Table A2'!$V$13:$V$997)),IF(J$11&lt;$B$2,(INDEX('Table B Values'!$C$2:$I$9995,MATCH('Table B'!$B$1&amp;'Table B'!J$11&amp;$B$3,'Table B Values'!$A$2:$A$9995&amp;'Table B Values'!$B$2:$B$9995&amp;'Table B Values'!$J$2:$J$9995,0),MATCH('Table B'!$B39,'Table B Values'!$C$1:$I$1,0))),)),)</f>
        <v>0</v>
      </c>
      <c r="K18" s="371" cm="1">
        <f t="array" ref="K18">IFERROR(IF(K$11=$B$2,IF(VLOOKUP($B$1,'Planning Periods'!$A$2:$P$540,16)="6th Cycle",SUMPRODUCT((YEAR('Table A2'!$X$13:$X$997)='Start Here'!$B$5)*('Table A2'!$X$13:$X$997&gt;=VLOOKUP($B$1,'Planning Periods'!$A$2:$P$540,10))*'Table A2'!$V$13:$V$997),SUMPRODUCT((YEAR('Table A2'!$X$13:$X$997)='Start Here'!$B$5)*('Table A2'!$X$13:$X$997&lt;VLOOKUP($B$1,'Planning Periods'!$A$2:$P$540,11))*'Table A2'!$V$13:$V$997)),IF(K$11&lt;$B$2,(INDEX('Table B Values'!$C$2:$I$9995,MATCH('Table B'!$B$1&amp;'Table B'!K$11&amp;$B$3,'Table B Values'!$A$2:$A$9995&amp;'Table B Values'!$B$2:$B$9995&amp;'Table B Values'!$J$2:$J$9995,0),MATCH('Table B'!$B39,'Table B Values'!$C$1:$I$1,0))),)),)</f>
        <v>0</v>
      </c>
      <c r="L18" s="371" cm="1">
        <f t="array" ref="L18">IFERROR(IF(L$11=$B$2,IF(VLOOKUP($B$1,'Planning Periods'!$A$2:$P$540,16)="6th Cycle",SUMPRODUCT((YEAR('Table A2'!$X$13:$X$997)='Start Here'!$B$5)*('Table A2'!$X$13:$X$997&gt;=VLOOKUP($B$1,'Planning Periods'!$A$2:$P$540,10))*'Table A2'!$V$13:$V$997),SUMPRODUCT((YEAR('Table A2'!$X$13:$X$997)='Start Here'!$B$5)*('Table A2'!$X$13:$X$997&lt;VLOOKUP($B$1,'Planning Periods'!$A$2:$P$540,11))*'Table A2'!$V$13:$V$997)),IF(L$11&lt;$B$2,(INDEX('Table B Values'!$C$2:$I$9995,MATCH('Table B'!$B$1&amp;'Table B'!L$11&amp;$B$3,'Table B Values'!$A$2:$A$9995&amp;'Table B Values'!$B$2:$B$9995&amp;'Table B Values'!$J$2:$J$9995,0),MATCH('Table B'!$B39,'Table B Values'!$C$1:$I$1,0))),)),)</f>
        <v>0</v>
      </c>
      <c r="M18" s="371" cm="1">
        <f t="array" ref="M18">IFERROR(IF(M$11=$B$2,IF(VLOOKUP($B$1,'Planning Periods'!$A$2:$P$540,16)="6th Cycle",SUMPRODUCT((YEAR('Table A2'!$X$13:$X$997)='Start Here'!$B$5)*('Table A2'!$X$13:$X$997&gt;=VLOOKUP($B$1,'Planning Periods'!$A$2:$P$540,10))*'Table A2'!$V$13:$V$997),SUMPRODUCT((YEAR('Table A2'!$X$13:$X$997)='Start Here'!$B$5)*('Table A2'!$X$13:$X$997&lt;VLOOKUP($B$1,'Planning Periods'!$A$2:$P$540,11))*'Table A2'!$V$13:$V$997)),IF(M$11&lt;$B$2,(INDEX('Table B Values'!$C$2:$I$9995,MATCH('Table B'!$B$1&amp;'Table B'!M$11&amp;$B$3,'Table B Values'!$A$2:$A$9995&amp;'Table B Values'!$B$2:$B$9995&amp;'Table B Values'!$J$2:$J$9995,0),MATCH('Table B'!$B39,'Table B Values'!$C$1:$I$1,0))),)),)</f>
        <v>0</v>
      </c>
      <c r="N18" s="716"/>
      <c r="O18" s="714"/>
      <c r="P18" s="200" t="s">
        <v>742</v>
      </c>
    </row>
    <row r="19" spans="1:16" ht="14.4" thickBot="1">
      <c r="A19" s="461" t="s">
        <v>406</v>
      </c>
      <c r="B19" s="121"/>
      <c r="C19" s="362">
        <f>VLOOKUP($B$1,'RHNA Allocations'!$C$2:$H$540,5,0)</f>
        <v>11533</v>
      </c>
      <c r="D19" s="371" cm="1">
        <f t="array" ref="D19">IFERROR(IF(E$11=$B$2,IF(VLOOKUP($B$1,'Planning Periods'!$A$2:$P$540,16)="6th Cycle",SUMPRODUCT((YEAR('Table A2'!$X$13:$X$997)='Start Here'!$B$5)*('Table A2'!$X$13:$X$997&gt;=VLOOKUP($B$1,'Planning Periods'!$A$2:$P$540,6))*('Table A2'!$X$13:$X$997&lt;VLOOKUP($B$1,'Planning Periods'!$A$2:$P$540,10))*'Table A2'!$W$13:$W$997)+IFERROR((INDEX('Table B Values'!$C$2:$I$9995,MATCH('Table B'!$B$1&amp;'Table B'!D$10,'Table B Values'!$A$2:$A$9995&amp;'Table B Values'!$J$2:$J$9995,0),MATCH('Table B'!$B40,'Table B Values'!$C$1:$I$1,0))),0),"-"),IF($B$3&lt;&gt;"5th Cycle",INDEX('Table B Values'!$C$2:$I$9995,MATCH('Table B'!$B$1&amp;'Table B'!D$10,'Table B Values'!$A$2:$A$9995&amp;'Table B Values'!$J$2:$J$9995,0),MATCH('Table B'!$B40,'Table B Values'!$C$1:$I$1,0)),0)),"-")</f>
        <v>588</v>
      </c>
      <c r="E19" s="371" cm="1">
        <f t="array" ref="E19">IFERROR(IF(E$11=$B$2,IF(VLOOKUP($B$1,'Planning Periods'!$A$2:$P$540,16)="6th Cycle",SUMPRODUCT((YEAR('Table A2'!$X$13:$X$997)='Start Here'!$B$5)*('Table A2'!$X$13:$X$997&gt;=VLOOKUP($B$1,'Planning Periods'!$A$2:$P$540,10))*'Table A2'!$W$13:$W$997),SUMPRODUCT((YEAR('Table A2'!$X$13:$X$997)='Start Here'!$B$5)*('Table A2'!$X$13:$X$997&lt;VLOOKUP($B$1,'Planning Periods'!$A$2:$P$540,11))*'Table A2'!$W$13:$W$997)),IF(E$11&lt;$B$2,(INDEX('Table B Values'!$C$2:$I$9995,MATCH('Table B'!$B$1&amp;'Table B'!E$11&amp;$B$3,'Table B Values'!$A$2:$A$9995&amp;'Table B Values'!$B$2:$B$9995&amp;'Table B Values'!$J$2:$J$9995,0),MATCH('Table B'!$B40,'Table B Values'!$C$1:$I$1,0))),)),)</f>
        <v>355</v>
      </c>
      <c r="F19" s="371" cm="1">
        <f t="array" ref="F19">IFERROR(IF(F$11=$B$2,IF(VLOOKUP($B$1,'Planning Periods'!$A$2:$P$540,16)="6th Cycle",SUMPRODUCT((YEAR('Table A2'!$X$13:$X$997)='Start Here'!$B$5)*('Table A2'!$X$13:$X$997&gt;=VLOOKUP($B$1,'Planning Periods'!$A$2:$P$540,10))*'Table A2'!$W$13:$W$997),SUMPRODUCT((YEAR('Table A2'!$X$13:$X$997)='Start Here'!$B$5)*('Table A2'!$X$13:$X$997&lt;VLOOKUP($B$1,'Planning Periods'!$A$2:$P$540,11))*'Table A2'!$W$13:$W$997)),IF(F$11&lt;$B$2,(INDEX('Table B Values'!$C$2:$I$9995,MATCH('Table B'!$B$1&amp;'Table B'!F$11&amp;$B$3,'Table B Values'!$A$2:$A$9995&amp;'Table B Values'!$B$2:$B$9995&amp;'Table B Values'!$J$2:$J$9995,0),MATCH('Table B'!$B40,'Table B Values'!$C$1:$I$1,0))),)),)</f>
        <v>0</v>
      </c>
      <c r="G19" s="371" cm="1">
        <f t="array" ref="G19">IFERROR(IF(G$11=$B$2,IF(VLOOKUP($B$1,'Planning Periods'!$A$2:$P$540,16)="6th Cycle",SUMPRODUCT((YEAR('Table A2'!$X$13:$X$997)='Start Here'!$B$5)*('Table A2'!$X$13:$X$997&gt;=VLOOKUP($B$1,'Planning Periods'!$A$2:$P$540,10))*'Table A2'!$W$13:$W$997),SUMPRODUCT((YEAR('Table A2'!$X$13:$X$997)='Start Here'!$B$5)*('Table A2'!$X$13:$X$997&lt;VLOOKUP($B$1,'Planning Periods'!$A$2:$P$540,11))*'Table A2'!$W$13:$W$997)),IF(G$11&lt;$B$2,(INDEX('Table B Values'!$C$2:$I$9995,MATCH('Table B'!$B$1&amp;'Table B'!G$11&amp;$B$3,'Table B Values'!$A$2:$A$9995&amp;'Table B Values'!$B$2:$B$9995&amp;'Table B Values'!$J$2:$J$9995,0),MATCH('Table B'!$B40,'Table B Values'!$C$1:$I$1,0))),)),)</f>
        <v>0</v>
      </c>
      <c r="H19" s="371" cm="1">
        <f t="array" ref="H19">IFERROR(IF(H$11=$B$2,IF(VLOOKUP($B$1,'Planning Periods'!$A$2:$P$540,16)="6th Cycle",SUMPRODUCT((YEAR('Table A2'!$X$13:$X$997)='Start Here'!$B$5)*('Table A2'!$X$13:$X$997&gt;=VLOOKUP($B$1,'Planning Periods'!$A$2:$P$540,10))*'Table A2'!$W$13:$W$997),SUMPRODUCT((YEAR('Table A2'!$X$13:$X$997)='Start Here'!$B$5)*('Table A2'!$X$13:$X$997&lt;VLOOKUP($B$1,'Planning Periods'!$A$2:$P$540,11))*'Table A2'!$W$13:$W$997)),IF(H$11&lt;$B$2,(INDEX('Table B Values'!$C$2:$I$9995,MATCH('Table B'!$B$1&amp;'Table B'!H$11&amp;$B$3,'Table B Values'!$A$2:$A$9995&amp;'Table B Values'!$B$2:$B$9995&amp;'Table B Values'!$J$2:$J$9995,0),MATCH('Table B'!$B40,'Table B Values'!$C$1:$I$1,0))),)),)</f>
        <v>0</v>
      </c>
      <c r="I19" s="371" cm="1">
        <f t="array" ref="I19">IFERROR(IF(I$11=$B$2,IF(VLOOKUP($B$1,'Planning Periods'!$A$2:$P$540,16)="6th Cycle",SUMPRODUCT((YEAR('Table A2'!$X$13:$X$997)='Start Here'!$B$5)*('Table A2'!$X$13:$X$997&gt;=VLOOKUP($B$1,'Planning Periods'!$A$2:$P$540,10))*'Table A2'!$W$13:$W$997),SUMPRODUCT((YEAR('Table A2'!$X$13:$X$997)='Start Here'!$B$5)*('Table A2'!$X$13:$X$997&lt;VLOOKUP($B$1,'Planning Periods'!$A$2:$P$540,11))*'Table A2'!$W$13:$W$997)),IF(I$11&lt;$B$2,(INDEX('Table B Values'!$C$2:$I$9995,MATCH('Table B'!$B$1&amp;'Table B'!I$11&amp;$B$3,'Table B Values'!$A$2:$A$9995&amp;'Table B Values'!$B$2:$B$9995&amp;'Table B Values'!$J$2:$J$9995,0),MATCH('Table B'!$B40,'Table B Values'!$C$1:$I$1,0))),)),)</f>
        <v>0</v>
      </c>
      <c r="J19" s="371" cm="1">
        <f t="array" ref="J19">IFERROR(IF(J$11=$B$2,IF(VLOOKUP($B$1,'Planning Periods'!$A$2:$P$540,16)="6th Cycle",SUMPRODUCT((YEAR('Table A2'!$X$13:$X$997)='Start Here'!$B$5)*('Table A2'!$X$13:$X$997&gt;=VLOOKUP($B$1,'Planning Periods'!$A$2:$P$540,10))*'Table A2'!$W$13:$W$997),SUMPRODUCT((YEAR('Table A2'!$X$13:$X$997)='Start Here'!$B$5)*('Table A2'!$X$13:$X$997&lt;VLOOKUP($B$1,'Planning Periods'!$A$2:$P$540,11))*'Table A2'!$W$13:$W$997)),IF(J$11&lt;$B$2,(INDEX('Table B Values'!$C$2:$I$9995,MATCH('Table B'!$B$1&amp;'Table B'!J$11&amp;$B$3,'Table B Values'!$A$2:$A$9995&amp;'Table B Values'!$B$2:$B$9995&amp;'Table B Values'!$J$2:$J$9995,0),MATCH('Table B'!$B40,'Table B Values'!$C$1:$I$1,0))),)),)</f>
        <v>0</v>
      </c>
      <c r="K19" s="371" cm="1">
        <f t="array" ref="K19">IFERROR(IF(K$11=$B$2,IF(VLOOKUP($B$1,'Planning Periods'!$A$2:$P$540,16)="6th Cycle",SUMPRODUCT((YEAR('Table A2'!$X$13:$X$997)='Start Here'!$B$5)*('Table A2'!$X$13:$X$997&gt;=VLOOKUP($B$1,'Planning Periods'!$A$2:$P$540,10))*'Table A2'!$W$13:$W$997),SUMPRODUCT((YEAR('Table A2'!$X$13:$X$997)='Start Here'!$B$5)*('Table A2'!$X$13:$X$997&lt;VLOOKUP($B$1,'Planning Periods'!$A$2:$P$540,11))*'Table A2'!$W$13:$W$997)),IF(K$11&lt;$B$2,(INDEX('Table B Values'!$C$2:$I$9995,MATCH('Table B'!$B$1&amp;'Table B'!K$11&amp;$B$3,'Table B Values'!$A$2:$A$9995&amp;'Table B Values'!$B$2:$B$9995&amp;'Table B Values'!$J$2:$J$9995,0),MATCH('Table B'!$B40,'Table B Values'!$C$1:$I$1,0))),)),)</f>
        <v>0</v>
      </c>
      <c r="L19" s="371" cm="1">
        <f t="array" ref="L19">IFERROR(IF(L$11=$B$2,IF(VLOOKUP($B$1,'Planning Periods'!$A$2:$P$540,16)="6th Cycle",SUMPRODUCT((YEAR('Table A2'!$X$13:$X$997)='Start Here'!$B$5)*('Table A2'!$X$13:$X$997&gt;=VLOOKUP($B$1,'Planning Periods'!$A$2:$P$540,10))*'Table A2'!$W$13:$W$997),SUMPRODUCT((YEAR('Table A2'!$X$13:$X$997)='Start Here'!$B$5)*('Table A2'!$X$13:$X$997&lt;VLOOKUP($B$1,'Planning Periods'!$A$2:$P$540,11))*'Table A2'!$W$13:$W$997)),IF(L$11&lt;$B$2,(INDEX('Table B Values'!$C$2:$I$9995,MATCH('Table B'!$B$1&amp;'Table B'!L$11&amp;$B$3,'Table B Values'!$A$2:$A$9995&amp;'Table B Values'!$B$2:$B$9995&amp;'Table B Values'!$J$2:$J$9995,0),MATCH('Table B'!$B40,'Table B Values'!$C$1:$I$1,0))),)),)</f>
        <v>0</v>
      </c>
      <c r="M19" s="371" cm="1">
        <f t="array" ref="M19">IFERROR(IF(M$11=$B$2,IF(VLOOKUP($B$1,'Planning Periods'!$A$2:$P$540,16)="6th Cycle",SUMPRODUCT((YEAR('Table A2'!$X$13:$X$997)='Start Here'!$B$5)*('Table A2'!$X$13:$X$997&gt;=VLOOKUP($B$1,'Planning Periods'!$A$2:$P$540,10))*'Table A2'!$W$13:$W$997),SUMPRODUCT((YEAR('Table A2'!$X$13:$X$997)='Start Here'!$B$5)*('Table A2'!$X$13:$X$997&lt;VLOOKUP($B$1,'Planning Periods'!$A$2:$P$540,11))*'Table A2'!$W$13:$W$997)),IF(M$11&lt;$B$2,(INDEX('Table B Values'!$C$2:$I$9995,MATCH('Table B'!$B$1&amp;'Table B'!M$11&amp;$B$3,'Table B Values'!$A$2:$A$9995&amp;'Table B Values'!$B$2:$B$9995&amp;'Table B Values'!$J$2:$J$9995,0),MATCH('Table B'!$B40,'Table B Values'!$C$1:$I$1,0))),)),)</f>
        <v>0</v>
      </c>
      <c r="N19" s="365">
        <f>SUM(D19:M19)</f>
        <v>943</v>
      </c>
      <c r="O19" s="462">
        <f>MAX(0,C19-N19)</f>
        <v>10590</v>
      </c>
      <c r="P19" s="200" t="s">
        <v>743</v>
      </c>
    </row>
    <row r="20" spans="1:16" ht="14.4" thickTop="1">
      <c r="A20" s="737" t="s">
        <v>744</v>
      </c>
      <c r="B20" s="738"/>
      <c r="C20" s="363">
        <f>SUM(C13:C19)</f>
        <v>26251</v>
      </c>
      <c r="D20" s="463"/>
      <c r="E20" s="463"/>
      <c r="F20" s="463"/>
      <c r="G20" s="463"/>
      <c r="H20" s="463"/>
      <c r="I20" s="463"/>
      <c r="J20" s="463"/>
      <c r="K20" s="463"/>
      <c r="L20" s="463"/>
      <c r="M20" s="463"/>
      <c r="N20" s="464"/>
      <c r="O20" s="465"/>
      <c r="P20" s="200" t="s">
        <v>745</v>
      </c>
    </row>
    <row r="21" spans="1:16">
      <c r="A21" s="739" t="s">
        <v>408</v>
      </c>
      <c r="B21" s="740"/>
      <c r="C21" s="740"/>
      <c r="D21" s="383">
        <f t="shared" ref="D21:O21" si="0">SUM(D13:D19)</f>
        <v>1091</v>
      </c>
      <c r="E21" s="364">
        <f t="shared" si="0"/>
        <v>783</v>
      </c>
      <c r="F21" s="364">
        <f t="shared" si="0"/>
        <v>0</v>
      </c>
      <c r="G21" s="364">
        <f t="shared" si="0"/>
        <v>0</v>
      </c>
      <c r="H21" s="364">
        <f t="shared" si="0"/>
        <v>0</v>
      </c>
      <c r="I21" s="364">
        <f t="shared" si="0"/>
        <v>0</v>
      </c>
      <c r="J21" s="364">
        <f t="shared" si="0"/>
        <v>0</v>
      </c>
      <c r="K21" s="364">
        <f t="shared" si="0"/>
        <v>0</v>
      </c>
      <c r="L21" s="364">
        <f t="shared" si="0"/>
        <v>0</v>
      </c>
      <c r="M21" s="364">
        <f t="shared" si="0"/>
        <v>0</v>
      </c>
      <c r="N21" s="364">
        <f t="shared" si="0"/>
        <v>1874</v>
      </c>
      <c r="O21" s="466">
        <f t="shared" si="0"/>
        <v>24377</v>
      </c>
      <c r="P21" s="200" t="s">
        <v>746</v>
      </c>
    </row>
    <row r="22" spans="1:16" ht="22.95" customHeight="1">
      <c r="A22" s="746" t="s">
        <v>747</v>
      </c>
      <c r="B22" s="747"/>
      <c r="C22" s="747"/>
      <c r="D22" s="747"/>
      <c r="E22" s="747"/>
      <c r="F22" s="747"/>
      <c r="G22" s="747"/>
      <c r="H22" s="747"/>
      <c r="I22" s="747"/>
      <c r="J22" s="747"/>
      <c r="K22" s="747"/>
      <c r="L22" s="747"/>
      <c r="M22" s="747"/>
      <c r="N22" s="747"/>
      <c r="O22" s="748"/>
      <c r="P22" s="200"/>
    </row>
    <row r="23" spans="1:16">
      <c r="A23" s="467"/>
      <c r="B23" s="395"/>
      <c r="C23" s="398">
        <v>5</v>
      </c>
      <c r="D23" s="395"/>
      <c r="E23" s="395"/>
      <c r="F23" s="395"/>
      <c r="G23" s="395"/>
      <c r="H23" s="395"/>
      <c r="I23" s="395"/>
      <c r="J23" s="395"/>
      <c r="K23" s="395"/>
      <c r="L23" s="395"/>
      <c r="M23" s="395"/>
      <c r="N23" s="398">
        <v>6</v>
      </c>
      <c r="O23" s="468">
        <v>7</v>
      </c>
      <c r="P23" s="200"/>
    </row>
    <row r="24" spans="1:16" ht="26.4">
      <c r="A24" s="749"/>
      <c r="B24" s="750"/>
      <c r="C24" s="396" t="s">
        <v>748</v>
      </c>
      <c r="D24" s="550"/>
      <c r="E24" s="550">
        <f>E11</f>
        <v>2023</v>
      </c>
      <c r="F24" s="550">
        <f t="shared" ref="F24:M24" si="1">F11</f>
        <v>2024</v>
      </c>
      <c r="G24" s="550">
        <f t="shared" si="1"/>
        <v>2025</v>
      </c>
      <c r="H24" s="550">
        <f t="shared" si="1"/>
        <v>2026</v>
      </c>
      <c r="I24" s="550">
        <f t="shared" si="1"/>
        <v>2027</v>
      </c>
      <c r="J24" s="550">
        <f t="shared" si="1"/>
        <v>2028</v>
      </c>
      <c r="K24" s="550">
        <f t="shared" si="1"/>
        <v>2029</v>
      </c>
      <c r="L24" s="550">
        <f t="shared" si="1"/>
        <v>2030</v>
      </c>
      <c r="M24" s="550">
        <f t="shared" si="1"/>
        <v>2031</v>
      </c>
      <c r="N24" s="396" t="s">
        <v>749</v>
      </c>
      <c r="O24" s="469" t="s">
        <v>750</v>
      </c>
      <c r="P24" s="200"/>
    </row>
    <row r="25" spans="1:16">
      <c r="A25" s="470"/>
      <c r="B25" s="158"/>
      <c r="C25" s="397"/>
      <c r="D25" s="158"/>
      <c r="E25" s="158"/>
      <c r="F25" s="158"/>
      <c r="G25" s="158"/>
      <c r="H25" s="158"/>
      <c r="I25" s="158"/>
      <c r="J25" s="158"/>
      <c r="K25" s="158"/>
      <c r="L25" s="158"/>
      <c r="M25" s="158"/>
      <c r="N25" s="397"/>
      <c r="O25" s="471"/>
      <c r="P25" s="200"/>
    </row>
    <row r="26" spans="1:16" ht="14.4" thickBot="1">
      <c r="A26" s="743" t="s">
        <v>751</v>
      </c>
      <c r="B26" s="744"/>
      <c r="C26" s="472">
        <f>ROUND(MAX(C13/2,1),0)</f>
        <v>3256</v>
      </c>
      <c r="D26" s="473"/>
      <c r="E26" s="473" cm="1">
        <f t="array" ref="E26">IFERROR(IF(E$11=$B$2,IF(VLOOKUP($B$1,'Planning Periods'!$A$2:$P$540,16)="6th Cycle",SUMPRODUCT((YEAR('Table A2'!$X$13:$X$997)='Start Here'!$B$5)*('Table A2'!$X$13:$X$997&gt;=VLOOKUP($B$1,'Planning Periods'!$A$2:$P$540,10))*'Table A2'!$AI$13:$AI$997),SUMPRODUCT((YEAR('Table A2'!$X$13:$X$997)='Start Here'!$B$5)*('Table A2'!$X$13:$X$997&lt;VLOOKUP($B$1,'Planning Periods'!$A$2:$P$540,11))*'Table A2'!$AI$13:$AI$997))+'Table F'!$B$17+'Table F'!$F$17,IF(AND(E$11&lt;$B$2,VLOOKUP($B$1,'Planning Periods'!$A$2:$P$540,16)="6th Cycle"),INDEX('Table B Values'!$Q$2:$Q$9995,MATCH('Table B'!$B$1&amp;'Table B'!E$11,'Table B Values'!$O$2:$O$9995&amp;'Table B Values'!$P$2:$P$9995,0)),INDEX('Table B Values'!$U$2:$U$9995,MATCH('Table B'!$B$1&amp;'Table B'!E$11,'Table B Values'!$S$2:$S$9995&amp;'Table B Values'!$T$2:$T$9995,0)))),)</f>
        <v>15</v>
      </c>
      <c r="F26" s="473" cm="1">
        <f t="array" ref="F26">IFERROR(IF(F$11=$B$2,IF(VLOOKUP($B$1,'Planning Periods'!$A$2:$P$540,16)="6th Cycle",SUMPRODUCT((YEAR('Table A2'!$X$13:$X$997)='Start Here'!$B$5)*('Table A2'!$X$13:$X$997&gt;=VLOOKUP($B$1,'Planning Periods'!$A$2:$P$540,10))*'Table A2'!$AI$13:$AI$997),SUMPRODUCT((YEAR('Table A2'!$X$13:$X$997)='Start Here'!$B$5)*('Table A2'!$X$13:$X$997&lt;VLOOKUP($B$1,'Planning Periods'!$A$2:$P$540,11))*'Table A2'!$AI$13:$AI$997))+'Table F'!$B$17+'Table F'!$F$17,IF(AND(F$11&lt;$B$2,VLOOKUP($B$1,'Planning Periods'!$A$2:$P$540,16)="6th Cycle"),INDEX('Table B Values'!$Q$2:$Q$9995,MATCH('Table B'!$B$1&amp;'Table B'!F$11,'Table B Values'!$O$2:$O$9995&amp;'Table B Values'!$P$2:$P$9995,0)),INDEX('Table B Values'!$U$2:$U$9995,MATCH('Table B'!$B$1&amp;'Table B'!F$11,'Table B Values'!$S$2:$S$9995&amp;'Table B Values'!$T$2:$T$9995,0)))),)</f>
        <v>0</v>
      </c>
      <c r="G26" s="473" cm="1">
        <f t="array" ref="G26">IFERROR(IF(G$11=$B$2,IF(VLOOKUP($B$1,'Planning Periods'!$A$2:$P$540,16)="6th Cycle",SUMPRODUCT((YEAR('Table A2'!$X$13:$X$997)='Start Here'!$B$5)*('Table A2'!$X$13:$X$997&gt;=VLOOKUP($B$1,'Planning Periods'!$A$2:$P$540,10))*'Table A2'!$AI$13:$AI$997),SUMPRODUCT((YEAR('Table A2'!$X$13:$X$997)='Start Here'!$B$5)*('Table A2'!$X$13:$X$997&lt;VLOOKUP($B$1,'Planning Periods'!$A$2:$P$540,11))*'Table A2'!$AI$13:$AI$997))+'Table F'!$B$17+'Table F'!$F$17,IF(AND(G$11&lt;$B$2,VLOOKUP($B$1,'Planning Periods'!$A$2:$P$540,16)="6th Cycle"),INDEX('Table B Values'!$Q$2:$Q$9995,MATCH('Table B'!$B$1&amp;'Table B'!G$11,'Table B Values'!$O$2:$O$9995&amp;'Table B Values'!$P$2:$P$9995,0)),INDEX('Table B Values'!$U$2:$U$9995,MATCH('Table B'!$B$1&amp;'Table B'!G$11,'Table B Values'!$S$2:$S$9995&amp;'Table B Values'!$T$2:$T$9995,0)))),)</f>
        <v>0</v>
      </c>
      <c r="H26" s="473" cm="1">
        <f t="array" ref="H26">IFERROR(IF(H$11=$B$2,IF(VLOOKUP($B$1,'Planning Periods'!$A$2:$P$540,16)="6th Cycle",SUMPRODUCT((YEAR('Table A2'!$X$13:$X$997)='Start Here'!$B$5)*('Table A2'!$X$13:$X$997&gt;=VLOOKUP($B$1,'Planning Periods'!$A$2:$P$540,10))*'Table A2'!$AI$13:$AI$997),SUMPRODUCT((YEAR('Table A2'!$X$13:$X$997)='Start Here'!$B$5)*('Table A2'!$X$13:$X$997&lt;VLOOKUP($B$1,'Planning Periods'!$A$2:$P$540,11))*'Table A2'!$AI$13:$AI$997))+'Table F'!$B$17+'Table F'!$F$17,IF(AND(H$11&lt;$B$2,VLOOKUP($B$1,'Planning Periods'!$A$2:$P$540,16)="6th Cycle"),INDEX('Table B Values'!$Q$2:$Q$9995,MATCH('Table B'!$B$1&amp;'Table B'!H$11,'Table B Values'!$O$2:$O$9995&amp;'Table B Values'!$P$2:$P$9995,0)),INDEX('Table B Values'!$U$2:$U$9995,MATCH('Table B'!$B$1&amp;'Table B'!H$11,'Table B Values'!$S$2:$S$9995&amp;'Table B Values'!$T$2:$T$9995,0)))),)</f>
        <v>0</v>
      </c>
      <c r="I26" s="473" cm="1">
        <f t="array" ref="I26">IFERROR(IF(I$11=$B$2,IF(VLOOKUP($B$1,'Planning Periods'!$A$2:$P$540,16)="6th Cycle",SUMPRODUCT((YEAR('Table A2'!$X$13:$X$997)='Start Here'!$B$5)*('Table A2'!$X$13:$X$997&gt;=VLOOKUP($B$1,'Planning Periods'!$A$2:$P$540,10))*'Table A2'!$AI$13:$AI$997),SUMPRODUCT((YEAR('Table A2'!$X$13:$X$997)='Start Here'!$B$5)*('Table A2'!$X$13:$X$997&lt;VLOOKUP($B$1,'Planning Periods'!$A$2:$P$540,11))*'Table A2'!$AI$13:$AI$997))+'Table F'!$B$17+'Table F'!$F$17,IF(AND(I$11&lt;$B$2,VLOOKUP($B$1,'Planning Periods'!$A$2:$P$540,16)="6th Cycle"),INDEX('Table B Values'!$Q$2:$Q$9995,MATCH('Table B'!$B$1&amp;'Table B'!I$11,'Table B Values'!$O$2:$O$9995&amp;'Table B Values'!$P$2:$P$9995,0)),INDEX('Table B Values'!$U$2:$U$9995,MATCH('Table B'!$B$1&amp;'Table B'!I$11,'Table B Values'!$S$2:$S$9995&amp;'Table B Values'!$T$2:$T$9995,0)))),)</f>
        <v>0</v>
      </c>
      <c r="J26" s="473" cm="1">
        <f t="array" ref="J26">IFERROR(IF(J$11=$B$2,IF(VLOOKUP($B$1,'Planning Periods'!$A$2:$P$540,16)="6th Cycle",SUMPRODUCT((YEAR('Table A2'!$X$13:$X$997)='Start Here'!$B$5)*('Table A2'!$X$13:$X$997&gt;=VLOOKUP($B$1,'Planning Periods'!$A$2:$P$540,10))*'Table A2'!$AI$13:$AI$997),SUMPRODUCT((YEAR('Table A2'!$X$13:$X$997)='Start Here'!$B$5)*('Table A2'!$X$13:$X$997&lt;VLOOKUP($B$1,'Planning Periods'!$A$2:$P$540,11))*'Table A2'!$AI$13:$AI$997))+'Table F'!$B$17+'Table F'!$F$17,IF(AND(J$11&lt;$B$2,VLOOKUP($B$1,'Planning Periods'!$A$2:$P$540,16)="6th Cycle"),INDEX('Table B Values'!$Q$2:$Q$9995,MATCH('Table B'!$B$1&amp;'Table B'!J$11,'Table B Values'!$O$2:$O$9995&amp;'Table B Values'!$P$2:$P$9995,0)),INDEX('Table B Values'!$U$2:$U$9995,MATCH('Table B'!$B$1&amp;'Table B'!J$11,'Table B Values'!$S$2:$S$9995&amp;'Table B Values'!$T$2:$T$9995,0)))),)</f>
        <v>0</v>
      </c>
      <c r="K26" s="473" cm="1">
        <f t="array" ref="K26">IFERROR(IF(K$11=$B$2,IF(VLOOKUP($B$1,'Planning Periods'!$A$2:$P$540,16)="6th Cycle",SUMPRODUCT((YEAR('Table A2'!$X$13:$X$997)='Start Here'!$B$5)*('Table A2'!$X$13:$X$997&gt;=VLOOKUP($B$1,'Planning Periods'!$A$2:$P$540,10))*'Table A2'!$AI$13:$AI$997),SUMPRODUCT((YEAR('Table A2'!$X$13:$X$997)='Start Here'!$B$5)*('Table A2'!$X$13:$X$997&lt;VLOOKUP($B$1,'Planning Periods'!$A$2:$P$540,11))*'Table A2'!$AI$13:$AI$997))+'Table F'!$B$17+'Table F'!$F$17,IF(AND(K$11&lt;$B$2,VLOOKUP($B$1,'Planning Periods'!$A$2:$P$540,16)="6th Cycle"),INDEX('Table B Values'!$Q$2:$Q$9995,MATCH('Table B'!$B$1&amp;'Table B'!K$11,'Table B Values'!$O$2:$O$9995&amp;'Table B Values'!$P$2:$P$9995,0)),INDEX('Table B Values'!$U$2:$U$9995,MATCH('Table B'!$B$1&amp;'Table B'!K$11,'Table B Values'!$S$2:$S$9995&amp;'Table B Values'!$T$2:$T$9995,0)))),)</f>
        <v>0</v>
      </c>
      <c r="L26" s="473" cm="1">
        <f t="array" ref="L26">IFERROR(IF(L$11=$B$2,IF(VLOOKUP($B$1,'Planning Periods'!$A$2:$P$540,16)="6th Cycle",SUMPRODUCT((YEAR('Table A2'!$X$13:$X$997)='Start Here'!$B$5)*('Table A2'!$X$13:$X$997&gt;=VLOOKUP($B$1,'Planning Periods'!$A$2:$P$540,10))*'Table A2'!$AI$13:$AI$997),SUMPRODUCT((YEAR('Table A2'!$X$13:$X$997)='Start Here'!$B$5)*('Table A2'!$X$13:$X$997&lt;VLOOKUP($B$1,'Planning Periods'!$A$2:$P$540,11))*'Table A2'!$AI$13:$AI$997))+'Table F'!$B$17+'Table F'!$F$17,IF(AND(L$11&lt;$B$2,VLOOKUP($B$1,'Planning Periods'!$A$2:$P$540,16)="6th Cycle"),INDEX('Table B Values'!$Q$2:$Q$9995,MATCH('Table B'!$B$1&amp;'Table B'!L$11,'Table B Values'!$O$2:$O$9995&amp;'Table B Values'!$P$2:$P$9995,0)),INDEX('Table B Values'!$U$2:$U$9995,MATCH('Table B'!$B$1&amp;'Table B'!L$11,'Table B Values'!$S$2:$S$9995&amp;'Table B Values'!$T$2:$T$9995,0)))),)</f>
        <v>0</v>
      </c>
      <c r="M26" s="473" cm="1">
        <f t="array" ref="M26">IFERROR(IF(M$11=$B$2,IF(VLOOKUP($B$1,'Planning Periods'!$A$2:$P$540,16)="6th Cycle",SUMPRODUCT((YEAR('Table A2'!$X$13:$X$997)='Start Here'!$B$5)*('Table A2'!$X$13:$X$997&gt;=VLOOKUP($B$1,'Planning Periods'!$A$2:$P$540,10))*'Table A2'!$AI$13:$AI$997),SUMPRODUCT((YEAR('Table A2'!$X$13:$X$997)='Start Here'!$B$5)*('Table A2'!$X$13:$X$997&lt;VLOOKUP($B$1,'Planning Periods'!$A$2:$P$540,11))*'Table A2'!$AI$13:$AI$997))+'Table F'!$B$17+'Table F'!$F$17,IF(AND(M$11&lt;$B$2,VLOOKUP($B$1,'Planning Periods'!$A$2:$P$540,16)="6th Cycle"),INDEX('Table B Values'!$Q$2:$Q$9995,MATCH('Table B'!$B$1&amp;'Table B'!M$11,'Table B Values'!$O$2:$O$9995&amp;'Table B Values'!$P$2:$P$9995,0)),INDEX('Table B Values'!$U$2:$U$9995,MATCH('Table B'!$B$1&amp;'Table B'!M$11,'Table B Values'!$S$2:$S$9995&amp;'Table B Values'!$T$2:$T$9995,0)))),)</f>
        <v>0</v>
      </c>
      <c r="N26" s="474">
        <f>SUM(E26:M26)</f>
        <v>15</v>
      </c>
      <c r="O26" s="475">
        <f>MAX(0,C26-N26)</f>
        <v>3241</v>
      </c>
      <c r="P26" s="200"/>
    </row>
    <row r="27" spans="1:16" ht="28.95" customHeight="1">
      <c r="A27" s="745" t="s">
        <v>752</v>
      </c>
      <c r="B27" s="745"/>
      <c r="C27" s="745"/>
      <c r="D27" s="745"/>
      <c r="E27" s="745"/>
      <c r="F27" s="745"/>
      <c r="G27" s="745"/>
      <c r="H27" s="745"/>
      <c r="I27" s="745"/>
      <c r="J27" s="745"/>
      <c r="K27" s="745"/>
      <c r="L27" s="745"/>
      <c r="M27" s="745"/>
      <c r="N27" s="745"/>
      <c r="O27" s="745"/>
      <c r="P27" s="200"/>
    </row>
    <row r="28" spans="1:16" ht="28.95" customHeight="1">
      <c r="A28" s="745" t="s">
        <v>753</v>
      </c>
      <c r="B28" s="745"/>
      <c r="C28" s="745"/>
      <c r="D28" s="745"/>
      <c r="E28" s="745"/>
      <c r="F28" s="745"/>
      <c r="G28" s="745"/>
      <c r="H28" s="745"/>
      <c r="I28" s="745"/>
      <c r="J28" s="745"/>
      <c r="K28" s="745"/>
      <c r="L28" s="745"/>
      <c r="M28" s="745"/>
      <c r="N28" s="745"/>
      <c r="O28" s="560"/>
      <c r="P28" s="200"/>
    </row>
    <row r="29" spans="1:16" ht="37.200000000000003" customHeight="1">
      <c r="A29" s="745" t="s">
        <v>754</v>
      </c>
      <c r="B29" s="745"/>
      <c r="C29" s="745"/>
      <c r="D29" s="745"/>
      <c r="E29" s="745"/>
      <c r="F29" s="745"/>
      <c r="G29" s="745"/>
      <c r="H29" s="745"/>
      <c r="I29" s="745"/>
      <c r="J29" s="745"/>
      <c r="K29" s="745"/>
      <c r="L29" s="745"/>
      <c r="M29" s="745"/>
      <c r="N29" s="745"/>
      <c r="O29" s="745"/>
    </row>
    <row r="30" spans="1:16">
      <c r="A30" s="712" t="s">
        <v>755</v>
      </c>
      <c r="B30" s="712"/>
      <c r="C30" s="712"/>
      <c r="D30" s="712"/>
      <c r="E30" s="712"/>
      <c r="F30" s="712"/>
      <c r="G30" s="712"/>
      <c r="H30" s="712"/>
      <c r="I30" s="712"/>
      <c r="J30" s="712"/>
      <c r="K30" s="712"/>
      <c r="L30" s="712"/>
      <c r="M30" s="361"/>
    </row>
    <row r="31" spans="1:16" ht="22.2" customHeight="1">
      <c r="A31" s="712"/>
      <c r="B31" s="712"/>
      <c r="C31" s="712"/>
      <c r="D31" s="712"/>
      <c r="E31" s="712"/>
      <c r="F31" s="712"/>
      <c r="G31" s="712"/>
      <c r="H31" s="712"/>
      <c r="I31" s="712"/>
      <c r="J31" s="712"/>
      <c r="K31" s="712"/>
      <c r="L31" s="712"/>
      <c r="M31" s="361"/>
    </row>
    <row r="32" spans="1:16" ht="13.95" customHeight="1">
      <c r="A32" s="712" t="s">
        <v>756</v>
      </c>
      <c r="B32" s="712"/>
      <c r="C32" s="712"/>
      <c r="D32" s="712"/>
      <c r="E32" s="712"/>
      <c r="F32" s="712"/>
      <c r="G32" s="712"/>
      <c r="H32" s="712"/>
      <c r="I32" s="712"/>
      <c r="J32" s="712"/>
      <c r="K32" s="712"/>
      <c r="L32" s="712"/>
    </row>
    <row r="33" spans="1:12">
      <c r="A33" s="712"/>
      <c r="B33" s="712"/>
      <c r="C33" s="712"/>
      <c r="D33" s="712"/>
      <c r="E33" s="712"/>
      <c r="F33" s="712"/>
      <c r="G33" s="712"/>
      <c r="H33" s="712"/>
      <c r="I33" s="712"/>
      <c r="J33" s="712"/>
      <c r="K33" s="712"/>
      <c r="L33" s="712"/>
    </row>
    <row r="34" spans="1:12">
      <c r="A34" s="50"/>
      <c r="B34" s="50" t="s">
        <v>757</v>
      </c>
      <c r="C34" s="50"/>
      <c r="D34" s="50"/>
      <c r="E34" s="50"/>
      <c r="F34" s="50"/>
      <c r="G34" s="50"/>
      <c r="H34" s="50"/>
      <c r="I34" s="50"/>
      <c r="J34" s="50"/>
      <c r="K34" s="50"/>
      <c r="L34" s="50"/>
    </row>
    <row r="35" spans="1:12" ht="14.4">
      <c r="B35" t="s">
        <v>758</v>
      </c>
    </row>
    <row r="36" spans="1:12" ht="14.4">
      <c r="B36" t="s">
        <v>759</v>
      </c>
    </row>
    <row r="37" spans="1:12" ht="14.4">
      <c r="B37" t="s">
        <v>760</v>
      </c>
    </row>
    <row r="38" spans="1:12" ht="14.4">
      <c r="B38" t="s">
        <v>761</v>
      </c>
    </row>
    <row r="39" spans="1:12" ht="14.4">
      <c r="B39" t="s">
        <v>762</v>
      </c>
    </row>
    <row r="40" spans="1:12" ht="14.4">
      <c r="B40" t="s">
        <v>763</v>
      </c>
    </row>
    <row r="44" spans="1:12">
      <c r="B44" s="369"/>
      <c r="C44" s="370"/>
      <c r="D44" s="370"/>
    </row>
  </sheetData>
  <sheetProtection algorithmName="SHA-512" hashValue="mVCdd0Cdr55sB2aAFqo0clYybqjVhQ3Hj23dyQNz1gzEydAHb4IQuRq08ZSKrZaExZcnraYyPAxJLI5y+BZo3Q==" saltValue="pC8ReLa5Qd8CPEQAVd6Xeg==" spinCount="100000" sheet="1" objects="1" scenarios="1" formatCells="0" formatColumns="0" formatRows="0" sort="0"/>
  <protectedRanges>
    <protectedRange sqref="C26" name="Range1"/>
  </protectedRanges>
  <mergeCells count="29">
    <mergeCell ref="O15:O16"/>
    <mergeCell ref="A30:L31"/>
    <mergeCell ref="A20:B20"/>
    <mergeCell ref="A21:C21"/>
    <mergeCell ref="A11:B11"/>
    <mergeCell ref="A13:A14"/>
    <mergeCell ref="A15:A16"/>
    <mergeCell ref="A26:B26"/>
    <mergeCell ref="A29:O29"/>
    <mergeCell ref="A27:O27"/>
    <mergeCell ref="A22:O22"/>
    <mergeCell ref="A24:B24"/>
    <mergeCell ref="A28:N28"/>
    <mergeCell ref="A32:L33"/>
    <mergeCell ref="O17:O18"/>
    <mergeCell ref="N13:N14"/>
    <mergeCell ref="J1:N1"/>
    <mergeCell ref="N17:N18"/>
    <mergeCell ref="A17:A18"/>
    <mergeCell ref="C13:C14"/>
    <mergeCell ref="C15:C16"/>
    <mergeCell ref="C17:C18"/>
    <mergeCell ref="J2:N2"/>
    <mergeCell ref="N15:N16"/>
    <mergeCell ref="E10:M10"/>
    <mergeCell ref="A7:O7"/>
    <mergeCell ref="A8:O8"/>
    <mergeCell ref="A9:O9"/>
    <mergeCell ref="O13:O14"/>
  </mergeCells>
  <dataValidations disablePrompts="1" count="1">
    <dataValidation type="list" allowBlank="1" showInputMessage="1" showErrorMessage="1" error="Please enter &quot;No&quot;,&quot;Yes-But no action taken&quot;, &quot;Yes-Approved&quot; , &quot;Yes-Denied&quot;  " sqref="T1:T3" xr:uid="{00000000-0002-0000-0800-000000000000}">
      <formula1>"No,Yes-But no action taken,Yes-Approved,Yes-Denied"</formula1>
    </dataValidation>
  </dataValidations>
  <printOptions horizontalCentered="1"/>
  <pageMargins left="0.7" right="0.7" top="0.75" bottom="0.75" header="0.3" footer="0.3"/>
  <pageSetup scale="49" orientation="landscape" r:id="rId1"/>
  <ignoredErrors>
    <ignoredError sqref="A21:C21 A13:B19 A20:B20 E20:N20 O20" evalError="1"/>
    <ignoredError sqref="C14:C19 C20 E21:O21 O13:O19 C13 N14 N16 N18" evalError="1" unlockedFormula="1"/>
    <ignoredError sqref="N13 N15 N17 N19 C26 N26:O26 D11" unlockedFormula="1"/>
  </ignoredError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33703-EAD5-4981-A5EE-8469C8DAE36A}">
  <sheetPr codeName="Sheet15"/>
  <dimension ref="A1:U4920"/>
  <sheetViews>
    <sheetView topLeftCell="A4878" workbookViewId="0">
      <selection activeCell="K4891" sqref="K4891"/>
    </sheetView>
  </sheetViews>
  <sheetFormatPr defaultRowHeight="14.4"/>
  <cols>
    <col min="1" max="1" width="35.44140625" bestFit="1" customWidth="1"/>
  </cols>
  <sheetData>
    <row r="1" spans="1:21">
      <c r="A1" t="s">
        <v>388</v>
      </c>
      <c r="B1" t="s">
        <v>764</v>
      </c>
      <c r="C1" t="s">
        <v>757</v>
      </c>
      <c r="D1" t="s">
        <v>758</v>
      </c>
      <c r="E1" t="s">
        <v>759</v>
      </c>
      <c r="F1" t="s">
        <v>760</v>
      </c>
      <c r="G1" t="s">
        <v>761</v>
      </c>
      <c r="H1" t="s">
        <v>762</v>
      </c>
      <c r="I1" t="s">
        <v>763</v>
      </c>
      <c r="J1" t="s">
        <v>485</v>
      </c>
      <c r="K1" t="s">
        <v>765</v>
      </c>
      <c r="O1" t="s">
        <v>388</v>
      </c>
      <c r="P1" t="s">
        <v>764</v>
      </c>
      <c r="Q1" t="s">
        <v>766</v>
      </c>
      <c r="S1" t="s">
        <v>388</v>
      </c>
      <c r="T1" t="s">
        <v>764</v>
      </c>
      <c r="U1" t="s">
        <v>766</v>
      </c>
    </row>
    <row r="2" spans="1:21">
      <c r="A2" t="s">
        <v>767</v>
      </c>
      <c r="B2">
        <v>2023</v>
      </c>
      <c r="C2">
        <v>1</v>
      </c>
      <c r="D2">
        <v>6</v>
      </c>
      <c r="E2">
        <v>0</v>
      </c>
      <c r="F2">
        <v>11</v>
      </c>
      <c r="G2">
        <v>0</v>
      </c>
      <c r="H2">
        <v>0</v>
      </c>
      <c r="I2" s="359">
        <v>3</v>
      </c>
      <c r="J2" t="s">
        <v>768</v>
      </c>
      <c r="K2" t="str">
        <f>INDEX('Planning Periods'!$O$2:$O$540,MATCH('Table B Values'!A2,'Planning Periods'!$A$2:$A$540,0))</f>
        <v>Santa Barbara County</v>
      </c>
      <c r="M2" s="409" t="s">
        <v>769</v>
      </c>
      <c r="O2" t="s">
        <v>770</v>
      </c>
      <c r="P2">
        <v>2021</v>
      </c>
      <c r="Q2">
        <v>4221</v>
      </c>
      <c r="S2" t="s">
        <v>771</v>
      </c>
      <c r="T2">
        <v>2020</v>
      </c>
      <c r="U2">
        <v>0</v>
      </c>
    </row>
    <row r="3" spans="1:21">
      <c r="A3" t="s">
        <v>772</v>
      </c>
      <c r="B3">
        <v>2023</v>
      </c>
      <c r="C3">
        <v>0</v>
      </c>
      <c r="D3">
        <v>0</v>
      </c>
      <c r="E3">
        <v>0</v>
      </c>
      <c r="F3">
        <v>4</v>
      </c>
      <c r="G3">
        <v>0</v>
      </c>
      <c r="H3">
        <v>0</v>
      </c>
      <c r="I3">
        <v>15</v>
      </c>
      <c r="J3" t="s">
        <v>768</v>
      </c>
      <c r="K3" t="str">
        <f>INDEX('Planning Periods'!$O$2:$O$540,MATCH('Table B Values'!A3,'Planning Periods'!$A$2:$A$540,0))</f>
        <v>Sutter County</v>
      </c>
      <c r="O3" t="s">
        <v>773</v>
      </c>
      <c r="P3">
        <v>2022</v>
      </c>
      <c r="Q3">
        <v>801</v>
      </c>
      <c r="S3" t="s">
        <v>774</v>
      </c>
      <c r="T3">
        <v>2020</v>
      </c>
      <c r="U3">
        <v>0</v>
      </c>
    </row>
    <row r="4" spans="1:21">
      <c r="A4" t="s">
        <v>775</v>
      </c>
      <c r="B4">
        <v>2023</v>
      </c>
      <c r="C4">
        <v>0</v>
      </c>
      <c r="D4">
        <v>7</v>
      </c>
      <c r="E4">
        <v>0</v>
      </c>
      <c r="F4">
        <v>7</v>
      </c>
      <c r="G4">
        <v>0</v>
      </c>
      <c r="H4">
        <v>3</v>
      </c>
      <c r="I4">
        <v>10</v>
      </c>
      <c r="J4" t="s">
        <v>768</v>
      </c>
      <c r="K4" t="str">
        <f>INDEX('Planning Periods'!$O$2:$O$540,MATCH('Table B Values'!A4,'Planning Periods'!$A$2:$A$540,0))</f>
        <v>Yolo County</v>
      </c>
      <c r="O4" t="s">
        <v>773</v>
      </c>
      <c r="P4">
        <v>2021</v>
      </c>
      <c r="Q4">
        <v>243</v>
      </c>
      <c r="S4" t="s">
        <v>776</v>
      </c>
      <c r="T4">
        <v>2020</v>
      </c>
      <c r="U4">
        <v>0</v>
      </c>
    </row>
    <row r="5" spans="1:21">
      <c r="A5" t="s">
        <v>777</v>
      </c>
      <c r="B5">
        <v>2022</v>
      </c>
      <c r="C5">
        <v>0</v>
      </c>
      <c r="D5">
        <v>0</v>
      </c>
      <c r="E5">
        <v>0</v>
      </c>
      <c r="F5">
        <v>0</v>
      </c>
      <c r="G5">
        <v>0</v>
      </c>
      <c r="H5">
        <v>216</v>
      </c>
      <c r="I5">
        <v>51</v>
      </c>
      <c r="J5" t="s">
        <v>768</v>
      </c>
      <c r="K5" t="str">
        <f>INDEX('Planning Periods'!$O$2:$O$540,MATCH('Table B Values'!A5,'Planning Periods'!$A$2:$A$540,0))</f>
        <v>Los Angeles County</v>
      </c>
      <c r="O5" t="s">
        <v>778</v>
      </c>
      <c r="P5">
        <v>2022</v>
      </c>
      <c r="Q5">
        <v>185</v>
      </c>
      <c r="S5" t="s">
        <v>779</v>
      </c>
      <c r="T5">
        <v>2020</v>
      </c>
      <c r="U5">
        <v>0</v>
      </c>
    </row>
    <row r="6" spans="1:21">
      <c r="A6" t="s">
        <v>780</v>
      </c>
      <c r="B6">
        <v>2022</v>
      </c>
      <c r="C6">
        <v>0</v>
      </c>
      <c r="D6">
        <v>23</v>
      </c>
      <c r="E6">
        <v>0</v>
      </c>
      <c r="F6">
        <v>15</v>
      </c>
      <c r="G6">
        <v>0</v>
      </c>
      <c r="H6">
        <v>220</v>
      </c>
      <c r="I6">
        <v>45</v>
      </c>
      <c r="J6" t="s">
        <v>768</v>
      </c>
      <c r="K6" t="str">
        <f>INDEX('Planning Periods'!$O$2:$O$540,MATCH('Table B Values'!A6,'Planning Periods'!$A$2:$A$540,0))</f>
        <v>San Luis Obispo County</v>
      </c>
      <c r="O6" t="s">
        <v>781</v>
      </c>
      <c r="P6">
        <v>2022</v>
      </c>
      <c r="Q6">
        <v>110</v>
      </c>
      <c r="S6" t="s">
        <v>782</v>
      </c>
      <c r="T6">
        <v>2020</v>
      </c>
      <c r="U6">
        <v>0</v>
      </c>
    </row>
    <row r="7" spans="1:21">
      <c r="A7" t="s">
        <v>783</v>
      </c>
      <c r="B7">
        <v>2022</v>
      </c>
      <c r="C7">
        <v>0</v>
      </c>
      <c r="D7">
        <v>1</v>
      </c>
      <c r="E7">
        <v>0</v>
      </c>
      <c r="F7">
        <v>44</v>
      </c>
      <c r="G7">
        <v>0</v>
      </c>
      <c r="H7">
        <v>127</v>
      </c>
      <c r="I7">
        <v>130</v>
      </c>
      <c r="J7" t="s">
        <v>768</v>
      </c>
      <c r="K7" t="str">
        <f>INDEX('Planning Periods'!$O$2:$O$540,MATCH('Table B Values'!A7,'Planning Periods'!$A$2:$A$540,0))</f>
        <v>Butte County</v>
      </c>
      <c r="O7" t="s">
        <v>770</v>
      </c>
      <c r="P7">
        <v>2022</v>
      </c>
      <c r="Q7">
        <v>110</v>
      </c>
      <c r="S7" t="s">
        <v>784</v>
      </c>
      <c r="T7">
        <v>2020</v>
      </c>
      <c r="U7">
        <v>0</v>
      </c>
    </row>
    <row r="8" spans="1:21">
      <c r="A8" t="s">
        <v>785</v>
      </c>
      <c r="B8">
        <v>2022</v>
      </c>
      <c r="C8">
        <v>0</v>
      </c>
      <c r="D8">
        <v>19</v>
      </c>
      <c r="E8">
        <v>0</v>
      </c>
      <c r="F8">
        <v>10</v>
      </c>
      <c r="G8">
        <v>0</v>
      </c>
      <c r="H8">
        <v>3</v>
      </c>
      <c r="I8">
        <v>19</v>
      </c>
      <c r="J8" t="s">
        <v>768</v>
      </c>
      <c r="K8" t="str">
        <f>INDEX('Planning Periods'!$O$2:$O$540,MATCH('Table B Values'!A8,'Planning Periods'!$A$2:$A$540,0))</f>
        <v>Los Angeles County</v>
      </c>
      <c r="O8" t="s">
        <v>786</v>
      </c>
      <c r="P8">
        <v>2022</v>
      </c>
      <c r="Q8">
        <v>98</v>
      </c>
      <c r="S8" t="s">
        <v>787</v>
      </c>
      <c r="T8">
        <v>2020</v>
      </c>
      <c r="U8">
        <v>0</v>
      </c>
    </row>
    <row r="9" spans="1:21">
      <c r="A9" t="s">
        <v>788</v>
      </c>
      <c r="B9">
        <v>2022</v>
      </c>
      <c r="C9">
        <v>0</v>
      </c>
      <c r="D9">
        <v>0</v>
      </c>
      <c r="E9">
        <v>0</v>
      </c>
      <c r="F9">
        <v>0</v>
      </c>
      <c r="G9">
        <v>0</v>
      </c>
      <c r="H9">
        <v>0</v>
      </c>
      <c r="I9">
        <v>171</v>
      </c>
      <c r="J9" t="s">
        <v>768</v>
      </c>
      <c r="K9" t="str">
        <f>INDEX('Planning Periods'!$O$2:$O$540,MATCH('Table B Values'!A9,'Planning Periods'!$A$2:$A$540,0))</f>
        <v>Riverside County</v>
      </c>
      <c r="O9" t="s">
        <v>789</v>
      </c>
      <c r="P9">
        <v>2022</v>
      </c>
      <c r="Q9">
        <v>98</v>
      </c>
      <c r="S9" t="s">
        <v>790</v>
      </c>
      <c r="T9">
        <v>2020</v>
      </c>
      <c r="U9">
        <v>0</v>
      </c>
    </row>
    <row r="10" spans="1:21">
      <c r="A10" t="s">
        <v>791</v>
      </c>
      <c r="B10">
        <v>2022</v>
      </c>
      <c r="C10">
        <v>0</v>
      </c>
      <c r="D10">
        <v>0</v>
      </c>
      <c r="E10">
        <v>64</v>
      </c>
      <c r="F10">
        <v>0</v>
      </c>
      <c r="G10">
        <v>14</v>
      </c>
      <c r="H10">
        <v>0</v>
      </c>
      <c r="I10">
        <v>73</v>
      </c>
      <c r="J10" t="s">
        <v>768</v>
      </c>
      <c r="K10" t="str">
        <f>INDEX('Planning Periods'!$O$2:$O$540,MATCH('Table B Values'!A10,'Planning Periods'!$A$2:$A$540,0))</f>
        <v>Orange County</v>
      </c>
      <c r="O10" t="s">
        <v>792</v>
      </c>
      <c r="P10">
        <v>2022</v>
      </c>
      <c r="Q10">
        <v>95</v>
      </c>
      <c r="S10" t="s">
        <v>793</v>
      </c>
      <c r="T10">
        <v>2020</v>
      </c>
      <c r="U10">
        <v>11</v>
      </c>
    </row>
    <row r="11" spans="1:21">
      <c r="A11" t="s">
        <v>794</v>
      </c>
      <c r="B11">
        <v>2022</v>
      </c>
      <c r="C11">
        <v>0</v>
      </c>
      <c r="D11">
        <v>0</v>
      </c>
      <c r="E11">
        <v>5</v>
      </c>
      <c r="F11">
        <v>58</v>
      </c>
      <c r="G11">
        <v>0</v>
      </c>
      <c r="H11">
        <v>53</v>
      </c>
      <c r="I11">
        <v>691</v>
      </c>
      <c r="J11" t="s">
        <v>768</v>
      </c>
      <c r="K11" t="str">
        <f>INDEX('Planning Periods'!$O$2:$O$540,MATCH('Table B Values'!A11,'Planning Periods'!$A$2:$A$540,0))</f>
        <v>Placer County</v>
      </c>
      <c r="O11" t="s">
        <v>795</v>
      </c>
      <c r="P11">
        <v>2022</v>
      </c>
      <c r="Q11">
        <v>95</v>
      </c>
      <c r="S11" t="s">
        <v>796</v>
      </c>
      <c r="T11">
        <v>2020</v>
      </c>
      <c r="U11">
        <v>0</v>
      </c>
    </row>
    <row r="12" spans="1:21">
      <c r="A12" t="s">
        <v>797</v>
      </c>
      <c r="B12">
        <v>2022</v>
      </c>
      <c r="C12">
        <v>0</v>
      </c>
      <c r="D12">
        <v>0</v>
      </c>
      <c r="E12">
        <v>0</v>
      </c>
      <c r="F12">
        <v>0</v>
      </c>
      <c r="G12">
        <v>0</v>
      </c>
      <c r="H12">
        <v>0</v>
      </c>
      <c r="I12">
        <v>62</v>
      </c>
      <c r="J12" t="s">
        <v>768</v>
      </c>
      <c r="K12" t="str">
        <f>INDEX('Planning Periods'!$O$2:$O$540,MATCH('Table B Values'!A12,'Planning Periods'!$A$2:$A$540,0))</f>
        <v>Los Angeles County</v>
      </c>
      <c r="O12" t="s">
        <v>798</v>
      </c>
      <c r="P12">
        <v>2022</v>
      </c>
      <c r="Q12">
        <v>78</v>
      </c>
      <c r="S12" t="s">
        <v>799</v>
      </c>
      <c r="T12">
        <v>2020</v>
      </c>
      <c r="U12">
        <v>0</v>
      </c>
    </row>
    <row r="13" spans="1:21">
      <c r="A13" t="s">
        <v>800</v>
      </c>
      <c r="B13">
        <v>2022</v>
      </c>
      <c r="C13">
        <v>0</v>
      </c>
      <c r="D13">
        <v>0</v>
      </c>
      <c r="E13">
        <v>26</v>
      </c>
      <c r="F13">
        <v>0</v>
      </c>
      <c r="G13">
        <v>0</v>
      </c>
      <c r="H13">
        <v>7</v>
      </c>
      <c r="I13" s="359">
        <v>17</v>
      </c>
      <c r="J13" t="s">
        <v>768</v>
      </c>
      <c r="K13" t="str">
        <f>INDEX('Planning Periods'!$O$2:$O$540,MATCH('Table B Values'!A13,'Planning Periods'!$A$2:$A$540,0))</f>
        <v>San Luis Obispo County</v>
      </c>
      <c r="O13" t="s">
        <v>801</v>
      </c>
      <c r="P13">
        <v>2022</v>
      </c>
      <c r="Q13">
        <v>73</v>
      </c>
      <c r="S13" t="s">
        <v>802</v>
      </c>
      <c r="T13">
        <v>2020</v>
      </c>
      <c r="U13">
        <v>0</v>
      </c>
    </row>
    <row r="14" spans="1:21">
      <c r="A14" t="s">
        <v>803</v>
      </c>
      <c r="B14">
        <v>2022</v>
      </c>
      <c r="C14">
        <v>0</v>
      </c>
      <c r="D14">
        <v>0</v>
      </c>
      <c r="E14">
        <v>62</v>
      </c>
      <c r="F14">
        <v>0</v>
      </c>
      <c r="G14">
        <v>0</v>
      </c>
      <c r="H14">
        <v>83</v>
      </c>
      <c r="I14">
        <v>50</v>
      </c>
      <c r="J14" t="s">
        <v>768</v>
      </c>
      <c r="K14" t="str">
        <f>INDEX('Planning Periods'!$O$2:$O$540,MATCH('Table B Values'!A14,'Planning Periods'!$A$2:$A$540,0))</f>
        <v>Orange County</v>
      </c>
      <c r="O14" t="s">
        <v>804</v>
      </c>
      <c r="P14">
        <v>2022</v>
      </c>
      <c r="Q14">
        <v>63</v>
      </c>
      <c r="S14" t="s">
        <v>805</v>
      </c>
      <c r="T14">
        <v>2020</v>
      </c>
      <c r="U14">
        <v>0</v>
      </c>
    </row>
    <row r="15" spans="1:21">
      <c r="A15" t="s">
        <v>806</v>
      </c>
      <c r="B15">
        <v>2022</v>
      </c>
      <c r="C15">
        <v>0</v>
      </c>
      <c r="D15">
        <v>0</v>
      </c>
      <c r="E15">
        <v>0</v>
      </c>
      <c r="F15">
        <v>0</v>
      </c>
      <c r="G15">
        <v>0</v>
      </c>
      <c r="H15">
        <v>0</v>
      </c>
      <c r="I15">
        <v>298</v>
      </c>
      <c r="J15" t="s">
        <v>768</v>
      </c>
      <c r="K15" t="str">
        <f>INDEX('Planning Periods'!$O$2:$O$540,MATCH('Table B Values'!A15,'Planning Periods'!$A$2:$A$540,0))</f>
        <v>Orange County</v>
      </c>
      <c r="O15" t="s">
        <v>807</v>
      </c>
      <c r="P15">
        <v>2022</v>
      </c>
      <c r="Q15">
        <v>62</v>
      </c>
      <c r="S15" t="s">
        <v>808</v>
      </c>
      <c r="T15">
        <v>2020</v>
      </c>
      <c r="U15">
        <v>0</v>
      </c>
    </row>
    <row r="16" spans="1:21">
      <c r="A16" t="s">
        <v>809</v>
      </c>
      <c r="B16">
        <v>2022</v>
      </c>
      <c r="C16">
        <v>0</v>
      </c>
      <c r="D16">
        <v>0</v>
      </c>
      <c r="E16">
        <v>0</v>
      </c>
      <c r="F16">
        <v>0</v>
      </c>
      <c r="G16">
        <v>0</v>
      </c>
      <c r="H16">
        <v>0</v>
      </c>
      <c r="I16" s="359">
        <v>25</v>
      </c>
      <c r="J16" t="s">
        <v>768</v>
      </c>
      <c r="K16" t="str">
        <f>INDEX('Planning Periods'!$O$2:$O$540,MATCH('Table B Values'!A16,'Planning Periods'!$A$2:$A$540,0))</f>
        <v>Ventura County</v>
      </c>
      <c r="O16" t="s">
        <v>810</v>
      </c>
      <c r="P16">
        <v>2022</v>
      </c>
      <c r="Q16">
        <v>60</v>
      </c>
      <c r="S16" t="s">
        <v>811</v>
      </c>
      <c r="T16">
        <v>2020</v>
      </c>
      <c r="U16">
        <v>0</v>
      </c>
    </row>
    <row r="17" spans="1:21">
      <c r="A17" t="s">
        <v>812</v>
      </c>
      <c r="B17">
        <v>2022</v>
      </c>
      <c r="C17">
        <v>0</v>
      </c>
      <c r="D17">
        <v>0</v>
      </c>
      <c r="E17">
        <v>0</v>
      </c>
      <c r="F17">
        <v>0</v>
      </c>
      <c r="G17">
        <v>0</v>
      </c>
      <c r="H17">
        <v>0</v>
      </c>
      <c r="I17">
        <v>1176</v>
      </c>
      <c r="J17" t="s">
        <v>768</v>
      </c>
      <c r="K17" t="str">
        <f>INDEX('Planning Periods'!$O$2:$O$540,MATCH('Table B Values'!A17,'Planning Periods'!$A$2:$A$540,0))</f>
        <v>San Bernardino County</v>
      </c>
      <c r="O17" t="s">
        <v>813</v>
      </c>
      <c r="P17">
        <v>2022</v>
      </c>
      <c r="Q17">
        <v>55</v>
      </c>
      <c r="S17" t="s">
        <v>814</v>
      </c>
      <c r="T17">
        <v>2020</v>
      </c>
      <c r="U17">
        <v>0</v>
      </c>
    </row>
    <row r="18" spans="1:21">
      <c r="A18" t="s">
        <v>815</v>
      </c>
      <c r="B18">
        <v>2022</v>
      </c>
      <c r="C18">
        <v>0</v>
      </c>
      <c r="D18">
        <v>0</v>
      </c>
      <c r="E18">
        <v>0</v>
      </c>
      <c r="F18">
        <v>0</v>
      </c>
      <c r="G18">
        <v>0</v>
      </c>
      <c r="H18">
        <v>0</v>
      </c>
      <c r="I18">
        <v>5</v>
      </c>
      <c r="J18" t="s">
        <v>768</v>
      </c>
      <c r="K18" t="str">
        <f>INDEX('Planning Periods'!$O$2:$O$540,MATCH('Table B Values'!A18,'Planning Periods'!$A$2:$A$540,0))</f>
        <v>Butte County</v>
      </c>
      <c r="O18" t="s">
        <v>816</v>
      </c>
      <c r="P18">
        <v>2022</v>
      </c>
      <c r="Q18">
        <v>52</v>
      </c>
      <c r="S18" t="s">
        <v>817</v>
      </c>
      <c r="T18">
        <v>2020</v>
      </c>
      <c r="U18">
        <v>13</v>
      </c>
    </row>
    <row r="19" spans="1:21">
      <c r="A19" t="s">
        <v>818</v>
      </c>
      <c r="B19">
        <v>2022</v>
      </c>
      <c r="C19">
        <v>53</v>
      </c>
      <c r="D19">
        <v>0</v>
      </c>
      <c r="E19">
        <v>66</v>
      </c>
      <c r="F19">
        <v>21</v>
      </c>
      <c r="G19">
        <v>0</v>
      </c>
      <c r="H19">
        <v>14</v>
      </c>
      <c r="I19">
        <v>294</v>
      </c>
      <c r="J19" t="s">
        <v>768</v>
      </c>
      <c r="K19" t="str">
        <f>INDEX('Planning Periods'!$O$2:$O$540,MATCH('Table B Values'!A19,'Planning Periods'!$A$2:$A$540,0))</f>
        <v>Riverside County</v>
      </c>
      <c r="O19" t="s">
        <v>819</v>
      </c>
      <c r="P19">
        <v>2022</v>
      </c>
      <c r="Q19">
        <v>40</v>
      </c>
      <c r="S19" t="s">
        <v>820</v>
      </c>
      <c r="T19">
        <v>2020</v>
      </c>
      <c r="U19">
        <v>0</v>
      </c>
    </row>
    <row r="20" spans="1:21">
      <c r="A20" t="s">
        <v>821</v>
      </c>
      <c r="B20">
        <v>2022</v>
      </c>
      <c r="C20">
        <v>0</v>
      </c>
      <c r="D20">
        <v>0</v>
      </c>
      <c r="E20">
        <v>91</v>
      </c>
      <c r="F20">
        <v>0</v>
      </c>
      <c r="G20">
        <v>0</v>
      </c>
      <c r="H20">
        <v>0</v>
      </c>
      <c r="I20">
        <v>116</v>
      </c>
      <c r="J20" t="s">
        <v>768</v>
      </c>
      <c r="K20" t="str">
        <f>INDEX('Planning Periods'!$O$2:$O$540,MATCH('Table B Values'!A20,'Planning Periods'!$A$2:$A$540,0))</f>
        <v>Los Angeles County</v>
      </c>
      <c r="O20" t="s">
        <v>822</v>
      </c>
      <c r="P20">
        <v>2021</v>
      </c>
      <c r="Q20">
        <v>39</v>
      </c>
      <c r="S20" t="s">
        <v>823</v>
      </c>
      <c r="T20">
        <v>2020</v>
      </c>
      <c r="U20">
        <v>0</v>
      </c>
    </row>
    <row r="21" spans="1:21">
      <c r="A21" t="s">
        <v>824</v>
      </c>
      <c r="B21">
        <v>2022</v>
      </c>
      <c r="C21">
        <v>89</v>
      </c>
      <c r="D21">
        <v>12</v>
      </c>
      <c r="E21">
        <v>52</v>
      </c>
      <c r="F21">
        <v>26</v>
      </c>
      <c r="G21">
        <v>0</v>
      </c>
      <c r="H21">
        <v>3</v>
      </c>
      <c r="I21" s="359">
        <v>88</v>
      </c>
      <c r="J21" t="s">
        <v>768</v>
      </c>
      <c r="K21" t="str">
        <f>INDEX('Planning Periods'!$O$2:$O$540,MATCH('Table B Values'!A21,'Planning Periods'!$A$2:$A$540,0))</f>
        <v>Ventura County</v>
      </c>
      <c r="O21" t="s">
        <v>778</v>
      </c>
      <c r="P21">
        <v>2021</v>
      </c>
      <c r="Q21">
        <v>37</v>
      </c>
      <c r="S21" t="s">
        <v>825</v>
      </c>
      <c r="T21">
        <v>2020</v>
      </c>
      <c r="U21">
        <v>0</v>
      </c>
    </row>
    <row r="22" spans="1:21">
      <c r="A22" t="s">
        <v>826</v>
      </c>
      <c r="B22">
        <v>2022</v>
      </c>
      <c r="C22">
        <v>21</v>
      </c>
      <c r="D22">
        <v>0</v>
      </c>
      <c r="E22">
        <v>3</v>
      </c>
      <c r="F22">
        <v>0</v>
      </c>
      <c r="G22">
        <v>0</v>
      </c>
      <c r="H22">
        <v>0</v>
      </c>
      <c r="I22">
        <v>428</v>
      </c>
      <c r="J22" t="s">
        <v>768</v>
      </c>
      <c r="K22" t="str">
        <f>INDEX('Planning Periods'!$O$2:$O$540,MATCH('Table B Values'!A22,'Planning Periods'!$A$2:$A$540,0))</f>
        <v>Riverside County</v>
      </c>
      <c r="O22" t="s">
        <v>827</v>
      </c>
      <c r="P22">
        <v>2022</v>
      </c>
      <c r="Q22">
        <v>36</v>
      </c>
      <c r="S22" t="s">
        <v>828</v>
      </c>
      <c r="T22">
        <v>2020</v>
      </c>
      <c r="U22">
        <v>0</v>
      </c>
    </row>
    <row r="23" spans="1:21">
      <c r="A23" t="s">
        <v>795</v>
      </c>
      <c r="B23">
        <v>2022</v>
      </c>
      <c r="C23">
        <v>125</v>
      </c>
      <c r="D23">
        <v>0</v>
      </c>
      <c r="E23">
        <v>24</v>
      </c>
      <c r="F23">
        <v>4</v>
      </c>
      <c r="G23">
        <v>0</v>
      </c>
      <c r="H23">
        <v>104</v>
      </c>
      <c r="I23">
        <v>80</v>
      </c>
      <c r="J23" t="s">
        <v>768</v>
      </c>
      <c r="K23" t="str">
        <f>INDEX('Planning Periods'!$O$2:$O$540,MATCH('Table B Values'!A23,'Planning Periods'!$A$2:$A$540,0))</f>
        <v>Shasta County</v>
      </c>
      <c r="O23" t="s">
        <v>818</v>
      </c>
      <c r="P23">
        <v>2022</v>
      </c>
      <c r="Q23">
        <v>35</v>
      </c>
      <c r="S23" t="s">
        <v>829</v>
      </c>
      <c r="T23">
        <v>2020</v>
      </c>
      <c r="U23">
        <v>0</v>
      </c>
    </row>
    <row r="24" spans="1:21">
      <c r="A24" t="s">
        <v>789</v>
      </c>
      <c r="B24">
        <v>2022</v>
      </c>
      <c r="C24">
        <v>98</v>
      </c>
      <c r="D24">
        <v>2</v>
      </c>
      <c r="E24">
        <v>0</v>
      </c>
      <c r="F24">
        <v>5</v>
      </c>
      <c r="G24">
        <v>0</v>
      </c>
      <c r="H24">
        <v>7</v>
      </c>
      <c r="I24">
        <v>72</v>
      </c>
      <c r="J24" t="s">
        <v>768</v>
      </c>
      <c r="K24" t="str">
        <f>INDEX('Planning Periods'!$O$2:$O$540,MATCH('Table B Values'!A24,'Planning Periods'!$A$2:$A$540,0))</f>
        <v>San Bernardino County</v>
      </c>
      <c r="O24" t="s">
        <v>830</v>
      </c>
      <c r="P24">
        <v>2022</v>
      </c>
      <c r="Q24">
        <v>32</v>
      </c>
      <c r="S24" t="s">
        <v>831</v>
      </c>
      <c r="T24">
        <v>2020</v>
      </c>
      <c r="U24">
        <v>0</v>
      </c>
    </row>
    <row r="25" spans="1:21">
      <c r="A25" t="s">
        <v>832</v>
      </c>
      <c r="B25">
        <v>2022</v>
      </c>
      <c r="C25">
        <v>0</v>
      </c>
      <c r="D25">
        <v>0</v>
      </c>
      <c r="E25">
        <v>0</v>
      </c>
      <c r="F25">
        <v>14</v>
      </c>
      <c r="G25">
        <v>0</v>
      </c>
      <c r="H25">
        <v>0</v>
      </c>
      <c r="I25">
        <v>8</v>
      </c>
      <c r="J25" t="s">
        <v>768</v>
      </c>
      <c r="K25" t="str">
        <f>INDEX('Planning Periods'!$O$2:$O$540,MATCH('Table B Values'!A25,'Planning Periods'!$A$2:$A$540,0))</f>
        <v>Los Angeles County</v>
      </c>
      <c r="O25" t="s">
        <v>833</v>
      </c>
      <c r="P25">
        <v>2022</v>
      </c>
      <c r="Q25">
        <v>32</v>
      </c>
      <c r="S25" t="s">
        <v>834</v>
      </c>
      <c r="T25">
        <v>2020</v>
      </c>
      <c r="U25">
        <v>0</v>
      </c>
    </row>
    <row r="26" spans="1:21">
      <c r="A26" t="s">
        <v>835</v>
      </c>
      <c r="B26">
        <v>2022</v>
      </c>
      <c r="C26">
        <v>0</v>
      </c>
      <c r="D26">
        <v>0</v>
      </c>
      <c r="E26">
        <v>0</v>
      </c>
      <c r="F26">
        <v>0</v>
      </c>
      <c r="G26">
        <v>0</v>
      </c>
      <c r="H26">
        <v>1</v>
      </c>
      <c r="I26">
        <v>0</v>
      </c>
      <c r="J26" t="s">
        <v>768</v>
      </c>
      <c r="K26" t="str">
        <f>INDEX('Planning Periods'!$O$2:$O$540,MATCH('Table B Values'!A26,'Planning Periods'!$A$2:$A$540,0))</f>
        <v>Tehama County</v>
      </c>
      <c r="O26" t="s">
        <v>836</v>
      </c>
      <c r="P26">
        <v>2021</v>
      </c>
      <c r="Q26">
        <v>29</v>
      </c>
      <c r="S26" t="s">
        <v>810</v>
      </c>
      <c r="T26">
        <v>2020</v>
      </c>
      <c r="U26">
        <v>0</v>
      </c>
    </row>
    <row r="27" spans="1:21">
      <c r="A27" t="s">
        <v>837</v>
      </c>
      <c r="B27">
        <v>2022</v>
      </c>
      <c r="C27">
        <v>0</v>
      </c>
      <c r="D27">
        <v>6</v>
      </c>
      <c r="E27">
        <v>0</v>
      </c>
      <c r="F27">
        <v>15</v>
      </c>
      <c r="G27">
        <v>0</v>
      </c>
      <c r="H27">
        <v>2</v>
      </c>
      <c r="I27">
        <v>220</v>
      </c>
      <c r="J27" t="s">
        <v>768</v>
      </c>
      <c r="K27" t="str">
        <f>INDEX('Planning Periods'!$O$2:$O$540,MATCH('Table B Values'!A27,'Planning Periods'!$A$2:$A$540,0))</f>
        <v>Los Angeles County</v>
      </c>
      <c r="O27" t="s">
        <v>838</v>
      </c>
      <c r="P27">
        <v>2022</v>
      </c>
      <c r="Q27">
        <v>28</v>
      </c>
      <c r="S27" t="s">
        <v>839</v>
      </c>
      <c r="T27">
        <v>2020</v>
      </c>
      <c r="U27">
        <v>0</v>
      </c>
    </row>
    <row r="28" spans="1:21">
      <c r="A28" t="s">
        <v>833</v>
      </c>
      <c r="B28">
        <v>2022</v>
      </c>
      <c r="C28">
        <v>89</v>
      </c>
      <c r="D28">
        <v>3</v>
      </c>
      <c r="E28">
        <v>196</v>
      </c>
      <c r="F28">
        <v>0</v>
      </c>
      <c r="G28">
        <v>0</v>
      </c>
      <c r="H28">
        <v>32</v>
      </c>
      <c r="I28">
        <v>239</v>
      </c>
      <c r="J28" t="s">
        <v>768</v>
      </c>
      <c r="K28" t="str">
        <f>INDEX('Planning Periods'!$O$2:$O$540,MATCH('Table B Values'!A28,'Planning Periods'!$A$2:$A$540,0))</f>
        <v>Placer County</v>
      </c>
      <c r="O28" t="s">
        <v>834</v>
      </c>
      <c r="P28">
        <v>2022</v>
      </c>
      <c r="Q28">
        <v>26</v>
      </c>
      <c r="S28" t="s">
        <v>840</v>
      </c>
      <c r="T28">
        <v>2020</v>
      </c>
      <c r="U28">
        <v>0</v>
      </c>
    </row>
    <row r="29" spans="1:21">
      <c r="A29" t="s">
        <v>841</v>
      </c>
      <c r="B29">
        <v>2022</v>
      </c>
      <c r="C29">
        <v>0</v>
      </c>
      <c r="D29">
        <v>0</v>
      </c>
      <c r="E29">
        <v>0</v>
      </c>
      <c r="F29">
        <v>5</v>
      </c>
      <c r="G29">
        <v>0</v>
      </c>
      <c r="H29">
        <v>1</v>
      </c>
      <c r="I29">
        <v>2</v>
      </c>
      <c r="J29" t="s">
        <v>768</v>
      </c>
      <c r="K29" t="str">
        <f>INDEX('Planning Periods'!$O$2:$O$540,MATCH('Table B Values'!A29,'Planning Periods'!$A$2:$A$540,0))</f>
        <v>Los Angeles County</v>
      </c>
      <c r="O29" t="s">
        <v>842</v>
      </c>
      <c r="P29">
        <v>2021</v>
      </c>
      <c r="Q29">
        <v>26</v>
      </c>
      <c r="S29" t="s">
        <v>772</v>
      </c>
      <c r="T29">
        <v>2020</v>
      </c>
      <c r="U29">
        <v>0</v>
      </c>
    </row>
    <row r="30" spans="1:21">
      <c r="A30" t="s">
        <v>843</v>
      </c>
      <c r="B30">
        <v>2022</v>
      </c>
      <c r="C30">
        <v>37</v>
      </c>
      <c r="D30">
        <v>0</v>
      </c>
      <c r="E30">
        <v>17</v>
      </c>
      <c r="F30">
        <v>0</v>
      </c>
      <c r="G30">
        <v>0</v>
      </c>
      <c r="H30">
        <v>0</v>
      </c>
      <c r="I30" s="359">
        <v>322</v>
      </c>
      <c r="J30" t="s">
        <v>768</v>
      </c>
      <c r="K30" t="str">
        <f>INDEX('Planning Periods'!$O$2:$O$540,MATCH('Table B Values'!A30,'Planning Periods'!$A$2:$A$540,0))</f>
        <v>San Bernardino County</v>
      </c>
      <c r="O30" t="s">
        <v>780</v>
      </c>
      <c r="P30">
        <v>2022</v>
      </c>
      <c r="Q30">
        <v>23</v>
      </c>
      <c r="S30" t="s">
        <v>844</v>
      </c>
      <c r="T30">
        <v>2020</v>
      </c>
      <c r="U30">
        <v>0</v>
      </c>
    </row>
    <row r="31" spans="1:21">
      <c r="A31" t="s">
        <v>845</v>
      </c>
      <c r="B31">
        <v>2022</v>
      </c>
      <c r="C31">
        <v>0</v>
      </c>
      <c r="D31">
        <v>0</v>
      </c>
      <c r="E31">
        <v>0</v>
      </c>
      <c r="F31">
        <v>299</v>
      </c>
      <c r="G31">
        <v>0</v>
      </c>
      <c r="H31">
        <v>48</v>
      </c>
      <c r="I31">
        <v>791</v>
      </c>
      <c r="J31" t="s">
        <v>768</v>
      </c>
      <c r="K31" t="str">
        <f>INDEX('Planning Periods'!$O$2:$O$540,MATCH('Table B Values'!A31,'Planning Periods'!$A$2:$A$540,0))</f>
        <v>Riverside County</v>
      </c>
      <c r="O31" t="s">
        <v>842</v>
      </c>
      <c r="P31">
        <v>2022</v>
      </c>
      <c r="Q31">
        <v>21</v>
      </c>
      <c r="S31" t="s">
        <v>846</v>
      </c>
      <c r="T31">
        <v>2020</v>
      </c>
      <c r="U31">
        <v>0</v>
      </c>
    </row>
    <row r="32" spans="1:21">
      <c r="A32" t="s">
        <v>847</v>
      </c>
      <c r="B32">
        <v>2022</v>
      </c>
      <c r="C32">
        <v>0</v>
      </c>
      <c r="D32">
        <v>0</v>
      </c>
      <c r="E32">
        <v>0</v>
      </c>
      <c r="F32">
        <v>0</v>
      </c>
      <c r="G32">
        <v>0</v>
      </c>
      <c r="H32">
        <v>0</v>
      </c>
      <c r="I32">
        <v>15</v>
      </c>
      <c r="J32" t="s">
        <v>768</v>
      </c>
      <c r="K32" t="str">
        <f>INDEX('Planning Periods'!$O$2:$O$540,MATCH('Table B Values'!A32,'Planning Periods'!$A$2:$A$540,0))</f>
        <v>Amador County</v>
      </c>
      <c r="O32" t="s">
        <v>793</v>
      </c>
      <c r="P32">
        <v>2022</v>
      </c>
      <c r="Q32">
        <v>20</v>
      </c>
      <c r="S32" t="s">
        <v>848</v>
      </c>
      <c r="T32">
        <v>2020</v>
      </c>
      <c r="U32">
        <v>0</v>
      </c>
    </row>
    <row r="33" spans="1:21">
      <c r="A33" t="s">
        <v>849</v>
      </c>
      <c r="B33">
        <v>2022</v>
      </c>
      <c r="C33">
        <v>0</v>
      </c>
      <c r="D33">
        <v>0</v>
      </c>
      <c r="E33">
        <v>3</v>
      </c>
      <c r="F33">
        <v>0</v>
      </c>
      <c r="G33">
        <v>0</v>
      </c>
      <c r="H33">
        <v>0</v>
      </c>
      <c r="I33">
        <v>0</v>
      </c>
      <c r="J33" t="s">
        <v>768</v>
      </c>
      <c r="K33" t="str">
        <f>INDEX('Planning Periods'!$O$2:$O$540,MATCH('Table B Values'!A33,'Planning Periods'!$A$2:$A$540,0))</f>
        <v>Ventura County</v>
      </c>
      <c r="O33" t="s">
        <v>850</v>
      </c>
      <c r="P33">
        <v>2021</v>
      </c>
      <c r="Q33">
        <v>18</v>
      </c>
      <c r="S33" t="s">
        <v>851</v>
      </c>
      <c r="T33">
        <v>2020</v>
      </c>
      <c r="U33">
        <v>0</v>
      </c>
    </row>
    <row r="34" spans="1:21">
      <c r="A34" t="s">
        <v>852</v>
      </c>
      <c r="B34">
        <v>2022</v>
      </c>
      <c r="C34">
        <v>0</v>
      </c>
      <c r="D34">
        <v>0</v>
      </c>
      <c r="E34">
        <v>0</v>
      </c>
      <c r="F34">
        <v>0</v>
      </c>
      <c r="G34">
        <v>0</v>
      </c>
      <c r="H34">
        <v>10</v>
      </c>
      <c r="I34" s="359">
        <v>9</v>
      </c>
      <c r="J34" t="s">
        <v>768</v>
      </c>
      <c r="K34" t="str">
        <f>INDEX('Planning Periods'!$O$2:$O$540,MATCH('Table B Values'!A34,'Planning Periods'!$A$2:$A$540,0))</f>
        <v>El Dorado County</v>
      </c>
      <c r="O34" t="s">
        <v>853</v>
      </c>
      <c r="P34">
        <v>2022</v>
      </c>
      <c r="Q34">
        <v>17</v>
      </c>
      <c r="S34" t="s">
        <v>775</v>
      </c>
      <c r="T34">
        <v>2020</v>
      </c>
      <c r="U34">
        <v>0</v>
      </c>
    </row>
    <row r="35" spans="1:21">
      <c r="A35" t="s">
        <v>854</v>
      </c>
      <c r="B35">
        <v>2022</v>
      </c>
      <c r="C35">
        <v>0</v>
      </c>
      <c r="D35">
        <v>0</v>
      </c>
      <c r="E35">
        <v>0</v>
      </c>
      <c r="F35">
        <v>8</v>
      </c>
      <c r="G35">
        <v>0</v>
      </c>
      <c r="H35">
        <v>37</v>
      </c>
      <c r="I35">
        <v>29</v>
      </c>
      <c r="J35" t="s">
        <v>768</v>
      </c>
      <c r="K35" t="str">
        <f>INDEX('Planning Periods'!$O$2:$O$540,MATCH('Table B Values'!A35,'Planning Periods'!$A$2:$A$540,0))</f>
        <v>Plumas County</v>
      </c>
      <c r="O35" t="s">
        <v>804</v>
      </c>
      <c r="P35">
        <v>2021</v>
      </c>
      <c r="Q35">
        <v>16</v>
      </c>
      <c r="S35" t="s">
        <v>855</v>
      </c>
      <c r="T35">
        <v>2020</v>
      </c>
      <c r="U35">
        <v>0</v>
      </c>
    </row>
    <row r="36" spans="1:21">
      <c r="A36" t="s">
        <v>856</v>
      </c>
      <c r="B36">
        <v>2022</v>
      </c>
      <c r="C36">
        <v>0</v>
      </c>
      <c r="D36">
        <v>0</v>
      </c>
      <c r="E36">
        <v>0</v>
      </c>
      <c r="F36">
        <v>0</v>
      </c>
      <c r="G36">
        <v>0</v>
      </c>
      <c r="H36">
        <v>0</v>
      </c>
      <c r="I36" s="359">
        <v>2</v>
      </c>
      <c r="J36" t="s">
        <v>768</v>
      </c>
      <c r="K36" t="str">
        <f>INDEX('Planning Periods'!$O$2:$O$540,MATCH('Table B Values'!A36,'Planning Periods'!$A$2:$A$540,0))</f>
        <v>Plumas County</v>
      </c>
      <c r="O36" t="s">
        <v>857</v>
      </c>
      <c r="P36">
        <v>2022</v>
      </c>
      <c r="Q36">
        <v>15</v>
      </c>
      <c r="S36" t="s">
        <v>807</v>
      </c>
      <c r="T36">
        <v>2020</v>
      </c>
      <c r="U36">
        <v>0</v>
      </c>
    </row>
    <row r="37" spans="1:21">
      <c r="A37" t="s">
        <v>858</v>
      </c>
      <c r="B37">
        <v>2022</v>
      </c>
      <c r="C37">
        <v>0</v>
      </c>
      <c r="D37">
        <v>1</v>
      </c>
      <c r="E37">
        <v>0</v>
      </c>
      <c r="F37">
        <v>3</v>
      </c>
      <c r="G37">
        <v>0</v>
      </c>
      <c r="H37">
        <v>7</v>
      </c>
      <c r="I37">
        <v>992</v>
      </c>
      <c r="J37" t="s">
        <v>768</v>
      </c>
      <c r="K37" t="str">
        <f>INDEX('Planning Periods'!$O$2:$O$540,MATCH('Table B Values'!A37,'Planning Periods'!$A$2:$A$540,0))</f>
        <v>San Bernardino County</v>
      </c>
      <c r="O37" t="s">
        <v>859</v>
      </c>
      <c r="P37">
        <v>2022</v>
      </c>
      <c r="Q37">
        <v>15</v>
      </c>
      <c r="S37" t="s">
        <v>860</v>
      </c>
      <c r="T37">
        <v>2020</v>
      </c>
      <c r="U37">
        <v>0</v>
      </c>
    </row>
    <row r="38" spans="1:21">
      <c r="A38" t="s">
        <v>861</v>
      </c>
      <c r="B38">
        <v>2022</v>
      </c>
      <c r="C38">
        <v>0</v>
      </c>
      <c r="D38">
        <v>0</v>
      </c>
      <c r="E38">
        <v>0</v>
      </c>
      <c r="F38">
        <v>0</v>
      </c>
      <c r="G38">
        <v>0</v>
      </c>
      <c r="H38">
        <v>0</v>
      </c>
      <c r="I38">
        <v>185</v>
      </c>
      <c r="J38" t="s">
        <v>768</v>
      </c>
      <c r="K38" t="str">
        <f>INDEX('Planning Periods'!$O$2:$O$540,MATCH('Table B Values'!A38,'Planning Periods'!$A$2:$A$540,0))</f>
        <v>Riverside County</v>
      </c>
      <c r="O38" t="s">
        <v>842</v>
      </c>
      <c r="P38">
        <v>2020</v>
      </c>
      <c r="Q38">
        <v>15</v>
      </c>
      <c r="S38" t="s">
        <v>862</v>
      </c>
      <c r="T38">
        <v>2020</v>
      </c>
      <c r="U38">
        <v>0</v>
      </c>
    </row>
    <row r="39" spans="1:21">
      <c r="A39" t="s">
        <v>863</v>
      </c>
      <c r="B39">
        <v>2022</v>
      </c>
      <c r="C39">
        <v>0</v>
      </c>
      <c r="D39">
        <v>0</v>
      </c>
      <c r="E39">
        <v>0</v>
      </c>
      <c r="F39">
        <v>0</v>
      </c>
      <c r="G39">
        <v>0</v>
      </c>
      <c r="H39">
        <v>24</v>
      </c>
      <c r="I39">
        <v>156</v>
      </c>
      <c r="J39" t="s">
        <v>768</v>
      </c>
      <c r="K39" t="str">
        <f>INDEX('Planning Periods'!$O$2:$O$540,MATCH('Table B Values'!A39,'Planning Periods'!$A$2:$A$540,0))</f>
        <v>San Diego County</v>
      </c>
      <c r="O39" t="s">
        <v>864</v>
      </c>
      <c r="P39">
        <v>2021</v>
      </c>
      <c r="Q39">
        <v>15</v>
      </c>
      <c r="S39" t="s">
        <v>865</v>
      </c>
      <c r="T39">
        <v>2020</v>
      </c>
      <c r="U39">
        <v>0</v>
      </c>
    </row>
    <row r="40" spans="1:21">
      <c r="A40" t="s">
        <v>866</v>
      </c>
      <c r="B40">
        <v>2022</v>
      </c>
      <c r="C40">
        <v>0</v>
      </c>
      <c r="D40">
        <v>0</v>
      </c>
      <c r="E40">
        <v>0</v>
      </c>
      <c r="F40">
        <v>0</v>
      </c>
      <c r="G40">
        <v>0</v>
      </c>
      <c r="H40">
        <v>15</v>
      </c>
      <c r="I40">
        <v>606</v>
      </c>
      <c r="J40" t="s">
        <v>768</v>
      </c>
      <c r="K40" t="str">
        <f>INDEX('Planning Periods'!$O$2:$O$540,MATCH('Table B Values'!A40,'Planning Periods'!$A$2:$A$540,0))</f>
        <v>Sacramento County</v>
      </c>
      <c r="O40" t="s">
        <v>867</v>
      </c>
      <c r="P40">
        <v>2022</v>
      </c>
      <c r="Q40">
        <v>11</v>
      </c>
      <c r="S40" t="s">
        <v>868</v>
      </c>
      <c r="T40">
        <v>2020</v>
      </c>
      <c r="U40">
        <v>0</v>
      </c>
    </row>
    <row r="41" spans="1:21">
      <c r="A41" t="s">
        <v>869</v>
      </c>
      <c r="B41">
        <v>2022</v>
      </c>
      <c r="C41">
        <v>16</v>
      </c>
      <c r="D41">
        <v>0</v>
      </c>
      <c r="E41">
        <v>64</v>
      </c>
      <c r="F41">
        <v>0</v>
      </c>
      <c r="G41">
        <v>0</v>
      </c>
      <c r="H41">
        <v>0</v>
      </c>
      <c r="I41">
        <v>46</v>
      </c>
      <c r="J41" t="s">
        <v>768</v>
      </c>
      <c r="K41" t="str">
        <f>INDEX('Planning Periods'!$O$2:$O$540,MATCH('Table B Values'!A41,'Planning Periods'!$A$2:$A$540,0))</f>
        <v>Mono County</v>
      </c>
      <c r="O41" t="s">
        <v>870</v>
      </c>
      <c r="P41">
        <v>2022</v>
      </c>
      <c r="Q41">
        <v>11</v>
      </c>
      <c r="S41" t="s">
        <v>871</v>
      </c>
      <c r="T41">
        <v>2020</v>
      </c>
      <c r="U41">
        <v>0</v>
      </c>
    </row>
    <row r="42" spans="1:21">
      <c r="A42" t="s">
        <v>872</v>
      </c>
      <c r="B42">
        <v>2022</v>
      </c>
      <c r="C42">
        <v>0</v>
      </c>
      <c r="D42">
        <v>0</v>
      </c>
      <c r="E42">
        <v>0</v>
      </c>
      <c r="F42">
        <v>0</v>
      </c>
      <c r="G42">
        <v>0</v>
      </c>
      <c r="H42">
        <v>0</v>
      </c>
      <c r="I42">
        <v>93</v>
      </c>
      <c r="J42" t="s">
        <v>768</v>
      </c>
      <c r="K42" t="str">
        <f>INDEX('Planning Periods'!$O$2:$O$540,MATCH('Table B Values'!A42,'Planning Periods'!$A$2:$A$540,0))</f>
        <v>Los Angeles County</v>
      </c>
      <c r="O42" t="s">
        <v>873</v>
      </c>
      <c r="P42">
        <v>2022</v>
      </c>
      <c r="Q42">
        <v>11</v>
      </c>
      <c r="S42" t="s">
        <v>874</v>
      </c>
      <c r="T42">
        <v>2021</v>
      </c>
      <c r="U42">
        <v>1</v>
      </c>
    </row>
    <row r="43" spans="1:21">
      <c r="A43" t="s">
        <v>875</v>
      </c>
      <c r="B43">
        <v>2022</v>
      </c>
      <c r="C43">
        <v>0</v>
      </c>
      <c r="D43">
        <v>0</v>
      </c>
      <c r="E43">
        <v>66</v>
      </c>
      <c r="F43">
        <v>0</v>
      </c>
      <c r="G43">
        <v>0</v>
      </c>
      <c r="H43" s="359">
        <v>140</v>
      </c>
      <c r="I43" s="359">
        <v>1</v>
      </c>
      <c r="J43" t="s">
        <v>768</v>
      </c>
      <c r="K43" t="str">
        <f>INDEX('Planning Periods'!$O$2:$O$540,MATCH('Table B Values'!A43,'Planning Periods'!$A$2:$A$540,0))</f>
        <v>Los Angeles County</v>
      </c>
      <c r="O43" t="s">
        <v>822</v>
      </c>
      <c r="P43">
        <v>2022</v>
      </c>
      <c r="Q43">
        <v>11</v>
      </c>
      <c r="S43" t="s">
        <v>876</v>
      </c>
      <c r="T43">
        <v>2021</v>
      </c>
      <c r="U43">
        <v>0</v>
      </c>
    </row>
    <row r="44" spans="1:21">
      <c r="A44" t="s">
        <v>877</v>
      </c>
      <c r="B44">
        <v>2022</v>
      </c>
      <c r="C44">
        <v>0</v>
      </c>
      <c r="D44">
        <v>0</v>
      </c>
      <c r="E44">
        <v>0</v>
      </c>
      <c r="F44">
        <v>0</v>
      </c>
      <c r="G44">
        <v>0</v>
      </c>
      <c r="H44">
        <v>0</v>
      </c>
      <c r="I44">
        <v>15</v>
      </c>
      <c r="J44" t="s">
        <v>768</v>
      </c>
      <c r="K44" t="str">
        <f>INDEX('Planning Periods'!$O$2:$O$540,MATCH('Table B Values'!A44,'Planning Periods'!$A$2:$A$540,0))</f>
        <v>Los Angeles County</v>
      </c>
      <c r="O44" t="s">
        <v>819</v>
      </c>
      <c r="P44">
        <v>2021</v>
      </c>
      <c r="Q44">
        <v>11</v>
      </c>
      <c r="S44" t="s">
        <v>878</v>
      </c>
      <c r="T44">
        <v>2020</v>
      </c>
      <c r="U44">
        <v>0</v>
      </c>
    </row>
    <row r="45" spans="1:21">
      <c r="A45" t="s">
        <v>879</v>
      </c>
      <c r="B45">
        <v>2022</v>
      </c>
      <c r="C45">
        <v>0</v>
      </c>
      <c r="D45">
        <v>0</v>
      </c>
      <c r="E45">
        <v>0</v>
      </c>
      <c r="F45">
        <v>0</v>
      </c>
      <c r="G45">
        <v>0</v>
      </c>
      <c r="H45">
        <v>0</v>
      </c>
      <c r="I45">
        <v>61</v>
      </c>
      <c r="J45" t="s">
        <v>768</v>
      </c>
      <c r="K45" t="str">
        <f>INDEX('Planning Periods'!$O$2:$O$540,MATCH('Table B Values'!A45,'Planning Periods'!$A$2:$A$540,0))</f>
        <v>Mariposa County</v>
      </c>
      <c r="O45" t="s">
        <v>798</v>
      </c>
      <c r="P45">
        <v>2021</v>
      </c>
      <c r="Q45">
        <v>10</v>
      </c>
      <c r="S45" t="s">
        <v>880</v>
      </c>
      <c r="T45">
        <v>2020</v>
      </c>
      <c r="U45">
        <v>0</v>
      </c>
    </row>
    <row r="46" spans="1:21">
      <c r="A46" t="s">
        <v>881</v>
      </c>
      <c r="B46">
        <v>2022</v>
      </c>
      <c r="C46">
        <v>0</v>
      </c>
      <c r="D46">
        <v>4</v>
      </c>
      <c r="E46">
        <v>0</v>
      </c>
      <c r="F46">
        <v>4</v>
      </c>
      <c r="G46">
        <v>0</v>
      </c>
      <c r="H46">
        <v>5</v>
      </c>
      <c r="I46">
        <v>892</v>
      </c>
      <c r="J46" t="s">
        <v>768</v>
      </c>
      <c r="K46" t="str">
        <f>INDEX('Planning Periods'!$O$2:$O$540,MATCH('Table B Values'!A46,'Planning Periods'!$A$2:$A$540,0))</f>
        <v>Riverside County</v>
      </c>
      <c r="O46" t="s">
        <v>882</v>
      </c>
      <c r="P46">
        <v>2022</v>
      </c>
      <c r="Q46">
        <v>8</v>
      </c>
      <c r="S46" t="s">
        <v>883</v>
      </c>
      <c r="T46">
        <v>2020</v>
      </c>
      <c r="U46">
        <v>0</v>
      </c>
    </row>
    <row r="47" spans="1:21">
      <c r="A47" t="s">
        <v>884</v>
      </c>
      <c r="B47">
        <v>2022</v>
      </c>
      <c r="C47">
        <v>2</v>
      </c>
      <c r="D47">
        <v>1</v>
      </c>
      <c r="E47">
        <v>2</v>
      </c>
      <c r="F47">
        <v>0</v>
      </c>
      <c r="G47">
        <v>0</v>
      </c>
      <c r="H47">
        <v>0</v>
      </c>
      <c r="I47">
        <v>31</v>
      </c>
      <c r="J47" t="s">
        <v>768</v>
      </c>
      <c r="K47" t="str">
        <f>INDEX('Planning Periods'!$O$2:$O$540,MATCH('Table B Values'!A47,'Planning Periods'!$A$2:$A$540,0))</f>
        <v>Orange County</v>
      </c>
      <c r="O47" t="s">
        <v>885</v>
      </c>
      <c r="P47">
        <v>2022</v>
      </c>
      <c r="Q47">
        <v>8</v>
      </c>
      <c r="S47" t="s">
        <v>886</v>
      </c>
      <c r="T47">
        <v>2020</v>
      </c>
      <c r="U47">
        <v>0</v>
      </c>
    </row>
    <row r="48" spans="1:21">
      <c r="A48" t="s">
        <v>887</v>
      </c>
      <c r="B48">
        <v>2022</v>
      </c>
      <c r="C48">
        <v>0</v>
      </c>
      <c r="D48">
        <v>0</v>
      </c>
      <c r="E48">
        <v>0</v>
      </c>
      <c r="F48">
        <v>0</v>
      </c>
      <c r="G48">
        <v>0</v>
      </c>
      <c r="H48">
        <v>0</v>
      </c>
      <c r="I48">
        <v>0</v>
      </c>
      <c r="J48" t="s">
        <v>768</v>
      </c>
      <c r="K48" t="str">
        <f>INDEX('Planning Periods'!$O$2:$O$540,MATCH('Table B Values'!A48,'Planning Periods'!$A$2:$A$540,0))</f>
        <v>Los Angeles County</v>
      </c>
      <c r="O48" t="s">
        <v>888</v>
      </c>
      <c r="P48">
        <v>2022</v>
      </c>
      <c r="Q48">
        <v>8</v>
      </c>
      <c r="S48" t="s">
        <v>889</v>
      </c>
      <c r="T48">
        <v>2020</v>
      </c>
      <c r="U48">
        <v>0</v>
      </c>
    </row>
    <row r="49" spans="1:21">
      <c r="A49" t="s">
        <v>842</v>
      </c>
      <c r="B49">
        <v>2022</v>
      </c>
      <c r="C49">
        <v>21</v>
      </c>
      <c r="D49">
        <v>0</v>
      </c>
      <c r="E49">
        <v>0</v>
      </c>
      <c r="F49">
        <v>0</v>
      </c>
      <c r="G49">
        <v>0</v>
      </c>
      <c r="H49">
        <v>40</v>
      </c>
      <c r="I49">
        <v>58</v>
      </c>
      <c r="J49" t="s">
        <v>768</v>
      </c>
      <c r="K49" t="str">
        <f>INDEX('Planning Periods'!$O$2:$O$540,MATCH('Table B Values'!A49,'Planning Periods'!$A$2:$A$540,0))</f>
        <v>Mendocino County</v>
      </c>
      <c r="O49" t="s">
        <v>869</v>
      </c>
      <c r="P49">
        <v>2022</v>
      </c>
      <c r="Q49">
        <v>8</v>
      </c>
      <c r="S49" t="s">
        <v>890</v>
      </c>
      <c r="T49">
        <v>2020</v>
      </c>
      <c r="U49">
        <v>0</v>
      </c>
    </row>
    <row r="50" spans="1:21">
      <c r="A50" t="s">
        <v>891</v>
      </c>
      <c r="B50">
        <v>2022</v>
      </c>
      <c r="C50">
        <v>0</v>
      </c>
      <c r="D50">
        <v>0</v>
      </c>
      <c r="E50">
        <v>0</v>
      </c>
      <c r="F50">
        <v>0</v>
      </c>
      <c r="G50">
        <v>0</v>
      </c>
      <c r="H50">
        <v>116</v>
      </c>
      <c r="I50">
        <v>744</v>
      </c>
      <c r="J50" t="s">
        <v>768</v>
      </c>
      <c r="K50" t="str">
        <f>INDEX('Planning Periods'!$O$2:$O$540,MATCH('Table B Values'!A50,'Planning Periods'!$A$2:$A$540,0))</f>
        <v>Placer County</v>
      </c>
      <c r="O50" t="s">
        <v>767</v>
      </c>
      <c r="P50">
        <v>2023</v>
      </c>
      <c r="Q50">
        <v>7</v>
      </c>
      <c r="S50" t="s">
        <v>892</v>
      </c>
      <c r="T50">
        <v>2020</v>
      </c>
      <c r="U50">
        <v>0</v>
      </c>
    </row>
    <row r="51" spans="1:21">
      <c r="A51" t="s">
        <v>893</v>
      </c>
      <c r="B51">
        <v>2022</v>
      </c>
      <c r="C51">
        <v>0</v>
      </c>
      <c r="D51">
        <v>0</v>
      </c>
      <c r="E51">
        <v>0</v>
      </c>
      <c r="F51">
        <v>0</v>
      </c>
      <c r="G51">
        <v>0</v>
      </c>
      <c r="H51">
        <v>0</v>
      </c>
      <c r="I51">
        <v>37</v>
      </c>
      <c r="J51" t="s">
        <v>768</v>
      </c>
      <c r="K51" t="str">
        <f>INDEX('Planning Periods'!$O$2:$O$540,MATCH('Table B Values'!A51,'Planning Periods'!$A$2:$A$540,0))</f>
        <v>Sutter County</v>
      </c>
      <c r="O51" t="s">
        <v>826</v>
      </c>
      <c r="P51">
        <v>2022</v>
      </c>
      <c r="Q51">
        <v>7</v>
      </c>
      <c r="S51" t="s">
        <v>894</v>
      </c>
      <c r="T51">
        <v>2020</v>
      </c>
      <c r="U51">
        <v>0</v>
      </c>
    </row>
    <row r="52" spans="1:21">
      <c r="A52" t="s">
        <v>895</v>
      </c>
      <c r="B52">
        <v>2022</v>
      </c>
      <c r="C52">
        <v>0</v>
      </c>
      <c r="D52">
        <v>0</v>
      </c>
      <c r="E52">
        <v>0</v>
      </c>
      <c r="F52">
        <v>0</v>
      </c>
      <c r="G52">
        <v>0</v>
      </c>
      <c r="H52">
        <v>0</v>
      </c>
      <c r="I52" s="359">
        <v>0</v>
      </c>
      <c r="J52" t="s">
        <v>768</v>
      </c>
      <c r="K52" t="str">
        <f>INDEX('Planning Periods'!$O$2:$O$540,MATCH('Table B Values'!A52,'Planning Periods'!$A$2:$A$540,0))</f>
        <v>Lassen County</v>
      </c>
      <c r="O52" t="s">
        <v>896</v>
      </c>
      <c r="P52">
        <v>2022</v>
      </c>
      <c r="Q52">
        <v>6</v>
      </c>
      <c r="S52" t="s">
        <v>897</v>
      </c>
      <c r="T52">
        <v>2020</v>
      </c>
      <c r="U52">
        <v>0</v>
      </c>
    </row>
    <row r="53" spans="1:21">
      <c r="A53" t="s">
        <v>898</v>
      </c>
      <c r="B53">
        <v>2022</v>
      </c>
      <c r="C53">
        <v>0</v>
      </c>
      <c r="D53">
        <v>0</v>
      </c>
      <c r="E53">
        <v>0</v>
      </c>
      <c r="F53">
        <v>0</v>
      </c>
      <c r="G53">
        <v>0</v>
      </c>
      <c r="H53">
        <v>0</v>
      </c>
      <c r="I53">
        <v>60</v>
      </c>
      <c r="J53" t="s">
        <v>768</v>
      </c>
      <c r="K53" t="str">
        <f>INDEX('Planning Periods'!$O$2:$O$540,MATCH('Table B Values'!A53,'Planning Periods'!$A$2:$A$540,0))</f>
        <v>San Diego County</v>
      </c>
      <c r="O53" t="s">
        <v>843</v>
      </c>
      <c r="P53">
        <v>2022</v>
      </c>
      <c r="Q53">
        <v>6</v>
      </c>
      <c r="S53" t="s">
        <v>899</v>
      </c>
      <c r="T53">
        <v>2020</v>
      </c>
      <c r="U53">
        <v>0</v>
      </c>
    </row>
    <row r="54" spans="1:21">
      <c r="A54" t="s">
        <v>900</v>
      </c>
      <c r="B54">
        <v>2022</v>
      </c>
      <c r="C54">
        <v>0</v>
      </c>
      <c r="D54">
        <v>2</v>
      </c>
      <c r="E54">
        <v>0</v>
      </c>
      <c r="F54">
        <v>10</v>
      </c>
      <c r="G54">
        <v>0</v>
      </c>
      <c r="H54">
        <v>6</v>
      </c>
      <c r="I54">
        <v>23</v>
      </c>
      <c r="J54" t="s">
        <v>768</v>
      </c>
      <c r="K54" t="str">
        <f>INDEX('Planning Periods'!$O$2:$O$540,MATCH('Table B Values'!A54,'Planning Periods'!$A$2:$A$540,0))</f>
        <v>San Bernardino County</v>
      </c>
      <c r="O54" t="s">
        <v>901</v>
      </c>
      <c r="P54">
        <v>2021</v>
      </c>
      <c r="Q54">
        <v>6</v>
      </c>
      <c r="S54" t="s">
        <v>902</v>
      </c>
      <c r="T54">
        <v>2020</v>
      </c>
      <c r="U54">
        <v>11</v>
      </c>
    </row>
    <row r="55" spans="1:21">
      <c r="A55" t="s">
        <v>773</v>
      </c>
      <c r="B55">
        <v>2022</v>
      </c>
      <c r="C55">
        <v>2150</v>
      </c>
      <c r="D55">
        <v>0</v>
      </c>
      <c r="E55">
        <v>1042</v>
      </c>
      <c r="F55">
        <v>0</v>
      </c>
      <c r="G55">
        <v>88</v>
      </c>
      <c r="H55">
        <v>0</v>
      </c>
      <c r="I55">
        <v>20142</v>
      </c>
      <c r="J55" t="s">
        <v>768</v>
      </c>
      <c r="K55" t="str">
        <f>INDEX('Planning Periods'!$O$2:$O$540,MATCH('Table B Values'!A55,'Planning Periods'!$A$2:$A$540,0))</f>
        <v>Los Angeles County</v>
      </c>
      <c r="O55" t="s">
        <v>903</v>
      </c>
      <c r="P55">
        <v>2022</v>
      </c>
      <c r="Q55">
        <v>5</v>
      </c>
      <c r="S55" t="s">
        <v>904</v>
      </c>
      <c r="T55">
        <v>2020</v>
      </c>
      <c r="U55">
        <v>0</v>
      </c>
    </row>
    <row r="56" spans="1:21">
      <c r="A56" t="s">
        <v>905</v>
      </c>
      <c r="B56">
        <v>2022</v>
      </c>
      <c r="C56">
        <v>0</v>
      </c>
      <c r="D56">
        <v>0</v>
      </c>
      <c r="E56">
        <v>240</v>
      </c>
      <c r="F56">
        <v>0</v>
      </c>
      <c r="G56">
        <v>13</v>
      </c>
      <c r="H56">
        <v>0</v>
      </c>
      <c r="I56">
        <v>1513</v>
      </c>
      <c r="J56" t="s">
        <v>768</v>
      </c>
      <c r="K56" t="str">
        <f>INDEX('Planning Periods'!$O$2:$O$540,MATCH('Table B Values'!A56,'Planning Periods'!$A$2:$A$540,0))</f>
        <v>Los Angeles County</v>
      </c>
      <c r="O56" t="s">
        <v>775</v>
      </c>
      <c r="P56">
        <v>2022</v>
      </c>
      <c r="Q56">
        <v>5</v>
      </c>
      <c r="S56" t="s">
        <v>906</v>
      </c>
      <c r="T56">
        <v>2020</v>
      </c>
      <c r="U56">
        <v>0</v>
      </c>
    </row>
    <row r="57" spans="1:21">
      <c r="A57" t="s">
        <v>907</v>
      </c>
      <c r="B57">
        <v>2022</v>
      </c>
      <c r="C57">
        <v>187</v>
      </c>
      <c r="D57">
        <v>0</v>
      </c>
      <c r="E57">
        <v>237</v>
      </c>
      <c r="F57">
        <v>0</v>
      </c>
      <c r="G57">
        <v>0</v>
      </c>
      <c r="H57">
        <v>0</v>
      </c>
      <c r="I57">
        <v>574</v>
      </c>
      <c r="J57" t="s">
        <v>768</v>
      </c>
      <c r="K57" t="str">
        <f>INDEX('Planning Periods'!$O$2:$O$540,MATCH('Table B Values'!A57,'Planning Periods'!$A$2:$A$540,0))</f>
        <v>Los Angeles County</v>
      </c>
      <c r="O57" t="s">
        <v>908</v>
      </c>
      <c r="P57">
        <v>2022</v>
      </c>
      <c r="Q57">
        <v>5</v>
      </c>
      <c r="S57" t="s">
        <v>909</v>
      </c>
      <c r="T57">
        <v>2020</v>
      </c>
      <c r="U57">
        <v>0</v>
      </c>
    </row>
    <row r="58" spans="1:21">
      <c r="A58" t="s">
        <v>910</v>
      </c>
      <c r="B58">
        <v>2022</v>
      </c>
      <c r="C58">
        <v>0</v>
      </c>
      <c r="D58">
        <v>0</v>
      </c>
      <c r="E58">
        <v>0</v>
      </c>
      <c r="F58">
        <v>0</v>
      </c>
      <c r="G58">
        <v>0</v>
      </c>
      <c r="H58">
        <v>0</v>
      </c>
      <c r="I58">
        <v>2</v>
      </c>
      <c r="J58" t="s">
        <v>768</v>
      </c>
      <c r="K58" t="str">
        <f>INDEX('Planning Periods'!$O$2:$O$540,MATCH('Table B Values'!A58,'Planning Periods'!$A$2:$A$540,0))</f>
        <v>Orange County</v>
      </c>
      <c r="O58" t="s">
        <v>827</v>
      </c>
      <c r="P58">
        <v>2021</v>
      </c>
      <c r="Q58">
        <v>5</v>
      </c>
      <c r="S58" t="s">
        <v>911</v>
      </c>
      <c r="T58">
        <v>2020</v>
      </c>
      <c r="U58">
        <v>24</v>
      </c>
    </row>
    <row r="59" spans="1:21">
      <c r="A59" t="s">
        <v>912</v>
      </c>
      <c r="B59">
        <v>2022</v>
      </c>
      <c r="C59">
        <v>0</v>
      </c>
      <c r="D59">
        <v>0</v>
      </c>
      <c r="E59">
        <v>0</v>
      </c>
      <c r="F59">
        <v>0</v>
      </c>
      <c r="G59">
        <v>0</v>
      </c>
      <c r="H59">
        <v>1</v>
      </c>
      <c r="I59">
        <v>1</v>
      </c>
      <c r="J59" t="s">
        <v>768</v>
      </c>
      <c r="K59" t="str">
        <f>INDEX('Planning Periods'!$O$2:$O$540,MATCH('Table B Values'!A59,'Planning Periods'!$A$2:$A$540,0))</f>
        <v>San Bernardino County</v>
      </c>
      <c r="O59" t="s">
        <v>913</v>
      </c>
      <c r="P59">
        <v>2022</v>
      </c>
      <c r="Q59">
        <v>4</v>
      </c>
      <c r="S59" t="s">
        <v>914</v>
      </c>
      <c r="T59">
        <v>2020</v>
      </c>
      <c r="U59">
        <v>0</v>
      </c>
    </row>
    <row r="60" spans="1:21">
      <c r="A60" t="s">
        <v>901</v>
      </c>
      <c r="B60">
        <v>2022</v>
      </c>
      <c r="C60">
        <v>0</v>
      </c>
      <c r="D60">
        <v>0</v>
      </c>
      <c r="E60">
        <v>0</v>
      </c>
      <c r="F60">
        <v>0</v>
      </c>
      <c r="G60">
        <v>1</v>
      </c>
      <c r="H60">
        <v>0</v>
      </c>
      <c r="I60">
        <v>5</v>
      </c>
      <c r="J60" t="s">
        <v>768</v>
      </c>
      <c r="K60" t="str">
        <f>INDEX('Planning Periods'!$O$2:$O$540,MATCH('Table B Values'!A60,'Planning Periods'!$A$2:$A$540,0))</f>
        <v>Nevada County</v>
      </c>
      <c r="O60" t="s">
        <v>915</v>
      </c>
      <c r="P60">
        <v>2022</v>
      </c>
      <c r="Q60">
        <v>4</v>
      </c>
      <c r="S60" t="s">
        <v>908</v>
      </c>
      <c r="T60">
        <v>2020</v>
      </c>
      <c r="U60">
        <v>83</v>
      </c>
    </row>
    <row r="61" spans="1:21">
      <c r="A61" t="s">
        <v>916</v>
      </c>
      <c r="B61">
        <v>2022</v>
      </c>
      <c r="C61">
        <v>0</v>
      </c>
      <c r="D61">
        <v>0</v>
      </c>
      <c r="E61">
        <v>0</v>
      </c>
      <c r="F61">
        <v>0</v>
      </c>
      <c r="G61">
        <v>0</v>
      </c>
      <c r="H61">
        <v>0</v>
      </c>
      <c r="I61">
        <v>738</v>
      </c>
      <c r="J61" t="s">
        <v>768</v>
      </c>
      <c r="K61" t="str">
        <f>INDEX('Planning Periods'!$O$2:$O$540,MATCH('Table B Values'!A61,'Planning Periods'!$A$2:$A$540,0))</f>
        <v>Riverside County</v>
      </c>
      <c r="O61" t="s">
        <v>775</v>
      </c>
      <c r="P61">
        <v>2023</v>
      </c>
      <c r="Q61">
        <v>4</v>
      </c>
      <c r="S61" t="s">
        <v>917</v>
      </c>
      <c r="T61">
        <v>2020</v>
      </c>
      <c r="U61">
        <v>0</v>
      </c>
    </row>
    <row r="62" spans="1:21">
      <c r="A62" t="s">
        <v>859</v>
      </c>
      <c r="B62">
        <v>2022</v>
      </c>
      <c r="C62">
        <v>33</v>
      </c>
      <c r="D62">
        <v>0</v>
      </c>
      <c r="E62">
        <v>113</v>
      </c>
      <c r="F62">
        <v>28</v>
      </c>
      <c r="G62">
        <v>0</v>
      </c>
      <c r="H62">
        <v>0</v>
      </c>
      <c r="I62">
        <v>131</v>
      </c>
      <c r="J62" t="s">
        <v>768</v>
      </c>
      <c r="K62" t="str">
        <f>INDEX('Planning Periods'!$O$2:$O$540,MATCH('Table B Values'!A62,'Planning Periods'!$A$2:$A$540,0))</f>
        <v>San Diego County</v>
      </c>
      <c r="O62" t="s">
        <v>918</v>
      </c>
      <c r="P62">
        <v>2022</v>
      </c>
      <c r="Q62">
        <v>4</v>
      </c>
      <c r="S62" t="s">
        <v>919</v>
      </c>
      <c r="T62">
        <v>2020</v>
      </c>
      <c r="U62">
        <v>0</v>
      </c>
    </row>
    <row r="63" spans="1:21">
      <c r="A63" t="s">
        <v>920</v>
      </c>
      <c r="B63">
        <v>2022</v>
      </c>
      <c r="C63">
        <v>0</v>
      </c>
      <c r="D63">
        <v>7</v>
      </c>
      <c r="E63">
        <v>0</v>
      </c>
      <c r="F63">
        <v>21</v>
      </c>
      <c r="G63">
        <v>0</v>
      </c>
      <c r="H63">
        <v>42</v>
      </c>
      <c r="I63">
        <v>42</v>
      </c>
      <c r="J63" t="s">
        <v>768</v>
      </c>
      <c r="K63" t="str">
        <f>INDEX('Planning Periods'!$O$2:$O$540,MATCH('Table B Values'!A63,'Planning Periods'!$A$2:$A$540,0))</f>
        <v>Nevada County</v>
      </c>
      <c r="O63" t="s">
        <v>870</v>
      </c>
      <c r="P63">
        <v>2021</v>
      </c>
      <c r="Q63">
        <v>4</v>
      </c>
      <c r="S63" t="s">
        <v>921</v>
      </c>
      <c r="T63">
        <v>2020</v>
      </c>
      <c r="U63">
        <v>0</v>
      </c>
    </row>
    <row r="64" spans="1:21">
      <c r="A64" t="s">
        <v>922</v>
      </c>
      <c r="B64">
        <v>2022</v>
      </c>
      <c r="C64">
        <v>0</v>
      </c>
      <c r="D64">
        <v>27</v>
      </c>
      <c r="E64">
        <v>0</v>
      </c>
      <c r="F64">
        <v>70</v>
      </c>
      <c r="G64">
        <v>0</v>
      </c>
      <c r="H64">
        <v>0</v>
      </c>
      <c r="I64">
        <v>0</v>
      </c>
      <c r="J64" t="s">
        <v>768</v>
      </c>
      <c r="K64" t="str">
        <f>INDEX('Planning Periods'!$O$2:$O$540,MATCH('Table B Values'!A64,'Planning Periods'!$A$2:$A$540,0))</f>
        <v>Los Angeles County</v>
      </c>
      <c r="O64" t="s">
        <v>792</v>
      </c>
      <c r="P64">
        <v>2021</v>
      </c>
      <c r="Q64">
        <v>4</v>
      </c>
      <c r="S64" t="s">
        <v>923</v>
      </c>
      <c r="T64">
        <v>2020</v>
      </c>
      <c r="U64">
        <v>0</v>
      </c>
    </row>
    <row r="65" spans="1:21">
      <c r="A65" t="s">
        <v>924</v>
      </c>
      <c r="B65">
        <v>2022</v>
      </c>
      <c r="C65">
        <v>2</v>
      </c>
      <c r="D65">
        <v>0</v>
      </c>
      <c r="E65">
        <v>0</v>
      </c>
      <c r="F65">
        <v>24</v>
      </c>
      <c r="G65">
        <v>0</v>
      </c>
      <c r="H65">
        <v>127</v>
      </c>
      <c r="I65">
        <v>473</v>
      </c>
      <c r="J65" t="s">
        <v>768</v>
      </c>
      <c r="K65" t="str">
        <f>INDEX('Planning Periods'!$O$2:$O$540,MATCH('Table B Values'!A65,'Planning Periods'!$A$2:$A$540,0))</f>
        <v>San Diego County</v>
      </c>
      <c r="O65" t="s">
        <v>925</v>
      </c>
      <c r="P65">
        <v>2022</v>
      </c>
      <c r="Q65">
        <v>3</v>
      </c>
      <c r="S65" t="s">
        <v>827</v>
      </c>
      <c r="T65">
        <v>2020</v>
      </c>
      <c r="U65">
        <v>0</v>
      </c>
    </row>
    <row r="66" spans="1:21">
      <c r="A66" t="s">
        <v>926</v>
      </c>
      <c r="B66">
        <v>2022</v>
      </c>
      <c r="C66">
        <v>0</v>
      </c>
      <c r="D66">
        <v>8</v>
      </c>
      <c r="E66">
        <v>0</v>
      </c>
      <c r="F66">
        <v>14</v>
      </c>
      <c r="G66">
        <v>0</v>
      </c>
      <c r="H66">
        <v>11</v>
      </c>
      <c r="I66">
        <v>7</v>
      </c>
      <c r="J66" t="s">
        <v>768</v>
      </c>
      <c r="K66" t="str">
        <f>INDEX('Planning Periods'!$O$2:$O$540,MATCH('Table B Values'!A66,'Planning Periods'!$A$2:$A$540,0))</f>
        <v>Orange County</v>
      </c>
      <c r="O66" t="s">
        <v>927</v>
      </c>
      <c r="P66">
        <v>2022</v>
      </c>
      <c r="Q66">
        <v>3</v>
      </c>
      <c r="S66" t="s">
        <v>928</v>
      </c>
      <c r="T66">
        <v>2020</v>
      </c>
      <c r="U66">
        <v>0</v>
      </c>
    </row>
    <row r="67" spans="1:21">
      <c r="A67" t="s">
        <v>929</v>
      </c>
      <c r="B67">
        <v>2022</v>
      </c>
      <c r="C67">
        <v>0</v>
      </c>
      <c r="D67">
        <v>0</v>
      </c>
      <c r="E67">
        <v>0</v>
      </c>
      <c r="F67">
        <v>0</v>
      </c>
      <c r="G67">
        <v>0</v>
      </c>
      <c r="H67">
        <v>0</v>
      </c>
      <c r="I67">
        <v>19</v>
      </c>
      <c r="J67" t="s">
        <v>768</v>
      </c>
      <c r="K67" t="str">
        <f>INDEX('Planning Periods'!$O$2:$O$540,MATCH('Table B Values'!A67,'Planning Periods'!$A$2:$A$540,0))</f>
        <v>Riverside County</v>
      </c>
      <c r="O67" t="s">
        <v>930</v>
      </c>
      <c r="P67">
        <v>2022</v>
      </c>
      <c r="Q67">
        <v>2</v>
      </c>
      <c r="S67" t="s">
        <v>931</v>
      </c>
      <c r="T67">
        <v>2020</v>
      </c>
      <c r="U67">
        <v>10</v>
      </c>
    </row>
    <row r="68" spans="1:21">
      <c r="A68" t="s">
        <v>932</v>
      </c>
      <c r="B68">
        <v>2022</v>
      </c>
      <c r="C68">
        <v>13</v>
      </c>
      <c r="D68">
        <v>0</v>
      </c>
      <c r="E68">
        <v>0</v>
      </c>
      <c r="F68">
        <v>0</v>
      </c>
      <c r="G68">
        <v>12</v>
      </c>
      <c r="H68">
        <v>0</v>
      </c>
      <c r="I68" s="359">
        <v>710</v>
      </c>
      <c r="J68" t="s">
        <v>768</v>
      </c>
      <c r="K68" t="str">
        <f>INDEX('Planning Periods'!$O$2:$O$540,MATCH('Table B Values'!A68,'Planning Periods'!$A$2:$A$540,0))</f>
        <v>Los Angeles County</v>
      </c>
      <c r="O68" t="s">
        <v>775</v>
      </c>
      <c r="P68">
        <v>2021</v>
      </c>
      <c r="Q68">
        <v>2</v>
      </c>
      <c r="S68" t="s">
        <v>933</v>
      </c>
      <c r="T68">
        <v>2020</v>
      </c>
      <c r="U68">
        <v>0</v>
      </c>
    </row>
    <row r="69" spans="1:21">
      <c r="A69" t="s">
        <v>934</v>
      </c>
      <c r="B69">
        <v>2022</v>
      </c>
      <c r="C69">
        <v>0</v>
      </c>
      <c r="D69">
        <v>0</v>
      </c>
      <c r="E69">
        <v>0</v>
      </c>
      <c r="F69">
        <v>0</v>
      </c>
      <c r="G69">
        <v>0</v>
      </c>
      <c r="H69">
        <v>0</v>
      </c>
      <c r="I69">
        <v>376</v>
      </c>
      <c r="J69" t="s">
        <v>768</v>
      </c>
      <c r="K69" t="str">
        <f>INDEX('Planning Periods'!$O$2:$O$540,MATCH('Table B Values'!A69,'Planning Periods'!$A$2:$A$540,0))</f>
        <v>San Bernardino County</v>
      </c>
      <c r="O69" t="s">
        <v>935</v>
      </c>
      <c r="P69">
        <v>2022</v>
      </c>
      <c r="Q69">
        <v>2</v>
      </c>
      <c r="S69" t="s">
        <v>936</v>
      </c>
      <c r="T69">
        <v>2020</v>
      </c>
      <c r="U69">
        <v>0</v>
      </c>
    </row>
    <row r="70" spans="1:21">
      <c r="A70" t="s">
        <v>937</v>
      </c>
      <c r="B70">
        <v>2022</v>
      </c>
      <c r="C70">
        <v>0</v>
      </c>
      <c r="D70">
        <v>0</v>
      </c>
      <c r="E70">
        <v>0</v>
      </c>
      <c r="F70">
        <v>0</v>
      </c>
      <c r="G70">
        <v>0</v>
      </c>
      <c r="H70">
        <v>4</v>
      </c>
      <c r="I70">
        <v>0</v>
      </c>
      <c r="J70" t="s">
        <v>768</v>
      </c>
      <c r="K70" t="str">
        <f>INDEX('Planning Periods'!$O$2:$O$540,MATCH('Table B Values'!A70,'Planning Periods'!$A$2:$A$540,0))</f>
        <v>Modoc County</v>
      </c>
      <c r="O70" t="s">
        <v>924</v>
      </c>
      <c r="P70">
        <v>2022</v>
      </c>
      <c r="Q70">
        <v>2</v>
      </c>
      <c r="S70" t="s">
        <v>938</v>
      </c>
      <c r="T70">
        <v>2020</v>
      </c>
      <c r="U70">
        <v>125</v>
      </c>
    </row>
    <row r="71" spans="1:21">
      <c r="A71" t="s">
        <v>939</v>
      </c>
      <c r="B71">
        <v>2022</v>
      </c>
      <c r="C71">
        <v>0</v>
      </c>
      <c r="D71">
        <v>0</v>
      </c>
      <c r="E71">
        <v>0</v>
      </c>
      <c r="F71">
        <v>0</v>
      </c>
      <c r="G71">
        <v>0</v>
      </c>
      <c r="H71">
        <v>0</v>
      </c>
      <c r="I71">
        <v>10</v>
      </c>
      <c r="J71" t="s">
        <v>768</v>
      </c>
      <c r="K71" t="str">
        <f>INDEX('Planning Periods'!$O$2:$O$540,MATCH('Table B Values'!A71,'Planning Periods'!$A$2:$A$540,0))</f>
        <v>Mono County</v>
      </c>
      <c r="O71" t="s">
        <v>940</v>
      </c>
      <c r="P71">
        <v>2021</v>
      </c>
      <c r="Q71">
        <v>2</v>
      </c>
      <c r="S71" t="s">
        <v>830</v>
      </c>
      <c r="T71">
        <v>2020</v>
      </c>
      <c r="U71">
        <v>0</v>
      </c>
    </row>
    <row r="72" spans="1:21">
      <c r="A72" t="s">
        <v>941</v>
      </c>
      <c r="B72">
        <v>2022</v>
      </c>
      <c r="C72">
        <v>0</v>
      </c>
      <c r="D72">
        <v>0</v>
      </c>
      <c r="E72">
        <v>0</v>
      </c>
      <c r="F72">
        <v>0</v>
      </c>
      <c r="G72">
        <v>0</v>
      </c>
      <c r="H72">
        <v>0</v>
      </c>
      <c r="I72">
        <v>20</v>
      </c>
      <c r="J72" t="s">
        <v>768</v>
      </c>
      <c r="K72" t="str">
        <f>INDEX('Planning Periods'!$O$2:$O$540,MATCH('Table B Values'!A72,'Planning Periods'!$A$2:$A$540,0))</f>
        <v>Los Angeles County</v>
      </c>
      <c r="O72" t="s">
        <v>942</v>
      </c>
      <c r="P72">
        <v>2021</v>
      </c>
      <c r="Q72">
        <v>2</v>
      </c>
      <c r="S72" t="s">
        <v>943</v>
      </c>
      <c r="T72">
        <v>2020</v>
      </c>
      <c r="U72">
        <v>0</v>
      </c>
    </row>
    <row r="73" spans="1:21">
      <c r="A73" t="s">
        <v>944</v>
      </c>
      <c r="B73">
        <v>2022</v>
      </c>
      <c r="C73">
        <v>0</v>
      </c>
      <c r="D73">
        <v>0</v>
      </c>
      <c r="E73">
        <v>0</v>
      </c>
      <c r="F73">
        <v>0</v>
      </c>
      <c r="G73">
        <v>0</v>
      </c>
      <c r="H73">
        <v>51</v>
      </c>
      <c r="I73" s="359">
        <v>228</v>
      </c>
      <c r="J73" t="s">
        <v>768</v>
      </c>
      <c r="K73" t="str">
        <f>INDEX('Planning Periods'!$O$2:$O$540,MATCH('Table B Values'!A73,'Planning Periods'!$A$2:$A$540,0))</f>
        <v>Riverside County</v>
      </c>
      <c r="O73" t="s">
        <v>945</v>
      </c>
      <c r="P73">
        <v>2022</v>
      </c>
      <c r="Q73">
        <v>1</v>
      </c>
      <c r="S73" t="s">
        <v>946</v>
      </c>
      <c r="T73">
        <v>2020</v>
      </c>
      <c r="U73">
        <v>0</v>
      </c>
    </row>
    <row r="74" spans="1:21">
      <c r="A74" t="s">
        <v>918</v>
      </c>
      <c r="B74">
        <v>2022</v>
      </c>
      <c r="C74">
        <v>26</v>
      </c>
      <c r="D74">
        <v>0</v>
      </c>
      <c r="E74">
        <v>8</v>
      </c>
      <c r="F74">
        <v>0</v>
      </c>
      <c r="G74">
        <v>1</v>
      </c>
      <c r="H74">
        <v>5</v>
      </c>
      <c r="I74">
        <v>14</v>
      </c>
      <c r="J74" t="s">
        <v>768</v>
      </c>
      <c r="K74" t="str">
        <f>INDEX('Planning Periods'!$O$2:$O$540,MATCH('Table B Values'!A74,'Planning Periods'!$A$2:$A$540,0))</f>
        <v>San Luis Obispo County</v>
      </c>
      <c r="O74" t="s">
        <v>862</v>
      </c>
      <c r="P74">
        <v>2021</v>
      </c>
      <c r="Q74">
        <v>1</v>
      </c>
      <c r="S74" t="s">
        <v>947</v>
      </c>
      <c r="T74">
        <v>2020</v>
      </c>
      <c r="U74">
        <v>0</v>
      </c>
    </row>
    <row r="75" spans="1:21">
      <c r="A75" t="s">
        <v>948</v>
      </c>
      <c r="B75">
        <v>2022</v>
      </c>
      <c r="C75">
        <v>0</v>
      </c>
      <c r="D75">
        <v>0</v>
      </c>
      <c r="E75">
        <v>0</v>
      </c>
      <c r="F75">
        <v>0</v>
      </c>
      <c r="G75">
        <v>0</v>
      </c>
      <c r="H75">
        <v>0</v>
      </c>
      <c r="I75">
        <v>67</v>
      </c>
      <c r="J75" t="s">
        <v>768</v>
      </c>
      <c r="K75" t="str">
        <f>INDEX('Planning Periods'!$O$2:$O$540,MATCH('Table B Values'!A75,'Planning Periods'!$A$2:$A$540,0))</f>
        <v>Los Angeles County</v>
      </c>
      <c r="O75" t="s">
        <v>949</v>
      </c>
      <c r="P75">
        <v>2022</v>
      </c>
      <c r="Q75">
        <v>1</v>
      </c>
      <c r="S75" t="s">
        <v>950</v>
      </c>
      <c r="T75">
        <v>2020</v>
      </c>
      <c r="U75">
        <v>0</v>
      </c>
    </row>
    <row r="76" spans="1:21">
      <c r="A76" t="s">
        <v>951</v>
      </c>
      <c r="B76">
        <v>2022</v>
      </c>
      <c r="C76">
        <v>0</v>
      </c>
      <c r="D76">
        <v>3</v>
      </c>
      <c r="E76">
        <v>0</v>
      </c>
      <c r="F76">
        <v>10</v>
      </c>
      <c r="G76">
        <v>0</v>
      </c>
      <c r="H76">
        <v>1</v>
      </c>
      <c r="I76">
        <v>0</v>
      </c>
      <c r="J76" t="s">
        <v>768</v>
      </c>
      <c r="K76" t="str">
        <f>INDEX('Planning Periods'!$O$2:$O$540,MATCH('Table B Values'!A76,'Planning Periods'!$A$2:$A$540,0))</f>
        <v>Ventura County</v>
      </c>
      <c r="O76" t="s">
        <v>952</v>
      </c>
      <c r="P76">
        <v>2022</v>
      </c>
      <c r="Q76">
        <v>1</v>
      </c>
      <c r="S76" t="s">
        <v>953</v>
      </c>
      <c r="T76">
        <v>2020</v>
      </c>
      <c r="U76">
        <v>0</v>
      </c>
    </row>
    <row r="77" spans="1:21">
      <c r="A77" t="s">
        <v>954</v>
      </c>
      <c r="B77">
        <v>2022</v>
      </c>
      <c r="C77">
        <v>0</v>
      </c>
      <c r="D77">
        <v>0</v>
      </c>
      <c r="E77">
        <v>7</v>
      </c>
      <c r="F77">
        <v>0</v>
      </c>
      <c r="G77">
        <v>0</v>
      </c>
      <c r="H77">
        <v>0</v>
      </c>
      <c r="I77">
        <v>195</v>
      </c>
      <c r="J77" t="s">
        <v>768</v>
      </c>
      <c r="K77" t="str">
        <f>INDEX('Planning Periods'!$O$2:$O$540,MATCH('Table B Values'!A77,'Planning Periods'!$A$2:$A$540,0))</f>
        <v>Los Angeles County</v>
      </c>
      <c r="O77" t="s">
        <v>955</v>
      </c>
      <c r="P77">
        <v>2022</v>
      </c>
      <c r="Q77">
        <v>1</v>
      </c>
      <c r="S77" t="s">
        <v>956</v>
      </c>
      <c r="T77">
        <v>2020</v>
      </c>
      <c r="U77">
        <v>0</v>
      </c>
    </row>
    <row r="78" spans="1:21">
      <c r="A78" t="s">
        <v>796</v>
      </c>
      <c r="B78">
        <v>2022</v>
      </c>
      <c r="C78">
        <v>0</v>
      </c>
      <c r="D78">
        <v>0</v>
      </c>
      <c r="E78">
        <v>0</v>
      </c>
      <c r="F78">
        <v>0</v>
      </c>
      <c r="G78">
        <v>0</v>
      </c>
      <c r="H78">
        <v>0</v>
      </c>
      <c r="I78">
        <v>252</v>
      </c>
      <c r="J78" t="s">
        <v>768</v>
      </c>
      <c r="K78" t="str">
        <f>INDEX('Planning Periods'!$O$2:$O$540,MATCH('Table B Values'!A78,'Planning Periods'!$A$2:$A$540,0))</f>
        <v>San Bernardino County</v>
      </c>
      <c r="O78" t="s">
        <v>957</v>
      </c>
      <c r="P78">
        <v>2022</v>
      </c>
      <c r="Q78">
        <v>1</v>
      </c>
      <c r="S78" t="s">
        <v>958</v>
      </c>
      <c r="T78">
        <v>2020</v>
      </c>
      <c r="U78">
        <v>0</v>
      </c>
    </row>
    <row r="79" spans="1:21">
      <c r="A79" t="s">
        <v>897</v>
      </c>
      <c r="B79">
        <v>2022</v>
      </c>
      <c r="C79">
        <v>3</v>
      </c>
      <c r="D79">
        <v>0</v>
      </c>
      <c r="E79">
        <v>0</v>
      </c>
      <c r="F79">
        <v>0</v>
      </c>
      <c r="G79">
        <v>0</v>
      </c>
      <c r="H79">
        <v>0</v>
      </c>
      <c r="I79">
        <v>166</v>
      </c>
      <c r="J79" t="s">
        <v>768</v>
      </c>
      <c r="K79" t="str">
        <f>INDEX('Planning Periods'!$O$2:$O$540,MATCH('Table B Values'!A79,'Planning Periods'!$A$2:$A$540,0))</f>
        <v>San Diego County</v>
      </c>
      <c r="O79" t="s">
        <v>959</v>
      </c>
      <c r="P79">
        <v>2022</v>
      </c>
      <c r="Q79">
        <v>1</v>
      </c>
      <c r="S79" t="s">
        <v>957</v>
      </c>
      <c r="T79">
        <v>2020</v>
      </c>
      <c r="U79">
        <v>24</v>
      </c>
    </row>
    <row r="80" spans="1:21">
      <c r="A80" t="s">
        <v>802</v>
      </c>
      <c r="B80">
        <v>2022</v>
      </c>
      <c r="C80">
        <v>0</v>
      </c>
      <c r="D80">
        <v>0</v>
      </c>
      <c r="E80">
        <v>0</v>
      </c>
      <c r="F80">
        <v>0</v>
      </c>
      <c r="G80">
        <v>0</v>
      </c>
      <c r="H80">
        <v>0</v>
      </c>
      <c r="I80">
        <v>23</v>
      </c>
      <c r="J80" t="s">
        <v>768</v>
      </c>
      <c r="K80" t="str">
        <f>INDEX('Planning Periods'!$O$2:$O$540,MATCH('Table B Values'!A80,'Planning Periods'!$A$2:$A$540,0))</f>
        <v>Ventura County</v>
      </c>
      <c r="O80" t="s">
        <v>935</v>
      </c>
      <c r="P80">
        <v>2020</v>
      </c>
      <c r="Q80">
        <v>1</v>
      </c>
      <c r="S80" t="s">
        <v>960</v>
      </c>
      <c r="T80">
        <v>2020</v>
      </c>
      <c r="U80">
        <v>0</v>
      </c>
    </row>
    <row r="81" spans="1:21">
      <c r="A81" t="s">
        <v>793</v>
      </c>
      <c r="B81">
        <v>2022</v>
      </c>
      <c r="C81">
        <v>60</v>
      </c>
      <c r="D81">
        <v>20</v>
      </c>
      <c r="E81">
        <v>140</v>
      </c>
      <c r="F81">
        <v>45</v>
      </c>
      <c r="G81">
        <v>0</v>
      </c>
      <c r="H81">
        <v>38</v>
      </c>
      <c r="I81">
        <v>43</v>
      </c>
      <c r="J81" t="s">
        <v>768</v>
      </c>
      <c r="K81" t="str">
        <f>INDEX('Planning Periods'!$O$2:$O$540,MATCH('Table B Values'!A81,'Planning Periods'!$A$2:$A$540,0))</f>
        <v>Ventura County</v>
      </c>
      <c r="O81" t="s">
        <v>935</v>
      </c>
      <c r="P81">
        <v>2021</v>
      </c>
      <c r="Q81">
        <v>1</v>
      </c>
      <c r="S81" t="s">
        <v>961</v>
      </c>
      <c r="T81">
        <v>2020</v>
      </c>
      <c r="U81">
        <v>0</v>
      </c>
    </row>
    <row r="82" spans="1:21">
      <c r="A82" t="s">
        <v>899</v>
      </c>
      <c r="B82">
        <v>2022</v>
      </c>
      <c r="C82">
        <v>0</v>
      </c>
      <c r="D82">
        <v>0</v>
      </c>
      <c r="E82">
        <v>0</v>
      </c>
      <c r="F82">
        <v>0</v>
      </c>
      <c r="G82">
        <v>0</v>
      </c>
      <c r="H82">
        <v>0</v>
      </c>
      <c r="I82">
        <v>72</v>
      </c>
      <c r="J82" t="s">
        <v>768</v>
      </c>
      <c r="K82" t="str">
        <f>INDEX('Planning Periods'!$O$2:$O$540,MATCH('Table B Values'!A82,'Planning Periods'!$A$2:$A$540,0))</f>
        <v>Los Angeles County</v>
      </c>
      <c r="O82" t="s">
        <v>962</v>
      </c>
      <c r="P82">
        <v>2022</v>
      </c>
      <c r="Q82">
        <v>0</v>
      </c>
      <c r="S82" t="s">
        <v>963</v>
      </c>
      <c r="T82">
        <v>2020</v>
      </c>
      <c r="U82">
        <v>0</v>
      </c>
    </row>
    <row r="83" spans="1:21">
      <c r="A83" t="s">
        <v>908</v>
      </c>
      <c r="B83">
        <v>2022</v>
      </c>
      <c r="C83">
        <v>0</v>
      </c>
      <c r="D83">
        <v>5</v>
      </c>
      <c r="E83">
        <v>0</v>
      </c>
      <c r="F83">
        <v>7</v>
      </c>
      <c r="G83">
        <v>0</v>
      </c>
      <c r="H83">
        <v>11</v>
      </c>
      <c r="I83">
        <v>454</v>
      </c>
      <c r="J83" t="s">
        <v>768</v>
      </c>
      <c r="K83" t="str">
        <f>INDEX('Planning Periods'!$O$2:$O$540,MATCH('Table B Values'!A83,'Planning Periods'!$A$2:$A$540,0))</f>
        <v>Yolo County</v>
      </c>
      <c r="O83" t="s">
        <v>964</v>
      </c>
      <c r="P83">
        <v>2022</v>
      </c>
      <c r="Q83">
        <v>0</v>
      </c>
      <c r="S83" t="s">
        <v>965</v>
      </c>
      <c r="T83">
        <v>2020</v>
      </c>
      <c r="U83">
        <v>0</v>
      </c>
    </row>
    <row r="84" spans="1:21">
      <c r="A84" t="s">
        <v>966</v>
      </c>
      <c r="B84">
        <v>2022</v>
      </c>
      <c r="C84">
        <v>0</v>
      </c>
      <c r="D84">
        <v>0</v>
      </c>
      <c r="E84">
        <v>6</v>
      </c>
      <c r="F84">
        <v>0</v>
      </c>
      <c r="G84">
        <v>9</v>
      </c>
      <c r="H84">
        <v>0</v>
      </c>
      <c r="I84">
        <v>89</v>
      </c>
      <c r="J84" t="s">
        <v>768</v>
      </c>
      <c r="K84" t="str">
        <f>INDEX('Planning Periods'!$O$2:$O$540,MATCH('Table B Values'!A84,'Planning Periods'!$A$2:$A$540,0))</f>
        <v>Los Angeles County</v>
      </c>
      <c r="O84" t="s">
        <v>967</v>
      </c>
      <c r="P84">
        <v>2022</v>
      </c>
      <c r="Q84">
        <v>0</v>
      </c>
      <c r="S84" t="s">
        <v>968</v>
      </c>
      <c r="T84">
        <v>2020</v>
      </c>
      <c r="U84">
        <v>0</v>
      </c>
    </row>
    <row r="85" spans="1:21">
      <c r="A85" t="s">
        <v>892</v>
      </c>
      <c r="B85">
        <v>2022</v>
      </c>
      <c r="C85">
        <v>0</v>
      </c>
      <c r="D85">
        <v>14</v>
      </c>
      <c r="E85">
        <v>0</v>
      </c>
      <c r="F85">
        <v>54</v>
      </c>
      <c r="G85">
        <v>0</v>
      </c>
      <c r="H85">
        <v>78</v>
      </c>
      <c r="I85">
        <v>185</v>
      </c>
      <c r="J85" t="s">
        <v>768</v>
      </c>
      <c r="K85" t="str">
        <f>INDEX('Planning Periods'!$O$2:$O$540,MATCH('Table B Values'!A85,'Planning Periods'!$A$2:$A$540,0))</f>
        <v>Los Angeles County</v>
      </c>
      <c r="O85" t="s">
        <v>969</v>
      </c>
      <c r="P85">
        <v>2022</v>
      </c>
      <c r="Q85">
        <v>0</v>
      </c>
      <c r="S85" t="s">
        <v>970</v>
      </c>
      <c r="T85">
        <v>2020</v>
      </c>
      <c r="U85">
        <v>0</v>
      </c>
    </row>
    <row r="86" spans="1:21">
      <c r="A86" t="s">
        <v>904</v>
      </c>
      <c r="B86">
        <v>2022</v>
      </c>
      <c r="C86">
        <v>0</v>
      </c>
      <c r="D86">
        <v>0</v>
      </c>
      <c r="E86">
        <v>3</v>
      </c>
      <c r="F86">
        <v>0</v>
      </c>
      <c r="G86">
        <v>2</v>
      </c>
      <c r="H86">
        <v>0</v>
      </c>
      <c r="I86">
        <v>102</v>
      </c>
      <c r="J86" t="s">
        <v>768</v>
      </c>
      <c r="K86" t="str">
        <f>INDEX('Planning Periods'!$O$2:$O$540,MATCH('Table B Values'!A86,'Planning Periods'!$A$2:$A$540,0))</f>
        <v>Los Angeles County</v>
      </c>
      <c r="O86" t="s">
        <v>971</v>
      </c>
      <c r="P86">
        <v>2022</v>
      </c>
      <c r="Q86">
        <v>0</v>
      </c>
      <c r="S86" t="s">
        <v>972</v>
      </c>
      <c r="T86">
        <v>2020</v>
      </c>
      <c r="U86">
        <v>3</v>
      </c>
    </row>
    <row r="87" spans="1:21">
      <c r="A87" t="s">
        <v>782</v>
      </c>
      <c r="B87">
        <v>2022</v>
      </c>
      <c r="C87">
        <v>0</v>
      </c>
      <c r="D87">
        <v>0</v>
      </c>
      <c r="E87">
        <v>0</v>
      </c>
      <c r="F87">
        <v>0</v>
      </c>
      <c r="G87">
        <v>0</v>
      </c>
      <c r="H87">
        <v>0</v>
      </c>
      <c r="I87">
        <v>169</v>
      </c>
      <c r="J87" t="s">
        <v>768</v>
      </c>
      <c r="K87" t="str">
        <f>INDEX('Planning Periods'!$O$2:$O$540,MATCH('Table B Values'!A87,'Planning Periods'!$A$2:$A$540,0))</f>
        <v>Los Angeles County</v>
      </c>
      <c r="O87" t="s">
        <v>973</v>
      </c>
      <c r="P87">
        <v>2022</v>
      </c>
      <c r="Q87">
        <v>0</v>
      </c>
      <c r="S87" t="s">
        <v>974</v>
      </c>
      <c r="T87">
        <v>2020</v>
      </c>
      <c r="U87">
        <v>188</v>
      </c>
    </row>
    <row r="88" spans="1:21">
      <c r="A88" t="s">
        <v>975</v>
      </c>
      <c r="B88">
        <v>2022</v>
      </c>
      <c r="C88">
        <v>0</v>
      </c>
      <c r="D88">
        <v>0</v>
      </c>
      <c r="E88">
        <v>0</v>
      </c>
      <c r="F88">
        <v>0</v>
      </c>
      <c r="G88">
        <v>0</v>
      </c>
      <c r="H88">
        <v>0</v>
      </c>
      <c r="I88">
        <v>26</v>
      </c>
      <c r="J88" t="s">
        <v>768</v>
      </c>
      <c r="K88" t="str">
        <f>INDEX('Planning Periods'!$O$2:$O$540,MATCH('Table B Values'!A88,'Planning Periods'!$A$2:$A$540,0))</f>
        <v>Trinity County</v>
      </c>
      <c r="O88" t="s">
        <v>976</v>
      </c>
      <c r="P88">
        <v>2022</v>
      </c>
      <c r="Q88">
        <v>0</v>
      </c>
      <c r="S88" t="s">
        <v>977</v>
      </c>
      <c r="T88">
        <v>2020</v>
      </c>
      <c r="U88">
        <v>0</v>
      </c>
    </row>
    <row r="89" spans="1:21">
      <c r="A89" t="s">
        <v>810</v>
      </c>
      <c r="B89">
        <v>2022</v>
      </c>
      <c r="C89">
        <v>0</v>
      </c>
      <c r="D89">
        <v>60</v>
      </c>
      <c r="E89">
        <v>0</v>
      </c>
      <c r="F89">
        <v>0</v>
      </c>
      <c r="G89">
        <v>0</v>
      </c>
      <c r="H89">
        <v>0</v>
      </c>
      <c r="I89">
        <v>15</v>
      </c>
      <c r="J89" t="s">
        <v>768</v>
      </c>
      <c r="K89" t="str">
        <f>INDEX('Planning Periods'!$O$2:$O$540,MATCH('Table B Values'!A89,'Planning Periods'!$A$2:$A$540,0))</f>
        <v>Los Angeles County</v>
      </c>
      <c r="O89" t="s">
        <v>978</v>
      </c>
      <c r="P89">
        <v>2022</v>
      </c>
      <c r="Q89">
        <v>0</v>
      </c>
      <c r="S89" t="s">
        <v>979</v>
      </c>
      <c r="T89">
        <v>2020</v>
      </c>
      <c r="U89">
        <v>0</v>
      </c>
    </row>
    <row r="90" spans="1:21">
      <c r="A90" t="s">
        <v>839</v>
      </c>
      <c r="B90">
        <v>2022</v>
      </c>
      <c r="C90">
        <v>0</v>
      </c>
      <c r="D90">
        <v>0</v>
      </c>
      <c r="E90">
        <v>0</v>
      </c>
      <c r="F90">
        <v>0</v>
      </c>
      <c r="G90">
        <v>0</v>
      </c>
      <c r="H90">
        <v>0</v>
      </c>
      <c r="I90">
        <v>117</v>
      </c>
      <c r="J90" t="s">
        <v>768</v>
      </c>
      <c r="K90" t="str">
        <f>INDEX('Planning Periods'!$O$2:$O$540,MATCH('Table B Values'!A90,'Planning Periods'!$A$2:$A$540,0))</f>
        <v>Ventura County</v>
      </c>
      <c r="O90" t="s">
        <v>980</v>
      </c>
      <c r="P90">
        <v>2022</v>
      </c>
      <c r="Q90">
        <v>0</v>
      </c>
      <c r="S90" t="s">
        <v>981</v>
      </c>
      <c r="T90">
        <v>2020</v>
      </c>
      <c r="U90">
        <v>0</v>
      </c>
    </row>
    <row r="91" spans="1:21">
      <c r="A91" t="s">
        <v>982</v>
      </c>
      <c r="B91">
        <v>2022</v>
      </c>
      <c r="C91">
        <v>0</v>
      </c>
      <c r="D91">
        <v>0</v>
      </c>
      <c r="E91">
        <v>1</v>
      </c>
      <c r="F91">
        <v>0</v>
      </c>
      <c r="G91">
        <v>6</v>
      </c>
      <c r="H91">
        <v>22</v>
      </c>
      <c r="I91" s="359">
        <v>140</v>
      </c>
      <c r="J91" t="s">
        <v>768</v>
      </c>
      <c r="K91" t="str">
        <f>INDEX('Planning Periods'!$O$2:$O$540,MATCH('Table B Values'!A91,'Planning Periods'!$A$2:$A$540,0))</f>
        <v>Nevada County</v>
      </c>
      <c r="O91" t="s">
        <v>983</v>
      </c>
      <c r="P91">
        <v>2022</v>
      </c>
      <c r="Q91">
        <v>0</v>
      </c>
      <c r="S91" t="s">
        <v>770</v>
      </c>
      <c r="T91">
        <v>2020</v>
      </c>
      <c r="U91">
        <v>0</v>
      </c>
    </row>
    <row r="92" spans="1:21">
      <c r="A92" t="s">
        <v>822</v>
      </c>
      <c r="B92">
        <v>2022</v>
      </c>
      <c r="C92">
        <v>20</v>
      </c>
      <c r="D92">
        <v>0</v>
      </c>
      <c r="E92">
        <v>71</v>
      </c>
      <c r="F92">
        <v>0</v>
      </c>
      <c r="G92">
        <v>0</v>
      </c>
      <c r="H92">
        <v>6</v>
      </c>
      <c r="I92">
        <v>3</v>
      </c>
      <c r="J92" t="s">
        <v>768</v>
      </c>
      <c r="K92" t="str">
        <f>INDEX('Planning Periods'!$O$2:$O$540,MATCH('Table B Values'!A92,'Planning Periods'!$A$2:$A$540,0))</f>
        <v>Mendocino County</v>
      </c>
      <c r="O92" t="s">
        <v>984</v>
      </c>
      <c r="P92">
        <v>2022</v>
      </c>
      <c r="Q92">
        <v>0</v>
      </c>
      <c r="S92" t="s">
        <v>915</v>
      </c>
      <c r="T92">
        <v>2020</v>
      </c>
      <c r="U92">
        <v>0</v>
      </c>
    </row>
    <row r="93" spans="1:21">
      <c r="A93" t="s">
        <v>805</v>
      </c>
      <c r="B93">
        <v>2022</v>
      </c>
      <c r="C93">
        <v>0</v>
      </c>
      <c r="D93">
        <v>0</v>
      </c>
      <c r="E93">
        <v>0</v>
      </c>
      <c r="F93">
        <v>0</v>
      </c>
      <c r="G93">
        <v>0</v>
      </c>
      <c r="H93">
        <v>59</v>
      </c>
      <c r="I93">
        <v>145</v>
      </c>
      <c r="J93" t="s">
        <v>768</v>
      </c>
      <c r="K93" t="str">
        <f>INDEX('Planning Periods'!$O$2:$O$540,MATCH('Table B Values'!A93,'Planning Periods'!$A$2:$A$540,0))</f>
        <v>San Bernardino County</v>
      </c>
      <c r="O93" t="s">
        <v>985</v>
      </c>
      <c r="P93">
        <v>2022</v>
      </c>
      <c r="Q93">
        <v>0</v>
      </c>
      <c r="S93" t="s">
        <v>986</v>
      </c>
      <c r="T93">
        <v>2020</v>
      </c>
      <c r="U93">
        <v>0</v>
      </c>
    </row>
    <row r="94" spans="1:21">
      <c r="A94" t="s">
        <v>774</v>
      </c>
      <c r="B94">
        <v>2022</v>
      </c>
      <c r="C94">
        <v>0</v>
      </c>
      <c r="D94">
        <v>0</v>
      </c>
      <c r="E94">
        <v>7</v>
      </c>
      <c r="F94">
        <v>0</v>
      </c>
      <c r="G94">
        <v>0</v>
      </c>
      <c r="H94">
        <v>0</v>
      </c>
      <c r="I94">
        <v>241</v>
      </c>
      <c r="J94" t="s">
        <v>768</v>
      </c>
      <c r="K94" t="str">
        <f>INDEX('Planning Periods'!$O$2:$O$540,MATCH('Table B Values'!A94,'Planning Periods'!$A$2:$A$540,0))</f>
        <v>Orange County</v>
      </c>
      <c r="O94" t="s">
        <v>987</v>
      </c>
      <c r="P94">
        <v>2022</v>
      </c>
      <c r="Q94">
        <v>0</v>
      </c>
      <c r="S94" t="s">
        <v>804</v>
      </c>
      <c r="T94">
        <v>2020</v>
      </c>
      <c r="U94">
        <v>0</v>
      </c>
    </row>
    <row r="95" spans="1:21">
      <c r="A95" t="s">
        <v>776</v>
      </c>
      <c r="B95">
        <v>2022</v>
      </c>
      <c r="C95">
        <v>0</v>
      </c>
      <c r="D95">
        <v>0</v>
      </c>
      <c r="E95">
        <v>0</v>
      </c>
      <c r="F95">
        <v>0</v>
      </c>
      <c r="G95">
        <v>0</v>
      </c>
      <c r="H95">
        <v>25</v>
      </c>
      <c r="I95">
        <v>0</v>
      </c>
      <c r="J95" t="s">
        <v>768</v>
      </c>
      <c r="K95" t="str">
        <f>INDEX('Planning Periods'!$O$2:$O$540,MATCH('Table B Values'!A95,'Planning Periods'!$A$2:$A$540,0))</f>
        <v>San Bernardino County</v>
      </c>
      <c r="O95" t="s">
        <v>988</v>
      </c>
      <c r="P95">
        <v>2022</v>
      </c>
      <c r="Q95">
        <v>0</v>
      </c>
      <c r="S95" t="s">
        <v>913</v>
      </c>
      <c r="T95">
        <v>2020</v>
      </c>
      <c r="U95">
        <v>0</v>
      </c>
    </row>
    <row r="96" spans="1:21">
      <c r="A96" t="s">
        <v>855</v>
      </c>
      <c r="B96">
        <v>2022</v>
      </c>
      <c r="C96">
        <v>0</v>
      </c>
      <c r="D96">
        <v>20</v>
      </c>
      <c r="E96">
        <v>0</v>
      </c>
      <c r="F96">
        <v>7</v>
      </c>
      <c r="G96">
        <v>0</v>
      </c>
      <c r="H96">
        <v>5</v>
      </c>
      <c r="I96">
        <v>30</v>
      </c>
      <c r="J96" t="s">
        <v>768</v>
      </c>
      <c r="K96" t="str">
        <f>INDEX('Planning Periods'!$O$2:$O$540,MATCH('Table B Values'!A96,'Planning Periods'!$A$2:$A$540,0))</f>
        <v>Orange County</v>
      </c>
      <c r="O96" t="s">
        <v>989</v>
      </c>
      <c r="P96">
        <v>2022</v>
      </c>
      <c r="Q96">
        <v>0</v>
      </c>
      <c r="S96" t="s">
        <v>990</v>
      </c>
      <c r="T96">
        <v>2020</v>
      </c>
      <c r="U96">
        <v>0</v>
      </c>
    </row>
    <row r="97" spans="1:21">
      <c r="A97" t="s">
        <v>883</v>
      </c>
      <c r="B97">
        <v>2022</v>
      </c>
      <c r="C97">
        <v>0</v>
      </c>
      <c r="D97">
        <v>0</v>
      </c>
      <c r="E97">
        <v>0</v>
      </c>
      <c r="F97">
        <v>0</v>
      </c>
      <c r="G97">
        <v>0</v>
      </c>
      <c r="H97">
        <v>0</v>
      </c>
      <c r="I97">
        <v>50</v>
      </c>
      <c r="J97" t="s">
        <v>768</v>
      </c>
      <c r="K97" t="str">
        <f>INDEX('Planning Periods'!$O$2:$O$540,MATCH('Table B Values'!A97,'Planning Periods'!$A$2:$A$540,0))</f>
        <v>Sutter County</v>
      </c>
      <c r="O97" t="s">
        <v>991</v>
      </c>
      <c r="P97">
        <v>2022</v>
      </c>
      <c r="Q97">
        <v>0</v>
      </c>
      <c r="S97" t="s">
        <v>992</v>
      </c>
      <c r="T97">
        <v>2020</v>
      </c>
      <c r="U97">
        <v>0</v>
      </c>
    </row>
    <row r="98" spans="1:21">
      <c r="A98" t="s">
        <v>807</v>
      </c>
      <c r="B98">
        <v>2022</v>
      </c>
      <c r="C98">
        <v>62</v>
      </c>
      <c r="D98">
        <v>0</v>
      </c>
      <c r="E98">
        <v>0</v>
      </c>
      <c r="F98">
        <v>13</v>
      </c>
      <c r="G98">
        <v>0</v>
      </c>
      <c r="H98">
        <v>70</v>
      </c>
      <c r="I98">
        <v>181</v>
      </c>
      <c r="J98" t="s">
        <v>768</v>
      </c>
      <c r="K98" t="str">
        <f>INDEX('Planning Periods'!$O$2:$O$540,MATCH('Table B Values'!A98,'Planning Periods'!$A$2:$A$540,0))</f>
        <v>Yolo County</v>
      </c>
      <c r="O98" t="s">
        <v>993</v>
      </c>
      <c r="P98">
        <v>2022</v>
      </c>
      <c r="Q98">
        <v>0</v>
      </c>
      <c r="S98" t="s">
        <v>994</v>
      </c>
      <c r="T98">
        <v>2020</v>
      </c>
      <c r="U98">
        <v>0</v>
      </c>
    </row>
    <row r="99" spans="1:21">
      <c r="A99" t="s">
        <v>775</v>
      </c>
      <c r="B99">
        <v>2022</v>
      </c>
      <c r="C99">
        <v>0</v>
      </c>
      <c r="D99">
        <v>8</v>
      </c>
      <c r="E99">
        <v>0</v>
      </c>
      <c r="F99">
        <v>2</v>
      </c>
      <c r="G99">
        <v>0</v>
      </c>
      <c r="H99">
        <v>6</v>
      </c>
      <c r="I99">
        <v>13</v>
      </c>
      <c r="J99" t="s">
        <v>768</v>
      </c>
      <c r="K99" t="str">
        <f>INDEX('Planning Periods'!$O$2:$O$540,MATCH('Table B Values'!A99,'Planning Periods'!$A$2:$A$540,0))</f>
        <v>Yolo County</v>
      </c>
      <c r="O99" t="s">
        <v>995</v>
      </c>
      <c r="P99">
        <v>2022</v>
      </c>
      <c r="Q99">
        <v>0</v>
      </c>
      <c r="S99" t="s">
        <v>996</v>
      </c>
      <c r="T99">
        <v>2020</v>
      </c>
      <c r="U99">
        <v>0</v>
      </c>
    </row>
    <row r="100" spans="1:21">
      <c r="A100" t="s">
        <v>886</v>
      </c>
      <c r="B100">
        <v>2022</v>
      </c>
      <c r="C100">
        <v>0</v>
      </c>
      <c r="D100">
        <v>0</v>
      </c>
      <c r="E100">
        <v>51</v>
      </c>
      <c r="F100">
        <v>0</v>
      </c>
      <c r="G100">
        <v>0</v>
      </c>
      <c r="H100">
        <v>0</v>
      </c>
      <c r="I100">
        <v>455</v>
      </c>
      <c r="J100" t="s">
        <v>768</v>
      </c>
      <c r="K100" t="str">
        <f>INDEX('Planning Periods'!$O$2:$O$540,MATCH('Table B Values'!A100,'Planning Periods'!$A$2:$A$540,0))</f>
        <v>Yuba County</v>
      </c>
      <c r="O100" t="s">
        <v>997</v>
      </c>
      <c r="P100">
        <v>2022</v>
      </c>
      <c r="Q100">
        <v>0</v>
      </c>
      <c r="S100" t="s">
        <v>998</v>
      </c>
      <c r="T100">
        <v>2020</v>
      </c>
      <c r="U100">
        <v>0</v>
      </c>
    </row>
    <row r="101" spans="1:21">
      <c r="A101" t="s">
        <v>878</v>
      </c>
      <c r="B101">
        <v>2022</v>
      </c>
      <c r="C101">
        <v>0</v>
      </c>
      <c r="D101">
        <v>0</v>
      </c>
      <c r="E101">
        <v>0</v>
      </c>
      <c r="F101">
        <v>63</v>
      </c>
      <c r="G101">
        <v>13</v>
      </c>
      <c r="H101">
        <v>73</v>
      </c>
      <c r="I101">
        <v>133</v>
      </c>
      <c r="J101" t="s">
        <v>768</v>
      </c>
      <c r="K101" t="str">
        <f>INDEX('Planning Periods'!$O$2:$O$540,MATCH('Table B Values'!A101,'Planning Periods'!$A$2:$A$540,0))</f>
        <v>San Bernardino County</v>
      </c>
      <c r="O101" t="s">
        <v>850</v>
      </c>
      <c r="P101">
        <v>2022</v>
      </c>
      <c r="Q101">
        <v>0</v>
      </c>
      <c r="S101" t="s">
        <v>999</v>
      </c>
      <c r="T101">
        <v>2020</v>
      </c>
      <c r="U101">
        <v>0</v>
      </c>
    </row>
    <row r="102" spans="1:21">
      <c r="A102" t="s">
        <v>871</v>
      </c>
      <c r="B102">
        <v>2022</v>
      </c>
      <c r="C102">
        <v>0</v>
      </c>
      <c r="D102">
        <v>0</v>
      </c>
      <c r="E102">
        <v>0</v>
      </c>
      <c r="F102">
        <v>0</v>
      </c>
      <c r="G102">
        <v>0</v>
      </c>
      <c r="H102">
        <v>0</v>
      </c>
      <c r="I102" s="359">
        <v>0</v>
      </c>
      <c r="J102" t="s">
        <v>768</v>
      </c>
      <c r="K102" t="str">
        <f>INDEX('Planning Periods'!$O$2:$O$540,MATCH('Table B Values'!A102,'Planning Periods'!$A$2:$A$540,0))</f>
        <v>San Bernardino County</v>
      </c>
      <c r="O102" t="s">
        <v>1000</v>
      </c>
      <c r="P102">
        <v>2022</v>
      </c>
      <c r="Q102">
        <v>0</v>
      </c>
      <c r="S102" t="s">
        <v>1001</v>
      </c>
      <c r="T102">
        <v>2020</v>
      </c>
      <c r="U102">
        <v>0</v>
      </c>
    </row>
    <row r="103" spans="1:21">
      <c r="A103" t="s">
        <v>1002</v>
      </c>
      <c r="B103">
        <v>2022</v>
      </c>
      <c r="C103">
        <v>0</v>
      </c>
      <c r="D103">
        <v>40</v>
      </c>
      <c r="E103">
        <v>0</v>
      </c>
      <c r="F103">
        <v>8</v>
      </c>
      <c r="G103">
        <v>0</v>
      </c>
      <c r="H103">
        <v>0</v>
      </c>
      <c r="I103">
        <v>27</v>
      </c>
      <c r="J103" t="s">
        <v>768</v>
      </c>
      <c r="K103" t="str">
        <f>INDEX('Planning Periods'!$O$2:$O$540,MATCH('Table B Values'!A103,'Planning Periods'!$A$2:$A$540,0))</f>
        <v>Yuba County</v>
      </c>
      <c r="O103" t="s">
        <v>1003</v>
      </c>
      <c r="P103">
        <v>2022</v>
      </c>
      <c r="Q103">
        <v>0</v>
      </c>
      <c r="S103" t="s">
        <v>1004</v>
      </c>
      <c r="T103">
        <v>2020</v>
      </c>
      <c r="U103">
        <v>0</v>
      </c>
    </row>
    <row r="104" spans="1:21">
      <c r="A104" t="s">
        <v>914</v>
      </c>
      <c r="B104">
        <v>2022</v>
      </c>
      <c r="C104">
        <v>0</v>
      </c>
      <c r="D104">
        <v>0</v>
      </c>
      <c r="E104">
        <v>1</v>
      </c>
      <c r="F104">
        <v>8</v>
      </c>
      <c r="G104">
        <v>0</v>
      </c>
      <c r="H104">
        <v>0</v>
      </c>
      <c r="I104">
        <v>152</v>
      </c>
      <c r="J104" t="s">
        <v>768</v>
      </c>
      <c r="K104" t="str">
        <f>INDEX('Planning Periods'!$O$2:$O$540,MATCH('Table B Values'!A104,'Planning Periods'!$A$2:$A$540,0))</f>
        <v>Los Angeles County</v>
      </c>
      <c r="O104" t="s">
        <v>1005</v>
      </c>
      <c r="P104">
        <v>2022</v>
      </c>
      <c r="Q104">
        <v>0</v>
      </c>
      <c r="S104" t="s">
        <v>1006</v>
      </c>
      <c r="T104">
        <v>2020</v>
      </c>
      <c r="U104">
        <v>0</v>
      </c>
    </row>
    <row r="105" spans="1:21">
      <c r="A105" t="s">
        <v>917</v>
      </c>
      <c r="B105">
        <v>2022</v>
      </c>
      <c r="C105">
        <v>0</v>
      </c>
      <c r="D105">
        <v>0</v>
      </c>
      <c r="E105">
        <v>0</v>
      </c>
      <c r="F105">
        <v>0</v>
      </c>
      <c r="G105">
        <v>0</v>
      </c>
      <c r="H105">
        <v>0</v>
      </c>
      <c r="I105">
        <v>177</v>
      </c>
      <c r="J105" t="s">
        <v>768</v>
      </c>
      <c r="K105" t="str">
        <f>INDEX('Planning Periods'!$O$2:$O$540,MATCH('Table B Values'!A105,'Planning Periods'!$A$2:$A$540,0))</f>
        <v>Orange County</v>
      </c>
      <c r="O105" t="s">
        <v>1007</v>
      </c>
      <c r="P105">
        <v>2022</v>
      </c>
      <c r="Q105">
        <v>0</v>
      </c>
      <c r="S105" t="s">
        <v>1008</v>
      </c>
      <c r="T105">
        <v>2020</v>
      </c>
      <c r="U105">
        <v>0</v>
      </c>
    </row>
    <row r="106" spans="1:21">
      <c r="A106" t="s">
        <v>919</v>
      </c>
      <c r="B106">
        <v>2022</v>
      </c>
      <c r="C106">
        <v>0</v>
      </c>
      <c r="D106">
        <v>0</v>
      </c>
      <c r="E106">
        <v>0</v>
      </c>
      <c r="F106">
        <v>0</v>
      </c>
      <c r="G106">
        <v>0</v>
      </c>
      <c r="H106">
        <v>3</v>
      </c>
      <c r="I106" s="359">
        <v>0</v>
      </c>
      <c r="J106" t="s">
        <v>768</v>
      </c>
      <c r="K106" t="str">
        <f>INDEX('Planning Periods'!$O$2:$O$540,MATCH('Table B Values'!A106,'Planning Periods'!$A$2:$A$540,0))</f>
        <v>Imperial County</v>
      </c>
      <c r="O106" t="s">
        <v>1009</v>
      </c>
      <c r="P106">
        <v>2022</v>
      </c>
      <c r="Q106">
        <v>0</v>
      </c>
      <c r="S106" t="s">
        <v>1010</v>
      </c>
      <c r="T106">
        <v>2020</v>
      </c>
      <c r="U106">
        <v>0</v>
      </c>
    </row>
    <row r="107" spans="1:21">
      <c r="A107" t="s">
        <v>906</v>
      </c>
      <c r="B107">
        <v>2022</v>
      </c>
      <c r="C107">
        <v>0</v>
      </c>
      <c r="D107">
        <v>0</v>
      </c>
      <c r="E107">
        <v>0</v>
      </c>
      <c r="F107">
        <v>0</v>
      </c>
      <c r="G107">
        <v>0</v>
      </c>
      <c r="H107">
        <v>0</v>
      </c>
      <c r="I107">
        <v>94</v>
      </c>
      <c r="J107" t="s">
        <v>768</v>
      </c>
      <c r="K107" t="str">
        <f>INDEX('Planning Periods'!$O$2:$O$540,MATCH('Table B Values'!A107,'Planning Periods'!$A$2:$A$540,0))</f>
        <v>Riverside County</v>
      </c>
      <c r="O107" t="s">
        <v>940</v>
      </c>
      <c r="P107">
        <v>2022</v>
      </c>
      <c r="Q107">
        <v>0</v>
      </c>
      <c r="S107" t="s">
        <v>1011</v>
      </c>
      <c r="T107">
        <v>2020</v>
      </c>
      <c r="U107">
        <v>0</v>
      </c>
    </row>
    <row r="108" spans="1:21">
      <c r="A108" t="s">
        <v>911</v>
      </c>
      <c r="B108">
        <v>2022</v>
      </c>
      <c r="C108">
        <v>0</v>
      </c>
      <c r="D108">
        <v>0</v>
      </c>
      <c r="E108">
        <v>0</v>
      </c>
      <c r="F108">
        <v>0</v>
      </c>
      <c r="G108">
        <v>0</v>
      </c>
      <c r="H108">
        <v>0</v>
      </c>
      <c r="I108">
        <v>1</v>
      </c>
      <c r="J108" t="s">
        <v>768</v>
      </c>
      <c r="K108" t="str">
        <f>INDEX('Planning Periods'!$O$2:$O$540,MATCH('Table B Values'!A108,'Planning Periods'!$A$2:$A$540,0))</f>
        <v>Glenn County</v>
      </c>
      <c r="O108" t="s">
        <v>1012</v>
      </c>
      <c r="P108">
        <v>2022</v>
      </c>
      <c r="Q108">
        <v>0</v>
      </c>
      <c r="S108" t="s">
        <v>1013</v>
      </c>
      <c r="T108">
        <v>2020</v>
      </c>
      <c r="U108">
        <v>0</v>
      </c>
    </row>
    <row r="109" spans="1:21">
      <c r="A109" t="s">
        <v>862</v>
      </c>
      <c r="B109">
        <v>2022</v>
      </c>
      <c r="C109">
        <v>0</v>
      </c>
      <c r="D109">
        <v>0</v>
      </c>
      <c r="E109">
        <v>0</v>
      </c>
      <c r="F109">
        <v>3</v>
      </c>
      <c r="G109">
        <v>16</v>
      </c>
      <c r="H109">
        <v>0</v>
      </c>
      <c r="I109">
        <v>64</v>
      </c>
      <c r="J109" t="s">
        <v>768</v>
      </c>
      <c r="K109" t="str">
        <f>INDEX('Planning Periods'!$O$2:$O$540,MATCH('Table B Values'!A109,'Planning Periods'!$A$2:$A$540,0))</f>
        <v>Yolo County</v>
      </c>
      <c r="O109" t="s">
        <v>1014</v>
      </c>
      <c r="P109">
        <v>2022</v>
      </c>
      <c r="Q109">
        <v>0</v>
      </c>
      <c r="S109" t="s">
        <v>1015</v>
      </c>
      <c r="T109">
        <v>2020</v>
      </c>
      <c r="U109">
        <v>0</v>
      </c>
    </row>
    <row r="110" spans="1:21">
      <c r="A110" t="s">
        <v>909</v>
      </c>
      <c r="B110">
        <v>2022</v>
      </c>
      <c r="C110">
        <v>0</v>
      </c>
      <c r="D110">
        <v>0</v>
      </c>
      <c r="E110">
        <v>0</v>
      </c>
      <c r="F110">
        <v>12</v>
      </c>
      <c r="G110">
        <v>0</v>
      </c>
      <c r="H110">
        <v>0</v>
      </c>
      <c r="I110">
        <v>1</v>
      </c>
      <c r="J110" t="s">
        <v>768</v>
      </c>
      <c r="K110" t="str">
        <f>INDEX('Planning Periods'!$O$2:$O$540,MATCH('Table B Values'!A110,'Planning Periods'!$A$2:$A$540,0))</f>
        <v>Colusa County</v>
      </c>
      <c r="O110" t="s">
        <v>1016</v>
      </c>
      <c r="P110">
        <v>2022</v>
      </c>
      <c r="Q110">
        <v>0</v>
      </c>
      <c r="S110" t="s">
        <v>1017</v>
      </c>
      <c r="T110">
        <v>2020</v>
      </c>
      <c r="U110">
        <v>0</v>
      </c>
    </row>
    <row r="111" spans="1:21">
      <c r="A111" t="s">
        <v>1018</v>
      </c>
      <c r="B111">
        <v>2022</v>
      </c>
      <c r="C111">
        <v>0</v>
      </c>
      <c r="D111">
        <v>0</v>
      </c>
      <c r="E111">
        <v>0</v>
      </c>
      <c r="F111">
        <v>0</v>
      </c>
      <c r="G111">
        <v>0</v>
      </c>
      <c r="H111">
        <v>8</v>
      </c>
      <c r="I111">
        <v>1</v>
      </c>
      <c r="J111" t="s">
        <v>768</v>
      </c>
      <c r="K111" t="str">
        <f>INDEX('Planning Periods'!$O$2:$O$540,MATCH('Table B Values'!A111,'Planning Periods'!$A$2:$A$540,0))</f>
        <v>Mendocino County</v>
      </c>
      <c r="O111" t="s">
        <v>1019</v>
      </c>
      <c r="P111">
        <v>2022</v>
      </c>
      <c r="Q111">
        <v>0</v>
      </c>
      <c r="S111" t="s">
        <v>1020</v>
      </c>
      <c r="T111">
        <v>2020</v>
      </c>
      <c r="U111">
        <v>0</v>
      </c>
    </row>
    <row r="112" spans="1:21">
      <c r="A112" t="s">
        <v>931</v>
      </c>
      <c r="B112">
        <v>2022</v>
      </c>
      <c r="C112">
        <v>0</v>
      </c>
      <c r="D112">
        <v>2</v>
      </c>
      <c r="E112">
        <v>0</v>
      </c>
      <c r="F112">
        <v>7</v>
      </c>
      <c r="G112">
        <v>4</v>
      </c>
      <c r="H112">
        <v>2</v>
      </c>
      <c r="I112">
        <v>157</v>
      </c>
      <c r="J112" t="s">
        <v>768</v>
      </c>
      <c r="K112" t="str">
        <f>INDEX('Planning Periods'!$O$2:$O$540,MATCH('Table B Values'!A112,'Planning Periods'!$A$2:$A$540,0))</f>
        <v>Orange County</v>
      </c>
      <c r="O112" t="s">
        <v>1021</v>
      </c>
      <c r="P112">
        <v>2022</v>
      </c>
      <c r="Q112">
        <v>0</v>
      </c>
      <c r="S112" t="s">
        <v>1022</v>
      </c>
      <c r="T112">
        <v>2020</v>
      </c>
      <c r="U112">
        <v>0</v>
      </c>
    </row>
    <row r="113" spans="1:21">
      <c r="A113" t="s">
        <v>827</v>
      </c>
      <c r="B113">
        <v>2022</v>
      </c>
      <c r="C113">
        <v>50</v>
      </c>
      <c r="D113">
        <v>0</v>
      </c>
      <c r="E113">
        <v>21</v>
      </c>
      <c r="F113">
        <v>50</v>
      </c>
      <c r="G113">
        <v>2</v>
      </c>
      <c r="H113">
        <v>0</v>
      </c>
      <c r="I113" s="359">
        <v>439</v>
      </c>
      <c r="J113" t="s">
        <v>768</v>
      </c>
      <c r="K113" t="str">
        <f>INDEX('Planning Periods'!$O$2:$O$540,MATCH('Table B Values'!A113,'Planning Periods'!$A$2:$A$540,0))</f>
        <v>San Luis Obispo County</v>
      </c>
      <c r="O113" t="s">
        <v>1023</v>
      </c>
      <c r="P113">
        <v>2022</v>
      </c>
      <c r="Q113">
        <v>0</v>
      </c>
      <c r="S113" t="s">
        <v>1024</v>
      </c>
      <c r="T113">
        <v>2020</v>
      </c>
      <c r="U113">
        <v>0</v>
      </c>
    </row>
    <row r="114" spans="1:21">
      <c r="A114" t="s">
        <v>977</v>
      </c>
      <c r="B114">
        <v>2022</v>
      </c>
      <c r="C114">
        <v>0</v>
      </c>
      <c r="D114">
        <v>0</v>
      </c>
      <c r="E114">
        <v>0</v>
      </c>
      <c r="F114">
        <v>59</v>
      </c>
      <c r="G114">
        <v>0</v>
      </c>
      <c r="H114">
        <v>0</v>
      </c>
      <c r="I114">
        <v>23</v>
      </c>
      <c r="J114" t="s">
        <v>768</v>
      </c>
      <c r="K114" t="str">
        <f>INDEX('Planning Periods'!$O$2:$O$540,MATCH('Table B Values'!A114,'Planning Periods'!$A$2:$A$540,0))</f>
        <v>Los Angeles County</v>
      </c>
      <c r="O114" t="s">
        <v>942</v>
      </c>
      <c r="P114">
        <v>2022</v>
      </c>
      <c r="Q114">
        <v>0</v>
      </c>
      <c r="S114" t="s">
        <v>1025</v>
      </c>
      <c r="T114">
        <v>2020</v>
      </c>
      <c r="U114">
        <v>0</v>
      </c>
    </row>
    <row r="115" spans="1:21">
      <c r="A115" t="s">
        <v>979</v>
      </c>
      <c r="B115">
        <v>2022</v>
      </c>
      <c r="C115">
        <v>0</v>
      </c>
      <c r="D115">
        <v>0</v>
      </c>
      <c r="E115">
        <v>0</v>
      </c>
      <c r="F115">
        <v>0</v>
      </c>
      <c r="G115">
        <v>0</v>
      </c>
      <c r="H115">
        <v>2</v>
      </c>
      <c r="I115">
        <v>328</v>
      </c>
      <c r="J115" t="s">
        <v>768</v>
      </c>
      <c r="K115" t="str">
        <f>INDEX('Planning Periods'!$O$2:$O$540,MATCH('Table B Values'!A115,'Planning Periods'!$A$2:$A$540,0))</f>
        <v>Riverside County</v>
      </c>
      <c r="O115" t="s">
        <v>1026</v>
      </c>
      <c r="P115">
        <v>2022</v>
      </c>
      <c r="Q115">
        <v>0</v>
      </c>
      <c r="S115" t="s">
        <v>1027</v>
      </c>
      <c r="T115">
        <v>2020</v>
      </c>
      <c r="U115">
        <v>0</v>
      </c>
    </row>
    <row r="116" spans="1:21">
      <c r="A116" t="s">
        <v>928</v>
      </c>
      <c r="B116">
        <v>2022</v>
      </c>
      <c r="C116">
        <v>0</v>
      </c>
      <c r="D116">
        <v>0</v>
      </c>
      <c r="E116">
        <v>0</v>
      </c>
      <c r="F116">
        <v>40</v>
      </c>
      <c r="G116">
        <v>0</v>
      </c>
      <c r="H116">
        <v>48</v>
      </c>
      <c r="I116">
        <v>167</v>
      </c>
      <c r="J116" t="s">
        <v>768</v>
      </c>
      <c r="K116" t="str">
        <f>INDEX('Planning Periods'!$O$2:$O$540,MATCH('Table B Values'!A116,'Planning Periods'!$A$2:$A$540,0))</f>
        <v>San Luis Obispo County</v>
      </c>
      <c r="O116" t="s">
        <v>1028</v>
      </c>
      <c r="P116">
        <v>2022</v>
      </c>
      <c r="Q116">
        <v>0</v>
      </c>
      <c r="S116" t="s">
        <v>1029</v>
      </c>
      <c r="T116">
        <v>2020</v>
      </c>
      <c r="U116">
        <v>0</v>
      </c>
    </row>
    <row r="117" spans="1:21">
      <c r="A117" t="s">
        <v>804</v>
      </c>
      <c r="B117">
        <v>2022</v>
      </c>
      <c r="C117">
        <v>148</v>
      </c>
      <c r="D117">
        <v>43</v>
      </c>
      <c r="E117">
        <v>21</v>
      </c>
      <c r="F117">
        <v>81</v>
      </c>
      <c r="G117">
        <v>0</v>
      </c>
      <c r="H117">
        <v>41</v>
      </c>
      <c r="I117" s="359">
        <v>567</v>
      </c>
      <c r="J117" t="s">
        <v>768</v>
      </c>
      <c r="K117" t="str">
        <f>INDEX('Planning Periods'!$O$2:$O$540,MATCH('Table B Values'!A117,'Planning Periods'!$A$2:$A$540,0))</f>
        <v>Orange County</v>
      </c>
      <c r="O117" t="s">
        <v>1030</v>
      </c>
      <c r="P117">
        <v>2022</v>
      </c>
      <c r="Q117">
        <v>0</v>
      </c>
      <c r="S117" t="s">
        <v>959</v>
      </c>
      <c r="T117">
        <v>2020</v>
      </c>
      <c r="U117">
        <v>0</v>
      </c>
    </row>
    <row r="118" spans="1:21">
      <c r="A118" t="s">
        <v>959</v>
      </c>
      <c r="B118">
        <v>2022</v>
      </c>
      <c r="C118">
        <v>1</v>
      </c>
      <c r="D118">
        <v>0</v>
      </c>
      <c r="E118">
        <v>4</v>
      </c>
      <c r="F118">
        <v>0</v>
      </c>
      <c r="G118">
        <v>8</v>
      </c>
      <c r="H118">
        <v>0</v>
      </c>
      <c r="I118">
        <v>0</v>
      </c>
      <c r="J118" t="s">
        <v>768</v>
      </c>
      <c r="K118" t="str">
        <f>INDEX('Planning Periods'!$O$2:$O$540,MATCH('Table B Values'!A118,'Planning Periods'!$A$2:$A$540,0))</f>
        <v>Los Angeles County</v>
      </c>
      <c r="O118" t="s">
        <v>1031</v>
      </c>
      <c r="P118">
        <v>2022</v>
      </c>
      <c r="Q118">
        <v>0</v>
      </c>
      <c r="S118" t="s">
        <v>1032</v>
      </c>
      <c r="T118">
        <v>2020</v>
      </c>
      <c r="U118">
        <v>0</v>
      </c>
    </row>
    <row r="119" spans="1:21">
      <c r="A119" t="s">
        <v>830</v>
      </c>
      <c r="B119">
        <v>2022</v>
      </c>
      <c r="C119">
        <v>24</v>
      </c>
      <c r="D119">
        <v>0</v>
      </c>
      <c r="E119">
        <v>0</v>
      </c>
      <c r="F119">
        <v>0</v>
      </c>
      <c r="G119">
        <v>0</v>
      </c>
      <c r="H119">
        <v>175</v>
      </c>
      <c r="I119">
        <v>320</v>
      </c>
      <c r="J119" t="s">
        <v>768</v>
      </c>
      <c r="K119" t="str">
        <f>INDEX('Planning Periods'!$O$2:$O$540,MATCH('Table B Values'!A119,'Planning Periods'!$A$2:$A$540,0))</f>
        <v>San Diego County</v>
      </c>
      <c r="O119" t="s">
        <v>1033</v>
      </c>
      <c r="P119">
        <v>2022</v>
      </c>
      <c r="Q119">
        <v>0</v>
      </c>
      <c r="S119" t="s">
        <v>1034</v>
      </c>
      <c r="T119">
        <v>2020</v>
      </c>
      <c r="U119">
        <v>0</v>
      </c>
    </row>
    <row r="120" spans="1:21">
      <c r="A120" t="s">
        <v>953</v>
      </c>
      <c r="B120">
        <v>2022</v>
      </c>
      <c r="C120">
        <v>0</v>
      </c>
      <c r="D120">
        <v>0</v>
      </c>
      <c r="E120">
        <v>0</v>
      </c>
      <c r="F120">
        <v>0</v>
      </c>
      <c r="G120">
        <v>0</v>
      </c>
      <c r="H120">
        <v>0</v>
      </c>
      <c r="I120">
        <v>28</v>
      </c>
      <c r="J120" t="s">
        <v>768</v>
      </c>
      <c r="K120" t="str">
        <f>INDEX('Planning Periods'!$O$2:$O$540,MATCH('Table B Values'!A120,'Planning Periods'!$A$2:$A$540,0))</f>
        <v>Los Angeles County</v>
      </c>
      <c r="O120" t="s">
        <v>1035</v>
      </c>
      <c r="P120">
        <v>2022</v>
      </c>
      <c r="Q120">
        <v>0</v>
      </c>
      <c r="S120" t="s">
        <v>1036</v>
      </c>
      <c r="T120">
        <v>2020</v>
      </c>
      <c r="U120">
        <v>0</v>
      </c>
    </row>
    <row r="121" spans="1:21">
      <c r="A121" t="s">
        <v>1037</v>
      </c>
      <c r="B121">
        <v>2022</v>
      </c>
      <c r="C121">
        <v>0</v>
      </c>
      <c r="D121">
        <v>0</v>
      </c>
      <c r="E121">
        <v>117</v>
      </c>
      <c r="F121">
        <v>14</v>
      </c>
      <c r="G121">
        <v>0</v>
      </c>
      <c r="H121">
        <v>102</v>
      </c>
      <c r="I121">
        <v>406</v>
      </c>
      <c r="J121" t="s">
        <v>768</v>
      </c>
      <c r="K121" t="str">
        <f>INDEX('Planning Periods'!$O$2:$O$540,MATCH('Table B Values'!A121,'Planning Periods'!$A$2:$A$540,0))</f>
        <v>Sacramento County</v>
      </c>
      <c r="O121" t="s">
        <v>1038</v>
      </c>
      <c r="P121">
        <v>2022</v>
      </c>
      <c r="Q121">
        <v>0</v>
      </c>
      <c r="S121" t="s">
        <v>1039</v>
      </c>
      <c r="T121">
        <v>2020</v>
      </c>
      <c r="U121">
        <v>0</v>
      </c>
    </row>
    <row r="122" spans="1:21">
      <c r="A122" t="s">
        <v>957</v>
      </c>
      <c r="B122">
        <v>2022</v>
      </c>
      <c r="C122">
        <v>0</v>
      </c>
      <c r="D122">
        <v>6</v>
      </c>
      <c r="E122">
        <v>88</v>
      </c>
      <c r="F122">
        <v>134</v>
      </c>
      <c r="G122">
        <v>0</v>
      </c>
      <c r="H122">
        <v>234</v>
      </c>
      <c r="I122">
        <v>357</v>
      </c>
      <c r="J122" t="s">
        <v>768</v>
      </c>
      <c r="K122" t="str">
        <f>INDEX('Planning Periods'!$O$2:$O$540,MATCH('Table B Values'!A122,'Planning Periods'!$A$2:$A$540,0))</f>
        <v>San Bernardino County</v>
      </c>
      <c r="O122" t="s">
        <v>1040</v>
      </c>
      <c r="P122">
        <v>2022</v>
      </c>
      <c r="Q122">
        <v>0</v>
      </c>
      <c r="S122" t="s">
        <v>1041</v>
      </c>
      <c r="T122">
        <v>2020</v>
      </c>
      <c r="U122">
        <v>0</v>
      </c>
    </row>
    <row r="123" spans="1:21">
      <c r="A123" t="s">
        <v>888</v>
      </c>
      <c r="B123">
        <v>2022</v>
      </c>
      <c r="C123">
        <v>2</v>
      </c>
      <c r="D123">
        <v>0</v>
      </c>
      <c r="E123">
        <v>83</v>
      </c>
      <c r="F123">
        <v>26</v>
      </c>
      <c r="G123">
        <v>3</v>
      </c>
      <c r="H123">
        <v>670</v>
      </c>
      <c r="I123">
        <v>1053</v>
      </c>
      <c r="J123" t="s">
        <v>768</v>
      </c>
      <c r="K123" t="str">
        <f>INDEX('Planning Periods'!$O$2:$O$540,MATCH('Table B Values'!A123,'Planning Periods'!$A$2:$A$540,0))</f>
        <v>Placer County</v>
      </c>
      <c r="O123" t="s">
        <v>1042</v>
      </c>
      <c r="P123">
        <v>2022</v>
      </c>
      <c r="Q123">
        <v>0</v>
      </c>
      <c r="S123" t="s">
        <v>1043</v>
      </c>
      <c r="T123">
        <v>2020</v>
      </c>
      <c r="U123">
        <v>0</v>
      </c>
    </row>
    <row r="124" spans="1:21">
      <c r="A124" t="s">
        <v>778</v>
      </c>
      <c r="B124">
        <v>2022</v>
      </c>
      <c r="C124">
        <v>452</v>
      </c>
      <c r="D124">
        <v>103</v>
      </c>
      <c r="E124">
        <v>145</v>
      </c>
      <c r="F124">
        <v>444</v>
      </c>
      <c r="G124">
        <v>0</v>
      </c>
      <c r="H124">
        <v>765</v>
      </c>
      <c r="I124">
        <v>214</v>
      </c>
      <c r="J124" t="s">
        <v>768</v>
      </c>
      <c r="K124" t="str">
        <f>INDEX('Planning Periods'!$O$2:$O$540,MATCH('Table B Values'!A124,'Planning Periods'!$A$2:$A$540,0))</f>
        <v>Sacramento County</v>
      </c>
      <c r="O124" t="s">
        <v>1044</v>
      </c>
      <c r="P124">
        <v>2022</v>
      </c>
      <c r="Q124">
        <v>0</v>
      </c>
      <c r="S124" t="s">
        <v>1045</v>
      </c>
      <c r="T124">
        <v>2020</v>
      </c>
      <c r="U124">
        <v>0</v>
      </c>
    </row>
    <row r="125" spans="1:21">
      <c r="A125" t="s">
        <v>972</v>
      </c>
      <c r="B125">
        <v>2022</v>
      </c>
      <c r="C125">
        <v>0</v>
      </c>
      <c r="D125">
        <v>0</v>
      </c>
      <c r="E125">
        <v>0</v>
      </c>
      <c r="F125">
        <v>0</v>
      </c>
      <c r="G125">
        <v>0</v>
      </c>
      <c r="H125">
        <v>28</v>
      </c>
      <c r="I125">
        <v>7</v>
      </c>
      <c r="J125" t="s">
        <v>768</v>
      </c>
      <c r="K125" t="str">
        <f>INDEX('Planning Periods'!$O$2:$O$540,MATCH('Table B Values'!A125,'Planning Periods'!$A$2:$A$540,0))</f>
        <v>Orange County</v>
      </c>
      <c r="O125" t="s">
        <v>1046</v>
      </c>
      <c r="P125">
        <v>2022</v>
      </c>
      <c r="Q125">
        <v>0</v>
      </c>
      <c r="S125" t="s">
        <v>1047</v>
      </c>
      <c r="T125">
        <v>2021</v>
      </c>
      <c r="U125">
        <v>0</v>
      </c>
    </row>
    <row r="126" spans="1:21">
      <c r="A126" t="s">
        <v>986</v>
      </c>
      <c r="B126">
        <v>2022</v>
      </c>
      <c r="C126">
        <v>0</v>
      </c>
      <c r="D126">
        <v>0</v>
      </c>
      <c r="E126">
        <v>0</v>
      </c>
      <c r="F126">
        <v>0</v>
      </c>
      <c r="G126">
        <v>0</v>
      </c>
      <c r="H126">
        <v>0</v>
      </c>
      <c r="I126">
        <v>39</v>
      </c>
      <c r="J126" t="s">
        <v>768</v>
      </c>
      <c r="K126" t="str">
        <f>INDEX('Planning Periods'!$O$2:$O$540,MATCH('Table B Values'!A126,'Planning Periods'!$A$2:$A$540,0))</f>
        <v>Los Angeles County</v>
      </c>
      <c r="O126" t="s">
        <v>1048</v>
      </c>
      <c r="P126">
        <v>2022</v>
      </c>
      <c r="Q126">
        <v>0</v>
      </c>
      <c r="S126" t="s">
        <v>1049</v>
      </c>
      <c r="T126">
        <v>2021</v>
      </c>
      <c r="U126">
        <v>0</v>
      </c>
    </row>
    <row r="127" spans="1:21">
      <c r="A127" t="s">
        <v>981</v>
      </c>
      <c r="B127">
        <v>2022</v>
      </c>
      <c r="C127">
        <v>0</v>
      </c>
      <c r="D127">
        <v>3</v>
      </c>
      <c r="E127">
        <v>0</v>
      </c>
      <c r="F127">
        <v>22</v>
      </c>
      <c r="G127">
        <v>0</v>
      </c>
      <c r="H127">
        <v>13</v>
      </c>
      <c r="I127">
        <v>11</v>
      </c>
      <c r="J127" t="s">
        <v>768</v>
      </c>
      <c r="K127" t="str">
        <f>INDEX('Planning Periods'!$O$2:$O$540,MATCH('Table B Values'!A127,'Planning Periods'!$A$2:$A$540,0))</f>
        <v>Los Angeles County</v>
      </c>
      <c r="O127" t="s">
        <v>1050</v>
      </c>
      <c r="P127">
        <v>2022</v>
      </c>
      <c r="Q127">
        <v>0</v>
      </c>
      <c r="S127" t="s">
        <v>989</v>
      </c>
      <c r="T127">
        <v>2021</v>
      </c>
      <c r="U127">
        <v>0</v>
      </c>
    </row>
    <row r="128" spans="1:21">
      <c r="A128" t="s">
        <v>770</v>
      </c>
      <c r="B128">
        <v>2022</v>
      </c>
      <c r="C128">
        <v>459</v>
      </c>
      <c r="D128">
        <v>0</v>
      </c>
      <c r="E128">
        <v>173</v>
      </c>
      <c r="F128">
        <v>0</v>
      </c>
      <c r="G128">
        <v>42</v>
      </c>
      <c r="H128">
        <v>0</v>
      </c>
      <c r="I128">
        <v>4722</v>
      </c>
      <c r="J128" t="s">
        <v>768</v>
      </c>
      <c r="K128" t="str">
        <f>INDEX('Planning Periods'!$O$2:$O$540,MATCH('Table B Values'!A128,'Planning Periods'!$A$2:$A$540,0))</f>
        <v>San Diego County</v>
      </c>
      <c r="O128" t="s">
        <v>864</v>
      </c>
      <c r="P128">
        <v>2022</v>
      </c>
      <c r="Q128">
        <v>0</v>
      </c>
      <c r="S128" t="s">
        <v>991</v>
      </c>
      <c r="T128">
        <v>2021</v>
      </c>
      <c r="U128">
        <v>5</v>
      </c>
    </row>
    <row r="129" spans="1:21">
      <c r="A129" t="s">
        <v>915</v>
      </c>
      <c r="B129">
        <v>2022</v>
      </c>
      <c r="C129">
        <v>31</v>
      </c>
      <c r="D129">
        <v>101</v>
      </c>
      <c r="E129">
        <v>5</v>
      </c>
      <c r="F129">
        <v>176</v>
      </c>
      <c r="G129">
        <v>0</v>
      </c>
      <c r="H129">
        <v>235</v>
      </c>
      <c r="I129">
        <v>963</v>
      </c>
      <c r="J129" t="s">
        <v>768</v>
      </c>
      <c r="K129" t="str">
        <f>INDEX('Planning Periods'!$O$2:$O$540,MATCH('Table B Values'!A129,'Planning Periods'!$A$2:$A$540,0))</f>
        <v>San Diego County</v>
      </c>
      <c r="O129" t="s">
        <v>1051</v>
      </c>
      <c r="P129">
        <v>2022</v>
      </c>
      <c r="Q129">
        <v>0</v>
      </c>
      <c r="S129" t="s">
        <v>1052</v>
      </c>
      <c r="T129">
        <v>2021</v>
      </c>
      <c r="U129">
        <v>0</v>
      </c>
    </row>
    <row r="130" spans="1:21">
      <c r="A130" t="s">
        <v>825</v>
      </c>
      <c r="B130">
        <v>2022</v>
      </c>
      <c r="C130">
        <v>0</v>
      </c>
      <c r="D130">
        <v>0</v>
      </c>
      <c r="E130">
        <v>68</v>
      </c>
      <c r="F130">
        <v>0</v>
      </c>
      <c r="G130">
        <v>0</v>
      </c>
      <c r="H130">
        <v>0</v>
      </c>
      <c r="I130">
        <v>23</v>
      </c>
      <c r="J130" t="s">
        <v>768</v>
      </c>
      <c r="K130" t="str">
        <f>INDEX('Planning Periods'!$O$2:$O$540,MATCH('Table B Values'!A130,'Planning Periods'!$A$2:$A$540,0))</f>
        <v>El Dorado County</v>
      </c>
      <c r="O130" t="s">
        <v>1053</v>
      </c>
      <c r="P130">
        <v>2022</v>
      </c>
      <c r="Q130">
        <v>0</v>
      </c>
      <c r="S130" t="s">
        <v>850</v>
      </c>
      <c r="T130">
        <v>2021</v>
      </c>
      <c r="U130">
        <v>0</v>
      </c>
    </row>
    <row r="131" spans="1:21">
      <c r="A131" t="s">
        <v>828</v>
      </c>
      <c r="B131">
        <v>2022</v>
      </c>
      <c r="C131">
        <v>0</v>
      </c>
      <c r="D131">
        <v>0</v>
      </c>
      <c r="E131">
        <v>0</v>
      </c>
      <c r="F131">
        <v>0</v>
      </c>
      <c r="G131">
        <v>0</v>
      </c>
      <c r="H131">
        <v>0</v>
      </c>
      <c r="I131">
        <v>51</v>
      </c>
      <c r="J131" t="s">
        <v>768</v>
      </c>
      <c r="K131" t="str">
        <f>INDEX('Planning Periods'!$O$2:$O$540,MATCH('Table B Values'!A131,'Planning Periods'!$A$2:$A$540,0))</f>
        <v>Los Angeles County</v>
      </c>
      <c r="O131" t="s">
        <v>1054</v>
      </c>
      <c r="P131">
        <v>2022</v>
      </c>
      <c r="Q131">
        <v>0</v>
      </c>
      <c r="S131" t="s">
        <v>995</v>
      </c>
      <c r="T131">
        <v>2021</v>
      </c>
      <c r="U131">
        <v>0</v>
      </c>
    </row>
    <row r="132" spans="1:21">
      <c r="A132" t="s">
        <v>1055</v>
      </c>
      <c r="B132">
        <v>2022</v>
      </c>
      <c r="C132">
        <v>0</v>
      </c>
      <c r="D132">
        <v>0</v>
      </c>
      <c r="E132">
        <v>0</v>
      </c>
      <c r="F132">
        <v>0</v>
      </c>
      <c r="G132">
        <v>0</v>
      </c>
      <c r="H132">
        <v>2</v>
      </c>
      <c r="I132">
        <v>3</v>
      </c>
      <c r="J132" t="s">
        <v>768</v>
      </c>
      <c r="K132" t="str">
        <f>INDEX('Planning Periods'!$O$2:$O$540,MATCH('Table B Values'!A132,'Planning Periods'!$A$2:$A$540,0))</f>
        <v>Tuolumne County</v>
      </c>
      <c r="O132" t="s">
        <v>1056</v>
      </c>
      <c r="P132">
        <v>2022</v>
      </c>
      <c r="Q132">
        <v>0</v>
      </c>
      <c r="S132" t="s">
        <v>873</v>
      </c>
      <c r="T132">
        <v>2021</v>
      </c>
      <c r="U132">
        <v>0</v>
      </c>
    </row>
    <row r="133" spans="1:21">
      <c r="A133" t="s">
        <v>1008</v>
      </c>
      <c r="B133">
        <v>2022</v>
      </c>
      <c r="C133">
        <v>0</v>
      </c>
      <c r="D133">
        <v>0</v>
      </c>
      <c r="E133">
        <v>0</v>
      </c>
      <c r="F133">
        <v>0</v>
      </c>
      <c r="G133">
        <v>0</v>
      </c>
      <c r="H133">
        <v>0</v>
      </c>
      <c r="I133">
        <v>22</v>
      </c>
      <c r="J133" t="s">
        <v>768</v>
      </c>
      <c r="K133" t="str">
        <f>INDEX('Planning Periods'!$O$2:$O$540,MATCH('Table B Values'!A133,'Planning Periods'!$A$2:$A$540,0))</f>
        <v>Los Angeles County</v>
      </c>
      <c r="O133" t="s">
        <v>1057</v>
      </c>
      <c r="P133">
        <v>2022</v>
      </c>
      <c r="Q133">
        <v>0</v>
      </c>
      <c r="S133" t="s">
        <v>940</v>
      </c>
      <c r="T133">
        <v>2021</v>
      </c>
      <c r="U133">
        <v>3</v>
      </c>
    </row>
    <row r="134" spans="1:21">
      <c r="A134" t="s">
        <v>814</v>
      </c>
      <c r="B134">
        <v>2022</v>
      </c>
      <c r="C134">
        <v>0</v>
      </c>
      <c r="D134">
        <v>0</v>
      </c>
      <c r="E134">
        <v>0</v>
      </c>
      <c r="F134">
        <v>0</v>
      </c>
      <c r="G134">
        <v>0</v>
      </c>
      <c r="H134">
        <v>0</v>
      </c>
      <c r="I134">
        <v>68</v>
      </c>
      <c r="J134" t="s">
        <v>768</v>
      </c>
      <c r="K134" t="str">
        <f>INDEX('Planning Periods'!$O$2:$O$540,MATCH('Table B Values'!A134,'Planning Periods'!$A$2:$A$540,0))</f>
        <v>Orange County</v>
      </c>
      <c r="O134" t="s">
        <v>1058</v>
      </c>
      <c r="P134">
        <v>2022</v>
      </c>
      <c r="Q134">
        <v>0</v>
      </c>
      <c r="S134" t="s">
        <v>1059</v>
      </c>
      <c r="T134">
        <v>2021</v>
      </c>
      <c r="U134">
        <v>0</v>
      </c>
    </row>
    <row r="135" spans="1:21">
      <c r="A135" t="s">
        <v>1060</v>
      </c>
      <c r="B135">
        <v>2022</v>
      </c>
      <c r="C135">
        <v>0</v>
      </c>
      <c r="D135">
        <v>0</v>
      </c>
      <c r="E135">
        <v>0</v>
      </c>
      <c r="F135">
        <v>25</v>
      </c>
      <c r="G135">
        <v>0</v>
      </c>
      <c r="H135">
        <v>41</v>
      </c>
      <c r="I135" s="359">
        <v>3</v>
      </c>
      <c r="J135" t="s">
        <v>768</v>
      </c>
      <c r="K135" t="str">
        <f>INDEX('Planning Periods'!$O$2:$O$540,MATCH('Table B Values'!A135,'Planning Periods'!$A$2:$A$540,0))</f>
        <v>Tehama County</v>
      </c>
      <c r="O135" t="s">
        <v>1061</v>
      </c>
      <c r="P135">
        <v>2022</v>
      </c>
      <c r="Q135">
        <v>0</v>
      </c>
      <c r="S135" t="s">
        <v>1062</v>
      </c>
      <c r="T135">
        <v>2021</v>
      </c>
      <c r="U135">
        <v>8</v>
      </c>
    </row>
    <row r="136" spans="1:21">
      <c r="A136" t="s">
        <v>834</v>
      </c>
      <c r="B136">
        <v>2022</v>
      </c>
      <c r="C136">
        <v>64</v>
      </c>
      <c r="D136">
        <v>0</v>
      </c>
      <c r="E136">
        <v>66</v>
      </c>
      <c r="F136">
        <v>0</v>
      </c>
      <c r="G136">
        <v>0</v>
      </c>
      <c r="H136">
        <v>2</v>
      </c>
      <c r="I136">
        <v>462</v>
      </c>
      <c r="J136" t="s">
        <v>768</v>
      </c>
      <c r="K136" t="str">
        <f>INDEX('Planning Periods'!$O$2:$O$540,MATCH('Table B Values'!A136,'Planning Periods'!$A$2:$A$540,0))</f>
        <v>Riverside County</v>
      </c>
      <c r="O136" t="s">
        <v>1063</v>
      </c>
      <c r="P136">
        <v>2022</v>
      </c>
      <c r="Q136">
        <v>0</v>
      </c>
      <c r="S136" t="s">
        <v>993</v>
      </c>
      <c r="T136">
        <v>2021</v>
      </c>
      <c r="U136">
        <v>0</v>
      </c>
    </row>
    <row r="137" spans="1:21">
      <c r="A137" t="s">
        <v>772</v>
      </c>
      <c r="B137">
        <v>2022</v>
      </c>
      <c r="C137">
        <v>0</v>
      </c>
      <c r="D137">
        <v>0</v>
      </c>
      <c r="E137">
        <v>0</v>
      </c>
      <c r="F137">
        <v>1</v>
      </c>
      <c r="G137">
        <v>0</v>
      </c>
      <c r="H137">
        <v>0</v>
      </c>
      <c r="I137">
        <v>26</v>
      </c>
      <c r="J137" t="s">
        <v>768</v>
      </c>
      <c r="K137" t="str">
        <f>INDEX('Planning Periods'!$O$2:$O$540,MATCH('Table B Values'!A137,'Planning Periods'!$A$2:$A$540,0))</f>
        <v>Sutter County</v>
      </c>
      <c r="O137" t="s">
        <v>1064</v>
      </c>
      <c r="P137">
        <v>2022</v>
      </c>
      <c r="Q137">
        <v>0</v>
      </c>
      <c r="S137" t="s">
        <v>1065</v>
      </c>
      <c r="T137">
        <v>2021</v>
      </c>
      <c r="U137">
        <v>0</v>
      </c>
    </row>
    <row r="138" spans="1:21">
      <c r="A138" t="s">
        <v>844</v>
      </c>
      <c r="B138">
        <v>2022</v>
      </c>
      <c r="C138">
        <v>0</v>
      </c>
      <c r="D138">
        <v>0</v>
      </c>
      <c r="E138">
        <v>0</v>
      </c>
      <c r="F138">
        <v>0</v>
      </c>
      <c r="G138">
        <v>0</v>
      </c>
      <c r="H138">
        <v>0</v>
      </c>
      <c r="I138">
        <v>1</v>
      </c>
      <c r="J138" t="s">
        <v>768</v>
      </c>
      <c r="K138" t="str">
        <f>INDEX('Planning Periods'!$O$2:$O$540,MATCH('Table B Values'!A138,'Planning Periods'!$A$2:$A$540,0))</f>
        <v>Amador County</v>
      </c>
      <c r="O138" t="s">
        <v>1066</v>
      </c>
      <c r="P138">
        <v>2022</v>
      </c>
      <c r="Q138">
        <v>0</v>
      </c>
      <c r="S138" t="s">
        <v>1067</v>
      </c>
      <c r="T138">
        <v>2021</v>
      </c>
      <c r="U138">
        <v>8</v>
      </c>
    </row>
    <row r="139" spans="1:21">
      <c r="A139" t="s">
        <v>913</v>
      </c>
      <c r="B139">
        <v>2022</v>
      </c>
      <c r="C139">
        <v>29</v>
      </c>
      <c r="D139">
        <v>8</v>
      </c>
      <c r="E139">
        <v>0</v>
      </c>
      <c r="F139">
        <v>13</v>
      </c>
      <c r="G139">
        <v>0</v>
      </c>
      <c r="H139">
        <v>8</v>
      </c>
      <c r="I139">
        <v>142</v>
      </c>
      <c r="J139" t="s">
        <v>768</v>
      </c>
      <c r="K139" t="str">
        <f>INDEX('Planning Periods'!$O$2:$O$540,MATCH('Table B Values'!A139,'Planning Periods'!$A$2:$A$540,0))</f>
        <v>Shasta County</v>
      </c>
      <c r="O139" t="s">
        <v>1068</v>
      </c>
      <c r="P139">
        <v>2022</v>
      </c>
      <c r="Q139">
        <v>0</v>
      </c>
      <c r="S139" t="s">
        <v>1069</v>
      </c>
      <c r="T139">
        <v>2021</v>
      </c>
      <c r="U139">
        <v>0</v>
      </c>
    </row>
    <row r="140" spans="1:21">
      <c r="A140" t="s">
        <v>990</v>
      </c>
      <c r="B140">
        <v>2022</v>
      </c>
      <c r="C140">
        <v>0</v>
      </c>
      <c r="D140">
        <v>4</v>
      </c>
      <c r="E140">
        <v>0</v>
      </c>
      <c r="F140">
        <v>13</v>
      </c>
      <c r="G140">
        <v>0</v>
      </c>
      <c r="H140" s="359">
        <v>0</v>
      </c>
      <c r="I140" s="359">
        <v>2</v>
      </c>
      <c r="J140" t="s">
        <v>768</v>
      </c>
      <c r="K140" t="str">
        <f>INDEX('Planning Periods'!$O$2:$O$540,MATCH('Table B Values'!A140,'Planning Periods'!$A$2:$A$540,0))</f>
        <v>Shasta County</v>
      </c>
      <c r="O140" t="s">
        <v>1070</v>
      </c>
      <c r="P140">
        <v>2022</v>
      </c>
      <c r="Q140">
        <v>0</v>
      </c>
      <c r="S140" t="s">
        <v>816</v>
      </c>
      <c r="T140">
        <v>2021</v>
      </c>
      <c r="U140">
        <v>0</v>
      </c>
    </row>
    <row r="141" spans="1:21">
      <c r="A141" t="s">
        <v>792</v>
      </c>
      <c r="B141">
        <v>2022</v>
      </c>
      <c r="C141">
        <v>95</v>
      </c>
      <c r="D141">
        <v>0</v>
      </c>
      <c r="E141">
        <v>2</v>
      </c>
      <c r="F141">
        <v>0</v>
      </c>
      <c r="G141">
        <v>60</v>
      </c>
      <c r="H141">
        <v>0</v>
      </c>
      <c r="I141">
        <v>281</v>
      </c>
      <c r="J141" t="s">
        <v>768</v>
      </c>
      <c r="K141" t="str">
        <f>INDEX('Planning Periods'!$O$2:$O$540,MATCH('Table B Values'!A141,'Planning Periods'!$A$2:$A$540,0))</f>
        <v>Los Angeles County</v>
      </c>
      <c r="O141" t="s">
        <v>1071</v>
      </c>
      <c r="P141">
        <v>2022</v>
      </c>
      <c r="Q141">
        <v>0</v>
      </c>
      <c r="S141" t="s">
        <v>1072</v>
      </c>
      <c r="T141">
        <v>2021</v>
      </c>
      <c r="U141">
        <v>0</v>
      </c>
    </row>
    <row r="142" spans="1:21">
      <c r="A142" t="s">
        <v>1045</v>
      </c>
      <c r="B142">
        <v>2022</v>
      </c>
      <c r="C142">
        <v>0</v>
      </c>
      <c r="D142">
        <v>0</v>
      </c>
      <c r="E142">
        <v>0</v>
      </c>
      <c r="F142">
        <v>0</v>
      </c>
      <c r="G142">
        <v>0</v>
      </c>
      <c r="H142">
        <v>124</v>
      </c>
      <c r="I142">
        <v>35</v>
      </c>
      <c r="J142" t="s">
        <v>768</v>
      </c>
      <c r="K142" t="str">
        <f>INDEX('Planning Periods'!$O$2:$O$540,MATCH('Table B Values'!A142,'Planning Periods'!$A$2:$A$540,0))</f>
        <v>San Diego County</v>
      </c>
      <c r="O142" t="s">
        <v>1073</v>
      </c>
      <c r="P142">
        <v>2022</v>
      </c>
      <c r="Q142">
        <v>0</v>
      </c>
      <c r="S142" t="s">
        <v>1074</v>
      </c>
      <c r="T142">
        <v>2021</v>
      </c>
      <c r="U142">
        <v>18</v>
      </c>
    </row>
    <row r="143" spans="1:21">
      <c r="A143" t="s">
        <v>935</v>
      </c>
      <c r="B143">
        <v>2022</v>
      </c>
      <c r="C143">
        <v>0</v>
      </c>
      <c r="D143">
        <v>2</v>
      </c>
      <c r="E143">
        <v>0</v>
      </c>
      <c r="F143">
        <v>2</v>
      </c>
      <c r="G143">
        <v>0</v>
      </c>
      <c r="H143">
        <v>2</v>
      </c>
      <c r="I143">
        <v>0</v>
      </c>
      <c r="J143" t="s">
        <v>768</v>
      </c>
      <c r="K143" t="str">
        <f>INDEX('Planning Periods'!$O$2:$O$540,MATCH('Table B Values'!A143,'Planning Periods'!$A$2:$A$540,0))</f>
        <v>Sierra County</v>
      </c>
      <c r="O143" t="s">
        <v>1075</v>
      </c>
      <c r="P143">
        <v>2022</v>
      </c>
      <c r="Q143">
        <v>0</v>
      </c>
      <c r="S143" t="s">
        <v>1076</v>
      </c>
      <c r="T143">
        <v>2021</v>
      </c>
      <c r="U143">
        <v>0</v>
      </c>
    </row>
    <row r="144" spans="1:21">
      <c r="A144" t="s">
        <v>1011</v>
      </c>
      <c r="B144">
        <v>2022</v>
      </c>
      <c r="C144">
        <v>53</v>
      </c>
      <c r="D144">
        <v>0</v>
      </c>
      <c r="E144">
        <v>50</v>
      </c>
      <c r="F144">
        <v>0</v>
      </c>
      <c r="G144">
        <v>0</v>
      </c>
      <c r="H144">
        <v>85</v>
      </c>
      <c r="I144">
        <v>374</v>
      </c>
      <c r="J144" t="s">
        <v>768</v>
      </c>
      <c r="K144" t="str">
        <f>INDEX('Planning Periods'!$O$2:$O$540,MATCH('Table B Values'!A144,'Planning Periods'!$A$2:$A$540,0))</f>
        <v>Ventura County</v>
      </c>
      <c r="O144" t="s">
        <v>1077</v>
      </c>
      <c r="P144">
        <v>2022</v>
      </c>
      <c r="Q144">
        <v>0</v>
      </c>
      <c r="S144" t="s">
        <v>1078</v>
      </c>
      <c r="T144">
        <v>2021</v>
      </c>
      <c r="U144">
        <v>0</v>
      </c>
    </row>
    <row r="145" spans="1:21">
      <c r="A145" t="s">
        <v>1015</v>
      </c>
      <c r="B145">
        <v>2022</v>
      </c>
      <c r="C145">
        <v>0</v>
      </c>
      <c r="D145">
        <v>0</v>
      </c>
      <c r="E145">
        <v>0</v>
      </c>
      <c r="F145">
        <v>0</v>
      </c>
      <c r="G145">
        <v>0</v>
      </c>
      <c r="H145">
        <v>14</v>
      </c>
      <c r="I145">
        <v>3</v>
      </c>
      <c r="J145" t="s">
        <v>768</v>
      </c>
      <c r="K145" t="str">
        <f>INDEX('Planning Periods'!$O$2:$O$540,MATCH('Table B Values'!A145,'Planning Periods'!$A$2:$A$540,0))</f>
        <v>San Diego County</v>
      </c>
      <c r="O145" t="s">
        <v>1079</v>
      </c>
      <c r="P145">
        <v>2022</v>
      </c>
      <c r="Q145">
        <v>0</v>
      </c>
      <c r="S145" t="s">
        <v>1080</v>
      </c>
      <c r="T145">
        <v>2021</v>
      </c>
      <c r="U145">
        <v>0</v>
      </c>
    </row>
    <row r="146" spans="1:21">
      <c r="A146" t="s">
        <v>992</v>
      </c>
      <c r="B146">
        <v>2022</v>
      </c>
      <c r="C146">
        <v>0</v>
      </c>
      <c r="D146">
        <v>0</v>
      </c>
      <c r="E146">
        <v>0</v>
      </c>
      <c r="F146">
        <v>11</v>
      </c>
      <c r="G146">
        <v>0</v>
      </c>
      <c r="H146">
        <v>1</v>
      </c>
      <c r="I146">
        <v>3</v>
      </c>
      <c r="J146" t="s">
        <v>768</v>
      </c>
      <c r="K146" t="str">
        <f>INDEX('Planning Periods'!$O$2:$O$540,MATCH('Table B Values'!A146,'Planning Periods'!$A$2:$A$540,0))</f>
        <v>Los Angeles County</v>
      </c>
      <c r="O146" t="s">
        <v>1081</v>
      </c>
      <c r="P146">
        <v>2022</v>
      </c>
      <c r="Q146">
        <v>0</v>
      </c>
      <c r="S146" t="s">
        <v>1082</v>
      </c>
      <c r="T146">
        <v>2021</v>
      </c>
      <c r="U146">
        <v>0</v>
      </c>
    </row>
    <row r="147" spans="1:21">
      <c r="A147" t="s">
        <v>1001</v>
      </c>
      <c r="B147">
        <v>2022</v>
      </c>
      <c r="C147">
        <v>0</v>
      </c>
      <c r="D147">
        <v>0</v>
      </c>
      <c r="E147">
        <v>0</v>
      </c>
      <c r="F147">
        <v>0</v>
      </c>
      <c r="G147">
        <v>0</v>
      </c>
      <c r="H147">
        <v>0</v>
      </c>
      <c r="I147">
        <v>6</v>
      </c>
      <c r="J147" t="s">
        <v>768</v>
      </c>
      <c r="K147" t="str">
        <f>INDEX('Planning Periods'!$O$2:$O$540,MATCH('Table B Values'!A147,'Planning Periods'!$A$2:$A$540,0))</f>
        <v>Los Angeles County</v>
      </c>
      <c r="O147" t="s">
        <v>1083</v>
      </c>
      <c r="P147">
        <v>2022</v>
      </c>
      <c r="Q147">
        <v>0</v>
      </c>
      <c r="S147" t="s">
        <v>1084</v>
      </c>
      <c r="T147">
        <v>2021</v>
      </c>
      <c r="U147">
        <v>0</v>
      </c>
    </row>
    <row r="148" spans="1:21">
      <c r="A148" t="s">
        <v>1085</v>
      </c>
      <c r="B148">
        <v>2022</v>
      </c>
      <c r="C148">
        <v>0</v>
      </c>
      <c r="D148">
        <v>0</v>
      </c>
      <c r="E148">
        <v>0</v>
      </c>
      <c r="F148">
        <v>0</v>
      </c>
      <c r="G148">
        <v>0</v>
      </c>
      <c r="H148">
        <v>82</v>
      </c>
      <c r="I148">
        <v>43</v>
      </c>
      <c r="J148" t="s">
        <v>768</v>
      </c>
      <c r="K148" t="str">
        <f>INDEX('Planning Periods'!$O$2:$O$540,MATCH('Table B Values'!A148,'Planning Periods'!$A$2:$A$540,0))</f>
        <v>San Diego County</v>
      </c>
      <c r="O148" t="s">
        <v>1086</v>
      </c>
      <c r="P148">
        <v>2022</v>
      </c>
      <c r="Q148">
        <v>0</v>
      </c>
      <c r="S148" t="s">
        <v>997</v>
      </c>
      <c r="T148">
        <v>2021</v>
      </c>
      <c r="U148">
        <v>0</v>
      </c>
    </row>
    <row r="149" spans="1:21">
      <c r="A149" t="s">
        <v>1087</v>
      </c>
      <c r="B149">
        <v>2022</v>
      </c>
      <c r="C149">
        <v>0</v>
      </c>
      <c r="D149">
        <v>0</v>
      </c>
      <c r="E149">
        <v>0</v>
      </c>
      <c r="F149">
        <v>0</v>
      </c>
      <c r="G149">
        <v>0</v>
      </c>
      <c r="H149">
        <v>0</v>
      </c>
      <c r="I149">
        <v>6</v>
      </c>
      <c r="J149" t="s">
        <v>768</v>
      </c>
      <c r="K149" t="str">
        <f>INDEX('Planning Periods'!$O$2:$O$540,MATCH('Table B Values'!A149,'Planning Periods'!$A$2:$A$540,0))</f>
        <v>Los Angeles County</v>
      </c>
      <c r="O149" t="s">
        <v>1088</v>
      </c>
      <c r="P149">
        <v>2022</v>
      </c>
      <c r="Q149">
        <v>0</v>
      </c>
      <c r="S149" t="s">
        <v>1089</v>
      </c>
      <c r="T149">
        <v>2021</v>
      </c>
      <c r="U149">
        <v>0</v>
      </c>
    </row>
    <row r="150" spans="1:21">
      <c r="A150" t="s">
        <v>1090</v>
      </c>
      <c r="B150">
        <v>2022</v>
      </c>
      <c r="C150">
        <v>0</v>
      </c>
      <c r="D150">
        <v>0</v>
      </c>
      <c r="E150">
        <v>0</v>
      </c>
      <c r="F150">
        <v>0</v>
      </c>
      <c r="G150">
        <v>0</v>
      </c>
      <c r="H150">
        <v>24</v>
      </c>
      <c r="I150" s="359">
        <v>20</v>
      </c>
      <c r="J150" t="s">
        <v>768</v>
      </c>
      <c r="K150" t="str">
        <f>INDEX('Planning Periods'!$O$2:$O$540,MATCH('Table B Values'!A150,'Planning Periods'!$A$2:$A$540,0))</f>
        <v>Ventura County</v>
      </c>
      <c r="O150" t="s">
        <v>1091</v>
      </c>
      <c r="P150">
        <v>2022</v>
      </c>
      <c r="Q150">
        <v>0</v>
      </c>
      <c r="S150" t="s">
        <v>1000</v>
      </c>
      <c r="T150">
        <v>2021</v>
      </c>
      <c r="U150">
        <v>0</v>
      </c>
    </row>
    <row r="151" spans="1:21">
      <c r="A151" t="s">
        <v>1092</v>
      </c>
      <c r="B151">
        <v>2022</v>
      </c>
      <c r="C151">
        <v>0</v>
      </c>
      <c r="D151">
        <v>0</v>
      </c>
      <c r="E151">
        <v>0</v>
      </c>
      <c r="F151">
        <v>0</v>
      </c>
      <c r="G151">
        <v>0</v>
      </c>
      <c r="H151">
        <v>0</v>
      </c>
      <c r="I151">
        <v>1</v>
      </c>
      <c r="J151" t="s">
        <v>768</v>
      </c>
      <c r="K151" t="str">
        <f>INDEX('Planning Periods'!$O$2:$O$540,MATCH('Table B Values'!A151,'Planning Periods'!$A$2:$A$540,0))</f>
        <v>Riverside County</v>
      </c>
      <c r="O151" t="s">
        <v>1093</v>
      </c>
      <c r="P151">
        <v>2022</v>
      </c>
      <c r="Q151">
        <v>0</v>
      </c>
      <c r="S151" t="s">
        <v>1094</v>
      </c>
      <c r="T151">
        <v>2021</v>
      </c>
      <c r="U151">
        <v>0</v>
      </c>
    </row>
    <row r="152" spans="1:21">
      <c r="A152" t="s">
        <v>1095</v>
      </c>
      <c r="B152">
        <v>2022</v>
      </c>
      <c r="C152">
        <v>0</v>
      </c>
      <c r="D152">
        <v>0</v>
      </c>
      <c r="E152">
        <v>0</v>
      </c>
      <c r="F152">
        <v>13</v>
      </c>
      <c r="G152">
        <v>0</v>
      </c>
      <c r="H152">
        <v>6</v>
      </c>
      <c r="I152">
        <v>48</v>
      </c>
      <c r="J152" t="s">
        <v>768</v>
      </c>
      <c r="K152" t="str">
        <f>INDEX('Planning Periods'!$O$2:$O$540,MATCH('Table B Values'!A152,'Planning Periods'!$A$2:$A$540,0))</f>
        <v>Riverside County</v>
      </c>
      <c r="O152" t="s">
        <v>1096</v>
      </c>
      <c r="P152">
        <v>2022</v>
      </c>
      <c r="Q152">
        <v>0</v>
      </c>
      <c r="S152" t="s">
        <v>853</v>
      </c>
      <c r="T152">
        <v>2021</v>
      </c>
      <c r="U152">
        <v>12</v>
      </c>
    </row>
    <row r="153" spans="1:21">
      <c r="A153" t="s">
        <v>1097</v>
      </c>
      <c r="B153">
        <v>2022</v>
      </c>
      <c r="C153">
        <v>0</v>
      </c>
      <c r="D153">
        <v>0</v>
      </c>
      <c r="E153">
        <v>0</v>
      </c>
      <c r="F153">
        <v>2</v>
      </c>
      <c r="G153">
        <v>0</v>
      </c>
      <c r="H153">
        <v>19</v>
      </c>
      <c r="I153">
        <v>547</v>
      </c>
      <c r="J153" t="s">
        <v>768</v>
      </c>
      <c r="K153" t="str">
        <f>INDEX('Planning Periods'!$O$2:$O$540,MATCH('Table B Values'!A153,'Planning Periods'!$A$2:$A$540,0))</f>
        <v>San Bernardino County</v>
      </c>
      <c r="O153" t="s">
        <v>1098</v>
      </c>
      <c r="P153">
        <v>2022</v>
      </c>
      <c r="Q153">
        <v>0</v>
      </c>
      <c r="S153" t="s">
        <v>1099</v>
      </c>
      <c r="T153">
        <v>2021</v>
      </c>
      <c r="U153">
        <v>0</v>
      </c>
    </row>
    <row r="154" spans="1:21">
      <c r="A154" t="s">
        <v>927</v>
      </c>
      <c r="B154">
        <v>2022</v>
      </c>
      <c r="C154">
        <v>0</v>
      </c>
      <c r="D154">
        <v>4</v>
      </c>
      <c r="E154">
        <v>0</v>
      </c>
      <c r="F154">
        <v>6</v>
      </c>
      <c r="G154">
        <v>0</v>
      </c>
      <c r="H154">
        <v>6</v>
      </c>
      <c r="I154">
        <v>46</v>
      </c>
      <c r="J154" t="s">
        <v>768</v>
      </c>
      <c r="K154" t="str">
        <f>INDEX('Planning Periods'!$O$2:$O$540,MATCH('Table B Values'!A154,'Planning Periods'!$A$2:$A$540,0))</f>
        <v>San Bernardino County</v>
      </c>
      <c r="O154" t="s">
        <v>1100</v>
      </c>
      <c r="P154">
        <v>2022</v>
      </c>
      <c r="Q154">
        <v>0</v>
      </c>
      <c r="S154" t="s">
        <v>801</v>
      </c>
      <c r="T154">
        <v>2021</v>
      </c>
      <c r="U154">
        <v>0</v>
      </c>
    </row>
    <row r="155" spans="1:21">
      <c r="A155" t="s">
        <v>1101</v>
      </c>
      <c r="B155">
        <v>2022</v>
      </c>
      <c r="C155">
        <v>0</v>
      </c>
      <c r="D155">
        <v>2</v>
      </c>
      <c r="E155">
        <v>0</v>
      </c>
      <c r="F155">
        <v>0</v>
      </c>
      <c r="G155">
        <v>0</v>
      </c>
      <c r="H155">
        <v>2</v>
      </c>
      <c r="I155">
        <v>2</v>
      </c>
      <c r="J155" t="s">
        <v>768</v>
      </c>
      <c r="K155" t="str">
        <f>INDEX('Planning Periods'!$O$2:$O$540,MATCH('Table B Values'!A155,'Planning Periods'!$A$2:$A$540,0))</f>
        <v>Los Angeles County</v>
      </c>
      <c r="O155" t="s">
        <v>1102</v>
      </c>
      <c r="P155">
        <v>2022</v>
      </c>
      <c r="Q155">
        <v>0</v>
      </c>
      <c r="S155" t="s">
        <v>1009</v>
      </c>
      <c r="T155">
        <v>2021</v>
      </c>
      <c r="U155">
        <v>0</v>
      </c>
    </row>
    <row r="156" spans="1:21">
      <c r="A156" t="s">
        <v>838</v>
      </c>
      <c r="B156">
        <v>2022</v>
      </c>
      <c r="C156">
        <v>136</v>
      </c>
      <c r="D156">
        <v>0</v>
      </c>
      <c r="E156">
        <v>127</v>
      </c>
      <c r="F156">
        <v>0</v>
      </c>
      <c r="G156">
        <v>0</v>
      </c>
      <c r="H156">
        <v>3</v>
      </c>
      <c r="I156">
        <v>106</v>
      </c>
      <c r="J156" t="s">
        <v>768</v>
      </c>
      <c r="K156" t="str">
        <f>INDEX('Planning Periods'!$O$2:$O$540,MATCH('Table B Values'!A156,'Planning Periods'!$A$2:$A$540,0))</f>
        <v>Butte County</v>
      </c>
      <c r="O156" t="s">
        <v>1103</v>
      </c>
      <c r="P156">
        <v>2022</v>
      </c>
      <c r="Q156">
        <v>0</v>
      </c>
      <c r="S156" t="s">
        <v>1104</v>
      </c>
      <c r="T156">
        <v>2021</v>
      </c>
      <c r="U156">
        <v>0</v>
      </c>
    </row>
    <row r="157" spans="1:21">
      <c r="A157" t="s">
        <v>955</v>
      </c>
      <c r="B157">
        <v>2022</v>
      </c>
      <c r="C157">
        <v>58</v>
      </c>
      <c r="D157">
        <v>5</v>
      </c>
      <c r="E157">
        <v>0</v>
      </c>
      <c r="F157">
        <v>8</v>
      </c>
      <c r="G157">
        <v>0</v>
      </c>
      <c r="H157">
        <v>5</v>
      </c>
      <c r="I157">
        <v>120</v>
      </c>
      <c r="J157" t="s">
        <v>768</v>
      </c>
      <c r="K157" t="str">
        <f>INDEX('Planning Periods'!$O$2:$O$540,MATCH('Table B Values'!A157,'Planning Periods'!$A$2:$A$540,0))</f>
        <v>Orange County</v>
      </c>
      <c r="O157" t="s">
        <v>909</v>
      </c>
      <c r="P157">
        <v>2021</v>
      </c>
      <c r="Q157">
        <v>0</v>
      </c>
      <c r="S157" t="s">
        <v>867</v>
      </c>
      <c r="T157">
        <v>2021</v>
      </c>
      <c r="U157">
        <v>0</v>
      </c>
    </row>
    <row r="158" spans="1:21">
      <c r="A158" t="s">
        <v>1105</v>
      </c>
      <c r="B158">
        <v>2022</v>
      </c>
      <c r="C158">
        <v>0</v>
      </c>
      <c r="D158">
        <v>0</v>
      </c>
      <c r="E158">
        <v>0</v>
      </c>
      <c r="F158">
        <v>116</v>
      </c>
      <c r="G158">
        <v>69</v>
      </c>
      <c r="H158">
        <v>25</v>
      </c>
      <c r="I158">
        <v>630</v>
      </c>
      <c r="J158" t="s">
        <v>768</v>
      </c>
      <c r="K158" t="str">
        <f>INDEX('Planning Periods'!$O$2:$O$540,MATCH('Table B Values'!A158,'Planning Periods'!$A$2:$A$540,0))</f>
        <v>Los Angeles County</v>
      </c>
      <c r="O158" t="s">
        <v>906</v>
      </c>
      <c r="P158">
        <v>2021</v>
      </c>
      <c r="Q158">
        <v>0</v>
      </c>
      <c r="S158" t="s">
        <v>1106</v>
      </c>
      <c r="T158">
        <v>2021</v>
      </c>
      <c r="U158">
        <v>0</v>
      </c>
    </row>
    <row r="159" spans="1:21">
      <c r="A159" t="s">
        <v>1107</v>
      </c>
      <c r="B159">
        <v>2022</v>
      </c>
      <c r="C159">
        <v>0</v>
      </c>
      <c r="D159">
        <v>0</v>
      </c>
      <c r="E159">
        <v>0</v>
      </c>
      <c r="F159">
        <v>2</v>
      </c>
      <c r="G159">
        <v>0</v>
      </c>
      <c r="H159">
        <v>0</v>
      </c>
      <c r="I159">
        <v>11</v>
      </c>
      <c r="J159" t="s">
        <v>768</v>
      </c>
      <c r="K159" t="str">
        <f>INDEX('Planning Periods'!$O$2:$O$540,MATCH('Table B Values'!A159,'Planning Periods'!$A$2:$A$540,0))</f>
        <v>Imperial County</v>
      </c>
      <c r="O159" t="s">
        <v>1018</v>
      </c>
      <c r="P159">
        <v>2021</v>
      </c>
      <c r="Q159">
        <v>0</v>
      </c>
      <c r="S159" t="s">
        <v>964</v>
      </c>
      <c r="T159">
        <v>2021</v>
      </c>
      <c r="U159">
        <v>0</v>
      </c>
    </row>
    <row r="160" spans="1:21">
      <c r="A160" t="s">
        <v>1108</v>
      </c>
      <c r="B160">
        <v>2022</v>
      </c>
      <c r="C160">
        <v>0</v>
      </c>
      <c r="D160">
        <v>0</v>
      </c>
      <c r="E160">
        <v>0</v>
      </c>
      <c r="F160">
        <v>0</v>
      </c>
      <c r="G160">
        <v>0</v>
      </c>
      <c r="H160">
        <v>0</v>
      </c>
      <c r="I160">
        <v>7</v>
      </c>
      <c r="J160" t="s">
        <v>768</v>
      </c>
      <c r="K160" t="str">
        <f>INDEX('Planning Periods'!$O$2:$O$540,MATCH('Table B Values'!A160,'Planning Periods'!$A$2:$A$540,0))</f>
        <v>Orange County</v>
      </c>
      <c r="O160" t="s">
        <v>914</v>
      </c>
      <c r="P160">
        <v>2021</v>
      </c>
      <c r="Q160">
        <v>0</v>
      </c>
      <c r="S160" t="s">
        <v>971</v>
      </c>
      <c r="T160">
        <v>2021</v>
      </c>
      <c r="U160">
        <v>0</v>
      </c>
    </row>
    <row r="161" spans="1:21">
      <c r="A161" t="s">
        <v>1109</v>
      </c>
      <c r="B161">
        <v>2022</v>
      </c>
      <c r="C161">
        <v>0</v>
      </c>
      <c r="D161">
        <v>0</v>
      </c>
      <c r="E161">
        <v>0</v>
      </c>
      <c r="F161">
        <v>0</v>
      </c>
      <c r="G161">
        <v>0</v>
      </c>
      <c r="H161">
        <v>45</v>
      </c>
      <c r="I161">
        <v>84</v>
      </c>
      <c r="J161" t="s">
        <v>768</v>
      </c>
      <c r="K161" t="str">
        <f>INDEX('Planning Periods'!$O$2:$O$540,MATCH('Table B Values'!A161,'Planning Periods'!$A$2:$A$540,0))</f>
        <v>Butte County</v>
      </c>
      <c r="O161" t="s">
        <v>904</v>
      </c>
      <c r="P161">
        <v>2021</v>
      </c>
      <c r="Q161">
        <v>0</v>
      </c>
      <c r="S161" t="s">
        <v>1110</v>
      </c>
      <c r="T161">
        <v>2021</v>
      </c>
      <c r="U161">
        <v>0</v>
      </c>
    </row>
    <row r="162" spans="1:21">
      <c r="A162" t="s">
        <v>1111</v>
      </c>
      <c r="B162">
        <v>2022</v>
      </c>
      <c r="C162">
        <v>0</v>
      </c>
      <c r="D162">
        <v>0</v>
      </c>
      <c r="E162">
        <v>0</v>
      </c>
      <c r="F162">
        <v>0</v>
      </c>
      <c r="G162">
        <v>0</v>
      </c>
      <c r="H162">
        <v>3</v>
      </c>
      <c r="I162">
        <v>13</v>
      </c>
      <c r="J162" t="s">
        <v>768</v>
      </c>
      <c r="K162" t="str">
        <f>INDEX('Planning Periods'!$O$2:$O$540,MATCH('Table B Values'!A162,'Planning Periods'!$A$2:$A$540,0))</f>
        <v>Riverside County</v>
      </c>
      <c r="O162" t="s">
        <v>892</v>
      </c>
      <c r="P162">
        <v>2021</v>
      </c>
      <c r="Q162">
        <v>0</v>
      </c>
      <c r="S162" t="s">
        <v>870</v>
      </c>
      <c r="T162">
        <v>2021</v>
      </c>
      <c r="U162">
        <v>24</v>
      </c>
    </row>
    <row r="163" spans="1:21">
      <c r="A163" t="s">
        <v>1112</v>
      </c>
      <c r="B163">
        <v>2022</v>
      </c>
      <c r="C163">
        <v>0</v>
      </c>
      <c r="D163">
        <v>0</v>
      </c>
      <c r="E163">
        <v>0</v>
      </c>
      <c r="F163">
        <v>1</v>
      </c>
      <c r="G163">
        <v>0</v>
      </c>
      <c r="H163">
        <v>4</v>
      </c>
      <c r="I163">
        <v>0</v>
      </c>
      <c r="J163" t="s">
        <v>768</v>
      </c>
      <c r="K163" t="str">
        <f>INDEX('Planning Periods'!$O$2:$O$540,MATCH('Table B Values'!A163,'Planning Periods'!$A$2:$A$540,0))</f>
        <v>Imperial County</v>
      </c>
      <c r="O163" t="s">
        <v>917</v>
      </c>
      <c r="P163">
        <v>2021</v>
      </c>
      <c r="Q163">
        <v>0</v>
      </c>
      <c r="S163" t="s">
        <v>1113</v>
      </c>
      <c r="T163">
        <v>2021</v>
      </c>
      <c r="U163">
        <v>60</v>
      </c>
    </row>
    <row r="164" spans="1:21">
      <c r="A164" t="s">
        <v>1114</v>
      </c>
      <c r="B164">
        <v>2022</v>
      </c>
      <c r="C164">
        <v>0</v>
      </c>
      <c r="D164">
        <v>0</v>
      </c>
      <c r="E164">
        <v>0</v>
      </c>
      <c r="F164">
        <v>0</v>
      </c>
      <c r="G164">
        <v>0</v>
      </c>
      <c r="H164">
        <v>4</v>
      </c>
      <c r="I164">
        <v>2</v>
      </c>
      <c r="J164" t="s">
        <v>768</v>
      </c>
      <c r="K164" t="str">
        <f>INDEX('Planning Periods'!$O$2:$O$540,MATCH('Table B Values'!A164,'Planning Periods'!$A$2:$A$540,0))</f>
        <v>Los Angeles County</v>
      </c>
      <c r="O164" t="s">
        <v>908</v>
      </c>
      <c r="P164">
        <v>2021</v>
      </c>
      <c r="Q164">
        <v>0</v>
      </c>
      <c r="S164" t="s">
        <v>988</v>
      </c>
      <c r="T164">
        <v>2021</v>
      </c>
      <c r="U164">
        <v>0</v>
      </c>
    </row>
    <row r="165" spans="1:21">
      <c r="A165" t="s">
        <v>952</v>
      </c>
      <c r="B165">
        <v>2022</v>
      </c>
      <c r="C165">
        <v>0</v>
      </c>
      <c r="D165">
        <v>7</v>
      </c>
      <c r="E165">
        <v>0</v>
      </c>
      <c r="F165">
        <v>7</v>
      </c>
      <c r="G165">
        <v>0</v>
      </c>
      <c r="H165">
        <v>78</v>
      </c>
      <c r="I165">
        <v>48</v>
      </c>
      <c r="J165" t="s">
        <v>768</v>
      </c>
      <c r="K165" t="str">
        <f>INDEX('Planning Periods'!$O$2:$O$540,MATCH('Table B Values'!A165,'Planning Periods'!$A$2:$A$540,0))</f>
        <v>Calaveras County</v>
      </c>
      <c r="O165" t="s">
        <v>871</v>
      </c>
      <c r="P165">
        <v>2021</v>
      </c>
      <c r="Q165">
        <v>0</v>
      </c>
      <c r="S165" t="s">
        <v>987</v>
      </c>
      <c r="T165">
        <v>2021</v>
      </c>
      <c r="U165">
        <v>0</v>
      </c>
    </row>
    <row r="166" spans="1:21">
      <c r="A166" t="s">
        <v>816</v>
      </c>
      <c r="B166">
        <v>2022</v>
      </c>
      <c r="C166">
        <v>52</v>
      </c>
      <c r="D166">
        <v>0</v>
      </c>
      <c r="E166">
        <v>0</v>
      </c>
      <c r="F166">
        <v>0</v>
      </c>
      <c r="G166">
        <v>0</v>
      </c>
      <c r="H166">
        <v>0</v>
      </c>
      <c r="I166">
        <v>121</v>
      </c>
      <c r="J166" t="s">
        <v>768</v>
      </c>
      <c r="K166" t="str">
        <f>INDEX('Planning Periods'!$O$2:$O$540,MATCH('Table B Values'!A166,'Planning Periods'!$A$2:$A$540,0))</f>
        <v>Riverside County</v>
      </c>
      <c r="O166" t="s">
        <v>878</v>
      </c>
      <c r="P166">
        <v>2021</v>
      </c>
      <c r="Q166">
        <v>0</v>
      </c>
      <c r="S166" t="s">
        <v>1115</v>
      </c>
      <c r="T166">
        <v>2021</v>
      </c>
      <c r="U166">
        <v>0</v>
      </c>
    </row>
    <row r="167" spans="1:21">
      <c r="A167" t="s">
        <v>1072</v>
      </c>
      <c r="B167">
        <v>2022</v>
      </c>
      <c r="C167">
        <v>0</v>
      </c>
      <c r="D167">
        <v>0</v>
      </c>
      <c r="E167">
        <v>0</v>
      </c>
      <c r="F167">
        <v>0</v>
      </c>
      <c r="G167">
        <v>0</v>
      </c>
      <c r="H167">
        <v>0</v>
      </c>
      <c r="I167">
        <v>52</v>
      </c>
      <c r="J167" t="s">
        <v>768</v>
      </c>
      <c r="K167" t="str">
        <f>INDEX('Planning Periods'!$O$2:$O$540,MATCH('Table B Values'!A167,'Planning Periods'!$A$2:$A$540,0))</f>
        <v>San Diego County</v>
      </c>
      <c r="O167" t="s">
        <v>874</v>
      </c>
      <c r="P167">
        <v>2022</v>
      </c>
      <c r="Q167">
        <v>0</v>
      </c>
      <c r="S167" t="s">
        <v>984</v>
      </c>
      <c r="T167">
        <v>2021</v>
      </c>
      <c r="U167">
        <v>0</v>
      </c>
    </row>
    <row r="168" spans="1:21">
      <c r="A168" t="s">
        <v>1078</v>
      </c>
      <c r="B168">
        <v>2022</v>
      </c>
      <c r="C168">
        <v>0</v>
      </c>
      <c r="D168">
        <v>0</v>
      </c>
      <c r="E168">
        <v>0</v>
      </c>
      <c r="F168">
        <v>0</v>
      </c>
      <c r="G168">
        <v>0</v>
      </c>
      <c r="H168">
        <v>0</v>
      </c>
      <c r="I168">
        <v>87</v>
      </c>
      <c r="J168" t="s">
        <v>768</v>
      </c>
      <c r="K168" t="str">
        <f>INDEX('Planning Periods'!$O$2:$O$540,MATCH('Table B Values'!A168,'Planning Periods'!$A$2:$A$540,0))</f>
        <v>Los Angeles County</v>
      </c>
      <c r="O168" t="s">
        <v>1116</v>
      </c>
      <c r="P168">
        <v>2022</v>
      </c>
      <c r="Q168">
        <v>0</v>
      </c>
      <c r="S168" t="s">
        <v>1117</v>
      </c>
      <c r="T168">
        <v>2021</v>
      </c>
      <c r="U168">
        <v>58</v>
      </c>
    </row>
    <row r="169" spans="1:21">
      <c r="A169" t="s">
        <v>1118</v>
      </c>
      <c r="B169">
        <v>2022</v>
      </c>
      <c r="C169">
        <v>0</v>
      </c>
      <c r="D169">
        <v>0</v>
      </c>
      <c r="E169">
        <v>0</v>
      </c>
      <c r="F169">
        <v>6</v>
      </c>
      <c r="G169">
        <v>0</v>
      </c>
      <c r="H169">
        <v>1</v>
      </c>
      <c r="I169">
        <v>0</v>
      </c>
      <c r="J169" t="s">
        <v>768</v>
      </c>
      <c r="K169" t="str">
        <f>INDEX('Planning Periods'!$O$2:$O$540,MATCH('Table B Values'!A169,'Planning Periods'!$A$2:$A$540,0))</f>
        <v>Tehama County</v>
      </c>
      <c r="O169" t="s">
        <v>886</v>
      </c>
      <c r="P169">
        <v>2021</v>
      </c>
      <c r="Q169">
        <v>0</v>
      </c>
      <c r="S169" t="s">
        <v>1119</v>
      </c>
      <c r="T169">
        <v>2021</v>
      </c>
      <c r="U169">
        <v>0</v>
      </c>
    </row>
    <row r="170" spans="1:21">
      <c r="A170" t="s">
        <v>1120</v>
      </c>
      <c r="B170">
        <v>2022</v>
      </c>
      <c r="C170">
        <v>0</v>
      </c>
      <c r="D170">
        <v>24</v>
      </c>
      <c r="E170">
        <v>0</v>
      </c>
      <c r="F170">
        <v>37</v>
      </c>
      <c r="G170">
        <v>0</v>
      </c>
      <c r="H170">
        <v>10</v>
      </c>
      <c r="I170">
        <v>4</v>
      </c>
      <c r="J170" t="s">
        <v>768</v>
      </c>
      <c r="K170" t="str">
        <f>INDEX('Planning Periods'!$O$2:$O$540,MATCH('Table B Values'!A170,'Planning Periods'!$A$2:$A$540,0))</f>
        <v>Orange County</v>
      </c>
      <c r="O170" t="s">
        <v>807</v>
      </c>
      <c r="P170">
        <v>2021</v>
      </c>
      <c r="Q170">
        <v>0</v>
      </c>
      <c r="S170" t="s">
        <v>985</v>
      </c>
      <c r="T170">
        <v>2021</v>
      </c>
      <c r="U170">
        <v>0</v>
      </c>
    </row>
    <row r="171" spans="1:21">
      <c r="A171" t="s">
        <v>1071</v>
      </c>
      <c r="B171">
        <v>2022</v>
      </c>
      <c r="C171">
        <v>0</v>
      </c>
      <c r="D171">
        <v>0</v>
      </c>
      <c r="E171">
        <v>0</v>
      </c>
      <c r="F171">
        <v>0</v>
      </c>
      <c r="G171">
        <v>0</v>
      </c>
      <c r="H171">
        <v>0</v>
      </c>
      <c r="I171">
        <v>4</v>
      </c>
      <c r="J171" t="s">
        <v>768</v>
      </c>
      <c r="K171" t="str">
        <f>INDEX('Planning Periods'!$O$2:$O$540,MATCH('Table B Values'!A171,'Planning Periods'!$A$2:$A$540,0))</f>
        <v>Los Angeles County</v>
      </c>
      <c r="O171" t="s">
        <v>883</v>
      </c>
      <c r="P171">
        <v>2021</v>
      </c>
      <c r="Q171">
        <v>0</v>
      </c>
      <c r="S171" t="s">
        <v>1005</v>
      </c>
      <c r="T171">
        <v>2021</v>
      </c>
      <c r="U171">
        <v>16</v>
      </c>
    </row>
    <row r="172" spans="1:21">
      <c r="A172" t="s">
        <v>801</v>
      </c>
      <c r="B172">
        <v>2022</v>
      </c>
      <c r="C172">
        <v>73</v>
      </c>
      <c r="D172">
        <v>0</v>
      </c>
      <c r="E172">
        <v>0</v>
      </c>
      <c r="F172">
        <v>0</v>
      </c>
      <c r="G172">
        <v>0</v>
      </c>
      <c r="H172">
        <v>0</v>
      </c>
      <c r="I172">
        <v>93</v>
      </c>
      <c r="J172" t="s">
        <v>768</v>
      </c>
      <c r="K172" t="str">
        <f>INDEX('Planning Periods'!$O$2:$O$540,MATCH('Table B Values'!A172,'Planning Periods'!$A$2:$A$540,0))</f>
        <v>Los Angeles County</v>
      </c>
      <c r="O172" t="s">
        <v>855</v>
      </c>
      <c r="P172">
        <v>2021</v>
      </c>
      <c r="Q172">
        <v>0</v>
      </c>
      <c r="S172" t="s">
        <v>1003</v>
      </c>
      <c r="T172">
        <v>2021</v>
      </c>
      <c r="U172">
        <v>0</v>
      </c>
    </row>
    <row r="173" spans="1:21">
      <c r="A173" t="s">
        <v>853</v>
      </c>
      <c r="B173">
        <v>2022</v>
      </c>
      <c r="C173">
        <v>0</v>
      </c>
      <c r="D173">
        <v>18</v>
      </c>
      <c r="E173">
        <v>0</v>
      </c>
      <c r="F173">
        <v>11</v>
      </c>
      <c r="G173">
        <v>0</v>
      </c>
      <c r="H173">
        <v>5</v>
      </c>
      <c r="I173">
        <v>97</v>
      </c>
      <c r="J173" t="s">
        <v>768</v>
      </c>
      <c r="K173" t="str">
        <f>INDEX('Planning Periods'!$O$2:$O$540,MATCH('Table B Values'!A173,'Planning Periods'!$A$2:$A$540,0))</f>
        <v>Los Angeles County</v>
      </c>
      <c r="O173" t="s">
        <v>1121</v>
      </c>
      <c r="P173">
        <v>2022</v>
      </c>
      <c r="Q173">
        <v>0</v>
      </c>
      <c r="S173" t="s">
        <v>819</v>
      </c>
      <c r="T173">
        <v>2021</v>
      </c>
      <c r="U173">
        <v>0</v>
      </c>
    </row>
    <row r="174" spans="1:21">
      <c r="A174" t="s">
        <v>1099</v>
      </c>
      <c r="B174">
        <v>2022</v>
      </c>
      <c r="C174">
        <v>0</v>
      </c>
      <c r="D174">
        <v>0</v>
      </c>
      <c r="E174">
        <v>0</v>
      </c>
      <c r="F174">
        <v>0</v>
      </c>
      <c r="G174">
        <v>0</v>
      </c>
      <c r="H174">
        <v>0</v>
      </c>
      <c r="I174">
        <v>4</v>
      </c>
      <c r="J174" t="s">
        <v>768</v>
      </c>
      <c r="K174" t="str">
        <f>INDEX('Planning Periods'!$O$2:$O$540,MATCH('Table B Values'!A174,'Planning Periods'!$A$2:$A$540,0))</f>
        <v>Del Norte County</v>
      </c>
      <c r="O174" t="s">
        <v>1122</v>
      </c>
      <c r="P174">
        <v>2022</v>
      </c>
      <c r="Q174">
        <v>0</v>
      </c>
      <c r="S174" t="s">
        <v>882</v>
      </c>
      <c r="T174">
        <v>2021</v>
      </c>
      <c r="U174">
        <v>0</v>
      </c>
    </row>
    <row r="175" spans="1:21">
      <c r="A175" t="s">
        <v>1123</v>
      </c>
      <c r="B175">
        <v>2022</v>
      </c>
      <c r="C175">
        <v>0</v>
      </c>
      <c r="D175">
        <v>12</v>
      </c>
      <c r="E175">
        <v>0</v>
      </c>
      <c r="F175">
        <v>3</v>
      </c>
      <c r="G175">
        <v>1</v>
      </c>
      <c r="H175">
        <v>0</v>
      </c>
      <c r="I175">
        <v>37</v>
      </c>
      <c r="J175" t="s">
        <v>768</v>
      </c>
      <c r="K175" t="str">
        <f>INDEX('Planning Periods'!$O$2:$O$540,MATCH('Table B Values'!A175,'Planning Periods'!$A$2:$A$540,0))</f>
        <v>Los Angeles County</v>
      </c>
      <c r="O175" t="s">
        <v>1124</v>
      </c>
      <c r="P175">
        <v>2022</v>
      </c>
      <c r="Q175">
        <v>0</v>
      </c>
      <c r="S175" t="s">
        <v>1014</v>
      </c>
      <c r="T175">
        <v>2021</v>
      </c>
      <c r="U175">
        <v>0</v>
      </c>
    </row>
    <row r="176" spans="1:21">
      <c r="A176" t="s">
        <v>1124</v>
      </c>
      <c r="B176">
        <v>2022</v>
      </c>
      <c r="C176">
        <v>0</v>
      </c>
      <c r="D176">
        <v>0</v>
      </c>
      <c r="E176">
        <v>0</v>
      </c>
      <c r="F176">
        <v>0</v>
      </c>
      <c r="G176">
        <v>0</v>
      </c>
      <c r="H176">
        <v>0</v>
      </c>
      <c r="I176">
        <v>0</v>
      </c>
      <c r="J176" t="s">
        <v>768</v>
      </c>
      <c r="K176" t="str">
        <f>INDEX('Planning Periods'!$O$2:$O$540,MATCH('Table B Values'!A176,'Planning Periods'!$A$2:$A$540,0))</f>
        <v>Lake County</v>
      </c>
      <c r="O176" t="s">
        <v>1125</v>
      </c>
      <c r="P176">
        <v>2022</v>
      </c>
      <c r="Q176">
        <v>0</v>
      </c>
      <c r="S176" t="s">
        <v>1012</v>
      </c>
      <c r="T176">
        <v>2021</v>
      </c>
      <c r="U176">
        <v>0</v>
      </c>
    </row>
    <row r="177" spans="1:21">
      <c r="A177" t="s">
        <v>836</v>
      </c>
      <c r="B177">
        <v>2022</v>
      </c>
      <c r="C177">
        <v>95</v>
      </c>
      <c r="D177">
        <v>0</v>
      </c>
      <c r="E177">
        <v>276</v>
      </c>
      <c r="F177">
        <v>0</v>
      </c>
      <c r="G177">
        <v>0</v>
      </c>
      <c r="H177">
        <v>0</v>
      </c>
      <c r="I177">
        <v>804</v>
      </c>
      <c r="J177" t="s">
        <v>768</v>
      </c>
      <c r="K177" t="str">
        <f>INDEX('Planning Periods'!$O$2:$O$540,MATCH('Table B Values'!A177,'Planning Periods'!$A$2:$A$540,0))</f>
        <v>San Diego County</v>
      </c>
      <c r="O177" t="s">
        <v>1126</v>
      </c>
      <c r="P177">
        <v>2022</v>
      </c>
      <c r="Q177">
        <v>0</v>
      </c>
      <c r="S177" t="s">
        <v>1127</v>
      </c>
      <c r="T177">
        <v>2021</v>
      </c>
      <c r="U177">
        <v>0</v>
      </c>
    </row>
    <row r="178" spans="1:21">
      <c r="A178" t="s">
        <v>1128</v>
      </c>
      <c r="B178">
        <v>2022</v>
      </c>
      <c r="C178">
        <v>0</v>
      </c>
      <c r="D178">
        <v>0</v>
      </c>
      <c r="E178">
        <v>0</v>
      </c>
      <c r="F178">
        <v>34</v>
      </c>
      <c r="G178">
        <v>0</v>
      </c>
      <c r="H178">
        <v>0</v>
      </c>
      <c r="I178">
        <v>101</v>
      </c>
      <c r="J178" t="s">
        <v>768</v>
      </c>
      <c r="K178" t="str">
        <f>INDEX('Planning Periods'!$O$2:$O$540,MATCH('Table B Values'!A178,'Planning Periods'!$A$2:$A$540,0))</f>
        <v>Sacramento County</v>
      </c>
      <c r="O178" t="s">
        <v>1123</v>
      </c>
      <c r="P178">
        <v>2022</v>
      </c>
      <c r="Q178">
        <v>0</v>
      </c>
      <c r="S178" t="s">
        <v>1129</v>
      </c>
      <c r="T178">
        <v>2021</v>
      </c>
      <c r="U178">
        <v>0</v>
      </c>
    </row>
    <row r="179" spans="1:21">
      <c r="A179" t="s">
        <v>1122</v>
      </c>
      <c r="B179">
        <v>2022</v>
      </c>
      <c r="C179">
        <v>0</v>
      </c>
      <c r="D179">
        <v>0</v>
      </c>
      <c r="E179">
        <v>0</v>
      </c>
      <c r="F179">
        <v>0</v>
      </c>
      <c r="G179">
        <v>0</v>
      </c>
      <c r="H179">
        <v>52</v>
      </c>
      <c r="I179">
        <v>191</v>
      </c>
      <c r="J179" t="s">
        <v>768</v>
      </c>
      <c r="K179" t="str">
        <f>INDEX('Planning Periods'!$O$2:$O$540,MATCH('Table B Values'!A179,'Planning Periods'!$A$2:$A$540,0))</f>
        <v>Riverside County</v>
      </c>
      <c r="O179" t="s">
        <v>1097</v>
      </c>
      <c r="P179">
        <v>2022</v>
      </c>
      <c r="Q179">
        <v>0</v>
      </c>
      <c r="S179" t="s">
        <v>1130</v>
      </c>
      <c r="T179">
        <v>2021</v>
      </c>
      <c r="U179">
        <v>0</v>
      </c>
    </row>
    <row r="180" spans="1:21">
      <c r="A180" t="s">
        <v>949</v>
      </c>
      <c r="B180">
        <v>2022</v>
      </c>
      <c r="C180">
        <v>0</v>
      </c>
      <c r="D180">
        <v>1</v>
      </c>
      <c r="E180">
        <v>0</v>
      </c>
      <c r="F180">
        <v>1</v>
      </c>
      <c r="G180">
        <v>0</v>
      </c>
      <c r="H180">
        <v>5</v>
      </c>
      <c r="I180">
        <v>2</v>
      </c>
      <c r="J180" t="s">
        <v>768</v>
      </c>
      <c r="K180" t="str">
        <f>INDEX('Planning Periods'!$O$2:$O$540,MATCH('Table B Values'!A180,'Planning Periods'!$A$2:$A$540,0))</f>
        <v>Colusa County</v>
      </c>
      <c r="O180" t="s">
        <v>1128</v>
      </c>
      <c r="P180">
        <v>2022</v>
      </c>
      <c r="Q180">
        <v>0</v>
      </c>
      <c r="S180" t="s">
        <v>1131</v>
      </c>
      <c r="T180">
        <v>2021</v>
      </c>
      <c r="U180">
        <v>39</v>
      </c>
    </row>
    <row r="181" spans="1:21">
      <c r="A181" t="s">
        <v>1132</v>
      </c>
      <c r="B181">
        <v>2022</v>
      </c>
      <c r="C181">
        <v>0</v>
      </c>
      <c r="D181">
        <v>0</v>
      </c>
      <c r="E181">
        <v>0</v>
      </c>
      <c r="F181">
        <v>3</v>
      </c>
      <c r="G181">
        <v>0</v>
      </c>
      <c r="H181">
        <v>2</v>
      </c>
      <c r="I181">
        <v>0</v>
      </c>
      <c r="J181" t="s">
        <v>768</v>
      </c>
      <c r="K181" t="str">
        <f>INDEX('Planning Periods'!$O$2:$O$540,MATCH('Table B Values'!A181,'Planning Periods'!$A$2:$A$540,0))</f>
        <v>Los Angeles County</v>
      </c>
      <c r="O181" t="s">
        <v>836</v>
      </c>
      <c r="P181">
        <v>2022</v>
      </c>
      <c r="Q181">
        <v>0</v>
      </c>
      <c r="S181" t="s">
        <v>1133</v>
      </c>
      <c r="T181">
        <v>2021</v>
      </c>
      <c r="U181">
        <v>0</v>
      </c>
    </row>
    <row r="182" spans="1:21">
      <c r="A182" t="s">
        <v>1126</v>
      </c>
      <c r="B182">
        <v>2022</v>
      </c>
      <c r="C182">
        <v>0</v>
      </c>
      <c r="D182">
        <v>0</v>
      </c>
      <c r="E182">
        <v>0</v>
      </c>
      <c r="F182">
        <v>0</v>
      </c>
      <c r="G182">
        <v>0</v>
      </c>
      <c r="H182">
        <v>0</v>
      </c>
      <c r="I182">
        <v>55</v>
      </c>
      <c r="J182" t="s">
        <v>768</v>
      </c>
      <c r="K182" t="str">
        <f>INDEX('Planning Periods'!$O$2:$O$540,MATCH('Table B Values'!A182,'Planning Periods'!$A$2:$A$540,0))</f>
        <v>San Bernardino County</v>
      </c>
      <c r="O182" t="s">
        <v>1120</v>
      </c>
      <c r="P182">
        <v>2022</v>
      </c>
      <c r="Q182">
        <v>0</v>
      </c>
      <c r="S182" t="s">
        <v>1134</v>
      </c>
      <c r="T182">
        <v>2021</v>
      </c>
      <c r="U182">
        <v>0</v>
      </c>
    </row>
    <row r="183" spans="1:21">
      <c r="A183" t="s">
        <v>1125</v>
      </c>
      <c r="B183">
        <v>2022</v>
      </c>
      <c r="C183">
        <v>0</v>
      </c>
      <c r="D183">
        <v>0</v>
      </c>
      <c r="E183">
        <v>0</v>
      </c>
      <c r="F183">
        <v>0</v>
      </c>
      <c r="G183">
        <v>0</v>
      </c>
      <c r="H183">
        <v>14</v>
      </c>
      <c r="I183">
        <v>0</v>
      </c>
      <c r="J183" t="s">
        <v>768</v>
      </c>
      <c r="K183" t="str">
        <f>INDEX('Planning Periods'!$O$2:$O$540,MATCH('Table B Values'!A183,'Planning Periods'!$A$2:$A$540,0))</f>
        <v>Colusa County</v>
      </c>
      <c r="O183" t="s">
        <v>1072</v>
      </c>
      <c r="P183">
        <v>2022</v>
      </c>
      <c r="Q183">
        <v>0</v>
      </c>
      <c r="S183" t="s">
        <v>1007</v>
      </c>
      <c r="T183">
        <v>2021</v>
      </c>
      <c r="U183">
        <v>0</v>
      </c>
    </row>
    <row r="184" spans="1:21">
      <c r="A184" t="s">
        <v>1116</v>
      </c>
      <c r="B184">
        <v>2022</v>
      </c>
      <c r="C184">
        <v>0</v>
      </c>
      <c r="D184">
        <v>0</v>
      </c>
      <c r="E184">
        <v>0</v>
      </c>
      <c r="F184">
        <v>0</v>
      </c>
      <c r="G184">
        <v>0</v>
      </c>
      <c r="H184">
        <v>0</v>
      </c>
      <c r="I184">
        <v>25</v>
      </c>
      <c r="J184" t="s">
        <v>768</v>
      </c>
      <c r="K184" t="str">
        <f>INDEX('Planning Periods'!$O$2:$O$540,MATCH('Table B Values'!A184,'Planning Periods'!$A$2:$A$540,0))</f>
        <v>San Bernardino County</v>
      </c>
      <c r="O184" t="s">
        <v>1099</v>
      </c>
      <c r="P184">
        <v>2022</v>
      </c>
      <c r="Q184">
        <v>0</v>
      </c>
      <c r="S184" t="s">
        <v>1135</v>
      </c>
      <c r="T184">
        <v>2021</v>
      </c>
      <c r="U184">
        <v>0</v>
      </c>
    </row>
    <row r="185" spans="1:21">
      <c r="A185" t="s">
        <v>945</v>
      </c>
      <c r="B185">
        <v>2022</v>
      </c>
      <c r="C185">
        <v>0</v>
      </c>
      <c r="D185">
        <v>1</v>
      </c>
      <c r="E185">
        <v>0</v>
      </c>
      <c r="F185">
        <v>4</v>
      </c>
      <c r="G185">
        <v>0</v>
      </c>
      <c r="H185">
        <v>25</v>
      </c>
      <c r="I185">
        <v>35</v>
      </c>
      <c r="J185" t="s">
        <v>768</v>
      </c>
      <c r="K185" t="str">
        <f>INDEX('Planning Periods'!$O$2:$O$540,MATCH('Table B Values'!A185,'Planning Periods'!$A$2:$A$540,0))</f>
        <v>Amador County</v>
      </c>
      <c r="O185" t="s">
        <v>1132</v>
      </c>
      <c r="P185">
        <v>2022</v>
      </c>
      <c r="Q185">
        <v>0</v>
      </c>
      <c r="S185" t="s">
        <v>903</v>
      </c>
      <c r="T185">
        <v>2021</v>
      </c>
      <c r="U185">
        <v>0</v>
      </c>
    </row>
    <row r="186" spans="1:21">
      <c r="A186" t="s">
        <v>786</v>
      </c>
      <c r="B186">
        <v>2022</v>
      </c>
      <c r="C186">
        <v>137</v>
      </c>
      <c r="D186">
        <v>42</v>
      </c>
      <c r="E186">
        <v>18</v>
      </c>
      <c r="F186">
        <v>72</v>
      </c>
      <c r="G186">
        <v>1</v>
      </c>
      <c r="H186">
        <v>50</v>
      </c>
      <c r="I186">
        <v>160</v>
      </c>
      <c r="J186" t="s">
        <v>768</v>
      </c>
      <c r="K186" t="str">
        <f>INDEX('Planning Periods'!$O$2:$O$540,MATCH('Table B Values'!A186,'Planning Periods'!$A$2:$A$540,0))</f>
        <v>Orange County</v>
      </c>
      <c r="O186" t="s">
        <v>1118</v>
      </c>
      <c r="P186">
        <v>2022</v>
      </c>
      <c r="Q186">
        <v>0</v>
      </c>
      <c r="S186" t="s">
        <v>1132</v>
      </c>
      <c r="T186">
        <v>2021</v>
      </c>
      <c r="U186">
        <v>0</v>
      </c>
    </row>
    <row r="187" spans="1:21">
      <c r="A187" t="s">
        <v>874</v>
      </c>
      <c r="B187">
        <v>2022</v>
      </c>
      <c r="C187">
        <v>0</v>
      </c>
      <c r="D187">
        <v>3</v>
      </c>
      <c r="E187">
        <v>0</v>
      </c>
      <c r="F187">
        <v>8</v>
      </c>
      <c r="G187">
        <v>0</v>
      </c>
      <c r="H187">
        <v>3</v>
      </c>
      <c r="I187">
        <v>2</v>
      </c>
      <c r="J187" t="s">
        <v>768</v>
      </c>
      <c r="K187" t="str">
        <f>INDEX('Planning Periods'!$O$2:$O$540,MATCH('Table B Values'!A187,'Planning Periods'!$A$2:$A$540,0))</f>
        <v>Los Angeles County</v>
      </c>
      <c r="O187" t="s">
        <v>1078</v>
      </c>
      <c r="P187">
        <v>2022</v>
      </c>
      <c r="Q187">
        <v>0</v>
      </c>
      <c r="S187" t="s">
        <v>1088</v>
      </c>
      <c r="T187">
        <v>2021</v>
      </c>
      <c r="U187">
        <v>0</v>
      </c>
    </row>
    <row r="188" spans="1:21">
      <c r="A188" t="s">
        <v>1081</v>
      </c>
      <c r="B188">
        <v>2022</v>
      </c>
      <c r="C188">
        <v>0</v>
      </c>
      <c r="D188">
        <v>0</v>
      </c>
      <c r="E188">
        <v>0</v>
      </c>
      <c r="F188">
        <v>0</v>
      </c>
      <c r="G188">
        <v>0</v>
      </c>
      <c r="H188">
        <v>0</v>
      </c>
      <c r="I188">
        <v>162</v>
      </c>
      <c r="J188" t="s">
        <v>768</v>
      </c>
      <c r="K188" t="str">
        <f>INDEX('Planning Periods'!$O$2:$O$540,MATCH('Table B Values'!A188,'Planning Periods'!$A$2:$A$540,0))</f>
        <v>Los Angeles County</v>
      </c>
      <c r="O188" t="s">
        <v>1109</v>
      </c>
      <c r="P188">
        <v>2022</v>
      </c>
      <c r="Q188">
        <v>0</v>
      </c>
      <c r="S188" t="s">
        <v>1136</v>
      </c>
      <c r="T188">
        <v>2021</v>
      </c>
      <c r="U188">
        <v>0</v>
      </c>
    </row>
    <row r="189" spans="1:21">
      <c r="A189" t="s">
        <v>1088</v>
      </c>
      <c r="B189">
        <v>2022</v>
      </c>
      <c r="C189">
        <v>0</v>
      </c>
      <c r="D189">
        <v>0</v>
      </c>
      <c r="E189">
        <v>0</v>
      </c>
      <c r="F189">
        <v>0</v>
      </c>
      <c r="G189">
        <v>0</v>
      </c>
      <c r="H189">
        <v>0</v>
      </c>
      <c r="I189">
        <v>53</v>
      </c>
      <c r="J189" t="s">
        <v>768</v>
      </c>
      <c r="K189" t="str">
        <f>INDEX('Planning Periods'!$O$2:$O$540,MATCH('Table B Values'!A189,'Planning Periods'!$A$2:$A$540,0))</f>
        <v>Los Angeles County</v>
      </c>
      <c r="O189" t="s">
        <v>1105</v>
      </c>
      <c r="P189">
        <v>2022</v>
      </c>
      <c r="Q189">
        <v>0</v>
      </c>
      <c r="S189" t="s">
        <v>1137</v>
      </c>
      <c r="T189">
        <v>2021</v>
      </c>
      <c r="U189">
        <v>0</v>
      </c>
    </row>
    <row r="190" spans="1:21">
      <c r="A190" t="s">
        <v>1086</v>
      </c>
      <c r="B190">
        <v>2022</v>
      </c>
      <c r="C190">
        <v>0</v>
      </c>
      <c r="D190">
        <v>0</v>
      </c>
      <c r="E190">
        <v>0</v>
      </c>
      <c r="F190">
        <v>0</v>
      </c>
      <c r="G190">
        <v>0</v>
      </c>
      <c r="H190">
        <v>0</v>
      </c>
      <c r="I190">
        <v>62</v>
      </c>
      <c r="J190" t="s">
        <v>768</v>
      </c>
      <c r="K190" t="str">
        <f>INDEX('Planning Periods'!$O$2:$O$540,MATCH('Table B Values'!A190,'Planning Periods'!$A$2:$A$540,0))</f>
        <v>Los Angeles County</v>
      </c>
      <c r="O190" t="s">
        <v>1114</v>
      </c>
      <c r="P190">
        <v>2022</v>
      </c>
      <c r="Q190">
        <v>0</v>
      </c>
      <c r="S190" t="s">
        <v>1096</v>
      </c>
      <c r="T190">
        <v>2021</v>
      </c>
      <c r="U190">
        <v>0</v>
      </c>
    </row>
    <row r="191" spans="1:21">
      <c r="A191" t="s">
        <v>1102</v>
      </c>
      <c r="B191">
        <v>2022</v>
      </c>
      <c r="C191">
        <v>0</v>
      </c>
      <c r="D191">
        <v>0</v>
      </c>
      <c r="E191">
        <v>0</v>
      </c>
      <c r="F191">
        <v>0</v>
      </c>
      <c r="G191">
        <v>0</v>
      </c>
      <c r="H191">
        <v>0</v>
      </c>
      <c r="I191">
        <v>11</v>
      </c>
      <c r="J191" t="s">
        <v>768</v>
      </c>
      <c r="K191" t="str">
        <f>INDEX('Planning Periods'!$O$2:$O$540,MATCH('Table B Values'!A191,'Planning Periods'!$A$2:$A$540,0))</f>
        <v>Los Angeles County</v>
      </c>
      <c r="O191" t="s">
        <v>1138</v>
      </c>
      <c r="P191">
        <v>2022</v>
      </c>
      <c r="Q191">
        <v>0</v>
      </c>
      <c r="S191" t="s">
        <v>1102</v>
      </c>
      <c r="T191">
        <v>2021</v>
      </c>
      <c r="U191">
        <v>0</v>
      </c>
    </row>
    <row r="192" spans="1:21">
      <c r="A192" t="s">
        <v>1096</v>
      </c>
      <c r="B192">
        <v>2022</v>
      </c>
      <c r="C192">
        <v>0</v>
      </c>
      <c r="D192">
        <v>0</v>
      </c>
      <c r="E192">
        <v>0</v>
      </c>
      <c r="F192">
        <v>0</v>
      </c>
      <c r="G192">
        <v>0</v>
      </c>
      <c r="H192">
        <v>0</v>
      </c>
      <c r="I192">
        <v>40</v>
      </c>
      <c r="J192" t="s">
        <v>768</v>
      </c>
      <c r="K192" t="str">
        <f>INDEX('Planning Periods'!$O$2:$O$540,MATCH('Table B Values'!A192,'Planning Periods'!$A$2:$A$540,0))</f>
        <v>Los Angeles County</v>
      </c>
      <c r="O192" t="s">
        <v>1139</v>
      </c>
      <c r="P192">
        <v>2022</v>
      </c>
      <c r="Q192">
        <v>0</v>
      </c>
      <c r="S192" t="s">
        <v>1140</v>
      </c>
      <c r="T192">
        <v>2021</v>
      </c>
      <c r="U192">
        <v>0</v>
      </c>
    </row>
    <row r="193" spans="1:21">
      <c r="A193" t="s">
        <v>1093</v>
      </c>
      <c r="B193">
        <v>2022</v>
      </c>
      <c r="C193">
        <v>0</v>
      </c>
      <c r="D193">
        <v>0</v>
      </c>
      <c r="E193">
        <v>0</v>
      </c>
      <c r="F193">
        <v>0</v>
      </c>
      <c r="G193">
        <v>0</v>
      </c>
      <c r="H193">
        <v>0</v>
      </c>
      <c r="I193">
        <v>33</v>
      </c>
      <c r="J193" t="s">
        <v>768</v>
      </c>
      <c r="K193" t="str">
        <f>INDEX('Planning Periods'!$O$2:$O$540,MATCH('Table B Values'!A193,'Planning Periods'!$A$2:$A$540,0))</f>
        <v>San Bernardino County</v>
      </c>
      <c r="O193" t="s">
        <v>1108</v>
      </c>
      <c r="P193">
        <v>2022</v>
      </c>
      <c r="Q193">
        <v>0</v>
      </c>
      <c r="S193" t="s">
        <v>1141</v>
      </c>
      <c r="T193">
        <v>2021</v>
      </c>
      <c r="U193">
        <v>0</v>
      </c>
    </row>
    <row r="194" spans="1:21">
      <c r="A194" t="s">
        <v>1139</v>
      </c>
      <c r="B194">
        <v>2022</v>
      </c>
      <c r="C194">
        <v>0</v>
      </c>
      <c r="D194">
        <v>0</v>
      </c>
      <c r="E194">
        <v>0</v>
      </c>
      <c r="F194">
        <v>0</v>
      </c>
      <c r="G194">
        <v>0</v>
      </c>
      <c r="H194">
        <v>0</v>
      </c>
      <c r="I194">
        <v>2</v>
      </c>
      <c r="J194" t="s">
        <v>768</v>
      </c>
      <c r="K194" t="str">
        <f>INDEX('Planning Periods'!$O$2:$O$540,MATCH('Table B Values'!A194,'Planning Periods'!$A$2:$A$540,0))</f>
        <v>Riverside County</v>
      </c>
      <c r="O194" t="s">
        <v>1107</v>
      </c>
      <c r="P194">
        <v>2022</v>
      </c>
      <c r="Q194">
        <v>0</v>
      </c>
      <c r="S194" t="s">
        <v>1142</v>
      </c>
      <c r="T194">
        <v>2021</v>
      </c>
      <c r="U194">
        <v>0</v>
      </c>
    </row>
    <row r="195" spans="1:21">
      <c r="A195" t="s">
        <v>1138</v>
      </c>
      <c r="B195">
        <v>2022</v>
      </c>
      <c r="C195">
        <v>0</v>
      </c>
      <c r="D195">
        <v>0</v>
      </c>
      <c r="E195">
        <v>0</v>
      </c>
      <c r="F195">
        <v>0</v>
      </c>
      <c r="G195">
        <v>0</v>
      </c>
      <c r="H195">
        <v>0</v>
      </c>
      <c r="I195">
        <v>2</v>
      </c>
      <c r="J195" t="s">
        <v>768</v>
      </c>
      <c r="K195" t="str">
        <f>INDEX('Planning Periods'!$O$2:$O$540,MATCH('Table B Values'!A195,'Planning Periods'!$A$2:$A$540,0))</f>
        <v>Los Angeles County</v>
      </c>
      <c r="O195" t="s">
        <v>1095</v>
      </c>
      <c r="P195">
        <v>2022</v>
      </c>
      <c r="Q195">
        <v>0</v>
      </c>
      <c r="S195" t="s">
        <v>1138</v>
      </c>
      <c r="T195">
        <v>2021</v>
      </c>
      <c r="U195">
        <v>0</v>
      </c>
    </row>
    <row r="196" spans="1:21">
      <c r="A196" t="s">
        <v>1091</v>
      </c>
      <c r="B196">
        <v>2022</v>
      </c>
      <c r="C196">
        <v>0</v>
      </c>
      <c r="D196">
        <v>0</v>
      </c>
      <c r="E196">
        <v>0</v>
      </c>
      <c r="F196">
        <v>4</v>
      </c>
      <c r="G196">
        <v>0</v>
      </c>
      <c r="H196">
        <v>1</v>
      </c>
      <c r="I196">
        <v>6</v>
      </c>
      <c r="J196" t="s">
        <v>768</v>
      </c>
      <c r="K196" t="str">
        <f>INDEX('Planning Periods'!$O$2:$O$540,MATCH('Table B Values'!A196,'Planning Periods'!$A$2:$A$540,0))</f>
        <v>Inyo County</v>
      </c>
      <c r="O196" t="s">
        <v>1087</v>
      </c>
      <c r="P196">
        <v>2022</v>
      </c>
      <c r="Q196">
        <v>0</v>
      </c>
      <c r="S196" t="s">
        <v>1107</v>
      </c>
      <c r="T196">
        <v>2021</v>
      </c>
      <c r="U196">
        <v>0</v>
      </c>
    </row>
    <row r="197" spans="1:21">
      <c r="A197" t="s">
        <v>1121</v>
      </c>
      <c r="B197">
        <v>2022</v>
      </c>
      <c r="C197">
        <v>0</v>
      </c>
      <c r="D197">
        <v>0</v>
      </c>
      <c r="E197">
        <v>0</v>
      </c>
      <c r="F197">
        <v>0</v>
      </c>
      <c r="G197">
        <v>0</v>
      </c>
      <c r="H197">
        <v>0</v>
      </c>
      <c r="I197">
        <v>2</v>
      </c>
      <c r="J197" t="s">
        <v>768</v>
      </c>
      <c r="K197" t="str">
        <f>INDEX('Planning Periods'!$O$2:$O$540,MATCH('Table B Values'!A197,'Planning Periods'!$A$2:$A$540,0))</f>
        <v>Humboldt County</v>
      </c>
      <c r="O197" t="s">
        <v>1101</v>
      </c>
      <c r="P197">
        <v>2022</v>
      </c>
      <c r="Q197">
        <v>0</v>
      </c>
      <c r="S197" t="s">
        <v>1108</v>
      </c>
      <c r="T197">
        <v>2021</v>
      </c>
      <c r="U197">
        <v>0</v>
      </c>
    </row>
    <row r="198" spans="1:21">
      <c r="A198" t="s">
        <v>1075</v>
      </c>
      <c r="B198">
        <v>2022</v>
      </c>
      <c r="C198">
        <v>0</v>
      </c>
      <c r="D198">
        <v>0</v>
      </c>
      <c r="E198">
        <v>0</v>
      </c>
      <c r="F198">
        <v>0</v>
      </c>
      <c r="G198">
        <v>0</v>
      </c>
      <c r="H198">
        <v>110</v>
      </c>
      <c r="I198">
        <v>0</v>
      </c>
      <c r="J198" t="s">
        <v>768</v>
      </c>
      <c r="K198" t="str">
        <f>INDEX('Planning Periods'!$O$2:$O$540,MATCH('Table B Values'!A198,'Planning Periods'!$A$2:$A$540,0))</f>
        <v>San Bernardino County</v>
      </c>
      <c r="O198" t="s">
        <v>1085</v>
      </c>
      <c r="P198">
        <v>2022</v>
      </c>
      <c r="Q198">
        <v>0</v>
      </c>
      <c r="S198" t="s">
        <v>1139</v>
      </c>
      <c r="T198">
        <v>2021</v>
      </c>
      <c r="U198">
        <v>0</v>
      </c>
    </row>
    <row r="199" spans="1:21">
      <c r="A199" t="s">
        <v>1073</v>
      </c>
      <c r="B199">
        <v>2022</v>
      </c>
      <c r="C199">
        <v>0</v>
      </c>
      <c r="D199">
        <v>0</v>
      </c>
      <c r="E199">
        <v>0</v>
      </c>
      <c r="F199">
        <v>0</v>
      </c>
      <c r="G199">
        <v>0</v>
      </c>
      <c r="H199">
        <v>0</v>
      </c>
      <c r="I199">
        <v>131</v>
      </c>
      <c r="J199" t="s">
        <v>768</v>
      </c>
      <c r="K199" t="str">
        <f>INDEX('Planning Periods'!$O$2:$O$540,MATCH('Table B Values'!A199,'Planning Periods'!$A$2:$A$540,0))</f>
        <v>Los Angeles County</v>
      </c>
      <c r="O199" t="s">
        <v>1112</v>
      </c>
      <c r="P199">
        <v>2022</v>
      </c>
      <c r="Q199">
        <v>0</v>
      </c>
      <c r="S199" t="s">
        <v>1086</v>
      </c>
      <c r="T199">
        <v>2021</v>
      </c>
      <c r="U199">
        <v>0</v>
      </c>
    </row>
    <row r="200" spans="1:21">
      <c r="A200" t="s">
        <v>1083</v>
      </c>
      <c r="B200">
        <v>2022</v>
      </c>
      <c r="C200">
        <v>0</v>
      </c>
      <c r="D200">
        <v>0</v>
      </c>
      <c r="E200">
        <v>0</v>
      </c>
      <c r="F200">
        <v>0</v>
      </c>
      <c r="G200">
        <v>0</v>
      </c>
      <c r="H200">
        <v>0</v>
      </c>
      <c r="I200">
        <v>22</v>
      </c>
      <c r="J200" t="s">
        <v>768</v>
      </c>
      <c r="K200" t="str">
        <f>INDEX('Planning Periods'!$O$2:$O$540,MATCH('Table B Values'!A200,'Planning Periods'!$A$2:$A$540,0))</f>
        <v>Shasta County</v>
      </c>
      <c r="O200" t="s">
        <v>1111</v>
      </c>
      <c r="P200">
        <v>2022</v>
      </c>
      <c r="Q200">
        <v>0</v>
      </c>
      <c r="S200" t="s">
        <v>1093</v>
      </c>
      <c r="T200">
        <v>2021</v>
      </c>
      <c r="U200">
        <v>0</v>
      </c>
    </row>
    <row r="201" spans="1:21">
      <c r="A201" t="s">
        <v>1079</v>
      </c>
      <c r="B201">
        <v>2022</v>
      </c>
      <c r="C201">
        <v>0</v>
      </c>
      <c r="D201">
        <v>0</v>
      </c>
      <c r="E201">
        <v>0</v>
      </c>
      <c r="F201">
        <v>0</v>
      </c>
      <c r="G201">
        <v>0</v>
      </c>
      <c r="H201">
        <v>0</v>
      </c>
      <c r="I201">
        <v>4</v>
      </c>
      <c r="J201" t="s">
        <v>768</v>
      </c>
      <c r="K201" t="str">
        <f>INDEX('Planning Periods'!$O$2:$O$540,MATCH('Table B Values'!A201,'Planning Periods'!$A$2:$A$540,0))</f>
        <v>Calaveras County</v>
      </c>
      <c r="O201" t="s">
        <v>1092</v>
      </c>
      <c r="P201">
        <v>2022</v>
      </c>
      <c r="Q201">
        <v>0</v>
      </c>
      <c r="S201" t="s">
        <v>1143</v>
      </c>
      <c r="T201">
        <v>2021</v>
      </c>
      <c r="U201">
        <v>0</v>
      </c>
    </row>
    <row r="202" spans="1:21">
      <c r="A202" t="s">
        <v>798</v>
      </c>
      <c r="B202">
        <v>2022</v>
      </c>
      <c r="C202">
        <v>78</v>
      </c>
      <c r="D202">
        <v>5</v>
      </c>
      <c r="E202">
        <v>60</v>
      </c>
      <c r="F202">
        <v>2</v>
      </c>
      <c r="G202">
        <v>0</v>
      </c>
      <c r="H202">
        <v>10</v>
      </c>
      <c r="I202">
        <v>20</v>
      </c>
      <c r="J202" t="s">
        <v>768</v>
      </c>
      <c r="K202" t="str">
        <f>INDEX('Planning Periods'!$O$2:$O$540,MATCH('Table B Values'!A202,'Planning Periods'!$A$2:$A$540,0))</f>
        <v>Humboldt County</v>
      </c>
      <c r="O202" t="s">
        <v>1090</v>
      </c>
      <c r="P202">
        <v>2022</v>
      </c>
      <c r="Q202">
        <v>0</v>
      </c>
      <c r="S202" t="s">
        <v>786</v>
      </c>
      <c r="T202">
        <v>2021</v>
      </c>
      <c r="U202">
        <v>0</v>
      </c>
    </row>
    <row r="203" spans="1:21">
      <c r="A203" t="s">
        <v>1098</v>
      </c>
      <c r="B203">
        <v>2022</v>
      </c>
      <c r="C203">
        <v>0</v>
      </c>
      <c r="D203">
        <v>0</v>
      </c>
      <c r="E203">
        <v>0</v>
      </c>
      <c r="F203">
        <v>11</v>
      </c>
      <c r="G203">
        <v>0</v>
      </c>
      <c r="H203">
        <v>29</v>
      </c>
      <c r="I203">
        <v>13</v>
      </c>
      <c r="J203" t="s">
        <v>768</v>
      </c>
      <c r="K203" t="str">
        <f>INDEX('Planning Periods'!$O$2:$O$540,MATCH('Table B Values'!A203,'Planning Periods'!$A$2:$A$540,0))</f>
        <v>San Luis Obispo County</v>
      </c>
      <c r="O203" t="s">
        <v>1001</v>
      </c>
      <c r="P203">
        <v>2022</v>
      </c>
      <c r="Q203">
        <v>0</v>
      </c>
      <c r="S203" t="s">
        <v>1144</v>
      </c>
      <c r="T203">
        <v>2021</v>
      </c>
      <c r="U203">
        <v>0</v>
      </c>
    </row>
    <row r="204" spans="1:21">
      <c r="A204" t="s">
        <v>1103</v>
      </c>
      <c r="B204">
        <v>2022</v>
      </c>
      <c r="C204">
        <v>0</v>
      </c>
      <c r="D204">
        <v>0</v>
      </c>
      <c r="E204">
        <v>0</v>
      </c>
      <c r="F204">
        <v>0</v>
      </c>
      <c r="G204">
        <v>0</v>
      </c>
      <c r="H204">
        <v>0</v>
      </c>
      <c r="I204">
        <v>4</v>
      </c>
      <c r="J204" t="s">
        <v>768</v>
      </c>
      <c r="K204" t="str">
        <f>INDEX('Planning Periods'!$O$2:$O$540,MATCH('Table B Values'!A204,'Planning Periods'!$A$2:$A$540,0))</f>
        <v>Placer County</v>
      </c>
      <c r="O204" t="s">
        <v>992</v>
      </c>
      <c r="P204">
        <v>2022</v>
      </c>
      <c r="Q204">
        <v>0</v>
      </c>
      <c r="S204" t="s">
        <v>1075</v>
      </c>
      <c r="T204">
        <v>2021</v>
      </c>
      <c r="U204">
        <v>0</v>
      </c>
    </row>
    <row r="205" spans="1:21">
      <c r="A205" t="s">
        <v>1077</v>
      </c>
      <c r="B205">
        <v>2022</v>
      </c>
      <c r="C205">
        <v>0</v>
      </c>
      <c r="D205">
        <v>0</v>
      </c>
      <c r="E205">
        <v>0</v>
      </c>
      <c r="F205">
        <v>6</v>
      </c>
      <c r="G205">
        <v>0</v>
      </c>
      <c r="H205">
        <v>7</v>
      </c>
      <c r="I205">
        <v>4</v>
      </c>
      <c r="J205" t="s">
        <v>768</v>
      </c>
      <c r="K205" t="str">
        <f>INDEX('Planning Periods'!$O$2:$O$540,MATCH('Table B Values'!A205,'Planning Periods'!$A$2:$A$540,0))</f>
        <v>San Luis Obispo County</v>
      </c>
      <c r="O205" t="s">
        <v>1015</v>
      </c>
      <c r="P205">
        <v>2022</v>
      </c>
      <c r="Q205">
        <v>0</v>
      </c>
      <c r="S205" t="s">
        <v>1145</v>
      </c>
      <c r="T205">
        <v>2021</v>
      </c>
      <c r="U205">
        <v>0</v>
      </c>
    </row>
    <row r="206" spans="1:21">
      <c r="A206" t="s">
        <v>1100</v>
      </c>
      <c r="B206">
        <v>2022</v>
      </c>
      <c r="C206">
        <v>0</v>
      </c>
      <c r="D206">
        <v>0</v>
      </c>
      <c r="E206">
        <v>0</v>
      </c>
      <c r="F206">
        <v>0</v>
      </c>
      <c r="G206">
        <v>0</v>
      </c>
      <c r="H206">
        <v>0</v>
      </c>
      <c r="I206">
        <v>6</v>
      </c>
      <c r="J206" t="s">
        <v>768</v>
      </c>
      <c r="K206" t="str">
        <f>INDEX('Planning Periods'!$O$2:$O$540,MATCH('Table B Values'!A206,'Planning Periods'!$A$2:$A$540,0))</f>
        <v>Los Angeles County</v>
      </c>
      <c r="O206" t="s">
        <v>1011</v>
      </c>
      <c r="P206">
        <v>2022</v>
      </c>
      <c r="Q206">
        <v>0</v>
      </c>
      <c r="S206" t="s">
        <v>1146</v>
      </c>
      <c r="T206">
        <v>2021</v>
      </c>
      <c r="U206">
        <v>0</v>
      </c>
    </row>
    <row r="207" spans="1:21">
      <c r="A207" t="s">
        <v>997</v>
      </c>
      <c r="B207">
        <v>2022</v>
      </c>
      <c r="C207">
        <v>0</v>
      </c>
      <c r="D207">
        <v>7</v>
      </c>
      <c r="E207">
        <v>0</v>
      </c>
      <c r="F207">
        <v>0</v>
      </c>
      <c r="G207">
        <v>0</v>
      </c>
      <c r="H207">
        <v>0</v>
      </c>
      <c r="I207">
        <v>408</v>
      </c>
      <c r="J207" t="s">
        <v>768</v>
      </c>
      <c r="K207" t="str">
        <f>INDEX('Planning Periods'!$O$2:$O$540,MATCH('Table B Values'!A207,'Planning Periods'!$A$2:$A$540,0))</f>
        <v>Orange County</v>
      </c>
      <c r="O207" t="s">
        <v>1045</v>
      </c>
      <c r="P207">
        <v>2022</v>
      </c>
      <c r="Q207">
        <v>0</v>
      </c>
      <c r="S207" t="s">
        <v>1147</v>
      </c>
      <c r="T207">
        <v>2021</v>
      </c>
      <c r="U207">
        <v>0</v>
      </c>
    </row>
    <row r="208" spans="1:21">
      <c r="A208" t="s">
        <v>1068</v>
      </c>
      <c r="B208">
        <v>2022</v>
      </c>
      <c r="C208">
        <v>0</v>
      </c>
      <c r="D208">
        <v>0</v>
      </c>
      <c r="E208">
        <v>0</v>
      </c>
      <c r="F208">
        <v>1</v>
      </c>
      <c r="G208">
        <v>0</v>
      </c>
      <c r="H208">
        <v>1</v>
      </c>
      <c r="I208">
        <v>116</v>
      </c>
      <c r="J208" t="s">
        <v>768</v>
      </c>
      <c r="K208" t="str">
        <f>INDEX('Planning Periods'!$O$2:$O$540,MATCH('Table B Values'!A208,'Planning Periods'!$A$2:$A$540,0))</f>
        <v>Riverside County</v>
      </c>
      <c r="O208" t="s">
        <v>990</v>
      </c>
      <c r="P208">
        <v>2022</v>
      </c>
      <c r="Q208">
        <v>0</v>
      </c>
      <c r="S208" t="s">
        <v>1081</v>
      </c>
      <c r="T208">
        <v>2021</v>
      </c>
      <c r="U208">
        <v>0</v>
      </c>
    </row>
    <row r="209" spans="1:21">
      <c r="A209" t="s">
        <v>1063</v>
      </c>
      <c r="B209">
        <v>2022</v>
      </c>
      <c r="C209">
        <v>44</v>
      </c>
      <c r="D209">
        <v>0</v>
      </c>
      <c r="E209">
        <v>170</v>
      </c>
      <c r="F209">
        <v>0</v>
      </c>
      <c r="G209">
        <v>0</v>
      </c>
      <c r="H209">
        <v>0</v>
      </c>
      <c r="I209">
        <v>643</v>
      </c>
      <c r="J209" t="s">
        <v>768</v>
      </c>
      <c r="K209" t="str">
        <f>INDEX('Planning Periods'!$O$2:$O$540,MATCH('Table B Values'!A209,'Planning Periods'!$A$2:$A$540,0))</f>
        <v>Riverside County</v>
      </c>
      <c r="O209" t="s">
        <v>844</v>
      </c>
      <c r="P209">
        <v>2022</v>
      </c>
      <c r="Q209">
        <v>0</v>
      </c>
      <c r="S209" t="s">
        <v>1073</v>
      </c>
      <c r="T209">
        <v>2021</v>
      </c>
      <c r="U209">
        <v>0</v>
      </c>
    </row>
    <row r="210" spans="1:21">
      <c r="A210" t="s">
        <v>1064</v>
      </c>
      <c r="B210">
        <v>2022</v>
      </c>
      <c r="C210">
        <v>0</v>
      </c>
      <c r="D210">
        <v>0</v>
      </c>
      <c r="E210">
        <v>0</v>
      </c>
      <c r="F210">
        <v>0</v>
      </c>
      <c r="G210">
        <v>0</v>
      </c>
      <c r="H210">
        <v>0</v>
      </c>
      <c r="I210">
        <v>43</v>
      </c>
      <c r="J210" t="s">
        <v>768</v>
      </c>
      <c r="K210" t="str">
        <f>INDEX('Planning Periods'!$O$2:$O$540,MATCH('Table B Values'!A210,'Planning Periods'!$A$2:$A$540,0))</f>
        <v>San Diego County</v>
      </c>
      <c r="O210" t="s">
        <v>772</v>
      </c>
      <c r="P210">
        <v>2022</v>
      </c>
      <c r="Q210">
        <v>0</v>
      </c>
      <c r="S210" t="s">
        <v>1103</v>
      </c>
      <c r="T210">
        <v>2021</v>
      </c>
      <c r="U210">
        <v>0</v>
      </c>
    </row>
    <row r="211" spans="1:21">
      <c r="A211" t="s">
        <v>1070</v>
      </c>
      <c r="B211">
        <v>2022</v>
      </c>
      <c r="C211">
        <v>0</v>
      </c>
      <c r="D211">
        <v>0</v>
      </c>
      <c r="E211">
        <v>0</v>
      </c>
      <c r="F211">
        <v>7</v>
      </c>
      <c r="G211">
        <v>0</v>
      </c>
      <c r="H211">
        <v>23</v>
      </c>
      <c r="I211">
        <v>17</v>
      </c>
      <c r="J211" t="s">
        <v>768</v>
      </c>
      <c r="K211" t="str">
        <f>INDEX('Planning Periods'!$O$2:$O$540,MATCH('Table B Values'!A211,'Planning Periods'!$A$2:$A$540,0))</f>
        <v>Imperial County</v>
      </c>
      <c r="O211" t="s">
        <v>1060</v>
      </c>
      <c r="P211">
        <v>2022</v>
      </c>
      <c r="Q211">
        <v>0</v>
      </c>
      <c r="S211" t="s">
        <v>1148</v>
      </c>
      <c r="T211">
        <v>2021</v>
      </c>
      <c r="U211">
        <v>0</v>
      </c>
    </row>
    <row r="212" spans="1:21">
      <c r="A212" t="s">
        <v>1058</v>
      </c>
      <c r="B212">
        <v>2022</v>
      </c>
      <c r="C212">
        <v>7</v>
      </c>
      <c r="D212">
        <v>0</v>
      </c>
      <c r="E212">
        <v>0</v>
      </c>
      <c r="F212">
        <v>0</v>
      </c>
      <c r="G212">
        <v>0</v>
      </c>
      <c r="H212">
        <v>0</v>
      </c>
      <c r="I212" s="359">
        <v>212</v>
      </c>
      <c r="J212" t="s">
        <v>768</v>
      </c>
      <c r="K212" t="str">
        <f>INDEX('Planning Periods'!$O$2:$O$540,MATCH('Table B Values'!A212,'Planning Periods'!$A$2:$A$540,0))</f>
        <v>Los Angeles County</v>
      </c>
      <c r="O212" t="s">
        <v>814</v>
      </c>
      <c r="P212">
        <v>2022</v>
      </c>
      <c r="Q212">
        <v>0</v>
      </c>
      <c r="S212" t="s">
        <v>1149</v>
      </c>
      <c r="T212">
        <v>2021</v>
      </c>
      <c r="U212">
        <v>0</v>
      </c>
    </row>
    <row r="213" spans="1:21">
      <c r="A213" t="s">
        <v>857</v>
      </c>
      <c r="B213">
        <v>2022</v>
      </c>
      <c r="C213">
        <v>118</v>
      </c>
      <c r="D213">
        <v>0</v>
      </c>
      <c r="E213">
        <v>36</v>
      </c>
      <c r="F213">
        <v>0</v>
      </c>
      <c r="G213">
        <v>9</v>
      </c>
      <c r="H213">
        <v>0</v>
      </c>
      <c r="I213">
        <v>1342</v>
      </c>
      <c r="J213" t="s">
        <v>768</v>
      </c>
      <c r="K213" t="str">
        <f>INDEX('Planning Periods'!$O$2:$O$540,MATCH('Table B Values'!A213,'Planning Periods'!$A$2:$A$540,0))</f>
        <v>Orange County</v>
      </c>
      <c r="O213" t="s">
        <v>1008</v>
      </c>
      <c r="P213">
        <v>2022</v>
      </c>
      <c r="Q213">
        <v>0</v>
      </c>
      <c r="S213" t="s">
        <v>1150</v>
      </c>
      <c r="T213">
        <v>2021</v>
      </c>
      <c r="U213">
        <v>0</v>
      </c>
    </row>
    <row r="214" spans="1:21">
      <c r="A214" t="s">
        <v>1028</v>
      </c>
      <c r="B214">
        <v>2022</v>
      </c>
      <c r="C214">
        <v>0</v>
      </c>
      <c r="D214">
        <v>0</v>
      </c>
      <c r="E214">
        <v>0</v>
      </c>
      <c r="F214">
        <v>0</v>
      </c>
      <c r="G214">
        <v>0</v>
      </c>
      <c r="H214" s="359">
        <v>0</v>
      </c>
      <c r="I214" s="359">
        <v>1</v>
      </c>
      <c r="J214" t="s">
        <v>768</v>
      </c>
      <c r="K214" t="str">
        <f>INDEX('Planning Periods'!$O$2:$O$540,MATCH('Table B Values'!A214,'Planning Periods'!$A$2:$A$540,0))</f>
        <v>Los Angeles County</v>
      </c>
      <c r="O214" t="s">
        <v>1055</v>
      </c>
      <c r="P214">
        <v>2022</v>
      </c>
      <c r="Q214">
        <v>0</v>
      </c>
      <c r="S214" t="s">
        <v>1100</v>
      </c>
      <c r="T214">
        <v>2021</v>
      </c>
      <c r="U214">
        <v>0</v>
      </c>
    </row>
    <row r="215" spans="1:21">
      <c r="A215" t="s">
        <v>1057</v>
      </c>
      <c r="B215">
        <v>2022</v>
      </c>
      <c r="C215">
        <v>0</v>
      </c>
      <c r="D215">
        <v>0</v>
      </c>
      <c r="E215">
        <v>0</v>
      </c>
      <c r="F215">
        <v>0</v>
      </c>
      <c r="G215">
        <v>0</v>
      </c>
      <c r="H215">
        <v>0</v>
      </c>
      <c r="I215">
        <v>14</v>
      </c>
      <c r="J215" t="s">
        <v>768</v>
      </c>
      <c r="K215" t="str">
        <f>INDEX('Planning Periods'!$O$2:$O$540,MATCH('Table B Values'!A215,'Planning Periods'!$A$2:$A$540,0))</f>
        <v>Inyo County</v>
      </c>
      <c r="O215" t="s">
        <v>828</v>
      </c>
      <c r="P215">
        <v>2022</v>
      </c>
      <c r="Q215">
        <v>0</v>
      </c>
      <c r="S215" t="s">
        <v>1151</v>
      </c>
      <c r="T215">
        <v>2021</v>
      </c>
      <c r="U215">
        <v>0</v>
      </c>
    </row>
    <row r="216" spans="1:21">
      <c r="A216" t="s">
        <v>1061</v>
      </c>
      <c r="B216">
        <v>2022</v>
      </c>
      <c r="C216">
        <v>0</v>
      </c>
      <c r="D216">
        <v>0</v>
      </c>
      <c r="E216">
        <v>0</v>
      </c>
      <c r="F216">
        <v>0</v>
      </c>
      <c r="G216">
        <v>0</v>
      </c>
      <c r="H216">
        <v>0</v>
      </c>
      <c r="I216">
        <v>35</v>
      </c>
      <c r="J216" t="s">
        <v>768</v>
      </c>
      <c r="K216" t="str">
        <f>INDEX('Planning Periods'!$O$2:$O$540,MATCH('Table B Values'!A216,'Planning Periods'!$A$2:$A$540,0))</f>
        <v>Amador County</v>
      </c>
      <c r="O216" t="s">
        <v>825</v>
      </c>
      <c r="P216">
        <v>2022</v>
      </c>
      <c r="Q216">
        <v>0</v>
      </c>
      <c r="S216" t="s">
        <v>1152</v>
      </c>
      <c r="T216">
        <v>2021</v>
      </c>
      <c r="U216">
        <v>17</v>
      </c>
    </row>
    <row r="217" spans="1:21">
      <c r="A217" t="s">
        <v>1054</v>
      </c>
      <c r="B217">
        <v>2022</v>
      </c>
      <c r="C217">
        <v>0</v>
      </c>
      <c r="D217">
        <v>0</v>
      </c>
      <c r="E217">
        <v>0</v>
      </c>
      <c r="F217">
        <v>0</v>
      </c>
      <c r="G217">
        <v>0</v>
      </c>
      <c r="H217">
        <v>12</v>
      </c>
      <c r="I217">
        <v>243</v>
      </c>
      <c r="J217" t="s">
        <v>768</v>
      </c>
      <c r="K217" t="str">
        <f>INDEX('Planning Periods'!$O$2:$O$540,MATCH('Table B Values'!A217,'Planning Periods'!$A$2:$A$540,0))</f>
        <v>San Bernardino County</v>
      </c>
      <c r="O217" t="s">
        <v>981</v>
      </c>
      <c r="P217">
        <v>2022</v>
      </c>
      <c r="Q217">
        <v>0</v>
      </c>
      <c r="S217" t="s">
        <v>1153</v>
      </c>
      <c r="T217">
        <v>2021</v>
      </c>
      <c r="U217">
        <v>0</v>
      </c>
    </row>
    <row r="218" spans="1:21">
      <c r="A218" t="s">
        <v>896</v>
      </c>
      <c r="B218">
        <v>2022</v>
      </c>
      <c r="C218">
        <v>0</v>
      </c>
      <c r="D218">
        <v>5</v>
      </c>
      <c r="E218">
        <v>0</v>
      </c>
      <c r="F218">
        <v>0</v>
      </c>
      <c r="G218">
        <v>0</v>
      </c>
      <c r="H218">
        <v>0</v>
      </c>
      <c r="I218">
        <v>16</v>
      </c>
      <c r="J218" t="s">
        <v>768</v>
      </c>
      <c r="K218" t="str">
        <f>INDEX('Planning Periods'!$O$2:$O$540,MATCH('Table B Values'!A218,'Planning Periods'!$A$2:$A$540,0))</f>
        <v>Los Angeles County</v>
      </c>
      <c r="O218" t="s">
        <v>986</v>
      </c>
      <c r="P218">
        <v>2022</v>
      </c>
      <c r="Q218">
        <v>0</v>
      </c>
      <c r="S218" t="s">
        <v>927</v>
      </c>
      <c r="T218">
        <v>2021</v>
      </c>
      <c r="U218">
        <v>0</v>
      </c>
    </row>
    <row r="219" spans="1:21">
      <c r="A219" t="s">
        <v>1051</v>
      </c>
      <c r="B219">
        <v>2022</v>
      </c>
      <c r="C219">
        <v>0</v>
      </c>
      <c r="D219">
        <v>0</v>
      </c>
      <c r="E219">
        <v>0</v>
      </c>
      <c r="F219">
        <v>0</v>
      </c>
      <c r="G219">
        <v>0</v>
      </c>
      <c r="H219">
        <v>28</v>
      </c>
      <c r="I219">
        <v>321</v>
      </c>
      <c r="J219" t="s">
        <v>768</v>
      </c>
      <c r="K219" t="str">
        <f>INDEX('Planning Periods'!$O$2:$O$540,MATCH('Table B Values'!A219,'Planning Periods'!$A$2:$A$540,0))</f>
        <v>Riverside County</v>
      </c>
      <c r="O219" t="s">
        <v>972</v>
      </c>
      <c r="P219">
        <v>2022</v>
      </c>
      <c r="Q219">
        <v>0</v>
      </c>
      <c r="S219" t="s">
        <v>1154</v>
      </c>
      <c r="T219">
        <v>2021</v>
      </c>
      <c r="U219">
        <v>0</v>
      </c>
    </row>
    <row r="220" spans="1:21">
      <c r="A220" t="s">
        <v>1056</v>
      </c>
      <c r="B220">
        <v>2022</v>
      </c>
      <c r="C220">
        <v>0</v>
      </c>
      <c r="D220">
        <v>0</v>
      </c>
      <c r="E220">
        <v>0</v>
      </c>
      <c r="F220">
        <v>0</v>
      </c>
      <c r="G220">
        <v>0</v>
      </c>
      <c r="H220">
        <v>0</v>
      </c>
      <c r="I220">
        <v>41</v>
      </c>
      <c r="J220" t="s">
        <v>768</v>
      </c>
      <c r="K220" t="str">
        <f>INDEX('Planning Periods'!$O$2:$O$540,MATCH('Table B Values'!A220,'Planning Periods'!$A$2:$A$540,0))</f>
        <v>Los Angeles County</v>
      </c>
      <c r="O220" t="s">
        <v>1037</v>
      </c>
      <c r="P220">
        <v>2022</v>
      </c>
      <c r="Q220">
        <v>0</v>
      </c>
      <c r="S220" t="s">
        <v>836</v>
      </c>
      <c r="T220">
        <v>2021</v>
      </c>
      <c r="U220">
        <v>0</v>
      </c>
    </row>
    <row r="221" spans="1:21">
      <c r="A221" t="s">
        <v>1050</v>
      </c>
      <c r="B221">
        <v>2022</v>
      </c>
      <c r="C221">
        <v>0</v>
      </c>
      <c r="D221">
        <v>7</v>
      </c>
      <c r="E221">
        <v>0</v>
      </c>
      <c r="F221">
        <v>4</v>
      </c>
      <c r="G221">
        <v>0</v>
      </c>
      <c r="H221">
        <v>14</v>
      </c>
      <c r="I221">
        <v>46</v>
      </c>
      <c r="J221" t="s">
        <v>768</v>
      </c>
      <c r="K221" t="str">
        <f>INDEX('Planning Periods'!$O$2:$O$540,MATCH('Table B Values'!A221,'Planning Periods'!$A$2:$A$540,0))</f>
        <v>San Bernardino County</v>
      </c>
      <c r="O221" t="s">
        <v>953</v>
      </c>
      <c r="P221">
        <v>2022</v>
      </c>
      <c r="Q221">
        <v>0</v>
      </c>
      <c r="S221" t="s">
        <v>1097</v>
      </c>
      <c r="T221">
        <v>2021</v>
      </c>
      <c r="U221">
        <v>0</v>
      </c>
    </row>
    <row r="222" spans="1:21">
      <c r="A222" t="s">
        <v>781</v>
      </c>
      <c r="B222">
        <v>2022</v>
      </c>
      <c r="C222">
        <v>104</v>
      </c>
      <c r="D222">
        <v>23</v>
      </c>
      <c r="E222">
        <v>0</v>
      </c>
      <c r="F222">
        <v>39</v>
      </c>
      <c r="G222">
        <v>2</v>
      </c>
      <c r="H222">
        <v>30</v>
      </c>
      <c r="I222">
        <v>85</v>
      </c>
      <c r="J222" t="s">
        <v>768</v>
      </c>
      <c r="K222" t="str">
        <f>INDEX('Planning Periods'!$O$2:$O$540,MATCH('Table B Values'!A222,'Planning Periods'!$A$2:$A$540,0))</f>
        <v>Orange County</v>
      </c>
      <c r="O222" t="s">
        <v>928</v>
      </c>
      <c r="P222">
        <v>2022</v>
      </c>
      <c r="Q222">
        <v>0</v>
      </c>
      <c r="S222" t="s">
        <v>1095</v>
      </c>
      <c r="T222">
        <v>2021</v>
      </c>
      <c r="U222">
        <v>0</v>
      </c>
    </row>
    <row r="223" spans="1:21">
      <c r="A223" t="s">
        <v>1066</v>
      </c>
      <c r="B223">
        <v>2022</v>
      </c>
      <c r="C223">
        <v>0</v>
      </c>
      <c r="D223">
        <v>0</v>
      </c>
      <c r="E223">
        <v>0</v>
      </c>
      <c r="F223">
        <v>14</v>
      </c>
      <c r="G223">
        <v>0</v>
      </c>
      <c r="H223">
        <v>0</v>
      </c>
      <c r="I223">
        <v>0</v>
      </c>
      <c r="J223" t="s">
        <v>768</v>
      </c>
      <c r="K223" t="str">
        <f>INDEX('Planning Periods'!$O$2:$O$540,MATCH('Table B Values'!A223,'Planning Periods'!$A$2:$A$540,0))</f>
        <v>Los Angeles County</v>
      </c>
      <c r="O223" t="s">
        <v>979</v>
      </c>
      <c r="P223">
        <v>2022</v>
      </c>
      <c r="Q223">
        <v>0</v>
      </c>
      <c r="S223" t="s">
        <v>1101</v>
      </c>
      <c r="T223">
        <v>2021</v>
      </c>
      <c r="U223">
        <v>0</v>
      </c>
    </row>
    <row r="224" spans="1:21">
      <c r="A224" t="s">
        <v>1048</v>
      </c>
      <c r="B224">
        <v>2022</v>
      </c>
      <c r="C224">
        <v>0</v>
      </c>
      <c r="D224">
        <v>0</v>
      </c>
      <c r="E224">
        <v>0</v>
      </c>
      <c r="F224">
        <v>0</v>
      </c>
      <c r="G224">
        <v>0</v>
      </c>
      <c r="H224">
        <v>1</v>
      </c>
      <c r="I224">
        <v>0</v>
      </c>
      <c r="J224" t="s">
        <v>768</v>
      </c>
      <c r="K224" t="str">
        <f>INDEX('Planning Periods'!$O$2:$O$540,MATCH('Table B Values'!A224,'Planning Periods'!$A$2:$A$540,0))</f>
        <v>Imperial County</v>
      </c>
      <c r="O224" t="s">
        <v>977</v>
      </c>
      <c r="P224">
        <v>2022</v>
      </c>
      <c r="Q224">
        <v>0</v>
      </c>
      <c r="S224" t="s">
        <v>838</v>
      </c>
      <c r="T224">
        <v>2021</v>
      </c>
      <c r="U224">
        <v>0</v>
      </c>
    </row>
    <row r="225" spans="1:21">
      <c r="A225" t="s">
        <v>864</v>
      </c>
      <c r="B225">
        <v>2022</v>
      </c>
      <c r="C225">
        <v>0</v>
      </c>
      <c r="D225">
        <v>0</v>
      </c>
      <c r="E225">
        <v>0</v>
      </c>
      <c r="F225">
        <v>0</v>
      </c>
      <c r="G225">
        <v>0</v>
      </c>
      <c r="H225">
        <v>25</v>
      </c>
      <c r="I225">
        <v>83</v>
      </c>
      <c r="J225" t="s">
        <v>768</v>
      </c>
      <c r="K225" t="str">
        <f>INDEX('Planning Periods'!$O$2:$O$540,MATCH('Table B Values'!A225,'Planning Periods'!$A$2:$A$540,0))</f>
        <v>Humboldt County</v>
      </c>
      <c r="O225" t="s">
        <v>931</v>
      </c>
      <c r="P225">
        <v>2022</v>
      </c>
      <c r="Q225">
        <v>0</v>
      </c>
      <c r="S225" t="s">
        <v>1128</v>
      </c>
      <c r="T225">
        <v>2021</v>
      </c>
      <c r="U225">
        <v>0</v>
      </c>
    </row>
    <row r="226" spans="1:21">
      <c r="A226" t="s">
        <v>885</v>
      </c>
      <c r="B226">
        <v>2022</v>
      </c>
      <c r="C226">
        <v>0</v>
      </c>
      <c r="D226">
        <v>8</v>
      </c>
      <c r="E226">
        <v>0</v>
      </c>
      <c r="F226">
        <v>0</v>
      </c>
      <c r="G226">
        <v>0</v>
      </c>
      <c r="H226">
        <v>2</v>
      </c>
      <c r="I226">
        <v>2</v>
      </c>
      <c r="J226" t="s">
        <v>768</v>
      </c>
      <c r="K226" t="str">
        <f>INDEX('Planning Periods'!$O$2:$O$540,MATCH('Table B Values'!A226,'Planning Periods'!$A$2:$A$540,0))</f>
        <v>Orange County</v>
      </c>
      <c r="O226" t="s">
        <v>911</v>
      </c>
      <c r="P226">
        <v>2022</v>
      </c>
      <c r="Q226">
        <v>0</v>
      </c>
      <c r="S226" t="s">
        <v>1122</v>
      </c>
      <c r="T226">
        <v>2021</v>
      </c>
      <c r="U226">
        <v>0</v>
      </c>
    </row>
    <row r="227" spans="1:21">
      <c r="A227" t="s">
        <v>930</v>
      </c>
      <c r="B227">
        <v>2022</v>
      </c>
      <c r="C227">
        <v>0</v>
      </c>
      <c r="D227">
        <v>2</v>
      </c>
      <c r="E227">
        <v>69</v>
      </c>
      <c r="F227">
        <v>0</v>
      </c>
      <c r="G227">
        <v>0</v>
      </c>
      <c r="H227">
        <v>9</v>
      </c>
      <c r="I227">
        <v>31</v>
      </c>
      <c r="J227" t="s">
        <v>768</v>
      </c>
      <c r="K227" t="str">
        <f>INDEX('Planning Periods'!$O$2:$O$540,MATCH('Table B Values'!A227,'Planning Periods'!$A$2:$A$540,0))</f>
        <v>Lake County</v>
      </c>
      <c r="O227" t="s">
        <v>1018</v>
      </c>
      <c r="P227">
        <v>2022</v>
      </c>
      <c r="Q227">
        <v>0</v>
      </c>
      <c r="S227" t="s">
        <v>1155</v>
      </c>
      <c r="T227">
        <v>2021</v>
      </c>
      <c r="U227">
        <v>0</v>
      </c>
    </row>
    <row r="228" spans="1:21">
      <c r="A228" t="s">
        <v>1042</v>
      </c>
      <c r="B228">
        <v>2022</v>
      </c>
      <c r="C228">
        <v>0</v>
      </c>
      <c r="D228">
        <v>0</v>
      </c>
      <c r="E228">
        <v>0</v>
      </c>
      <c r="F228">
        <v>0</v>
      </c>
      <c r="G228">
        <v>0</v>
      </c>
      <c r="H228">
        <v>2</v>
      </c>
      <c r="I228">
        <v>0</v>
      </c>
      <c r="J228" t="s">
        <v>768</v>
      </c>
      <c r="K228" t="str">
        <f>INDEX('Planning Periods'!$O$2:$O$540,MATCH('Table B Values'!A228,'Planning Periods'!$A$2:$A$540,0))</f>
        <v>Los Angeles County</v>
      </c>
      <c r="O228" t="s">
        <v>862</v>
      </c>
      <c r="P228">
        <v>2022</v>
      </c>
      <c r="Q228">
        <v>0</v>
      </c>
      <c r="S228" t="s">
        <v>1126</v>
      </c>
      <c r="T228">
        <v>2021</v>
      </c>
      <c r="U228">
        <v>0</v>
      </c>
    </row>
    <row r="229" spans="1:21">
      <c r="A229" t="s">
        <v>1046</v>
      </c>
      <c r="B229">
        <v>2022</v>
      </c>
      <c r="C229">
        <v>0</v>
      </c>
      <c r="D229">
        <v>0</v>
      </c>
      <c r="E229">
        <v>0</v>
      </c>
      <c r="F229">
        <v>0</v>
      </c>
      <c r="G229">
        <v>0</v>
      </c>
      <c r="H229">
        <v>0</v>
      </c>
      <c r="I229">
        <v>77</v>
      </c>
      <c r="J229" t="s">
        <v>768</v>
      </c>
      <c r="K229" t="str">
        <f>INDEX('Planning Periods'!$O$2:$O$540,MATCH('Table B Values'!A229,'Planning Periods'!$A$2:$A$540,0))</f>
        <v>Orange County</v>
      </c>
      <c r="O229" t="s">
        <v>909</v>
      </c>
      <c r="P229">
        <v>2022</v>
      </c>
      <c r="Q229">
        <v>0</v>
      </c>
      <c r="S229" t="s">
        <v>1156</v>
      </c>
      <c r="T229">
        <v>2021</v>
      </c>
      <c r="U229">
        <v>0</v>
      </c>
    </row>
    <row r="230" spans="1:21">
      <c r="A230" t="s">
        <v>1035</v>
      </c>
      <c r="B230">
        <v>2022</v>
      </c>
      <c r="C230">
        <v>0</v>
      </c>
      <c r="D230">
        <v>3</v>
      </c>
      <c r="E230">
        <v>0</v>
      </c>
      <c r="F230">
        <v>0</v>
      </c>
      <c r="G230">
        <v>0</v>
      </c>
      <c r="H230">
        <v>111</v>
      </c>
      <c r="I230">
        <v>255</v>
      </c>
      <c r="J230" t="s">
        <v>768</v>
      </c>
      <c r="K230" t="str">
        <f>INDEX('Planning Periods'!$O$2:$O$540,MATCH('Table B Values'!A230,'Planning Periods'!$A$2:$A$540,0))</f>
        <v>Riverside County</v>
      </c>
      <c r="O230" t="s">
        <v>1002</v>
      </c>
      <c r="P230">
        <v>2022</v>
      </c>
      <c r="Q230">
        <v>0</v>
      </c>
      <c r="S230" t="s">
        <v>1123</v>
      </c>
      <c r="T230">
        <v>2021</v>
      </c>
      <c r="U230">
        <v>11</v>
      </c>
    </row>
    <row r="231" spans="1:21">
      <c r="A231" t="s">
        <v>1038</v>
      </c>
      <c r="B231">
        <v>2022</v>
      </c>
      <c r="C231">
        <v>0</v>
      </c>
      <c r="D231">
        <v>19</v>
      </c>
      <c r="E231">
        <v>0</v>
      </c>
      <c r="F231">
        <v>25</v>
      </c>
      <c r="G231">
        <v>0</v>
      </c>
      <c r="H231">
        <v>5</v>
      </c>
      <c r="I231">
        <v>18</v>
      </c>
      <c r="J231" t="s">
        <v>768</v>
      </c>
      <c r="K231" t="str">
        <f>INDEX('Planning Periods'!$O$2:$O$540,MATCH('Table B Values'!A231,'Planning Periods'!$A$2:$A$540,0))</f>
        <v>Los Angeles County</v>
      </c>
      <c r="O231" t="s">
        <v>919</v>
      </c>
      <c r="P231">
        <v>2022</v>
      </c>
      <c r="Q231">
        <v>0</v>
      </c>
      <c r="S231" t="s">
        <v>1157</v>
      </c>
      <c r="T231">
        <v>2021</v>
      </c>
      <c r="U231">
        <v>0</v>
      </c>
    </row>
    <row r="232" spans="1:21">
      <c r="A232" t="s">
        <v>1158</v>
      </c>
      <c r="B232">
        <v>2022</v>
      </c>
      <c r="C232">
        <v>0</v>
      </c>
      <c r="D232">
        <v>0</v>
      </c>
      <c r="E232">
        <v>0</v>
      </c>
      <c r="F232">
        <v>0</v>
      </c>
      <c r="G232">
        <v>0</v>
      </c>
      <c r="H232">
        <v>0</v>
      </c>
      <c r="I232">
        <v>199</v>
      </c>
      <c r="J232" t="s">
        <v>768</v>
      </c>
      <c r="K232" t="str">
        <f>INDEX('Planning Periods'!$O$2:$O$540,MATCH('Table B Values'!A232,'Planning Periods'!$A$2:$A$540,0))</f>
        <v>Los Angeles County</v>
      </c>
      <c r="O232" t="s">
        <v>906</v>
      </c>
      <c r="P232">
        <v>2022</v>
      </c>
      <c r="Q232">
        <v>0</v>
      </c>
      <c r="S232" t="s">
        <v>1159</v>
      </c>
      <c r="T232">
        <v>2021</v>
      </c>
      <c r="U232">
        <v>3</v>
      </c>
    </row>
    <row r="233" spans="1:21">
      <c r="A233" t="s">
        <v>1033</v>
      </c>
      <c r="B233">
        <v>2022</v>
      </c>
      <c r="C233">
        <v>70</v>
      </c>
      <c r="D233">
        <v>0</v>
      </c>
      <c r="E233">
        <v>0</v>
      </c>
      <c r="F233">
        <v>12</v>
      </c>
      <c r="G233">
        <v>0</v>
      </c>
      <c r="H233">
        <v>1</v>
      </c>
      <c r="I233">
        <v>311</v>
      </c>
      <c r="J233" t="s">
        <v>768</v>
      </c>
      <c r="K233" t="str">
        <f>INDEX('Planning Periods'!$O$2:$O$540,MATCH('Table B Values'!A233,'Planning Periods'!$A$2:$A$540,0))</f>
        <v>Orange County</v>
      </c>
      <c r="O233" t="s">
        <v>914</v>
      </c>
      <c r="P233">
        <v>2022</v>
      </c>
      <c r="Q233">
        <v>0</v>
      </c>
      <c r="S233" t="s">
        <v>1160</v>
      </c>
      <c r="T233">
        <v>2021</v>
      </c>
      <c r="U233">
        <v>0</v>
      </c>
    </row>
    <row r="234" spans="1:21">
      <c r="A234" t="s">
        <v>1040</v>
      </c>
      <c r="B234">
        <v>2022</v>
      </c>
      <c r="C234">
        <v>0</v>
      </c>
      <c r="D234">
        <v>0</v>
      </c>
      <c r="E234">
        <v>0</v>
      </c>
      <c r="F234">
        <v>1</v>
      </c>
      <c r="G234">
        <v>0</v>
      </c>
      <c r="H234">
        <v>0</v>
      </c>
      <c r="I234">
        <v>3</v>
      </c>
      <c r="J234" t="s">
        <v>768</v>
      </c>
      <c r="K234" t="str">
        <f>INDEX('Planning Periods'!$O$2:$O$540,MATCH('Table B Values'!A234,'Planning Periods'!$A$2:$A$540,0))</f>
        <v>Lake County</v>
      </c>
      <c r="O234" t="s">
        <v>871</v>
      </c>
      <c r="P234">
        <v>2022</v>
      </c>
      <c r="Q234">
        <v>0</v>
      </c>
      <c r="S234" t="s">
        <v>1109</v>
      </c>
      <c r="T234">
        <v>2021</v>
      </c>
      <c r="U234">
        <v>0</v>
      </c>
    </row>
    <row r="235" spans="1:21">
      <c r="A235" t="s">
        <v>1030</v>
      </c>
      <c r="B235">
        <v>2022</v>
      </c>
      <c r="C235">
        <v>0</v>
      </c>
      <c r="D235">
        <v>0</v>
      </c>
      <c r="E235">
        <v>0</v>
      </c>
      <c r="F235">
        <v>0</v>
      </c>
      <c r="G235">
        <v>0</v>
      </c>
      <c r="H235">
        <v>0</v>
      </c>
      <c r="I235">
        <v>41</v>
      </c>
      <c r="J235" t="s">
        <v>768</v>
      </c>
      <c r="K235" t="str">
        <f>INDEX('Planning Periods'!$O$2:$O$540,MATCH('Table B Values'!A235,'Planning Periods'!$A$2:$A$540,0))</f>
        <v>Los Angeles County</v>
      </c>
      <c r="O235" t="s">
        <v>772</v>
      </c>
      <c r="P235">
        <v>2023</v>
      </c>
      <c r="Q235">
        <v>0</v>
      </c>
      <c r="S235" t="s">
        <v>1114</v>
      </c>
      <c r="T235">
        <v>2021</v>
      </c>
      <c r="U235">
        <v>0</v>
      </c>
    </row>
    <row r="236" spans="1:21">
      <c r="A236" t="s">
        <v>942</v>
      </c>
      <c r="B236">
        <v>2022</v>
      </c>
      <c r="C236">
        <v>0</v>
      </c>
      <c r="D236">
        <v>0</v>
      </c>
      <c r="E236">
        <v>0</v>
      </c>
      <c r="F236">
        <v>44</v>
      </c>
      <c r="G236">
        <v>0</v>
      </c>
      <c r="H236">
        <v>0</v>
      </c>
      <c r="I236" s="359">
        <v>12</v>
      </c>
      <c r="J236" t="s">
        <v>768</v>
      </c>
      <c r="K236" t="str">
        <f>INDEX('Planning Periods'!$O$2:$O$540,MATCH('Table B Values'!A236,'Planning Periods'!$A$2:$A$540,0))</f>
        <v>Orange County</v>
      </c>
      <c r="O236" t="s">
        <v>878</v>
      </c>
      <c r="P236">
        <v>2022</v>
      </c>
      <c r="Q236">
        <v>0</v>
      </c>
      <c r="S236" t="s">
        <v>1105</v>
      </c>
      <c r="T236">
        <v>2021</v>
      </c>
      <c r="U236">
        <v>0</v>
      </c>
    </row>
    <row r="237" spans="1:21">
      <c r="A237" t="s">
        <v>1026</v>
      </c>
      <c r="B237">
        <v>2022</v>
      </c>
      <c r="C237">
        <v>0</v>
      </c>
      <c r="D237">
        <v>0</v>
      </c>
      <c r="E237">
        <v>0</v>
      </c>
      <c r="F237">
        <v>0</v>
      </c>
      <c r="G237">
        <v>0</v>
      </c>
      <c r="H237">
        <v>0</v>
      </c>
      <c r="I237">
        <v>12</v>
      </c>
      <c r="J237" t="s">
        <v>768</v>
      </c>
      <c r="K237" t="str">
        <f>INDEX('Planning Periods'!$O$2:$O$540,MATCH('Table B Values'!A237,'Planning Periods'!$A$2:$A$540,0))</f>
        <v>Amador County</v>
      </c>
      <c r="O237" t="s">
        <v>855</v>
      </c>
      <c r="P237">
        <v>2022</v>
      </c>
      <c r="Q237">
        <v>0</v>
      </c>
      <c r="S237" t="s">
        <v>1161</v>
      </c>
      <c r="T237">
        <v>2021</v>
      </c>
      <c r="U237">
        <v>0</v>
      </c>
    </row>
    <row r="238" spans="1:21">
      <c r="A238" t="s">
        <v>1031</v>
      </c>
      <c r="B238">
        <v>2022</v>
      </c>
      <c r="C238">
        <v>0</v>
      </c>
      <c r="D238">
        <v>9</v>
      </c>
      <c r="E238">
        <v>0</v>
      </c>
      <c r="F238">
        <v>15</v>
      </c>
      <c r="G238">
        <v>0</v>
      </c>
      <c r="H238">
        <v>16</v>
      </c>
      <c r="I238">
        <v>184</v>
      </c>
      <c r="J238" t="s">
        <v>768</v>
      </c>
      <c r="K238" t="str">
        <f>INDEX('Planning Periods'!$O$2:$O$540,MATCH('Table B Values'!A238,'Planning Periods'!$A$2:$A$540,0))</f>
        <v>Riverside County</v>
      </c>
      <c r="O238" t="s">
        <v>886</v>
      </c>
      <c r="P238">
        <v>2022</v>
      </c>
      <c r="Q238">
        <v>0</v>
      </c>
      <c r="S238" t="s">
        <v>1162</v>
      </c>
      <c r="T238">
        <v>2021</v>
      </c>
      <c r="U238">
        <v>0</v>
      </c>
    </row>
    <row r="239" spans="1:21">
      <c r="A239" t="s">
        <v>1021</v>
      </c>
      <c r="B239">
        <v>2022</v>
      </c>
      <c r="C239">
        <v>0</v>
      </c>
      <c r="D239">
        <v>0</v>
      </c>
      <c r="E239">
        <v>115</v>
      </c>
      <c r="F239">
        <v>0</v>
      </c>
      <c r="G239">
        <v>30</v>
      </c>
      <c r="H239">
        <v>62</v>
      </c>
      <c r="I239">
        <v>51</v>
      </c>
      <c r="J239" t="s">
        <v>768</v>
      </c>
      <c r="K239" t="str">
        <f>INDEX('Planning Periods'!$O$2:$O$540,MATCH('Table B Values'!A239,'Planning Periods'!$A$2:$A$540,0))</f>
        <v>San Diego County</v>
      </c>
      <c r="O239" t="s">
        <v>883</v>
      </c>
      <c r="P239">
        <v>2022</v>
      </c>
      <c r="Q239">
        <v>0</v>
      </c>
      <c r="S239" t="s">
        <v>955</v>
      </c>
      <c r="T239">
        <v>2021</v>
      </c>
      <c r="U239">
        <v>0</v>
      </c>
    </row>
    <row r="240" spans="1:21">
      <c r="A240" t="s">
        <v>1023</v>
      </c>
      <c r="B240">
        <v>2022</v>
      </c>
      <c r="C240">
        <v>0</v>
      </c>
      <c r="D240">
        <v>0</v>
      </c>
      <c r="E240">
        <v>0</v>
      </c>
      <c r="F240">
        <v>0</v>
      </c>
      <c r="G240">
        <v>0</v>
      </c>
      <c r="H240">
        <v>0</v>
      </c>
      <c r="I240">
        <v>29</v>
      </c>
      <c r="J240" t="s">
        <v>768</v>
      </c>
      <c r="K240" t="str">
        <f>INDEX('Planning Periods'!$O$2:$O$540,MATCH('Table B Values'!A240,'Planning Periods'!$A$2:$A$540,0))</f>
        <v>Los Angeles County</v>
      </c>
      <c r="O240" t="s">
        <v>776</v>
      </c>
      <c r="P240">
        <v>2022</v>
      </c>
      <c r="Q240">
        <v>0</v>
      </c>
      <c r="S240" t="s">
        <v>1111</v>
      </c>
      <c r="T240">
        <v>2021</v>
      </c>
      <c r="U240">
        <v>54</v>
      </c>
    </row>
    <row r="241" spans="1:21">
      <c r="A241" t="s">
        <v>1044</v>
      </c>
      <c r="B241">
        <v>2022</v>
      </c>
      <c r="C241">
        <v>0</v>
      </c>
      <c r="D241">
        <v>0</v>
      </c>
      <c r="E241">
        <v>0</v>
      </c>
      <c r="F241">
        <v>0</v>
      </c>
      <c r="G241">
        <v>0</v>
      </c>
      <c r="H241">
        <v>0</v>
      </c>
      <c r="I241">
        <v>526</v>
      </c>
      <c r="J241" t="s">
        <v>768</v>
      </c>
      <c r="K241" t="str">
        <f>INDEX('Planning Periods'!$O$2:$O$540,MATCH('Table B Values'!A241,'Planning Periods'!$A$2:$A$540,0))</f>
        <v>Riverside County</v>
      </c>
      <c r="O241" t="s">
        <v>802</v>
      </c>
      <c r="P241">
        <v>2022</v>
      </c>
      <c r="Q241">
        <v>0</v>
      </c>
      <c r="S241" t="s">
        <v>1163</v>
      </c>
      <c r="T241">
        <v>2021</v>
      </c>
      <c r="U241">
        <v>0</v>
      </c>
    </row>
    <row r="242" spans="1:21">
      <c r="A242" t="s">
        <v>1019</v>
      </c>
      <c r="B242">
        <v>2022</v>
      </c>
      <c r="C242">
        <v>0</v>
      </c>
      <c r="D242">
        <v>0</v>
      </c>
      <c r="E242">
        <v>0</v>
      </c>
      <c r="F242">
        <v>0</v>
      </c>
      <c r="G242">
        <v>0</v>
      </c>
      <c r="H242">
        <v>0</v>
      </c>
      <c r="I242">
        <v>14</v>
      </c>
      <c r="J242" t="s">
        <v>768</v>
      </c>
      <c r="K242" t="str">
        <f>INDEX('Planning Periods'!$O$2:$O$540,MATCH('Table B Values'!A242,'Planning Periods'!$A$2:$A$540,0))</f>
        <v>Los Angeles County</v>
      </c>
      <c r="O242" t="s">
        <v>805</v>
      </c>
      <c r="P242">
        <v>2022</v>
      </c>
      <c r="Q242">
        <v>0</v>
      </c>
      <c r="S242" t="s">
        <v>1164</v>
      </c>
      <c r="T242">
        <v>2021</v>
      </c>
      <c r="U242">
        <v>0</v>
      </c>
    </row>
    <row r="243" spans="1:21">
      <c r="A243" t="s">
        <v>925</v>
      </c>
      <c r="B243">
        <v>2022</v>
      </c>
      <c r="C243">
        <v>0</v>
      </c>
      <c r="D243">
        <v>0</v>
      </c>
      <c r="E243">
        <v>0</v>
      </c>
      <c r="F243">
        <v>3</v>
      </c>
      <c r="G243">
        <v>0</v>
      </c>
      <c r="H243">
        <v>0</v>
      </c>
      <c r="I243" s="359">
        <v>0</v>
      </c>
      <c r="J243" t="s">
        <v>768</v>
      </c>
      <c r="K243" t="str">
        <f>INDEX('Planning Periods'!$O$2:$O$540,MATCH('Table B Values'!A243,'Planning Periods'!$A$2:$A$540,0))</f>
        <v>Orange County</v>
      </c>
      <c r="O243" t="s">
        <v>774</v>
      </c>
      <c r="P243">
        <v>2022</v>
      </c>
      <c r="Q243">
        <v>0</v>
      </c>
      <c r="S243" t="s">
        <v>1087</v>
      </c>
      <c r="T243">
        <v>2021</v>
      </c>
      <c r="U243">
        <v>0</v>
      </c>
    </row>
    <row r="244" spans="1:21">
      <c r="A244" t="s">
        <v>882</v>
      </c>
      <c r="B244">
        <v>2022</v>
      </c>
      <c r="C244">
        <v>0</v>
      </c>
      <c r="D244">
        <v>11</v>
      </c>
      <c r="E244">
        <v>0</v>
      </c>
      <c r="F244">
        <v>19</v>
      </c>
      <c r="G244">
        <v>0</v>
      </c>
      <c r="H244">
        <v>25</v>
      </c>
      <c r="I244">
        <v>556</v>
      </c>
      <c r="J244" t="s">
        <v>768</v>
      </c>
      <c r="K244" t="str">
        <f>INDEX('Planning Periods'!$O$2:$O$540,MATCH('Table B Values'!A244,'Planning Periods'!$A$2:$A$540,0))</f>
        <v>El Dorado County</v>
      </c>
      <c r="O244" t="s">
        <v>782</v>
      </c>
      <c r="P244">
        <v>2022</v>
      </c>
      <c r="Q244">
        <v>0</v>
      </c>
      <c r="S244" t="s">
        <v>1085</v>
      </c>
      <c r="T244">
        <v>2021</v>
      </c>
      <c r="U244">
        <v>0</v>
      </c>
    </row>
    <row r="245" spans="1:21">
      <c r="A245" t="s">
        <v>1005</v>
      </c>
      <c r="B245">
        <v>2022</v>
      </c>
      <c r="C245">
        <v>0</v>
      </c>
      <c r="D245">
        <v>0</v>
      </c>
      <c r="E245">
        <v>0</v>
      </c>
      <c r="F245">
        <v>0</v>
      </c>
      <c r="G245">
        <v>0</v>
      </c>
      <c r="H245">
        <v>0</v>
      </c>
      <c r="I245">
        <v>68</v>
      </c>
      <c r="J245" t="s">
        <v>768</v>
      </c>
      <c r="K245" t="str">
        <f>INDEX('Planning Periods'!$O$2:$O$540,MATCH('Table B Values'!A245,'Planning Periods'!$A$2:$A$540,0))</f>
        <v>Los Angeles County</v>
      </c>
      <c r="O245" t="s">
        <v>839</v>
      </c>
      <c r="P245">
        <v>2022</v>
      </c>
      <c r="Q245">
        <v>0</v>
      </c>
      <c r="S245" t="s">
        <v>1090</v>
      </c>
      <c r="T245">
        <v>2021</v>
      </c>
      <c r="U245">
        <v>0</v>
      </c>
    </row>
    <row r="246" spans="1:21">
      <c r="A246" t="s">
        <v>1014</v>
      </c>
      <c r="B246">
        <v>2022</v>
      </c>
      <c r="C246">
        <v>0</v>
      </c>
      <c r="D246">
        <v>0</v>
      </c>
      <c r="E246">
        <v>0</v>
      </c>
      <c r="F246">
        <v>4</v>
      </c>
      <c r="G246">
        <v>0</v>
      </c>
      <c r="H246">
        <v>35</v>
      </c>
      <c r="I246">
        <v>32</v>
      </c>
      <c r="J246" t="s">
        <v>768</v>
      </c>
      <c r="K246" t="str">
        <f>INDEX('Planning Periods'!$O$2:$O$540,MATCH('Table B Values'!A246,'Planning Periods'!$A$2:$A$540,0))</f>
        <v>San Diego County</v>
      </c>
      <c r="O246" t="s">
        <v>982</v>
      </c>
      <c r="P246">
        <v>2022</v>
      </c>
      <c r="Q246">
        <v>0</v>
      </c>
      <c r="S246" t="s">
        <v>1165</v>
      </c>
      <c r="T246">
        <v>2021</v>
      </c>
      <c r="U246">
        <v>0</v>
      </c>
    </row>
    <row r="247" spans="1:21">
      <c r="A247" t="s">
        <v>1012</v>
      </c>
      <c r="B247">
        <v>2022</v>
      </c>
      <c r="C247">
        <v>0</v>
      </c>
      <c r="D247">
        <v>4</v>
      </c>
      <c r="E247">
        <v>0</v>
      </c>
      <c r="F247">
        <v>31</v>
      </c>
      <c r="G247">
        <v>0</v>
      </c>
      <c r="H247">
        <v>3</v>
      </c>
      <c r="I247">
        <v>0</v>
      </c>
      <c r="J247" t="s">
        <v>768</v>
      </c>
      <c r="K247" t="str">
        <f>INDEX('Planning Periods'!$O$2:$O$540,MATCH('Table B Values'!A247,'Planning Periods'!$A$2:$A$540,0))</f>
        <v>Imperial County</v>
      </c>
      <c r="O247" t="s">
        <v>975</v>
      </c>
      <c r="P247">
        <v>2022</v>
      </c>
      <c r="Q247">
        <v>0</v>
      </c>
      <c r="S247" t="s">
        <v>1166</v>
      </c>
      <c r="T247">
        <v>2021</v>
      </c>
      <c r="U247">
        <v>0</v>
      </c>
    </row>
    <row r="248" spans="1:21">
      <c r="A248" t="s">
        <v>1003</v>
      </c>
      <c r="B248">
        <v>2022</v>
      </c>
      <c r="C248">
        <v>0</v>
      </c>
      <c r="D248">
        <v>0</v>
      </c>
      <c r="E248">
        <v>0</v>
      </c>
      <c r="F248">
        <v>0</v>
      </c>
      <c r="G248">
        <v>0</v>
      </c>
      <c r="H248">
        <v>0</v>
      </c>
      <c r="I248">
        <v>30</v>
      </c>
      <c r="J248" t="s">
        <v>768</v>
      </c>
      <c r="K248" t="str">
        <f>INDEX('Planning Periods'!$O$2:$O$540,MATCH('Table B Values'!A248,'Planning Periods'!$A$2:$A$540,0))</f>
        <v>Los Angeles County</v>
      </c>
      <c r="O248" t="s">
        <v>904</v>
      </c>
      <c r="P248">
        <v>2022</v>
      </c>
      <c r="Q248">
        <v>0</v>
      </c>
      <c r="S248" t="s">
        <v>1066</v>
      </c>
      <c r="T248">
        <v>2020</v>
      </c>
      <c r="U248">
        <v>0</v>
      </c>
    </row>
    <row r="249" spans="1:21">
      <c r="A249" t="s">
        <v>903</v>
      </c>
      <c r="B249">
        <v>2022</v>
      </c>
      <c r="C249">
        <v>0</v>
      </c>
      <c r="D249">
        <v>25</v>
      </c>
      <c r="E249">
        <v>10</v>
      </c>
      <c r="F249">
        <v>29</v>
      </c>
      <c r="G249">
        <v>0</v>
      </c>
      <c r="H249">
        <v>13</v>
      </c>
      <c r="I249">
        <v>154</v>
      </c>
      <c r="J249" t="s">
        <v>768</v>
      </c>
      <c r="K249" t="str">
        <f>INDEX('Planning Periods'!$O$2:$O$540,MATCH('Table B Values'!A249,'Planning Periods'!$A$2:$A$540,0))</f>
        <v>San Diego County</v>
      </c>
      <c r="O249" t="s">
        <v>917</v>
      </c>
      <c r="P249">
        <v>2022</v>
      </c>
      <c r="Q249">
        <v>0</v>
      </c>
      <c r="S249" t="s">
        <v>1064</v>
      </c>
      <c r="T249">
        <v>2020</v>
      </c>
      <c r="U249">
        <v>0</v>
      </c>
    </row>
    <row r="250" spans="1:21">
      <c r="A250" t="s">
        <v>969</v>
      </c>
      <c r="B250">
        <v>2022</v>
      </c>
      <c r="C250">
        <v>0</v>
      </c>
      <c r="D250">
        <v>0</v>
      </c>
      <c r="E250">
        <v>36</v>
      </c>
      <c r="F250">
        <v>10</v>
      </c>
      <c r="G250">
        <v>0</v>
      </c>
      <c r="H250">
        <v>18</v>
      </c>
      <c r="I250">
        <v>21</v>
      </c>
      <c r="J250" t="s">
        <v>768</v>
      </c>
      <c r="K250" t="str">
        <f>INDEX('Planning Periods'!$O$2:$O$540,MATCH('Table B Values'!A250,'Planning Periods'!$A$2:$A$540,0))</f>
        <v>Humboldt County</v>
      </c>
      <c r="O250" t="s">
        <v>966</v>
      </c>
      <c r="P250">
        <v>2022</v>
      </c>
      <c r="Q250">
        <v>0</v>
      </c>
      <c r="S250" t="s">
        <v>1070</v>
      </c>
      <c r="T250">
        <v>2020</v>
      </c>
      <c r="U250">
        <v>0</v>
      </c>
    </row>
    <row r="251" spans="1:21">
      <c r="A251" t="s">
        <v>819</v>
      </c>
      <c r="B251">
        <v>2022</v>
      </c>
      <c r="C251">
        <v>80</v>
      </c>
      <c r="D251">
        <v>0</v>
      </c>
      <c r="E251">
        <v>304</v>
      </c>
      <c r="F251">
        <v>0</v>
      </c>
      <c r="G251">
        <v>0</v>
      </c>
      <c r="H251">
        <v>0</v>
      </c>
      <c r="I251">
        <v>605</v>
      </c>
      <c r="J251" t="s">
        <v>768</v>
      </c>
      <c r="K251" t="str">
        <f>INDEX('Planning Periods'!$O$2:$O$540,MATCH('Table B Values'!A251,'Planning Periods'!$A$2:$A$540,0))</f>
        <v>Sacramento County</v>
      </c>
      <c r="O251" t="s">
        <v>892</v>
      </c>
      <c r="P251">
        <v>2022</v>
      </c>
      <c r="Q251">
        <v>0</v>
      </c>
      <c r="S251" t="s">
        <v>781</v>
      </c>
      <c r="T251">
        <v>2020</v>
      </c>
      <c r="U251">
        <v>0</v>
      </c>
    </row>
    <row r="252" spans="1:21">
      <c r="A252" t="s">
        <v>1007</v>
      </c>
      <c r="B252">
        <v>2022</v>
      </c>
      <c r="C252">
        <v>1</v>
      </c>
      <c r="D252">
        <v>7</v>
      </c>
      <c r="E252">
        <v>0</v>
      </c>
      <c r="F252">
        <v>4</v>
      </c>
      <c r="G252">
        <v>0</v>
      </c>
      <c r="H252">
        <v>40</v>
      </c>
      <c r="I252">
        <v>100</v>
      </c>
      <c r="J252" t="s">
        <v>768</v>
      </c>
      <c r="K252" t="str">
        <f>INDEX('Planning Periods'!$O$2:$O$540,MATCH('Table B Values'!A252,'Planning Periods'!$A$2:$A$540,0))</f>
        <v>San Diego County</v>
      </c>
      <c r="O252" t="s">
        <v>796</v>
      </c>
      <c r="P252">
        <v>2022</v>
      </c>
      <c r="Q252">
        <v>0</v>
      </c>
      <c r="S252" t="s">
        <v>1167</v>
      </c>
      <c r="T252">
        <v>2020</v>
      </c>
      <c r="U252">
        <v>0</v>
      </c>
    </row>
    <row r="253" spans="1:21">
      <c r="A253" t="s">
        <v>995</v>
      </c>
      <c r="B253">
        <v>2022</v>
      </c>
      <c r="C253">
        <v>0</v>
      </c>
      <c r="D253">
        <v>0</v>
      </c>
      <c r="E253">
        <v>0</v>
      </c>
      <c r="F253">
        <v>0</v>
      </c>
      <c r="G253">
        <v>0</v>
      </c>
      <c r="H253">
        <v>15</v>
      </c>
      <c r="I253">
        <v>11</v>
      </c>
      <c r="J253" t="s">
        <v>768</v>
      </c>
      <c r="K253" t="str">
        <f>INDEX('Planning Periods'!$O$2:$O$540,MATCH('Table B Values'!A253,'Planning Periods'!$A$2:$A$540,0))</f>
        <v>San Diego County</v>
      </c>
      <c r="O253" t="s">
        <v>899</v>
      </c>
      <c r="P253">
        <v>2022</v>
      </c>
      <c r="Q253">
        <v>0</v>
      </c>
      <c r="S253" t="s">
        <v>1168</v>
      </c>
      <c r="T253">
        <v>2020</v>
      </c>
      <c r="U253">
        <v>0</v>
      </c>
    </row>
    <row r="254" spans="1:21">
      <c r="A254" t="s">
        <v>991</v>
      </c>
      <c r="B254">
        <v>2022</v>
      </c>
      <c r="C254">
        <v>0</v>
      </c>
      <c r="D254">
        <v>2</v>
      </c>
      <c r="E254">
        <v>0</v>
      </c>
      <c r="F254">
        <v>2</v>
      </c>
      <c r="G254">
        <v>0</v>
      </c>
      <c r="H254">
        <v>2</v>
      </c>
      <c r="I254">
        <v>18</v>
      </c>
      <c r="J254" t="s">
        <v>768</v>
      </c>
      <c r="K254" t="str">
        <f>INDEX('Planning Periods'!$O$2:$O$540,MATCH('Table B Values'!A254,'Planning Periods'!$A$2:$A$540,0))</f>
        <v>Del Norte County</v>
      </c>
      <c r="O254" t="s">
        <v>897</v>
      </c>
      <c r="P254">
        <v>2022</v>
      </c>
      <c r="Q254">
        <v>0</v>
      </c>
      <c r="S254" t="s">
        <v>1048</v>
      </c>
      <c r="T254">
        <v>2020</v>
      </c>
      <c r="U254">
        <v>0</v>
      </c>
    </row>
    <row r="255" spans="1:21">
      <c r="A255" t="s">
        <v>1000</v>
      </c>
      <c r="B255">
        <v>2022</v>
      </c>
      <c r="C255">
        <v>0</v>
      </c>
      <c r="D255">
        <v>0</v>
      </c>
      <c r="E255">
        <v>0</v>
      </c>
      <c r="F255">
        <v>2</v>
      </c>
      <c r="G255">
        <v>0</v>
      </c>
      <c r="H255">
        <v>1</v>
      </c>
      <c r="I255">
        <v>32</v>
      </c>
      <c r="J255" t="s">
        <v>768</v>
      </c>
      <c r="K255" t="str">
        <f>INDEX('Planning Periods'!$O$2:$O$540,MATCH('Table B Values'!A255,'Planning Periods'!$A$2:$A$540,0))</f>
        <v>Orange County</v>
      </c>
      <c r="O255" t="s">
        <v>954</v>
      </c>
      <c r="P255">
        <v>2022</v>
      </c>
      <c r="Q255">
        <v>0</v>
      </c>
      <c r="S255" t="s">
        <v>1063</v>
      </c>
      <c r="T255">
        <v>2020</v>
      </c>
      <c r="U255">
        <v>0</v>
      </c>
    </row>
    <row r="256" spans="1:21">
      <c r="A256" t="s">
        <v>850</v>
      </c>
      <c r="B256">
        <v>2022</v>
      </c>
      <c r="C256">
        <v>0</v>
      </c>
      <c r="D256">
        <v>0</v>
      </c>
      <c r="E256">
        <v>0</v>
      </c>
      <c r="F256">
        <v>0</v>
      </c>
      <c r="G256">
        <v>0</v>
      </c>
      <c r="H256">
        <v>23</v>
      </c>
      <c r="I256">
        <v>0</v>
      </c>
      <c r="J256" t="s">
        <v>768</v>
      </c>
      <c r="K256" t="str">
        <f>INDEX('Planning Periods'!$O$2:$O$540,MATCH('Table B Values'!A256,'Planning Periods'!$A$2:$A$540,0))</f>
        <v>Yolo County</v>
      </c>
      <c r="O256" t="s">
        <v>948</v>
      </c>
      <c r="P256">
        <v>2022</v>
      </c>
      <c r="Q256">
        <v>0</v>
      </c>
      <c r="S256" t="s">
        <v>1028</v>
      </c>
      <c r="T256">
        <v>2020</v>
      </c>
      <c r="U256">
        <v>0</v>
      </c>
    </row>
    <row r="257" spans="1:21">
      <c r="A257" t="s">
        <v>989</v>
      </c>
      <c r="B257">
        <v>2022</v>
      </c>
      <c r="C257">
        <v>0</v>
      </c>
      <c r="D257">
        <v>0</v>
      </c>
      <c r="E257">
        <v>0</v>
      </c>
      <c r="F257">
        <v>0</v>
      </c>
      <c r="G257">
        <v>0</v>
      </c>
      <c r="H257">
        <v>175</v>
      </c>
      <c r="I257">
        <v>0</v>
      </c>
      <c r="J257" t="s">
        <v>768</v>
      </c>
      <c r="K257" t="str">
        <f>INDEX('Planning Periods'!$O$2:$O$540,MATCH('Table B Values'!A257,'Planning Periods'!$A$2:$A$540,0))</f>
        <v>Riverside County</v>
      </c>
      <c r="O257" t="s">
        <v>941</v>
      </c>
      <c r="P257">
        <v>2022</v>
      </c>
      <c r="Q257">
        <v>0</v>
      </c>
      <c r="S257" t="s">
        <v>1026</v>
      </c>
      <c r="T257">
        <v>2020</v>
      </c>
      <c r="U257">
        <v>0</v>
      </c>
    </row>
    <row r="258" spans="1:21">
      <c r="A258" t="s">
        <v>940</v>
      </c>
      <c r="B258">
        <v>2022</v>
      </c>
      <c r="C258">
        <v>0</v>
      </c>
      <c r="D258">
        <v>0</v>
      </c>
      <c r="E258">
        <v>0</v>
      </c>
      <c r="F258">
        <v>21</v>
      </c>
      <c r="G258">
        <v>0</v>
      </c>
      <c r="H258">
        <v>0</v>
      </c>
      <c r="I258">
        <v>292</v>
      </c>
      <c r="J258" t="s">
        <v>768</v>
      </c>
      <c r="K258" t="str">
        <f>INDEX('Planning Periods'!$O$2:$O$540,MATCH('Table B Values'!A258,'Planning Periods'!$A$2:$A$540,0))</f>
        <v>Los Angeles County</v>
      </c>
      <c r="O258" t="s">
        <v>944</v>
      </c>
      <c r="P258">
        <v>2022</v>
      </c>
      <c r="Q258">
        <v>0</v>
      </c>
      <c r="S258" t="s">
        <v>1031</v>
      </c>
      <c r="T258">
        <v>2020</v>
      </c>
      <c r="U258">
        <v>0</v>
      </c>
    </row>
    <row r="259" spans="1:21">
      <c r="A259" t="s">
        <v>1009</v>
      </c>
      <c r="B259">
        <v>2022</v>
      </c>
      <c r="C259">
        <v>0</v>
      </c>
      <c r="D259">
        <v>0</v>
      </c>
      <c r="E259">
        <v>0</v>
      </c>
      <c r="F259">
        <v>0</v>
      </c>
      <c r="G259">
        <v>0</v>
      </c>
      <c r="H259">
        <v>0</v>
      </c>
      <c r="I259">
        <v>9</v>
      </c>
      <c r="J259" t="s">
        <v>768</v>
      </c>
      <c r="K259" t="str">
        <f>INDEX('Planning Periods'!$O$2:$O$540,MATCH('Table B Values'!A259,'Planning Periods'!$A$2:$A$540,0))</f>
        <v>Riverside County</v>
      </c>
      <c r="O259" t="s">
        <v>951</v>
      </c>
      <c r="P259">
        <v>2022</v>
      </c>
      <c r="Q259">
        <v>0</v>
      </c>
      <c r="S259" t="s">
        <v>857</v>
      </c>
      <c r="T259">
        <v>2020</v>
      </c>
      <c r="U259">
        <v>0</v>
      </c>
    </row>
    <row r="260" spans="1:21">
      <c r="A260" t="s">
        <v>873</v>
      </c>
      <c r="B260">
        <v>2022</v>
      </c>
      <c r="C260">
        <v>0</v>
      </c>
      <c r="D260">
        <v>16</v>
      </c>
      <c r="E260">
        <v>0</v>
      </c>
      <c r="F260">
        <v>26</v>
      </c>
      <c r="G260">
        <v>0</v>
      </c>
      <c r="H260">
        <v>0</v>
      </c>
      <c r="I260">
        <v>4</v>
      </c>
      <c r="J260" t="s">
        <v>768</v>
      </c>
      <c r="K260" t="str">
        <f>INDEX('Planning Periods'!$O$2:$O$540,MATCH('Table B Values'!A260,'Planning Periods'!$A$2:$A$540,0))</f>
        <v>Los Angeles County</v>
      </c>
      <c r="O260" t="s">
        <v>934</v>
      </c>
      <c r="P260">
        <v>2022</v>
      </c>
      <c r="Q260">
        <v>0</v>
      </c>
      <c r="S260" t="s">
        <v>1058</v>
      </c>
      <c r="T260">
        <v>2020</v>
      </c>
      <c r="U260">
        <v>0</v>
      </c>
    </row>
    <row r="261" spans="1:21">
      <c r="A261" t="s">
        <v>993</v>
      </c>
      <c r="B261">
        <v>2022</v>
      </c>
      <c r="C261">
        <v>0</v>
      </c>
      <c r="D261">
        <v>0</v>
      </c>
      <c r="E261">
        <v>0</v>
      </c>
      <c r="F261">
        <v>0</v>
      </c>
      <c r="G261">
        <v>0</v>
      </c>
      <c r="H261">
        <v>0</v>
      </c>
      <c r="I261">
        <v>154</v>
      </c>
      <c r="J261" t="s">
        <v>768</v>
      </c>
      <c r="K261" t="str">
        <f>INDEX('Planning Periods'!$O$2:$O$540,MATCH('Table B Values'!A261,'Planning Periods'!$A$2:$A$540,0))</f>
        <v>Los Angeles County</v>
      </c>
      <c r="O261" t="s">
        <v>937</v>
      </c>
      <c r="P261">
        <v>2022</v>
      </c>
      <c r="Q261">
        <v>0</v>
      </c>
      <c r="S261" t="s">
        <v>1057</v>
      </c>
      <c r="T261">
        <v>2020</v>
      </c>
      <c r="U261">
        <v>0</v>
      </c>
    </row>
    <row r="262" spans="1:21">
      <c r="A262" t="s">
        <v>813</v>
      </c>
      <c r="B262">
        <v>2022</v>
      </c>
      <c r="C262">
        <v>203</v>
      </c>
      <c r="D262">
        <v>0</v>
      </c>
      <c r="E262">
        <v>312</v>
      </c>
      <c r="F262">
        <v>0</v>
      </c>
      <c r="G262">
        <v>0</v>
      </c>
      <c r="H262">
        <v>0</v>
      </c>
      <c r="I262">
        <v>648</v>
      </c>
      <c r="J262" t="s">
        <v>768</v>
      </c>
      <c r="K262" t="str">
        <f>INDEX('Planning Periods'!$O$2:$O$540,MATCH('Table B Values'!A262,'Planning Periods'!$A$2:$A$540,0))</f>
        <v>Los Angeles County</v>
      </c>
      <c r="O262" t="s">
        <v>884</v>
      </c>
      <c r="P262">
        <v>2022</v>
      </c>
      <c r="Q262">
        <v>0</v>
      </c>
      <c r="S262" t="s">
        <v>1061</v>
      </c>
      <c r="T262">
        <v>2020</v>
      </c>
      <c r="U262">
        <v>0</v>
      </c>
    </row>
    <row r="263" spans="1:21">
      <c r="A263" t="s">
        <v>978</v>
      </c>
      <c r="B263">
        <v>2022</v>
      </c>
      <c r="C263">
        <v>0</v>
      </c>
      <c r="D263">
        <v>0</v>
      </c>
      <c r="E263">
        <v>0</v>
      </c>
      <c r="F263">
        <v>4</v>
      </c>
      <c r="G263">
        <v>0</v>
      </c>
      <c r="H263">
        <v>5</v>
      </c>
      <c r="I263">
        <v>71</v>
      </c>
      <c r="J263" t="s">
        <v>768</v>
      </c>
      <c r="K263" t="str">
        <f>INDEX('Planning Periods'!$O$2:$O$540,MATCH('Table B Values'!A263,'Planning Periods'!$A$2:$A$540,0))</f>
        <v>Los Angeles County</v>
      </c>
      <c r="O263" t="s">
        <v>932</v>
      </c>
      <c r="P263">
        <v>2022</v>
      </c>
      <c r="Q263">
        <v>0</v>
      </c>
      <c r="S263" t="s">
        <v>1169</v>
      </c>
      <c r="T263">
        <v>2020</v>
      </c>
      <c r="U263">
        <v>0</v>
      </c>
    </row>
    <row r="264" spans="1:21">
      <c r="A264" t="s">
        <v>988</v>
      </c>
      <c r="B264">
        <v>2022</v>
      </c>
      <c r="C264">
        <v>0</v>
      </c>
      <c r="D264">
        <v>0</v>
      </c>
      <c r="E264">
        <v>0</v>
      </c>
      <c r="F264">
        <v>0</v>
      </c>
      <c r="G264">
        <v>0</v>
      </c>
      <c r="H264">
        <v>0</v>
      </c>
      <c r="I264">
        <v>381</v>
      </c>
      <c r="J264" t="s">
        <v>768</v>
      </c>
      <c r="K264" t="str">
        <f>INDEX('Planning Periods'!$O$2:$O$540,MATCH('Table B Values'!A264,'Planning Periods'!$A$2:$A$540,0))</f>
        <v>Orange County</v>
      </c>
      <c r="O264" t="s">
        <v>939</v>
      </c>
      <c r="P264">
        <v>2022</v>
      </c>
      <c r="Q264">
        <v>0</v>
      </c>
      <c r="S264" t="s">
        <v>1170</v>
      </c>
      <c r="T264">
        <v>2020</v>
      </c>
      <c r="U264">
        <v>0</v>
      </c>
    </row>
    <row r="265" spans="1:21">
      <c r="A265" t="s">
        <v>987</v>
      </c>
      <c r="B265">
        <v>2022</v>
      </c>
      <c r="C265">
        <v>0</v>
      </c>
      <c r="D265">
        <v>0</v>
      </c>
      <c r="E265">
        <v>0</v>
      </c>
      <c r="F265">
        <v>0</v>
      </c>
      <c r="G265">
        <v>0</v>
      </c>
      <c r="H265">
        <v>0</v>
      </c>
      <c r="I265">
        <v>238</v>
      </c>
      <c r="J265" t="s">
        <v>768</v>
      </c>
      <c r="K265" t="str">
        <f>INDEX('Planning Periods'!$O$2:$O$540,MATCH('Table B Values'!A265,'Planning Periods'!$A$2:$A$540,0))</f>
        <v>Los Angeles County</v>
      </c>
      <c r="O265" t="s">
        <v>926</v>
      </c>
      <c r="P265">
        <v>2022</v>
      </c>
      <c r="Q265">
        <v>0</v>
      </c>
      <c r="S265" t="s">
        <v>1053</v>
      </c>
      <c r="T265">
        <v>2020</v>
      </c>
      <c r="U265">
        <v>0</v>
      </c>
    </row>
    <row r="266" spans="1:21">
      <c r="A266" t="s">
        <v>976</v>
      </c>
      <c r="B266">
        <v>2022</v>
      </c>
      <c r="C266">
        <v>0</v>
      </c>
      <c r="D266">
        <v>0</v>
      </c>
      <c r="E266">
        <v>0</v>
      </c>
      <c r="F266">
        <v>1</v>
      </c>
      <c r="G266">
        <v>0</v>
      </c>
      <c r="H266">
        <v>2</v>
      </c>
      <c r="I266">
        <v>4</v>
      </c>
      <c r="J266" t="s">
        <v>768</v>
      </c>
      <c r="K266" t="str">
        <f>INDEX('Planning Periods'!$O$2:$O$540,MATCH('Table B Values'!A266,'Planning Periods'!$A$2:$A$540,0))</f>
        <v>Glenn County</v>
      </c>
      <c r="O266" t="s">
        <v>920</v>
      </c>
      <c r="P266">
        <v>2022</v>
      </c>
      <c r="Q266">
        <v>0</v>
      </c>
      <c r="S266" t="s">
        <v>1171</v>
      </c>
      <c r="T266">
        <v>2020</v>
      </c>
      <c r="U266">
        <v>0</v>
      </c>
    </row>
    <row r="267" spans="1:21">
      <c r="A267" t="s">
        <v>1016</v>
      </c>
      <c r="B267">
        <v>2022</v>
      </c>
      <c r="C267">
        <v>0</v>
      </c>
      <c r="D267">
        <v>0</v>
      </c>
      <c r="E267">
        <v>0</v>
      </c>
      <c r="F267">
        <v>6</v>
      </c>
      <c r="G267">
        <v>0</v>
      </c>
      <c r="H267">
        <v>7</v>
      </c>
      <c r="I267">
        <v>7</v>
      </c>
      <c r="J267" t="s">
        <v>768</v>
      </c>
      <c r="K267" t="str">
        <f>INDEX('Planning Periods'!$O$2:$O$540,MATCH('Table B Values'!A267,'Planning Periods'!$A$2:$A$540,0))</f>
        <v>San Luis Obispo County</v>
      </c>
      <c r="O267" t="s">
        <v>922</v>
      </c>
      <c r="P267">
        <v>2022</v>
      </c>
      <c r="Q267">
        <v>0</v>
      </c>
      <c r="S267" t="s">
        <v>1172</v>
      </c>
      <c r="T267">
        <v>2020</v>
      </c>
      <c r="U267">
        <v>0</v>
      </c>
    </row>
    <row r="268" spans="1:21">
      <c r="A268" t="s">
        <v>1053</v>
      </c>
      <c r="B268">
        <v>2022</v>
      </c>
      <c r="C268">
        <v>0</v>
      </c>
      <c r="D268">
        <v>0</v>
      </c>
      <c r="E268">
        <v>0</v>
      </c>
      <c r="F268">
        <v>0</v>
      </c>
      <c r="G268">
        <v>0</v>
      </c>
      <c r="H268">
        <v>0</v>
      </c>
      <c r="I268">
        <v>26</v>
      </c>
      <c r="J268" t="s">
        <v>768</v>
      </c>
      <c r="K268" t="str">
        <f>INDEX('Planning Periods'!$O$2:$O$540,MATCH('Table B Values'!A268,'Planning Periods'!$A$2:$A$540,0))</f>
        <v>Los Angeles County</v>
      </c>
      <c r="O268" t="s">
        <v>929</v>
      </c>
      <c r="P268">
        <v>2022</v>
      </c>
      <c r="Q268">
        <v>0</v>
      </c>
      <c r="S268" t="s">
        <v>1016</v>
      </c>
      <c r="T268">
        <v>2020</v>
      </c>
      <c r="U268">
        <v>0</v>
      </c>
    </row>
    <row r="269" spans="1:21">
      <c r="A269" t="s">
        <v>983</v>
      </c>
      <c r="B269">
        <v>2022</v>
      </c>
      <c r="C269">
        <v>0</v>
      </c>
      <c r="D269">
        <v>0</v>
      </c>
      <c r="E269">
        <v>0</v>
      </c>
      <c r="F269">
        <v>0</v>
      </c>
      <c r="G269">
        <v>0</v>
      </c>
      <c r="H269">
        <v>0</v>
      </c>
      <c r="I269">
        <v>1</v>
      </c>
      <c r="J269" t="s">
        <v>768</v>
      </c>
      <c r="K269" t="str">
        <f>INDEX('Planning Periods'!$O$2:$O$540,MATCH('Table B Values'!A269,'Planning Periods'!$A$2:$A$540,0))</f>
        <v>San Bernardino County</v>
      </c>
      <c r="O269" t="s">
        <v>901</v>
      </c>
      <c r="P269">
        <v>2022</v>
      </c>
      <c r="Q269">
        <v>0</v>
      </c>
      <c r="S269" t="s">
        <v>1173</v>
      </c>
      <c r="T269">
        <v>2020</v>
      </c>
      <c r="U269">
        <v>0</v>
      </c>
    </row>
    <row r="270" spans="1:21">
      <c r="A270" t="s">
        <v>980</v>
      </c>
      <c r="B270">
        <v>2022</v>
      </c>
      <c r="C270">
        <v>0</v>
      </c>
      <c r="D270">
        <v>0</v>
      </c>
      <c r="E270">
        <v>0</v>
      </c>
      <c r="F270">
        <v>6</v>
      </c>
      <c r="G270">
        <v>0</v>
      </c>
      <c r="H270">
        <v>11</v>
      </c>
      <c r="I270">
        <v>0</v>
      </c>
      <c r="J270" t="s">
        <v>768</v>
      </c>
      <c r="K270" t="str">
        <f>INDEX('Planning Periods'!$O$2:$O$540,MATCH('Table B Values'!A270,'Planning Periods'!$A$2:$A$540,0))</f>
        <v>Nevada County</v>
      </c>
      <c r="O270" t="s">
        <v>916</v>
      </c>
      <c r="P270">
        <v>2022</v>
      </c>
      <c r="Q270">
        <v>0</v>
      </c>
      <c r="S270" t="s">
        <v>1174</v>
      </c>
      <c r="T270">
        <v>2020</v>
      </c>
      <c r="U270">
        <v>25</v>
      </c>
    </row>
    <row r="271" spans="1:21">
      <c r="A271" t="s">
        <v>870</v>
      </c>
      <c r="B271">
        <v>2022</v>
      </c>
      <c r="C271">
        <v>74</v>
      </c>
      <c r="D271">
        <v>11</v>
      </c>
      <c r="E271">
        <v>36</v>
      </c>
      <c r="F271">
        <v>21</v>
      </c>
      <c r="G271">
        <v>0</v>
      </c>
      <c r="H271">
        <v>66</v>
      </c>
      <c r="I271">
        <v>1035</v>
      </c>
      <c r="J271" t="s">
        <v>768</v>
      </c>
      <c r="K271" t="str">
        <f>INDEX('Planning Periods'!$O$2:$O$540,MATCH('Table B Values'!A271,'Planning Periods'!$A$2:$A$540,0))</f>
        <v>Sacramento County</v>
      </c>
      <c r="O271" t="s">
        <v>912</v>
      </c>
      <c r="P271">
        <v>2022</v>
      </c>
      <c r="Q271">
        <v>0</v>
      </c>
      <c r="S271" t="s">
        <v>1054</v>
      </c>
      <c r="T271">
        <v>2020</v>
      </c>
      <c r="U271">
        <v>0</v>
      </c>
    </row>
    <row r="272" spans="1:21">
      <c r="A272" t="s">
        <v>964</v>
      </c>
      <c r="B272">
        <v>2022</v>
      </c>
      <c r="C272">
        <v>0</v>
      </c>
      <c r="D272">
        <v>0</v>
      </c>
      <c r="E272">
        <v>0</v>
      </c>
      <c r="F272">
        <v>0</v>
      </c>
      <c r="G272">
        <v>0</v>
      </c>
      <c r="H272">
        <v>0</v>
      </c>
      <c r="I272">
        <v>839</v>
      </c>
      <c r="J272" t="s">
        <v>768</v>
      </c>
      <c r="K272" t="str">
        <f>INDEX('Planning Periods'!$O$2:$O$540,MATCH('Table B Values'!A272,'Planning Periods'!$A$2:$A$540,0))</f>
        <v>San Bernardino County</v>
      </c>
      <c r="O272" t="s">
        <v>907</v>
      </c>
      <c r="P272">
        <v>2022</v>
      </c>
      <c r="Q272">
        <v>0</v>
      </c>
      <c r="S272" t="s">
        <v>896</v>
      </c>
      <c r="T272">
        <v>2020</v>
      </c>
      <c r="U272">
        <v>0</v>
      </c>
    </row>
    <row r="273" spans="1:21">
      <c r="A273" t="s">
        <v>973</v>
      </c>
      <c r="B273">
        <v>2022</v>
      </c>
      <c r="C273">
        <v>0</v>
      </c>
      <c r="D273">
        <v>0</v>
      </c>
      <c r="E273">
        <v>0</v>
      </c>
      <c r="F273">
        <v>3</v>
      </c>
      <c r="G273">
        <v>0</v>
      </c>
      <c r="H273">
        <v>0</v>
      </c>
      <c r="I273">
        <v>2</v>
      </c>
      <c r="J273" t="s">
        <v>768</v>
      </c>
      <c r="K273" t="str">
        <f>INDEX('Planning Periods'!$O$2:$O$540,MATCH('Table B Values'!A273,'Planning Periods'!$A$2:$A$540,0))</f>
        <v>Humboldt County</v>
      </c>
      <c r="O273" t="s">
        <v>900</v>
      </c>
      <c r="P273">
        <v>2022</v>
      </c>
      <c r="Q273">
        <v>0</v>
      </c>
      <c r="S273" t="s">
        <v>1050</v>
      </c>
      <c r="T273">
        <v>2020</v>
      </c>
      <c r="U273">
        <v>0</v>
      </c>
    </row>
    <row r="274" spans="1:21">
      <c r="A274" t="s">
        <v>971</v>
      </c>
      <c r="B274">
        <v>2022</v>
      </c>
      <c r="C274">
        <v>4</v>
      </c>
      <c r="D274">
        <v>0</v>
      </c>
      <c r="E274">
        <v>3</v>
      </c>
      <c r="F274">
        <v>0</v>
      </c>
      <c r="G274">
        <v>0</v>
      </c>
      <c r="H274">
        <v>0</v>
      </c>
      <c r="I274">
        <v>14</v>
      </c>
      <c r="J274" t="s">
        <v>768</v>
      </c>
      <c r="K274" t="str">
        <f>INDEX('Planning Periods'!$O$2:$O$540,MATCH('Table B Values'!A274,'Planning Periods'!$A$2:$A$540,0))</f>
        <v>Ventura County</v>
      </c>
      <c r="O274" t="s">
        <v>910</v>
      </c>
      <c r="P274">
        <v>2022</v>
      </c>
      <c r="Q274">
        <v>0</v>
      </c>
      <c r="S274" t="s">
        <v>1056</v>
      </c>
      <c r="T274">
        <v>2020</v>
      </c>
      <c r="U274">
        <v>0</v>
      </c>
    </row>
    <row r="275" spans="1:21">
      <c r="A275" t="s">
        <v>962</v>
      </c>
      <c r="B275">
        <v>2022</v>
      </c>
      <c r="C275">
        <v>0</v>
      </c>
      <c r="D275">
        <v>0</v>
      </c>
      <c r="E275">
        <v>6</v>
      </c>
      <c r="F275">
        <v>0</v>
      </c>
      <c r="G275">
        <v>6</v>
      </c>
      <c r="H275">
        <v>0</v>
      </c>
      <c r="I275">
        <v>6</v>
      </c>
      <c r="J275" t="s">
        <v>768</v>
      </c>
      <c r="K275" t="str">
        <f>INDEX('Planning Periods'!$O$2:$O$540,MATCH('Table B Values'!A275,'Planning Periods'!$A$2:$A$540,0))</f>
        <v>Mendocino County</v>
      </c>
      <c r="O275" t="s">
        <v>893</v>
      </c>
      <c r="P275">
        <v>2022</v>
      </c>
      <c r="Q275">
        <v>0</v>
      </c>
      <c r="S275" t="s">
        <v>1175</v>
      </c>
      <c r="T275">
        <v>2020</v>
      </c>
      <c r="U275">
        <v>0</v>
      </c>
    </row>
    <row r="276" spans="1:21">
      <c r="A276" t="s">
        <v>985</v>
      </c>
      <c r="B276">
        <v>2022</v>
      </c>
      <c r="C276">
        <v>0</v>
      </c>
      <c r="D276">
        <v>10</v>
      </c>
      <c r="E276">
        <v>0</v>
      </c>
      <c r="F276">
        <v>46</v>
      </c>
      <c r="G276">
        <v>0</v>
      </c>
      <c r="H276">
        <v>11</v>
      </c>
      <c r="I276" s="359">
        <v>6</v>
      </c>
      <c r="J276" t="s">
        <v>768</v>
      </c>
      <c r="K276" t="str">
        <f>INDEX('Planning Periods'!$O$2:$O$540,MATCH('Table B Values'!A276,'Planning Periods'!$A$2:$A$540,0))</f>
        <v>Orange County</v>
      </c>
      <c r="O276" t="s">
        <v>895</v>
      </c>
      <c r="P276">
        <v>2022</v>
      </c>
      <c r="Q276">
        <v>0</v>
      </c>
      <c r="S276" t="s">
        <v>1051</v>
      </c>
      <c r="T276">
        <v>2020</v>
      </c>
      <c r="U276">
        <v>0</v>
      </c>
    </row>
    <row r="277" spans="1:21">
      <c r="A277" t="s">
        <v>984</v>
      </c>
      <c r="B277">
        <v>2022</v>
      </c>
      <c r="C277">
        <v>0</v>
      </c>
      <c r="D277">
        <v>0</v>
      </c>
      <c r="E277">
        <v>0</v>
      </c>
      <c r="F277">
        <v>2</v>
      </c>
      <c r="G277">
        <v>0</v>
      </c>
      <c r="H277">
        <v>0</v>
      </c>
      <c r="I277">
        <v>94</v>
      </c>
      <c r="J277" t="s">
        <v>768</v>
      </c>
      <c r="K277" t="str">
        <f>INDEX('Planning Periods'!$O$2:$O$540,MATCH('Table B Values'!A277,'Planning Periods'!$A$2:$A$540,0))</f>
        <v>Sacramento County</v>
      </c>
      <c r="O277" t="s">
        <v>1158</v>
      </c>
      <c r="P277">
        <v>2022</v>
      </c>
      <c r="Q277">
        <v>0</v>
      </c>
      <c r="S277" t="s">
        <v>1176</v>
      </c>
      <c r="T277">
        <v>2020</v>
      </c>
      <c r="U277">
        <v>0</v>
      </c>
    </row>
    <row r="278" spans="1:21">
      <c r="A278" t="s">
        <v>967</v>
      </c>
      <c r="B278">
        <v>2022</v>
      </c>
      <c r="C278">
        <v>0</v>
      </c>
      <c r="D278">
        <v>0</v>
      </c>
      <c r="E278">
        <v>0</v>
      </c>
      <c r="F278">
        <v>0</v>
      </c>
      <c r="G278">
        <v>0</v>
      </c>
      <c r="H278">
        <v>2</v>
      </c>
      <c r="I278">
        <v>16</v>
      </c>
      <c r="J278" t="s">
        <v>768</v>
      </c>
      <c r="K278" t="str">
        <f>INDEX('Planning Periods'!$O$2:$O$540,MATCH('Table B Values'!A278,'Planning Periods'!$A$2:$A$540,0))</f>
        <v>Humboldt County</v>
      </c>
      <c r="O278" t="s">
        <v>891</v>
      </c>
      <c r="P278">
        <v>2022</v>
      </c>
      <c r="Q278">
        <v>0</v>
      </c>
      <c r="S278" t="s">
        <v>1177</v>
      </c>
      <c r="T278">
        <v>2020</v>
      </c>
      <c r="U278">
        <v>1</v>
      </c>
    </row>
    <row r="279" spans="1:21">
      <c r="A279" t="s">
        <v>867</v>
      </c>
      <c r="B279">
        <v>2022</v>
      </c>
      <c r="C279">
        <v>0</v>
      </c>
      <c r="D279">
        <v>23</v>
      </c>
      <c r="E279">
        <v>0</v>
      </c>
      <c r="F279">
        <v>24</v>
      </c>
      <c r="G279">
        <v>0</v>
      </c>
      <c r="H279">
        <v>9</v>
      </c>
      <c r="I279">
        <v>63</v>
      </c>
      <c r="J279" t="s">
        <v>768</v>
      </c>
      <c r="K279" t="str">
        <f>INDEX('Planning Periods'!$O$2:$O$540,MATCH('Table B Values'!A279,'Planning Periods'!$A$2:$A$540,0))</f>
        <v>Orange County</v>
      </c>
      <c r="O279" t="s">
        <v>898</v>
      </c>
      <c r="P279">
        <v>2022</v>
      </c>
      <c r="Q279">
        <v>0</v>
      </c>
      <c r="S279" t="s">
        <v>1178</v>
      </c>
      <c r="T279">
        <v>2020</v>
      </c>
      <c r="U279">
        <v>0</v>
      </c>
    </row>
    <row r="280" spans="1:21">
      <c r="A280" t="s">
        <v>916</v>
      </c>
      <c r="B280">
        <v>2021</v>
      </c>
      <c r="C280">
        <v>0</v>
      </c>
      <c r="D280">
        <v>0</v>
      </c>
      <c r="E280">
        <v>0</v>
      </c>
      <c r="F280">
        <v>0</v>
      </c>
      <c r="G280">
        <v>0</v>
      </c>
      <c r="H280">
        <v>0</v>
      </c>
      <c r="I280">
        <v>6</v>
      </c>
      <c r="J280" t="s">
        <v>768</v>
      </c>
      <c r="K280" t="str">
        <f>INDEX('Planning Periods'!$O$2:$O$540,MATCH('Table B Values'!A280,'Planning Periods'!$A$2:$A$540,0))</f>
        <v>Riverside County</v>
      </c>
      <c r="O280" t="s">
        <v>887</v>
      </c>
      <c r="P280">
        <v>2022</v>
      </c>
      <c r="Q280">
        <v>0</v>
      </c>
      <c r="S280" t="s">
        <v>1179</v>
      </c>
      <c r="T280">
        <v>2020</v>
      </c>
      <c r="U280">
        <v>0</v>
      </c>
    </row>
    <row r="281" spans="1:21">
      <c r="A281" t="s">
        <v>859</v>
      </c>
      <c r="B281">
        <v>2021</v>
      </c>
      <c r="C281">
        <v>1</v>
      </c>
      <c r="D281">
        <v>0</v>
      </c>
      <c r="E281">
        <v>1</v>
      </c>
      <c r="F281">
        <v>8</v>
      </c>
      <c r="G281">
        <v>0</v>
      </c>
      <c r="H281">
        <v>0</v>
      </c>
      <c r="I281">
        <v>71</v>
      </c>
      <c r="J281" t="s">
        <v>768</v>
      </c>
      <c r="K281" t="str">
        <f>INDEX('Planning Periods'!$O$2:$O$540,MATCH('Table B Values'!A281,'Planning Periods'!$A$2:$A$540,0))</f>
        <v>San Diego County</v>
      </c>
      <c r="O281" t="s">
        <v>879</v>
      </c>
      <c r="P281">
        <v>2022</v>
      </c>
      <c r="Q281">
        <v>0</v>
      </c>
      <c r="S281" t="s">
        <v>1180</v>
      </c>
      <c r="T281">
        <v>2020</v>
      </c>
      <c r="U281">
        <v>0</v>
      </c>
    </row>
    <row r="282" spans="1:21">
      <c r="A282" t="s">
        <v>944</v>
      </c>
      <c r="B282">
        <v>2021</v>
      </c>
      <c r="C282">
        <v>0</v>
      </c>
      <c r="D282">
        <v>0</v>
      </c>
      <c r="E282">
        <v>0</v>
      </c>
      <c r="F282">
        <v>0</v>
      </c>
      <c r="G282">
        <v>0</v>
      </c>
      <c r="H282">
        <v>4</v>
      </c>
      <c r="I282">
        <v>27</v>
      </c>
      <c r="J282" t="s">
        <v>768</v>
      </c>
      <c r="K282" t="str">
        <f>INDEX('Planning Periods'!$O$2:$O$540,MATCH('Table B Values'!A282,'Planning Periods'!$A$2:$A$540,0))</f>
        <v>Riverside County</v>
      </c>
      <c r="O282" t="s">
        <v>881</v>
      </c>
      <c r="P282">
        <v>2022</v>
      </c>
      <c r="Q282">
        <v>0</v>
      </c>
      <c r="S282" t="s">
        <v>1158</v>
      </c>
      <c r="T282">
        <v>2020</v>
      </c>
      <c r="U282">
        <v>51</v>
      </c>
    </row>
    <row r="283" spans="1:21">
      <c r="A283" t="s">
        <v>918</v>
      </c>
      <c r="B283">
        <v>2021</v>
      </c>
      <c r="C283">
        <v>0</v>
      </c>
      <c r="D283">
        <v>0</v>
      </c>
      <c r="E283">
        <v>0</v>
      </c>
      <c r="F283">
        <v>0</v>
      </c>
      <c r="G283">
        <v>0</v>
      </c>
      <c r="H283">
        <v>6</v>
      </c>
      <c r="I283">
        <v>26</v>
      </c>
      <c r="J283" t="s">
        <v>768</v>
      </c>
      <c r="K283" t="str">
        <f>INDEX('Planning Periods'!$O$2:$O$540,MATCH('Table B Values'!A283,'Planning Periods'!$A$2:$A$540,0))</f>
        <v>San Luis Obispo County</v>
      </c>
      <c r="O283" t="s">
        <v>872</v>
      </c>
      <c r="P283">
        <v>2022</v>
      </c>
      <c r="Q283">
        <v>0</v>
      </c>
      <c r="S283" t="s">
        <v>1035</v>
      </c>
      <c r="T283">
        <v>2020</v>
      </c>
      <c r="U283">
        <v>0</v>
      </c>
    </row>
    <row r="284" spans="1:21">
      <c r="A284" t="s">
        <v>912</v>
      </c>
      <c r="B284">
        <v>2021</v>
      </c>
      <c r="C284">
        <v>0</v>
      </c>
      <c r="D284">
        <v>0</v>
      </c>
      <c r="E284">
        <v>0</v>
      </c>
      <c r="F284">
        <v>0</v>
      </c>
      <c r="G284">
        <v>0</v>
      </c>
      <c r="H284">
        <v>0</v>
      </c>
      <c r="I284">
        <v>1</v>
      </c>
      <c r="J284" t="s">
        <v>768</v>
      </c>
      <c r="K284" t="str">
        <f>INDEX('Planning Periods'!$O$2:$O$540,MATCH('Table B Values'!A284,'Planning Periods'!$A$2:$A$540,0))</f>
        <v>San Bernardino County</v>
      </c>
      <c r="O284" t="s">
        <v>875</v>
      </c>
      <c r="P284">
        <v>2022</v>
      </c>
      <c r="Q284">
        <v>0</v>
      </c>
      <c r="S284" t="s">
        <v>1033</v>
      </c>
      <c r="T284">
        <v>2020</v>
      </c>
      <c r="U284">
        <v>0</v>
      </c>
    </row>
    <row r="285" spans="1:21">
      <c r="A285" t="s">
        <v>926</v>
      </c>
      <c r="B285">
        <v>2021</v>
      </c>
      <c r="C285">
        <v>0</v>
      </c>
      <c r="D285">
        <v>13</v>
      </c>
      <c r="E285">
        <v>0</v>
      </c>
      <c r="F285">
        <v>21</v>
      </c>
      <c r="G285">
        <v>0</v>
      </c>
      <c r="H285">
        <v>1</v>
      </c>
      <c r="I285">
        <v>31</v>
      </c>
      <c r="J285" t="s">
        <v>768</v>
      </c>
      <c r="K285" t="str">
        <f>INDEX('Planning Periods'!$O$2:$O$540,MATCH('Table B Values'!A285,'Planning Periods'!$A$2:$A$540,0))</f>
        <v>Orange County</v>
      </c>
      <c r="O285" t="s">
        <v>905</v>
      </c>
      <c r="P285">
        <v>2022</v>
      </c>
      <c r="Q285">
        <v>0</v>
      </c>
      <c r="S285" t="s">
        <v>1038</v>
      </c>
      <c r="T285">
        <v>2020</v>
      </c>
      <c r="U285">
        <v>0</v>
      </c>
    </row>
    <row r="286" spans="1:21">
      <c r="A286" t="s">
        <v>929</v>
      </c>
      <c r="B286">
        <v>2021</v>
      </c>
      <c r="C286">
        <v>0</v>
      </c>
      <c r="D286">
        <v>0</v>
      </c>
      <c r="E286">
        <v>0</v>
      </c>
      <c r="F286">
        <v>0</v>
      </c>
      <c r="G286">
        <v>0</v>
      </c>
      <c r="H286">
        <v>0</v>
      </c>
      <c r="I286">
        <v>0</v>
      </c>
      <c r="J286" t="s">
        <v>768</v>
      </c>
      <c r="K286" t="str">
        <f>INDEX('Planning Periods'!$O$2:$O$540,MATCH('Table B Values'!A286,'Planning Periods'!$A$2:$A$540,0))</f>
        <v>Riverside County</v>
      </c>
      <c r="O286" t="s">
        <v>877</v>
      </c>
      <c r="P286">
        <v>2022</v>
      </c>
      <c r="Q286">
        <v>0</v>
      </c>
      <c r="S286" t="s">
        <v>898</v>
      </c>
      <c r="T286">
        <v>2020</v>
      </c>
      <c r="U286">
        <v>0</v>
      </c>
    </row>
    <row r="287" spans="1:21">
      <c r="A287" t="s">
        <v>901</v>
      </c>
      <c r="B287">
        <v>2021</v>
      </c>
      <c r="C287">
        <v>38</v>
      </c>
      <c r="D287">
        <v>0</v>
      </c>
      <c r="E287">
        <v>12</v>
      </c>
      <c r="F287">
        <v>0</v>
      </c>
      <c r="G287">
        <v>0</v>
      </c>
      <c r="H287">
        <v>0</v>
      </c>
      <c r="I287">
        <v>6</v>
      </c>
      <c r="J287" t="s">
        <v>768</v>
      </c>
      <c r="K287" t="str">
        <f>INDEX('Planning Periods'!$O$2:$O$540,MATCH('Table B Values'!A287,'Planning Periods'!$A$2:$A$540,0))</f>
        <v>Nevada County</v>
      </c>
      <c r="O287" t="s">
        <v>866</v>
      </c>
      <c r="P287">
        <v>2022</v>
      </c>
      <c r="Q287">
        <v>0</v>
      </c>
      <c r="S287" t="s">
        <v>1181</v>
      </c>
      <c r="T287">
        <v>2020</v>
      </c>
      <c r="U287">
        <v>0</v>
      </c>
    </row>
    <row r="288" spans="1:21">
      <c r="A288" t="s">
        <v>920</v>
      </c>
      <c r="B288">
        <v>2021</v>
      </c>
      <c r="C288">
        <v>0</v>
      </c>
      <c r="D288">
        <v>0</v>
      </c>
      <c r="E288">
        <v>0</v>
      </c>
      <c r="F288">
        <v>0</v>
      </c>
      <c r="G288">
        <v>0</v>
      </c>
      <c r="H288">
        <v>0</v>
      </c>
      <c r="I288">
        <v>0</v>
      </c>
      <c r="J288" t="s">
        <v>768</v>
      </c>
      <c r="K288" t="str">
        <f>INDEX('Planning Periods'!$O$2:$O$540,MATCH('Table B Values'!A288,'Planning Periods'!$A$2:$A$540,0))</f>
        <v>Nevada County</v>
      </c>
      <c r="O288" t="s">
        <v>863</v>
      </c>
      <c r="P288">
        <v>2022</v>
      </c>
      <c r="Q288">
        <v>0</v>
      </c>
      <c r="S288" t="s">
        <v>1182</v>
      </c>
      <c r="T288">
        <v>2020</v>
      </c>
      <c r="U288">
        <v>0</v>
      </c>
    </row>
    <row r="289" spans="1:21">
      <c r="A289" t="s">
        <v>937</v>
      </c>
      <c r="B289">
        <v>2021</v>
      </c>
      <c r="C289">
        <v>0</v>
      </c>
      <c r="D289">
        <v>0</v>
      </c>
      <c r="E289">
        <v>0</v>
      </c>
      <c r="F289">
        <v>0</v>
      </c>
      <c r="G289">
        <v>0</v>
      </c>
      <c r="H289">
        <v>7</v>
      </c>
      <c r="I289">
        <v>1</v>
      </c>
      <c r="J289" t="s">
        <v>768</v>
      </c>
      <c r="K289" t="str">
        <f>INDEX('Planning Periods'!$O$2:$O$540,MATCH('Table B Values'!A289,'Planning Periods'!$A$2:$A$540,0))</f>
        <v>Modoc County</v>
      </c>
      <c r="O289" t="s">
        <v>861</v>
      </c>
      <c r="P289">
        <v>2022</v>
      </c>
      <c r="Q289">
        <v>0</v>
      </c>
      <c r="S289" t="s">
        <v>1183</v>
      </c>
      <c r="T289">
        <v>2020</v>
      </c>
      <c r="U289">
        <v>0</v>
      </c>
    </row>
    <row r="290" spans="1:21">
      <c r="A290" t="s">
        <v>939</v>
      </c>
      <c r="B290">
        <v>2021</v>
      </c>
      <c r="C290">
        <v>0</v>
      </c>
      <c r="D290">
        <v>0</v>
      </c>
      <c r="E290">
        <v>0</v>
      </c>
      <c r="F290">
        <v>5</v>
      </c>
      <c r="G290">
        <v>0</v>
      </c>
      <c r="H290">
        <v>5</v>
      </c>
      <c r="I290">
        <v>7</v>
      </c>
      <c r="J290" t="s">
        <v>768</v>
      </c>
      <c r="K290" t="str">
        <f>INDEX('Planning Periods'!$O$2:$O$540,MATCH('Table B Values'!A290,'Planning Periods'!$A$2:$A$540,0))</f>
        <v>Mono County</v>
      </c>
      <c r="O290" t="s">
        <v>858</v>
      </c>
      <c r="P290">
        <v>2022</v>
      </c>
      <c r="Q290">
        <v>0</v>
      </c>
      <c r="S290" t="s">
        <v>893</v>
      </c>
      <c r="T290">
        <v>2020</v>
      </c>
      <c r="U290">
        <v>0</v>
      </c>
    </row>
    <row r="291" spans="1:21">
      <c r="A291" t="s">
        <v>881</v>
      </c>
      <c r="B291">
        <v>2021</v>
      </c>
      <c r="C291">
        <v>0</v>
      </c>
      <c r="D291">
        <v>0</v>
      </c>
      <c r="E291">
        <v>0</v>
      </c>
      <c r="F291">
        <v>0</v>
      </c>
      <c r="G291">
        <v>0</v>
      </c>
      <c r="H291">
        <v>1</v>
      </c>
      <c r="I291">
        <v>287</v>
      </c>
      <c r="J291" t="s">
        <v>768</v>
      </c>
      <c r="K291" t="str">
        <f>INDEX('Planning Periods'!$O$2:$O$540,MATCH('Table B Values'!A291,'Planning Periods'!$A$2:$A$540,0))</f>
        <v>Riverside County</v>
      </c>
      <c r="O291" t="s">
        <v>856</v>
      </c>
      <c r="P291">
        <v>2022</v>
      </c>
      <c r="Q291">
        <v>0</v>
      </c>
      <c r="S291" t="s">
        <v>1184</v>
      </c>
      <c r="T291">
        <v>2020</v>
      </c>
      <c r="U291">
        <v>0</v>
      </c>
    </row>
    <row r="292" spans="1:21">
      <c r="A292" t="s">
        <v>884</v>
      </c>
      <c r="B292">
        <v>2021</v>
      </c>
      <c r="C292">
        <v>0</v>
      </c>
      <c r="D292">
        <v>1</v>
      </c>
      <c r="E292">
        <v>0</v>
      </c>
      <c r="F292">
        <v>2</v>
      </c>
      <c r="G292">
        <v>0</v>
      </c>
      <c r="H292">
        <v>0</v>
      </c>
      <c r="I292">
        <v>19</v>
      </c>
      <c r="J292" t="s">
        <v>768</v>
      </c>
      <c r="K292" t="str">
        <f>INDEX('Planning Periods'!$O$2:$O$540,MATCH('Table B Values'!A292,'Planning Periods'!$A$2:$A$540,0))</f>
        <v>Orange County</v>
      </c>
      <c r="O292" t="s">
        <v>854</v>
      </c>
      <c r="P292">
        <v>2022</v>
      </c>
      <c r="Q292">
        <v>0</v>
      </c>
      <c r="S292" t="s">
        <v>891</v>
      </c>
      <c r="T292">
        <v>2020</v>
      </c>
      <c r="U292">
        <v>0</v>
      </c>
    </row>
    <row r="293" spans="1:21">
      <c r="A293" t="s">
        <v>932</v>
      </c>
      <c r="B293">
        <v>2021</v>
      </c>
      <c r="C293">
        <v>0</v>
      </c>
      <c r="D293">
        <v>0</v>
      </c>
      <c r="E293">
        <v>0</v>
      </c>
      <c r="F293">
        <v>0</v>
      </c>
      <c r="G293">
        <v>0</v>
      </c>
      <c r="H293">
        <v>0</v>
      </c>
      <c r="I293">
        <v>16</v>
      </c>
      <c r="J293" t="s">
        <v>768</v>
      </c>
      <c r="K293" t="str">
        <f>INDEX('Planning Periods'!$O$2:$O$540,MATCH('Table B Values'!A293,'Planning Periods'!$A$2:$A$540,0))</f>
        <v>Los Angeles County</v>
      </c>
      <c r="O293" t="s">
        <v>852</v>
      </c>
      <c r="P293">
        <v>2022</v>
      </c>
      <c r="Q293">
        <v>0</v>
      </c>
      <c r="S293" t="s">
        <v>1185</v>
      </c>
      <c r="T293">
        <v>2020</v>
      </c>
      <c r="U293">
        <v>0</v>
      </c>
    </row>
    <row r="294" spans="1:21">
      <c r="A294" t="s">
        <v>948</v>
      </c>
      <c r="B294">
        <v>2021</v>
      </c>
      <c r="C294">
        <v>0</v>
      </c>
      <c r="D294">
        <v>0</v>
      </c>
      <c r="E294">
        <v>0</v>
      </c>
      <c r="F294">
        <v>0</v>
      </c>
      <c r="G294">
        <v>0</v>
      </c>
      <c r="H294">
        <v>0</v>
      </c>
      <c r="I294">
        <v>10</v>
      </c>
      <c r="J294" t="s">
        <v>768</v>
      </c>
      <c r="K294" t="str">
        <f>INDEX('Planning Periods'!$O$2:$O$540,MATCH('Table B Values'!A294,'Planning Periods'!$A$2:$A$540,0))</f>
        <v>Los Angeles County</v>
      </c>
      <c r="O294" t="s">
        <v>849</v>
      </c>
      <c r="P294">
        <v>2022</v>
      </c>
      <c r="Q294">
        <v>0</v>
      </c>
      <c r="S294" t="s">
        <v>1030</v>
      </c>
      <c r="T294">
        <v>2020</v>
      </c>
      <c r="U294">
        <v>0</v>
      </c>
    </row>
    <row r="295" spans="1:21">
      <c r="A295" t="s">
        <v>951</v>
      </c>
      <c r="B295">
        <v>2021</v>
      </c>
      <c r="C295">
        <v>0</v>
      </c>
      <c r="D295">
        <v>3</v>
      </c>
      <c r="E295">
        <v>0</v>
      </c>
      <c r="F295">
        <v>0</v>
      </c>
      <c r="G295">
        <v>0</v>
      </c>
      <c r="H295">
        <v>0</v>
      </c>
      <c r="I295">
        <v>0</v>
      </c>
      <c r="J295" t="s">
        <v>768</v>
      </c>
      <c r="K295" t="str">
        <f>INDEX('Planning Periods'!$O$2:$O$540,MATCH('Table B Values'!A295,'Planning Periods'!$A$2:$A$540,0))</f>
        <v>Ventura County</v>
      </c>
      <c r="O295" t="s">
        <v>847</v>
      </c>
      <c r="P295">
        <v>2022</v>
      </c>
      <c r="Q295">
        <v>0</v>
      </c>
      <c r="S295" t="s">
        <v>942</v>
      </c>
      <c r="T295">
        <v>2020</v>
      </c>
      <c r="U295">
        <v>0</v>
      </c>
    </row>
    <row r="296" spans="1:21">
      <c r="A296" t="s">
        <v>934</v>
      </c>
      <c r="B296">
        <v>2021</v>
      </c>
      <c r="C296">
        <v>0</v>
      </c>
      <c r="D296">
        <v>0</v>
      </c>
      <c r="E296">
        <v>0</v>
      </c>
      <c r="F296">
        <v>0</v>
      </c>
      <c r="G296">
        <v>0</v>
      </c>
      <c r="H296">
        <v>0</v>
      </c>
      <c r="I296">
        <v>4</v>
      </c>
      <c r="J296" t="s">
        <v>768</v>
      </c>
      <c r="K296" t="str">
        <f>INDEX('Planning Periods'!$O$2:$O$540,MATCH('Table B Values'!A296,'Planning Periods'!$A$2:$A$540,0))</f>
        <v>San Bernardino County</v>
      </c>
      <c r="O296" t="s">
        <v>845</v>
      </c>
      <c r="P296">
        <v>2022</v>
      </c>
      <c r="Q296">
        <v>0</v>
      </c>
      <c r="S296" t="s">
        <v>1186</v>
      </c>
      <c r="T296">
        <v>2020</v>
      </c>
      <c r="U296">
        <v>0</v>
      </c>
    </row>
    <row r="297" spans="1:21">
      <c r="A297" t="s">
        <v>941</v>
      </c>
      <c r="B297">
        <v>2021</v>
      </c>
      <c r="C297">
        <v>0</v>
      </c>
      <c r="D297">
        <v>0</v>
      </c>
      <c r="E297">
        <v>0</v>
      </c>
      <c r="F297">
        <v>0</v>
      </c>
      <c r="G297">
        <v>0</v>
      </c>
      <c r="H297">
        <v>0</v>
      </c>
      <c r="I297">
        <v>9</v>
      </c>
      <c r="J297" t="s">
        <v>768</v>
      </c>
      <c r="K297" t="str">
        <f>INDEX('Planning Periods'!$O$2:$O$540,MATCH('Table B Values'!A297,'Planning Periods'!$A$2:$A$540,0))</f>
        <v>Los Angeles County</v>
      </c>
      <c r="O297" t="s">
        <v>841</v>
      </c>
      <c r="P297">
        <v>2022</v>
      </c>
      <c r="Q297">
        <v>0</v>
      </c>
      <c r="S297" t="s">
        <v>1187</v>
      </c>
      <c r="T297">
        <v>2020</v>
      </c>
      <c r="U297">
        <v>0</v>
      </c>
    </row>
    <row r="298" spans="1:21">
      <c r="A298" t="s">
        <v>780</v>
      </c>
      <c r="B298">
        <v>2021</v>
      </c>
      <c r="C298">
        <v>0</v>
      </c>
      <c r="D298">
        <v>0</v>
      </c>
      <c r="E298">
        <v>0</v>
      </c>
      <c r="F298">
        <v>14</v>
      </c>
      <c r="G298">
        <v>0</v>
      </c>
      <c r="H298">
        <v>29</v>
      </c>
      <c r="I298">
        <v>29</v>
      </c>
      <c r="J298" t="s">
        <v>768</v>
      </c>
      <c r="K298" t="str">
        <f>INDEX('Planning Periods'!$O$2:$O$540,MATCH('Table B Values'!A298,'Planning Periods'!$A$2:$A$540,0))</f>
        <v>San Luis Obispo County</v>
      </c>
      <c r="O298" t="s">
        <v>837</v>
      </c>
      <c r="P298">
        <v>2022</v>
      </c>
      <c r="Q298">
        <v>0</v>
      </c>
      <c r="S298" t="s">
        <v>1188</v>
      </c>
      <c r="T298">
        <v>2020</v>
      </c>
      <c r="U298">
        <v>0</v>
      </c>
    </row>
    <row r="299" spans="1:21">
      <c r="A299" t="s">
        <v>788</v>
      </c>
      <c r="B299">
        <v>2021</v>
      </c>
      <c r="C299">
        <v>0</v>
      </c>
      <c r="D299">
        <v>0</v>
      </c>
      <c r="E299">
        <v>0</v>
      </c>
      <c r="F299">
        <v>0</v>
      </c>
      <c r="G299">
        <v>0</v>
      </c>
      <c r="H299">
        <v>0</v>
      </c>
      <c r="I299">
        <v>46</v>
      </c>
      <c r="J299" t="s">
        <v>768</v>
      </c>
      <c r="K299" t="str">
        <f>INDEX('Planning Periods'!$O$2:$O$540,MATCH('Table B Values'!A299,'Planning Periods'!$A$2:$A$540,0))</f>
        <v>Riverside County</v>
      </c>
      <c r="O299" t="s">
        <v>835</v>
      </c>
      <c r="P299">
        <v>2022</v>
      </c>
      <c r="Q299">
        <v>0</v>
      </c>
      <c r="S299" t="s">
        <v>1189</v>
      </c>
      <c r="T299">
        <v>2020</v>
      </c>
      <c r="U299">
        <v>0</v>
      </c>
    </row>
    <row r="300" spans="1:21">
      <c r="A300" t="s">
        <v>785</v>
      </c>
      <c r="B300">
        <v>2021</v>
      </c>
      <c r="C300">
        <v>0</v>
      </c>
      <c r="D300">
        <v>7</v>
      </c>
      <c r="E300">
        <v>0</v>
      </c>
      <c r="F300">
        <v>1</v>
      </c>
      <c r="G300">
        <v>0</v>
      </c>
      <c r="H300">
        <v>0</v>
      </c>
      <c r="I300">
        <v>1</v>
      </c>
      <c r="J300" t="s">
        <v>768</v>
      </c>
      <c r="K300" t="str">
        <f>INDEX('Planning Periods'!$O$2:$O$540,MATCH('Table B Values'!A300,'Planning Periods'!$A$2:$A$540,0))</f>
        <v>Los Angeles County</v>
      </c>
      <c r="O300" t="s">
        <v>832</v>
      </c>
      <c r="P300">
        <v>2022</v>
      </c>
      <c r="Q300">
        <v>0</v>
      </c>
      <c r="S300" t="s">
        <v>1190</v>
      </c>
      <c r="T300">
        <v>2020</v>
      </c>
      <c r="U300">
        <v>0</v>
      </c>
    </row>
    <row r="301" spans="1:21">
      <c r="A301" t="s">
        <v>777</v>
      </c>
      <c r="B301">
        <v>2021</v>
      </c>
      <c r="C301">
        <v>75</v>
      </c>
      <c r="D301">
        <v>0</v>
      </c>
      <c r="E301">
        <v>0</v>
      </c>
      <c r="F301">
        <v>0</v>
      </c>
      <c r="G301">
        <v>170</v>
      </c>
      <c r="H301">
        <v>28</v>
      </c>
      <c r="I301">
        <v>6</v>
      </c>
      <c r="J301" t="s">
        <v>768</v>
      </c>
      <c r="K301" t="str">
        <f>INDEX('Planning Periods'!$O$2:$O$540,MATCH('Table B Values'!A301,'Planning Periods'!$A$2:$A$540,0))</f>
        <v>Los Angeles County</v>
      </c>
      <c r="O301" t="s">
        <v>824</v>
      </c>
      <c r="P301">
        <v>2022</v>
      </c>
      <c r="Q301">
        <v>0</v>
      </c>
      <c r="S301" t="s">
        <v>925</v>
      </c>
      <c r="T301">
        <v>2020</v>
      </c>
      <c r="U301">
        <v>0</v>
      </c>
    </row>
    <row r="302" spans="1:21">
      <c r="A302" t="s">
        <v>797</v>
      </c>
      <c r="B302">
        <v>2021</v>
      </c>
      <c r="C302">
        <v>0</v>
      </c>
      <c r="D302">
        <v>0</v>
      </c>
      <c r="E302">
        <v>0</v>
      </c>
      <c r="F302">
        <v>0</v>
      </c>
      <c r="G302">
        <v>0</v>
      </c>
      <c r="H302">
        <v>0</v>
      </c>
      <c r="I302" s="359">
        <v>9</v>
      </c>
      <c r="J302" t="s">
        <v>768</v>
      </c>
      <c r="K302" t="str">
        <f>INDEX('Planning Periods'!$O$2:$O$540,MATCH('Table B Values'!A302,'Planning Periods'!$A$2:$A$540,0))</f>
        <v>Los Angeles County</v>
      </c>
      <c r="O302" t="s">
        <v>821</v>
      </c>
      <c r="P302">
        <v>2022</v>
      </c>
      <c r="Q302">
        <v>0</v>
      </c>
      <c r="S302" t="s">
        <v>1046</v>
      </c>
      <c r="T302">
        <v>2020</v>
      </c>
      <c r="U302">
        <v>0</v>
      </c>
    </row>
    <row r="303" spans="1:21">
      <c r="A303" t="s">
        <v>794</v>
      </c>
      <c r="B303">
        <v>2021</v>
      </c>
      <c r="C303">
        <v>0</v>
      </c>
      <c r="D303">
        <v>0</v>
      </c>
      <c r="E303">
        <v>0</v>
      </c>
      <c r="F303">
        <v>14</v>
      </c>
      <c r="G303">
        <v>0</v>
      </c>
      <c r="H303">
        <v>39</v>
      </c>
      <c r="I303">
        <v>545</v>
      </c>
      <c r="J303" t="s">
        <v>768</v>
      </c>
      <c r="K303" t="str">
        <f>INDEX('Planning Periods'!$O$2:$O$540,MATCH('Table B Values'!A303,'Planning Periods'!$A$2:$A$540,0))</f>
        <v>Placer County</v>
      </c>
      <c r="O303" t="s">
        <v>815</v>
      </c>
      <c r="P303">
        <v>2022</v>
      </c>
      <c r="Q303">
        <v>0</v>
      </c>
      <c r="S303" t="s">
        <v>1191</v>
      </c>
      <c r="T303">
        <v>2020</v>
      </c>
      <c r="U303">
        <v>0</v>
      </c>
    </row>
    <row r="304" spans="1:21">
      <c r="A304" t="s">
        <v>852</v>
      </c>
      <c r="B304">
        <v>2021</v>
      </c>
      <c r="C304">
        <v>0</v>
      </c>
      <c r="D304">
        <v>0</v>
      </c>
      <c r="E304">
        <v>0</v>
      </c>
      <c r="F304">
        <v>0</v>
      </c>
      <c r="G304">
        <v>0</v>
      </c>
      <c r="H304">
        <v>5</v>
      </c>
      <c r="I304" s="359">
        <v>3</v>
      </c>
      <c r="J304" t="s">
        <v>768</v>
      </c>
      <c r="K304" t="str">
        <f>INDEX('Planning Periods'!$O$2:$O$540,MATCH('Table B Values'!A304,'Planning Periods'!$A$2:$A$540,0))</f>
        <v>El Dorado County</v>
      </c>
      <c r="O304" t="s">
        <v>812</v>
      </c>
      <c r="P304">
        <v>2022</v>
      </c>
      <c r="Q304">
        <v>0</v>
      </c>
      <c r="S304" t="s">
        <v>885</v>
      </c>
      <c r="T304">
        <v>2020</v>
      </c>
      <c r="U304">
        <v>0</v>
      </c>
    </row>
    <row r="305" spans="1:21">
      <c r="A305" t="s">
        <v>800</v>
      </c>
      <c r="B305">
        <v>2021</v>
      </c>
      <c r="C305">
        <v>23</v>
      </c>
      <c r="D305">
        <v>0</v>
      </c>
      <c r="E305">
        <v>27</v>
      </c>
      <c r="F305">
        <v>0</v>
      </c>
      <c r="G305">
        <v>0</v>
      </c>
      <c r="H305">
        <v>5</v>
      </c>
      <c r="I305">
        <v>31</v>
      </c>
      <c r="J305" t="s">
        <v>768</v>
      </c>
      <c r="K305" t="str">
        <f>INDEX('Planning Periods'!$O$2:$O$540,MATCH('Table B Values'!A305,'Planning Periods'!$A$2:$A$540,0))</f>
        <v>San Luis Obispo County</v>
      </c>
      <c r="O305" t="s">
        <v>809</v>
      </c>
      <c r="P305">
        <v>2022</v>
      </c>
      <c r="Q305">
        <v>0</v>
      </c>
      <c r="S305" t="s">
        <v>1192</v>
      </c>
      <c r="T305">
        <v>2020</v>
      </c>
      <c r="U305">
        <v>0</v>
      </c>
    </row>
    <row r="306" spans="1:21">
      <c r="A306" t="s">
        <v>791</v>
      </c>
      <c r="B306">
        <v>2021</v>
      </c>
      <c r="C306">
        <v>0</v>
      </c>
      <c r="D306">
        <v>0</v>
      </c>
      <c r="E306">
        <v>0</v>
      </c>
      <c r="F306">
        <v>0</v>
      </c>
      <c r="G306">
        <v>0</v>
      </c>
      <c r="H306" s="359">
        <v>0</v>
      </c>
      <c r="I306" s="359">
        <v>34</v>
      </c>
      <c r="J306" t="s">
        <v>768</v>
      </c>
      <c r="K306" t="str">
        <f>INDEX('Planning Periods'!$O$2:$O$540,MATCH('Table B Values'!A306,'Planning Periods'!$A$2:$A$540,0))</f>
        <v>Orange County</v>
      </c>
      <c r="O306" t="s">
        <v>806</v>
      </c>
      <c r="P306">
        <v>2022</v>
      </c>
      <c r="Q306">
        <v>0</v>
      </c>
      <c r="S306" t="s">
        <v>1023</v>
      </c>
      <c r="T306">
        <v>2020</v>
      </c>
      <c r="U306">
        <v>0</v>
      </c>
    </row>
    <row r="307" spans="1:21">
      <c r="A307" t="s">
        <v>812</v>
      </c>
      <c r="B307">
        <v>2021</v>
      </c>
      <c r="C307">
        <v>0</v>
      </c>
      <c r="D307">
        <v>0</v>
      </c>
      <c r="E307">
        <v>0</v>
      </c>
      <c r="F307">
        <v>0</v>
      </c>
      <c r="G307">
        <v>0</v>
      </c>
      <c r="H307">
        <v>0</v>
      </c>
      <c r="I307">
        <v>183</v>
      </c>
      <c r="J307" t="s">
        <v>768</v>
      </c>
      <c r="K307" t="str">
        <f>INDEX('Planning Periods'!$O$2:$O$540,MATCH('Table B Values'!A307,'Planning Periods'!$A$2:$A$540,0))</f>
        <v>San Bernardino County</v>
      </c>
      <c r="O307" t="s">
        <v>803</v>
      </c>
      <c r="P307">
        <v>2022</v>
      </c>
      <c r="Q307">
        <v>0</v>
      </c>
      <c r="S307" t="s">
        <v>1044</v>
      </c>
      <c r="T307">
        <v>2020</v>
      </c>
      <c r="U307">
        <v>0</v>
      </c>
    </row>
    <row r="308" spans="1:21">
      <c r="A308" t="s">
        <v>803</v>
      </c>
      <c r="B308">
        <v>2021</v>
      </c>
      <c r="C308">
        <v>0</v>
      </c>
      <c r="D308">
        <v>0</v>
      </c>
      <c r="E308">
        <v>0</v>
      </c>
      <c r="F308">
        <v>0</v>
      </c>
      <c r="G308">
        <v>0</v>
      </c>
      <c r="H308">
        <v>2</v>
      </c>
      <c r="I308">
        <v>1</v>
      </c>
      <c r="J308" t="s">
        <v>768</v>
      </c>
      <c r="K308" t="str">
        <f>INDEX('Planning Periods'!$O$2:$O$540,MATCH('Table B Values'!A308,'Planning Periods'!$A$2:$A$540,0))</f>
        <v>Orange County</v>
      </c>
      <c r="O308" t="s">
        <v>800</v>
      </c>
      <c r="P308">
        <v>2022</v>
      </c>
      <c r="Q308">
        <v>0</v>
      </c>
      <c r="S308" t="s">
        <v>1042</v>
      </c>
      <c r="T308">
        <v>2020</v>
      </c>
      <c r="U308">
        <v>0</v>
      </c>
    </row>
    <row r="309" spans="1:21">
      <c r="A309" t="s">
        <v>922</v>
      </c>
      <c r="B309">
        <v>2021</v>
      </c>
      <c r="C309">
        <v>0</v>
      </c>
      <c r="D309">
        <v>13</v>
      </c>
      <c r="E309">
        <v>0</v>
      </c>
      <c r="F309">
        <v>5</v>
      </c>
      <c r="G309">
        <v>0</v>
      </c>
      <c r="H309">
        <v>2</v>
      </c>
      <c r="I309">
        <v>0</v>
      </c>
      <c r="J309" t="s">
        <v>768</v>
      </c>
      <c r="K309" t="str">
        <f>INDEX('Planning Periods'!$O$2:$O$540,MATCH('Table B Values'!A309,'Planning Periods'!$A$2:$A$540,0))</f>
        <v>Los Angeles County</v>
      </c>
      <c r="O309" t="s">
        <v>797</v>
      </c>
      <c r="P309">
        <v>2022</v>
      </c>
      <c r="Q309">
        <v>0</v>
      </c>
      <c r="S309" t="s">
        <v>1193</v>
      </c>
      <c r="T309">
        <v>2020</v>
      </c>
      <c r="U309">
        <v>0</v>
      </c>
    </row>
    <row r="310" spans="1:21">
      <c r="A310" t="s">
        <v>924</v>
      </c>
      <c r="B310">
        <v>2021</v>
      </c>
      <c r="C310">
        <v>26</v>
      </c>
      <c r="D310">
        <v>0</v>
      </c>
      <c r="E310">
        <v>0</v>
      </c>
      <c r="F310">
        <v>5</v>
      </c>
      <c r="G310">
        <v>0</v>
      </c>
      <c r="H310">
        <v>67</v>
      </c>
      <c r="I310">
        <v>400</v>
      </c>
      <c r="J310" t="s">
        <v>768</v>
      </c>
      <c r="K310" t="str">
        <f>INDEX('Planning Periods'!$O$2:$O$540,MATCH('Table B Values'!A310,'Planning Periods'!$A$2:$A$540,0))</f>
        <v>San Diego County</v>
      </c>
      <c r="O310" t="s">
        <v>794</v>
      </c>
      <c r="P310">
        <v>2022</v>
      </c>
      <c r="Q310">
        <v>0</v>
      </c>
      <c r="S310" t="s">
        <v>1067</v>
      </c>
      <c r="T310">
        <v>2020</v>
      </c>
      <c r="U310">
        <v>0</v>
      </c>
    </row>
    <row r="311" spans="1:21">
      <c r="A311" t="s">
        <v>806</v>
      </c>
      <c r="B311">
        <v>2021</v>
      </c>
      <c r="C311">
        <v>0</v>
      </c>
      <c r="D311">
        <v>0</v>
      </c>
      <c r="E311">
        <v>0</v>
      </c>
      <c r="F311">
        <v>0</v>
      </c>
      <c r="G311">
        <v>0</v>
      </c>
      <c r="H311">
        <v>0</v>
      </c>
      <c r="I311" s="359">
        <v>0</v>
      </c>
      <c r="J311" t="s">
        <v>768</v>
      </c>
      <c r="K311" t="str">
        <f>INDEX('Planning Periods'!$O$2:$O$540,MATCH('Table B Values'!A311,'Planning Periods'!$A$2:$A$540,0))</f>
        <v>Orange County</v>
      </c>
      <c r="O311" t="s">
        <v>791</v>
      </c>
      <c r="P311">
        <v>2022</v>
      </c>
      <c r="Q311">
        <v>0</v>
      </c>
      <c r="S311" t="s">
        <v>1069</v>
      </c>
      <c r="T311">
        <v>2020</v>
      </c>
      <c r="U311">
        <v>0</v>
      </c>
    </row>
    <row r="312" spans="1:21">
      <c r="A312" t="s">
        <v>818</v>
      </c>
      <c r="B312">
        <v>2021</v>
      </c>
      <c r="C312">
        <v>0</v>
      </c>
      <c r="D312">
        <v>1</v>
      </c>
      <c r="E312">
        <v>0</v>
      </c>
      <c r="F312">
        <v>1</v>
      </c>
      <c r="G312">
        <v>0</v>
      </c>
      <c r="H312">
        <v>0</v>
      </c>
      <c r="I312">
        <v>39</v>
      </c>
      <c r="J312" t="s">
        <v>768</v>
      </c>
      <c r="K312" t="str">
        <f>INDEX('Planning Periods'!$O$2:$O$540,MATCH('Table B Values'!A312,'Planning Periods'!$A$2:$A$540,0))</f>
        <v>Riverside County</v>
      </c>
      <c r="O312" t="s">
        <v>788</v>
      </c>
      <c r="P312">
        <v>2022</v>
      </c>
      <c r="Q312">
        <v>0</v>
      </c>
      <c r="S312" t="s">
        <v>993</v>
      </c>
      <c r="T312">
        <v>2020</v>
      </c>
      <c r="U312">
        <v>0</v>
      </c>
    </row>
    <row r="313" spans="1:21">
      <c r="A313" t="s">
        <v>821</v>
      </c>
      <c r="B313">
        <v>2021</v>
      </c>
      <c r="C313">
        <v>0</v>
      </c>
      <c r="D313">
        <v>0</v>
      </c>
      <c r="E313">
        <v>0</v>
      </c>
      <c r="F313">
        <v>0</v>
      </c>
      <c r="G313">
        <v>0</v>
      </c>
      <c r="H313">
        <v>41</v>
      </c>
      <c r="I313">
        <v>0</v>
      </c>
      <c r="J313" t="s">
        <v>768</v>
      </c>
      <c r="K313" t="str">
        <f>INDEX('Planning Periods'!$O$2:$O$540,MATCH('Table B Values'!A313,'Planning Periods'!$A$2:$A$540,0))</f>
        <v>Los Angeles County</v>
      </c>
      <c r="O313" t="s">
        <v>785</v>
      </c>
      <c r="P313">
        <v>2022</v>
      </c>
      <c r="Q313">
        <v>0</v>
      </c>
      <c r="S313" t="s">
        <v>1065</v>
      </c>
      <c r="T313">
        <v>2020</v>
      </c>
      <c r="U313">
        <v>0</v>
      </c>
    </row>
    <row r="314" spans="1:21">
      <c r="A314" t="s">
        <v>824</v>
      </c>
      <c r="B314">
        <v>2021</v>
      </c>
      <c r="C314">
        <v>0</v>
      </c>
      <c r="D314">
        <v>2</v>
      </c>
      <c r="E314">
        <v>0</v>
      </c>
      <c r="F314">
        <v>3</v>
      </c>
      <c r="G314">
        <v>0</v>
      </c>
      <c r="H314">
        <v>6</v>
      </c>
      <c r="I314">
        <v>15</v>
      </c>
      <c r="J314" t="s">
        <v>768</v>
      </c>
      <c r="K314" t="str">
        <f>INDEX('Planning Periods'!$O$2:$O$540,MATCH('Table B Values'!A314,'Planning Periods'!$A$2:$A$540,0))</f>
        <v>Ventura County</v>
      </c>
      <c r="O314" t="s">
        <v>783</v>
      </c>
      <c r="P314">
        <v>2022</v>
      </c>
      <c r="Q314">
        <v>0</v>
      </c>
      <c r="S314" t="s">
        <v>1049</v>
      </c>
      <c r="T314">
        <v>2020</v>
      </c>
      <c r="U314">
        <v>0</v>
      </c>
    </row>
    <row r="315" spans="1:21">
      <c r="A315" t="s">
        <v>826</v>
      </c>
      <c r="B315">
        <v>2021</v>
      </c>
      <c r="C315">
        <v>0</v>
      </c>
      <c r="D315">
        <v>0</v>
      </c>
      <c r="E315">
        <v>0</v>
      </c>
      <c r="F315">
        <v>0</v>
      </c>
      <c r="G315">
        <v>0</v>
      </c>
      <c r="H315">
        <v>0</v>
      </c>
      <c r="I315">
        <v>59</v>
      </c>
      <c r="J315" t="s">
        <v>768</v>
      </c>
      <c r="K315" t="str">
        <f>INDEX('Planning Periods'!$O$2:$O$540,MATCH('Table B Values'!A315,'Planning Periods'!$A$2:$A$540,0))</f>
        <v>Riverside County</v>
      </c>
      <c r="O315" t="s">
        <v>777</v>
      </c>
      <c r="P315">
        <v>2022</v>
      </c>
      <c r="Q315">
        <v>0</v>
      </c>
      <c r="S315" t="s">
        <v>989</v>
      </c>
      <c r="T315">
        <v>2020</v>
      </c>
      <c r="U315">
        <v>0</v>
      </c>
    </row>
    <row r="316" spans="1:21">
      <c r="A316" t="s">
        <v>1044</v>
      </c>
      <c r="B316">
        <v>2021</v>
      </c>
      <c r="C316">
        <v>0</v>
      </c>
      <c r="D316">
        <v>0</v>
      </c>
      <c r="E316">
        <v>0</v>
      </c>
      <c r="F316">
        <v>0</v>
      </c>
      <c r="G316">
        <v>0</v>
      </c>
      <c r="H316">
        <v>0</v>
      </c>
      <c r="I316">
        <v>66</v>
      </c>
      <c r="J316" t="s">
        <v>768</v>
      </c>
      <c r="K316" t="str">
        <f>INDEX('Planning Periods'!$O$2:$O$540,MATCH('Table B Values'!A316,'Planning Periods'!$A$2:$A$540,0))</f>
        <v>Riverside County</v>
      </c>
      <c r="O316" t="s">
        <v>899</v>
      </c>
      <c r="P316">
        <v>2021</v>
      </c>
      <c r="Q316">
        <v>0</v>
      </c>
      <c r="S316" t="s">
        <v>873</v>
      </c>
      <c r="T316">
        <v>2020</v>
      </c>
      <c r="U316">
        <v>0</v>
      </c>
    </row>
    <row r="317" spans="1:21">
      <c r="A317" t="s">
        <v>1046</v>
      </c>
      <c r="B317">
        <v>2021</v>
      </c>
      <c r="C317">
        <v>0</v>
      </c>
      <c r="D317">
        <v>0</v>
      </c>
      <c r="E317">
        <v>0</v>
      </c>
      <c r="F317">
        <v>0</v>
      </c>
      <c r="G317">
        <v>0</v>
      </c>
      <c r="H317">
        <v>0</v>
      </c>
      <c r="I317" s="359">
        <v>11</v>
      </c>
      <c r="J317" t="s">
        <v>768</v>
      </c>
      <c r="K317" t="str">
        <f>INDEX('Planning Periods'!$O$2:$O$540,MATCH('Table B Values'!A317,'Planning Periods'!$A$2:$A$540,0))</f>
        <v>Orange County</v>
      </c>
      <c r="O317" t="s">
        <v>1128</v>
      </c>
      <c r="P317">
        <v>2021</v>
      </c>
      <c r="Q317">
        <v>0</v>
      </c>
      <c r="S317" t="s">
        <v>940</v>
      </c>
      <c r="T317">
        <v>2020</v>
      </c>
      <c r="U317">
        <v>0</v>
      </c>
    </row>
    <row r="318" spans="1:21">
      <c r="A318" t="s">
        <v>1021</v>
      </c>
      <c r="B318">
        <v>2021</v>
      </c>
      <c r="C318">
        <v>5</v>
      </c>
      <c r="D318">
        <v>0</v>
      </c>
      <c r="E318">
        <v>0</v>
      </c>
      <c r="F318">
        <v>0</v>
      </c>
      <c r="G318">
        <v>0</v>
      </c>
      <c r="H318">
        <v>42</v>
      </c>
      <c r="I318">
        <v>71</v>
      </c>
      <c r="J318" t="s">
        <v>768</v>
      </c>
      <c r="K318" t="str">
        <f>INDEX('Planning Periods'!$O$2:$O$540,MATCH('Table B Values'!A318,'Planning Periods'!$A$2:$A$540,0))</f>
        <v>San Diego County</v>
      </c>
      <c r="O318" t="s">
        <v>1124</v>
      </c>
      <c r="P318">
        <v>2021</v>
      </c>
      <c r="Q318">
        <v>0</v>
      </c>
      <c r="S318" t="s">
        <v>1014</v>
      </c>
      <c r="T318">
        <v>2020</v>
      </c>
      <c r="U318">
        <v>0</v>
      </c>
    </row>
    <row r="319" spans="1:21">
      <c r="A319" t="s">
        <v>1023</v>
      </c>
      <c r="B319">
        <v>2021</v>
      </c>
      <c r="C319">
        <v>0</v>
      </c>
      <c r="D319">
        <v>0</v>
      </c>
      <c r="E319">
        <v>0</v>
      </c>
      <c r="F319">
        <v>0</v>
      </c>
      <c r="G319">
        <v>0</v>
      </c>
      <c r="H319">
        <v>0</v>
      </c>
      <c r="I319">
        <v>6</v>
      </c>
      <c r="J319" t="s">
        <v>768</v>
      </c>
      <c r="K319" t="str">
        <f>INDEX('Planning Periods'!$O$2:$O$540,MATCH('Table B Values'!A319,'Planning Periods'!$A$2:$A$540,0))</f>
        <v>Los Angeles County</v>
      </c>
      <c r="O319" t="s">
        <v>1123</v>
      </c>
      <c r="P319">
        <v>2021</v>
      </c>
      <c r="Q319">
        <v>0</v>
      </c>
      <c r="S319" t="s">
        <v>1012</v>
      </c>
      <c r="T319">
        <v>2020</v>
      </c>
      <c r="U319">
        <v>0</v>
      </c>
    </row>
    <row r="320" spans="1:21">
      <c r="A320" t="s">
        <v>885</v>
      </c>
      <c r="B320">
        <v>2021</v>
      </c>
      <c r="C320">
        <v>0</v>
      </c>
      <c r="D320">
        <v>1</v>
      </c>
      <c r="E320">
        <v>0</v>
      </c>
      <c r="F320">
        <v>0</v>
      </c>
      <c r="G320">
        <v>0</v>
      </c>
      <c r="H320">
        <v>1</v>
      </c>
      <c r="I320">
        <v>0</v>
      </c>
      <c r="J320" t="s">
        <v>768</v>
      </c>
      <c r="K320" t="str">
        <f>INDEX('Planning Periods'!$O$2:$O$540,MATCH('Table B Values'!A320,'Planning Periods'!$A$2:$A$540,0))</f>
        <v>Orange County</v>
      </c>
      <c r="O320" t="s">
        <v>927</v>
      </c>
      <c r="P320">
        <v>2021</v>
      </c>
      <c r="Q320">
        <v>0</v>
      </c>
      <c r="S320" t="s">
        <v>1127</v>
      </c>
      <c r="T320">
        <v>2020</v>
      </c>
      <c r="U320">
        <v>0</v>
      </c>
    </row>
    <row r="321" spans="1:21">
      <c r="A321" t="s">
        <v>1033</v>
      </c>
      <c r="B321">
        <v>2021</v>
      </c>
      <c r="C321">
        <v>0</v>
      </c>
      <c r="D321">
        <v>0</v>
      </c>
      <c r="E321">
        <v>0</v>
      </c>
      <c r="F321">
        <v>2</v>
      </c>
      <c r="G321">
        <v>0</v>
      </c>
      <c r="H321">
        <v>0</v>
      </c>
      <c r="I321">
        <v>131</v>
      </c>
      <c r="J321" t="s">
        <v>768</v>
      </c>
      <c r="K321" t="str">
        <f>INDEX('Planning Periods'!$O$2:$O$540,MATCH('Table B Values'!A321,'Planning Periods'!$A$2:$A$540,0))</f>
        <v>Orange County</v>
      </c>
      <c r="O321" t="s">
        <v>1087</v>
      </c>
      <c r="P321">
        <v>2021</v>
      </c>
      <c r="Q321">
        <v>0</v>
      </c>
      <c r="S321" t="s">
        <v>1009</v>
      </c>
      <c r="T321">
        <v>2020</v>
      </c>
      <c r="U321">
        <v>0</v>
      </c>
    </row>
    <row r="322" spans="1:21">
      <c r="A322" t="s">
        <v>1040</v>
      </c>
      <c r="B322">
        <v>2021</v>
      </c>
      <c r="C322">
        <v>0</v>
      </c>
      <c r="D322">
        <v>0</v>
      </c>
      <c r="E322">
        <v>0</v>
      </c>
      <c r="F322">
        <v>3</v>
      </c>
      <c r="G322">
        <v>0</v>
      </c>
      <c r="H322">
        <v>2</v>
      </c>
      <c r="I322">
        <v>0</v>
      </c>
      <c r="J322" t="s">
        <v>768</v>
      </c>
      <c r="K322" t="str">
        <f>INDEX('Planning Periods'!$O$2:$O$540,MATCH('Table B Values'!A322,'Planning Periods'!$A$2:$A$540,0))</f>
        <v>Lake County</v>
      </c>
      <c r="O322" t="s">
        <v>1085</v>
      </c>
      <c r="P322">
        <v>2021</v>
      </c>
      <c r="Q322">
        <v>0</v>
      </c>
      <c r="S322" t="s">
        <v>1059</v>
      </c>
      <c r="T322">
        <v>2020</v>
      </c>
      <c r="U322">
        <v>0</v>
      </c>
    </row>
    <row r="323" spans="1:21">
      <c r="A323" t="s">
        <v>930</v>
      </c>
      <c r="B323">
        <v>2021</v>
      </c>
      <c r="C323">
        <v>0</v>
      </c>
      <c r="D323">
        <v>0</v>
      </c>
      <c r="E323">
        <v>0</v>
      </c>
      <c r="F323">
        <v>49</v>
      </c>
      <c r="G323">
        <v>0</v>
      </c>
      <c r="H323">
        <v>24</v>
      </c>
      <c r="I323">
        <v>30</v>
      </c>
      <c r="J323" t="s">
        <v>768</v>
      </c>
      <c r="K323" t="str">
        <f>INDEX('Planning Periods'!$O$2:$O$540,MATCH('Table B Values'!A323,'Planning Periods'!$A$2:$A$540,0))</f>
        <v>Lake County</v>
      </c>
      <c r="O323" t="s">
        <v>1097</v>
      </c>
      <c r="P323">
        <v>2021</v>
      </c>
      <c r="Q323">
        <v>0</v>
      </c>
      <c r="S323" t="s">
        <v>1194</v>
      </c>
      <c r="T323">
        <v>2020</v>
      </c>
      <c r="U323">
        <v>0</v>
      </c>
    </row>
    <row r="324" spans="1:21">
      <c r="A324" t="s">
        <v>1035</v>
      </c>
      <c r="B324">
        <v>2021</v>
      </c>
      <c r="C324">
        <v>0</v>
      </c>
      <c r="D324">
        <v>0</v>
      </c>
      <c r="E324">
        <v>0</v>
      </c>
      <c r="F324">
        <v>0</v>
      </c>
      <c r="G324">
        <v>0</v>
      </c>
      <c r="H324">
        <v>46</v>
      </c>
      <c r="I324" s="359">
        <v>19</v>
      </c>
      <c r="J324" t="s">
        <v>768</v>
      </c>
      <c r="K324" t="str">
        <f>INDEX('Planning Periods'!$O$2:$O$540,MATCH('Table B Values'!A324,'Planning Periods'!$A$2:$A$540,0))</f>
        <v>Riverside County</v>
      </c>
      <c r="O324" t="s">
        <v>1095</v>
      </c>
      <c r="P324">
        <v>2021</v>
      </c>
      <c r="Q324">
        <v>0</v>
      </c>
      <c r="S324" t="s">
        <v>1062</v>
      </c>
      <c r="T324">
        <v>2020</v>
      </c>
      <c r="U324">
        <v>0</v>
      </c>
    </row>
    <row r="325" spans="1:21">
      <c r="A325" t="s">
        <v>1068</v>
      </c>
      <c r="B325">
        <v>2021</v>
      </c>
      <c r="C325">
        <v>0</v>
      </c>
      <c r="D325">
        <v>1</v>
      </c>
      <c r="E325">
        <v>0</v>
      </c>
      <c r="F325">
        <v>0</v>
      </c>
      <c r="G325">
        <v>0</v>
      </c>
      <c r="H325">
        <v>1</v>
      </c>
      <c r="I325">
        <v>9</v>
      </c>
      <c r="J325" t="s">
        <v>768</v>
      </c>
      <c r="K325" t="str">
        <f>INDEX('Planning Periods'!$O$2:$O$540,MATCH('Table B Values'!A325,'Planning Periods'!$A$2:$A$540,0))</f>
        <v>Riverside County</v>
      </c>
      <c r="O325" t="s">
        <v>1120</v>
      </c>
      <c r="P325">
        <v>2021</v>
      </c>
      <c r="Q325">
        <v>0</v>
      </c>
      <c r="S325" t="s">
        <v>1099</v>
      </c>
      <c r="T325">
        <v>2020</v>
      </c>
      <c r="U325">
        <v>0</v>
      </c>
    </row>
    <row r="326" spans="1:21">
      <c r="A326" t="s">
        <v>1063</v>
      </c>
      <c r="B326">
        <v>2021</v>
      </c>
      <c r="C326">
        <v>0</v>
      </c>
      <c r="D326">
        <v>184</v>
      </c>
      <c r="E326">
        <v>0</v>
      </c>
      <c r="F326">
        <v>0</v>
      </c>
      <c r="G326">
        <v>0</v>
      </c>
      <c r="H326">
        <v>0</v>
      </c>
      <c r="I326">
        <v>177</v>
      </c>
      <c r="J326" t="s">
        <v>768</v>
      </c>
      <c r="K326" t="str">
        <f>INDEX('Planning Periods'!$O$2:$O$540,MATCH('Table B Values'!A326,'Planning Periods'!$A$2:$A$540,0))</f>
        <v>Riverside County</v>
      </c>
      <c r="O326" t="s">
        <v>1072</v>
      </c>
      <c r="P326">
        <v>2021</v>
      </c>
      <c r="Q326">
        <v>0</v>
      </c>
      <c r="S326" t="s">
        <v>801</v>
      </c>
      <c r="T326">
        <v>2020</v>
      </c>
      <c r="U326">
        <v>0</v>
      </c>
    </row>
    <row r="327" spans="1:21">
      <c r="A327" t="s">
        <v>1064</v>
      </c>
      <c r="B327">
        <v>2021</v>
      </c>
      <c r="C327">
        <v>0</v>
      </c>
      <c r="D327">
        <v>0</v>
      </c>
      <c r="E327">
        <v>0</v>
      </c>
      <c r="F327">
        <v>0</v>
      </c>
      <c r="G327">
        <v>0</v>
      </c>
      <c r="H327">
        <v>0</v>
      </c>
      <c r="I327">
        <v>31</v>
      </c>
      <c r="J327" t="s">
        <v>768</v>
      </c>
      <c r="K327" t="str">
        <f>INDEX('Planning Periods'!$O$2:$O$540,MATCH('Table B Values'!A327,'Planning Periods'!$A$2:$A$540,0))</f>
        <v>San Diego County</v>
      </c>
      <c r="O327" t="s">
        <v>1071</v>
      </c>
      <c r="P327">
        <v>2021</v>
      </c>
      <c r="Q327">
        <v>0</v>
      </c>
      <c r="S327" t="s">
        <v>1094</v>
      </c>
      <c r="T327">
        <v>2020</v>
      </c>
      <c r="U327">
        <v>0</v>
      </c>
    </row>
    <row r="328" spans="1:21">
      <c r="A328" t="s">
        <v>1070</v>
      </c>
      <c r="B328">
        <v>2021</v>
      </c>
      <c r="C328">
        <v>0</v>
      </c>
      <c r="D328">
        <v>0</v>
      </c>
      <c r="E328">
        <v>0</v>
      </c>
      <c r="F328">
        <v>0</v>
      </c>
      <c r="G328">
        <v>0</v>
      </c>
      <c r="H328">
        <v>5</v>
      </c>
      <c r="I328">
        <v>4</v>
      </c>
      <c r="J328" t="s">
        <v>768</v>
      </c>
      <c r="K328" t="str">
        <f>INDEX('Planning Periods'!$O$2:$O$540,MATCH('Table B Values'!A328,'Planning Periods'!$A$2:$A$540,0))</f>
        <v>Imperial County</v>
      </c>
      <c r="O328" t="s">
        <v>853</v>
      </c>
      <c r="P328">
        <v>2021</v>
      </c>
      <c r="Q328">
        <v>0</v>
      </c>
      <c r="S328" t="s">
        <v>853</v>
      </c>
      <c r="T328">
        <v>2020</v>
      </c>
      <c r="U328">
        <v>0</v>
      </c>
    </row>
    <row r="329" spans="1:21">
      <c r="A329" t="s">
        <v>1058</v>
      </c>
      <c r="B329">
        <v>2021</v>
      </c>
      <c r="C329">
        <v>0</v>
      </c>
      <c r="D329">
        <v>0</v>
      </c>
      <c r="E329">
        <v>0</v>
      </c>
      <c r="F329">
        <v>0</v>
      </c>
      <c r="G329">
        <v>0</v>
      </c>
      <c r="H329">
        <v>0</v>
      </c>
      <c r="I329">
        <v>17</v>
      </c>
      <c r="J329" t="s">
        <v>768</v>
      </c>
      <c r="K329" t="str">
        <f>INDEX('Planning Periods'!$O$2:$O$540,MATCH('Table B Values'!A329,'Planning Periods'!$A$2:$A$540,0))</f>
        <v>Los Angeles County</v>
      </c>
      <c r="O329" t="s">
        <v>816</v>
      </c>
      <c r="P329">
        <v>2021</v>
      </c>
      <c r="Q329">
        <v>0</v>
      </c>
      <c r="S329" t="s">
        <v>1074</v>
      </c>
      <c r="T329">
        <v>2020</v>
      </c>
      <c r="U329">
        <v>0</v>
      </c>
    </row>
    <row r="330" spans="1:21">
      <c r="A330" t="s">
        <v>1031</v>
      </c>
      <c r="B330">
        <v>2021</v>
      </c>
      <c r="C330">
        <v>0</v>
      </c>
      <c r="D330">
        <v>0</v>
      </c>
      <c r="E330">
        <v>0</v>
      </c>
      <c r="F330">
        <v>0</v>
      </c>
      <c r="G330">
        <v>0</v>
      </c>
      <c r="H330">
        <v>0</v>
      </c>
      <c r="I330">
        <v>89</v>
      </c>
      <c r="J330" t="s">
        <v>768</v>
      </c>
      <c r="K330" t="str">
        <f>INDEX('Planning Periods'!$O$2:$O$540,MATCH('Table B Values'!A330,'Planning Periods'!$A$2:$A$540,0))</f>
        <v>Riverside County</v>
      </c>
      <c r="O330" t="s">
        <v>1126</v>
      </c>
      <c r="P330">
        <v>2021</v>
      </c>
      <c r="Q330">
        <v>0</v>
      </c>
      <c r="S330" t="s">
        <v>1120</v>
      </c>
      <c r="T330">
        <v>2020</v>
      </c>
      <c r="U330">
        <v>0</v>
      </c>
    </row>
    <row r="331" spans="1:21">
      <c r="A331" t="s">
        <v>942</v>
      </c>
      <c r="B331">
        <v>2021</v>
      </c>
      <c r="C331">
        <v>0</v>
      </c>
      <c r="D331">
        <v>2</v>
      </c>
      <c r="E331">
        <v>0</v>
      </c>
      <c r="F331">
        <v>7</v>
      </c>
      <c r="G331">
        <v>0</v>
      </c>
      <c r="H331">
        <v>0</v>
      </c>
      <c r="I331" s="359">
        <v>0</v>
      </c>
      <c r="J331" t="s">
        <v>768</v>
      </c>
      <c r="K331" t="str">
        <f>INDEX('Planning Periods'!$O$2:$O$540,MATCH('Table B Values'!A331,'Planning Periods'!$A$2:$A$540,0))</f>
        <v>Orange County</v>
      </c>
      <c r="O331" t="s">
        <v>1122</v>
      </c>
      <c r="P331">
        <v>2021</v>
      </c>
      <c r="Q331">
        <v>0</v>
      </c>
      <c r="S331" t="s">
        <v>1084</v>
      </c>
      <c r="T331">
        <v>2020</v>
      </c>
      <c r="U331">
        <v>0</v>
      </c>
    </row>
    <row r="332" spans="1:21">
      <c r="A332" t="s">
        <v>1061</v>
      </c>
      <c r="B332">
        <v>2021</v>
      </c>
      <c r="C332">
        <v>0</v>
      </c>
      <c r="D332">
        <v>0</v>
      </c>
      <c r="E332">
        <v>0</v>
      </c>
      <c r="F332">
        <v>0</v>
      </c>
      <c r="G332">
        <v>0</v>
      </c>
      <c r="H332">
        <v>0</v>
      </c>
      <c r="I332">
        <v>14</v>
      </c>
      <c r="J332" t="s">
        <v>768</v>
      </c>
      <c r="K332" t="str">
        <f>INDEX('Planning Periods'!$O$2:$O$540,MATCH('Table B Values'!A332,'Planning Periods'!$A$2:$A$540,0))</f>
        <v>Amador County</v>
      </c>
      <c r="O332" t="s">
        <v>1078</v>
      </c>
      <c r="P332">
        <v>2021</v>
      </c>
      <c r="Q332">
        <v>0</v>
      </c>
      <c r="S332" t="s">
        <v>997</v>
      </c>
      <c r="T332">
        <v>2020</v>
      </c>
      <c r="U332">
        <v>0</v>
      </c>
    </row>
    <row r="333" spans="1:21">
      <c r="A333" t="s">
        <v>857</v>
      </c>
      <c r="B333">
        <v>2021</v>
      </c>
      <c r="C333">
        <v>0</v>
      </c>
      <c r="D333">
        <v>0</v>
      </c>
      <c r="E333">
        <v>0</v>
      </c>
      <c r="F333">
        <v>0</v>
      </c>
      <c r="G333">
        <v>0</v>
      </c>
      <c r="H333">
        <v>0</v>
      </c>
      <c r="I333">
        <v>221</v>
      </c>
      <c r="J333" t="s">
        <v>768</v>
      </c>
      <c r="K333" t="str">
        <f>INDEX('Planning Periods'!$O$2:$O$540,MATCH('Table B Values'!A333,'Planning Periods'!$A$2:$A$540,0))</f>
        <v>Orange County</v>
      </c>
      <c r="O333" t="s">
        <v>949</v>
      </c>
      <c r="P333">
        <v>2021</v>
      </c>
      <c r="Q333">
        <v>0</v>
      </c>
      <c r="S333" t="s">
        <v>995</v>
      </c>
      <c r="T333">
        <v>2020</v>
      </c>
      <c r="U333">
        <v>0</v>
      </c>
    </row>
    <row r="334" spans="1:21">
      <c r="A334" t="s">
        <v>875</v>
      </c>
      <c r="B334">
        <v>2021</v>
      </c>
      <c r="C334">
        <v>0</v>
      </c>
      <c r="D334">
        <v>0</v>
      </c>
      <c r="E334">
        <v>0</v>
      </c>
      <c r="F334">
        <v>0</v>
      </c>
      <c r="G334">
        <v>0</v>
      </c>
      <c r="H334">
        <v>18</v>
      </c>
      <c r="I334">
        <v>0</v>
      </c>
      <c r="J334" t="s">
        <v>768</v>
      </c>
      <c r="K334" t="str">
        <f>INDEX('Planning Periods'!$O$2:$O$540,MATCH('Table B Values'!A334,'Planning Periods'!$A$2:$A$540,0))</f>
        <v>Los Angeles County</v>
      </c>
      <c r="O334" t="s">
        <v>1088</v>
      </c>
      <c r="P334">
        <v>2021</v>
      </c>
      <c r="Q334">
        <v>0</v>
      </c>
      <c r="S334" t="s">
        <v>991</v>
      </c>
      <c r="T334">
        <v>2020</v>
      </c>
      <c r="U334">
        <v>0</v>
      </c>
    </row>
    <row r="335" spans="1:21">
      <c r="A335" t="s">
        <v>877</v>
      </c>
      <c r="B335">
        <v>2021</v>
      </c>
      <c r="C335">
        <v>0</v>
      </c>
      <c r="D335">
        <v>0</v>
      </c>
      <c r="E335">
        <v>0</v>
      </c>
      <c r="F335">
        <v>0</v>
      </c>
      <c r="G335">
        <v>0</v>
      </c>
      <c r="H335">
        <v>0</v>
      </c>
      <c r="I335">
        <v>4</v>
      </c>
      <c r="J335" t="s">
        <v>768</v>
      </c>
      <c r="K335" t="str">
        <f>INDEX('Planning Periods'!$O$2:$O$540,MATCH('Table B Values'!A335,'Planning Periods'!$A$2:$A$540,0))</f>
        <v>Los Angeles County</v>
      </c>
      <c r="O335" t="s">
        <v>1096</v>
      </c>
      <c r="P335">
        <v>2021</v>
      </c>
      <c r="Q335">
        <v>0</v>
      </c>
      <c r="S335" t="s">
        <v>1047</v>
      </c>
      <c r="T335">
        <v>2020</v>
      </c>
      <c r="U335">
        <v>0</v>
      </c>
    </row>
    <row r="336" spans="1:21">
      <c r="A336" t="s">
        <v>773</v>
      </c>
      <c r="B336">
        <v>2021</v>
      </c>
      <c r="C336">
        <v>652</v>
      </c>
      <c r="D336">
        <v>0</v>
      </c>
      <c r="E336">
        <v>328</v>
      </c>
      <c r="F336">
        <v>0</v>
      </c>
      <c r="G336">
        <v>28</v>
      </c>
      <c r="H336">
        <v>0</v>
      </c>
      <c r="I336">
        <v>3006</v>
      </c>
      <c r="J336" t="s">
        <v>768</v>
      </c>
      <c r="K336" t="str">
        <f>INDEX('Planning Periods'!$O$2:$O$540,MATCH('Table B Values'!A336,'Planning Periods'!$A$2:$A$540,0))</f>
        <v>Los Angeles County</v>
      </c>
      <c r="O336" t="s">
        <v>1093</v>
      </c>
      <c r="P336">
        <v>2021</v>
      </c>
      <c r="Q336">
        <v>0</v>
      </c>
      <c r="S336" t="s">
        <v>850</v>
      </c>
      <c r="T336">
        <v>2020</v>
      </c>
      <c r="U336">
        <v>0</v>
      </c>
    </row>
    <row r="337" spans="1:21">
      <c r="A337" t="s">
        <v>905</v>
      </c>
      <c r="B337">
        <v>2021</v>
      </c>
      <c r="C337">
        <v>0</v>
      </c>
      <c r="D337">
        <v>0</v>
      </c>
      <c r="E337">
        <v>0</v>
      </c>
      <c r="F337">
        <v>0</v>
      </c>
      <c r="G337">
        <v>0</v>
      </c>
      <c r="H337">
        <v>0</v>
      </c>
      <c r="I337">
        <v>347</v>
      </c>
      <c r="J337" t="s">
        <v>768</v>
      </c>
      <c r="K337" t="str">
        <f>INDEX('Planning Periods'!$O$2:$O$540,MATCH('Table B Values'!A337,'Planning Periods'!$A$2:$A$540,0))</f>
        <v>Los Angeles County</v>
      </c>
      <c r="O337" t="s">
        <v>1086</v>
      </c>
      <c r="P337">
        <v>2021</v>
      </c>
      <c r="Q337">
        <v>0</v>
      </c>
      <c r="S337" t="s">
        <v>1089</v>
      </c>
      <c r="T337">
        <v>2020</v>
      </c>
      <c r="U337">
        <v>0</v>
      </c>
    </row>
    <row r="338" spans="1:21">
      <c r="A338" t="s">
        <v>869</v>
      </c>
      <c r="B338">
        <v>2021</v>
      </c>
      <c r="C338">
        <v>0</v>
      </c>
      <c r="D338">
        <v>0</v>
      </c>
      <c r="E338">
        <v>0</v>
      </c>
      <c r="F338">
        <v>0</v>
      </c>
      <c r="G338">
        <v>0</v>
      </c>
      <c r="H338">
        <v>0</v>
      </c>
      <c r="I338">
        <v>42</v>
      </c>
      <c r="J338" t="s">
        <v>768</v>
      </c>
      <c r="K338" t="str">
        <f>INDEX('Planning Periods'!$O$2:$O$540,MATCH('Table B Values'!A338,'Planning Periods'!$A$2:$A$540,0))</f>
        <v>Mono County</v>
      </c>
      <c r="O338" t="s">
        <v>1141</v>
      </c>
      <c r="P338">
        <v>2021</v>
      </c>
      <c r="Q338">
        <v>0</v>
      </c>
      <c r="S338" t="s">
        <v>1000</v>
      </c>
      <c r="T338">
        <v>2020</v>
      </c>
      <c r="U338">
        <v>0</v>
      </c>
    </row>
    <row r="339" spans="1:21">
      <c r="A339" t="s">
        <v>1195</v>
      </c>
      <c r="B339">
        <v>2021</v>
      </c>
      <c r="C339">
        <v>0</v>
      </c>
      <c r="D339">
        <v>0</v>
      </c>
      <c r="E339">
        <v>71</v>
      </c>
      <c r="F339">
        <v>4</v>
      </c>
      <c r="G339">
        <v>0</v>
      </c>
      <c r="H339">
        <v>0</v>
      </c>
      <c r="I339">
        <v>1</v>
      </c>
      <c r="J339" t="s">
        <v>768</v>
      </c>
      <c r="K339" t="str">
        <f>INDEX('Planning Periods'!$O$2:$O$540,MATCH('Table B Values'!A339,'Planning Periods'!$A$2:$A$540,0))</f>
        <v>Yuba County</v>
      </c>
      <c r="O339" t="s">
        <v>1103</v>
      </c>
      <c r="P339">
        <v>2021</v>
      </c>
      <c r="Q339">
        <v>0</v>
      </c>
      <c r="S339" t="s">
        <v>1052</v>
      </c>
      <c r="T339">
        <v>2020</v>
      </c>
      <c r="U339">
        <v>0</v>
      </c>
    </row>
    <row r="340" spans="1:21">
      <c r="A340" t="s">
        <v>842</v>
      </c>
      <c r="B340">
        <v>2021</v>
      </c>
      <c r="C340">
        <v>0</v>
      </c>
      <c r="D340">
        <v>65</v>
      </c>
      <c r="E340">
        <v>0</v>
      </c>
      <c r="F340">
        <v>21</v>
      </c>
      <c r="G340">
        <v>0</v>
      </c>
      <c r="H340">
        <v>49</v>
      </c>
      <c r="I340">
        <v>51</v>
      </c>
      <c r="J340" t="s">
        <v>768</v>
      </c>
      <c r="K340" t="str">
        <f>INDEX('Planning Periods'!$O$2:$O$540,MATCH('Table B Values'!A340,'Planning Periods'!$A$2:$A$540,0))</f>
        <v>Mendocino County</v>
      </c>
      <c r="O340" t="s">
        <v>1098</v>
      </c>
      <c r="P340">
        <v>2021</v>
      </c>
      <c r="Q340">
        <v>0</v>
      </c>
      <c r="S340" t="s">
        <v>882</v>
      </c>
      <c r="T340">
        <v>2020</v>
      </c>
      <c r="U340">
        <v>0</v>
      </c>
    </row>
    <row r="341" spans="1:21">
      <c r="A341" t="s">
        <v>872</v>
      </c>
      <c r="B341">
        <v>2021</v>
      </c>
      <c r="C341">
        <v>0</v>
      </c>
      <c r="D341">
        <v>0</v>
      </c>
      <c r="E341">
        <v>0</v>
      </c>
      <c r="F341">
        <v>0</v>
      </c>
      <c r="G341">
        <v>0</v>
      </c>
      <c r="H341">
        <v>0</v>
      </c>
      <c r="I341">
        <v>6</v>
      </c>
      <c r="J341" t="s">
        <v>768</v>
      </c>
      <c r="K341" t="str">
        <f>INDEX('Planning Periods'!$O$2:$O$540,MATCH('Table B Values'!A341,'Planning Periods'!$A$2:$A$540,0))</f>
        <v>Los Angeles County</v>
      </c>
      <c r="O341" t="s">
        <v>1102</v>
      </c>
      <c r="P341">
        <v>2021</v>
      </c>
      <c r="Q341">
        <v>0</v>
      </c>
      <c r="S341" t="s">
        <v>1117</v>
      </c>
      <c r="T341">
        <v>2020</v>
      </c>
      <c r="U341">
        <v>0</v>
      </c>
    </row>
    <row r="342" spans="1:21">
      <c r="A342" t="s">
        <v>879</v>
      </c>
      <c r="B342">
        <v>2021</v>
      </c>
      <c r="C342">
        <v>0</v>
      </c>
      <c r="D342">
        <v>0</v>
      </c>
      <c r="E342">
        <v>0</v>
      </c>
      <c r="F342">
        <v>0</v>
      </c>
      <c r="G342">
        <v>0</v>
      </c>
      <c r="H342">
        <v>0</v>
      </c>
      <c r="I342">
        <v>12</v>
      </c>
      <c r="J342" t="s">
        <v>768</v>
      </c>
      <c r="K342" t="str">
        <f>INDEX('Planning Periods'!$O$2:$O$540,MATCH('Table B Values'!A342,'Planning Periods'!$A$2:$A$540,0))</f>
        <v>Mariposa County</v>
      </c>
      <c r="O342" t="s">
        <v>1148</v>
      </c>
      <c r="P342">
        <v>2021</v>
      </c>
      <c r="Q342">
        <v>0</v>
      </c>
      <c r="S342" t="s">
        <v>1119</v>
      </c>
      <c r="T342">
        <v>2020</v>
      </c>
      <c r="U342">
        <v>0</v>
      </c>
    </row>
    <row r="343" spans="1:21">
      <c r="A343" t="s">
        <v>895</v>
      </c>
      <c r="B343">
        <v>2021</v>
      </c>
      <c r="C343">
        <v>0</v>
      </c>
      <c r="D343">
        <v>0</v>
      </c>
      <c r="E343">
        <v>0</v>
      </c>
      <c r="F343">
        <v>0</v>
      </c>
      <c r="G343">
        <v>0</v>
      </c>
      <c r="H343">
        <v>0</v>
      </c>
      <c r="I343">
        <v>15</v>
      </c>
      <c r="J343" t="s">
        <v>768</v>
      </c>
      <c r="K343" t="str">
        <f>INDEX('Planning Periods'!$O$2:$O$540,MATCH('Table B Values'!A343,'Planning Periods'!$A$2:$A$540,0))</f>
        <v>Lassen County</v>
      </c>
      <c r="O343" t="s">
        <v>952</v>
      </c>
      <c r="P343">
        <v>2021</v>
      </c>
      <c r="Q343">
        <v>0</v>
      </c>
      <c r="S343" t="s">
        <v>985</v>
      </c>
      <c r="T343">
        <v>2020</v>
      </c>
      <c r="U343">
        <v>0</v>
      </c>
    </row>
    <row r="344" spans="1:21">
      <c r="A344" t="s">
        <v>898</v>
      </c>
      <c r="B344">
        <v>2021</v>
      </c>
      <c r="C344">
        <v>0</v>
      </c>
      <c r="D344">
        <v>0</v>
      </c>
      <c r="E344">
        <v>0</v>
      </c>
      <c r="F344">
        <v>0</v>
      </c>
      <c r="G344">
        <v>0</v>
      </c>
      <c r="H344">
        <v>0</v>
      </c>
      <c r="I344">
        <v>22</v>
      </c>
      <c r="J344" t="s">
        <v>768</v>
      </c>
      <c r="K344" t="str">
        <f>INDEX('Planning Periods'!$O$2:$O$540,MATCH('Table B Values'!A344,'Planning Periods'!$A$2:$A$540,0))</f>
        <v>San Diego County</v>
      </c>
      <c r="O344" t="s">
        <v>1105</v>
      </c>
      <c r="P344">
        <v>2021</v>
      </c>
      <c r="Q344">
        <v>0</v>
      </c>
      <c r="S344" t="s">
        <v>1113</v>
      </c>
      <c r="T344">
        <v>2020</v>
      </c>
      <c r="U344">
        <v>34</v>
      </c>
    </row>
    <row r="345" spans="1:21">
      <c r="A345" t="s">
        <v>1038</v>
      </c>
      <c r="B345">
        <v>2021</v>
      </c>
      <c r="C345">
        <v>0</v>
      </c>
      <c r="D345">
        <v>9</v>
      </c>
      <c r="E345">
        <v>0</v>
      </c>
      <c r="F345">
        <v>1</v>
      </c>
      <c r="G345">
        <v>0</v>
      </c>
      <c r="H345">
        <v>0</v>
      </c>
      <c r="I345">
        <v>2</v>
      </c>
      <c r="J345" t="s">
        <v>768</v>
      </c>
      <c r="K345" t="str">
        <f>INDEX('Planning Periods'!$O$2:$O$540,MATCH('Table B Values'!A345,'Planning Periods'!$A$2:$A$540,0))</f>
        <v>Los Angeles County</v>
      </c>
      <c r="O345" t="s">
        <v>1090</v>
      </c>
      <c r="P345">
        <v>2021</v>
      </c>
      <c r="Q345">
        <v>0</v>
      </c>
      <c r="S345" t="s">
        <v>1104</v>
      </c>
      <c r="T345">
        <v>2020</v>
      </c>
      <c r="U345">
        <v>0</v>
      </c>
    </row>
    <row r="346" spans="1:21">
      <c r="A346" t="s">
        <v>1158</v>
      </c>
      <c r="B346">
        <v>2021</v>
      </c>
      <c r="C346">
        <v>8</v>
      </c>
      <c r="D346">
        <v>0</v>
      </c>
      <c r="E346">
        <v>70</v>
      </c>
      <c r="F346">
        <v>0</v>
      </c>
      <c r="G346">
        <v>0</v>
      </c>
      <c r="H346">
        <v>24</v>
      </c>
      <c r="I346">
        <v>0</v>
      </c>
      <c r="J346" t="s">
        <v>768</v>
      </c>
      <c r="K346" t="str">
        <f>INDEX('Planning Periods'!$O$2:$O$540,MATCH('Table B Values'!A346,'Planning Periods'!$A$2:$A$540,0))</f>
        <v>Los Angeles County</v>
      </c>
      <c r="O346" t="s">
        <v>1111</v>
      </c>
      <c r="P346">
        <v>2021</v>
      </c>
      <c r="Q346">
        <v>0</v>
      </c>
      <c r="S346" t="s">
        <v>867</v>
      </c>
      <c r="T346">
        <v>2020</v>
      </c>
      <c r="U346">
        <v>0</v>
      </c>
    </row>
    <row r="347" spans="1:21">
      <c r="A347" t="s">
        <v>891</v>
      </c>
      <c r="B347">
        <v>2021</v>
      </c>
      <c r="C347">
        <v>0</v>
      </c>
      <c r="D347">
        <v>0</v>
      </c>
      <c r="E347">
        <v>0</v>
      </c>
      <c r="F347">
        <v>0</v>
      </c>
      <c r="G347">
        <v>0</v>
      </c>
      <c r="H347">
        <v>434</v>
      </c>
      <c r="I347">
        <v>1</v>
      </c>
      <c r="J347" t="s">
        <v>768</v>
      </c>
      <c r="K347" t="str">
        <f>INDEX('Planning Periods'!$O$2:$O$540,MATCH('Table B Values'!A347,'Planning Periods'!$A$2:$A$540,0))</f>
        <v>Placer County</v>
      </c>
      <c r="O347" t="s">
        <v>955</v>
      </c>
      <c r="P347">
        <v>2021</v>
      </c>
      <c r="Q347">
        <v>0</v>
      </c>
      <c r="S347" t="s">
        <v>1106</v>
      </c>
      <c r="T347">
        <v>2020</v>
      </c>
      <c r="U347">
        <v>0</v>
      </c>
    </row>
    <row r="348" spans="1:21">
      <c r="A348" t="s">
        <v>907</v>
      </c>
      <c r="B348">
        <v>2021</v>
      </c>
      <c r="C348">
        <v>83</v>
      </c>
      <c r="D348">
        <v>0</v>
      </c>
      <c r="E348">
        <v>4</v>
      </c>
      <c r="F348">
        <v>0</v>
      </c>
      <c r="G348">
        <v>0</v>
      </c>
      <c r="H348">
        <v>0</v>
      </c>
      <c r="I348">
        <v>187</v>
      </c>
      <c r="J348" t="s">
        <v>768</v>
      </c>
      <c r="K348" t="str">
        <f>INDEX('Planning Periods'!$O$2:$O$540,MATCH('Table B Values'!A348,'Planning Periods'!$A$2:$A$540,0))</f>
        <v>Los Angeles County</v>
      </c>
      <c r="O348" t="s">
        <v>1139</v>
      </c>
      <c r="P348">
        <v>2021</v>
      </c>
      <c r="Q348">
        <v>0</v>
      </c>
      <c r="S348" t="s">
        <v>984</v>
      </c>
      <c r="T348">
        <v>2020</v>
      </c>
      <c r="U348">
        <v>0</v>
      </c>
    </row>
    <row r="349" spans="1:21">
      <c r="A349" t="s">
        <v>1196</v>
      </c>
      <c r="B349">
        <v>2021</v>
      </c>
      <c r="C349">
        <v>0</v>
      </c>
      <c r="D349">
        <v>0</v>
      </c>
      <c r="E349">
        <v>0</v>
      </c>
      <c r="F349">
        <v>5</v>
      </c>
      <c r="G349">
        <v>0</v>
      </c>
      <c r="H349">
        <v>16</v>
      </c>
      <c r="I349">
        <v>2</v>
      </c>
      <c r="J349" t="s">
        <v>768</v>
      </c>
      <c r="K349" t="str">
        <f>INDEX('Planning Periods'!$O$2:$O$540,MATCH('Table B Values'!A349,'Planning Periods'!$A$2:$A$540,0))</f>
        <v>Placer County</v>
      </c>
      <c r="O349" t="s">
        <v>1091</v>
      </c>
      <c r="P349">
        <v>2021</v>
      </c>
      <c r="Q349">
        <v>0</v>
      </c>
      <c r="S349" t="s">
        <v>978</v>
      </c>
      <c r="T349">
        <v>2020</v>
      </c>
      <c r="U349">
        <v>0</v>
      </c>
    </row>
    <row r="350" spans="1:21">
      <c r="A350" t="s">
        <v>893</v>
      </c>
      <c r="B350">
        <v>2021</v>
      </c>
      <c r="C350">
        <v>0</v>
      </c>
      <c r="D350">
        <v>0</v>
      </c>
      <c r="E350">
        <v>0</v>
      </c>
      <c r="F350">
        <v>0</v>
      </c>
      <c r="G350">
        <v>0</v>
      </c>
      <c r="H350">
        <v>0</v>
      </c>
      <c r="I350">
        <v>3</v>
      </c>
      <c r="J350" t="s">
        <v>768</v>
      </c>
      <c r="K350" t="str">
        <f>INDEX('Planning Periods'!$O$2:$O$540,MATCH('Table B Values'!A350,'Planning Periods'!$A$2:$A$540,0))</f>
        <v>Sutter County</v>
      </c>
      <c r="O350" t="s">
        <v>1108</v>
      </c>
      <c r="P350">
        <v>2021</v>
      </c>
      <c r="Q350">
        <v>0</v>
      </c>
      <c r="S350" t="s">
        <v>976</v>
      </c>
      <c r="T350">
        <v>2020</v>
      </c>
      <c r="U350">
        <v>0</v>
      </c>
    </row>
    <row r="351" spans="1:21">
      <c r="A351" t="s">
        <v>900</v>
      </c>
      <c r="B351">
        <v>2021</v>
      </c>
      <c r="C351">
        <v>0</v>
      </c>
      <c r="D351">
        <v>0</v>
      </c>
      <c r="E351">
        <v>0</v>
      </c>
      <c r="F351">
        <v>0</v>
      </c>
      <c r="G351">
        <v>0</v>
      </c>
      <c r="H351">
        <v>0</v>
      </c>
      <c r="I351">
        <v>27</v>
      </c>
      <c r="J351" t="s">
        <v>768</v>
      </c>
      <c r="K351" t="str">
        <f>INDEX('Planning Periods'!$O$2:$O$540,MATCH('Table B Values'!A351,'Planning Periods'!$A$2:$A$540,0))</f>
        <v>San Bernardino County</v>
      </c>
      <c r="O351" t="s">
        <v>1107</v>
      </c>
      <c r="P351">
        <v>2021</v>
      </c>
      <c r="Q351">
        <v>0</v>
      </c>
      <c r="S351" t="s">
        <v>767</v>
      </c>
      <c r="T351">
        <v>2020</v>
      </c>
      <c r="U351">
        <v>0</v>
      </c>
    </row>
    <row r="352" spans="1:21">
      <c r="A352" t="s">
        <v>854</v>
      </c>
      <c r="B352">
        <v>2021</v>
      </c>
      <c r="C352">
        <v>0</v>
      </c>
      <c r="D352">
        <v>13</v>
      </c>
      <c r="E352">
        <v>0</v>
      </c>
      <c r="F352">
        <v>4</v>
      </c>
      <c r="G352">
        <v>0</v>
      </c>
      <c r="H352">
        <v>26</v>
      </c>
      <c r="I352">
        <v>27</v>
      </c>
      <c r="J352" t="s">
        <v>768</v>
      </c>
      <c r="K352" t="str">
        <f>INDEX('Planning Periods'!$O$2:$O$540,MATCH('Table B Values'!A352,'Planning Periods'!$A$2:$A$540,0))</f>
        <v>Plumas County</v>
      </c>
      <c r="O352" t="s">
        <v>801</v>
      </c>
      <c r="P352">
        <v>2021</v>
      </c>
      <c r="Q352">
        <v>0</v>
      </c>
      <c r="S352" t="s">
        <v>813</v>
      </c>
      <c r="T352">
        <v>2020</v>
      </c>
      <c r="U352">
        <v>0</v>
      </c>
    </row>
    <row r="353" spans="1:21">
      <c r="A353" t="s">
        <v>828</v>
      </c>
      <c r="B353">
        <v>2021</v>
      </c>
      <c r="C353">
        <v>0</v>
      </c>
      <c r="D353">
        <v>0</v>
      </c>
      <c r="E353">
        <v>0</v>
      </c>
      <c r="F353">
        <v>0</v>
      </c>
      <c r="G353">
        <v>0</v>
      </c>
      <c r="H353">
        <v>0</v>
      </c>
      <c r="I353">
        <v>7</v>
      </c>
      <c r="J353" t="s">
        <v>768</v>
      </c>
      <c r="K353" t="str">
        <f>INDEX('Planning Periods'!$O$2:$O$540,MATCH('Table B Values'!A353,'Planning Periods'!$A$2:$A$540,0))</f>
        <v>Los Angeles County</v>
      </c>
      <c r="O353" t="s">
        <v>984</v>
      </c>
      <c r="P353">
        <v>2021</v>
      </c>
      <c r="Q353">
        <v>0</v>
      </c>
      <c r="S353" t="s">
        <v>988</v>
      </c>
      <c r="T353">
        <v>2020</v>
      </c>
      <c r="U353">
        <v>0</v>
      </c>
    </row>
    <row r="354" spans="1:21">
      <c r="A354" t="s">
        <v>814</v>
      </c>
      <c r="B354">
        <v>2021</v>
      </c>
      <c r="C354">
        <v>0</v>
      </c>
      <c r="D354">
        <v>0</v>
      </c>
      <c r="E354">
        <v>0</v>
      </c>
      <c r="F354">
        <v>0</v>
      </c>
      <c r="G354">
        <v>0</v>
      </c>
      <c r="H354">
        <v>13</v>
      </c>
      <c r="I354">
        <v>17</v>
      </c>
      <c r="J354" t="s">
        <v>768</v>
      </c>
      <c r="K354" t="str">
        <f>INDEX('Planning Periods'!$O$2:$O$540,MATCH('Table B Values'!A354,'Planning Periods'!$A$2:$A$540,0))</f>
        <v>Orange County</v>
      </c>
      <c r="O354" t="s">
        <v>985</v>
      </c>
      <c r="P354">
        <v>2021</v>
      </c>
      <c r="Q354">
        <v>0</v>
      </c>
      <c r="S354" t="s">
        <v>987</v>
      </c>
      <c r="T354">
        <v>2020</v>
      </c>
      <c r="U354">
        <v>0</v>
      </c>
    </row>
    <row r="355" spans="1:21">
      <c r="A355" t="s">
        <v>1008</v>
      </c>
      <c r="B355">
        <v>2021</v>
      </c>
      <c r="C355">
        <v>0</v>
      </c>
      <c r="D355">
        <v>0</v>
      </c>
      <c r="E355">
        <v>1</v>
      </c>
      <c r="F355">
        <v>0</v>
      </c>
      <c r="G355">
        <v>0</v>
      </c>
      <c r="H355">
        <v>0</v>
      </c>
      <c r="I355">
        <v>1</v>
      </c>
      <c r="J355" t="s">
        <v>768</v>
      </c>
      <c r="K355" t="str">
        <f>INDEX('Planning Periods'!$O$2:$O$540,MATCH('Table B Values'!A355,'Planning Periods'!$A$2:$A$540,0))</f>
        <v>Los Angeles County</v>
      </c>
      <c r="O355" t="s">
        <v>987</v>
      </c>
      <c r="P355">
        <v>2021</v>
      </c>
      <c r="Q355">
        <v>0</v>
      </c>
      <c r="S355" t="s">
        <v>1115</v>
      </c>
      <c r="T355">
        <v>2020</v>
      </c>
      <c r="U355">
        <v>0</v>
      </c>
    </row>
    <row r="356" spans="1:21">
      <c r="A356" t="s">
        <v>825</v>
      </c>
      <c r="B356">
        <v>2021</v>
      </c>
      <c r="C356">
        <v>0</v>
      </c>
      <c r="D356">
        <v>0</v>
      </c>
      <c r="E356">
        <v>0</v>
      </c>
      <c r="F356">
        <v>0</v>
      </c>
      <c r="G356">
        <v>0</v>
      </c>
      <c r="H356">
        <v>0</v>
      </c>
      <c r="I356">
        <v>37</v>
      </c>
      <c r="J356" t="s">
        <v>768</v>
      </c>
      <c r="K356" t="str">
        <f>INDEX('Planning Periods'!$O$2:$O$540,MATCH('Table B Values'!A356,'Planning Periods'!$A$2:$A$540,0))</f>
        <v>El Dorado County</v>
      </c>
      <c r="O356" t="s">
        <v>988</v>
      </c>
      <c r="P356">
        <v>2021</v>
      </c>
      <c r="Q356">
        <v>0</v>
      </c>
      <c r="S356" t="s">
        <v>1007</v>
      </c>
      <c r="T356">
        <v>2020</v>
      </c>
      <c r="U356">
        <v>0</v>
      </c>
    </row>
    <row r="357" spans="1:21">
      <c r="A357" t="s">
        <v>1197</v>
      </c>
      <c r="B357">
        <v>2021</v>
      </c>
      <c r="C357">
        <v>0</v>
      </c>
      <c r="D357">
        <v>0</v>
      </c>
      <c r="E357">
        <v>0</v>
      </c>
      <c r="F357">
        <v>0</v>
      </c>
      <c r="G357">
        <v>0</v>
      </c>
      <c r="H357">
        <v>0</v>
      </c>
      <c r="I357">
        <v>2</v>
      </c>
      <c r="J357" t="s">
        <v>768</v>
      </c>
      <c r="K357" t="str">
        <f>INDEX('Planning Periods'!$O$2:$O$540,MATCH('Table B Values'!A357,'Planning Periods'!$A$2:$A$540,0))</f>
        <v>Lassen County</v>
      </c>
      <c r="O357" t="s">
        <v>867</v>
      </c>
      <c r="P357">
        <v>2021</v>
      </c>
      <c r="Q357">
        <v>0</v>
      </c>
      <c r="S357" t="s">
        <v>1135</v>
      </c>
      <c r="T357">
        <v>2020</v>
      </c>
      <c r="U357">
        <v>0</v>
      </c>
    </row>
    <row r="358" spans="1:21">
      <c r="A358" t="s">
        <v>1060</v>
      </c>
      <c r="B358">
        <v>2021</v>
      </c>
      <c r="C358">
        <v>0</v>
      </c>
      <c r="D358">
        <v>0</v>
      </c>
      <c r="E358">
        <v>0</v>
      </c>
      <c r="F358">
        <v>23</v>
      </c>
      <c r="G358">
        <v>0</v>
      </c>
      <c r="H358">
        <v>35</v>
      </c>
      <c r="I358">
        <v>0</v>
      </c>
      <c r="J358" t="s">
        <v>768</v>
      </c>
      <c r="K358" t="str">
        <f>INDEX('Planning Periods'!$O$2:$O$540,MATCH('Table B Values'!A358,'Planning Periods'!$A$2:$A$540,0))</f>
        <v>Tehama County</v>
      </c>
      <c r="O358" t="s">
        <v>964</v>
      </c>
      <c r="P358">
        <v>2021</v>
      </c>
      <c r="Q358">
        <v>0</v>
      </c>
      <c r="S358" t="s">
        <v>903</v>
      </c>
      <c r="T358">
        <v>2020</v>
      </c>
      <c r="U358">
        <v>0</v>
      </c>
    </row>
    <row r="359" spans="1:21">
      <c r="A359" t="s">
        <v>834</v>
      </c>
      <c r="B359">
        <v>2021</v>
      </c>
      <c r="C359">
        <v>0</v>
      </c>
      <c r="D359">
        <v>0</v>
      </c>
      <c r="E359">
        <v>0</v>
      </c>
      <c r="F359">
        <v>0</v>
      </c>
      <c r="G359">
        <v>0</v>
      </c>
      <c r="H359">
        <v>0</v>
      </c>
      <c r="I359" s="359">
        <v>88</v>
      </c>
      <c r="J359" t="s">
        <v>768</v>
      </c>
      <c r="K359" t="str">
        <f>INDEX('Planning Periods'!$O$2:$O$540,MATCH('Table B Values'!A359,'Planning Periods'!$A$2:$A$540,0))</f>
        <v>Riverside County</v>
      </c>
      <c r="O359" t="s">
        <v>967</v>
      </c>
      <c r="P359">
        <v>2021</v>
      </c>
      <c r="Q359">
        <v>0</v>
      </c>
      <c r="S359" t="s">
        <v>1129</v>
      </c>
      <c r="T359">
        <v>2020</v>
      </c>
      <c r="U359">
        <v>0</v>
      </c>
    </row>
    <row r="360" spans="1:21">
      <c r="A360" t="s">
        <v>772</v>
      </c>
      <c r="B360">
        <v>2021</v>
      </c>
      <c r="C360">
        <v>0</v>
      </c>
      <c r="D360">
        <v>0</v>
      </c>
      <c r="E360">
        <v>0</v>
      </c>
      <c r="F360">
        <v>1</v>
      </c>
      <c r="G360">
        <v>0</v>
      </c>
      <c r="H360">
        <v>2</v>
      </c>
      <c r="I360">
        <v>11</v>
      </c>
      <c r="J360" t="s">
        <v>768</v>
      </c>
      <c r="K360" t="str">
        <f>INDEX('Planning Periods'!$O$2:$O$540,MATCH('Table B Values'!A360,'Planning Periods'!$A$2:$A$540,0))</f>
        <v>Sutter County</v>
      </c>
      <c r="O360" t="s">
        <v>962</v>
      </c>
      <c r="P360">
        <v>2021</v>
      </c>
      <c r="Q360">
        <v>0</v>
      </c>
      <c r="S360" t="s">
        <v>1005</v>
      </c>
      <c r="T360">
        <v>2020</v>
      </c>
      <c r="U360">
        <v>0</v>
      </c>
    </row>
    <row r="361" spans="1:21">
      <c r="A361" t="s">
        <v>844</v>
      </c>
      <c r="B361">
        <v>2021</v>
      </c>
      <c r="C361">
        <v>0</v>
      </c>
      <c r="D361">
        <v>0</v>
      </c>
      <c r="E361">
        <v>0</v>
      </c>
      <c r="F361">
        <v>0</v>
      </c>
      <c r="G361">
        <v>0</v>
      </c>
      <c r="H361">
        <v>0</v>
      </c>
      <c r="I361">
        <v>1</v>
      </c>
      <c r="J361" t="s">
        <v>768</v>
      </c>
      <c r="K361" t="str">
        <f>INDEX('Planning Periods'!$O$2:$O$540,MATCH('Table B Values'!A361,'Planning Periods'!$A$2:$A$540,0))</f>
        <v>Amador County</v>
      </c>
      <c r="O361" t="s">
        <v>1053</v>
      </c>
      <c r="P361">
        <v>2021</v>
      </c>
      <c r="Q361">
        <v>0</v>
      </c>
      <c r="S361" t="s">
        <v>1003</v>
      </c>
      <c r="T361">
        <v>2020</v>
      </c>
      <c r="U361">
        <v>0</v>
      </c>
    </row>
    <row r="362" spans="1:21">
      <c r="A362" t="s">
        <v>913</v>
      </c>
      <c r="B362">
        <v>2021</v>
      </c>
      <c r="C362">
        <v>0</v>
      </c>
      <c r="D362">
        <v>1</v>
      </c>
      <c r="E362">
        <v>0</v>
      </c>
      <c r="F362">
        <v>7</v>
      </c>
      <c r="G362">
        <v>0</v>
      </c>
      <c r="H362">
        <v>13</v>
      </c>
      <c r="I362">
        <v>185</v>
      </c>
      <c r="J362" t="s">
        <v>768</v>
      </c>
      <c r="K362" t="str">
        <f>INDEX('Planning Periods'!$O$2:$O$540,MATCH('Table B Values'!A362,'Planning Periods'!$A$2:$A$540,0))</f>
        <v>Shasta County</v>
      </c>
      <c r="O362" t="s">
        <v>1016</v>
      </c>
      <c r="P362">
        <v>2021</v>
      </c>
      <c r="Q362">
        <v>0</v>
      </c>
      <c r="S362" t="s">
        <v>819</v>
      </c>
      <c r="T362">
        <v>2020</v>
      </c>
      <c r="U362">
        <v>0</v>
      </c>
    </row>
    <row r="363" spans="1:21">
      <c r="A363" t="s">
        <v>990</v>
      </c>
      <c r="B363">
        <v>2021</v>
      </c>
      <c r="C363">
        <v>0</v>
      </c>
      <c r="D363">
        <v>0</v>
      </c>
      <c r="E363">
        <v>0</v>
      </c>
      <c r="F363">
        <v>5</v>
      </c>
      <c r="G363">
        <v>0</v>
      </c>
      <c r="H363">
        <v>0</v>
      </c>
      <c r="I363">
        <v>2</v>
      </c>
      <c r="J363" t="s">
        <v>768</v>
      </c>
      <c r="K363" t="str">
        <f>INDEX('Planning Periods'!$O$2:$O$540,MATCH('Table B Values'!A363,'Planning Periods'!$A$2:$A$540,0))</f>
        <v>Shasta County</v>
      </c>
      <c r="O363" t="s">
        <v>1056</v>
      </c>
      <c r="P363">
        <v>2021</v>
      </c>
      <c r="Q363">
        <v>0</v>
      </c>
      <c r="S363" t="s">
        <v>1134</v>
      </c>
      <c r="T363">
        <v>2020</v>
      </c>
      <c r="U363">
        <v>0</v>
      </c>
    </row>
    <row r="364" spans="1:21">
      <c r="A364" t="s">
        <v>792</v>
      </c>
      <c r="B364">
        <v>2021</v>
      </c>
      <c r="C364">
        <v>4</v>
      </c>
      <c r="D364">
        <v>0</v>
      </c>
      <c r="E364">
        <v>0</v>
      </c>
      <c r="F364">
        <v>0</v>
      </c>
      <c r="G364">
        <v>0</v>
      </c>
      <c r="H364">
        <v>0</v>
      </c>
      <c r="I364">
        <v>62</v>
      </c>
      <c r="J364" t="s">
        <v>768</v>
      </c>
      <c r="K364" t="str">
        <f>INDEX('Planning Periods'!$O$2:$O$540,MATCH('Table B Values'!A364,'Planning Periods'!$A$2:$A$540,0))</f>
        <v>Los Angeles County</v>
      </c>
      <c r="O364" t="s">
        <v>1051</v>
      </c>
      <c r="P364">
        <v>2021</v>
      </c>
      <c r="Q364">
        <v>0</v>
      </c>
      <c r="S364" t="s">
        <v>1110</v>
      </c>
      <c r="T364">
        <v>2020</v>
      </c>
      <c r="U364">
        <v>0</v>
      </c>
    </row>
    <row r="365" spans="1:21">
      <c r="A365" t="s">
        <v>1045</v>
      </c>
      <c r="B365">
        <v>2021</v>
      </c>
      <c r="C365">
        <v>0</v>
      </c>
      <c r="D365">
        <v>0</v>
      </c>
      <c r="E365">
        <v>0</v>
      </c>
      <c r="F365">
        <v>0</v>
      </c>
      <c r="G365">
        <v>0</v>
      </c>
      <c r="H365">
        <v>8</v>
      </c>
      <c r="I365">
        <v>30</v>
      </c>
      <c r="J365" t="s">
        <v>768</v>
      </c>
      <c r="K365" t="str">
        <f>INDEX('Planning Periods'!$O$2:$O$540,MATCH('Table B Values'!A365,'Planning Periods'!$A$2:$A$540,0))</f>
        <v>San Diego County</v>
      </c>
      <c r="O365" t="s">
        <v>980</v>
      </c>
      <c r="P365">
        <v>2021</v>
      </c>
      <c r="Q365">
        <v>0</v>
      </c>
      <c r="S365" t="s">
        <v>870</v>
      </c>
      <c r="T365">
        <v>2020</v>
      </c>
      <c r="U365">
        <v>8</v>
      </c>
    </row>
    <row r="366" spans="1:21">
      <c r="A366" t="s">
        <v>935</v>
      </c>
      <c r="B366">
        <v>2021</v>
      </c>
      <c r="C366">
        <v>0</v>
      </c>
      <c r="D366">
        <v>3</v>
      </c>
      <c r="E366">
        <v>0</v>
      </c>
      <c r="F366">
        <v>0</v>
      </c>
      <c r="G366">
        <v>0</v>
      </c>
      <c r="H366">
        <v>0</v>
      </c>
      <c r="I366">
        <v>0</v>
      </c>
      <c r="J366" t="s">
        <v>768</v>
      </c>
      <c r="K366" t="str">
        <f>INDEX('Planning Periods'!$O$2:$O$540,MATCH('Table B Values'!A366,'Planning Periods'!$A$2:$A$540,0))</f>
        <v>Sierra County</v>
      </c>
      <c r="O366" t="s">
        <v>978</v>
      </c>
      <c r="P366">
        <v>2021</v>
      </c>
      <c r="Q366">
        <v>0</v>
      </c>
      <c r="S366" t="s">
        <v>1198</v>
      </c>
      <c r="T366">
        <v>2020</v>
      </c>
      <c r="U366">
        <v>0</v>
      </c>
    </row>
    <row r="367" spans="1:21">
      <c r="A367" t="s">
        <v>1015</v>
      </c>
      <c r="B367">
        <v>2021</v>
      </c>
      <c r="C367">
        <v>0</v>
      </c>
      <c r="D367">
        <v>0</v>
      </c>
      <c r="E367">
        <v>0</v>
      </c>
      <c r="F367">
        <v>0</v>
      </c>
      <c r="G367">
        <v>0</v>
      </c>
      <c r="H367" s="359">
        <v>13</v>
      </c>
      <c r="I367">
        <v>30</v>
      </c>
      <c r="J367" t="s">
        <v>768</v>
      </c>
      <c r="K367" t="str">
        <f>INDEX('Planning Periods'!$O$2:$O$540,MATCH('Table B Values'!A367,'Planning Periods'!$A$2:$A$540,0))</f>
        <v>San Diego County</v>
      </c>
      <c r="O367" t="s">
        <v>813</v>
      </c>
      <c r="P367">
        <v>2021</v>
      </c>
      <c r="Q367">
        <v>0</v>
      </c>
      <c r="S367" t="s">
        <v>971</v>
      </c>
      <c r="T367">
        <v>2020</v>
      </c>
      <c r="U367">
        <v>0</v>
      </c>
    </row>
    <row r="368" spans="1:21">
      <c r="A368" t="s">
        <v>1055</v>
      </c>
      <c r="B368">
        <v>2021</v>
      </c>
      <c r="C368">
        <v>0</v>
      </c>
      <c r="D368">
        <v>0</v>
      </c>
      <c r="E368">
        <v>0</v>
      </c>
      <c r="F368">
        <v>2</v>
      </c>
      <c r="G368">
        <v>0</v>
      </c>
      <c r="H368">
        <v>2</v>
      </c>
      <c r="I368">
        <v>7</v>
      </c>
      <c r="J368" t="s">
        <v>768</v>
      </c>
      <c r="K368" t="str">
        <f>INDEX('Planning Periods'!$O$2:$O$540,MATCH('Table B Values'!A368,'Planning Periods'!$A$2:$A$540,0))</f>
        <v>Tuolumne County</v>
      </c>
      <c r="O368" t="s">
        <v>983</v>
      </c>
      <c r="P368">
        <v>2021</v>
      </c>
      <c r="Q368">
        <v>0</v>
      </c>
      <c r="S368" t="s">
        <v>1130</v>
      </c>
      <c r="T368">
        <v>2020</v>
      </c>
      <c r="U368">
        <v>0</v>
      </c>
    </row>
    <row r="369" spans="1:21">
      <c r="A369" t="s">
        <v>992</v>
      </c>
      <c r="B369">
        <v>2021</v>
      </c>
      <c r="C369">
        <v>0</v>
      </c>
      <c r="D369">
        <v>0</v>
      </c>
      <c r="E369">
        <v>0</v>
      </c>
      <c r="F369">
        <v>5</v>
      </c>
      <c r="G369">
        <v>0</v>
      </c>
      <c r="H369">
        <v>0</v>
      </c>
      <c r="I369">
        <v>0</v>
      </c>
      <c r="J369" t="s">
        <v>768</v>
      </c>
      <c r="K369" t="str">
        <f>INDEX('Planning Periods'!$O$2:$O$540,MATCH('Table B Values'!A369,'Planning Periods'!$A$2:$A$540,0))</f>
        <v>Los Angeles County</v>
      </c>
      <c r="O369" t="s">
        <v>976</v>
      </c>
      <c r="P369">
        <v>2021</v>
      </c>
      <c r="Q369">
        <v>0</v>
      </c>
      <c r="S369" t="s">
        <v>1131</v>
      </c>
      <c r="T369">
        <v>2020</v>
      </c>
      <c r="U369">
        <v>0</v>
      </c>
    </row>
    <row r="370" spans="1:21">
      <c r="A370" t="s">
        <v>1011</v>
      </c>
      <c r="B370">
        <v>2021</v>
      </c>
      <c r="C370">
        <v>0</v>
      </c>
      <c r="D370">
        <v>0</v>
      </c>
      <c r="E370">
        <v>0</v>
      </c>
      <c r="F370">
        <v>0</v>
      </c>
      <c r="G370">
        <v>0</v>
      </c>
      <c r="H370">
        <v>5</v>
      </c>
      <c r="I370">
        <v>16</v>
      </c>
      <c r="J370" t="s">
        <v>768</v>
      </c>
      <c r="K370" t="str">
        <f>INDEX('Planning Periods'!$O$2:$O$540,MATCH('Table B Values'!A370,'Planning Periods'!$A$2:$A$540,0))</f>
        <v>Ventura County</v>
      </c>
      <c r="O370" t="s">
        <v>993</v>
      </c>
      <c r="P370">
        <v>2021</v>
      </c>
      <c r="Q370">
        <v>0</v>
      </c>
      <c r="S370" t="s">
        <v>1133</v>
      </c>
      <c r="T370">
        <v>2020</v>
      </c>
      <c r="U370">
        <v>0</v>
      </c>
    </row>
    <row r="371" spans="1:21">
      <c r="A371" t="s">
        <v>796</v>
      </c>
      <c r="B371">
        <v>2021</v>
      </c>
      <c r="C371">
        <v>0</v>
      </c>
      <c r="D371">
        <v>0</v>
      </c>
      <c r="E371">
        <v>0</v>
      </c>
      <c r="F371">
        <v>0</v>
      </c>
      <c r="G371">
        <v>0</v>
      </c>
      <c r="H371">
        <v>0</v>
      </c>
      <c r="I371">
        <v>21</v>
      </c>
      <c r="J371" t="s">
        <v>768</v>
      </c>
      <c r="K371" t="str">
        <f>INDEX('Planning Periods'!$O$2:$O$540,MATCH('Table B Values'!A371,'Planning Periods'!$A$2:$A$540,0))</f>
        <v>San Bernardino County</v>
      </c>
      <c r="O371" t="s">
        <v>1012</v>
      </c>
      <c r="P371">
        <v>2021</v>
      </c>
      <c r="Q371">
        <v>0</v>
      </c>
      <c r="S371" t="s">
        <v>788</v>
      </c>
      <c r="T371">
        <v>2020</v>
      </c>
      <c r="U371">
        <v>0</v>
      </c>
    </row>
    <row r="372" spans="1:21">
      <c r="A372" t="s">
        <v>799</v>
      </c>
      <c r="B372">
        <v>2021</v>
      </c>
      <c r="C372">
        <v>0</v>
      </c>
      <c r="D372">
        <v>1</v>
      </c>
      <c r="E372">
        <v>0</v>
      </c>
      <c r="F372">
        <v>1</v>
      </c>
      <c r="G372">
        <v>0</v>
      </c>
      <c r="H372">
        <v>1</v>
      </c>
      <c r="I372">
        <v>4</v>
      </c>
      <c r="J372" t="s">
        <v>768</v>
      </c>
      <c r="K372" t="str">
        <f>INDEX('Planning Periods'!$O$2:$O$540,MATCH('Table B Values'!A372,'Planning Periods'!$A$2:$A$540,0))</f>
        <v>Orange County</v>
      </c>
      <c r="O372" t="s">
        <v>1014</v>
      </c>
      <c r="P372">
        <v>2021</v>
      </c>
      <c r="Q372">
        <v>0</v>
      </c>
      <c r="S372" t="s">
        <v>1199</v>
      </c>
      <c r="T372">
        <v>2020</v>
      </c>
      <c r="U372">
        <v>0</v>
      </c>
    </row>
    <row r="373" spans="1:21">
      <c r="A373" t="s">
        <v>802</v>
      </c>
      <c r="B373">
        <v>2021</v>
      </c>
      <c r="C373">
        <v>0</v>
      </c>
      <c r="D373">
        <v>0</v>
      </c>
      <c r="E373">
        <v>0</v>
      </c>
      <c r="F373">
        <v>0</v>
      </c>
      <c r="G373">
        <v>0</v>
      </c>
      <c r="H373">
        <v>0</v>
      </c>
      <c r="I373">
        <v>177</v>
      </c>
      <c r="J373" t="s">
        <v>768</v>
      </c>
      <c r="K373" t="str">
        <f>INDEX('Planning Periods'!$O$2:$O$540,MATCH('Table B Values'!A373,'Planning Periods'!$A$2:$A$540,0))</f>
        <v>Ventura County</v>
      </c>
      <c r="O373" t="s">
        <v>873</v>
      </c>
      <c r="P373">
        <v>2021</v>
      </c>
      <c r="Q373">
        <v>0</v>
      </c>
      <c r="S373" t="s">
        <v>797</v>
      </c>
      <c r="T373">
        <v>2020</v>
      </c>
      <c r="U373">
        <v>0</v>
      </c>
    </row>
    <row r="374" spans="1:21">
      <c r="A374" t="s">
        <v>793</v>
      </c>
      <c r="B374">
        <v>2021</v>
      </c>
      <c r="C374">
        <v>0</v>
      </c>
      <c r="D374">
        <v>1</v>
      </c>
      <c r="E374">
        <v>0</v>
      </c>
      <c r="F374">
        <v>0</v>
      </c>
      <c r="G374">
        <v>0</v>
      </c>
      <c r="H374">
        <v>0</v>
      </c>
      <c r="I374">
        <v>0</v>
      </c>
      <c r="J374" t="s">
        <v>768</v>
      </c>
      <c r="K374" t="str">
        <f>INDEX('Planning Periods'!$O$2:$O$540,MATCH('Table B Values'!A374,'Planning Periods'!$A$2:$A$540,0))</f>
        <v>Ventura County</v>
      </c>
      <c r="O374" t="s">
        <v>1000</v>
      </c>
      <c r="P374">
        <v>2021</v>
      </c>
      <c r="Q374">
        <v>0</v>
      </c>
      <c r="S374" t="s">
        <v>780</v>
      </c>
      <c r="T374">
        <v>2020</v>
      </c>
      <c r="U374">
        <v>0</v>
      </c>
    </row>
    <row r="375" spans="1:21">
      <c r="A375" t="s">
        <v>897</v>
      </c>
      <c r="B375">
        <v>2021</v>
      </c>
      <c r="C375">
        <v>0</v>
      </c>
      <c r="D375">
        <v>0</v>
      </c>
      <c r="E375">
        <v>0</v>
      </c>
      <c r="F375">
        <v>0</v>
      </c>
      <c r="G375">
        <v>0</v>
      </c>
      <c r="H375">
        <v>0</v>
      </c>
      <c r="I375">
        <v>48</v>
      </c>
      <c r="J375" t="s">
        <v>768</v>
      </c>
      <c r="K375" t="str">
        <f>INDEX('Planning Periods'!$O$2:$O$540,MATCH('Table B Values'!A375,'Planning Periods'!$A$2:$A$540,0))</f>
        <v>San Diego County</v>
      </c>
      <c r="O375" t="s">
        <v>997</v>
      </c>
      <c r="P375">
        <v>2021</v>
      </c>
      <c r="Q375">
        <v>0</v>
      </c>
      <c r="S375" t="s">
        <v>785</v>
      </c>
      <c r="T375">
        <v>2020</v>
      </c>
      <c r="U375">
        <v>0</v>
      </c>
    </row>
    <row r="376" spans="1:21">
      <c r="A376" t="s">
        <v>904</v>
      </c>
      <c r="B376">
        <v>2021</v>
      </c>
      <c r="C376">
        <v>3</v>
      </c>
      <c r="D376">
        <v>0</v>
      </c>
      <c r="E376">
        <v>0</v>
      </c>
      <c r="F376">
        <v>0</v>
      </c>
      <c r="G376">
        <v>2</v>
      </c>
      <c r="H376">
        <v>0</v>
      </c>
      <c r="I376">
        <v>49</v>
      </c>
      <c r="J376" t="s">
        <v>768</v>
      </c>
      <c r="K376" t="str">
        <f>INDEX('Planning Periods'!$O$2:$O$540,MATCH('Table B Values'!A376,'Planning Periods'!$A$2:$A$540,0))</f>
        <v>Los Angeles County</v>
      </c>
      <c r="O376" t="s">
        <v>995</v>
      </c>
      <c r="P376">
        <v>2021</v>
      </c>
      <c r="Q376">
        <v>0</v>
      </c>
      <c r="S376" t="s">
        <v>1200</v>
      </c>
      <c r="T376">
        <v>2020</v>
      </c>
      <c r="U376">
        <v>0</v>
      </c>
    </row>
    <row r="377" spans="1:21">
      <c r="A377" t="s">
        <v>908</v>
      </c>
      <c r="B377">
        <v>2021</v>
      </c>
      <c r="C377">
        <v>0</v>
      </c>
      <c r="D377">
        <v>0</v>
      </c>
      <c r="E377">
        <v>0</v>
      </c>
      <c r="F377">
        <v>3</v>
      </c>
      <c r="G377">
        <v>0</v>
      </c>
      <c r="H377">
        <v>5</v>
      </c>
      <c r="I377">
        <v>375</v>
      </c>
      <c r="J377" t="s">
        <v>768</v>
      </c>
      <c r="K377" t="str">
        <f>INDEX('Planning Periods'!$O$2:$O$540,MATCH('Table B Values'!A377,'Planning Periods'!$A$2:$A$540,0))</f>
        <v>Yolo County</v>
      </c>
      <c r="O377" t="s">
        <v>969</v>
      </c>
      <c r="P377">
        <v>2021</v>
      </c>
      <c r="Q377">
        <v>0</v>
      </c>
      <c r="S377" t="s">
        <v>777</v>
      </c>
      <c r="T377">
        <v>2020</v>
      </c>
      <c r="U377">
        <v>0</v>
      </c>
    </row>
    <row r="378" spans="1:21">
      <c r="A378" t="s">
        <v>899</v>
      </c>
      <c r="B378">
        <v>2021</v>
      </c>
      <c r="C378">
        <v>0</v>
      </c>
      <c r="D378">
        <v>0</v>
      </c>
      <c r="E378">
        <v>0</v>
      </c>
      <c r="F378">
        <v>2</v>
      </c>
      <c r="G378">
        <v>0</v>
      </c>
      <c r="H378">
        <v>2</v>
      </c>
      <c r="I378">
        <v>0</v>
      </c>
      <c r="J378" t="s">
        <v>768</v>
      </c>
      <c r="K378" t="str">
        <f>INDEX('Planning Periods'!$O$2:$O$540,MATCH('Table B Values'!A378,'Planning Periods'!$A$2:$A$540,0))</f>
        <v>Los Angeles County</v>
      </c>
      <c r="O378" t="s">
        <v>903</v>
      </c>
      <c r="P378">
        <v>2021</v>
      </c>
      <c r="Q378">
        <v>0</v>
      </c>
      <c r="S378" t="s">
        <v>1201</v>
      </c>
      <c r="T378">
        <v>2020</v>
      </c>
      <c r="U378">
        <v>0</v>
      </c>
    </row>
    <row r="379" spans="1:21">
      <c r="A379" t="s">
        <v>892</v>
      </c>
      <c r="B379">
        <v>2021</v>
      </c>
      <c r="C379">
        <v>0</v>
      </c>
      <c r="D379">
        <v>1</v>
      </c>
      <c r="E379">
        <v>0</v>
      </c>
      <c r="F379">
        <v>2</v>
      </c>
      <c r="G379">
        <v>0</v>
      </c>
      <c r="H379">
        <v>0</v>
      </c>
      <c r="I379">
        <v>7</v>
      </c>
      <c r="J379" t="s">
        <v>768</v>
      </c>
      <c r="K379" t="str">
        <f>INDEX('Planning Periods'!$O$2:$O$540,MATCH('Table B Values'!A379,'Planning Periods'!$A$2:$A$540,0))</f>
        <v>Los Angeles County</v>
      </c>
      <c r="O379" t="s">
        <v>971</v>
      </c>
      <c r="P379">
        <v>2021</v>
      </c>
      <c r="Q379">
        <v>0</v>
      </c>
      <c r="S379" t="s">
        <v>852</v>
      </c>
      <c r="T379">
        <v>2020</v>
      </c>
      <c r="U379">
        <v>0</v>
      </c>
    </row>
    <row r="380" spans="1:21">
      <c r="A380" t="s">
        <v>782</v>
      </c>
      <c r="B380">
        <v>2021</v>
      </c>
      <c r="C380">
        <v>0</v>
      </c>
      <c r="D380">
        <v>0</v>
      </c>
      <c r="E380">
        <v>0</v>
      </c>
      <c r="F380">
        <v>0</v>
      </c>
      <c r="G380">
        <v>0</v>
      </c>
      <c r="H380">
        <v>0</v>
      </c>
      <c r="I380">
        <v>13</v>
      </c>
      <c r="J380" t="s">
        <v>768</v>
      </c>
      <c r="K380" t="str">
        <f>INDEX('Planning Periods'!$O$2:$O$540,MATCH('Table B Values'!A380,'Planning Periods'!$A$2:$A$540,0))</f>
        <v>Los Angeles County</v>
      </c>
      <c r="O380" t="s">
        <v>973</v>
      </c>
      <c r="P380">
        <v>2021</v>
      </c>
      <c r="Q380">
        <v>0</v>
      </c>
      <c r="S380" t="s">
        <v>1202</v>
      </c>
      <c r="T380">
        <v>2020</v>
      </c>
      <c r="U380">
        <v>0</v>
      </c>
    </row>
    <row r="381" spans="1:21">
      <c r="A381" t="s">
        <v>975</v>
      </c>
      <c r="B381">
        <v>2021</v>
      </c>
      <c r="C381">
        <v>0</v>
      </c>
      <c r="D381">
        <v>0</v>
      </c>
      <c r="E381">
        <v>0</v>
      </c>
      <c r="F381">
        <v>0</v>
      </c>
      <c r="G381">
        <v>0</v>
      </c>
      <c r="H381">
        <v>0</v>
      </c>
      <c r="I381">
        <v>47</v>
      </c>
      <c r="J381" t="s">
        <v>768</v>
      </c>
      <c r="K381" t="str">
        <f>INDEX('Planning Periods'!$O$2:$O$540,MATCH('Table B Values'!A381,'Planning Periods'!$A$2:$A$540,0))</f>
        <v>Trinity County</v>
      </c>
      <c r="O381" t="s">
        <v>1007</v>
      </c>
      <c r="P381">
        <v>2021</v>
      </c>
      <c r="Q381">
        <v>0</v>
      </c>
      <c r="S381" t="s">
        <v>1203</v>
      </c>
      <c r="T381">
        <v>2020</v>
      </c>
      <c r="U381">
        <v>0</v>
      </c>
    </row>
    <row r="382" spans="1:21">
      <c r="A382" t="s">
        <v>810</v>
      </c>
      <c r="B382">
        <v>2021</v>
      </c>
      <c r="C382">
        <v>0</v>
      </c>
      <c r="D382">
        <v>12</v>
      </c>
      <c r="E382">
        <v>0</v>
      </c>
      <c r="F382">
        <v>0</v>
      </c>
      <c r="G382">
        <v>0</v>
      </c>
      <c r="H382">
        <v>0</v>
      </c>
      <c r="I382">
        <v>73</v>
      </c>
      <c r="J382" t="s">
        <v>768</v>
      </c>
      <c r="K382" t="str">
        <f>INDEX('Planning Periods'!$O$2:$O$540,MATCH('Table B Values'!A382,'Planning Periods'!$A$2:$A$540,0))</f>
        <v>Los Angeles County</v>
      </c>
      <c r="O382" t="s">
        <v>1005</v>
      </c>
      <c r="P382">
        <v>2021</v>
      </c>
      <c r="Q382">
        <v>0</v>
      </c>
      <c r="S382" t="s">
        <v>794</v>
      </c>
      <c r="T382">
        <v>2020</v>
      </c>
      <c r="U382">
        <v>0</v>
      </c>
    </row>
    <row r="383" spans="1:21">
      <c r="A383" t="s">
        <v>839</v>
      </c>
      <c r="B383">
        <v>2021</v>
      </c>
      <c r="C383">
        <v>0</v>
      </c>
      <c r="D383">
        <v>0</v>
      </c>
      <c r="E383">
        <v>0</v>
      </c>
      <c r="F383">
        <v>0</v>
      </c>
      <c r="G383">
        <v>0</v>
      </c>
      <c r="H383">
        <v>0</v>
      </c>
      <c r="I383">
        <v>20</v>
      </c>
      <c r="J383" t="s">
        <v>768</v>
      </c>
      <c r="K383" t="str">
        <f>INDEX('Planning Periods'!$O$2:$O$540,MATCH('Table B Values'!A383,'Planning Periods'!$A$2:$A$540,0))</f>
        <v>Ventura County</v>
      </c>
      <c r="O383" t="s">
        <v>882</v>
      </c>
      <c r="P383">
        <v>2021</v>
      </c>
      <c r="Q383">
        <v>0</v>
      </c>
      <c r="S383" t="s">
        <v>1204</v>
      </c>
      <c r="T383">
        <v>2020</v>
      </c>
      <c r="U383">
        <v>0</v>
      </c>
    </row>
    <row r="384" spans="1:21">
      <c r="A384" t="s">
        <v>982</v>
      </c>
      <c r="B384">
        <v>2021</v>
      </c>
      <c r="C384">
        <v>0</v>
      </c>
      <c r="D384">
        <v>0</v>
      </c>
      <c r="E384">
        <v>0</v>
      </c>
      <c r="F384">
        <v>4</v>
      </c>
      <c r="G384">
        <v>0</v>
      </c>
      <c r="H384">
        <v>0</v>
      </c>
      <c r="I384">
        <v>134</v>
      </c>
      <c r="J384" t="s">
        <v>768</v>
      </c>
      <c r="K384" t="str">
        <f>INDEX('Planning Periods'!$O$2:$O$540,MATCH('Table B Values'!A384,'Planning Periods'!$A$2:$A$540,0))</f>
        <v>Nevada County</v>
      </c>
      <c r="O384" t="s">
        <v>1003</v>
      </c>
      <c r="P384">
        <v>2021</v>
      </c>
      <c r="Q384">
        <v>0</v>
      </c>
      <c r="S384" t="s">
        <v>1205</v>
      </c>
      <c r="T384">
        <v>2020</v>
      </c>
      <c r="U384">
        <v>0</v>
      </c>
    </row>
    <row r="385" spans="1:21">
      <c r="A385" t="s">
        <v>822</v>
      </c>
      <c r="B385">
        <v>2021</v>
      </c>
      <c r="C385">
        <v>30</v>
      </c>
      <c r="D385">
        <v>0</v>
      </c>
      <c r="E385">
        <v>0</v>
      </c>
      <c r="F385">
        <v>0</v>
      </c>
      <c r="G385">
        <v>0</v>
      </c>
      <c r="H385">
        <v>6</v>
      </c>
      <c r="I385" s="359">
        <v>3</v>
      </c>
      <c r="J385" t="s">
        <v>768</v>
      </c>
      <c r="K385" t="str">
        <f>INDEX('Planning Periods'!$O$2:$O$540,MATCH('Table B Values'!A385,'Planning Periods'!$A$2:$A$540,0))</f>
        <v>Mendocino County</v>
      </c>
      <c r="O385" t="s">
        <v>1100</v>
      </c>
      <c r="P385">
        <v>2021</v>
      </c>
      <c r="Q385">
        <v>0</v>
      </c>
      <c r="S385" t="s">
        <v>791</v>
      </c>
      <c r="T385">
        <v>2020</v>
      </c>
      <c r="U385">
        <v>0</v>
      </c>
    </row>
    <row r="386" spans="1:21">
      <c r="A386" t="s">
        <v>805</v>
      </c>
      <c r="B386">
        <v>2021</v>
      </c>
      <c r="C386">
        <v>0</v>
      </c>
      <c r="D386">
        <v>0</v>
      </c>
      <c r="E386">
        <v>0</v>
      </c>
      <c r="F386">
        <v>0</v>
      </c>
      <c r="G386">
        <v>0</v>
      </c>
      <c r="H386">
        <v>20</v>
      </c>
      <c r="I386">
        <v>6</v>
      </c>
      <c r="J386" t="s">
        <v>768</v>
      </c>
      <c r="K386" t="str">
        <f>INDEX('Planning Periods'!$O$2:$O$540,MATCH('Table B Values'!A386,'Planning Periods'!$A$2:$A$540,0))</f>
        <v>San Bernardino County</v>
      </c>
      <c r="O386" t="s">
        <v>1060</v>
      </c>
      <c r="P386">
        <v>2019</v>
      </c>
      <c r="Q386">
        <v>0</v>
      </c>
      <c r="S386" t="s">
        <v>1206</v>
      </c>
      <c r="T386">
        <v>2020</v>
      </c>
      <c r="U386">
        <v>0</v>
      </c>
    </row>
    <row r="387" spans="1:21">
      <c r="A387" t="s">
        <v>774</v>
      </c>
      <c r="B387">
        <v>2021</v>
      </c>
      <c r="C387">
        <v>0</v>
      </c>
      <c r="D387">
        <v>0</v>
      </c>
      <c r="E387">
        <v>0</v>
      </c>
      <c r="F387">
        <v>1</v>
      </c>
      <c r="G387">
        <v>0</v>
      </c>
      <c r="H387">
        <v>0</v>
      </c>
      <c r="I387">
        <v>37</v>
      </c>
      <c r="J387" t="s">
        <v>768</v>
      </c>
      <c r="K387" t="str">
        <f>INDEX('Planning Periods'!$O$2:$O$540,MATCH('Table B Values'!A387,'Planning Periods'!$A$2:$A$540,0))</f>
        <v>Orange County</v>
      </c>
      <c r="O387" t="s">
        <v>1197</v>
      </c>
      <c r="P387">
        <v>2019</v>
      </c>
      <c r="Q387">
        <v>0</v>
      </c>
      <c r="S387" t="s">
        <v>1207</v>
      </c>
      <c r="T387">
        <v>2020</v>
      </c>
      <c r="U387">
        <v>0</v>
      </c>
    </row>
    <row r="388" spans="1:21">
      <c r="A388" t="s">
        <v>776</v>
      </c>
      <c r="B388">
        <v>2021</v>
      </c>
      <c r="C388">
        <v>0</v>
      </c>
      <c r="D388">
        <v>0</v>
      </c>
      <c r="E388">
        <v>0</v>
      </c>
      <c r="F388">
        <v>0</v>
      </c>
      <c r="G388">
        <v>0</v>
      </c>
      <c r="H388">
        <v>3</v>
      </c>
      <c r="I388">
        <v>0</v>
      </c>
      <c r="J388" t="s">
        <v>768</v>
      </c>
      <c r="K388" t="str">
        <f>INDEX('Planning Periods'!$O$2:$O$540,MATCH('Table B Values'!A388,'Planning Periods'!$A$2:$A$540,0))</f>
        <v>San Bernardino County</v>
      </c>
      <c r="O388" t="s">
        <v>982</v>
      </c>
      <c r="P388">
        <v>2019</v>
      </c>
      <c r="Q388">
        <v>0</v>
      </c>
      <c r="S388" t="s">
        <v>815</v>
      </c>
      <c r="T388">
        <v>2020</v>
      </c>
      <c r="U388">
        <v>0</v>
      </c>
    </row>
    <row r="389" spans="1:21">
      <c r="A389" t="s">
        <v>1208</v>
      </c>
      <c r="B389">
        <v>2021</v>
      </c>
      <c r="C389">
        <v>0</v>
      </c>
      <c r="D389">
        <v>2</v>
      </c>
      <c r="E389">
        <v>0</v>
      </c>
      <c r="F389">
        <v>1</v>
      </c>
      <c r="G389">
        <v>0</v>
      </c>
      <c r="H389">
        <v>1</v>
      </c>
      <c r="I389">
        <v>2</v>
      </c>
      <c r="J389" t="s">
        <v>768</v>
      </c>
      <c r="K389" t="str">
        <f>INDEX('Planning Periods'!$O$2:$O$540,MATCH('Table B Values'!A389,'Planning Periods'!$A$2:$A$540,0))</f>
        <v>Humboldt County</v>
      </c>
      <c r="O389" t="s">
        <v>975</v>
      </c>
      <c r="P389">
        <v>2019</v>
      </c>
      <c r="Q389">
        <v>0</v>
      </c>
      <c r="S389" t="s">
        <v>1209</v>
      </c>
      <c r="T389">
        <v>2020</v>
      </c>
      <c r="U389">
        <v>0</v>
      </c>
    </row>
    <row r="390" spans="1:21">
      <c r="A390" t="s">
        <v>1210</v>
      </c>
      <c r="B390">
        <v>2021</v>
      </c>
      <c r="C390">
        <v>0</v>
      </c>
      <c r="D390">
        <v>0</v>
      </c>
      <c r="E390">
        <v>0</v>
      </c>
      <c r="F390">
        <v>0</v>
      </c>
      <c r="G390">
        <v>0</v>
      </c>
      <c r="H390">
        <v>35</v>
      </c>
      <c r="I390">
        <v>311</v>
      </c>
      <c r="J390" t="s">
        <v>768</v>
      </c>
      <c r="K390" t="str">
        <f>INDEX('Planning Periods'!$O$2:$O$540,MATCH('Table B Values'!A390,'Planning Periods'!$A$2:$A$540,0))</f>
        <v>Riverside County</v>
      </c>
      <c r="O390" t="s">
        <v>935</v>
      </c>
      <c r="P390">
        <v>2019</v>
      </c>
      <c r="Q390">
        <v>0</v>
      </c>
      <c r="S390" t="s">
        <v>812</v>
      </c>
      <c r="T390">
        <v>2020</v>
      </c>
      <c r="U390">
        <v>0</v>
      </c>
    </row>
    <row r="391" spans="1:21">
      <c r="A391" t="s">
        <v>837</v>
      </c>
      <c r="B391">
        <v>2021</v>
      </c>
      <c r="C391">
        <v>0</v>
      </c>
      <c r="D391">
        <v>0</v>
      </c>
      <c r="E391">
        <v>0</v>
      </c>
      <c r="F391">
        <v>3</v>
      </c>
      <c r="G391">
        <v>0</v>
      </c>
      <c r="H391">
        <v>0</v>
      </c>
      <c r="I391">
        <v>15</v>
      </c>
      <c r="J391" t="s">
        <v>768</v>
      </c>
      <c r="K391" t="str">
        <f>INDEX('Planning Periods'!$O$2:$O$540,MATCH('Table B Values'!A391,'Planning Periods'!$A$2:$A$540,0))</f>
        <v>Los Angeles County</v>
      </c>
      <c r="O391" t="s">
        <v>854</v>
      </c>
      <c r="P391">
        <v>2019</v>
      </c>
      <c r="Q391">
        <v>0</v>
      </c>
      <c r="S391" t="s">
        <v>803</v>
      </c>
      <c r="T391">
        <v>2020</v>
      </c>
      <c r="U391">
        <v>0</v>
      </c>
    </row>
    <row r="392" spans="1:21">
      <c r="A392" t="s">
        <v>843</v>
      </c>
      <c r="B392">
        <v>2021</v>
      </c>
      <c r="C392">
        <v>0</v>
      </c>
      <c r="D392">
        <v>0</v>
      </c>
      <c r="E392">
        <v>0</v>
      </c>
      <c r="F392">
        <v>0</v>
      </c>
      <c r="G392">
        <v>0</v>
      </c>
      <c r="H392">
        <v>0</v>
      </c>
      <c r="I392">
        <v>24</v>
      </c>
      <c r="J392" t="s">
        <v>768</v>
      </c>
      <c r="K392" t="str">
        <f>INDEX('Planning Periods'!$O$2:$O$540,MATCH('Table B Values'!A392,'Planning Periods'!$A$2:$A$540,0))</f>
        <v>San Bernardino County</v>
      </c>
      <c r="O392" t="s">
        <v>901</v>
      </c>
      <c r="P392">
        <v>2019</v>
      </c>
      <c r="Q392">
        <v>0</v>
      </c>
      <c r="S392" t="s">
        <v>806</v>
      </c>
      <c r="T392">
        <v>2020</v>
      </c>
      <c r="U392">
        <v>0</v>
      </c>
    </row>
    <row r="393" spans="1:21">
      <c r="A393" t="s">
        <v>845</v>
      </c>
      <c r="B393">
        <v>2021</v>
      </c>
      <c r="C393">
        <v>0</v>
      </c>
      <c r="D393">
        <v>0</v>
      </c>
      <c r="E393">
        <v>0</v>
      </c>
      <c r="F393">
        <v>0</v>
      </c>
      <c r="G393">
        <v>0</v>
      </c>
      <c r="H393">
        <v>0</v>
      </c>
      <c r="I393">
        <v>436</v>
      </c>
      <c r="J393" t="s">
        <v>768</v>
      </c>
      <c r="K393" t="str">
        <f>INDEX('Planning Periods'!$O$2:$O$540,MATCH('Table B Values'!A393,'Planning Periods'!$A$2:$A$540,0))</f>
        <v>Riverside County</v>
      </c>
      <c r="O393" t="s">
        <v>1208</v>
      </c>
      <c r="P393">
        <v>2019</v>
      </c>
      <c r="Q393">
        <v>0</v>
      </c>
      <c r="S393" t="s">
        <v>824</v>
      </c>
      <c r="T393">
        <v>2020</v>
      </c>
      <c r="U393">
        <v>0</v>
      </c>
    </row>
    <row r="394" spans="1:21">
      <c r="A394" t="s">
        <v>954</v>
      </c>
      <c r="B394">
        <v>2021</v>
      </c>
      <c r="C394">
        <v>0</v>
      </c>
      <c r="D394">
        <v>0</v>
      </c>
      <c r="E394">
        <v>0</v>
      </c>
      <c r="F394">
        <v>0</v>
      </c>
      <c r="G394">
        <v>0</v>
      </c>
      <c r="H394">
        <v>0</v>
      </c>
      <c r="I394">
        <v>48</v>
      </c>
      <c r="J394" t="s">
        <v>768</v>
      </c>
      <c r="K394" t="str">
        <f>INDEX('Planning Periods'!$O$2:$O$540,MATCH('Table B Values'!A394,'Planning Periods'!$A$2:$A$540,0))</f>
        <v>Los Angeles County</v>
      </c>
      <c r="O394" t="s">
        <v>835</v>
      </c>
      <c r="P394">
        <v>2019</v>
      </c>
      <c r="Q394">
        <v>0</v>
      </c>
      <c r="S394" t="s">
        <v>1211</v>
      </c>
      <c r="T394">
        <v>2020</v>
      </c>
      <c r="U394">
        <v>0</v>
      </c>
    </row>
    <row r="395" spans="1:21">
      <c r="A395" t="s">
        <v>888</v>
      </c>
      <c r="B395">
        <v>2021</v>
      </c>
      <c r="C395">
        <v>0</v>
      </c>
      <c r="D395">
        <v>0</v>
      </c>
      <c r="E395">
        <v>0</v>
      </c>
      <c r="F395">
        <v>10</v>
      </c>
      <c r="G395">
        <v>5</v>
      </c>
      <c r="H395">
        <v>465</v>
      </c>
      <c r="I395">
        <v>641</v>
      </c>
      <c r="J395" t="s">
        <v>768</v>
      </c>
      <c r="K395" t="str">
        <f>INDEX('Planning Periods'!$O$2:$O$540,MATCH('Table B Values'!A395,'Planning Periods'!$A$2:$A$540,0))</f>
        <v>Placer County</v>
      </c>
      <c r="O395" t="s">
        <v>952</v>
      </c>
      <c r="P395">
        <v>2020</v>
      </c>
      <c r="Q395">
        <v>0</v>
      </c>
      <c r="S395" t="s">
        <v>1212</v>
      </c>
      <c r="T395">
        <v>2020</v>
      </c>
      <c r="U395">
        <v>0</v>
      </c>
    </row>
    <row r="396" spans="1:21">
      <c r="A396" t="s">
        <v>833</v>
      </c>
      <c r="B396">
        <v>2021</v>
      </c>
      <c r="C396">
        <v>0</v>
      </c>
      <c r="D396">
        <v>3</v>
      </c>
      <c r="E396">
        <v>0</v>
      </c>
      <c r="F396">
        <v>2</v>
      </c>
      <c r="G396">
        <v>0</v>
      </c>
      <c r="H396">
        <v>7</v>
      </c>
      <c r="I396">
        <v>232</v>
      </c>
      <c r="J396" t="s">
        <v>768</v>
      </c>
      <c r="K396" t="str">
        <f>INDEX('Planning Periods'!$O$2:$O$540,MATCH('Table B Values'!A396,'Planning Periods'!$A$2:$A$540,0))</f>
        <v>Placer County</v>
      </c>
      <c r="O396" t="s">
        <v>798</v>
      </c>
      <c r="P396">
        <v>2020</v>
      </c>
      <c r="Q396">
        <v>0</v>
      </c>
      <c r="S396" t="s">
        <v>783</v>
      </c>
      <c r="T396">
        <v>2020</v>
      </c>
      <c r="U396">
        <v>6</v>
      </c>
    </row>
    <row r="397" spans="1:21">
      <c r="A397" t="s">
        <v>1213</v>
      </c>
      <c r="B397">
        <v>2021</v>
      </c>
      <c r="C397">
        <v>0</v>
      </c>
      <c r="D397">
        <v>0</v>
      </c>
      <c r="E397">
        <v>0</v>
      </c>
      <c r="F397">
        <v>0</v>
      </c>
      <c r="G397">
        <v>0</v>
      </c>
      <c r="H397">
        <v>1</v>
      </c>
      <c r="I397">
        <v>0</v>
      </c>
      <c r="J397" t="s">
        <v>768</v>
      </c>
      <c r="K397" t="str">
        <f>INDEX('Planning Periods'!$O$2:$O$540,MATCH('Table B Values'!A397,'Planning Periods'!$A$2:$A$540,0))</f>
        <v>Los Angeles County</v>
      </c>
      <c r="O397" t="s">
        <v>1125</v>
      </c>
      <c r="P397">
        <v>2020</v>
      </c>
      <c r="Q397">
        <v>0</v>
      </c>
      <c r="S397" t="s">
        <v>818</v>
      </c>
      <c r="T397">
        <v>2020</v>
      </c>
      <c r="U397">
        <v>0</v>
      </c>
    </row>
    <row r="398" spans="1:21">
      <c r="A398" t="s">
        <v>863</v>
      </c>
      <c r="B398">
        <v>2021</v>
      </c>
      <c r="C398">
        <v>0</v>
      </c>
      <c r="D398">
        <v>0</v>
      </c>
      <c r="E398">
        <v>0</v>
      </c>
      <c r="F398">
        <v>0</v>
      </c>
      <c r="G398">
        <v>0</v>
      </c>
      <c r="H398">
        <v>17</v>
      </c>
      <c r="I398">
        <v>34</v>
      </c>
      <c r="J398" t="s">
        <v>768</v>
      </c>
      <c r="K398" t="str">
        <f>INDEX('Planning Periods'!$O$2:$O$540,MATCH('Table B Values'!A398,'Planning Periods'!$A$2:$A$540,0))</f>
        <v>San Diego County</v>
      </c>
      <c r="O398" t="s">
        <v>1124</v>
      </c>
      <c r="P398">
        <v>2020</v>
      </c>
      <c r="Q398">
        <v>0</v>
      </c>
      <c r="S398" t="s">
        <v>1214</v>
      </c>
      <c r="T398">
        <v>2020</v>
      </c>
      <c r="U398">
        <v>0</v>
      </c>
    </row>
    <row r="399" spans="1:21">
      <c r="A399" t="s">
        <v>866</v>
      </c>
      <c r="B399">
        <v>2021</v>
      </c>
      <c r="C399">
        <v>0</v>
      </c>
      <c r="D399">
        <v>0</v>
      </c>
      <c r="E399">
        <v>0</v>
      </c>
      <c r="F399">
        <v>0</v>
      </c>
      <c r="G399">
        <v>0</v>
      </c>
      <c r="H399" s="359">
        <v>125</v>
      </c>
      <c r="I399" s="359">
        <v>168</v>
      </c>
      <c r="J399" t="s">
        <v>768</v>
      </c>
      <c r="K399" t="str">
        <f>INDEX('Planning Periods'!$O$2:$O$540,MATCH('Table B Values'!A399,'Planning Periods'!$A$2:$A$540,0))</f>
        <v>Sacramento County</v>
      </c>
      <c r="O399" t="s">
        <v>1083</v>
      </c>
      <c r="P399">
        <v>2020</v>
      </c>
      <c r="Q399">
        <v>0</v>
      </c>
      <c r="S399" t="s">
        <v>1215</v>
      </c>
      <c r="T399">
        <v>2020</v>
      </c>
      <c r="U399">
        <v>0</v>
      </c>
    </row>
    <row r="400" spans="1:21">
      <c r="A400" t="s">
        <v>1216</v>
      </c>
      <c r="B400">
        <v>2021</v>
      </c>
      <c r="C400">
        <v>0</v>
      </c>
      <c r="D400">
        <v>0</v>
      </c>
      <c r="E400">
        <v>0</v>
      </c>
      <c r="F400">
        <v>0</v>
      </c>
      <c r="G400">
        <v>0</v>
      </c>
      <c r="H400">
        <v>0</v>
      </c>
      <c r="I400">
        <v>47</v>
      </c>
      <c r="J400" t="s">
        <v>768</v>
      </c>
      <c r="K400" t="str">
        <f>INDEX('Planning Periods'!$O$2:$O$540,MATCH('Table B Values'!A400,'Planning Periods'!$A$2:$A$540,0))</f>
        <v>Los Angeles County</v>
      </c>
      <c r="O400" t="s">
        <v>822</v>
      </c>
      <c r="P400">
        <v>2019</v>
      </c>
      <c r="Q400">
        <v>0</v>
      </c>
      <c r="S400" t="s">
        <v>826</v>
      </c>
      <c r="T400">
        <v>2020</v>
      </c>
      <c r="U400">
        <v>0</v>
      </c>
    </row>
    <row r="401" spans="1:21">
      <c r="A401" t="s">
        <v>849</v>
      </c>
      <c r="B401">
        <v>2021</v>
      </c>
      <c r="C401">
        <v>0</v>
      </c>
      <c r="D401">
        <v>0</v>
      </c>
      <c r="E401">
        <v>1</v>
      </c>
      <c r="F401">
        <v>0</v>
      </c>
      <c r="G401">
        <v>0</v>
      </c>
      <c r="H401">
        <v>0</v>
      </c>
      <c r="I401">
        <v>0</v>
      </c>
      <c r="J401" t="s">
        <v>768</v>
      </c>
      <c r="K401" t="str">
        <f>INDEX('Planning Periods'!$O$2:$O$540,MATCH('Table B Values'!A401,'Planning Periods'!$A$2:$A$540,0))</f>
        <v>Ventura County</v>
      </c>
      <c r="O401" t="s">
        <v>1217</v>
      </c>
      <c r="P401">
        <v>2019</v>
      </c>
      <c r="Q401">
        <v>0</v>
      </c>
      <c r="S401" t="s">
        <v>1216</v>
      </c>
      <c r="T401">
        <v>2020</v>
      </c>
      <c r="U401">
        <v>0</v>
      </c>
    </row>
    <row r="402" spans="1:21">
      <c r="A402" t="s">
        <v>858</v>
      </c>
      <c r="B402">
        <v>2021</v>
      </c>
      <c r="C402">
        <v>0</v>
      </c>
      <c r="D402">
        <v>0</v>
      </c>
      <c r="E402">
        <v>0</v>
      </c>
      <c r="F402">
        <v>0</v>
      </c>
      <c r="G402">
        <v>0</v>
      </c>
      <c r="H402">
        <v>0</v>
      </c>
      <c r="I402">
        <v>29</v>
      </c>
      <c r="J402" t="s">
        <v>768</v>
      </c>
      <c r="K402" t="str">
        <f>INDEX('Planning Periods'!$O$2:$O$540,MATCH('Table B Values'!A402,'Planning Periods'!$A$2:$A$540,0))</f>
        <v>San Bernardino County</v>
      </c>
      <c r="O402" t="s">
        <v>1218</v>
      </c>
      <c r="P402">
        <v>2020</v>
      </c>
      <c r="Q402">
        <v>0</v>
      </c>
      <c r="S402" t="s">
        <v>1210</v>
      </c>
      <c r="T402">
        <v>2020</v>
      </c>
      <c r="U402">
        <v>0</v>
      </c>
    </row>
    <row r="403" spans="1:21">
      <c r="A403" t="s">
        <v>795</v>
      </c>
      <c r="B403">
        <v>2021</v>
      </c>
      <c r="C403">
        <v>0</v>
      </c>
      <c r="D403">
        <v>4</v>
      </c>
      <c r="E403">
        <v>1</v>
      </c>
      <c r="F403">
        <v>93</v>
      </c>
      <c r="G403">
        <v>0</v>
      </c>
      <c r="H403">
        <v>46</v>
      </c>
      <c r="I403" s="359">
        <v>50</v>
      </c>
      <c r="J403" t="s">
        <v>768</v>
      </c>
      <c r="K403" t="str">
        <f>INDEX('Planning Periods'!$O$2:$O$540,MATCH('Table B Values'!A403,'Planning Periods'!$A$2:$A$540,0))</f>
        <v>Shasta County</v>
      </c>
      <c r="O403" t="s">
        <v>1219</v>
      </c>
      <c r="P403">
        <v>2020</v>
      </c>
      <c r="Q403">
        <v>0</v>
      </c>
      <c r="S403" t="s">
        <v>845</v>
      </c>
      <c r="T403">
        <v>2020</v>
      </c>
      <c r="U403">
        <v>0</v>
      </c>
    </row>
    <row r="404" spans="1:21">
      <c r="A404" t="s">
        <v>789</v>
      </c>
      <c r="B404">
        <v>2021</v>
      </c>
      <c r="C404">
        <v>0</v>
      </c>
      <c r="D404">
        <v>0</v>
      </c>
      <c r="E404">
        <v>0</v>
      </c>
      <c r="F404">
        <v>1</v>
      </c>
      <c r="G404">
        <v>0</v>
      </c>
      <c r="H404">
        <v>6</v>
      </c>
      <c r="I404">
        <v>5</v>
      </c>
      <c r="J404" t="s">
        <v>768</v>
      </c>
      <c r="K404" t="str">
        <f>INDEX('Planning Periods'!$O$2:$O$540,MATCH('Table B Values'!A404,'Planning Periods'!$A$2:$A$540,0))</f>
        <v>San Bernardino County</v>
      </c>
      <c r="O404" t="s">
        <v>969</v>
      </c>
      <c r="P404">
        <v>2019</v>
      </c>
      <c r="Q404">
        <v>0</v>
      </c>
      <c r="S404" t="s">
        <v>833</v>
      </c>
      <c r="T404">
        <v>2020</v>
      </c>
      <c r="U404">
        <v>2</v>
      </c>
    </row>
    <row r="405" spans="1:21">
      <c r="A405" t="s">
        <v>861</v>
      </c>
      <c r="B405">
        <v>2021</v>
      </c>
      <c r="C405">
        <v>0</v>
      </c>
      <c r="D405">
        <v>0</v>
      </c>
      <c r="E405">
        <v>0</v>
      </c>
      <c r="F405">
        <v>0</v>
      </c>
      <c r="G405">
        <v>0</v>
      </c>
      <c r="H405">
        <v>0</v>
      </c>
      <c r="I405">
        <v>64</v>
      </c>
      <c r="J405" t="s">
        <v>768</v>
      </c>
      <c r="K405" t="str">
        <f>INDEX('Planning Periods'!$O$2:$O$540,MATCH('Table B Values'!A405,'Planning Periods'!$A$2:$A$540,0))</f>
        <v>Riverside County</v>
      </c>
      <c r="O405" t="s">
        <v>1124</v>
      </c>
      <c r="P405">
        <v>2019</v>
      </c>
      <c r="Q405">
        <v>0</v>
      </c>
      <c r="S405" t="s">
        <v>1220</v>
      </c>
      <c r="T405">
        <v>2020</v>
      </c>
      <c r="U405">
        <v>0</v>
      </c>
    </row>
    <row r="406" spans="1:21">
      <c r="A406" t="s">
        <v>835</v>
      </c>
      <c r="B406">
        <v>2021</v>
      </c>
      <c r="C406">
        <v>0</v>
      </c>
      <c r="D406">
        <v>0</v>
      </c>
      <c r="E406">
        <v>0</v>
      </c>
      <c r="F406">
        <v>0</v>
      </c>
      <c r="G406">
        <v>0</v>
      </c>
      <c r="H406">
        <v>1</v>
      </c>
      <c r="I406">
        <v>0</v>
      </c>
      <c r="J406" t="s">
        <v>768</v>
      </c>
      <c r="K406" t="str">
        <f>INDEX('Planning Periods'!$O$2:$O$540,MATCH('Table B Values'!A406,'Planning Periods'!$A$2:$A$540,0))</f>
        <v>Tehama County</v>
      </c>
      <c r="O406" t="s">
        <v>962</v>
      </c>
      <c r="P406">
        <v>2019</v>
      </c>
      <c r="Q406">
        <v>0</v>
      </c>
      <c r="S406" t="s">
        <v>1221</v>
      </c>
      <c r="T406">
        <v>2020</v>
      </c>
      <c r="U406">
        <v>0</v>
      </c>
    </row>
    <row r="407" spans="1:21">
      <c r="A407" t="s">
        <v>931</v>
      </c>
      <c r="B407">
        <v>2021</v>
      </c>
      <c r="C407">
        <v>0</v>
      </c>
      <c r="D407">
        <v>0</v>
      </c>
      <c r="E407">
        <v>0</v>
      </c>
      <c r="F407">
        <v>1</v>
      </c>
      <c r="G407">
        <v>0</v>
      </c>
      <c r="H407">
        <v>2</v>
      </c>
      <c r="I407" s="359">
        <v>3</v>
      </c>
      <c r="J407" t="s">
        <v>768</v>
      </c>
      <c r="K407" t="str">
        <f>INDEX('Planning Periods'!$O$2:$O$540,MATCH('Table B Values'!A407,'Planning Periods'!$A$2:$A$540,0))</f>
        <v>Orange County</v>
      </c>
      <c r="O407" t="s">
        <v>973</v>
      </c>
      <c r="P407">
        <v>2019</v>
      </c>
      <c r="Q407">
        <v>0</v>
      </c>
      <c r="S407" t="s">
        <v>1222</v>
      </c>
      <c r="T407">
        <v>2020</v>
      </c>
      <c r="U407">
        <v>0</v>
      </c>
    </row>
    <row r="408" spans="1:21">
      <c r="A408" t="s">
        <v>827</v>
      </c>
      <c r="B408">
        <v>2021</v>
      </c>
      <c r="C408">
        <v>35</v>
      </c>
      <c r="D408">
        <v>0</v>
      </c>
      <c r="E408">
        <v>56</v>
      </c>
      <c r="F408">
        <v>46</v>
      </c>
      <c r="G408">
        <v>9</v>
      </c>
      <c r="H408">
        <v>0</v>
      </c>
      <c r="I408">
        <v>464</v>
      </c>
      <c r="J408" t="s">
        <v>768</v>
      </c>
      <c r="K408" t="str">
        <f>INDEX('Planning Periods'!$O$2:$O$540,MATCH('Table B Values'!A408,'Planning Periods'!$A$2:$A$540,0))</f>
        <v>San Luis Obispo County</v>
      </c>
      <c r="O408" t="s">
        <v>952</v>
      </c>
      <c r="P408">
        <v>2019</v>
      </c>
      <c r="Q408">
        <v>0</v>
      </c>
      <c r="S408" t="s">
        <v>1223</v>
      </c>
      <c r="T408">
        <v>2020</v>
      </c>
      <c r="U408">
        <v>0</v>
      </c>
    </row>
    <row r="409" spans="1:21">
      <c r="A409" t="s">
        <v>977</v>
      </c>
      <c r="B409">
        <v>2021</v>
      </c>
      <c r="C409">
        <v>0</v>
      </c>
      <c r="D409">
        <v>0</v>
      </c>
      <c r="E409">
        <v>0</v>
      </c>
      <c r="F409">
        <v>11</v>
      </c>
      <c r="G409">
        <v>0</v>
      </c>
      <c r="H409">
        <v>0</v>
      </c>
      <c r="I409">
        <v>1</v>
      </c>
      <c r="J409" t="s">
        <v>768</v>
      </c>
      <c r="K409" t="str">
        <f>INDEX('Planning Periods'!$O$2:$O$540,MATCH('Table B Values'!A409,'Planning Periods'!$A$2:$A$540,0))</f>
        <v>Los Angeles County</v>
      </c>
      <c r="O409" t="s">
        <v>1079</v>
      </c>
      <c r="P409">
        <v>2019</v>
      </c>
      <c r="Q409">
        <v>0</v>
      </c>
      <c r="S409" t="s">
        <v>1224</v>
      </c>
      <c r="T409">
        <v>2020</v>
      </c>
      <c r="U409">
        <v>6</v>
      </c>
    </row>
    <row r="410" spans="1:21">
      <c r="A410" t="s">
        <v>979</v>
      </c>
      <c r="B410">
        <v>2021</v>
      </c>
      <c r="C410">
        <v>0</v>
      </c>
      <c r="D410">
        <v>0</v>
      </c>
      <c r="E410">
        <v>0</v>
      </c>
      <c r="F410">
        <v>0</v>
      </c>
      <c r="G410">
        <v>0</v>
      </c>
      <c r="H410">
        <v>0</v>
      </c>
      <c r="I410">
        <v>12</v>
      </c>
      <c r="J410" t="s">
        <v>768</v>
      </c>
      <c r="K410" t="str">
        <f>INDEX('Planning Periods'!$O$2:$O$540,MATCH('Table B Values'!A410,'Planning Periods'!$A$2:$A$540,0))</f>
        <v>Riverside County</v>
      </c>
      <c r="O410" t="s">
        <v>1218</v>
      </c>
      <c r="P410">
        <v>2019</v>
      </c>
      <c r="Q410">
        <v>0</v>
      </c>
      <c r="S410" t="s">
        <v>1225</v>
      </c>
      <c r="T410">
        <v>2020</v>
      </c>
      <c r="U410">
        <v>0</v>
      </c>
    </row>
    <row r="411" spans="1:21">
      <c r="A411" t="s">
        <v>928</v>
      </c>
      <c r="B411">
        <v>2021</v>
      </c>
      <c r="C411">
        <v>0</v>
      </c>
      <c r="D411">
        <v>0</v>
      </c>
      <c r="E411">
        <v>0</v>
      </c>
      <c r="F411">
        <v>25</v>
      </c>
      <c r="G411">
        <v>0</v>
      </c>
      <c r="H411">
        <v>25</v>
      </c>
      <c r="I411">
        <v>168</v>
      </c>
      <c r="J411" t="s">
        <v>768</v>
      </c>
      <c r="K411" t="str">
        <f>INDEX('Planning Periods'!$O$2:$O$540,MATCH('Table B Values'!A411,'Planning Periods'!$A$2:$A$540,0))</f>
        <v>San Luis Obispo County</v>
      </c>
      <c r="O411" t="s">
        <v>1121</v>
      </c>
      <c r="P411">
        <v>2019</v>
      </c>
      <c r="Q411">
        <v>0</v>
      </c>
      <c r="S411" t="s">
        <v>778</v>
      </c>
      <c r="T411">
        <v>2020</v>
      </c>
      <c r="U411">
        <v>212</v>
      </c>
    </row>
    <row r="412" spans="1:21">
      <c r="A412" t="s">
        <v>1017</v>
      </c>
      <c r="B412">
        <v>2021</v>
      </c>
      <c r="C412">
        <v>0</v>
      </c>
      <c r="D412">
        <v>0</v>
      </c>
      <c r="E412">
        <v>0</v>
      </c>
      <c r="F412">
        <v>0</v>
      </c>
      <c r="G412">
        <v>0</v>
      </c>
      <c r="H412" s="359">
        <v>0</v>
      </c>
      <c r="I412">
        <v>25</v>
      </c>
      <c r="J412" t="s">
        <v>768</v>
      </c>
      <c r="K412" t="str">
        <f>INDEX('Planning Periods'!$O$2:$O$540,MATCH('Table B Values'!A412,'Planning Periods'!$A$2:$A$540,0))</f>
        <v>Los Angeles County</v>
      </c>
      <c r="O412" t="s">
        <v>798</v>
      </c>
      <c r="P412">
        <v>2019</v>
      </c>
      <c r="Q412">
        <v>0</v>
      </c>
      <c r="S412" t="s">
        <v>1037</v>
      </c>
      <c r="T412">
        <v>2020</v>
      </c>
      <c r="U412">
        <v>0</v>
      </c>
    </row>
    <row r="413" spans="1:21">
      <c r="A413" t="s">
        <v>959</v>
      </c>
      <c r="B413">
        <v>2021</v>
      </c>
      <c r="C413">
        <v>0</v>
      </c>
      <c r="D413">
        <v>0</v>
      </c>
      <c r="E413">
        <v>1</v>
      </c>
      <c r="F413">
        <v>0</v>
      </c>
      <c r="G413">
        <v>0</v>
      </c>
      <c r="H413">
        <v>0</v>
      </c>
      <c r="I413">
        <v>0</v>
      </c>
      <c r="J413" t="s">
        <v>768</v>
      </c>
      <c r="K413" t="str">
        <f>INDEX('Planning Periods'!$O$2:$O$540,MATCH('Table B Values'!A413,'Planning Periods'!$A$2:$A$540,0))</f>
        <v>Los Angeles County</v>
      </c>
      <c r="O413" t="s">
        <v>842</v>
      </c>
      <c r="P413">
        <v>2019</v>
      </c>
      <c r="Q413">
        <v>0</v>
      </c>
      <c r="S413" t="s">
        <v>888</v>
      </c>
      <c r="T413">
        <v>2020</v>
      </c>
      <c r="U413">
        <v>0</v>
      </c>
    </row>
    <row r="414" spans="1:21">
      <c r="A414" t="s">
        <v>830</v>
      </c>
      <c r="B414">
        <v>2021</v>
      </c>
      <c r="C414">
        <v>36</v>
      </c>
      <c r="D414">
        <v>0</v>
      </c>
      <c r="E414">
        <v>24</v>
      </c>
      <c r="F414">
        <v>0</v>
      </c>
      <c r="G414">
        <v>0</v>
      </c>
      <c r="H414">
        <v>0</v>
      </c>
      <c r="I414">
        <v>102</v>
      </c>
      <c r="J414" t="s">
        <v>768</v>
      </c>
      <c r="K414" t="str">
        <f>INDEX('Planning Periods'!$O$2:$O$540,MATCH('Table B Values'!A414,'Planning Periods'!$A$2:$A$540,0))</f>
        <v>San Diego County</v>
      </c>
      <c r="O414" t="s">
        <v>879</v>
      </c>
      <c r="P414">
        <v>2019</v>
      </c>
      <c r="Q414">
        <v>0</v>
      </c>
      <c r="S414" t="s">
        <v>1213</v>
      </c>
      <c r="T414">
        <v>2020</v>
      </c>
      <c r="U414">
        <v>0</v>
      </c>
    </row>
    <row r="415" spans="1:21">
      <c r="A415" t="s">
        <v>804</v>
      </c>
      <c r="B415">
        <v>2021</v>
      </c>
      <c r="C415">
        <v>27</v>
      </c>
      <c r="D415">
        <v>7</v>
      </c>
      <c r="E415">
        <v>0</v>
      </c>
      <c r="F415">
        <v>14</v>
      </c>
      <c r="G415">
        <v>0</v>
      </c>
      <c r="H415">
        <v>8</v>
      </c>
      <c r="I415">
        <v>519</v>
      </c>
      <c r="J415" t="s">
        <v>768</v>
      </c>
      <c r="K415" t="str">
        <f>INDEX('Planning Periods'!$O$2:$O$540,MATCH('Table B Values'!A415,'Planning Periods'!$A$2:$A$540,0))</f>
        <v>Orange County</v>
      </c>
      <c r="O415" t="s">
        <v>939</v>
      </c>
      <c r="P415">
        <v>2019</v>
      </c>
      <c r="Q415">
        <v>0</v>
      </c>
      <c r="S415" t="s">
        <v>841</v>
      </c>
      <c r="T415">
        <v>2020</v>
      </c>
      <c r="U415">
        <v>0</v>
      </c>
    </row>
    <row r="416" spans="1:21">
      <c r="A416" t="s">
        <v>963</v>
      </c>
      <c r="B416">
        <v>2021</v>
      </c>
      <c r="C416">
        <v>0</v>
      </c>
      <c r="D416">
        <v>0</v>
      </c>
      <c r="E416">
        <v>0</v>
      </c>
      <c r="F416">
        <v>11</v>
      </c>
      <c r="G416">
        <v>0</v>
      </c>
      <c r="H416">
        <v>0</v>
      </c>
      <c r="I416">
        <v>29</v>
      </c>
      <c r="J416" t="s">
        <v>768</v>
      </c>
      <c r="K416" t="str">
        <f>INDEX('Planning Periods'!$O$2:$O$540,MATCH('Table B Values'!A416,'Planning Periods'!$A$2:$A$540,0))</f>
        <v>San Benito County</v>
      </c>
      <c r="O416" t="s">
        <v>937</v>
      </c>
      <c r="P416">
        <v>2019</v>
      </c>
      <c r="Q416">
        <v>0</v>
      </c>
      <c r="S416" t="s">
        <v>954</v>
      </c>
      <c r="T416">
        <v>2020</v>
      </c>
      <c r="U416">
        <v>0</v>
      </c>
    </row>
    <row r="417" spans="1:21">
      <c r="A417" t="s">
        <v>957</v>
      </c>
      <c r="B417">
        <v>2021</v>
      </c>
      <c r="C417">
        <v>0</v>
      </c>
      <c r="D417">
        <v>33</v>
      </c>
      <c r="E417">
        <v>0</v>
      </c>
      <c r="F417">
        <v>25</v>
      </c>
      <c r="G417">
        <v>0</v>
      </c>
      <c r="H417">
        <v>26</v>
      </c>
      <c r="I417">
        <v>63</v>
      </c>
      <c r="J417" t="s">
        <v>768</v>
      </c>
      <c r="K417" t="str">
        <f>INDEX('Planning Periods'!$O$2:$O$540,MATCH('Table B Values'!A417,'Planning Periods'!$A$2:$A$540,0))</f>
        <v>San Bernardino County</v>
      </c>
      <c r="O417" t="s">
        <v>869</v>
      </c>
      <c r="P417">
        <v>2019</v>
      </c>
      <c r="Q417">
        <v>0</v>
      </c>
      <c r="S417" t="s">
        <v>866</v>
      </c>
      <c r="T417">
        <v>2020</v>
      </c>
      <c r="U417">
        <v>0</v>
      </c>
    </row>
    <row r="418" spans="1:21">
      <c r="A418" t="s">
        <v>778</v>
      </c>
      <c r="B418">
        <v>2021</v>
      </c>
      <c r="C418">
        <v>59</v>
      </c>
      <c r="D418">
        <v>40</v>
      </c>
      <c r="E418">
        <v>224</v>
      </c>
      <c r="F418">
        <v>331</v>
      </c>
      <c r="G418">
        <v>5</v>
      </c>
      <c r="H418">
        <v>745</v>
      </c>
      <c r="I418">
        <v>581</v>
      </c>
      <c r="J418" t="s">
        <v>768</v>
      </c>
      <c r="K418" t="str">
        <f>INDEX('Planning Periods'!$O$2:$O$540,MATCH('Table B Values'!A418,'Planning Periods'!$A$2:$A$540,0))</f>
        <v>Sacramento County</v>
      </c>
      <c r="O418" t="s">
        <v>980</v>
      </c>
      <c r="P418">
        <v>2019</v>
      </c>
      <c r="Q418">
        <v>0</v>
      </c>
      <c r="S418" t="s">
        <v>858</v>
      </c>
      <c r="T418">
        <v>2020</v>
      </c>
      <c r="U418">
        <v>0</v>
      </c>
    </row>
    <row r="419" spans="1:21">
      <c r="A419" t="s">
        <v>1037</v>
      </c>
      <c r="B419">
        <v>2021</v>
      </c>
      <c r="C419">
        <v>75</v>
      </c>
      <c r="D419">
        <v>0</v>
      </c>
      <c r="E419">
        <v>50</v>
      </c>
      <c r="F419">
        <v>0</v>
      </c>
      <c r="G419">
        <v>0</v>
      </c>
      <c r="H419">
        <v>259</v>
      </c>
      <c r="I419">
        <v>311</v>
      </c>
      <c r="J419" t="s">
        <v>768</v>
      </c>
      <c r="K419" t="str">
        <f>INDEX('Planning Periods'!$O$2:$O$540,MATCH('Table B Values'!A419,'Planning Periods'!$A$2:$A$540,0))</f>
        <v>Sacramento County</v>
      </c>
      <c r="O419" t="s">
        <v>967</v>
      </c>
      <c r="P419">
        <v>2019</v>
      </c>
      <c r="Q419">
        <v>0</v>
      </c>
      <c r="S419" t="s">
        <v>861</v>
      </c>
      <c r="T419">
        <v>2020</v>
      </c>
      <c r="U419">
        <v>0</v>
      </c>
    </row>
    <row r="420" spans="1:21">
      <c r="A420" t="s">
        <v>972</v>
      </c>
      <c r="B420">
        <v>2021</v>
      </c>
      <c r="C420">
        <v>0</v>
      </c>
      <c r="D420">
        <v>0</v>
      </c>
      <c r="E420">
        <v>0</v>
      </c>
      <c r="F420">
        <v>0</v>
      </c>
      <c r="G420">
        <v>0</v>
      </c>
      <c r="H420">
        <v>2</v>
      </c>
      <c r="I420">
        <v>151</v>
      </c>
      <c r="J420" t="s">
        <v>768</v>
      </c>
      <c r="K420" t="str">
        <f>INDEX('Planning Periods'!$O$2:$O$540,MATCH('Table B Values'!A420,'Planning Periods'!$A$2:$A$540,0))</f>
        <v>Orange County</v>
      </c>
      <c r="O420" t="s">
        <v>895</v>
      </c>
      <c r="P420">
        <v>2019</v>
      </c>
      <c r="Q420">
        <v>0</v>
      </c>
      <c r="S420" t="s">
        <v>863</v>
      </c>
      <c r="T420">
        <v>2020</v>
      </c>
      <c r="U420">
        <v>0</v>
      </c>
    </row>
    <row r="421" spans="1:21">
      <c r="A421" t="s">
        <v>986</v>
      </c>
      <c r="B421">
        <v>2021</v>
      </c>
      <c r="C421">
        <v>0</v>
      </c>
      <c r="D421">
        <v>0</v>
      </c>
      <c r="E421">
        <v>0</v>
      </c>
      <c r="F421">
        <v>0</v>
      </c>
      <c r="G421">
        <v>0</v>
      </c>
      <c r="H421">
        <v>0</v>
      </c>
      <c r="I421">
        <v>4</v>
      </c>
      <c r="J421" t="s">
        <v>768</v>
      </c>
      <c r="K421" t="str">
        <f>INDEX('Planning Periods'!$O$2:$O$540,MATCH('Table B Values'!A421,'Planning Periods'!$A$2:$A$540,0))</f>
        <v>Los Angeles County</v>
      </c>
      <c r="O421" t="s">
        <v>864</v>
      </c>
      <c r="P421">
        <v>2019</v>
      </c>
      <c r="Q421">
        <v>0</v>
      </c>
      <c r="S421" t="s">
        <v>849</v>
      </c>
      <c r="T421">
        <v>2020</v>
      </c>
      <c r="U421">
        <v>0</v>
      </c>
    </row>
    <row r="422" spans="1:21">
      <c r="A422" t="s">
        <v>981</v>
      </c>
      <c r="B422">
        <v>2021</v>
      </c>
      <c r="C422">
        <v>0</v>
      </c>
      <c r="D422">
        <v>0</v>
      </c>
      <c r="E422">
        <v>0</v>
      </c>
      <c r="F422">
        <v>10</v>
      </c>
      <c r="G422">
        <v>0</v>
      </c>
      <c r="H422">
        <v>0</v>
      </c>
      <c r="I422">
        <v>2</v>
      </c>
      <c r="J422" t="s">
        <v>768</v>
      </c>
      <c r="K422" t="str">
        <f>INDEX('Planning Periods'!$O$2:$O$540,MATCH('Table B Values'!A422,'Planning Periods'!$A$2:$A$540,0))</f>
        <v>Los Angeles County</v>
      </c>
      <c r="O422" t="s">
        <v>969</v>
      </c>
      <c r="P422">
        <v>2020</v>
      </c>
      <c r="Q422">
        <v>0</v>
      </c>
      <c r="S422" t="s">
        <v>1226</v>
      </c>
      <c r="T422">
        <v>2020</v>
      </c>
      <c r="U422">
        <v>0</v>
      </c>
    </row>
    <row r="423" spans="1:21">
      <c r="A423" t="s">
        <v>770</v>
      </c>
      <c r="B423">
        <v>2021</v>
      </c>
      <c r="C423">
        <v>57</v>
      </c>
      <c r="D423">
        <v>0</v>
      </c>
      <c r="E423">
        <v>214</v>
      </c>
      <c r="F423">
        <v>0</v>
      </c>
      <c r="G423">
        <v>19</v>
      </c>
      <c r="H423">
        <v>0</v>
      </c>
      <c r="I423">
        <v>3419</v>
      </c>
      <c r="J423" t="s">
        <v>768</v>
      </c>
      <c r="K423" t="str">
        <f>INDEX('Planning Periods'!$O$2:$O$540,MATCH('Table B Values'!A423,'Planning Periods'!$A$2:$A$540,0))</f>
        <v>San Diego County</v>
      </c>
      <c r="O423" t="s">
        <v>822</v>
      </c>
      <c r="P423">
        <v>2020</v>
      </c>
      <c r="Q423">
        <v>0</v>
      </c>
      <c r="S423" t="s">
        <v>1227</v>
      </c>
      <c r="T423">
        <v>2020</v>
      </c>
      <c r="U423">
        <v>1</v>
      </c>
    </row>
    <row r="424" spans="1:21">
      <c r="A424" t="s">
        <v>915</v>
      </c>
      <c r="B424">
        <v>2021</v>
      </c>
      <c r="C424">
        <v>0</v>
      </c>
      <c r="D424">
        <v>39</v>
      </c>
      <c r="E424">
        <v>0</v>
      </c>
      <c r="F424">
        <v>255</v>
      </c>
      <c r="G424">
        <v>0</v>
      </c>
      <c r="H424">
        <v>286</v>
      </c>
      <c r="I424">
        <v>463</v>
      </c>
      <c r="J424" t="s">
        <v>768</v>
      </c>
      <c r="K424" t="str">
        <f>INDEX('Planning Periods'!$O$2:$O$540,MATCH('Table B Values'!A424,'Planning Periods'!$A$2:$A$540,0))</f>
        <v>San Diego County</v>
      </c>
      <c r="O424" t="s">
        <v>1217</v>
      </c>
      <c r="P424">
        <v>2020</v>
      </c>
      <c r="Q424">
        <v>0</v>
      </c>
      <c r="S424" t="s">
        <v>832</v>
      </c>
      <c r="T424">
        <v>2020</v>
      </c>
      <c r="U424">
        <v>0</v>
      </c>
    </row>
    <row r="425" spans="1:21">
      <c r="A425" t="s">
        <v>1100</v>
      </c>
      <c r="B425">
        <v>2021</v>
      </c>
      <c r="C425">
        <v>0</v>
      </c>
      <c r="D425">
        <v>0</v>
      </c>
      <c r="E425">
        <v>0</v>
      </c>
      <c r="F425">
        <v>0</v>
      </c>
      <c r="G425">
        <v>0</v>
      </c>
      <c r="H425">
        <v>0</v>
      </c>
      <c r="I425">
        <v>3</v>
      </c>
      <c r="J425" t="s">
        <v>768</v>
      </c>
      <c r="K425" t="str">
        <f>INDEX('Planning Periods'!$O$2:$O$540,MATCH('Table B Values'!A425,'Planning Periods'!$A$2:$A$540,0))</f>
        <v>Los Angeles County</v>
      </c>
      <c r="O425" t="s">
        <v>1081</v>
      </c>
      <c r="P425">
        <v>2021</v>
      </c>
      <c r="Q425">
        <v>0</v>
      </c>
      <c r="S425" t="s">
        <v>1228</v>
      </c>
      <c r="T425">
        <v>2020</v>
      </c>
      <c r="U425">
        <v>0</v>
      </c>
    </row>
    <row r="426" spans="1:21">
      <c r="A426" t="s">
        <v>1098</v>
      </c>
      <c r="B426">
        <v>2021</v>
      </c>
      <c r="C426">
        <v>3</v>
      </c>
      <c r="D426">
        <v>0</v>
      </c>
      <c r="E426">
        <v>1</v>
      </c>
      <c r="F426">
        <v>12</v>
      </c>
      <c r="G426">
        <v>1</v>
      </c>
      <c r="H426">
        <v>53</v>
      </c>
      <c r="I426" s="359">
        <v>66</v>
      </c>
      <c r="J426" t="s">
        <v>768</v>
      </c>
      <c r="K426" t="str">
        <f>INDEX('Planning Periods'!$O$2:$O$540,MATCH('Table B Values'!A426,'Planning Periods'!$A$2:$A$540,0))</f>
        <v>San Luis Obispo County</v>
      </c>
      <c r="O426" t="s">
        <v>1018</v>
      </c>
      <c r="P426">
        <v>2020</v>
      </c>
      <c r="Q426">
        <v>0</v>
      </c>
      <c r="S426" t="s">
        <v>843</v>
      </c>
      <c r="T426">
        <v>2020</v>
      </c>
      <c r="U426">
        <v>0</v>
      </c>
    </row>
    <row r="427" spans="1:21">
      <c r="A427" t="s">
        <v>798</v>
      </c>
      <c r="B427">
        <v>2021</v>
      </c>
      <c r="C427">
        <v>36</v>
      </c>
      <c r="D427">
        <v>0</v>
      </c>
      <c r="E427">
        <v>1</v>
      </c>
      <c r="F427">
        <v>0</v>
      </c>
      <c r="G427">
        <v>0</v>
      </c>
      <c r="H427">
        <v>3</v>
      </c>
      <c r="I427">
        <v>14</v>
      </c>
      <c r="J427" t="s">
        <v>768</v>
      </c>
      <c r="K427" t="str">
        <f>INDEX('Planning Periods'!$O$2:$O$540,MATCH('Table B Values'!A427,'Planning Periods'!$A$2:$A$540,0))</f>
        <v>Humboldt County</v>
      </c>
      <c r="O427" t="s">
        <v>982</v>
      </c>
      <c r="P427">
        <v>2020</v>
      </c>
      <c r="Q427">
        <v>0</v>
      </c>
      <c r="S427" t="s">
        <v>1229</v>
      </c>
      <c r="T427">
        <v>2020</v>
      </c>
      <c r="U427">
        <v>0</v>
      </c>
    </row>
    <row r="428" spans="1:21">
      <c r="A428" t="s">
        <v>1077</v>
      </c>
      <c r="B428">
        <v>2021</v>
      </c>
      <c r="C428">
        <v>0</v>
      </c>
      <c r="D428">
        <v>0</v>
      </c>
      <c r="E428">
        <v>0</v>
      </c>
      <c r="F428">
        <v>0</v>
      </c>
      <c r="G428">
        <v>0</v>
      </c>
      <c r="H428">
        <v>0</v>
      </c>
      <c r="I428">
        <v>14</v>
      </c>
      <c r="J428" t="s">
        <v>768</v>
      </c>
      <c r="K428" t="str">
        <f>INDEX('Planning Periods'!$O$2:$O$540,MATCH('Table B Values'!A428,'Planning Periods'!$A$2:$A$540,0))</f>
        <v>San Luis Obispo County</v>
      </c>
      <c r="O428" t="s">
        <v>1055</v>
      </c>
      <c r="P428">
        <v>2020</v>
      </c>
      <c r="Q428">
        <v>0</v>
      </c>
      <c r="S428" t="s">
        <v>1230</v>
      </c>
      <c r="T428">
        <v>2020</v>
      </c>
      <c r="U428">
        <v>158</v>
      </c>
    </row>
    <row r="429" spans="1:21">
      <c r="A429" t="s">
        <v>1103</v>
      </c>
      <c r="B429">
        <v>2021</v>
      </c>
      <c r="C429">
        <v>0</v>
      </c>
      <c r="D429">
        <v>0</v>
      </c>
      <c r="E429">
        <v>0</v>
      </c>
      <c r="F429">
        <v>0</v>
      </c>
      <c r="G429">
        <v>0</v>
      </c>
      <c r="H429">
        <v>0</v>
      </c>
      <c r="I429">
        <v>9</v>
      </c>
      <c r="J429" t="s">
        <v>768</v>
      </c>
      <c r="K429" t="str">
        <f>INDEX('Planning Periods'!$O$2:$O$540,MATCH('Table B Values'!A429,'Planning Periods'!$A$2:$A$540,0))</f>
        <v>Placer County</v>
      </c>
      <c r="O429" t="s">
        <v>1060</v>
      </c>
      <c r="P429">
        <v>2020</v>
      </c>
      <c r="Q429">
        <v>0</v>
      </c>
      <c r="S429" t="s">
        <v>795</v>
      </c>
      <c r="T429">
        <v>2020</v>
      </c>
      <c r="U429">
        <v>0</v>
      </c>
    </row>
    <row r="430" spans="1:21">
      <c r="A430" t="s">
        <v>1141</v>
      </c>
      <c r="B430">
        <v>2021</v>
      </c>
      <c r="C430">
        <v>0</v>
      </c>
      <c r="D430">
        <v>0</v>
      </c>
      <c r="E430">
        <v>0</v>
      </c>
      <c r="F430">
        <v>0</v>
      </c>
      <c r="G430">
        <v>0</v>
      </c>
      <c r="H430">
        <v>2</v>
      </c>
      <c r="I430">
        <v>0</v>
      </c>
      <c r="J430" t="s">
        <v>768</v>
      </c>
      <c r="K430" t="str">
        <f>INDEX('Planning Periods'!$O$2:$O$540,MATCH('Table B Values'!A430,'Planning Periods'!$A$2:$A$540,0))</f>
        <v>Los Angeles County</v>
      </c>
      <c r="O430" t="s">
        <v>1197</v>
      </c>
      <c r="P430">
        <v>2020</v>
      </c>
      <c r="Q430">
        <v>0</v>
      </c>
      <c r="S430" t="s">
        <v>789</v>
      </c>
      <c r="T430">
        <v>2020</v>
      </c>
      <c r="U430">
        <v>0</v>
      </c>
    </row>
    <row r="431" spans="1:21">
      <c r="A431" t="s">
        <v>1096</v>
      </c>
      <c r="B431">
        <v>2021</v>
      </c>
      <c r="C431">
        <v>0</v>
      </c>
      <c r="D431">
        <v>0</v>
      </c>
      <c r="E431">
        <v>0</v>
      </c>
      <c r="F431">
        <v>0</v>
      </c>
      <c r="G431">
        <v>0</v>
      </c>
      <c r="H431">
        <v>0</v>
      </c>
      <c r="I431">
        <v>8</v>
      </c>
      <c r="J431" t="s">
        <v>768</v>
      </c>
      <c r="K431" t="str">
        <f>INDEX('Planning Periods'!$O$2:$O$540,MATCH('Table B Values'!A431,'Planning Periods'!$A$2:$A$540,0))</f>
        <v>Los Angeles County</v>
      </c>
      <c r="O431" t="s">
        <v>1073</v>
      </c>
      <c r="P431">
        <v>2021</v>
      </c>
      <c r="Q431">
        <v>0</v>
      </c>
      <c r="S431" t="s">
        <v>837</v>
      </c>
      <c r="T431">
        <v>2020</v>
      </c>
      <c r="U431">
        <v>0</v>
      </c>
    </row>
    <row r="432" spans="1:21">
      <c r="A432" t="s">
        <v>1148</v>
      </c>
      <c r="B432">
        <v>2021</v>
      </c>
      <c r="C432">
        <v>0</v>
      </c>
      <c r="D432">
        <v>0</v>
      </c>
      <c r="E432">
        <v>0</v>
      </c>
      <c r="F432">
        <v>1</v>
      </c>
      <c r="G432">
        <v>0</v>
      </c>
      <c r="H432">
        <v>1</v>
      </c>
      <c r="I432">
        <v>1</v>
      </c>
      <c r="J432" t="s">
        <v>768</v>
      </c>
      <c r="K432" t="str">
        <f>INDEX('Planning Periods'!$O$2:$O$540,MATCH('Table B Values'!A432,'Planning Periods'!$A$2:$A$540,0))</f>
        <v>Los Angeles County</v>
      </c>
      <c r="O432" t="s">
        <v>1075</v>
      </c>
      <c r="P432">
        <v>2021</v>
      </c>
      <c r="Q432">
        <v>0</v>
      </c>
      <c r="S432" t="s">
        <v>809</v>
      </c>
      <c r="T432">
        <v>2020</v>
      </c>
      <c r="U432">
        <v>0</v>
      </c>
    </row>
    <row r="433" spans="1:21">
      <c r="A433" t="s">
        <v>1102</v>
      </c>
      <c r="B433">
        <v>2021</v>
      </c>
      <c r="C433">
        <v>0</v>
      </c>
      <c r="D433">
        <v>0</v>
      </c>
      <c r="E433">
        <v>0</v>
      </c>
      <c r="F433">
        <v>0</v>
      </c>
      <c r="G433">
        <v>0</v>
      </c>
      <c r="H433">
        <v>0</v>
      </c>
      <c r="I433">
        <v>14</v>
      </c>
      <c r="J433" t="s">
        <v>768</v>
      </c>
      <c r="K433" t="str">
        <f>INDEX('Planning Periods'!$O$2:$O$540,MATCH('Table B Values'!A433,'Planning Periods'!$A$2:$A$540,0))</f>
        <v>Los Angeles County</v>
      </c>
      <c r="O433" t="s">
        <v>1077</v>
      </c>
      <c r="P433">
        <v>2021</v>
      </c>
      <c r="Q433">
        <v>0</v>
      </c>
      <c r="S433" t="s">
        <v>1231</v>
      </c>
      <c r="T433">
        <v>2020</v>
      </c>
      <c r="U433">
        <v>0</v>
      </c>
    </row>
    <row r="434" spans="1:21">
      <c r="A434" t="s">
        <v>1219</v>
      </c>
      <c r="B434">
        <v>2021</v>
      </c>
      <c r="C434">
        <v>0</v>
      </c>
      <c r="D434">
        <v>0</v>
      </c>
      <c r="E434">
        <v>0</v>
      </c>
      <c r="F434">
        <v>0</v>
      </c>
      <c r="G434">
        <v>0</v>
      </c>
      <c r="H434">
        <v>0</v>
      </c>
      <c r="I434">
        <v>14</v>
      </c>
      <c r="J434" t="s">
        <v>768</v>
      </c>
      <c r="K434" t="str">
        <f>INDEX('Planning Periods'!$O$2:$O$540,MATCH('Table B Values'!A434,'Planning Periods'!$A$2:$A$540,0))</f>
        <v>Alpine County</v>
      </c>
      <c r="O434" t="s">
        <v>1083</v>
      </c>
      <c r="P434">
        <v>2021</v>
      </c>
      <c r="Q434">
        <v>0</v>
      </c>
      <c r="S434" t="s">
        <v>1195</v>
      </c>
      <c r="T434">
        <v>2020</v>
      </c>
      <c r="U434">
        <v>0</v>
      </c>
    </row>
    <row r="435" spans="1:21">
      <c r="A435" t="s">
        <v>1218</v>
      </c>
      <c r="B435">
        <v>2021</v>
      </c>
      <c r="C435">
        <v>0</v>
      </c>
      <c r="D435">
        <v>0</v>
      </c>
      <c r="E435">
        <v>0</v>
      </c>
      <c r="F435">
        <v>1</v>
      </c>
      <c r="G435">
        <v>0</v>
      </c>
      <c r="H435">
        <v>0</v>
      </c>
      <c r="I435">
        <v>0</v>
      </c>
      <c r="J435" t="s">
        <v>768</v>
      </c>
      <c r="K435" t="str">
        <f>INDEX('Planning Periods'!$O$2:$O$540,MATCH('Table B Values'!A435,'Planning Periods'!$A$2:$A$540,0))</f>
        <v>Modoc County</v>
      </c>
      <c r="O435" t="s">
        <v>1218</v>
      </c>
      <c r="P435">
        <v>2021</v>
      </c>
      <c r="Q435">
        <v>0</v>
      </c>
      <c r="S435" t="s">
        <v>887</v>
      </c>
      <c r="T435">
        <v>2020</v>
      </c>
      <c r="U435">
        <v>0</v>
      </c>
    </row>
    <row r="436" spans="1:21">
      <c r="A436" t="s">
        <v>1081</v>
      </c>
      <c r="B436">
        <v>2021</v>
      </c>
      <c r="C436">
        <v>0</v>
      </c>
      <c r="D436">
        <v>0</v>
      </c>
      <c r="E436">
        <v>1</v>
      </c>
      <c r="F436">
        <v>0</v>
      </c>
      <c r="G436">
        <v>0</v>
      </c>
      <c r="H436">
        <v>0</v>
      </c>
      <c r="I436">
        <v>27</v>
      </c>
      <c r="J436" t="s">
        <v>768</v>
      </c>
      <c r="K436" t="str">
        <f>INDEX('Planning Periods'!$O$2:$O$540,MATCH('Table B Values'!A436,'Planning Periods'!$A$2:$A$540,0))</f>
        <v>Los Angeles County</v>
      </c>
      <c r="O436" t="s">
        <v>1219</v>
      </c>
      <c r="P436">
        <v>2021</v>
      </c>
      <c r="Q436">
        <v>0</v>
      </c>
      <c r="S436" t="s">
        <v>1232</v>
      </c>
      <c r="T436">
        <v>2020</v>
      </c>
      <c r="U436">
        <v>0</v>
      </c>
    </row>
    <row r="437" spans="1:21">
      <c r="A437" t="s">
        <v>945</v>
      </c>
      <c r="B437">
        <v>2021</v>
      </c>
      <c r="C437">
        <v>0</v>
      </c>
      <c r="D437">
        <v>1</v>
      </c>
      <c r="E437">
        <v>0</v>
      </c>
      <c r="F437">
        <v>1</v>
      </c>
      <c r="G437">
        <v>0</v>
      </c>
      <c r="H437">
        <v>2</v>
      </c>
      <c r="I437">
        <v>7</v>
      </c>
      <c r="J437" t="s">
        <v>768</v>
      </c>
      <c r="K437" t="str">
        <f>INDEX('Planning Periods'!$O$2:$O$540,MATCH('Table B Values'!A437,'Planning Periods'!$A$2:$A$540,0))</f>
        <v>Amador County</v>
      </c>
      <c r="O437" t="s">
        <v>786</v>
      </c>
      <c r="P437">
        <v>2021</v>
      </c>
      <c r="Q437">
        <v>0</v>
      </c>
      <c r="S437" t="s">
        <v>877</v>
      </c>
      <c r="T437">
        <v>2020</v>
      </c>
      <c r="U437">
        <v>0</v>
      </c>
    </row>
    <row r="438" spans="1:21">
      <c r="A438" t="s">
        <v>1075</v>
      </c>
      <c r="B438">
        <v>2021</v>
      </c>
      <c r="C438">
        <v>0</v>
      </c>
      <c r="D438">
        <v>0</v>
      </c>
      <c r="E438">
        <v>0</v>
      </c>
      <c r="F438">
        <v>0</v>
      </c>
      <c r="G438">
        <v>0</v>
      </c>
      <c r="H438">
        <v>55</v>
      </c>
      <c r="I438">
        <v>0</v>
      </c>
      <c r="J438" t="s">
        <v>768</v>
      </c>
      <c r="K438" t="str">
        <f>INDEX('Planning Periods'!$O$2:$O$540,MATCH('Table B Values'!A438,'Planning Periods'!$A$2:$A$540,0))</f>
        <v>San Bernardino County</v>
      </c>
      <c r="O438" t="s">
        <v>945</v>
      </c>
      <c r="P438">
        <v>2021</v>
      </c>
      <c r="Q438">
        <v>0</v>
      </c>
      <c r="S438" t="s">
        <v>1233</v>
      </c>
      <c r="T438">
        <v>2020</v>
      </c>
      <c r="U438">
        <v>0</v>
      </c>
    </row>
    <row r="439" spans="1:21">
      <c r="A439" t="s">
        <v>1073</v>
      </c>
      <c r="B439">
        <v>2021</v>
      </c>
      <c r="C439">
        <v>0</v>
      </c>
      <c r="D439">
        <v>0</v>
      </c>
      <c r="E439">
        <v>0</v>
      </c>
      <c r="F439">
        <v>0</v>
      </c>
      <c r="G439">
        <v>0</v>
      </c>
      <c r="H439">
        <v>0</v>
      </c>
      <c r="I439">
        <v>10</v>
      </c>
      <c r="J439" t="s">
        <v>768</v>
      </c>
      <c r="K439" t="str">
        <f>INDEX('Planning Periods'!$O$2:$O$540,MATCH('Table B Values'!A439,'Planning Periods'!$A$2:$A$540,0))</f>
        <v>Los Angeles County</v>
      </c>
      <c r="O439" t="s">
        <v>895</v>
      </c>
      <c r="P439">
        <v>2020</v>
      </c>
      <c r="Q439">
        <v>0</v>
      </c>
      <c r="S439" t="s">
        <v>1234</v>
      </c>
      <c r="T439">
        <v>2020</v>
      </c>
      <c r="U439">
        <v>1</v>
      </c>
    </row>
    <row r="440" spans="1:21">
      <c r="A440" t="s">
        <v>786</v>
      </c>
      <c r="B440">
        <v>2021</v>
      </c>
      <c r="C440">
        <v>0</v>
      </c>
      <c r="D440">
        <v>0</v>
      </c>
      <c r="E440">
        <v>0</v>
      </c>
      <c r="F440">
        <v>0</v>
      </c>
      <c r="G440">
        <v>0</v>
      </c>
      <c r="H440">
        <v>0</v>
      </c>
      <c r="I440">
        <v>46</v>
      </c>
      <c r="J440" t="s">
        <v>768</v>
      </c>
      <c r="K440" t="str">
        <f>INDEX('Planning Periods'!$O$2:$O$540,MATCH('Table B Values'!A440,'Planning Periods'!$A$2:$A$540,0))</f>
        <v>Orange County</v>
      </c>
      <c r="O440" t="s">
        <v>1040</v>
      </c>
      <c r="P440">
        <v>2020</v>
      </c>
      <c r="Q440">
        <v>0</v>
      </c>
      <c r="S440" t="s">
        <v>1235</v>
      </c>
      <c r="T440">
        <v>2020</v>
      </c>
      <c r="U440">
        <v>0</v>
      </c>
    </row>
    <row r="441" spans="1:21">
      <c r="A441" t="s">
        <v>1083</v>
      </c>
      <c r="B441">
        <v>2021</v>
      </c>
      <c r="C441">
        <v>0</v>
      </c>
      <c r="D441">
        <v>0</v>
      </c>
      <c r="E441">
        <v>0</v>
      </c>
      <c r="F441">
        <v>0</v>
      </c>
      <c r="G441">
        <v>0</v>
      </c>
      <c r="H441">
        <v>0</v>
      </c>
      <c r="I441">
        <v>14</v>
      </c>
      <c r="J441" t="s">
        <v>768</v>
      </c>
      <c r="K441" t="str">
        <f>INDEX('Planning Periods'!$O$2:$O$540,MATCH('Table B Values'!A441,'Planning Periods'!$A$2:$A$540,0))</f>
        <v>Shasta County</v>
      </c>
      <c r="O441" t="s">
        <v>879</v>
      </c>
      <c r="P441">
        <v>2020</v>
      </c>
      <c r="Q441">
        <v>0</v>
      </c>
      <c r="S441" t="s">
        <v>1236</v>
      </c>
      <c r="T441">
        <v>2020</v>
      </c>
      <c r="U441">
        <v>0</v>
      </c>
    </row>
    <row r="442" spans="1:21">
      <c r="A442" t="s">
        <v>1088</v>
      </c>
      <c r="B442">
        <v>2021</v>
      </c>
      <c r="C442">
        <v>0</v>
      </c>
      <c r="D442">
        <v>0</v>
      </c>
      <c r="E442">
        <v>0</v>
      </c>
      <c r="F442">
        <v>0</v>
      </c>
      <c r="G442">
        <v>0</v>
      </c>
      <c r="H442">
        <v>0</v>
      </c>
      <c r="I442">
        <v>104</v>
      </c>
      <c r="J442" t="s">
        <v>768</v>
      </c>
      <c r="K442" t="str">
        <f>INDEX('Planning Periods'!$O$2:$O$540,MATCH('Table B Values'!A442,'Planning Periods'!$A$2:$A$540,0))</f>
        <v>Los Angeles County</v>
      </c>
      <c r="O442" t="s">
        <v>869</v>
      </c>
      <c r="P442">
        <v>2020</v>
      </c>
      <c r="Q442">
        <v>0</v>
      </c>
      <c r="S442" t="s">
        <v>1237</v>
      </c>
      <c r="T442">
        <v>2020</v>
      </c>
      <c r="U442">
        <v>0</v>
      </c>
    </row>
    <row r="443" spans="1:21">
      <c r="A443" t="s">
        <v>971</v>
      </c>
      <c r="B443">
        <v>2021</v>
      </c>
      <c r="C443">
        <v>0</v>
      </c>
      <c r="D443">
        <v>0</v>
      </c>
      <c r="E443">
        <v>0</v>
      </c>
      <c r="F443">
        <v>0</v>
      </c>
      <c r="G443">
        <v>0</v>
      </c>
      <c r="H443">
        <v>0</v>
      </c>
      <c r="I443">
        <v>6</v>
      </c>
      <c r="J443" t="s">
        <v>768</v>
      </c>
      <c r="K443" t="str">
        <f>INDEX('Planning Periods'!$O$2:$O$540,MATCH('Table B Values'!A443,'Planning Periods'!$A$2:$A$540,0))</f>
        <v>Ventura County</v>
      </c>
      <c r="O443" t="s">
        <v>864</v>
      </c>
      <c r="P443">
        <v>2020</v>
      </c>
      <c r="Q443">
        <v>0</v>
      </c>
      <c r="S443" t="s">
        <v>1238</v>
      </c>
      <c r="T443">
        <v>2020</v>
      </c>
      <c r="U443">
        <v>132</v>
      </c>
    </row>
    <row r="444" spans="1:21">
      <c r="A444" t="s">
        <v>870</v>
      </c>
      <c r="B444">
        <v>2021</v>
      </c>
      <c r="C444">
        <v>23</v>
      </c>
      <c r="D444">
        <v>16</v>
      </c>
      <c r="E444">
        <v>51</v>
      </c>
      <c r="F444">
        <v>14</v>
      </c>
      <c r="G444">
        <v>1</v>
      </c>
      <c r="H444">
        <v>0</v>
      </c>
      <c r="I444">
        <v>572</v>
      </c>
      <c r="J444" t="s">
        <v>768</v>
      </c>
      <c r="K444" t="str">
        <f>INDEX('Planning Periods'!$O$2:$O$540,MATCH('Table B Values'!A444,'Planning Periods'!$A$2:$A$540,0))</f>
        <v>Sacramento County</v>
      </c>
      <c r="O444" t="s">
        <v>962</v>
      </c>
      <c r="P444">
        <v>2020</v>
      </c>
      <c r="Q444">
        <v>0</v>
      </c>
      <c r="S444" t="s">
        <v>1239</v>
      </c>
      <c r="T444">
        <v>2020</v>
      </c>
      <c r="U444">
        <v>0</v>
      </c>
    </row>
    <row r="445" spans="1:21">
      <c r="A445" t="s">
        <v>969</v>
      </c>
      <c r="B445">
        <v>2021</v>
      </c>
      <c r="C445">
        <v>0</v>
      </c>
      <c r="D445">
        <v>4</v>
      </c>
      <c r="E445">
        <v>0</v>
      </c>
      <c r="F445">
        <v>7</v>
      </c>
      <c r="G445">
        <v>0</v>
      </c>
      <c r="H445">
        <v>4</v>
      </c>
      <c r="I445">
        <v>4</v>
      </c>
      <c r="J445" t="s">
        <v>768</v>
      </c>
      <c r="K445" t="str">
        <f>INDEX('Planning Periods'!$O$2:$O$540,MATCH('Table B Values'!A445,'Planning Periods'!$A$2:$A$540,0))</f>
        <v>Humboldt County</v>
      </c>
      <c r="O445" t="s">
        <v>973</v>
      </c>
      <c r="P445">
        <v>2020</v>
      </c>
      <c r="Q445">
        <v>0</v>
      </c>
      <c r="S445" t="s">
        <v>881</v>
      </c>
      <c r="T445">
        <v>2020</v>
      </c>
      <c r="U445">
        <v>0</v>
      </c>
    </row>
    <row r="446" spans="1:21">
      <c r="A446" t="s">
        <v>973</v>
      </c>
      <c r="B446">
        <v>2021</v>
      </c>
      <c r="C446">
        <v>0</v>
      </c>
      <c r="D446">
        <v>0</v>
      </c>
      <c r="E446">
        <v>0</v>
      </c>
      <c r="F446">
        <v>3</v>
      </c>
      <c r="G446">
        <v>0</v>
      </c>
      <c r="H446">
        <v>0</v>
      </c>
      <c r="I446">
        <v>3</v>
      </c>
      <c r="J446" t="s">
        <v>768</v>
      </c>
      <c r="K446" t="str">
        <f>INDEX('Planning Periods'!$O$2:$O$540,MATCH('Table B Values'!A446,'Planning Periods'!$A$2:$A$540,0))</f>
        <v>Humboldt County</v>
      </c>
      <c r="O446" t="s">
        <v>980</v>
      </c>
      <c r="P446">
        <v>2020</v>
      </c>
      <c r="Q446">
        <v>0</v>
      </c>
      <c r="S446" t="s">
        <v>1240</v>
      </c>
      <c r="T446">
        <v>2020</v>
      </c>
      <c r="U446">
        <v>0</v>
      </c>
    </row>
    <row r="447" spans="1:21">
      <c r="A447" t="s">
        <v>964</v>
      </c>
      <c r="B447">
        <v>2021</v>
      </c>
      <c r="C447">
        <v>0</v>
      </c>
      <c r="D447">
        <v>0</v>
      </c>
      <c r="E447">
        <v>0</v>
      </c>
      <c r="F447">
        <v>0</v>
      </c>
      <c r="G447">
        <v>0</v>
      </c>
      <c r="H447">
        <v>0</v>
      </c>
      <c r="I447">
        <v>171</v>
      </c>
      <c r="J447" t="s">
        <v>768</v>
      </c>
      <c r="K447" t="str">
        <f>INDEX('Planning Periods'!$O$2:$O$540,MATCH('Table B Values'!A447,'Planning Periods'!$A$2:$A$540,0))</f>
        <v>San Bernardino County</v>
      </c>
      <c r="O447" t="s">
        <v>967</v>
      </c>
      <c r="P447">
        <v>2020</v>
      </c>
      <c r="Q447">
        <v>0</v>
      </c>
      <c r="S447" t="s">
        <v>1241</v>
      </c>
      <c r="T447">
        <v>2020</v>
      </c>
      <c r="U447">
        <v>0</v>
      </c>
    </row>
    <row r="448" spans="1:21">
      <c r="A448" t="s">
        <v>867</v>
      </c>
      <c r="B448">
        <v>2021</v>
      </c>
      <c r="C448">
        <v>0</v>
      </c>
      <c r="D448">
        <v>7</v>
      </c>
      <c r="E448">
        <v>0</v>
      </c>
      <c r="F448">
        <v>0</v>
      </c>
      <c r="G448">
        <v>0</v>
      </c>
      <c r="H448">
        <v>0</v>
      </c>
      <c r="I448">
        <v>2</v>
      </c>
      <c r="J448" t="s">
        <v>768</v>
      </c>
      <c r="K448" t="str">
        <f>INDEX('Planning Periods'!$O$2:$O$540,MATCH('Table B Values'!A448,'Planning Periods'!$A$2:$A$540,0))</f>
        <v>Orange County</v>
      </c>
      <c r="O448" t="s">
        <v>795</v>
      </c>
      <c r="P448">
        <v>2020</v>
      </c>
      <c r="Q448">
        <v>0</v>
      </c>
      <c r="S448" t="s">
        <v>1196</v>
      </c>
      <c r="T448">
        <v>2020</v>
      </c>
      <c r="U448">
        <v>0</v>
      </c>
    </row>
    <row r="449" spans="1:21">
      <c r="A449" t="s">
        <v>985</v>
      </c>
      <c r="B449">
        <v>2021</v>
      </c>
      <c r="C449">
        <v>0</v>
      </c>
      <c r="D449">
        <v>0</v>
      </c>
      <c r="E449">
        <v>0</v>
      </c>
      <c r="F449">
        <v>0</v>
      </c>
      <c r="G449">
        <v>0</v>
      </c>
      <c r="H449">
        <v>0</v>
      </c>
      <c r="I449">
        <v>41</v>
      </c>
      <c r="J449" t="s">
        <v>768</v>
      </c>
      <c r="K449" t="str">
        <f>INDEX('Planning Periods'!$O$2:$O$540,MATCH('Table B Values'!A449,'Planning Periods'!$A$2:$A$540,0))</f>
        <v>Orange County</v>
      </c>
      <c r="O449" t="s">
        <v>835</v>
      </c>
      <c r="P449">
        <v>2020</v>
      </c>
      <c r="Q449">
        <v>0</v>
      </c>
      <c r="S449" t="s">
        <v>910</v>
      </c>
      <c r="T449">
        <v>2020</v>
      </c>
      <c r="U449">
        <v>0</v>
      </c>
    </row>
    <row r="450" spans="1:21">
      <c r="A450" t="s">
        <v>962</v>
      </c>
      <c r="B450">
        <v>2021</v>
      </c>
      <c r="C450">
        <v>0</v>
      </c>
      <c r="D450">
        <v>0</v>
      </c>
      <c r="E450">
        <v>0</v>
      </c>
      <c r="F450">
        <v>0</v>
      </c>
      <c r="G450">
        <v>0</v>
      </c>
      <c r="H450">
        <v>1</v>
      </c>
      <c r="I450">
        <v>1</v>
      </c>
      <c r="J450" t="s">
        <v>768</v>
      </c>
      <c r="K450" t="str">
        <f>INDEX('Planning Periods'!$O$2:$O$540,MATCH('Table B Values'!A450,'Planning Periods'!$A$2:$A$540,0))</f>
        <v>Mendocino County</v>
      </c>
      <c r="O450" t="s">
        <v>990</v>
      </c>
      <c r="P450">
        <v>2020</v>
      </c>
      <c r="Q450">
        <v>0</v>
      </c>
      <c r="S450" t="s">
        <v>1242</v>
      </c>
      <c r="T450">
        <v>2020</v>
      </c>
      <c r="U450">
        <v>0</v>
      </c>
    </row>
    <row r="451" spans="1:21">
      <c r="A451" t="s">
        <v>967</v>
      </c>
      <c r="B451">
        <v>2021</v>
      </c>
      <c r="C451">
        <v>0</v>
      </c>
      <c r="D451">
        <v>0</v>
      </c>
      <c r="E451">
        <v>0</v>
      </c>
      <c r="F451">
        <v>8</v>
      </c>
      <c r="G451">
        <v>0</v>
      </c>
      <c r="H451">
        <v>20</v>
      </c>
      <c r="I451">
        <v>15</v>
      </c>
      <c r="J451" t="s">
        <v>768</v>
      </c>
      <c r="K451" t="str">
        <f>INDEX('Planning Periods'!$O$2:$O$540,MATCH('Table B Values'!A451,'Planning Periods'!$A$2:$A$540,0))</f>
        <v>Humboldt County</v>
      </c>
      <c r="O451" t="s">
        <v>913</v>
      </c>
      <c r="P451">
        <v>2020</v>
      </c>
      <c r="Q451">
        <v>0</v>
      </c>
      <c r="S451" t="s">
        <v>907</v>
      </c>
      <c r="T451">
        <v>2020</v>
      </c>
      <c r="U451">
        <v>0</v>
      </c>
    </row>
    <row r="452" spans="1:21">
      <c r="A452" t="s">
        <v>1012</v>
      </c>
      <c r="B452">
        <v>2021</v>
      </c>
      <c r="C452">
        <v>24</v>
      </c>
      <c r="D452">
        <v>5</v>
      </c>
      <c r="E452">
        <v>24</v>
      </c>
      <c r="F452">
        <v>3</v>
      </c>
      <c r="G452">
        <v>0</v>
      </c>
      <c r="H452">
        <v>5</v>
      </c>
      <c r="I452" s="359">
        <v>1</v>
      </c>
      <c r="J452" t="s">
        <v>768</v>
      </c>
      <c r="K452" t="str">
        <f>INDEX('Planning Periods'!$O$2:$O$540,MATCH('Table B Values'!A452,'Planning Periods'!$A$2:$A$540,0))</f>
        <v>Imperial County</v>
      </c>
      <c r="O452" t="s">
        <v>854</v>
      </c>
      <c r="P452">
        <v>2020</v>
      </c>
      <c r="Q452">
        <v>0</v>
      </c>
      <c r="S452" t="s">
        <v>900</v>
      </c>
      <c r="T452">
        <v>2020</v>
      </c>
      <c r="U452">
        <v>0</v>
      </c>
    </row>
    <row r="453" spans="1:21">
      <c r="A453" t="s">
        <v>882</v>
      </c>
      <c r="B453">
        <v>2021</v>
      </c>
      <c r="C453">
        <v>0</v>
      </c>
      <c r="D453">
        <v>0</v>
      </c>
      <c r="E453">
        <v>0</v>
      </c>
      <c r="F453">
        <v>0</v>
      </c>
      <c r="G453">
        <v>0</v>
      </c>
      <c r="H453">
        <v>50</v>
      </c>
      <c r="I453">
        <v>394</v>
      </c>
      <c r="J453" t="s">
        <v>768</v>
      </c>
      <c r="K453" t="str">
        <f>INDEX('Planning Periods'!$O$2:$O$540,MATCH('Table B Values'!A453,'Planning Periods'!$A$2:$A$540,0))</f>
        <v>El Dorado County</v>
      </c>
      <c r="O453" t="s">
        <v>937</v>
      </c>
      <c r="P453">
        <v>2020</v>
      </c>
      <c r="Q453">
        <v>0</v>
      </c>
      <c r="S453" t="s">
        <v>1243</v>
      </c>
      <c r="T453">
        <v>2020</v>
      </c>
      <c r="U453">
        <v>0</v>
      </c>
    </row>
    <row r="454" spans="1:21">
      <c r="A454" t="s">
        <v>940</v>
      </c>
      <c r="B454">
        <v>2021</v>
      </c>
      <c r="C454" s="359">
        <v>0</v>
      </c>
      <c r="D454">
        <v>0</v>
      </c>
      <c r="E454">
        <v>0</v>
      </c>
      <c r="F454">
        <v>7</v>
      </c>
      <c r="G454">
        <v>0</v>
      </c>
      <c r="H454">
        <v>0</v>
      </c>
      <c r="I454" s="359">
        <v>0</v>
      </c>
      <c r="J454" t="s">
        <v>768</v>
      </c>
      <c r="K454" t="str">
        <f>INDEX('Planning Periods'!$O$2:$O$540,MATCH('Table B Values'!A454,'Planning Periods'!$A$2:$A$540,0))</f>
        <v>Los Angeles County</v>
      </c>
      <c r="O454" t="s">
        <v>901</v>
      </c>
      <c r="P454">
        <v>2020</v>
      </c>
      <c r="Q454">
        <v>0</v>
      </c>
      <c r="S454" t="s">
        <v>1244</v>
      </c>
      <c r="T454">
        <v>2020</v>
      </c>
      <c r="U454">
        <v>0</v>
      </c>
    </row>
    <row r="455" spans="1:21">
      <c r="A455" t="s">
        <v>1014</v>
      </c>
      <c r="B455">
        <v>2021</v>
      </c>
      <c r="C455">
        <v>0</v>
      </c>
      <c r="D455">
        <v>0</v>
      </c>
      <c r="E455">
        <v>0</v>
      </c>
      <c r="F455">
        <v>4</v>
      </c>
      <c r="G455">
        <v>0</v>
      </c>
      <c r="H455">
        <v>9</v>
      </c>
      <c r="I455" s="359">
        <v>13</v>
      </c>
      <c r="J455" t="s">
        <v>768</v>
      </c>
      <c r="K455" t="str">
        <f>INDEX('Planning Periods'!$O$2:$O$540,MATCH('Table B Values'!A455,'Planning Periods'!$A$2:$A$540,0))</f>
        <v>San Diego County</v>
      </c>
      <c r="O455" t="s">
        <v>939</v>
      </c>
      <c r="P455">
        <v>2020</v>
      </c>
      <c r="Q455">
        <v>0</v>
      </c>
      <c r="S455" t="s">
        <v>1245</v>
      </c>
      <c r="T455">
        <v>2020</v>
      </c>
      <c r="U455">
        <v>0</v>
      </c>
    </row>
    <row r="456" spans="1:21">
      <c r="A456" t="s">
        <v>1005</v>
      </c>
      <c r="B456">
        <v>2021</v>
      </c>
      <c r="C456">
        <v>0</v>
      </c>
      <c r="D456">
        <v>0</v>
      </c>
      <c r="E456">
        <v>0</v>
      </c>
      <c r="F456">
        <v>0</v>
      </c>
      <c r="G456">
        <v>0</v>
      </c>
      <c r="H456">
        <v>0</v>
      </c>
      <c r="I456">
        <v>8</v>
      </c>
      <c r="J456" t="s">
        <v>768</v>
      </c>
      <c r="K456" t="str">
        <f>INDEX('Planning Periods'!$O$2:$O$540,MATCH('Table B Values'!A456,'Planning Periods'!$A$2:$A$540,0))</f>
        <v>Los Angeles County</v>
      </c>
      <c r="O456" t="s">
        <v>1037</v>
      </c>
      <c r="P456">
        <v>2021</v>
      </c>
      <c r="Q456">
        <v>0</v>
      </c>
      <c r="S456" t="s">
        <v>875</v>
      </c>
      <c r="T456">
        <v>2020</v>
      </c>
      <c r="U456">
        <v>0</v>
      </c>
    </row>
    <row r="457" spans="1:21">
      <c r="A457" t="s">
        <v>1007</v>
      </c>
      <c r="B457">
        <v>2021</v>
      </c>
      <c r="C457">
        <v>0</v>
      </c>
      <c r="D457">
        <v>5</v>
      </c>
      <c r="E457">
        <v>0</v>
      </c>
      <c r="F457">
        <v>1</v>
      </c>
      <c r="G457">
        <v>0</v>
      </c>
      <c r="H457">
        <v>15</v>
      </c>
      <c r="I457">
        <v>67</v>
      </c>
      <c r="J457" t="s">
        <v>768</v>
      </c>
      <c r="K457" t="str">
        <f>INDEX('Planning Periods'!$O$2:$O$540,MATCH('Table B Values'!A457,'Planning Periods'!$A$2:$A$540,0))</f>
        <v>San Diego County</v>
      </c>
      <c r="O457" t="s">
        <v>957</v>
      </c>
      <c r="P457">
        <v>2021</v>
      </c>
      <c r="Q457">
        <v>0</v>
      </c>
      <c r="S457" t="s">
        <v>1246</v>
      </c>
      <c r="T457">
        <v>2020</v>
      </c>
      <c r="U457">
        <v>0</v>
      </c>
    </row>
    <row r="458" spans="1:21">
      <c r="A458" t="s">
        <v>903</v>
      </c>
      <c r="B458">
        <v>2021</v>
      </c>
      <c r="C458">
        <v>25</v>
      </c>
      <c r="D458">
        <v>2</v>
      </c>
      <c r="E458">
        <v>25</v>
      </c>
      <c r="F458">
        <v>13</v>
      </c>
      <c r="G458">
        <v>0</v>
      </c>
      <c r="H458">
        <v>16</v>
      </c>
      <c r="I458">
        <v>168</v>
      </c>
      <c r="J458" t="s">
        <v>768</v>
      </c>
      <c r="K458" t="str">
        <f>INDEX('Planning Periods'!$O$2:$O$540,MATCH('Table B Values'!A458,'Planning Periods'!$A$2:$A$540,0))</f>
        <v>San Diego County</v>
      </c>
      <c r="O458" t="s">
        <v>963</v>
      </c>
      <c r="P458">
        <v>2021</v>
      </c>
      <c r="Q458">
        <v>0</v>
      </c>
      <c r="S458" t="s">
        <v>1247</v>
      </c>
      <c r="T458">
        <v>2020</v>
      </c>
      <c r="U458">
        <v>0</v>
      </c>
    </row>
    <row r="459" spans="1:21">
      <c r="A459" t="s">
        <v>1003</v>
      </c>
      <c r="B459">
        <v>2021</v>
      </c>
      <c r="C459">
        <v>0</v>
      </c>
      <c r="D459">
        <v>0</v>
      </c>
      <c r="E459">
        <v>0</v>
      </c>
      <c r="F459">
        <v>0</v>
      </c>
      <c r="G459">
        <v>0</v>
      </c>
      <c r="H459">
        <v>0</v>
      </c>
      <c r="I459">
        <v>1</v>
      </c>
      <c r="J459" t="s">
        <v>768</v>
      </c>
      <c r="K459" t="str">
        <f>INDEX('Planning Periods'!$O$2:$O$540,MATCH('Table B Values'!A459,'Planning Periods'!$A$2:$A$540,0))</f>
        <v>Los Angeles County</v>
      </c>
      <c r="O459" t="s">
        <v>888</v>
      </c>
      <c r="P459">
        <v>2021</v>
      </c>
      <c r="Q459">
        <v>0</v>
      </c>
      <c r="S459" t="s">
        <v>1248</v>
      </c>
      <c r="T459">
        <v>2020</v>
      </c>
      <c r="U459">
        <v>0</v>
      </c>
    </row>
    <row r="460" spans="1:21">
      <c r="A460" t="s">
        <v>819</v>
      </c>
      <c r="B460">
        <v>2021</v>
      </c>
      <c r="C460">
        <v>22</v>
      </c>
      <c r="D460">
        <v>0</v>
      </c>
      <c r="E460">
        <v>85</v>
      </c>
      <c r="F460">
        <v>0</v>
      </c>
      <c r="G460">
        <v>0</v>
      </c>
      <c r="H460">
        <v>4</v>
      </c>
      <c r="I460" s="359">
        <v>344</v>
      </c>
      <c r="J460" t="s">
        <v>768</v>
      </c>
      <c r="K460" t="str">
        <f>INDEX('Planning Periods'!$O$2:$O$540,MATCH('Table B Values'!A460,'Planning Periods'!$A$2:$A$540,0))</f>
        <v>Sacramento County</v>
      </c>
      <c r="O460" t="s">
        <v>833</v>
      </c>
      <c r="P460">
        <v>2021</v>
      </c>
      <c r="Q460">
        <v>0</v>
      </c>
      <c r="S460" t="s">
        <v>773</v>
      </c>
      <c r="T460">
        <v>2020</v>
      </c>
      <c r="U460">
        <v>1006</v>
      </c>
    </row>
    <row r="461" spans="1:21">
      <c r="A461" t="s">
        <v>1056</v>
      </c>
      <c r="B461">
        <v>2021</v>
      </c>
      <c r="C461">
        <v>0</v>
      </c>
      <c r="D461">
        <v>0</v>
      </c>
      <c r="E461">
        <v>0</v>
      </c>
      <c r="F461">
        <v>0</v>
      </c>
      <c r="G461">
        <v>0</v>
      </c>
      <c r="H461">
        <v>5</v>
      </c>
      <c r="I461">
        <v>0</v>
      </c>
      <c r="J461" t="s">
        <v>768</v>
      </c>
      <c r="K461" t="str">
        <f>INDEX('Planning Periods'!$O$2:$O$540,MATCH('Table B Values'!A461,'Planning Periods'!$A$2:$A$540,0))</f>
        <v>Los Angeles County</v>
      </c>
      <c r="O461" t="s">
        <v>845</v>
      </c>
      <c r="P461">
        <v>2021</v>
      </c>
      <c r="Q461">
        <v>0</v>
      </c>
      <c r="S461" t="s">
        <v>905</v>
      </c>
      <c r="T461">
        <v>2020</v>
      </c>
      <c r="U461">
        <v>0</v>
      </c>
    </row>
    <row r="462" spans="1:21">
      <c r="A462" t="s">
        <v>1054</v>
      </c>
      <c r="B462">
        <v>2021</v>
      </c>
      <c r="C462">
        <v>0</v>
      </c>
      <c r="D462">
        <v>0</v>
      </c>
      <c r="E462">
        <v>0</v>
      </c>
      <c r="F462">
        <v>0</v>
      </c>
      <c r="G462">
        <v>0</v>
      </c>
      <c r="H462">
        <v>3</v>
      </c>
      <c r="I462">
        <v>20</v>
      </c>
      <c r="J462" t="s">
        <v>768</v>
      </c>
      <c r="K462" t="str">
        <f>INDEX('Planning Periods'!$O$2:$O$540,MATCH('Table B Values'!A462,'Planning Periods'!$A$2:$A$540,0))</f>
        <v>San Bernardino County</v>
      </c>
      <c r="O462" t="s">
        <v>954</v>
      </c>
      <c r="P462">
        <v>2021</v>
      </c>
      <c r="Q462">
        <v>0</v>
      </c>
      <c r="S462" t="s">
        <v>1249</v>
      </c>
      <c r="T462">
        <v>2020</v>
      </c>
      <c r="U462">
        <v>0</v>
      </c>
    </row>
    <row r="463" spans="1:21">
      <c r="A463" t="s">
        <v>1053</v>
      </c>
      <c r="B463">
        <v>2021</v>
      </c>
      <c r="C463">
        <v>0</v>
      </c>
      <c r="D463">
        <v>0</v>
      </c>
      <c r="E463">
        <v>0</v>
      </c>
      <c r="F463">
        <v>0</v>
      </c>
      <c r="G463">
        <v>0</v>
      </c>
      <c r="H463">
        <v>0</v>
      </c>
      <c r="I463">
        <v>6</v>
      </c>
      <c r="J463" t="s">
        <v>768</v>
      </c>
      <c r="K463" t="str">
        <f>INDEX('Planning Periods'!$O$2:$O$540,MATCH('Table B Values'!A463,'Planning Periods'!$A$2:$A$540,0))</f>
        <v>Los Angeles County</v>
      </c>
      <c r="O463" t="s">
        <v>1213</v>
      </c>
      <c r="P463">
        <v>2021</v>
      </c>
      <c r="Q463">
        <v>0</v>
      </c>
      <c r="S463" t="s">
        <v>884</v>
      </c>
      <c r="T463">
        <v>2020</v>
      </c>
      <c r="U463">
        <v>0</v>
      </c>
    </row>
    <row r="464" spans="1:21">
      <c r="A464" t="s">
        <v>1051</v>
      </c>
      <c r="B464">
        <v>2021</v>
      </c>
      <c r="C464">
        <v>0</v>
      </c>
      <c r="D464">
        <v>0</v>
      </c>
      <c r="E464">
        <v>0</v>
      </c>
      <c r="F464">
        <v>0</v>
      </c>
      <c r="G464">
        <v>0</v>
      </c>
      <c r="H464">
        <v>20</v>
      </c>
      <c r="I464">
        <v>112</v>
      </c>
      <c r="J464" t="s">
        <v>768</v>
      </c>
      <c r="K464" t="str">
        <f>INDEX('Planning Periods'!$O$2:$O$540,MATCH('Table B Values'!A464,'Planning Periods'!$A$2:$A$540,0))</f>
        <v>Riverside County</v>
      </c>
      <c r="O464" t="s">
        <v>979</v>
      </c>
      <c r="P464">
        <v>2021</v>
      </c>
      <c r="Q464">
        <v>0</v>
      </c>
      <c r="S464" t="s">
        <v>912</v>
      </c>
      <c r="T464">
        <v>2020</v>
      </c>
      <c r="U464">
        <v>2</v>
      </c>
    </row>
    <row r="465" spans="1:21">
      <c r="A465" t="s">
        <v>1050</v>
      </c>
      <c r="B465">
        <v>2021</v>
      </c>
      <c r="C465">
        <v>0</v>
      </c>
      <c r="D465">
        <v>8</v>
      </c>
      <c r="E465">
        <v>0</v>
      </c>
      <c r="F465">
        <v>0</v>
      </c>
      <c r="G465">
        <v>0</v>
      </c>
      <c r="H465">
        <v>2</v>
      </c>
      <c r="I465">
        <v>17</v>
      </c>
      <c r="J465" t="s">
        <v>768</v>
      </c>
      <c r="K465" t="str">
        <f>INDEX('Planning Periods'!$O$2:$O$540,MATCH('Table B Values'!A465,'Planning Periods'!$A$2:$A$540,0))</f>
        <v>San Bernardino County</v>
      </c>
      <c r="O465" t="s">
        <v>977</v>
      </c>
      <c r="P465">
        <v>2021</v>
      </c>
      <c r="Q465">
        <v>0</v>
      </c>
      <c r="S465" t="s">
        <v>1250</v>
      </c>
      <c r="T465">
        <v>2020</v>
      </c>
      <c r="U465">
        <v>0</v>
      </c>
    </row>
    <row r="466" spans="1:21">
      <c r="A466" t="s">
        <v>781</v>
      </c>
      <c r="B466">
        <v>2021</v>
      </c>
      <c r="C466">
        <v>0</v>
      </c>
      <c r="D466">
        <v>0</v>
      </c>
      <c r="E466">
        <v>0</v>
      </c>
      <c r="F466">
        <v>11</v>
      </c>
      <c r="G466">
        <v>0</v>
      </c>
      <c r="H466">
        <v>1</v>
      </c>
      <c r="I466">
        <v>6</v>
      </c>
      <c r="J466" t="s">
        <v>768</v>
      </c>
      <c r="K466" t="str">
        <f>INDEX('Planning Periods'!$O$2:$O$540,MATCH('Table B Values'!A466,'Planning Periods'!$A$2:$A$540,0))</f>
        <v>Orange County</v>
      </c>
      <c r="O466" t="s">
        <v>931</v>
      </c>
      <c r="P466">
        <v>2021</v>
      </c>
      <c r="Q466">
        <v>0</v>
      </c>
      <c r="S466" t="s">
        <v>1251</v>
      </c>
      <c r="T466">
        <v>2020</v>
      </c>
      <c r="U466">
        <v>0</v>
      </c>
    </row>
    <row r="467" spans="1:21">
      <c r="A467" t="s">
        <v>1066</v>
      </c>
      <c r="B467">
        <v>2021</v>
      </c>
      <c r="C467">
        <v>0</v>
      </c>
      <c r="D467">
        <v>0</v>
      </c>
      <c r="E467">
        <v>0</v>
      </c>
      <c r="F467">
        <v>2</v>
      </c>
      <c r="G467">
        <v>0</v>
      </c>
      <c r="H467">
        <v>0</v>
      </c>
      <c r="I467" s="359">
        <v>0</v>
      </c>
      <c r="J467" t="s">
        <v>768</v>
      </c>
      <c r="K467" t="str">
        <f>INDEX('Planning Periods'!$O$2:$O$540,MATCH('Table B Values'!A467,'Planning Periods'!$A$2:$A$540,0))</f>
        <v>Los Angeles County</v>
      </c>
      <c r="O467" t="s">
        <v>981</v>
      </c>
      <c r="P467">
        <v>2021</v>
      </c>
      <c r="Q467">
        <v>0</v>
      </c>
      <c r="S467" t="s">
        <v>859</v>
      </c>
      <c r="T467">
        <v>2020</v>
      </c>
      <c r="U467">
        <v>0</v>
      </c>
    </row>
    <row r="468" spans="1:21">
      <c r="A468" t="s">
        <v>1048</v>
      </c>
      <c r="B468">
        <v>2021</v>
      </c>
      <c r="C468">
        <v>0</v>
      </c>
      <c r="D468">
        <v>0</v>
      </c>
      <c r="E468">
        <v>0</v>
      </c>
      <c r="F468">
        <v>2</v>
      </c>
      <c r="G468">
        <v>0</v>
      </c>
      <c r="H468">
        <v>0</v>
      </c>
      <c r="I468">
        <v>0</v>
      </c>
      <c r="J468" t="s">
        <v>768</v>
      </c>
      <c r="K468" t="str">
        <f>INDEX('Planning Periods'!$O$2:$O$540,MATCH('Table B Values'!A468,'Planning Periods'!$A$2:$A$540,0))</f>
        <v>Imperial County</v>
      </c>
      <c r="O468" t="s">
        <v>972</v>
      </c>
      <c r="P468">
        <v>2021</v>
      </c>
      <c r="Q468">
        <v>0</v>
      </c>
      <c r="S468" t="s">
        <v>916</v>
      </c>
      <c r="T468">
        <v>2020</v>
      </c>
      <c r="U468">
        <v>0</v>
      </c>
    </row>
    <row r="469" spans="1:21">
      <c r="A469" t="s">
        <v>864</v>
      </c>
      <c r="B469">
        <v>2021</v>
      </c>
      <c r="C469">
        <v>15</v>
      </c>
      <c r="D469">
        <v>2</v>
      </c>
      <c r="E469">
        <v>14</v>
      </c>
      <c r="F469">
        <v>9</v>
      </c>
      <c r="G469">
        <v>0</v>
      </c>
      <c r="H469">
        <v>67</v>
      </c>
      <c r="I469">
        <v>40</v>
      </c>
      <c r="J469" t="s">
        <v>768</v>
      </c>
      <c r="K469" t="str">
        <f>INDEX('Planning Periods'!$O$2:$O$540,MATCH('Table B Values'!A469,'Planning Periods'!$A$2:$A$540,0))</f>
        <v>Humboldt County</v>
      </c>
      <c r="O469" t="s">
        <v>986</v>
      </c>
      <c r="P469">
        <v>2021</v>
      </c>
      <c r="Q469">
        <v>0</v>
      </c>
      <c r="S469" t="s">
        <v>1252</v>
      </c>
      <c r="T469">
        <v>2020</v>
      </c>
      <c r="U469">
        <v>0</v>
      </c>
    </row>
    <row r="470" spans="1:21">
      <c r="A470" t="s">
        <v>987</v>
      </c>
      <c r="B470">
        <v>2021</v>
      </c>
      <c r="C470">
        <v>0</v>
      </c>
      <c r="D470">
        <v>0</v>
      </c>
      <c r="E470">
        <v>0</v>
      </c>
      <c r="F470">
        <v>0</v>
      </c>
      <c r="G470">
        <v>0</v>
      </c>
      <c r="H470">
        <v>0</v>
      </c>
      <c r="I470">
        <v>121</v>
      </c>
      <c r="J470" t="s">
        <v>768</v>
      </c>
      <c r="K470" t="str">
        <f>INDEX('Planning Periods'!$O$2:$O$540,MATCH('Table B Values'!A470,'Planning Periods'!$A$2:$A$540,0))</f>
        <v>Los Angeles County</v>
      </c>
      <c r="O470" t="s">
        <v>915</v>
      </c>
      <c r="P470">
        <v>2021</v>
      </c>
      <c r="Q470">
        <v>0</v>
      </c>
      <c r="S470" t="s">
        <v>1253</v>
      </c>
      <c r="T470">
        <v>2020</v>
      </c>
      <c r="U470">
        <v>0</v>
      </c>
    </row>
    <row r="471" spans="1:21">
      <c r="A471" t="s">
        <v>813</v>
      </c>
      <c r="B471">
        <v>2021</v>
      </c>
      <c r="C471">
        <v>2</v>
      </c>
      <c r="D471">
        <v>0</v>
      </c>
      <c r="E471">
        <v>0</v>
      </c>
      <c r="F471">
        <v>0</v>
      </c>
      <c r="G471">
        <v>0</v>
      </c>
      <c r="H471">
        <v>0</v>
      </c>
      <c r="I471">
        <v>83</v>
      </c>
      <c r="J471" t="s">
        <v>768</v>
      </c>
      <c r="K471" t="str">
        <f>INDEX('Planning Periods'!$O$2:$O$540,MATCH('Table B Values'!A471,'Planning Periods'!$A$2:$A$540,0))</f>
        <v>Los Angeles County</v>
      </c>
      <c r="O471" t="s">
        <v>849</v>
      </c>
      <c r="P471">
        <v>2021</v>
      </c>
      <c r="Q471">
        <v>0</v>
      </c>
      <c r="S471" t="s">
        <v>926</v>
      </c>
      <c r="T471">
        <v>2020</v>
      </c>
      <c r="U471">
        <v>0</v>
      </c>
    </row>
    <row r="472" spans="1:21">
      <c r="A472" t="s">
        <v>984</v>
      </c>
      <c r="B472">
        <v>2021</v>
      </c>
      <c r="C472">
        <v>0</v>
      </c>
      <c r="D472">
        <v>0</v>
      </c>
      <c r="E472">
        <v>0</v>
      </c>
      <c r="F472">
        <v>0</v>
      </c>
      <c r="G472">
        <v>0</v>
      </c>
      <c r="H472">
        <v>0</v>
      </c>
      <c r="I472">
        <v>79</v>
      </c>
      <c r="J472" t="s">
        <v>768</v>
      </c>
      <c r="K472" t="str">
        <f>INDEX('Planning Periods'!$O$2:$O$540,MATCH('Table B Values'!A472,'Planning Periods'!$A$2:$A$540,0))</f>
        <v>Sacramento County</v>
      </c>
      <c r="O472" t="s">
        <v>1216</v>
      </c>
      <c r="P472">
        <v>2021</v>
      </c>
      <c r="Q472">
        <v>0</v>
      </c>
      <c r="S472" t="s">
        <v>1254</v>
      </c>
      <c r="T472">
        <v>2020</v>
      </c>
      <c r="U472">
        <v>109</v>
      </c>
    </row>
    <row r="473" spans="1:21">
      <c r="A473" t="s">
        <v>988</v>
      </c>
      <c r="B473">
        <v>2021</v>
      </c>
      <c r="C473">
        <v>0</v>
      </c>
      <c r="D473">
        <v>0</v>
      </c>
      <c r="E473">
        <v>0</v>
      </c>
      <c r="F473">
        <v>0</v>
      </c>
      <c r="G473">
        <v>0</v>
      </c>
      <c r="H473">
        <v>0</v>
      </c>
      <c r="I473">
        <v>52</v>
      </c>
      <c r="J473" t="s">
        <v>768</v>
      </c>
      <c r="K473" t="str">
        <f>INDEX('Planning Periods'!$O$2:$O$540,MATCH('Table B Values'!A473,'Planning Periods'!$A$2:$A$540,0))</f>
        <v>Orange County</v>
      </c>
      <c r="O473" t="s">
        <v>866</v>
      </c>
      <c r="P473">
        <v>2021</v>
      </c>
      <c r="Q473">
        <v>0</v>
      </c>
      <c r="S473" t="s">
        <v>1255</v>
      </c>
      <c r="T473">
        <v>2020</v>
      </c>
      <c r="U473">
        <v>0</v>
      </c>
    </row>
    <row r="474" spans="1:21">
      <c r="A474" t="s">
        <v>978</v>
      </c>
      <c r="B474">
        <v>2021</v>
      </c>
      <c r="C474">
        <v>0</v>
      </c>
      <c r="D474">
        <v>0</v>
      </c>
      <c r="E474">
        <v>0</v>
      </c>
      <c r="F474">
        <v>0</v>
      </c>
      <c r="G474">
        <v>2</v>
      </c>
      <c r="H474">
        <v>1</v>
      </c>
      <c r="I474">
        <v>13</v>
      </c>
      <c r="J474" t="s">
        <v>768</v>
      </c>
      <c r="K474" t="str">
        <f>INDEX('Planning Periods'!$O$2:$O$540,MATCH('Table B Values'!A474,'Planning Periods'!$A$2:$A$540,0))</f>
        <v>Los Angeles County</v>
      </c>
      <c r="O474" t="s">
        <v>863</v>
      </c>
      <c r="P474">
        <v>2021</v>
      </c>
      <c r="Q474">
        <v>0</v>
      </c>
      <c r="S474" t="s">
        <v>924</v>
      </c>
      <c r="T474">
        <v>2020</v>
      </c>
      <c r="U474">
        <v>0</v>
      </c>
    </row>
    <row r="475" spans="1:21">
      <c r="A475" t="s">
        <v>980</v>
      </c>
      <c r="B475">
        <v>2021</v>
      </c>
      <c r="C475">
        <v>0</v>
      </c>
      <c r="D475">
        <v>0</v>
      </c>
      <c r="E475">
        <v>0</v>
      </c>
      <c r="F475">
        <v>3</v>
      </c>
      <c r="G475">
        <v>0</v>
      </c>
      <c r="H475">
        <v>1</v>
      </c>
      <c r="I475">
        <v>14</v>
      </c>
      <c r="J475" t="s">
        <v>768</v>
      </c>
      <c r="K475" t="str">
        <f>INDEX('Planning Periods'!$O$2:$O$540,MATCH('Table B Values'!A475,'Planning Periods'!$A$2:$A$540,0))</f>
        <v>Nevada County</v>
      </c>
      <c r="O475" t="s">
        <v>854</v>
      </c>
      <c r="P475">
        <v>2021</v>
      </c>
      <c r="Q475">
        <v>0</v>
      </c>
      <c r="S475" t="s">
        <v>1256</v>
      </c>
      <c r="T475">
        <v>2020</v>
      </c>
      <c r="U475">
        <v>0</v>
      </c>
    </row>
    <row r="476" spans="1:21">
      <c r="A476" t="s">
        <v>1016</v>
      </c>
      <c r="B476">
        <v>2021</v>
      </c>
      <c r="C476">
        <v>0</v>
      </c>
      <c r="D476">
        <v>0</v>
      </c>
      <c r="E476">
        <v>0</v>
      </c>
      <c r="F476">
        <v>8</v>
      </c>
      <c r="G476">
        <v>0</v>
      </c>
      <c r="H476">
        <v>4</v>
      </c>
      <c r="I476">
        <v>8</v>
      </c>
      <c r="J476" t="s">
        <v>768</v>
      </c>
      <c r="K476" t="str">
        <f>INDEX('Planning Periods'!$O$2:$O$540,MATCH('Table B Values'!A476,'Planning Periods'!$A$2:$A$540,0))</f>
        <v>San Luis Obispo County</v>
      </c>
      <c r="O476" t="s">
        <v>791</v>
      </c>
      <c r="P476">
        <v>2021</v>
      </c>
      <c r="Q476">
        <v>0</v>
      </c>
      <c r="S476" t="s">
        <v>929</v>
      </c>
      <c r="T476">
        <v>2020</v>
      </c>
      <c r="U476">
        <v>0</v>
      </c>
    </row>
    <row r="477" spans="1:21">
      <c r="A477" t="s">
        <v>976</v>
      </c>
      <c r="B477">
        <v>2021</v>
      </c>
      <c r="C477">
        <v>0</v>
      </c>
      <c r="D477">
        <v>0</v>
      </c>
      <c r="E477">
        <v>0</v>
      </c>
      <c r="F477">
        <v>0</v>
      </c>
      <c r="G477">
        <v>0</v>
      </c>
      <c r="H477">
        <v>1</v>
      </c>
      <c r="I477" s="359">
        <v>0</v>
      </c>
      <c r="J477" t="s">
        <v>768</v>
      </c>
      <c r="K477" t="str">
        <f>INDEX('Planning Periods'!$O$2:$O$540,MATCH('Table B Values'!A477,'Planning Periods'!$A$2:$A$540,0))</f>
        <v>Glenn County</v>
      </c>
      <c r="O477" t="s">
        <v>800</v>
      </c>
      <c r="P477">
        <v>2021</v>
      </c>
      <c r="Q477">
        <v>0</v>
      </c>
      <c r="S477" t="s">
        <v>922</v>
      </c>
      <c r="T477">
        <v>2020</v>
      </c>
      <c r="U477">
        <v>0</v>
      </c>
    </row>
    <row r="478" spans="1:21">
      <c r="A478" t="s">
        <v>983</v>
      </c>
      <c r="B478">
        <v>2021</v>
      </c>
      <c r="C478">
        <v>0</v>
      </c>
      <c r="D478">
        <v>0</v>
      </c>
      <c r="E478">
        <v>0</v>
      </c>
      <c r="F478">
        <v>0</v>
      </c>
      <c r="G478">
        <v>0</v>
      </c>
      <c r="H478">
        <v>0</v>
      </c>
      <c r="I478">
        <v>1</v>
      </c>
      <c r="J478" t="s">
        <v>768</v>
      </c>
      <c r="K478" t="str">
        <f>INDEX('Planning Periods'!$O$2:$O$540,MATCH('Table B Values'!A478,'Planning Periods'!$A$2:$A$540,0))</f>
        <v>San Bernardino County</v>
      </c>
      <c r="O478" t="s">
        <v>852</v>
      </c>
      <c r="P478">
        <v>2021</v>
      </c>
      <c r="Q478">
        <v>0</v>
      </c>
      <c r="S478" t="s">
        <v>1257</v>
      </c>
      <c r="T478">
        <v>2020</v>
      </c>
      <c r="U478">
        <v>0</v>
      </c>
    </row>
    <row r="479" spans="1:21">
      <c r="A479" t="s">
        <v>1085</v>
      </c>
      <c r="B479">
        <v>2021</v>
      </c>
      <c r="C479">
        <v>0</v>
      </c>
      <c r="D479">
        <v>1</v>
      </c>
      <c r="E479">
        <v>0</v>
      </c>
      <c r="F479">
        <v>2</v>
      </c>
      <c r="G479">
        <v>0</v>
      </c>
      <c r="H479">
        <v>37</v>
      </c>
      <c r="I479">
        <v>9</v>
      </c>
      <c r="J479" t="s">
        <v>768</v>
      </c>
      <c r="K479" t="str">
        <f>INDEX('Planning Periods'!$O$2:$O$540,MATCH('Table B Values'!A479,'Planning Periods'!$A$2:$A$540,0))</f>
        <v>San Diego County</v>
      </c>
      <c r="O479" t="s">
        <v>794</v>
      </c>
      <c r="P479">
        <v>2021</v>
      </c>
      <c r="Q479">
        <v>0</v>
      </c>
      <c r="S479" t="s">
        <v>1258</v>
      </c>
      <c r="T479">
        <v>2020</v>
      </c>
      <c r="U479">
        <v>0</v>
      </c>
    </row>
    <row r="480" spans="1:21">
      <c r="A480" t="s">
        <v>1087</v>
      </c>
      <c r="B480">
        <v>2021</v>
      </c>
      <c r="C480">
        <v>0</v>
      </c>
      <c r="D480">
        <v>0</v>
      </c>
      <c r="E480">
        <v>0</v>
      </c>
      <c r="F480">
        <v>0</v>
      </c>
      <c r="G480">
        <v>0</v>
      </c>
      <c r="H480">
        <v>0</v>
      </c>
      <c r="I480">
        <v>21</v>
      </c>
      <c r="J480" t="s">
        <v>768</v>
      </c>
      <c r="K480" t="str">
        <f>INDEX('Planning Periods'!$O$2:$O$540,MATCH('Table B Values'!A480,'Planning Periods'!$A$2:$A$540,0))</f>
        <v>Los Angeles County</v>
      </c>
      <c r="O480" t="s">
        <v>843</v>
      </c>
      <c r="P480">
        <v>2021</v>
      </c>
      <c r="Q480">
        <v>0</v>
      </c>
      <c r="S480" t="s">
        <v>941</v>
      </c>
      <c r="T480">
        <v>2020</v>
      </c>
      <c r="U480">
        <v>0</v>
      </c>
    </row>
    <row r="481" spans="1:21">
      <c r="A481" t="s">
        <v>1111</v>
      </c>
      <c r="B481">
        <v>2021</v>
      </c>
      <c r="C481">
        <v>0</v>
      </c>
      <c r="D481">
        <v>0</v>
      </c>
      <c r="E481">
        <v>0</v>
      </c>
      <c r="F481">
        <v>0</v>
      </c>
      <c r="G481">
        <v>0</v>
      </c>
      <c r="H481">
        <v>0</v>
      </c>
      <c r="I481">
        <v>20</v>
      </c>
      <c r="J481" t="s">
        <v>768</v>
      </c>
      <c r="K481" t="str">
        <f>INDEX('Planning Periods'!$O$2:$O$540,MATCH('Table B Values'!A481,'Planning Periods'!$A$2:$A$540,0))</f>
        <v>Riverside County</v>
      </c>
      <c r="O481" t="s">
        <v>837</v>
      </c>
      <c r="P481">
        <v>2021</v>
      </c>
      <c r="Q481">
        <v>0</v>
      </c>
      <c r="S481" t="s">
        <v>1259</v>
      </c>
      <c r="T481">
        <v>2020</v>
      </c>
      <c r="U481">
        <v>0</v>
      </c>
    </row>
    <row r="482" spans="1:21">
      <c r="A482" t="s">
        <v>1090</v>
      </c>
      <c r="B482">
        <v>2021</v>
      </c>
      <c r="C482">
        <v>0</v>
      </c>
      <c r="D482">
        <v>0</v>
      </c>
      <c r="E482">
        <v>0</v>
      </c>
      <c r="F482">
        <v>0</v>
      </c>
      <c r="G482">
        <v>0</v>
      </c>
      <c r="H482">
        <v>0</v>
      </c>
      <c r="I482">
        <v>1</v>
      </c>
      <c r="J482" t="s">
        <v>768</v>
      </c>
      <c r="K482" t="str">
        <f>INDEX('Planning Periods'!$O$2:$O$540,MATCH('Table B Values'!A482,'Planning Periods'!$A$2:$A$540,0))</f>
        <v>Ventura County</v>
      </c>
      <c r="O482" t="s">
        <v>1210</v>
      </c>
      <c r="P482">
        <v>2021</v>
      </c>
      <c r="Q482">
        <v>0</v>
      </c>
      <c r="S482" t="s">
        <v>934</v>
      </c>
      <c r="T482">
        <v>2020</v>
      </c>
      <c r="U482">
        <v>0</v>
      </c>
    </row>
    <row r="483" spans="1:21">
      <c r="A483" t="s">
        <v>1095</v>
      </c>
      <c r="B483">
        <v>2021</v>
      </c>
      <c r="C483">
        <v>0</v>
      </c>
      <c r="D483">
        <v>0</v>
      </c>
      <c r="E483">
        <v>0</v>
      </c>
      <c r="F483">
        <v>0</v>
      </c>
      <c r="G483">
        <v>0</v>
      </c>
      <c r="H483">
        <v>0</v>
      </c>
      <c r="I483">
        <v>2</v>
      </c>
      <c r="J483" t="s">
        <v>768</v>
      </c>
      <c r="K483" t="str">
        <f>INDEX('Planning Periods'!$O$2:$O$540,MATCH('Table B Values'!A483,'Planning Periods'!$A$2:$A$540,0))</f>
        <v>Riverside County</v>
      </c>
      <c r="O483" t="s">
        <v>1208</v>
      </c>
      <c r="P483">
        <v>2021</v>
      </c>
      <c r="Q483">
        <v>0</v>
      </c>
      <c r="S483" t="s">
        <v>1260</v>
      </c>
      <c r="T483">
        <v>2020</v>
      </c>
      <c r="U483">
        <v>52</v>
      </c>
    </row>
    <row r="484" spans="1:21">
      <c r="A484" t="s">
        <v>836</v>
      </c>
      <c r="B484">
        <v>2021</v>
      </c>
      <c r="C484">
        <v>46</v>
      </c>
      <c r="D484">
        <v>0</v>
      </c>
      <c r="E484">
        <v>65</v>
      </c>
      <c r="F484">
        <v>0</v>
      </c>
      <c r="G484">
        <v>0</v>
      </c>
      <c r="H484">
        <v>0</v>
      </c>
      <c r="I484">
        <v>749</v>
      </c>
      <c r="J484" t="s">
        <v>768</v>
      </c>
      <c r="K484" t="str">
        <f>INDEX('Planning Periods'!$O$2:$O$540,MATCH('Table B Values'!A484,'Planning Periods'!$A$2:$A$540,0))</f>
        <v>San Diego County</v>
      </c>
      <c r="O484" t="s">
        <v>789</v>
      </c>
      <c r="P484">
        <v>2021</v>
      </c>
      <c r="Q484">
        <v>0</v>
      </c>
      <c r="S484" t="s">
        <v>932</v>
      </c>
      <c r="T484">
        <v>2020</v>
      </c>
      <c r="U484">
        <v>0</v>
      </c>
    </row>
    <row r="485" spans="1:21">
      <c r="A485" t="s">
        <v>1128</v>
      </c>
      <c r="B485">
        <v>2021</v>
      </c>
      <c r="C485">
        <v>11</v>
      </c>
      <c r="D485">
        <v>0</v>
      </c>
      <c r="E485">
        <v>96</v>
      </c>
      <c r="F485">
        <v>6</v>
      </c>
      <c r="G485">
        <v>0</v>
      </c>
      <c r="H485">
        <v>3</v>
      </c>
      <c r="I485">
        <v>127</v>
      </c>
      <c r="J485" t="s">
        <v>768</v>
      </c>
      <c r="K485" t="str">
        <f>INDEX('Planning Periods'!$O$2:$O$540,MATCH('Table B Values'!A485,'Planning Periods'!$A$2:$A$540,0))</f>
        <v>Sacramento County</v>
      </c>
      <c r="O485" t="s">
        <v>861</v>
      </c>
      <c r="P485">
        <v>2021</v>
      </c>
      <c r="Q485">
        <v>0</v>
      </c>
      <c r="S485" t="s">
        <v>1261</v>
      </c>
      <c r="T485">
        <v>2020</v>
      </c>
      <c r="U485">
        <v>0</v>
      </c>
    </row>
    <row r="486" spans="1:21">
      <c r="A486" t="s">
        <v>1097</v>
      </c>
      <c r="B486">
        <v>2021</v>
      </c>
      <c r="C486">
        <v>0</v>
      </c>
      <c r="D486">
        <v>0</v>
      </c>
      <c r="E486">
        <v>0</v>
      </c>
      <c r="F486">
        <v>0</v>
      </c>
      <c r="G486">
        <v>0</v>
      </c>
      <c r="H486">
        <v>0</v>
      </c>
      <c r="I486">
        <v>138</v>
      </c>
      <c r="J486" t="s">
        <v>768</v>
      </c>
      <c r="K486" t="str">
        <f>INDEX('Planning Periods'!$O$2:$O$540,MATCH('Table B Values'!A486,'Planning Periods'!$A$2:$A$540,0))</f>
        <v>San Bernardino County</v>
      </c>
      <c r="O486" t="s">
        <v>858</v>
      </c>
      <c r="P486">
        <v>2021</v>
      </c>
      <c r="Q486">
        <v>0</v>
      </c>
      <c r="S486" t="s">
        <v>1262</v>
      </c>
      <c r="T486">
        <v>2020</v>
      </c>
      <c r="U486">
        <v>0</v>
      </c>
    </row>
    <row r="487" spans="1:21">
      <c r="A487" t="s">
        <v>927</v>
      </c>
      <c r="B487">
        <v>2021</v>
      </c>
      <c r="C487" s="359">
        <v>0</v>
      </c>
      <c r="D487">
        <v>2</v>
      </c>
      <c r="E487">
        <v>0</v>
      </c>
      <c r="F487">
        <v>2</v>
      </c>
      <c r="G487">
        <v>0</v>
      </c>
      <c r="H487">
        <v>2</v>
      </c>
      <c r="I487" s="359">
        <v>3</v>
      </c>
      <c r="J487" t="s">
        <v>768</v>
      </c>
      <c r="K487" t="str">
        <f>INDEX('Planning Periods'!$O$2:$O$540,MATCH('Table B Values'!A487,'Planning Periods'!$A$2:$A$540,0))</f>
        <v>San Bernardino County</v>
      </c>
      <c r="O487" t="s">
        <v>795</v>
      </c>
      <c r="P487">
        <v>2021</v>
      </c>
      <c r="Q487">
        <v>0</v>
      </c>
      <c r="S487" t="s">
        <v>918</v>
      </c>
      <c r="T487">
        <v>2020</v>
      </c>
      <c r="U487">
        <v>0</v>
      </c>
    </row>
    <row r="488" spans="1:21">
      <c r="A488" t="s">
        <v>1091</v>
      </c>
      <c r="B488">
        <v>2021</v>
      </c>
      <c r="C488">
        <v>0</v>
      </c>
      <c r="D488">
        <v>0</v>
      </c>
      <c r="E488">
        <v>0</v>
      </c>
      <c r="F488">
        <v>2</v>
      </c>
      <c r="G488">
        <v>0</v>
      </c>
      <c r="H488">
        <v>0</v>
      </c>
      <c r="I488">
        <v>1</v>
      </c>
      <c r="J488" t="s">
        <v>768</v>
      </c>
      <c r="K488" t="str">
        <f>INDEX('Planning Periods'!$O$2:$O$540,MATCH('Table B Values'!A488,'Planning Periods'!$A$2:$A$540,0))</f>
        <v>Inyo County</v>
      </c>
      <c r="O488" t="s">
        <v>835</v>
      </c>
      <c r="P488">
        <v>2021</v>
      </c>
      <c r="Q488">
        <v>0</v>
      </c>
      <c r="S488" t="s">
        <v>1263</v>
      </c>
      <c r="T488">
        <v>2020</v>
      </c>
      <c r="U488">
        <v>0</v>
      </c>
    </row>
    <row r="489" spans="1:21">
      <c r="A489" t="s">
        <v>1139</v>
      </c>
      <c r="B489">
        <v>2021</v>
      </c>
      <c r="C489">
        <v>0</v>
      </c>
      <c r="D489">
        <v>0</v>
      </c>
      <c r="E489">
        <v>0</v>
      </c>
      <c r="F489">
        <v>0</v>
      </c>
      <c r="G489">
        <v>0</v>
      </c>
      <c r="H489">
        <v>2</v>
      </c>
      <c r="I489">
        <v>0</v>
      </c>
      <c r="J489" t="s">
        <v>768</v>
      </c>
      <c r="K489" t="str">
        <f>INDEX('Planning Periods'!$O$2:$O$540,MATCH('Table B Values'!A489,'Planning Periods'!$A$2:$A$540,0))</f>
        <v>Riverside County</v>
      </c>
      <c r="O489" t="s">
        <v>928</v>
      </c>
      <c r="P489">
        <v>2021</v>
      </c>
      <c r="Q489">
        <v>0</v>
      </c>
      <c r="S489" t="s">
        <v>1264</v>
      </c>
      <c r="T489">
        <v>2020</v>
      </c>
      <c r="U489">
        <v>0</v>
      </c>
    </row>
    <row r="490" spans="1:21">
      <c r="A490" t="s">
        <v>1086</v>
      </c>
      <c r="B490">
        <v>2021</v>
      </c>
      <c r="C490">
        <v>0</v>
      </c>
      <c r="D490">
        <v>1</v>
      </c>
      <c r="E490">
        <v>0</v>
      </c>
      <c r="F490">
        <v>0</v>
      </c>
      <c r="G490">
        <v>0</v>
      </c>
      <c r="H490">
        <v>0</v>
      </c>
      <c r="I490">
        <v>7</v>
      </c>
      <c r="J490" t="s">
        <v>768</v>
      </c>
      <c r="K490" t="str">
        <f>INDEX('Planning Periods'!$O$2:$O$540,MATCH('Table B Values'!A490,'Planning Periods'!$A$2:$A$540,0))</f>
        <v>Los Angeles County</v>
      </c>
      <c r="O490" t="s">
        <v>782</v>
      </c>
      <c r="P490">
        <v>2021</v>
      </c>
      <c r="Q490">
        <v>0</v>
      </c>
      <c r="S490" t="s">
        <v>1265</v>
      </c>
      <c r="T490">
        <v>2020</v>
      </c>
      <c r="U490">
        <v>0</v>
      </c>
    </row>
    <row r="491" spans="1:21">
      <c r="A491" t="s">
        <v>1093</v>
      </c>
      <c r="B491">
        <v>2021</v>
      </c>
      <c r="C491">
        <v>0</v>
      </c>
      <c r="D491">
        <v>0</v>
      </c>
      <c r="E491">
        <v>0</v>
      </c>
      <c r="F491">
        <v>0</v>
      </c>
      <c r="G491">
        <v>0</v>
      </c>
      <c r="H491">
        <v>0</v>
      </c>
      <c r="I491">
        <v>12</v>
      </c>
      <c r="J491" t="s">
        <v>768</v>
      </c>
      <c r="K491" t="str">
        <f>INDEX('Planning Periods'!$O$2:$O$540,MATCH('Table B Values'!A491,'Planning Periods'!$A$2:$A$540,0))</f>
        <v>San Bernardino County</v>
      </c>
      <c r="O491" t="s">
        <v>839</v>
      </c>
      <c r="P491">
        <v>2021</v>
      </c>
      <c r="Q491">
        <v>0</v>
      </c>
      <c r="S491" t="s">
        <v>951</v>
      </c>
      <c r="T491">
        <v>2020</v>
      </c>
      <c r="U491">
        <v>10</v>
      </c>
    </row>
    <row r="492" spans="1:21">
      <c r="A492" t="s">
        <v>1107</v>
      </c>
      <c r="B492">
        <v>2021</v>
      </c>
      <c r="C492">
        <v>0</v>
      </c>
      <c r="D492">
        <v>0</v>
      </c>
      <c r="E492">
        <v>0</v>
      </c>
      <c r="F492">
        <v>0</v>
      </c>
      <c r="G492">
        <v>0</v>
      </c>
      <c r="H492">
        <v>0</v>
      </c>
      <c r="I492">
        <v>62</v>
      </c>
      <c r="J492" t="s">
        <v>768</v>
      </c>
      <c r="K492" t="str">
        <f>INDEX('Planning Periods'!$O$2:$O$540,MATCH('Table B Values'!A492,'Planning Periods'!$A$2:$A$540,0))</f>
        <v>Imperial County</v>
      </c>
      <c r="O492" t="s">
        <v>982</v>
      </c>
      <c r="P492">
        <v>2021</v>
      </c>
      <c r="Q492">
        <v>0</v>
      </c>
      <c r="S492" t="s">
        <v>1266</v>
      </c>
      <c r="T492">
        <v>2020</v>
      </c>
      <c r="U492">
        <v>0</v>
      </c>
    </row>
    <row r="493" spans="1:21">
      <c r="A493" t="s">
        <v>1105</v>
      </c>
      <c r="B493">
        <v>2021</v>
      </c>
      <c r="C493">
        <v>3</v>
      </c>
      <c r="D493">
        <v>0</v>
      </c>
      <c r="E493">
        <v>5</v>
      </c>
      <c r="F493">
        <v>56</v>
      </c>
      <c r="G493">
        <v>0</v>
      </c>
      <c r="H493">
        <v>1</v>
      </c>
      <c r="I493">
        <v>52</v>
      </c>
      <c r="J493" t="s">
        <v>768</v>
      </c>
      <c r="K493" t="str">
        <f>INDEX('Planning Periods'!$O$2:$O$540,MATCH('Table B Values'!A493,'Planning Periods'!$A$2:$A$540,0))</f>
        <v>Los Angeles County</v>
      </c>
      <c r="O493" t="s">
        <v>975</v>
      </c>
      <c r="P493">
        <v>2021</v>
      </c>
      <c r="Q493">
        <v>0</v>
      </c>
      <c r="S493" t="s">
        <v>944</v>
      </c>
      <c r="T493">
        <v>2020</v>
      </c>
      <c r="U493">
        <v>0</v>
      </c>
    </row>
    <row r="494" spans="1:21">
      <c r="A494" t="s">
        <v>952</v>
      </c>
      <c r="B494">
        <v>2021</v>
      </c>
      <c r="C494">
        <v>0</v>
      </c>
      <c r="D494">
        <v>0</v>
      </c>
      <c r="E494">
        <v>0</v>
      </c>
      <c r="F494">
        <v>0</v>
      </c>
      <c r="G494">
        <v>0</v>
      </c>
      <c r="H494">
        <v>0</v>
      </c>
      <c r="I494">
        <v>89</v>
      </c>
      <c r="J494" t="s">
        <v>768</v>
      </c>
      <c r="K494" t="str">
        <f>INDEX('Planning Periods'!$O$2:$O$540,MATCH('Table B Values'!A494,'Planning Periods'!$A$2:$A$540,0))</f>
        <v>Calaveras County</v>
      </c>
      <c r="O494" t="s">
        <v>810</v>
      </c>
      <c r="P494">
        <v>2021</v>
      </c>
      <c r="Q494">
        <v>0</v>
      </c>
      <c r="S494" t="s">
        <v>1074</v>
      </c>
      <c r="T494">
        <v>2022</v>
      </c>
      <c r="U494">
        <v>0</v>
      </c>
    </row>
    <row r="495" spans="1:21">
      <c r="A495" t="s">
        <v>1108</v>
      </c>
      <c r="B495">
        <v>2021</v>
      </c>
      <c r="C495">
        <v>0</v>
      </c>
      <c r="D495">
        <v>0</v>
      </c>
      <c r="E495">
        <v>0</v>
      </c>
      <c r="F495">
        <v>0</v>
      </c>
      <c r="G495">
        <v>0</v>
      </c>
      <c r="H495">
        <v>0</v>
      </c>
      <c r="I495">
        <v>1</v>
      </c>
      <c r="J495" t="s">
        <v>768</v>
      </c>
      <c r="K495" t="str">
        <f>INDEX('Planning Periods'!$O$2:$O$540,MATCH('Table B Values'!A495,'Planning Periods'!$A$2:$A$540,0))</f>
        <v>Orange County</v>
      </c>
      <c r="O495" t="s">
        <v>844</v>
      </c>
      <c r="P495">
        <v>2021</v>
      </c>
      <c r="Q495">
        <v>0</v>
      </c>
      <c r="S495" t="s">
        <v>1084</v>
      </c>
      <c r="T495">
        <v>2022</v>
      </c>
      <c r="U495">
        <v>2</v>
      </c>
    </row>
    <row r="496" spans="1:21">
      <c r="A496" t="s">
        <v>955</v>
      </c>
      <c r="B496">
        <v>2021</v>
      </c>
      <c r="C496">
        <v>0</v>
      </c>
      <c r="D496">
        <v>0</v>
      </c>
      <c r="E496">
        <v>0</v>
      </c>
      <c r="F496">
        <v>2</v>
      </c>
      <c r="G496">
        <v>0</v>
      </c>
      <c r="H496">
        <v>0</v>
      </c>
      <c r="I496">
        <v>17</v>
      </c>
      <c r="J496" t="s">
        <v>768</v>
      </c>
      <c r="K496" t="str">
        <f>INDEX('Planning Periods'!$O$2:$O$540,MATCH('Table B Values'!A496,'Planning Periods'!$A$2:$A$540,0))</f>
        <v>Orange County</v>
      </c>
      <c r="O496" t="s">
        <v>772</v>
      </c>
      <c r="P496">
        <v>2021</v>
      </c>
      <c r="Q496">
        <v>0</v>
      </c>
      <c r="S496" t="s">
        <v>1099</v>
      </c>
      <c r="T496">
        <v>2022</v>
      </c>
      <c r="U496">
        <v>0</v>
      </c>
    </row>
    <row r="497" spans="1:21">
      <c r="A497" t="s">
        <v>801</v>
      </c>
      <c r="B497">
        <v>2021</v>
      </c>
      <c r="C497">
        <v>0</v>
      </c>
      <c r="D497">
        <v>0</v>
      </c>
      <c r="E497">
        <v>0</v>
      </c>
      <c r="F497">
        <v>0</v>
      </c>
      <c r="G497">
        <v>0</v>
      </c>
      <c r="H497">
        <v>0</v>
      </c>
      <c r="I497">
        <v>20</v>
      </c>
      <c r="J497" t="s">
        <v>768</v>
      </c>
      <c r="K497" t="str">
        <f>INDEX('Planning Periods'!$O$2:$O$540,MATCH('Table B Values'!A497,'Planning Periods'!$A$2:$A$540,0))</f>
        <v>Los Angeles County</v>
      </c>
      <c r="O497" t="s">
        <v>834</v>
      </c>
      <c r="P497">
        <v>2021</v>
      </c>
      <c r="Q497">
        <v>0</v>
      </c>
      <c r="S497" t="s">
        <v>1082</v>
      </c>
      <c r="T497">
        <v>2022</v>
      </c>
      <c r="U497">
        <v>0</v>
      </c>
    </row>
    <row r="498" spans="1:21">
      <c r="A498" t="s">
        <v>997</v>
      </c>
      <c r="B498">
        <v>2021</v>
      </c>
      <c r="C498">
        <v>0</v>
      </c>
      <c r="D498">
        <v>1</v>
      </c>
      <c r="E498">
        <v>0</v>
      </c>
      <c r="F498">
        <v>0</v>
      </c>
      <c r="G498">
        <v>0</v>
      </c>
      <c r="H498">
        <v>0</v>
      </c>
      <c r="I498">
        <v>4</v>
      </c>
      <c r="J498" t="s">
        <v>768</v>
      </c>
      <c r="K498" t="str">
        <f>INDEX('Planning Periods'!$O$2:$O$540,MATCH('Table B Values'!A498,'Planning Periods'!$A$2:$A$540,0))</f>
        <v>Orange County</v>
      </c>
      <c r="O498" t="s">
        <v>1060</v>
      </c>
      <c r="P498">
        <v>2021</v>
      </c>
      <c r="Q498">
        <v>0</v>
      </c>
      <c r="S498" t="s">
        <v>1156</v>
      </c>
      <c r="T498">
        <v>2022</v>
      </c>
      <c r="U498">
        <v>0</v>
      </c>
    </row>
    <row r="499" spans="1:21">
      <c r="A499" t="s">
        <v>853</v>
      </c>
      <c r="B499">
        <v>2021</v>
      </c>
      <c r="C499">
        <v>0</v>
      </c>
      <c r="D499">
        <v>0</v>
      </c>
      <c r="E499">
        <v>0</v>
      </c>
      <c r="F499">
        <v>1</v>
      </c>
      <c r="G499">
        <v>0</v>
      </c>
      <c r="H499">
        <v>2</v>
      </c>
      <c r="I499">
        <v>12</v>
      </c>
      <c r="J499" t="s">
        <v>768</v>
      </c>
      <c r="K499" t="str">
        <f>INDEX('Planning Periods'!$O$2:$O$540,MATCH('Table B Values'!A499,'Planning Periods'!$A$2:$A$540,0))</f>
        <v>Los Angeles County</v>
      </c>
      <c r="O499" t="s">
        <v>796</v>
      </c>
      <c r="P499">
        <v>2021</v>
      </c>
      <c r="Q499">
        <v>0</v>
      </c>
      <c r="S499" t="s">
        <v>1267</v>
      </c>
      <c r="T499">
        <v>2022</v>
      </c>
      <c r="U499">
        <v>24</v>
      </c>
    </row>
    <row r="500" spans="1:21">
      <c r="A500" t="s">
        <v>1071</v>
      </c>
      <c r="B500">
        <v>2021</v>
      </c>
      <c r="C500">
        <v>0</v>
      </c>
      <c r="D500">
        <v>0</v>
      </c>
      <c r="E500">
        <v>0</v>
      </c>
      <c r="F500">
        <v>0</v>
      </c>
      <c r="G500">
        <v>0</v>
      </c>
      <c r="H500">
        <v>0</v>
      </c>
      <c r="I500">
        <v>4</v>
      </c>
      <c r="J500" t="s">
        <v>768</v>
      </c>
      <c r="K500" t="str">
        <f>INDEX('Planning Periods'!$O$2:$O$540,MATCH('Table B Values'!A500,'Planning Periods'!$A$2:$A$540,0))</f>
        <v>Los Angeles County</v>
      </c>
      <c r="O500" t="s">
        <v>793</v>
      </c>
      <c r="P500">
        <v>2021</v>
      </c>
      <c r="Q500">
        <v>0</v>
      </c>
      <c r="S500" t="s">
        <v>1080</v>
      </c>
      <c r="T500">
        <v>2022</v>
      </c>
      <c r="U500">
        <v>13</v>
      </c>
    </row>
    <row r="501" spans="1:21">
      <c r="A501" t="s">
        <v>1000</v>
      </c>
      <c r="B501">
        <v>2021</v>
      </c>
      <c r="C501">
        <v>0</v>
      </c>
      <c r="D501">
        <v>1</v>
      </c>
      <c r="E501">
        <v>0</v>
      </c>
      <c r="F501">
        <v>1</v>
      </c>
      <c r="G501">
        <v>0</v>
      </c>
      <c r="H501">
        <v>0</v>
      </c>
      <c r="I501">
        <v>1</v>
      </c>
      <c r="J501" t="s">
        <v>768</v>
      </c>
      <c r="K501" t="str">
        <f>INDEX('Planning Periods'!$O$2:$O$540,MATCH('Table B Values'!A501,'Planning Periods'!$A$2:$A$540,0))</f>
        <v>Orange County</v>
      </c>
      <c r="O501" t="s">
        <v>897</v>
      </c>
      <c r="P501">
        <v>2021</v>
      </c>
      <c r="Q501">
        <v>0</v>
      </c>
      <c r="S501" t="s">
        <v>1094</v>
      </c>
      <c r="T501">
        <v>2022</v>
      </c>
      <c r="U501">
        <v>0</v>
      </c>
    </row>
    <row r="502" spans="1:21">
      <c r="A502" t="s">
        <v>873</v>
      </c>
      <c r="B502">
        <v>2021</v>
      </c>
      <c r="C502">
        <v>0</v>
      </c>
      <c r="D502">
        <v>1</v>
      </c>
      <c r="E502">
        <v>0</v>
      </c>
      <c r="F502">
        <v>2</v>
      </c>
      <c r="G502">
        <v>0</v>
      </c>
      <c r="H502">
        <v>0</v>
      </c>
      <c r="I502">
        <v>1</v>
      </c>
      <c r="J502" t="s">
        <v>768</v>
      </c>
      <c r="K502" t="str">
        <f>INDEX('Planning Periods'!$O$2:$O$540,MATCH('Table B Values'!A502,'Planning Periods'!$A$2:$A$540,0))</f>
        <v>Los Angeles County</v>
      </c>
      <c r="O502" t="s">
        <v>799</v>
      </c>
      <c r="P502">
        <v>2021</v>
      </c>
      <c r="Q502">
        <v>0</v>
      </c>
      <c r="S502" t="s">
        <v>1065</v>
      </c>
      <c r="T502">
        <v>2022</v>
      </c>
      <c r="U502">
        <v>0</v>
      </c>
    </row>
    <row r="503" spans="1:21">
      <c r="A503" t="s">
        <v>993</v>
      </c>
      <c r="B503">
        <v>2021</v>
      </c>
      <c r="C503">
        <v>0</v>
      </c>
      <c r="D503">
        <v>0</v>
      </c>
      <c r="E503">
        <v>0</v>
      </c>
      <c r="F503">
        <v>0</v>
      </c>
      <c r="G503">
        <v>0</v>
      </c>
      <c r="H503">
        <v>0</v>
      </c>
      <c r="I503">
        <v>23</v>
      </c>
      <c r="J503" t="s">
        <v>768</v>
      </c>
      <c r="K503" t="str">
        <f>INDEX('Planning Periods'!$O$2:$O$540,MATCH('Table B Values'!A503,'Planning Periods'!$A$2:$A$540,0))</f>
        <v>Los Angeles County</v>
      </c>
      <c r="O503" t="s">
        <v>802</v>
      </c>
      <c r="P503">
        <v>2021</v>
      </c>
      <c r="Q503">
        <v>0</v>
      </c>
      <c r="S503" t="s">
        <v>1067</v>
      </c>
      <c r="T503">
        <v>2022</v>
      </c>
      <c r="U503">
        <v>0</v>
      </c>
    </row>
    <row r="504" spans="1:21">
      <c r="A504" t="s">
        <v>850</v>
      </c>
      <c r="B504">
        <v>2021</v>
      </c>
      <c r="C504">
        <v>0</v>
      </c>
      <c r="D504">
        <v>18</v>
      </c>
      <c r="E504">
        <v>0</v>
      </c>
      <c r="F504">
        <v>0</v>
      </c>
      <c r="G504">
        <v>0</v>
      </c>
      <c r="H504">
        <v>309</v>
      </c>
      <c r="I504">
        <v>3</v>
      </c>
      <c r="J504" t="s">
        <v>768</v>
      </c>
      <c r="K504" t="str">
        <f>INDEX('Planning Periods'!$O$2:$O$540,MATCH('Table B Values'!A504,'Planning Periods'!$A$2:$A$540,0))</f>
        <v>Yolo County</v>
      </c>
      <c r="O504" t="s">
        <v>776</v>
      </c>
      <c r="P504">
        <v>2021</v>
      </c>
      <c r="Q504">
        <v>0</v>
      </c>
      <c r="S504" t="s">
        <v>1059</v>
      </c>
      <c r="T504">
        <v>2022</v>
      </c>
      <c r="U504">
        <v>0</v>
      </c>
    </row>
    <row r="505" spans="1:21">
      <c r="A505" t="s">
        <v>995</v>
      </c>
      <c r="B505">
        <v>2021</v>
      </c>
      <c r="C505">
        <v>0</v>
      </c>
      <c r="D505">
        <v>0</v>
      </c>
      <c r="E505">
        <v>0</v>
      </c>
      <c r="F505">
        <v>0</v>
      </c>
      <c r="G505">
        <v>0</v>
      </c>
      <c r="H505">
        <v>8</v>
      </c>
      <c r="I505">
        <v>6</v>
      </c>
      <c r="J505" t="s">
        <v>768</v>
      </c>
      <c r="K505" t="str">
        <f>INDEX('Planning Periods'!$O$2:$O$540,MATCH('Table B Values'!A505,'Planning Periods'!$A$2:$A$540,0))</f>
        <v>San Diego County</v>
      </c>
      <c r="O505" t="s">
        <v>774</v>
      </c>
      <c r="P505">
        <v>2021</v>
      </c>
      <c r="Q505">
        <v>0</v>
      </c>
      <c r="S505" t="s">
        <v>1049</v>
      </c>
      <c r="T505">
        <v>2022</v>
      </c>
      <c r="U505">
        <v>0</v>
      </c>
    </row>
    <row r="506" spans="1:21">
      <c r="A506" t="s">
        <v>1122</v>
      </c>
      <c r="B506">
        <v>2021</v>
      </c>
      <c r="C506">
        <v>0</v>
      </c>
      <c r="D506">
        <v>0</v>
      </c>
      <c r="E506">
        <v>0</v>
      </c>
      <c r="F506">
        <v>0</v>
      </c>
      <c r="G506">
        <v>0</v>
      </c>
      <c r="H506">
        <v>22</v>
      </c>
      <c r="I506">
        <v>0</v>
      </c>
      <c r="J506" t="s">
        <v>768</v>
      </c>
      <c r="K506" t="str">
        <f>INDEX('Planning Periods'!$O$2:$O$540,MATCH('Table B Values'!A506,'Planning Periods'!$A$2:$A$540,0))</f>
        <v>Riverside County</v>
      </c>
      <c r="O506" t="s">
        <v>805</v>
      </c>
      <c r="P506">
        <v>2021</v>
      </c>
      <c r="Q506">
        <v>0</v>
      </c>
      <c r="S506" t="s">
        <v>1089</v>
      </c>
      <c r="T506">
        <v>2022</v>
      </c>
      <c r="U506">
        <v>0</v>
      </c>
    </row>
    <row r="507" spans="1:21">
      <c r="A507" t="s">
        <v>1126</v>
      </c>
      <c r="B507">
        <v>2021</v>
      </c>
      <c r="C507">
        <v>0</v>
      </c>
      <c r="D507">
        <v>0</v>
      </c>
      <c r="E507">
        <v>0</v>
      </c>
      <c r="F507">
        <v>0</v>
      </c>
      <c r="G507">
        <v>0</v>
      </c>
      <c r="H507">
        <v>0</v>
      </c>
      <c r="I507">
        <v>6</v>
      </c>
      <c r="J507" t="s">
        <v>768</v>
      </c>
      <c r="K507" t="str">
        <f>INDEX('Planning Periods'!$O$2:$O$540,MATCH('Table B Values'!A507,'Planning Periods'!$A$2:$A$540,0))</f>
        <v>San Bernardino County</v>
      </c>
      <c r="O507" t="s">
        <v>913</v>
      </c>
      <c r="P507">
        <v>2021</v>
      </c>
      <c r="Q507">
        <v>0</v>
      </c>
      <c r="S507" t="s">
        <v>1052</v>
      </c>
      <c r="T507">
        <v>2022</v>
      </c>
      <c r="U507">
        <v>0</v>
      </c>
    </row>
    <row r="508" spans="1:21">
      <c r="A508" t="s">
        <v>1123</v>
      </c>
      <c r="B508">
        <v>2021</v>
      </c>
      <c r="C508">
        <v>0</v>
      </c>
      <c r="D508">
        <v>2</v>
      </c>
      <c r="E508">
        <v>0</v>
      </c>
      <c r="F508">
        <v>1</v>
      </c>
      <c r="G508">
        <v>0</v>
      </c>
      <c r="H508">
        <v>1</v>
      </c>
      <c r="I508">
        <v>16</v>
      </c>
      <c r="J508" t="s">
        <v>768</v>
      </c>
      <c r="K508" t="str">
        <f>INDEX('Planning Periods'!$O$2:$O$540,MATCH('Table B Values'!A508,'Planning Periods'!$A$2:$A$540,0))</f>
        <v>Los Angeles County</v>
      </c>
      <c r="O508" t="s">
        <v>1045</v>
      </c>
      <c r="P508">
        <v>2021</v>
      </c>
      <c r="Q508">
        <v>0</v>
      </c>
      <c r="S508" t="s">
        <v>1047</v>
      </c>
      <c r="T508">
        <v>2022</v>
      </c>
      <c r="U508">
        <v>0</v>
      </c>
    </row>
    <row r="509" spans="1:21">
      <c r="A509" t="s">
        <v>1124</v>
      </c>
      <c r="B509">
        <v>2021</v>
      </c>
      <c r="C509">
        <v>0</v>
      </c>
      <c r="D509">
        <v>0</v>
      </c>
      <c r="E509">
        <v>0</v>
      </c>
      <c r="F509">
        <v>113</v>
      </c>
      <c r="G509">
        <v>0</v>
      </c>
      <c r="H509">
        <v>5</v>
      </c>
      <c r="I509">
        <v>0</v>
      </c>
      <c r="J509" t="s">
        <v>768</v>
      </c>
      <c r="K509" t="str">
        <f>INDEX('Planning Periods'!$O$2:$O$540,MATCH('Table B Values'!A509,'Planning Periods'!$A$2:$A$540,0))</f>
        <v>Lake County</v>
      </c>
      <c r="O509" t="s">
        <v>990</v>
      </c>
      <c r="P509">
        <v>2021</v>
      </c>
      <c r="Q509">
        <v>0</v>
      </c>
      <c r="S509" t="s">
        <v>1109</v>
      </c>
      <c r="T509">
        <v>2022</v>
      </c>
      <c r="U509">
        <v>0</v>
      </c>
    </row>
    <row r="510" spans="1:21">
      <c r="A510" t="s">
        <v>949</v>
      </c>
      <c r="B510">
        <v>2021</v>
      </c>
      <c r="C510">
        <v>0</v>
      </c>
      <c r="D510">
        <v>1</v>
      </c>
      <c r="E510">
        <v>0</v>
      </c>
      <c r="F510">
        <v>9</v>
      </c>
      <c r="G510">
        <v>0</v>
      </c>
      <c r="H510">
        <v>1</v>
      </c>
      <c r="I510">
        <v>10</v>
      </c>
      <c r="J510" t="s">
        <v>768</v>
      </c>
      <c r="K510" t="str">
        <f>INDEX('Planning Periods'!$O$2:$O$540,MATCH('Table B Values'!A510,'Planning Periods'!$A$2:$A$540,0))</f>
        <v>Colusa County</v>
      </c>
      <c r="O510" t="s">
        <v>830</v>
      </c>
      <c r="P510">
        <v>2021</v>
      </c>
      <c r="Q510">
        <v>0</v>
      </c>
      <c r="S510" t="s">
        <v>1268</v>
      </c>
      <c r="T510">
        <v>2022</v>
      </c>
      <c r="U510">
        <v>0</v>
      </c>
    </row>
    <row r="511" spans="1:21">
      <c r="A511" t="s">
        <v>1072</v>
      </c>
      <c r="B511">
        <v>2021</v>
      </c>
      <c r="C511">
        <v>0</v>
      </c>
      <c r="D511">
        <v>0</v>
      </c>
      <c r="E511">
        <v>0</v>
      </c>
      <c r="F511">
        <v>0</v>
      </c>
      <c r="G511">
        <v>0</v>
      </c>
      <c r="H511">
        <v>0</v>
      </c>
      <c r="I511">
        <v>44</v>
      </c>
      <c r="J511" t="s">
        <v>768</v>
      </c>
      <c r="K511" t="str">
        <f>INDEX('Planning Periods'!$O$2:$O$540,MATCH('Table B Values'!A511,'Planning Periods'!$A$2:$A$540,0))</f>
        <v>San Diego County</v>
      </c>
      <c r="O511" t="s">
        <v>959</v>
      </c>
      <c r="P511">
        <v>2021</v>
      </c>
      <c r="Q511">
        <v>0</v>
      </c>
      <c r="S511" t="s">
        <v>1269</v>
      </c>
      <c r="T511">
        <v>2022</v>
      </c>
      <c r="U511">
        <v>0</v>
      </c>
    </row>
    <row r="512" spans="1:21">
      <c r="A512" t="s">
        <v>1120</v>
      </c>
      <c r="B512">
        <v>2021</v>
      </c>
      <c r="C512">
        <v>0</v>
      </c>
      <c r="D512">
        <v>0</v>
      </c>
      <c r="E512">
        <v>0</v>
      </c>
      <c r="F512">
        <v>7</v>
      </c>
      <c r="G512">
        <v>0</v>
      </c>
      <c r="H512">
        <v>1</v>
      </c>
      <c r="I512">
        <v>6</v>
      </c>
      <c r="J512" t="s">
        <v>768</v>
      </c>
      <c r="K512" t="str">
        <f>INDEX('Planning Periods'!$O$2:$O$540,MATCH('Table B Values'!A512,'Planning Periods'!$A$2:$A$540,0))</f>
        <v>Orange County</v>
      </c>
      <c r="O512" t="s">
        <v>1017</v>
      </c>
      <c r="P512">
        <v>2021</v>
      </c>
      <c r="Q512">
        <v>0</v>
      </c>
      <c r="S512" t="s">
        <v>1160</v>
      </c>
      <c r="T512">
        <v>2022</v>
      </c>
      <c r="U512">
        <v>0</v>
      </c>
    </row>
    <row r="513" spans="1:21">
      <c r="A513" t="s">
        <v>1078</v>
      </c>
      <c r="B513">
        <v>2021</v>
      </c>
      <c r="C513">
        <v>0</v>
      </c>
      <c r="D513">
        <v>0</v>
      </c>
      <c r="E513">
        <v>0</v>
      </c>
      <c r="F513">
        <v>0</v>
      </c>
      <c r="G513">
        <v>0</v>
      </c>
      <c r="H513">
        <v>0</v>
      </c>
      <c r="I513">
        <v>10</v>
      </c>
      <c r="J513" t="s">
        <v>768</v>
      </c>
      <c r="K513" t="str">
        <f>INDEX('Planning Periods'!$O$2:$O$540,MATCH('Table B Values'!A513,'Planning Periods'!$A$2:$A$540,0))</f>
        <v>Los Angeles County</v>
      </c>
      <c r="O513" t="s">
        <v>828</v>
      </c>
      <c r="P513">
        <v>2021</v>
      </c>
      <c r="Q513">
        <v>0</v>
      </c>
      <c r="S513" t="s">
        <v>1142</v>
      </c>
      <c r="T513">
        <v>2022</v>
      </c>
      <c r="U513">
        <v>38</v>
      </c>
    </row>
    <row r="514" spans="1:21">
      <c r="A514" t="s">
        <v>816</v>
      </c>
      <c r="B514">
        <v>2021</v>
      </c>
      <c r="C514">
        <v>0</v>
      </c>
      <c r="D514">
        <v>0</v>
      </c>
      <c r="E514">
        <v>0</v>
      </c>
      <c r="F514">
        <v>0</v>
      </c>
      <c r="G514">
        <v>0</v>
      </c>
      <c r="H514">
        <v>0</v>
      </c>
      <c r="I514">
        <v>47</v>
      </c>
      <c r="J514" t="s">
        <v>768</v>
      </c>
      <c r="K514" t="str">
        <f>INDEX('Planning Periods'!$O$2:$O$540,MATCH('Table B Values'!A514,'Planning Periods'!$A$2:$A$540,0))</f>
        <v>Riverside County</v>
      </c>
      <c r="O514" t="s">
        <v>825</v>
      </c>
      <c r="P514">
        <v>2021</v>
      </c>
      <c r="Q514">
        <v>0</v>
      </c>
      <c r="S514" t="s">
        <v>1161</v>
      </c>
      <c r="T514">
        <v>2022</v>
      </c>
      <c r="U514">
        <v>0</v>
      </c>
    </row>
    <row r="515" spans="1:21">
      <c r="A515" t="s">
        <v>878</v>
      </c>
      <c r="B515">
        <v>2021</v>
      </c>
      <c r="C515">
        <v>0</v>
      </c>
      <c r="D515">
        <v>0</v>
      </c>
      <c r="E515">
        <v>0</v>
      </c>
      <c r="F515">
        <v>5</v>
      </c>
      <c r="G515">
        <v>0</v>
      </c>
      <c r="H515">
        <v>0</v>
      </c>
      <c r="I515">
        <v>9</v>
      </c>
      <c r="J515" t="s">
        <v>768</v>
      </c>
      <c r="K515" t="str">
        <f>INDEX('Planning Periods'!$O$2:$O$540,MATCH('Table B Values'!A515,'Planning Periods'!$A$2:$A$540,0))</f>
        <v>San Bernardino County</v>
      </c>
      <c r="O515" t="s">
        <v>1197</v>
      </c>
      <c r="P515">
        <v>2021</v>
      </c>
      <c r="Q515">
        <v>0</v>
      </c>
      <c r="S515" t="s">
        <v>1162</v>
      </c>
      <c r="T515">
        <v>2022</v>
      </c>
      <c r="U515">
        <v>0</v>
      </c>
    </row>
    <row r="516" spans="1:21">
      <c r="A516" t="s">
        <v>871</v>
      </c>
      <c r="B516">
        <v>2021</v>
      </c>
      <c r="C516">
        <v>0</v>
      </c>
      <c r="D516">
        <v>0</v>
      </c>
      <c r="E516">
        <v>0</v>
      </c>
      <c r="F516">
        <v>0</v>
      </c>
      <c r="G516">
        <v>0</v>
      </c>
      <c r="H516">
        <v>0</v>
      </c>
      <c r="I516">
        <v>10</v>
      </c>
      <c r="J516" t="s">
        <v>768</v>
      </c>
      <c r="K516" t="str">
        <f>INDEX('Planning Periods'!$O$2:$O$540,MATCH('Table B Values'!A516,'Planning Periods'!$A$2:$A$540,0))</f>
        <v>San Bernardino County</v>
      </c>
      <c r="O516" t="s">
        <v>814</v>
      </c>
      <c r="P516">
        <v>2021</v>
      </c>
      <c r="Q516">
        <v>0</v>
      </c>
      <c r="S516" t="s">
        <v>1165</v>
      </c>
      <c r="T516">
        <v>2022</v>
      </c>
      <c r="U516">
        <v>0</v>
      </c>
    </row>
    <row r="517" spans="1:21">
      <c r="A517" t="s">
        <v>883</v>
      </c>
      <c r="B517">
        <v>2021</v>
      </c>
      <c r="C517">
        <v>0</v>
      </c>
      <c r="D517">
        <v>0</v>
      </c>
      <c r="E517">
        <v>0</v>
      </c>
      <c r="F517">
        <v>0</v>
      </c>
      <c r="G517">
        <v>0</v>
      </c>
      <c r="H517">
        <v>0</v>
      </c>
      <c r="I517">
        <v>30</v>
      </c>
      <c r="J517" t="s">
        <v>768</v>
      </c>
      <c r="K517" t="str">
        <f>INDEX('Planning Periods'!$O$2:$O$540,MATCH('Table B Values'!A517,'Planning Periods'!$A$2:$A$540,0))</f>
        <v>Sutter County</v>
      </c>
      <c r="O517" t="s">
        <v>1008</v>
      </c>
      <c r="P517">
        <v>2021</v>
      </c>
      <c r="Q517">
        <v>0</v>
      </c>
      <c r="S517" t="s">
        <v>1154</v>
      </c>
      <c r="T517">
        <v>2022</v>
      </c>
      <c r="U517">
        <v>0</v>
      </c>
    </row>
    <row r="518" spans="1:21">
      <c r="A518" t="s">
        <v>886</v>
      </c>
      <c r="B518">
        <v>2021</v>
      </c>
      <c r="C518">
        <v>1</v>
      </c>
      <c r="D518">
        <v>0</v>
      </c>
      <c r="E518">
        <v>0</v>
      </c>
      <c r="F518">
        <v>0</v>
      </c>
      <c r="G518">
        <v>0</v>
      </c>
      <c r="H518">
        <v>0</v>
      </c>
      <c r="I518">
        <v>406</v>
      </c>
      <c r="J518" t="s">
        <v>768</v>
      </c>
      <c r="K518" t="str">
        <f>INDEX('Planning Periods'!$O$2:$O$540,MATCH('Table B Values'!A518,'Planning Periods'!$A$2:$A$540,0))</f>
        <v>Yuba County</v>
      </c>
      <c r="O518" t="s">
        <v>1011</v>
      </c>
      <c r="P518">
        <v>2021</v>
      </c>
      <c r="Q518">
        <v>0</v>
      </c>
      <c r="S518" t="s">
        <v>1157</v>
      </c>
      <c r="T518">
        <v>2022</v>
      </c>
      <c r="U518">
        <v>0</v>
      </c>
    </row>
    <row r="519" spans="1:21">
      <c r="A519" t="s">
        <v>906</v>
      </c>
      <c r="B519">
        <v>2021</v>
      </c>
      <c r="C519">
        <v>0</v>
      </c>
      <c r="D519">
        <v>0</v>
      </c>
      <c r="E519">
        <v>0</v>
      </c>
      <c r="F519">
        <v>0</v>
      </c>
      <c r="G519">
        <v>0</v>
      </c>
      <c r="H519">
        <v>4</v>
      </c>
      <c r="I519">
        <v>19</v>
      </c>
      <c r="J519" t="s">
        <v>768</v>
      </c>
      <c r="K519" t="str">
        <f>INDEX('Planning Periods'!$O$2:$O$540,MATCH('Table B Values'!A519,'Planning Periods'!$A$2:$A$540,0))</f>
        <v>Riverside County</v>
      </c>
      <c r="O519" t="s">
        <v>992</v>
      </c>
      <c r="P519">
        <v>2021</v>
      </c>
      <c r="Q519">
        <v>0</v>
      </c>
      <c r="S519" t="s">
        <v>1159</v>
      </c>
      <c r="T519">
        <v>2022</v>
      </c>
      <c r="U519">
        <v>10</v>
      </c>
    </row>
    <row r="520" spans="1:21">
      <c r="A520" t="s">
        <v>909</v>
      </c>
      <c r="B520">
        <v>2021</v>
      </c>
      <c r="C520">
        <v>0</v>
      </c>
      <c r="D520">
        <v>0</v>
      </c>
      <c r="E520">
        <v>0</v>
      </c>
      <c r="F520">
        <v>0</v>
      </c>
      <c r="G520">
        <v>0</v>
      </c>
      <c r="H520">
        <v>0</v>
      </c>
      <c r="I520">
        <v>25</v>
      </c>
      <c r="J520" t="s">
        <v>768</v>
      </c>
      <c r="K520" t="str">
        <f>INDEX('Planning Periods'!$O$2:$O$540,MATCH('Table B Values'!A520,'Planning Periods'!$A$2:$A$540,0))</f>
        <v>Colusa County</v>
      </c>
      <c r="O520" t="s">
        <v>1055</v>
      </c>
      <c r="P520">
        <v>2021</v>
      </c>
      <c r="Q520">
        <v>0</v>
      </c>
      <c r="S520" t="s">
        <v>838</v>
      </c>
      <c r="T520">
        <v>2022</v>
      </c>
      <c r="U520">
        <v>34</v>
      </c>
    </row>
    <row r="521" spans="1:21">
      <c r="A521" t="s">
        <v>917</v>
      </c>
      <c r="B521">
        <v>2021</v>
      </c>
      <c r="C521">
        <v>0</v>
      </c>
      <c r="D521">
        <v>0</v>
      </c>
      <c r="E521">
        <v>0</v>
      </c>
      <c r="F521">
        <v>0</v>
      </c>
      <c r="G521">
        <v>0</v>
      </c>
      <c r="H521">
        <v>0</v>
      </c>
      <c r="I521">
        <v>31</v>
      </c>
      <c r="J521" t="s">
        <v>768</v>
      </c>
      <c r="K521" t="str">
        <f>INDEX('Planning Periods'!$O$2:$O$540,MATCH('Table B Values'!A521,'Planning Periods'!$A$2:$A$540,0))</f>
        <v>Orange County</v>
      </c>
      <c r="O521" t="s">
        <v>1015</v>
      </c>
      <c r="P521">
        <v>2021</v>
      </c>
      <c r="Q521">
        <v>0</v>
      </c>
      <c r="S521" t="s">
        <v>1166</v>
      </c>
      <c r="T521">
        <v>2022</v>
      </c>
      <c r="U521">
        <v>0</v>
      </c>
    </row>
    <row r="522" spans="1:21">
      <c r="A522" t="s">
        <v>914</v>
      </c>
      <c r="B522">
        <v>2021</v>
      </c>
      <c r="C522">
        <v>0</v>
      </c>
      <c r="D522">
        <v>0</v>
      </c>
      <c r="E522">
        <v>0</v>
      </c>
      <c r="F522">
        <v>11</v>
      </c>
      <c r="G522">
        <v>0</v>
      </c>
      <c r="H522">
        <v>0</v>
      </c>
      <c r="I522">
        <v>0</v>
      </c>
      <c r="J522" t="s">
        <v>768</v>
      </c>
      <c r="K522" t="str">
        <f>INDEX('Planning Periods'!$O$2:$O$540,MATCH('Table B Values'!A522,'Planning Periods'!$A$2:$A$540,0))</f>
        <v>Los Angeles County</v>
      </c>
      <c r="O522" t="s">
        <v>797</v>
      </c>
      <c r="P522">
        <v>2021</v>
      </c>
      <c r="Q522">
        <v>0</v>
      </c>
      <c r="S522" t="s">
        <v>1163</v>
      </c>
      <c r="T522">
        <v>2022</v>
      </c>
      <c r="U522">
        <v>0</v>
      </c>
    </row>
    <row r="523" spans="1:21">
      <c r="A523" t="s">
        <v>1018</v>
      </c>
      <c r="B523">
        <v>2021</v>
      </c>
      <c r="C523">
        <v>0</v>
      </c>
      <c r="D523">
        <v>0</v>
      </c>
      <c r="E523">
        <v>0</v>
      </c>
      <c r="F523">
        <v>0</v>
      </c>
      <c r="G523">
        <v>0</v>
      </c>
      <c r="H523">
        <v>4</v>
      </c>
      <c r="I523">
        <v>4</v>
      </c>
      <c r="J523" t="s">
        <v>768</v>
      </c>
      <c r="K523" t="str">
        <f>INDEX('Planning Periods'!$O$2:$O$540,MATCH('Table B Values'!A523,'Planning Periods'!$A$2:$A$540,0))</f>
        <v>Mendocino County</v>
      </c>
      <c r="O523" t="s">
        <v>1038</v>
      </c>
      <c r="P523">
        <v>2021</v>
      </c>
      <c r="Q523">
        <v>0</v>
      </c>
      <c r="S523" t="s">
        <v>1164</v>
      </c>
      <c r="T523">
        <v>2022</v>
      </c>
      <c r="U523">
        <v>0</v>
      </c>
    </row>
    <row r="524" spans="1:21">
      <c r="A524" t="s">
        <v>775</v>
      </c>
      <c r="B524">
        <v>2021</v>
      </c>
      <c r="C524">
        <v>0</v>
      </c>
      <c r="D524">
        <v>2</v>
      </c>
      <c r="E524">
        <v>0</v>
      </c>
      <c r="F524">
        <v>4</v>
      </c>
      <c r="G524">
        <v>0</v>
      </c>
      <c r="H524">
        <v>12</v>
      </c>
      <c r="I524">
        <v>1</v>
      </c>
      <c r="J524" t="s">
        <v>768</v>
      </c>
      <c r="K524" t="str">
        <f>INDEX('Planning Periods'!$O$2:$O$540,MATCH('Table B Values'!A524,'Planning Periods'!$A$2:$A$540,0))</f>
        <v>Yolo County</v>
      </c>
      <c r="O524" t="s">
        <v>1040</v>
      </c>
      <c r="P524">
        <v>2021</v>
      </c>
      <c r="Q524">
        <v>0</v>
      </c>
      <c r="S524" t="s">
        <v>1062</v>
      </c>
      <c r="T524">
        <v>2022</v>
      </c>
      <c r="U524">
        <v>0</v>
      </c>
    </row>
    <row r="525" spans="1:21">
      <c r="A525" t="s">
        <v>855</v>
      </c>
      <c r="B525">
        <v>2021</v>
      </c>
      <c r="C525">
        <v>0</v>
      </c>
      <c r="D525">
        <v>4</v>
      </c>
      <c r="E525">
        <v>0</v>
      </c>
      <c r="F525">
        <v>3</v>
      </c>
      <c r="G525">
        <v>0</v>
      </c>
      <c r="H525">
        <v>1</v>
      </c>
      <c r="I525">
        <v>2</v>
      </c>
      <c r="J525" t="s">
        <v>768</v>
      </c>
      <c r="K525" t="str">
        <f>INDEX('Planning Periods'!$O$2:$O$540,MATCH('Table B Values'!A525,'Planning Periods'!$A$2:$A$540,0))</f>
        <v>Orange County</v>
      </c>
      <c r="O525" t="s">
        <v>895</v>
      </c>
      <c r="P525">
        <v>2021</v>
      </c>
      <c r="Q525">
        <v>0</v>
      </c>
      <c r="S525" t="s">
        <v>1174</v>
      </c>
      <c r="T525">
        <v>2022</v>
      </c>
      <c r="U525">
        <v>15</v>
      </c>
    </row>
    <row r="526" spans="1:21">
      <c r="A526" t="s">
        <v>862</v>
      </c>
      <c r="B526">
        <v>2021</v>
      </c>
      <c r="C526">
        <v>0</v>
      </c>
      <c r="D526">
        <v>1</v>
      </c>
      <c r="E526">
        <v>0</v>
      </c>
      <c r="F526">
        <v>0</v>
      </c>
      <c r="G526">
        <v>5</v>
      </c>
      <c r="H526">
        <v>0</v>
      </c>
      <c r="I526">
        <v>4</v>
      </c>
      <c r="J526" t="s">
        <v>768</v>
      </c>
      <c r="K526" t="str">
        <f>INDEX('Planning Periods'!$O$2:$O$540,MATCH('Table B Values'!A526,'Planning Periods'!$A$2:$A$540,0))</f>
        <v>Yolo County</v>
      </c>
      <c r="O526" t="s">
        <v>1158</v>
      </c>
      <c r="P526">
        <v>2021</v>
      </c>
      <c r="Q526">
        <v>0</v>
      </c>
      <c r="S526" t="s">
        <v>1175</v>
      </c>
      <c r="T526">
        <v>2022</v>
      </c>
      <c r="U526">
        <v>22</v>
      </c>
    </row>
    <row r="527" spans="1:21">
      <c r="A527" t="s">
        <v>807</v>
      </c>
      <c r="B527">
        <v>2021</v>
      </c>
      <c r="C527">
        <v>0</v>
      </c>
      <c r="D527">
        <v>3</v>
      </c>
      <c r="E527">
        <v>2</v>
      </c>
      <c r="F527">
        <v>6</v>
      </c>
      <c r="G527">
        <v>0</v>
      </c>
      <c r="H527">
        <v>24</v>
      </c>
      <c r="I527" s="359">
        <v>53</v>
      </c>
      <c r="J527" t="s">
        <v>768</v>
      </c>
      <c r="K527" t="str">
        <f>INDEX('Planning Periods'!$O$2:$O$540,MATCH('Table B Values'!A527,'Planning Periods'!$A$2:$A$540,0))</f>
        <v>Yolo County</v>
      </c>
      <c r="O527" t="s">
        <v>1033</v>
      </c>
      <c r="P527">
        <v>2021</v>
      </c>
      <c r="Q527">
        <v>0</v>
      </c>
      <c r="S527" t="s">
        <v>1176</v>
      </c>
      <c r="T527">
        <v>2022</v>
      </c>
      <c r="U527">
        <v>0</v>
      </c>
    </row>
    <row r="528" spans="1:21">
      <c r="A528" t="s">
        <v>935</v>
      </c>
      <c r="B528">
        <v>2020</v>
      </c>
      <c r="C528">
        <v>0</v>
      </c>
      <c r="D528">
        <v>2</v>
      </c>
      <c r="E528">
        <v>0</v>
      </c>
      <c r="F528">
        <v>2</v>
      </c>
      <c r="G528">
        <v>0</v>
      </c>
      <c r="H528">
        <v>0</v>
      </c>
      <c r="I528">
        <v>4</v>
      </c>
      <c r="J528" t="s">
        <v>768</v>
      </c>
      <c r="K528" t="str">
        <f>INDEX('Planning Periods'!$O$2:$O$540,MATCH('Table B Values'!A528,'Planning Periods'!$A$2:$A$540,0))</f>
        <v>Sierra County</v>
      </c>
      <c r="O528" t="s">
        <v>885</v>
      </c>
      <c r="P528">
        <v>2021</v>
      </c>
      <c r="Q528">
        <v>0</v>
      </c>
      <c r="S528" t="s">
        <v>1170</v>
      </c>
      <c r="T528">
        <v>2022</v>
      </c>
      <c r="U528">
        <v>0</v>
      </c>
    </row>
    <row r="529" spans="1:21">
      <c r="A529" t="s">
        <v>1055</v>
      </c>
      <c r="B529">
        <v>2020</v>
      </c>
      <c r="C529">
        <v>0</v>
      </c>
      <c r="D529">
        <v>0</v>
      </c>
      <c r="E529">
        <v>0</v>
      </c>
      <c r="F529">
        <v>0</v>
      </c>
      <c r="G529">
        <v>0</v>
      </c>
      <c r="H529">
        <v>0</v>
      </c>
      <c r="I529">
        <v>2</v>
      </c>
      <c r="J529" t="s">
        <v>768</v>
      </c>
      <c r="K529" t="str">
        <f>INDEX('Planning Periods'!$O$2:$O$540,MATCH('Table B Values'!A529,'Planning Periods'!$A$2:$A$540,0))</f>
        <v>Tuolumne County</v>
      </c>
      <c r="O529" t="s">
        <v>1046</v>
      </c>
      <c r="P529">
        <v>2021</v>
      </c>
      <c r="Q529">
        <v>0</v>
      </c>
      <c r="S529" t="s">
        <v>1270</v>
      </c>
      <c r="T529">
        <v>2022</v>
      </c>
      <c r="U529">
        <v>0</v>
      </c>
    </row>
    <row r="530" spans="1:21">
      <c r="A530" t="s">
        <v>913</v>
      </c>
      <c r="B530">
        <v>2020</v>
      </c>
      <c r="C530">
        <v>0</v>
      </c>
      <c r="D530">
        <v>2</v>
      </c>
      <c r="E530">
        <v>0</v>
      </c>
      <c r="F530">
        <v>17</v>
      </c>
      <c r="G530">
        <v>0</v>
      </c>
      <c r="H530">
        <v>3</v>
      </c>
      <c r="I530">
        <v>132</v>
      </c>
      <c r="J530" t="s">
        <v>768</v>
      </c>
      <c r="K530" t="str">
        <f>INDEX('Planning Periods'!$O$2:$O$540,MATCH('Table B Values'!A530,'Planning Periods'!$A$2:$A$540,0))</f>
        <v>Shasta County</v>
      </c>
      <c r="O530" t="s">
        <v>1035</v>
      </c>
      <c r="P530">
        <v>2021</v>
      </c>
      <c r="Q530">
        <v>0</v>
      </c>
      <c r="S530" t="s">
        <v>1173</v>
      </c>
      <c r="T530">
        <v>2022</v>
      </c>
      <c r="U530">
        <v>27</v>
      </c>
    </row>
    <row r="531" spans="1:21">
      <c r="A531" t="s">
        <v>990</v>
      </c>
      <c r="B531">
        <v>2020</v>
      </c>
      <c r="C531">
        <v>0</v>
      </c>
      <c r="D531">
        <v>2</v>
      </c>
      <c r="E531">
        <v>0</v>
      </c>
      <c r="F531">
        <v>2</v>
      </c>
      <c r="G531">
        <v>0</v>
      </c>
      <c r="H531">
        <v>1</v>
      </c>
      <c r="I531">
        <v>1</v>
      </c>
      <c r="J531" t="s">
        <v>768</v>
      </c>
      <c r="K531" t="str">
        <f>INDEX('Planning Periods'!$O$2:$O$540,MATCH('Table B Values'!A531,'Planning Periods'!$A$2:$A$540,0))</f>
        <v>Shasta County</v>
      </c>
      <c r="O531" t="s">
        <v>930</v>
      </c>
      <c r="P531">
        <v>2021</v>
      </c>
      <c r="Q531">
        <v>0</v>
      </c>
      <c r="S531" t="s">
        <v>1169</v>
      </c>
      <c r="T531">
        <v>2022</v>
      </c>
      <c r="U531">
        <v>0</v>
      </c>
    </row>
    <row r="532" spans="1:21">
      <c r="A532" t="s">
        <v>1197</v>
      </c>
      <c r="B532">
        <v>2020</v>
      </c>
      <c r="C532">
        <v>0</v>
      </c>
      <c r="D532">
        <v>0</v>
      </c>
      <c r="E532">
        <v>0</v>
      </c>
      <c r="F532">
        <v>0</v>
      </c>
      <c r="G532">
        <v>0</v>
      </c>
      <c r="H532">
        <v>0</v>
      </c>
      <c r="I532">
        <v>21</v>
      </c>
      <c r="J532" t="s">
        <v>768</v>
      </c>
      <c r="K532" t="str">
        <f>INDEX('Planning Periods'!$O$2:$O$540,MATCH('Table B Values'!A532,'Planning Periods'!$A$2:$A$540,0))</f>
        <v>Lassen County</v>
      </c>
      <c r="O532" t="s">
        <v>1196</v>
      </c>
      <c r="P532">
        <v>2021</v>
      </c>
      <c r="Q532">
        <v>0</v>
      </c>
      <c r="S532" t="s">
        <v>1167</v>
      </c>
      <c r="T532">
        <v>2022</v>
      </c>
      <c r="U532">
        <v>0</v>
      </c>
    </row>
    <row r="533" spans="1:21">
      <c r="A533" t="s">
        <v>1217</v>
      </c>
      <c r="B533">
        <v>2020</v>
      </c>
      <c r="C533">
        <v>0</v>
      </c>
      <c r="D533">
        <v>0</v>
      </c>
      <c r="E533">
        <v>0</v>
      </c>
      <c r="F533">
        <v>0</v>
      </c>
      <c r="G533">
        <v>0</v>
      </c>
      <c r="H533">
        <v>0</v>
      </c>
      <c r="I533" s="359">
        <v>64</v>
      </c>
      <c r="J533" t="s">
        <v>768</v>
      </c>
      <c r="K533" t="str">
        <f>INDEX('Planning Periods'!$O$2:$O$540,MATCH('Table B Values'!A533,'Planning Periods'!$A$2:$A$540,0))</f>
        <v>Tuolumne County</v>
      </c>
      <c r="O533" t="s">
        <v>875</v>
      </c>
      <c r="P533">
        <v>2021</v>
      </c>
      <c r="Q533">
        <v>0</v>
      </c>
      <c r="S533" t="s">
        <v>1189</v>
      </c>
      <c r="T533">
        <v>2022</v>
      </c>
      <c r="U533">
        <v>0</v>
      </c>
    </row>
    <row r="534" spans="1:21">
      <c r="A534" t="s">
        <v>822</v>
      </c>
      <c r="B534">
        <v>2020</v>
      </c>
      <c r="C534">
        <v>0</v>
      </c>
      <c r="D534">
        <v>0</v>
      </c>
      <c r="E534">
        <v>30</v>
      </c>
      <c r="F534">
        <v>1</v>
      </c>
      <c r="G534">
        <v>0</v>
      </c>
      <c r="H534">
        <v>5</v>
      </c>
      <c r="I534">
        <v>9</v>
      </c>
      <c r="J534" t="s">
        <v>768</v>
      </c>
      <c r="K534" t="str">
        <f>INDEX('Planning Periods'!$O$2:$O$540,MATCH('Table B Values'!A534,'Planning Periods'!$A$2:$A$540,0))</f>
        <v>Mendocino County</v>
      </c>
      <c r="O534" t="s">
        <v>905</v>
      </c>
      <c r="P534">
        <v>2021</v>
      </c>
      <c r="Q534">
        <v>0</v>
      </c>
      <c r="S534" t="s">
        <v>1190</v>
      </c>
      <c r="T534">
        <v>2022</v>
      </c>
      <c r="U534">
        <v>9</v>
      </c>
    </row>
    <row r="535" spans="1:21">
      <c r="A535" t="s">
        <v>1060</v>
      </c>
      <c r="B535">
        <v>2020</v>
      </c>
      <c r="C535">
        <v>0</v>
      </c>
      <c r="D535">
        <v>6</v>
      </c>
      <c r="E535">
        <v>0</v>
      </c>
      <c r="F535">
        <v>59</v>
      </c>
      <c r="G535">
        <v>0</v>
      </c>
      <c r="H535" s="359">
        <v>20</v>
      </c>
      <c r="I535" s="359">
        <v>26</v>
      </c>
      <c r="J535" t="s">
        <v>768</v>
      </c>
      <c r="K535" t="str">
        <f>INDEX('Planning Periods'!$O$2:$O$540,MATCH('Table B Values'!A535,'Planning Periods'!$A$2:$A$540,0))</f>
        <v>Tehama County</v>
      </c>
      <c r="O535" t="s">
        <v>907</v>
      </c>
      <c r="P535">
        <v>2021</v>
      </c>
      <c r="Q535">
        <v>0</v>
      </c>
      <c r="S535" t="s">
        <v>1187</v>
      </c>
      <c r="T535">
        <v>2022</v>
      </c>
      <c r="U535">
        <v>0</v>
      </c>
    </row>
    <row r="536" spans="1:21">
      <c r="A536" t="s">
        <v>982</v>
      </c>
      <c r="B536">
        <v>2020</v>
      </c>
      <c r="C536">
        <v>57</v>
      </c>
      <c r="D536">
        <v>0</v>
      </c>
      <c r="E536">
        <v>57</v>
      </c>
      <c r="F536">
        <v>0</v>
      </c>
      <c r="G536">
        <v>0</v>
      </c>
      <c r="H536">
        <v>8</v>
      </c>
      <c r="I536">
        <v>96</v>
      </c>
      <c r="J536" t="s">
        <v>768</v>
      </c>
      <c r="K536" t="str">
        <f>INDEX('Planning Periods'!$O$2:$O$540,MATCH('Table B Values'!A536,'Planning Periods'!$A$2:$A$540,0))</f>
        <v>Nevada County</v>
      </c>
      <c r="O536" t="s">
        <v>891</v>
      </c>
      <c r="P536">
        <v>2021</v>
      </c>
      <c r="Q536">
        <v>0</v>
      </c>
      <c r="S536" t="s">
        <v>1188</v>
      </c>
      <c r="T536">
        <v>2022</v>
      </c>
      <c r="U536">
        <v>0</v>
      </c>
    </row>
    <row r="537" spans="1:21">
      <c r="A537" t="s">
        <v>842</v>
      </c>
      <c r="B537">
        <v>2020</v>
      </c>
      <c r="C537">
        <v>39</v>
      </c>
      <c r="D537">
        <v>0</v>
      </c>
      <c r="E537">
        <v>0</v>
      </c>
      <c r="F537">
        <v>0</v>
      </c>
      <c r="G537">
        <v>0</v>
      </c>
      <c r="H537">
        <v>43</v>
      </c>
      <c r="I537">
        <v>67</v>
      </c>
      <c r="J537" t="s">
        <v>768</v>
      </c>
      <c r="K537" t="str">
        <f>INDEX('Planning Periods'!$O$2:$O$540,MATCH('Table B Values'!A537,'Planning Periods'!$A$2:$A$540,0))</f>
        <v>Mendocino County</v>
      </c>
      <c r="O537" t="s">
        <v>898</v>
      </c>
      <c r="P537">
        <v>2021</v>
      </c>
      <c r="Q537">
        <v>0</v>
      </c>
      <c r="S537" t="s">
        <v>1168</v>
      </c>
      <c r="T537">
        <v>2022</v>
      </c>
      <c r="U537">
        <v>0</v>
      </c>
    </row>
    <row r="538" spans="1:21">
      <c r="A538" t="s">
        <v>937</v>
      </c>
      <c r="B538">
        <v>2020</v>
      </c>
      <c r="C538">
        <v>0</v>
      </c>
      <c r="D538">
        <v>1</v>
      </c>
      <c r="E538">
        <v>0</v>
      </c>
      <c r="F538">
        <v>0</v>
      </c>
      <c r="G538">
        <v>0</v>
      </c>
      <c r="H538">
        <v>3</v>
      </c>
      <c r="I538">
        <v>2</v>
      </c>
      <c r="J538" t="s">
        <v>768</v>
      </c>
      <c r="K538" t="str">
        <f>INDEX('Planning Periods'!$O$2:$O$540,MATCH('Table B Values'!A538,'Planning Periods'!$A$2:$A$540,0))</f>
        <v>Modoc County</v>
      </c>
      <c r="O538" t="s">
        <v>900</v>
      </c>
      <c r="P538">
        <v>2021</v>
      </c>
      <c r="Q538">
        <v>0</v>
      </c>
      <c r="S538" t="s">
        <v>1271</v>
      </c>
      <c r="T538">
        <v>2022</v>
      </c>
      <c r="U538">
        <v>0</v>
      </c>
    </row>
    <row r="539" spans="1:21">
      <c r="A539" t="s">
        <v>869</v>
      </c>
      <c r="B539">
        <v>2020</v>
      </c>
      <c r="C539">
        <v>0</v>
      </c>
      <c r="D539">
        <v>0</v>
      </c>
      <c r="E539">
        <v>0</v>
      </c>
      <c r="F539">
        <v>0</v>
      </c>
      <c r="G539">
        <v>0</v>
      </c>
      <c r="H539">
        <v>0</v>
      </c>
      <c r="I539">
        <v>61</v>
      </c>
      <c r="J539" t="s">
        <v>768</v>
      </c>
      <c r="K539" t="str">
        <f>INDEX('Planning Periods'!$O$2:$O$540,MATCH('Table B Values'!A539,'Planning Periods'!$A$2:$A$540,0))</f>
        <v>Mono County</v>
      </c>
      <c r="O539" t="s">
        <v>893</v>
      </c>
      <c r="P539">
        <v>2021</v>
      </c>
      <c r="Q539">
        <v>0</v>
      </c>
      <c r="S539" t="s">
        <v>1177</v>
      </c>
      <c r="T539">
        <v>2022</v>
      </c>
      <c r="U539">
        <v>0</v>
      </c>
    </row>
    <row r="540" spans="1:21">
      <c r="A540" t="s">
        <v>879</v>
      </c>
      <c r="B540">
        <v>2020</v>
      </c>
      <c r="C540">
        <v>0</v>
      </c>
      <c r="D540">
        <v>0</v>
      </c>
      <c r="E540">
        <v>1</v>
      </c>
      <c r="F540">
        <v>0</v>
      </c>
      <c r="G540">
        <v>0</v>
      </c>
      <c r="H540">
        <v>0</v>
      </c>
      <c r="I540">
        <v>55</v>
      </c>
      <c r="J540" t="s">
        <v>768</v>
      </c>
      <c r="K540" t="str">
        <f>INDEX('Planning Periods'!$O$2:$O$540,MATCH('Table B Values'!A540,'Planning Periods'!$A$2:$A$540,0))</f>
        <v>Mariposa County</v>
      </c>
      <c r="O540" t="s">
        <v>1064</v>
      </c>
      <c r="P540">
        <v>2021</v>
      </c>
      <c r="Q540">
        <v>0</v>
      </c>
      <c r="S540" t="s">
        <v>1130</v>
      </c>
      <c r="T540">
        <v>2022</v>
      </c>
      <c r="U540">
        <v>0</v>
      </c>
    </row>
    <row r="541" spans="1:21">
      <c r="A541" t="s">
        <v>939</v>
      </c>
      <c r="B541">
        <v>2020</v>
      </c>
      <c r="C541">
        <v>0</v>
      </c>
      <c r="D541">
        <v>0</v>
      </c>
      <c r="E541">
        <v>0</v>
      </c>
      <c r="F541">
        <v>2</v>
      </c>
      <c r="G541">
        <v>0</v>
      </c>
      <c r="H541">
        <v>3</v>
      </c>
      <c r="I541">
        <v>7</v>
      </c>
      <c r="J541" t="s">
        <v>768</v>
      </c>
      <c r="K541" t="str">
        <f>INDEX('Planning Periods'!$O$2:$O$540,MATCH('Table B Values'!A541,'Planning Periods'!$A$2:$A$540,0))</f>
        <v>Mono County</v>
      </c>
      <c r="O541" t="s">
        <v>1066</v>
      </c>
      <c r="P541">
        <v>2021</v>
      </c>
      <c r="Q541">
        <v>0</v>
      </c>
      <c r="S541" t="s">
        <v>1131</v>
      </c>
      <c r="T541">
        <v>2022</v>
      </c>
      <c r="U541">
        <v>0</v>
      </c>
    </row>
    <row r="542" spans="1:21">
      <c r="A542" t="s">
        <v>835</v>
      </c>
      <c r="B542">
        <v>2020</v>
      </c>
      <c r="C542">
        <v>0</v>
      </c>
      <c r="D542">
        <v>0</v>
      </c>
      <c r="E542">
        <v>0</v>
      </c>
      <c r="F542">
        <v>0</v>
      </c>
      <c r="G542">
        <v>0</v>
      </c>
      <c r="H542">
        <v>2</v>
      </c>
      <c r="I542">
        <v>0</v>
      </c>
      <c r="J542" t="s">
        <v>768</v>
      </c>
      <c r="K542" t="str">
        <f>INDEX('Planning Periods'!$O$2:$O$540,MATCH('Table B Values'!A542,'Planning Periods'!$A$2:$A$540,0))</f>
        <v>Tehama County</v>
      </c>
      <c r="O542" t="s">
        <v>1068</v>
      </c>
      <c r="P542">
        <v>2021</v>
      </c>
      <c r="Q542">
        <v>0</v>
      </c>
      <c r="S542" t="s">
        <v>1133</v>
      </c>
      <c r="T542">
        <v>2022</v>
      </c>
      <c r="U542">
        <v>0</v>
      </c>
    </row>
    <row r="543" spans="1:21">
      <c r="A543" t="s">
        <v>795</v>
      </c>
      <c r="B543">
        <v>2020</v>
      </c>
      <c r="C543">
        <v>0</v>
      </c>
      <c r="D543">
        <v>0</v>
      </c>
      <c r="E543">
        <v>0</v>
      </c>
      <c r="F543">
        <v>0</v>
      </c>
      <c r="G543">
        <v>0</v>
      </c>
      <c r="H543">
        <v>0</v>
      </c>
      <c r="I543">
        <v>12</v>
      </c>
      <c r="J543" t="s">
        <v>768</v>
      </c>
      <c r="K543" t="str">
        <f>INDEX('Planning Periods'!$O$2:$O$540,MATCH('Table B Values'!A543,'Planning Periods'!$A$2:$A$540,0))</f>
        <v>Shasta County</v>
      </c>
      <c r="O543" t="s">
        <v>1070</v>
      </c>
      <c r="P543">
        <v>2021</v>
      </c>
      <c r="Q543">
        <v>0</v>
      </c>
      <c r="S543" t="s">
        <v>1272</v>
      </c>
      <c r="T543">
        <v>2022</v>
      </c>
      <c r="U543">
        <v>0</v>
      </c>
    </row>
    <row r="544" spans="1:21">
      <c r="A544" t="s">
        <v>901</v>
      </c>
      <c r="B544">
        <v>2020</v>
      </c>
      <c r="C544">
        <v>0</v>
      </c>
      <c r="D544">
        <v>0</v>
      </c>
      <c r="E544">
        <v>0</v>
      </c>
      <c r="F544">
        <v>0</v>
      </c>
      <c r="G544">
        <v>0</v>
      </c>
      <c r="H544">
        <v>0</v>
      </c>
      <c r="I544">
        <v>6</v>
      </c>
      <c r="J544" t="s">
        <v>768</v>
      </c>
      <c r="K544" t="str">
        <f>INDEX('Planning Periods'!$O$2:$O$540,MATCH('Table B Values'!A544,'Planning Periods'!$A$2:$A$540,0))</f>
        <v>Nevada County</v>
      </c>
      <c r="O544" t="s">
        <v>781</v>
      </c>
      <c r="P544">
        <v>2021</v>
      </c>
      <c r="Q544">
        <v>0</v>
      </c>
      <c r="S544" t="s">
        <v>1127</v>
      </c>
      <c r="T544">
        <v>2022</v>
      </c>
      <c r="U544">
        <v>0</v>
      </c>
    </row>
    <row r="545" spans="1:21">
      <c r="A545" t="s">
        <v>854</v>
      </c>
      <c r="B545">
        <v>2020</v>
      </c>
      <c r="C545">
        <v>0</v>
      </c>
      <c r="D545">
        <v>0</v>
      </c>
      <c r="E545">
        <v>0</v>
      </c>
      <c r="F545">
        <v>2</v>
      </c>
      <c r="G545">
        <v>0</v>
      </c>
      <c r="H545">
        <v>13</v>
      </c>
      <c r="I545">
        <v>30</v>
      </c>
      <c r="J545" t="s">
        <v>768</v>
      </c>
      <c r="K545" t="str">
        <f>INDEX('Planning Periods'!$O$2:$O$540,MATCH('Table B Values'!A545,'Planning Periods'!$A$2:$A$540,0))</f>
        <v>Plumas County</v>
      </c>
      <c r="O545" t="s">
        <v>1050</v>
      </c>
      <c r="P545">
        <v>2021</v>
      </c>
      <c r="Q545">
        <v>0</v>
      </c>
      <c r="S545" t="s">
        <v>1129</v>
      </c>
      <c r="T545">
        <v>2022</v>
      </c>
      <c r="U545">
        <v>0</v>
      </c>
    </row>
    <row r="546" spans="1:21">
      <c r="A546" t="s">
        <v>1018</v>
      </c>
      <c r="B546">
        <v>2020</v>
      </c>
      <c r="C546">
        <v>0</v>
      </c>
      <c r="D546">
        <v>0</v>
      </c>
      <c r="E546">
        <v>0</v>
      </c>
      <c r="F546">
        <v>2</v>
      </c>
      <c r="G546">
        <v>0</v>
      </c>
      <c r="H546">
        <v>1</v>
      </c>
      <c r="I546">
        <v>0</v>
      </c>
      <c r="J546" t="s">
        <v>768</v>
      </c>
      <c r="K546" t="str">
        <f>INDEX('Planning Periods'!$O$2:$O$540,MATCH('Table B Values'!A546,'Planning Periods'!$A$2:$A$540,0))</f>
        <v>Mendocino County</v>
      </c>
      <c r="O546" t="s">
        <v>1054</v>
      </c>
      <c r="P546">
        <v>2021</v>
      </c>
      <c r="Q546">
        <v>0</v>
      </c>
      <c r="S546" t="s">
        <v>1135</v>
      </c>
      <c r="T546">
        <v>2022</v>
      </c>
      <c r="U546">
        <v>0</v>
      </c>
    </row>
    <row r="547" spans="1:21">
      <c r="A547" t="s">
        <v>973</v>
      </c>
      <c r="B547">
        <v>2020</v>
      </c>
      <c r="C547">
        <v>0</v>
      </c>
      <c r="D547">
        <v>0</v>
      </c>
      <c r="E547">
        <v>0</v>
      </c>
      <c r="F547">
        <v>0</v>
      </c>
      <c r="G547">
        <v>0</v>
      </c>
      <c r="H547">
        <v>0</v>
      </c>
      <c r="I547">
        <v>2</v>
      </c>
      <c r="J547" t="s">
        <v>768</v>
      </c>
      <c r="K547" t="str">
        <f>INDEX('Planning Periods'!$O$2:$O$540,MATCH('Table B Values'!A547,'Planning Periods'!$A$2:$A$540,0))</f>
        <v>Humboldt County</v>
      </c>
      <c r="O547" t="s">
        <v>1048</v>
      </c>
      <c r="P547">
        <v>2021</v>
      </c>
      <c r="Q547">
        <v>0</v>
      </c>
      <c r="S547" t="s">
        <v>1110</v>
      </c>
      <c r="T547">
        <v>2022</v>
      </c>
      <c r="U547">
        <v>0</v>
      </c>
    </row>
    <row r="548" spans="1:21">
      <c r="A548" t="s">
        <v>962</v>
      </c>
      <c r="B548">
        <v>2020</v>
      </c>
      <c r="C548">
        <v>27</v>
      </c>
      <c r="D548">
        <v>0</v>
      </c>
      <c r="E548">
        <v>43</v>
      </c>
      <c r="F548">
        <v>0</v>
      </c>
      <c r="G548">
        <v>0</v>
      </c>
      <c r="H548">
        <v>2</v>
      </c>
      <c r="I548">
        <v>3</v>
      </c>
      <c r="J548" t="s">
        <v>768</v>
      </c>
      <c r="K548" t="str">
        <f>INDEX('Planning Periods'!$O$2:$O$540,MATCH('Table B Values'!A548,'Planning Periods'!$A$2:$A$540,0))</f>
        <v>Mendocino County</v>
      </c>
      <c r="O548" t="s">
        <v>1021</v>
      </c>
      <c r="P548">
        <v>2021</v>
      </c>
      <c r="Q548">
        <v>0</v>
      </c>
      <c r="S548" t="s">
        <v>1119</v>
      </c>
      <c r="T548">
        <v>2022</v>
      </c>
      <c r="U548">
        <v>0</v>
      </c>
    </row>
    <row r="549" spans="1:21">
      <c r="A549" t="s">
        <v>1125</v>
      </c>
      <c r="B549">
        <v>2020</v>
      </c>
      <c r="C549">
        <v>0</v>
      </c>
      <c r="D549">
        <v>0</v>
      </c>
      <c r="E549">
        <v>0</v>
      </c>
      <c r="F549">
        <v>0</v>
      </c>
      <c r="G549">
        <v>0</v>
      </c>
      <c r="H549">
        <v>0</v>
      </c>
      <c r="I549">
        <v>0</v>
      </c>
      <c r="J549" t="s">
        <v>768</v>
      </c>
      <c r="K549" t="str">
        <f>INDEX('Planning Periods'!$O$2:$O$540,MATCH('Table B Values'!A549,'Planning Periods'!$A$2:$A$540,0))</f>
        <v>Colusa County</v>
      </c>
      <c r="O549" t="s">
        <v>1044</v>
      </c>
      <c r="P549">
        <v>2021</v>
      </c>
      <c r="Q549">
        <v>0</v>
      </c>
      <c r="S549" t="s">
        <v>1115</v>
      </c>
      <c r="T549">
        <v>2022</v>
      </c>
      <c r="U549">
        <v>10</v>
      </c>
    </row>
    <row r="550" spans="1:21">
      <c r="A550" t="s">
        <v>969</v>
      </c>
      <c r="B550">
        <v>2020</v>
      </c>
      <c r="C550">
        <v>0</v>
      </c>
      <c r="D550">
        <v>1</v>
      </c>
      <c r="E550">
        <v>0</v>
      </c>
      <c r="F550">
        <v>0</v>
      </c>
      <c r="G550">
        <v>0</v>
      </c>
      <c r="H550">
        <v>4</v>
      </c>
      <c r="I550">
        <v>5</v>
      </c>
      <c r="J550" t="s">
        <v>768</v>
      </c>
      <c r="K550" t="str">
        <f>INDEX('Planning Periods'!$O$2:$O$540,MATCH('Table B Values'!A550,'Planning Periods'!$A$2:$A$540,0))</f>
        <v>Humboldt County</v>
      </c>
      <c r="O550" t="s">
        <v>1023</v>
      </c>
      <c r="P550">
        <v>2021</v>
      </c>
      <c r="Q550">
        <v>0</v>
      </c>
      <c r="S550" t="s">
        <v>767</v>
      </c>
      <c r="T550">
        <v>2022</v>
      </c>
      <c r="U550">
        <v>70</v>
      </c>
    </row>
    <row r="551" spans="1:21">
      <c r="A551" t="s">
        <v>967</v>
      </c>
      <c r="B551">
        <v>2020</v>
      </c>
      <c r="C551">
        <v>0</v>
      </c>
      <c r="D551">
        <v>0</v>
      </c>
      <c r="E551">
        <v>0</v>
      </c>
      <c r="F551">
        <v>0</v>
      </c>
      <c r="G551">
        <v>0</v>
      </c>
      <c r="H551">
        <v>33</v>
      </c>
      <c r="I551">
        <v>14</v>
      </c>
      <c r="J551" t="s">
        <v>768</v>
      </c>
      <c r="K551" t="str">
        <f>INDEX('Planning Periods'!$O$2:$O$540,MATCH('Table B Values'!A551,'Planning Periods'!$A$2:$A$540,0))</f>
        <v>Humboldt County</v>
      </c>
      <c r="O551" t="s">
        <v>1031</v>
      </c>
      <c r="P551">
        <v>2021</v>
      </c>
      <c r="Q551">
        <v>0</v>
      </c>
      <c r="S551" t="s">
        <v>1117</v>
      </c>
      <c r="T551">
        <v>2022</v>
      </c>
      <c r="U551">
        <v>67</v>
      </c>
    </row>
    <row r="552" spans="1:21">
      <c r="A552" t="s">
        <v>1040</v>
      </c>
      <c r="B552">
        <v>2020</v>
      </c>
      <c r="C552">
        <v>0</v>
      </c>
      <c r="D552">
        <v>0</v>
      </c>
      <c r="E552">
        <v>48</v>
      </c>
      <c r="F552">
        <v>0</v>
      </c>
      <c r="G552">
        <v>0</v>
      </c>
      <c r="H552">
        <v>0</v>
      </c>
      <c r="I552">
        <v>0</v>
      </c>
      <c r="J552" t="s">
        <v>768</v>
      </c>
      <c r="K552" t="str">
        <f>INDEX('Planning Periods'!$O$2:$O$540,MATCH('Table B Values'!A552,'Planning Periods'!$A$2:$A$540,0))</f>
        <v>Lake County</v>
      </c>
      <c r="O552" t="s">
        <v>1058</v>
      </c>
      <c r="P552">
        <v>2021</v>
      </c>
      <c r="Q552">
        <v>0</v>
      </c>
      <c r="S552" t="s">
        <v>1104</v>
      </c>
      <c r="T552">
        <v>2022</v>
      </c>
      <c r="U552">
        <v>1</v>
      </c>
    </row>
    <row r="553" spans="1:21">
      <c r="A553" t="s">
        <v>895</v>
      </c>
      <c r="B553">
        <v>2020</v>
      </c>
      <c r="C553">
        <v>0</v>
      </c>
      <c r="D553">
        <v>0</v>
      </c>
      <c r="E553">
        <v>0</v>
      </c>
      <c r="F553">
        <v>0</v>
      </c>
      <c r="G553">
        <v>0</v>
      </c>
      <c r="H553">
        <v>0</v>
      </c>
      <c r="I553">
        <v>0</v>
      </c>
      <c r="J553" t="s">
        <v>768</v>
      </c>
      <c r="K553" t="str">
        <f>INDEX('Planning Periods'!$O$2:$O$540,MATCH('Table B Values'!A553,'Planning Periods'!$A$2:$A$540,0))</f>
        <v>Lassen County</v>
      </c>
      <c r="O553" t="s">
        <v>1063</v>
      </c>
      <c r="P553">
        <v>2021</v>
      </c>
      <c r="Q553">
        <v>0</v>
      </c>
      <c r="S553" t="s">
        <v>1106</v>
      </c>
      <c r="T553">
        <v>2022</v>
      </c>
      <c r="U553">
        <v>0</v>
      </c>
    </row>
    <row r="554" spans="1:21">
      <c r="A554" t="s">
        <v>980</v>
      </c>
      <c r="B554">
        <v>2020</v>
      </c>
      <c r="C554">
        <v>30</v>
      </c>
      <c r="D554">
        <v>0</v>
      </c>
      <c r="E554">
        <v>3</v>
      </c>
      <c r="F554">
        <v>35</v>
      </c>
      <c r="G554">
        <v>0</v>
      </c>
      <c r="H554">
        <v>3</v>
      </c>
      <c r="I554">
        <v>24</v>
      </c>
      <c r="J554" t="s">
        <v>768</v>
      </c>
      <c r="K554" t="str">
        <f>INDEX('Planning Periods'!$O$2:$O$540,MATCH('Table B Values'!A554,'Planning Periods'!$A$2:$A$540,0))</f>
        <v>Nevada County</v>
      </c>
      <c r="O554" t="s">
        <v>857</v>
      </c>
      <c r="P554">
        <v>2021</v>
      </c>
      <c r="Q554">
        <v>0</v>
      </c>
      <c r="S554" t="s">
        <v>1113</v>
      </c>
      <c r="T554">
        <v>2022</v>
      </c>
      <c r="U554">
        <v>39</v>
      </c>
    </row>
    <row r="555" spans="1:21">
      <c r="A555" t="s">
        <v>864</v>
      </c>
      <c r="B555">
        <v>2020</v>
      </c>
      <c r="C555">
        <v>0</v>
      </c>
      <c r="D555">
        <v>0</v>
      </c>
      <c r="E555">
        <v>0</v>
      </c>
      <c r="F555">
        <v>7</v>
      </c>
      <c r="G555">
        <v>0</v>
      </c>
      <c r="H555">
        <v>27</v>
      </c>
      <c r="I555">
        <v>75</v>
      </c>
      <c r="J555" t="s">
        <v>768</v>
      </c>
      <c r="K555" t="str">
        <f>INDEX('Planning Periods'!$O$2:$O$540,MATCH('Table B Values'!A555,'Planning Periods'!$A$2:$A$540,0))</f>
        <v>Humboldt County</v>
      </c>
      <c r="O555" t="s">
        <v>1061</v>
      </c>
      <c r="P555">
        <v>2021</v>
      </c>
      <c r="Q555">
        <v>0</v>
      </c>
      <c r="S555" t="s">
        <v>1137</v>
      </c>
      <c r="T555">
        <v>2022</v>
      </c>
      <c r="U555">
        <v>0</v>
      </c>
    </row>
    <row r="556" spans="1:21">
      <c r="A556" t="s">
        <v>1219</v>
      </c>
      <c r="B556">
        <v>2020</v>
      </c>
      <c r="C556">
        <v>0</v>
      </c>
      <c r="D556">
        <v>0</v>
      </c>
      <c r="E556">
        <v>0</v>
      </c>
      <c r="F556">
        <v>0</v>
      </c>
      <c r="G556">
        <v>0</v>
      </c>
      <c r="H556">
        <v>2</v>
      </c>
      <c r="I556">
        <v>5</v>
      </c>
      <c r="J556" t="s">
        <v>768</v>
      </c>
      <c r="K556" t="str">
        <f>INDEX('Planning Periods'!$O$2:$O$540,MATCH('Table B Values'!A556,'Planning Periods'!$A$2:$A$540,0))</f>
        <v>Alpine County</v>
      </c>
      <c r="O556" t="s">
        <v>877</v>
      </c>
      <c r="P556">
        <v>2021</v>
      </c>
      <c r="Q556">
        <v>0</v>
      </c>
      <c r="S556" t="s">
        <v>796</v>
      </c>
      <c r="T556">
        <v>2021</v>
      </c>
      <c r="U556">
        <v>0</v>
      </c>
    </row>
    <row r="557" spans="1:21">
      <c r="A557" t="s">
        <v>1218</v>
      </c>
      <c r="B557">
        <v>2020</v>
      </c>
      <c r="C557">
        <v>0</v>
      </c>
      <c r="D557">
        <v>0</v>
      </c>
      <c r="E557">
        <v>0</v>
      </c>
      <c r="F557">
        <v>0</v>
      </c>
      <c r="G557">
        <v>0</v>
      </c>
      <c r="H557">
        <v>1</v>
      </c>
      <c r="I557">
        <v>1</v>
      </c>
      <c r="J557" t="s">
        <v>768</v>
      </c>
      <c r="K557" t="str">
        <f>INDEX('Planning Periods'!$O$2:$O$540,MATCH('Table B Values'!A557,'Planning Periods'!$A$2:$A$540,0))</f>
        <v>Modoc County</v>
      </c>
      <c r="O557" t="s">
        <v>924</v>
      </c>
      <c r="P557">
        <v>2021</v>
      </c>
      <c r="Q557">
        <v>0</v>
      </c>
      <c r="S557" t="s">
        <v>799</v>
      </c>
      <c r="T557">
        <v>2021</v>
      </c>
      <c r="U557">
        <v>0</v>
      </c>
    </row>
    <row r="558" spans="1:21">
      <c r="A558" t="s">
        <v>952</v>
      </c>
      <c r="B558">
        <v>2020</v>
      </c>
      <c r="C558">
        <v>0</v>
      </c>
      <c r="D558">
        <v>0</v>
      </c>
      <c r="E558">
        <v>0</v>
      </c>
      <c r="F558">
        <v>18</v>
      </c>
      <c r="G558">
        <v>0</v>
      </c>
      <c r="H558">
        <v>28</v>
      </c>
      <c r="I558">
        <v>25</v>
      </c>
      <c r="J558" t="s">
        <v>768</v>
      </c>
      <c r="K558" t="str">
        <f>INDEX('Planning Periods'!$O$2:$O$540,MATCH('Table B Values'!A558,'Planning Periods'!$A$2:$A$540,0))</f>
        <v>Calaveras County</v>
      </c>
      <c r="O558" t="s">
        <v>922</v>
      </c>
      <c r="P558">
        <v>2021</v>
      </c>
      <c r="Q558">
        <v>0</v>
      </c>
      <c r="S558" t="s">
        <v>848</v>
      </c>
      <c r="T558">
        <v>2021</v>
      </c>
      <c r="U558">
        <v>7</v>
      </c>
    </row>
    <row r="559" spans="1:21">
      <c r="A559" t="s">
        <v>1124</v>
      </c>
      <c r="B559">
        <v>2020</v>
      </c>
      <c r="C559">
        <v>0</v>
      </c>
      <c r="D559">
        <v>0</v>
      </c>
      <c r="E559">
        <v>0</v>
      </c>
      <c r="F559">
        <v>3</v>
      </c>
      <c r="G559">
        <v>0</v>
      </c>
      <c r="H559">
        <v>2</v>
      </c>
      <c r="I559">
        <v>1</v>
      </c>
      <c r="J559" t="s">
        <v>768</v>
      </c>
      <c r="K559" t="str">
        <f>INDEX('Planning Periods'!$O$2:$O$540,MATCH('Table B Values'!A559,'Planning Periods'!$A$2:$A$540,0))</f>
        <v>Lake County</v>
      </c>
      <c r="O559" t="s">
        <v>803</v>
      </c>
      <c r="P559">
        <v>2021</v>
      </c>
      <c r="Q559">
        <v>0</v>
      </c>
      <c r="S559" t="s">
        <v>793</v>
      </c>
      <c r="T559">
        <v>2021</v>
      </c>
      <c r="U559">
        <v>80</v>
      </c>
    </row>
    <row r="560" spans="1:21">
      <c r="A560" t="s">
        <v>1083</v>
      </c>
      <c r="B560">
        <v>2020</v>
      </c>
      <c r="C560">
        <v>0</v>
      </c>
      <c r="D560">
        <v>0</v>
      </c>
      <c r="E560">
        <v>0</v>
      </c>
      <c r="F560">
        <v>0</v>
      </c>
      <c r="G560">
        <v>0</v>
      </c>
      <c r="H560">
        <v>0</v>
      </c>
      <c r="I560">
        <v>11</v>
      </c>
      <c r="J560" t="s">
        <v>768</v>
      </c>
      <c r="K560" t="str">
        <f>INDEX('Planning Periods'!$O$2:$O$540,MATCH('Table B Values'!A560,'Planning Periods'!$A$2:$A$540,0))</f>
        <v>Shasta County</v>
      </c>
      <c r="O560" t="s">
        <v>812</v>
      </c>
      <c r="P560">
        <v>2021</v>
      </c>
      <c r="Q560">
        <v>0</v>
      </c>
      <c r="S560" t="s">
        <v>808</v>
      </c>
      <c r="T560">
        <v>2021</v>
      </c>
      <c r="U560">
        <v>0</v>
      </c>
    </row>
    <row r="561" spans="1:21">
      <c r="A561" t="s">
        <v>798</v>
      </c>
      <c r="B561">
        <v>2020</v>
      </c>
      <c r="C561">
        <v>43</v>
      </c>
      <c r="D561">
        <v>5</v>
      </c>
      <c r="E561">
        <v>0</v>
      </c>
      <c r="F561">
        <v>2</v>
      </c>
      <c r="G561">
        <v>0</v>
      </c>
      <c r="H561">
        <v>10</v>
      </c>
      <c r="I561">
        <v>10</v>
      </c>
      <c r="J561" t="s">
        <v>768</v>
      </c>
      <c r="K561" t="str">
        <f>INDEX('Planning Periods'!$O$2:$O$540,MATCH('Table B Values'!A561,'Planning Periods'!$A$2:$A$540,0))</f>
        <v>Humboldt County</v>
      </c>
      <c r="O561" t="s">
        <v>929</v>
      </c>
      <c r="P561">
        <v>2021</v>
      </c>
      <c r="Q561">
        <v>0</v>
      </c>
      <c r="S561" t="s">
        <v>811</v>
      </c>
      <c r="T561">
        <v>2021</v>
      </c>
      <c r="U561">
        <v>0</v>
      </c>
    </row>
    <row r="562" spans="1:21">
      <c r="A562" t="s">
        <v>854</v>
      </c>
      <c r="B562">
        <v>2019</v>
      </c>
      <c r="C562">
        <v>0</v>
      </c>
      <c r="D562">
        <v>0</v>
      </c>
      <c r="E562">
        <v>0</v>
      </c>
      <c r="F562">
        <v>0</v>
      </c>
      <c r="G562">
        <v>0</v>
      </c>
      <c r="H562">
        <v>1</v>
      </c>
      <c r="I562">
        <v>11</v>
      </c>
      <c r="J562" t="s">
        <v>768</v>
      </c>
      <c r="K562" t="str">
        <f>INDEX('Planning Periods'!$O$2:$O$540,MATCH('Table B Values'!A562,'Planning Periods'!$A$2:$A$540,0))</f>
        <v>Plumas County</v>
      </c>
      <c r="O562" t="s">
        <v>912</v>
      </c>
      <c r="P562">
        <v>2021</v>
      </c>
      <c r="Q562">
        <v>0</v>
      </c>
      <c r="S562" t="s">
        <v>802</v>
      </c>
      <c r="T562">
        <v>2021</v>
      </c>
      <c r="U562">
        <v>0</v>
      </c>
    </row>
    <row r="563" spans="1:21">
      <c r="A563" t="s">
        <v>835</v>
      </c>
      <c r="B563">
        <v>2019</v>
      </c>
      <c r="C563">
        <v>0</v>
      </c>
      <c r="D563">
        <v>0</v>
      </c>
      <c r="E563">
        <v>0</v>
      </c>
      <c r="F563">
        <v>0</v>
      </c>
      <c r="G563">
        <v>0</v>
      </c>
      <c r="H563">
        <v>1</v>
      </c>
      <c r="I563">
        <v>0</v>
      </c>
      <c r="J563" t="s">
        <v>768</v>
      </c>
      <c r="K563" t="str">
        <f>INDEX('Planning Periods'!$O$2:$O$540,MATCH('Table B Values'!A563,'Planning Periods'!$A$2:$A$540,0))</f>
        <v>Tehama County</v>
      </c>
      <c r="O563" t="s">
        <v>926</v>
      </c>
      <c r="P563">
        <v>2021</v>
      </c>
      <c r="Q563">
        <v>0</v>
      </c>
      <c r="S563" t="s">
        <v>897</v>
      </c>
      <c r="T563">
        <v>2021</v>
      </c>
      <c r="U563">
        <v>0</v>
      </c>
    </row>
    <row r="564" spans="1:21">
      <c r="A564" t="s">
        <v>939</v>
      </c>
      <c r="B564">
        <v>2019</v>
      </c>
      <c r="C564">
        <v>0</v>
      </c>
      <c r="D564">
        <v>0</v>
      </c>
      <c r="E564">
        <v>0</v>
      </c>
      <c r="F564">
        <v>6</v>
      </c>
      <c r="G564">
        <v>0</v>
      </c>
      <c r="H564">
        <v>1</v>
      </c>
      <c r="I564">
        <v>0</v>
      </c>
      <c r="J564" t="s">
        <v>768</v>
      </c>
      <c r="K564" t="str">
        <f>INDEX('Planning Periods'!$O$2:$O$540,MATCH('Table B Values'!A564,'Planning Periods'!$A$2:$A$540,0))</f>
        <v>Mono County</v>
      </c>
      <c r="O564" t="s">
        <v>920</v>
      </c>
      <c r="P564">
        <v>2021</v>
      </c>
      <c r="Q564">
        <v>0</v>
      </c>
      <c r="S564" t="s">
        <v>890</v>
      </c>
      <c r="T564">
        <v>2021</v>
      </c>
      <c r="U564">
        <v>0</v>
      </c>
    </row>
    <row r="565" spans="1:21">
      <c r="A565" t="s">
        <v>901</v>
      </c>
      <c r="B565">
        <v>2019</v>
      </c>
      <c r="C565">
        <v>0</v>
      </c>
      <c r="D565">
        <v>0</v>
      </c>
      <c r="E565">
        <v>0</v>
      </c>
      <c r="F565">
        <v>0</v>
      </c>
      <c r="G565">
        <v>0</v>
      </c>
      <c r="H565">
        <v>0</v>
      </c>
      <c r="I565">
        <v>1</v>
      </c>
      <c r="J565" t="s">
        <v>768</v>
      </c>
      <c r="K565" t="str">
        <f>INDEX('Planning Periods'!$O$2:$O$540,MATCH('Table B Values'!A565,'Planning Periods'!$A$2:$A$540,0))</f>
        <v>Nevada County</v>
      </c>
      <c r="O565" t="s">
        <v>777</v>
      </c>
      <c r="P565">
        <v>2021</v>
      </c>
      <c r="Q565">
        <v>0</v>
      </c>
      <c r="S565" t="s">
        <v>1273</v>
      </c>
      <c r="T565">
        <v>2021</v>
      </c>
      <c r="U565">
        <v>0</v>
      </c>
    </row>
    <row r="566" spans="1:21">
      <c r="A566" t="s">
        <v>1208</v>
      </c>
      <c r="B566">
        <v>2019</v>
      </c>
      <c r="C566">
        <v>0</v>
      </c>
      <c r="D566">
        <v>0</v>
      </c>
      <c r="E566">
        <v>0</v>
      </c>
      <c r="F566">
        <v>4</v>
      </c>
      <c r="G566">
        <v>0</v>
      </c>
      <c r="H566">
        <v>0</v>
      </c>
      <c r="I566" s="359">
        <v>2</v>
      </c>
      <c r="J566" t="s">
        <v>768</v>
      </c>
      <c r="K566" t="str">
        <f>INDEX('Planning Periods'!$O$2:$O$540,MATCH('Table B Values'!A566,'Planning Periods'!$A$2:$A$540,0))</f>
        <v>Humboldt County</v>
      </c>
      <c r="O566" t="s">
        <v>785</v>
      </c>
      <c r="P566">
        <v>2021</v>
      </c>
      <c r="Q566">
        <v>0</v>
      </c>
      <c r="S566" t="s">
        <v>892</v>
      </c>
      <c r="T566">
        <v>2021</v>
      </c>
      <c r="U566">
        <v>0</v>
      </c>
    </row>
    <row r="567" spans="1:21">
      <c r="A567" t="s">
        <v>1060</v>
      </c>
      <c r="B567">
        <v>2019</v>
      </c>
      <c r="C567">
        <v>0</v>
      </c>
      <c r="D567">
        <v>2</v>
      </c>
      <c r="E567">
        <v>0</v>
      </c>
      <c r="F567">
        <v>6</v>
      </c>
      <c r="G567">
        <v>0</v>
      </c>
      <c r="H567">
        <v>2</v>
      </c>
      <c r="I567">
        <v>15</v>
      </c>
      <c r="J567" t="s">
        <v>768</v>
      </c>
      <c r="K567" t="str">
        <f>INDEX('Planning Periods'!$O$2:$O$540,MATCH('Table B Values'!A567,'Planning Periods'!$A$2:$A$540,0))</f>
        <v>Tehama County</v>
      </c>
      <c r="O567" t="s">
        <v>788</v>
      </c>
      <c r="P567">
        <v>2021</v>
      </c>
      <c r="Q567">
        <v>0</v>
      </c>
      <c r="S567" t="s">
        <v>889</v>
      </c>
      <c r="T567">
        <v>2021</v>
      </c>
      <c r="U567">
        <v>0</v>
      </c>
    </row>
    <row r="568" spans="1:21">
      <c r="A568" t="s">
        <v>975</v>
      </c>
      <c r="B568">
        <v>2019</v>
      </c>
      <c r="C568">
        <v>0</v>
      </c>
      <c r="D568">
        <v>0</v>
      </c>
      <c r="E568">
        <v>0</v>
      </c>
      <c r="F568">
        <v>0</v>
      </c>
      <c r="G568">
        <v>0</v>
      </c>
      <c r="H568">
        <v>0</v>
      </c>
      <c r="I568">
        <v>0</v>
      </c>
      <c r="J568" t="s">
        <v>768</v>
      </c>
      <c r="K568" t="str">
        <f>INDEX('Planning Periods'!$O$2:$O$540,MATCH('Table B Values'!A568,'Planning Periods'!$A$2:$A$540,0))</f>
        <v>Trinity County</v>
      </c>
      <c r="O568" t="s">
        <v>780</v>
      </c>
      <c r="P568">
        <v>2021</v>
      </c>
      <c r="Q568">
        <v>0</v>
      </c>
      <c r="S568" t="s">
        <v>899</v>
      </c>
      <c r="T568">
        <v>2021</v>
      </c>
      <c r="U568">
        <v>0</v>
      </c>
    </row>
    <row r="569" spans="1:21">
      <c r="A569" t="s">
        <v>935</v>
      </c>
      <c r="B569">
        <v>2019</v>
      </c>
      <c r="C569">
        <v>0</v>
      </c>
      <c r="D569">
        <v>0</v>
      </c>
      <c r="E569">
        <v>0</v>
      </c>
      <c r="F569">
        <v>1</v>
      </c>
      <c r="G569">
        <v>0</v>
      </c>
      <c r="H569">
        <v>2</v>
      </c>
      <c r="I569">
        <v>0</v>
      </c>
      <c r="J569" t="s">
        <v>768</v>
      </c>
      <c r="K569" t="str">
        <f>INDEX('Planning Periods'!$O$2:$O$540,MATCH('Table B Values'!A569,'Planning Periods'!$A$2:$A$540,0))</f>
        <v>Sierra County</v>
      </c>
      <c r="O569" t="s">
        <v>821</v>
      </c>
      <c r="P569">
        <v>2021</v>
      </c>
      <c r="Q569">
        <v>0</v>
      </c>
      <c r="S569" t="s">
        <v>902</v>
      </c>
      <c r="T569">
        <v>2021</v>
      </c>
      <c r="U569">
        <v>0</v>
      </c>
    </row>
    <row r="570" spans="1:21">
      <c r="A570" t="s">
        <v>1197</v>
      </c>
      <c r="B570">
        <v>2019</v>
      </c>
      <c r="C570">
        <v>0</v>
      </c>
      <c r="D570">
        <v>0</v>
      </c>
      <c r="E570">
        <v>0</v>
      </c>
      <c r="F570">
        <v>0</v>
      </c>
      <c r="G570">
        <v>0</v>
      </c>
      <c r="H570">
        <v>2</v>
      </c>
      <c r="I570">
        <v>0</v>
      </c>
      <c r="J570" t="s">
        <v>768</v>
      </c>
      <c r="K570" t="str">
        <f>INDEX('Planning Periods'!$O$2:$O$540,MATCH('Table B Values'!A570,'Planning Periods'!$A$2:$A$540,0))</f>
        <v>Lassen County</v>
      </c>
      <c r="O570" t="s">
        <v>824</v>
      </c>
      <c r="P570">
        <v>2021</v>
      </c>
      <c r="Q570">
        <v>0</v>
      </c>
      <c r="S570" t="s">
        <v>894</v>
      </c>
      <c r="T570">
        <v>2021</v>
      </c>
      <c r="U570">
        <v>0</v>
      </c>
    </row>
    <row r="571" spans="1:21">
      <c r="A571" t="s">
        <v>980</v>
      </c>
      <c r="B571">
        <v>2019</v>
      </c>
      <c r="C571">
        <v>0</v>
      </c>
      <c r="D571">
        <v>0</v>
      </c>
      <c r="E571">
        <v>0</v>
      </c>
      <c r="F571">
        <v>2</v>
      </c>
      <c r="G571">
        <v>0</v>
      </c>
      <c r="H571">
        <v>0</v>
      </c>
      <c r="I571">
        <v>3</v>
      </c>
      <c r="J571" t="s">
        <v>768</v>
      </c>
      <c r="K571" t="str">
        <f>INDEX('Planning Periods'!$O$2:$O$540,MATCH('Table B Values'!A571,'Planning Periods'!$A$2:$A$540,0))</f>
        <v>Nevada County</v>
      </c>
      <c r="O571" t="s">
        <v>806</v>
      </c>
      <c r="P571">
        <v>2021</v>
      </c>
      <c r="Q571">
        <v>0</v>
      </c>
      <c r="S571" t="s">
        <v>839</v>
      </c>
      <c r="T571">
        <v>2021</v>
      </c>
      <c r="U571">
        <v>0</v>
      </c>
    </row>
    <row r="572" spans="1:21">
      <c r="A572" t="s">
        <v>864</v>
      </c>
      <c r="B572">
        <v>2019</v>
      </c>
      <c r="C572">
        <v>0</v>
      </c>
      <c r="D572">
        <v>0</v>
      </c>
      <c r="E572">
        <v>0</v>
      </c>
      <c r="F572">
        <v>0</v>
      </c>
      <c r="G572">
        <v>0</v>
      </c>
      <c r="H572">
        <v>20</v>
      </c>
      <c r="I572">
        <v>25</v>
      </c>
      <c r="J572" t="s">
        <v>768</v>
      </c>
      <c r="K572" t="str">
        <f>INDEX('Planning Periods'!$O$2:$O$540,MATCH('Table B Values'!A572,'Planning Periods'!$A$2:$A$540,0))</f>
        <v>Humboldt County</v>
      </c>
      <c r="O572" t="s">
        <v>818</v>
      </c>
      <c r="P572">
        <v>2021</v>
      </c>
      <c r="Q572">
        <v>0</v>
      </c>
      <c r="S572" t="s">
        <v>1274</v>
      </c>
      <c r="T572">
        <v>2021</v>
      </c>
      <c r="U572">
        <v>0</v>
      </c>
    </row>
    <row r="573" spans="1:21">
      <c r="A573" t="s">
        <v>962</v>
      </c>
      <c r="B573">
        <v>2019</v>
      </c>
      <c r="C573">
        <v>0</v>
      </c>
      <c r="D573">
        <v>0</v>
      </c>
      <c r="E573">
        <v>0</v>
      </c>
      <c r="F573">
        <v>0</v>
      </c>
      <c r="G573">
        <v>0</v>
      </c>
      <c r="H573">
        <v>7</v>
      </c>
      <c r="I573">
        <v>5</v>
      </c>
      <c r="J573" t="s">
        <v>768</v>
      </c>
      <c r="K573" t="str">
        <f>INDEX('Planning Periods'!$O$2:$O$540,MATCH('Table B Values'!A573,'Planning Periods'!$A$2:$A$540,0))</f>
        <v>Mendocino County</v>
      </c>
      <c r="O573" t="s">
        <v>826</v>
      </c>
      <c r="P573">
        <v>2021</v>
      </c>
      <c r="Q573">
        <v>0</v>
      </c>
      <c r="S573" t="s">
        <v>782</v>
      </c>
      <c r="T573">
        <v>2021</v>
      </c>
      <c r="U573">
        <v>0</v>
      </c>
    </row>
    <row r="574" spans="1:21">
      <c r="A574" t="s">
        <v>967</v>
      </c>
      <c r="B574">
        <v>2019</v>
      </c>
      <c r="C574">
        <v>0</v>
      </c>
      <c r="D574">
        <v>0</v>
      </c>
      <c r="E574">
        <v>0</v>
      </c>
      <c r="F574">
        <v>0</v>
      </c>
      <c r="G574">
        <v>0</v>
      </c>
      <c r="H574">
        <v>14</v>
      </c>
      <c r="I574" s="359">
        <v>3</v>
      </c>
      <c r="J574" t="s">
        <v>768</v>
      </c>
      <c r="K574" t="str">
        <f>INDEX('Planning Periods'!$O$2:$O$540,MATCH('Table B Values'!A574,'Planning Periods'!$A$2:$A$540,0))</f>
        <v>Humboldt County</v>
      </c>
      <c r="O574" t="s">
        <v>884</v>
      </c>
      <c r="P574">
        <v>2021</v>
      </c>
      <c r="Q574">
        <v>0</v>
      </c>
      <c r="S574" t="s">
        <v>810</v>
      </c>
      <c r="T574">
        <v>2021</v>
      </c>
      <c r="U574">
        <v>0</v>
      </c>
    </row>
    <row r="575" spans="1:21">
      <c r="A575" t="s">
        <v>895</v>
      </c>
      <c r="B575">
        <v>2019</v>
      </c>
      <c r="C575">
        <v>0</v>
      </c>
      <c r="D575">
        <v>0</v>
      </c>
      <c r="E575">
        <v>0</v>
      </c>
      <c r="F575">
        <v>0</v>
      </c>
      <c r="G575">
        <v>0</v>
      </c>
      <c r="H575">
        <v>0</v>
      </c>
      <c r="I575">
        <v>7</v>
      </c>
      <c r="J575" t="s">
        <v>768</v>
      </c>
      <c r="K575" t="str">
        <f>INDEX('Planning Periods'!$O$2:$O$540,MATCH('Table B Values'!A575,'Planning Periods'!$A$2:$A$540,0))</f>
        <v>Lassen County</v>
      </c>
      <c r="O575" t="s">
        <v>881</v>
      </c>
      <c r="P575">
        <v>2021</v>
      </c>
      <c r="Q575">
        <v>0</v>
      </c>
      <c r="S575" t="s">
        <v>844</v>
      </c>
      <c r="T575">
        <v>2021</v>
      </c>
      <c r="U575">
        <v>0</v>
      </c>
    </row>
    <row r="576" spans="1:21">
      <c r="A576" t="s">
        <v>842</v>
      </c>
      <c r="B576">
        <v>2019</v>
      </c>
      <c r="C576">
        <v>0</v>
      </c>
      <c r="D576">
        <v>0</v>
      </c>
      <c r="E576">
        <v>0</v>
      </c>
      <c r="F576">
        <v>0</v>
      </c>
      <c r="G576">
        <v>0</v>
      </c>
      <c r="H576">
        <v>20</v>
      </c>
      <c r="I576">
        <v>40</v>
      </c>
      <c r="J576" t="s">
        <v>768</v>
      </c>
      <c r="K576" t="str">
        <f>INDEX('Planning Periods'!$O$2:$O$540,MATCH('Table B Values'!A576,'Planning Periods'!$A$2:$A$540,0))</f>
        <v>Mendocino County</v>
      </c>
      <c r="O576" t="s">
        <v>939</v>
      </c>
      <c r="P576">
        <v>2021</v>
      </c>
      <c r="Q576">
        <v>0</v>
      </c>
      <c r="S576" t="s">
        <v>846</v>
      </c>
      <c r="T576">
        <v>2021</v>
      </c>
      <c r="U576">
        <v>0</v>
      </c>
    </row>
    <row r="577" spans="1:21">
      <c r="A577" t="s">
        <v>937</v>
      </c>
      <c r="B577">
        <v>2019</v>
      </c>
      <c r="C577">
        <v>0</v>
      </c>
      <c r="D577">
        <v>0</v>
      </c>
      <c r="E577">
        <v>0</v>
      </c>
      <c r="F577">
        <v>1</v>
      </c>
      <c r="G577">
        <v>0</v>
      </c>
      <c r="H577">
        <v>0</v>
      </c>
      <c r="I577">
        <v>0</v>
      </c>
      <c r="J577" t="s">
        <v>768</v>
      </c>
      <c r="K577" t="str">
        <f>INDEX('Planning Periods'!$O$2:$O$540,MATCH('Table B Values'!A577,'Planning Periods'!$A$2:$A$540,0))</f>
        <v>Modoc County</v>
      </c>
      <c r="O577" t="s">
        <v>937</v>
      </c>
      <c r="P577">
        <v>2021</v>
      </c>
      <c r="Q577">
        <v>0</v>
      </c>
      <c r="S577" t="s">
        <v>834</v>
      </c>
      <c r="T577">
        <v>2021</v>
      </c>
      <c r="U577">
        <v>0</v>
      </c>
    </row>
    <row r="578" spans="1:21">
      <c r="A578" t="s">
        <v>869</v>
      </c>
      <c r="B578">
        <v>2019</v>
      </c>
      <c r="C578">
        <v>0</v>
      </c>
      <c r="D578">
        <v>0</v>
      </c>
      <c r="E578">
        <v>0</v>
      </c>
      <c r="F578">
        <v>0</v>
      </c>
      <c r="G578">
        <v>0</v>
      </c>
      <c r="H578">
        <v>0</v>
      </c>
      <c r="I578">
        <v>23</v>
      </c>
      <c r="J578" t="s">
        <v>768</v>
      </c>
      <c r="K578" t="str">
        <f>INDEX('Planning Periods'!$O$2:$O$540,MATCH('Table B Values'!A578,'Planning Periods'!$A$2:$A$540,0))</f>
        <v>Mono County</v>
      </c>
      <c r="O578" t="s">
        <v>872</v>
      </c>
      <c r="P578">
        <v>2021</v>
      </c>
      <c r="Q578">
        <v>0</v>
      </c>
      <c r="S578" t="s">
        <v>784</v>
      </c>
      <c r="T578">
        <v>2021</v>
      </c>
      <c r="U578">
        <v>0</v>
      </c>
    </row>
    <row r="579" spans="1:21">
      <c r="A579" t="s">
        <v>879</v>
      </c>
      <c r="B579">
        <v>2019</v>
      </c>
      <c r="C579">
        <v>0</v>
      </c>
      <c r="D579">
        <v>0</v>
      </c>
      <c r="E579">
        <v>0</v>
      </c>
      <c r="F579">
        <v>0</v>
      </c>
      <c r="G579">
        <v>0</v>
      </c>
      <c r="H579">
        <v>0</v>
      </c>
      <c r="I579">
        <v>17</v>
      </c>
      <c r="J579" t="s">
        <v>768</v>
      </c>
      <c r="K579" t="str">
        <f>INDEX('Planning Periods'!$O$2:$O$540,MATCH('Table B Values'!A579,'Planning Periods'!$A$2:$A$540,0))</f>
        <v>Mariposa County</v>
      </c>
      <c r="O579" t="s">
        <v>869</v>
      </c>
      <c r="P579">
        <v>2021</v>
      </c>
      <c r="Q579">
        <v>0</v>
      </c>
      <c r="S579" t="s">
        <v>776</v>
      </c>
      <c r="T579">
        <v>2021</v>
      </c>
      <c r="U579">
        <v>0</v>
      </c>
    </row>
    <row r="580" spans="1:21">
      <c r="A580" t="s">
        <v>822</v>
      </c>
      <c r="B580">
        <v>2019</v>
      </c>
      <c r="C580">
        <v>0</v>
      </c>
      <c r="D580">
        <v>0</v>
      </c>
      <c r="E580">
        <v>0</v>
      </c>
      <c r="F580">
        <v>2</v>
      </c>
      <c r="G580">
        <v>0</v>
      </c>
      <c r="H580">
        <v>0</v>
      </c>
      <c r="I580">
        <v>0</v>
      </c>
      <c r="J580" t="s">
        <v>768</v>
      </c>
      <c r="K580" t="str">
        <f>INDEX('Planning Periods'!$O$2:$O$540,MATCH('Table B Values'!A580,'Planning Periods'!$A$2:$A$540,0))</f>
        <v>Mendocino County</v>
      </c>
      <c r="O580" t="s">
        <v>1195</v>
      </c>
      <c r="P580">
        <v>2021</v>
      </c>
      <c r="Q580">
        <v>0</v>
      </c>
      <c r="S580" t="s">
        <v>790</v>
      </c>
      <c r="T580">
        <v>2021</v>
      </c>
      <c r="U580">
        <v>0</v>
      </c>
    </row>
    <row r="581" spans="1:21">
      <c r="A581" t="s">
        <v>982</v>
      </c>
      <c r="B581">
        <v>2019</v>
      </c>
      <c r="C581">
        <v>64</v>
      </c>
      <c r="D581">
        <v>0</v>
      </c>
      <c r="E581">
        <v>12</v>
      </c>
      <c r="F581">
        <v>0</v>
      </c>
      <c r="G581">
        <v>0</v>
      </c>
      <c r="H581">
        <v>0</v>
      </c>
      <c r="I581" s="359">
        <v>42</v>
      </c>
      <c r="J581" t="s">
        <v>768</v>
      </c>
      <c r="K581" t="str">
        <f>INDEX('Planning Periods'!$O$2:$O$540,MATCH('Table B Values'!A581,'Planning Periods'!$A$2:$A$540,0))</f>
        <v>Nevada County</v>
      </c>
      <c r="L581" t="s">
        <v>1275</v>
      </c>
      <c r="O581" t="s">
        <v>879</v>
      </c>
      <c r="P581">
        <v>2021</v>
      </c>
      <c r="Q581">
        <v>0</v>
      </c>
      <c r="S581" t="s">
        <v>805</v>
      </c>
      <c r="T581">
        <v>2021</v>
      </c>
      <c r="U581">
        <v>0</v>
      </c>
    </row>
    <row r="582" spans="1:21">
      <c r="A582" t="s">
        <v>1217</v>
      </c>
      <c r="B582">
        <v>2019</v>
      </c>
      <c r="C582">
        <v>0</v>
      </c>
      <c r="D582">
        <v>0</v>
      </c>
      <c r="E582">
        <v>0</v>
      </c>
      <c r="F582">
        <v>0</v>
      </c>
      <c r="G582">
        <v>0</v>
      </c>
      <c r="H582">
        <v>0</v>
      </c>
      <c r="I582">
        <v>1</v>
      </c>
      <c r="J582" t="s">
        <v>768</v>
      </c>
      <c r="K582" t="str">
        <f>INDEX('Planning Periods'!$O$2:$O$540,MATCH('Table B Values'!A582,'Planning Periods'!$A$2:$A$540,0))</f>
        <v>Tuolumne County</v>
      </c>
      <c r="O582" t="s">
        <v>918</v>
      </c>
      <c r="P582">
        <v>2021</v>
      </c>
      <c r="Q582">
        <v>0</v>
      </c>
      <c r="S582" t="s">
        <v>774</v>
      </c>
      <c r="T582">
        <v>2021</v>
      </c>
      <c r="U582">
        <v>0</v>
      </c>
    </row>
    <row r="583" spans="1:21">
      <c r="A583" t="s">
        <v>973</v>
      </c>
      <c r="B583">
        <v>2019</v>
      </c>
      <c r="C583">
        <v>0</v>
      </c>
      <c r="D583">
        <v>0</v>
      </c>
      <c r="E583">
        <v>0</v>
      </c>
      <c r="F583">
        <v>2</v>
      </c>
      <c r="G583">
        <v>0</v>
      </c>
      <c r="H583">
        <v>2</v>
      </c>
      <c r="I583">
        <v>0</v>
      </c>
      <c r="J583" t="s">
        <v>768</v>
      </c>
      <c r="K583" t="str">
        <f>INDEX('Planning Periods'!$O$2:$O$540,MATCH('Table B Values'!A583,'Planning Periods'!$A$2:$A$540,0))</f>
        <v>Humboldt County</v>
      </c>
      <c r="O583" t="s">
        <v>944</v>
      </c>
      <c r="P583">
        <v>2021</v>
      </c>
      <c r="Q583">
        <v>0</v>
      </c>
      <c r="S583" t="s">
        <v>787</v>
      </c>
      <c r="T583">
        <v>2021</v>
      </c>
      <c r="U583">
        <v>0</v>
      </c>
    </row>
    <row r="584" spans="1:21">
      <c r="A584" t="s">
        <v>1121</v>
      </c>
      <c r="B584">
        <v>2019</v>
      </c>
      <c r="C584">
        <v>0</v>
      </c>
      <c r="D584">
        <v>0</v>
      </c>
      <c r="E584">
        <v>0</v>
      </c>
      <c r="F584">
        <v>0</v>
      </c>
      <c r="G584">
        <v>0</v>
      </c>
      <c r="H584">
        <v>1</v>
      </c>
      <c r="I584">
        <v>0</v>
      </c>
      <c r="J584" t="s">
        <v>768</v>
      </c>
      <c r="K584" t="str">
        <f>INDEX('Planning Periods'!$O$2:$O$540,MATCH('Table B Values'!A584,'Planning Periods'!$A$2:$A$540,0))</f>
        <v>Humboldt County</v>
      </c>
      <c r="O584" t="s">
        <v>859</v>
      </c>
      <c r="P584">
        <v>2021</v>
      </c>
      <c r="Q584">
        <v>0</v>
      </c>
      <c r="S584" t="s">
        <v>779</v>
      </c>
      <c r="T584">
        <v>2021</v>
      </c>
      <c r="U584">
        <v>0</v>
      </c>
    </row>
    <row r="585" spans="1:21">
      <c r="A585" t="s">
        <v>952</v>
      </c>
      <c r="B585">
        <v>2019</v>
      </c>
      <c r="C585">
        <v>0</v>
      </c>
      <c r="D585">
        <v>0</v>
      </c>
      <c r="E585">
        <v>0</v>
      </c>
      <c r="F585">
        <v>0</v>
      </c>
      <c r="G585">
        <v>0</v>
      </c>
      <c r="H585">
        <v>0</v>
      </c>
      <c r="I585">
        <v>46</v>
      </c>
      <c r="J585" t="s">
        <v>768</v>
      </c>
      <c r="K585" t="str">
        <f>INDEX('Planning Periods'!$O$2:$O$540,MATCH('Table B Values'!A585,'Planning Periods'!$A$2:$A$540,0))</f>
        <v>Calaveras County</v>
      </c>
      <c r="O585" t="s">
        <v>916</v>
      </c>
      <c r="P585">
        <v>2021</v>
      </c>
      <c r="Q585">
        <v>0</v>
      </c>
      <c r="S585" t="s">
        <v>771</v>
      </c>
      <c r="T585">
        <v>2021</v>
      </c>
      <c r="U585">
        <v>0</v>
      </c>
    </row>
    <row r="586" spans="1:21">
      <c r="A586" t="s">
        <v>798</v>
      </c>
      <c r="B586">
        <v>2019</v>
      </c>
      <c r="C586">
        <v>0</v>
      </c>
      <c r="D586">
        <v>0</v>
      </c>
      <c r="E586">
        <v>0</v>
      </c>
      <c r="F586">
        <v>7</v>
      </c>
      <c r="G586">
        <v>0</v>
      </c>
      <c r="H586">
        <v>3</v>
      </c>
      <c r="I586">
        <v>4</v>
      </c>
      <c r="J586" t="s">
        <v>768</v>
      </c>
      <c r="K586" t="str">
        <f>INDEX('Planning Periods'!$O$2:$O$540,MATCH('Table B Values'!A586,'Planning Periods'!$A$2:$A$540,0))</f>
        <v>Humboldt County</v>
      </c>
      <c r="O586" t="s">
        <v>951</v>
      </c>
      <c r="P586">
        <v>2021</v>
      </c>
      <c r="Q586">
        <v>0</v>
      </c>
      <c r="S586" t="s">
        <v>904</v>
      </c>
      <c r="T586">
        <v>2021</v>
      </c>
      <c r="U586">
        <v>0</v>
      </c>
    </row>
    <row r="587" spans="1:21">
      <c r="A587" t="s">
        <v>969</v>
      </c>
      <c r="B587">
        <v>2019</v>
      </c>
      <c r="C587">
        <v>0</v>
      </c>
      <c r="D587">
        <v>0</v>
      </c>
      <c r="E587">
        <v>0</v>
      </c>
      <c r="F587">
        <v>0</v>
      </c>
      <c r="G587">
        <v>0</v>
      </c>
      <c r="H587">
        <v>3</v>
      </c>
      <c r="I587">
        <v>4</v>
      </c>
      <c r="J587" t="s">
        <v>768</v>
      </c>
      <c r="K587" t="str">
        <f>INDEX('Planning Periods'!$O$2:$O$540,MATCH('Table B Values'!A587,'Planning Periods'!$A$2:$A$540,0))</f>
        <v>Humboldt County</v>
      </c>
      <c r="O587" t="s">
        <v>934</v>
      </c>
      <c r="P587">
        <v>2021</v>
      </c>
      <c r="Q587">
        <v>0</v>
      </c>
      <c r="S587" t="s">
        <v>1146</v>
      </c>
      <c r="T587">
        <v>2022</v>
      </c>
      <c r="U587">
        <v>0</v>
      </c>
    </row>
    <row r="588" spans="1:21">
      <c r="A588" t="s">
        <v>1124</v>
      </c>
      <c r="B588">
        <v>2019</v>
      </c>
      <c r="C588">
        <v>0</v>
      </c>
      <c r="D588">
        <v>1</v>
      </c>
      <c r="E588">
        <v>0</v>
      </c>
      <c r="F588">
        <v>0</v>
      </c>
      <c r="G588">
        <v>0</v>
      </c>
      <c r="H588">
        <v>1</v>
      </c>
      <c r="I588">
        <v>1</v>
      </c>
      <c r="J588" t="s">
        <v>768</v>
      </c>
      <c r="K588" t="str">
        <f>INDEX('Planning Periods'!$O$2:$O$540,MATCH('Table B Values'!A588,'Planning Periods'!$A$2:$A$540,0))</f>
        <v>Lake County</v>
      </c>
      <c r="O588" t="s">
        <v>932</v>
      </c>
      <c r="P588">
        <v>2021</v>
      </c>
      <c r="Q588">
        <v>0</v>
      </c>
      <c r="S588" t="s">
        <v>1147</v>
      </c>
      <c r="T588">
        <v>2022</v>
      </c>
      <c r="U588">
        <v>32</v>
      </c>
    </row>
    <row r="589" spans="1:21">
      <c r="A589" t="s">
        <v>1218</v>
      </c>
      <c r="B589">
        <v>2019</v>
      </c>
      <c r="C589">
        <v>0</v>
      </c>
      <c r="D589">
        <v>0</v>
      </c>
      <c r="E589">
        <v>0</v>
      </c>
      <c r="F589">
        <v>1</v>
      </c>
      <c r="G589">
        <v>0</v>
      </c>
      <c r="H589">
        <v>0</v>
      </c>
      <c r="I589">
        <v>0</v>
      </c>
      <c r="J589" t="s">
        <v>768</v>
      </c>
      <c r="K589" t="str">
        <f>INDEX('Planning Periods'!$O$2:$O$540,MATCH('Table B Values'!A589,'Planning Periods'!$A$2:$A$540,0))</f>
        <v>Modoc County</v>
      </c>
      <c r="O589" t="s">
        <v>948</v>
      </c>
      <c r="P589">
        <v>2021</v>
      </c>
      <c r="Q589">
        <v>0</v>
      </c>
      <c r="S589" t="s">
        <v>1145</v>
      </c>
      <c r="T589">
        <v>2022</v>
      </c>
      <c r="U589">
        <v>13</v>
      </c>
    </row>
    <row r="590" spans="1:21">
      <c r="A590" t="s">
        <v>1079</v>
      </c>
      <c r="B590">
        <v>2019</v>
      </c>
      <c r="C590">
        <v>0</v>
      </c>
      <c r="D590">
        <v>0</v>
      </c>
      <c r="E590">
        <v>0</v>
      </c>
      <c r="F590">
        <v>1</v>
      </c>
      <c r="G590">
        <v>0</v>
      </c>
      <c r="H590">
        <v>0</v>
      </c>
      <c r="I590">
        <v>1</v>
      </c>
      <c r="J590" t="s">
        <v>768</v>
      </c>
      <c r="K590" t="str">
        <f>INDEX('Planning Periods'!$O$2:$O$540,MATCH('Table B Values'!A590,'Planning Periods'!$A$2:$A$540,0))</f>
        <v>Calaveras County</v>
      </c>
      <c r="O590" t="s">
        <v>941</v>
      </c>
      <c r="P590">
        <v>2021</v>
      </c>
      <c r="Q590">
        <v>0</v>
      </c>
      <c r="S590" t="s">
        <v>876</v>
      </c>
      <c r="T590">
        <v>2022</v>
      </c>
      <c r="U590">
        <v>47</v>
      </c>
    </row>
    <row r="591" spans="1:21">
      <c r="A591" t="s">
        <v>767</v>
      </c>
      <c r="B591">
        <v>2023</v>
      </c>
      <c r="C591">
        <v>0</v>
      </c>
      <c r="D591">
        <v>0</v>
      </c>
      <c r="E591">
        <v>0</v>
      </c>
      <c r="F591">
        <v>1</v>
      </c>
      <c r="G591">
        <v>0</v>
      </c>
      <c r="H591">
        <v>0</v>
      </c>
      <c r="I591">
        <v>0</v>
      </c>
      <c r="J591" t="s">
        <v>1276</v>
      </c>
      <c r="K591" t="str">
        <f>INDEX('Planning Periods'!$O$2:$O$540,MATCH('Table B Values'!A591,'Planning Periods'!$A$2:$A$540,0))</f>
        <v>Santa Barbara County</v>
      </c>
      <c r="S591" t="s">
        <v>886</v>
      </c>
      <c r="T591">
        <v>2021</v>
      </c>
      <c r="U591">
        <v>0</v>
      </c>
    </row>
    <row r="592" spans="1:21">
      <c r="A592" t="s">
        <v>1117</v>
      </c>
      <c r="B592">
        <v>2023</v>
      </c>
      <c r="C592">
        <v>277</v>
      </c>
      <c r="D592">
        <v>34</v>
      </c>
      <c r="E592">
        <v>47</v>
      </c>
      <c r="F592">
        <v>25</v>
      </c>
      <c r="G592">
        <v>0</v>
      </c>
      <c r="H592">
        <v>0</v>
      </c>
      <c r="I592">
        <v>1455</v>
      </c>
      <c r="J592" t="s">
        <v>1276</v>
      </c>
      <c r="K592" t="str">
        <f>INDEX('Planning Periods'!$O$2:$O$540,MATCH('Table B Values'!A592,'Planning Periods'!$A$2:$A$540,0))</f>
        <v>Fresno County</v>
      </c>
      <c r="S592" t="s">
        <v>878</v>
      </c>
      <c r="T592">
        <v>2021</v>
      </c>
      <c r="U592">
        <v>0</v>
      </c>
    </row>
    <row r="593" spans="1:21">
      <c r="A593" t="s">
        <v>1202</v>
      </c>
      <c r="B593">
        <v>2022</v>
      </c>
      <c r="C593">
        <v>0</v>
      </c>
      <c r="D593">
        <v>0</v>
      </c>
      <c r="E593">
        <v>2</v>
      </c>
      <c r="F593">
        <v>0</v>
      </c>
      <c r="G593">
        <v>0</v>
      </c>
      <c r="H593">
        <v>23</v>
      </c>
      <c r="I593">
        <v>40</v>
      </c>
      <c r="J593" t="s">
        <v>1276</v>
      </c>
      <c r="K593" t="str">
        <f>INDEX('Planning Periods'!$O$2:$O$540,MATCH('Table B Values'!A593,'Planning Periods'!$A$2:$A$540,0))</f>
        <v>Contra Costa County</v>
      </c>
      <c r="S593" t="s">
        <v>871</v>
      </c>
      <c r="T593">
        <v>2021</v>
      </c>
      <c r="U593">
        <v>0</v>
      </c>
    </row>
    <row r="594" spans="1:21">
      <c r="A594" t="s">
        <v>1203</v>
      </c>
      <c r="B594">
        <v>2022</v>
      </c>
      <c r="C594">
        <v>0</v>
      </c>
      <c r="D594">
        <v>0</v>
      </c>
      <c r="E594">
        <v>0</v>
      </c>
      <c r="F594">
        <v>0</v>
      </c>
      <c r="G594">
        <v>0</v>
      </c>
      <c r="H594">
        <v>6</v>
      </c>
      <c r="I594">
        <v>47</v>
      </c>
      <c r="J594" t="s">
        <v>1276</v>
      </c>
      <c r="K594" t="str">
        <f>INDEX('Planning Periods'!$O$2:$O$540,MATCH('Table B Values'!A594,'Planning Periods'!$A$2:$A$540,0))</f>
        <v>Alameda County</v>
      </c>
      <c r="S594" t="s">
        <v>1144</v>
      </c>
      <c r="T594">
        <v>2022</v>
      </c>
      <c r="U594">
        <v>0</v>
      </c>
    </row>
    <row r="595" spans="1:21">
      <c r="A595" t="s">
        <v>1205</v>
      </c>
      <c r="B595">
        <v>2022</v>
      </c>
      <c r="C595">
        <v>0</v>
      </c>
      <c r="D595">
        <v>0</v>
      </c>
      <c r="E595">
        <v>14</v>
      </c>
      <c r="F595">
        <v>6</v>
      </c>
      <c r="G595">
        <v>0</v>
      </c>
      <c r="H595">
        <v>16</v>
      </c>
      <c r="I595">
        <v>79</v>
      </c>
      <c r="J595" t="s">
        <v>1276</v>
      </c>
      <c r="K595" t="str">
        <f>INDEX('Planning Periods'!$O$2:$O$540,MATCH('Table B Values'!A595,'Planning Periods'!$A$2:$A$540,0))</f>
        <v>Contra Costa County</v>
      </c>
      <c r="S595" t="s">
        <v>1149</v>
      </c>
      <c r="T595">
        <v>2022</v>
      </c>
      <c r="U595">
        <v>0</v>
      </c>
    </row>
    <row r="596" spans="1:21">
      <c r="A596" t="s">
        <v>1227</v>
      </c>
      <c r="B596">
        <v>2022</v>
      </c>
      <c r="C596">
        <v>0</v>
      </c>
      <c r="D596">
        <v>2</v>
      </c>
      <c r="E596">
        <v>0</v>
      </c>
      <c r="F596">
        <v>0</v>
      </c>
      <c r="G596">
        <v>0</v>
      </c>
      <c r="H596">
        <v>0</v>
      </c>
      <c r="I596">
        <v>0</v>
      </c>
      <c r="J596" t="s">
        <v>1276</v>
      </c>
      <c r="K596" t="str">
        <f>INDEX('Planning Periods'!$O$2:$O$540,MATCH('Table B Values'!A596,'Planning Periods'!$A$2:$A$540,0))</f>
        <v>San Mateo County</v>
      </c>
      <c r="S596" t="s">
        <v>1136</v>
      </c>
      <c r="T596">
        <v>2022</v>
      </c>
      <c r="U596">
        <v>0</v>
      </c>
    </row>
    <row r="597" spans="1:21">
      <c r="A597" t="s">
        <v>1226</v>
      </c>
      <c r="B597">
        <v>2022</v>
      </c>
      <c r="C597">
        <v>0</v>
      </c>
      <c r="D597">
        <v>3</v>
      </c>
      <c r="E597">
        <v>68</v>
      </c>
      <c r="F597">
        <v>57</v>
      </c>
      <c r="G597">
        <v>0</v>
      </c>
      <c r="H597">
        <v>10</v>
      </c>
      <c r="I597">
        <v>63</v>
      </c>
      <c r="J597" t="s">
        <v>1276</v>
      </c>
      <c r="K597" t="str">
        <f>INDEX('Planning Periods'!$O$2:$O$540,MATCH('Table B Values'!A597,'Planning Periods'!$A$2:$A$540,0))</f>
        <v>Tulare County</v>
      </c>
      <c r="S597" t="s">
        <v>1277</v>
      </c>
      <c r="T597">
        <v>2022</v>
      </c>
      <c r="U597">
        <v>0</v>
      </c>
    </row>
    <row r="598" spans="1:21">
      <c r="A598" t="s">
        <v>1200</v>
      </c>
      <c r="B598">
        <v>2022</v>
      </c>
      <c r="C598">
        <v>0</v>
      </c>
      <c r="D598">
        <v>0</v>
      </c>
      <c r="E598">
        <v>0</v>
      </c>
      <c r="F598">
        <v>3</v>
      </c>
      <c r="G598">
        <v>0</v>
      </c>
      <c r="H598">
        <v>25</v>
      </c>
      <c r="I598">
        <v>4</v>
      </c>
      <c r="J598" t="s">
        <v>1276</v>
      </c>
      <c r="K598" t="str">
        <f>INDEX('Planning Periods'!$O$2:$O$540,MATCH('Table B Values'!A598,'Planning Periods'!$A$2:$A$540,0))</f>
        <v>Fresno County</v>
      </c>
      <c r="S598" t="s">
        <v>1278</v>
      </c>
      <c r="T598">
        <v>2022</v>
      </c>
      <c r="U598">
        <v>0</v>
      </c>
    </row>
    <row r="599" spans="1:21">
      <c r="A599" t="s">
        <v>783</v>
      </c>
      <c r="B599">
        <v>2022</v>
      </c>
      <c r="C599">
        <v>0</v>
      </c>
      <c r="D599">
        <v>3</v>
      </c>
      <c r="E599">
        <v>0</v>
      </c>
      <c r="F599">
        <v>67</v>
      </c>
      <c r="G599">
        <v>0</v>
      </c>
      <c r="H599">
        <v>85</v>
      </c>
      <c r="I599">
        <v>201</v>
      </c>
      <c r="J599" t="s">
        <v>1276</v>
      </c>
      <c r="K599" t="str">
        <f>INDEX('Planning Periods'!$O$2:$O$540,MATCH('Table B Values'!A599,'Planning Periods'!$A$2:$A$540,0))</f>
        <v>Butte County</v>
      </c>
      <c r="S599" t="s">
        <v>1151</v>
      </c>
      <c r="T599">
        <v>2022</v>
      </c>
      <c r="U599">
        <v>1</v>
      </c>
    </row>
    <row r="600" spans="1:21">
      <c r="A600" t="s">
        <v>1211</v>
      </c>
      <c r="B600">
        <v>2022</v>
      </c>
      <c r="C600">
        <v>0</v>
      </c>
      <c r="D600">
        <v>0</v>
      </c>
      <c r="E600">
        <v>0</v>
      </c>
      <c r="F600">
        <v>0</v>
      </c>
      <c r="G600">
        <v>1</v>
      </c>
      <c r="H600">
        <v>0</v>
      </c>
      <c r="I600">
        <v>127</v>
      </c>
      <c r="J600" t="s">
        <v>1276</v>
      </c>
      <c r="K600" t="str">
        <f>INDEX('Planning Periods'!$O$2:$O$540,MATCH('Table B Values'!A600,'Planning Periods'!$A$2:$A$540,0))</f>
        <v>Santa Clara County</v>
      </c>
      <c r="S600" t="s">
        <v>1152</v>
      </c>
      <c r="T600">
        <v>2022</v>
      </c>
      <c r="U600">
        <v>11</v>
      </c>
    </row>
    <row r="601" spans="1:21">
      <c r="A601" t="s">
        <v>1201</v>
      </c>
      <c r="B601">
        <v>2022</v>
      </c>
      <c r="C601">
        <v>0</v>
      </c>
      <c r="D601">
        <v>3</v>
      </c>
      <c r="E601">
        <v>0</v>
      </c>
      <c r="F601">
        <v>12</v>
      </c>
      <c r="G601">
        <v>0</v>
      </c>
      <c r="H601">
        <v>3</v>
      </c>
      <c r="I601">
        <v>9</v>
      </c>
      <c r="J601" t="s">
        <v>1276</v>
      </c>
      <c r="K601" t="str">
        <f>INDEX('Planning Periods'!$O$2:$O$540,MATCH('Table B Values'!A601,'Planning Periods'!$A$2:$A$540,0))</f>
        <v>Alameda County</v>
      </c>
      <c r="S601" t="s">
        <v>1150</v>
      </c>
      <c r="T601">
        <v>2022</v>
      </c>
      <c r="U601">
        <v>0</v>
      </c>
    </row>
    <row r="602" spans="1:21">
      <c r="A602" t="s">
        <v>1204</v>
      </c>
      <c r="B602">
        <v>2022</v>
      </c>
      <c r="C602">
        <v>7</v>
      </c>
      <c r="D602">
        <v>0</v>
      </c>
      <c r="E602">
        <v>135</v>
      </c>
      <c r="F602">
        <v>0</v>
      </c>
      <c r="G602">
        <v>37</v>
      </c>
      <c r="H602">
        <v>0</v>
      </c>
      <c r="I602">
        <v>8</v>
      </c>
      <c r="J602" t="s">
        <v>1276</v>
      </c>
      <c r="K602" t="str">
        <f>INDEX('Planning Periods'!$O$2:$O$540,MATCH('Table B Values'!A602,'Planning Periods'!$A$2:$A$540,0))</f>
        <v>Contra Costa County</v>
      </c>
      <c r="S602" t="s">
        <v>906</v>
      </c>
      <c r="T602">
        <v>2021</v>
      </c>
      <c r="U602">
        <v>0</v>
      </c>
    </row>
    <row r="603" spans="1:21">
      <c r="A603" t="s">
        <v>1199</v>
      </c>
      <c r="B603">
        <v>2022</v>
      </c>
      <c r="C603">
        <v>72</v>
      </c>
      <c r="D603">
        <v>0</v>
      </c>
      <c r="E603">
        <v>28</v>
      </c>
      <c r="F603">
        <v>0</v>
      </c>
      <c r="G603">
        <v>4</v>
      </c>
      <c r="H603">
        <v>23</v>
      </c>
      <c r="I603">
        <v>122</v>
      </c>
      <c r="J603" t="s">
        <v>1276</v>
      </c>
      <c r="K603" t="str">
        <f>INDEX('Planning Periods'!$O$2:$O$540,MATCH('Table B Values'!A603,'Planning Periods'!$A$2:$A$540,0))</f>
        <v>Sonoma County</v>
      </c>
      <c r="S603" t="s">
        <v>911</v>
      </c>
      <c r="T603">
        <v>2021</v>
      </c>
      <c r="U603">
        <v>0</v>
      </c>
    </row>
    <row r="604" spans="1:21">
      <c r="A604" t="s">
        <v>1279</v>
      </c>
      <c r="B604">
        <v>2022</v>
      </c>
      <c r="C604">
        <v>0</v>
      </c>
      <c r="D604">
        <v>0</v>
      </c>
      <c r="E604">
        <v>0</v>
      </c>
      <c r="F604">
        <v>0</v>
      </c>
      <c r="G604">
        <v>0</v>
      </c>
      <c r="H604">
        <v>0</v>
      </c>
      <c r="I604">
        <v>17</v>
      </c>
      <c r="J604" t="s">
        <v>1276</v>
      </c>
      <c r="K604" t="str">
        <f>INDEX('Planning Periods'!$O$2:$O$540,MATCH('Table B Values'!A604,'Planning Periods'!$A$2:$A$540,0))</f>
        <v>Napa County</v>
      </c>
      <c r="S604" t="s">
        <v>860</v>
      </c>
      <c r="T604">
        <v>2021</v>
      </c>
      <c r="U604">
        <v>0</v>
      </c>
    </row>
    <row r="605" spans="1:21">
      <c r="A605" t="s">
        <v>1225</v>
      </c>
      <c r="B605">
        <v>2022</v>
      </c>
      <c r="C605">
        <v>0</v>
      </c>
      <c r="D605">
        <v>0</v>
      </c>
      <c r="E605">
        <v>0</v>
      </c>
      <c r="F605">
        <v>0</v>
      </c>
      <c r="G605">
        <v>0</v>
      </c>
      <c r="H605">
        <v>0</v>
      </c>
      <c r="I605">
        <v>4</v>
      </c>
      <c r="J605" t="s">
        <v>1276</v>
      </c>
      <c r="K605" t="str">
        <f>INDEX('Planning Periods'!$O$2:$O$540,MATCH('Table B Values'!A605,'Planning Periods'!$A$2:$A$540,0))</f>
        <v>Marin County</v>
      </c>
      <c r="S605" t="s">
        <v>914</v>
      </c>
      <c r="T605">
        <v>2021</v>
      </c>
      <c r="U605">
        <v>0</v>
      </c>
    </row>
    <row r="606" spans="1:21">
      <c r="A606" t="s">
        <v>968</v>
      </c>
      <c r="B606">
        <v>2022</v>
      </c>
      <c r="C606">
        <v>0</v>
      </c>
      <c r="D606">
        <v>0</v>
      </c>
      <c r="E606">
        <v>0</v>
      </c>
      <c r="F606">
        <v>0</v>
      </c>
      <c r="G606">
        <v>0</v>
      </c>
      <c r="H606">
        <v>0</v>
      </c>
      <c r="I606" s="359">
        <v>139</v>
      </c>
      <c r="J606" t="s">
        <v>1276</v>
      </c>
      <c r="K606" t="str">
        <f>INDEX('Planning Periods'!$O$2:$O$540,MATCH('Table B Values'!A606,'Planning Periods'!$A$2:$A$540,0))</f>
        <v>Monterey County</v>
      </c>
      <c r="S606" t="s">
        <v>908</v>
      </c>
      <c r="T606">
        <v>2021</v>
      </c>
      <c r="U606">
        <v>0</v>
      </c>
    </row>
    <row r="607" spans="1:21">
      <c r="A607" t="s">
        <v>961</v>
      </c>
      <c r="B607">
        <v>2022</v>
      </c>
      <c r="C607">
        <v>0</v>
      </c>
      <c r="D607">
        <v>0</v>
      </c>
      <c r="E607">
        <v>0</v>
      </c>
      <c r="F607">
        <v>0</v>
      </c>
      <c r="G607">
        <v>0</v>
      </c>
      <c r="H607">
        <v>0</v>
      </c>
      <c r="I607">
        <v>37</v>
      </c>
      <c r="J607" t="s">
        <v>1276</v>
      </c>
      <c r="K607" t="str">
        <f>INDEX('Planning Periods'!$O$2:$O$540,MATCH('Table B Values'!A607,'Planning Periods'!$A$2:$A$540,0))</f>
        <v>San Mateo County</v>
      </c>
      <c r="S607" t="s">
        <v>917</v>
      </c>
      <c r="T607">
        <v>2021</v>
      </c>
      <c r="U607">
        <v>0</v>
      </c>
    </row>
    <row r="608" spans="1:21">
      <c r="A608" t="s">
        <v>960</v>
      </c>
      <c r="B608">
        <v>2022</v>
      </c>
      <c r="C608">
        <v>0</v>
      </c>
      <c r="D608">
        <v>14</v>
      </c>
      <c r="E608">
        <v>0</v>
      </c>
      <c r="F608">
        <v>14</v>
      </c>
      <c r="G608">
        <v>0</v>
      </c>
      <c r="H608">
        <v>14</v>
      </c>
      <c r="I608">
        <v>5</v>
      </c>
      <c r="J608" t="s">
        <v>1276</v>
      </c>
      <c r="K608" t="str">
        <f>INDEX('Planning Periods'!$O$2:$O$540,MATCH('Table B Values'!A608,'Planning Periods'!$A$2:$A$540,0))</f>
        <v>San Mateo County</v>
      </c>
      <c r="S608" t="s">
        <v>1002</v>
      </c>
      <c r="T608">
        <v>2021</v>
      </c>
      <c r="U608">
        <v>0</v>
      </c>
    </row>
    <row r="609" spans="1:21">
      <c r="A609" t="s">
        <v>970</v>
      </c>
      <c r="B609">
        <v>2022</v>
      </c>
      <c r="C609">
        <v>0</v>
      </c>
      <c r="D609">
        <v>8</v>
      </c>
      <c r="E609">
        <v>0</v>
      </c>
      <c r="F609">
        <v>9</v>
      </c>
      <c r="G609">
        <v>0</v>
      </c>
      <c r="H609">
        <v>11</v>
      </c>
      <c r="I609">
        <v>0</v>
      </c>
      <c r="J609" t="s">
        <v>1276</v>
      </c>
      <c r="K609" t="str">
        <f>INDEX('Planning Periods'!$O$2:$O$540,MATCH('Table B Values'!A609,'Planning Periods'!$A$2:$A$540,0))</f>
        <v>Marin County</v>
      </c>
      <c r="S609" t="s">
        <v>862</v>
      </c>
      <c r="T609">
        <v>2021</v>
      </c>
      <c r="U609">
        <v>1</v>
      </c>
    </row>
    <row r="610" spans="1:21">
      <c r="A610" t="s">
        <v>1280</v>
      </c>
      <c r="B610">
        <v>2022</v>
      </c>
      <c r="C610">
        <v>2</v>
      </c>
      <c r="D610">
        <v>0</v>
      </c>
      <c r="E610">
        <v>10</v>
      </c>
      <c r="F610">
        <v>0</v>
      </c>
      <c r="G610">
        <v>0</v>
      </c>
      <c r="H610">
        <v>0</v>
      </c>
      <c r="I610">
        <v>160</v>
      </c>
      <c r="J610" t="s">
        <v>1276</v>
      </c>
      <c r="K610" t="str">
        <f>INDEX('Planning Periods'!$O$2:$O$540,MATCH('Table B Values'!A610,'Planning Periods'!$A$2:$A$540,0))</f>
        <v>Marin County</v>
      </c>
      <c r="S610" t="s">
        <v>855</v>
      </c>
      <c r="T610">
        <v>2021</v>
      </c>
      <c r="U610">
        <v>0</v>
      </c>
    </row>
    <row r="611" spans="1:21">
      <c r="A611" t="s">
        <v>1230</v>
      </c>
      <c r="B611">
        <v>2022</v>
      </c>
      <c r="C611">
        <v>56</v>
      </c>
      <c r="D611">
        <v>0</v>
      </c>
      <c r="E611">
        <v>33</v>
      </c>
      <c r="F611">
        <v>83</v>
      </c>
      <c r="G611">
        <v>0</v>
      </c>
      <c r="H611">
        <v>0</v>
      </c>
      <c r="I611" s="359">
        <v>9</v>
      </c>
      <c r="J611" t="s">
        <v>1276</v>
      </c>
      <c r="K611" t="str">
        <f>INDEX('Planning Periods'!$O$2:$O$540,MATCH('Table B Values'!A611,'Planning Periods'!$A$2:$A$540,0))</f>
        <v>San Mateo County</v>
      </c>
      <c r="S611" t="s">
        <v>868</v>
      </c>
      <c r="T611">
        <v>2021</v>
      </c>
      <c r="U611">
        <v>0</v>
      </c>
    </row>
    <row r="612" spans="1:21">
      <c r="A612" t="s">
        <v>1228</v>
      </c>
      <c r="B612">
        <v>2022</v>
      </c>
      <c r="C612">
        <v>5</v>
      </c>
      <c r="D612">
        <v>0</v>
      </c>
      <c r="E612">
        <v>6</v>
      </c>
      <c r="F612">
        <v>1</v>
      </c>
      <c r="G612">
        <v>0</v>
      </c>
      <c r="H612">
        <v>2</v>
      </c>
      <c r="I612">
        <v>64</v>
      </c>
      <c r="J612" t="s">
        <v>1276</v>
      </c>
      <c r="K612" t="str">
        <f>INDEX('Planning Periods'!$O$2:$O$540,MATCH('Table B Values'!A612,'Planning Periods'!$A$2:$A$540,0))</f>
        <v>Fresno County</v>
      </c>
      <c r="S612" t="s">
        <v>883</v>
      </c>
      <c r="T612">
        <v>2021</v>
      </c>
      <c r="U612">
        <v>0</v>
      </c>
    </row>
    <row r="613" spans="1:21">
      <c r="A613" t="s">
        <v>1224</v>
      </c>
      <c r="B613">
        <v>2022</v>
      </c>
      <c r="C613">
        <v>60</v>
      </c>
      <c r="D613">
        <v>0</v>
      </c>
      <c r="E613">
        <v>4</v>
      </c>
      <c r="F613">
        <v>0</v>
      </c>
      <c r="G613">
        <v>10</v>
      </c>
      <c r="H613">
        <v>0</v>
      </c>
      <c r="I613">
        <v>239</v>
      </c>
      <c r="J613" t="s">
        <v>1276</v>
      </c>
      <c r="K613" t="str">
        <f>INDEX('Planning Periods'!$O$2:$O$540,MATCH('Table B Values'!A613,'Planning Periods'!$A$2:$A$540,0))</f>
        <v>Sonoma County</v>
      </c>
      <c r="S613" t="s">
        <v>775</v>
      </c>
      <c r="T613">
        <v>2021</v>
      </c>
      <c r="U613">
        <v>0</v>
      </c>
    </row>
    <row r="614" spans="1:21">
      <c r="A614" t="s">
        <v>1220</v>
      </c>
      <c r="B614">
        <v>2022</v>
      </c>
      <c r="C614">
        <v>0</v>
      </c>
      <c r="D614">
        <v>0</v>
      </c>
      <c r="E614">
        <v>0</v>
      </c>
      <c r="F614">
        <v>0</v>
      </c>
      <c r="G614">
        <v>0</v>
      </c>
      <c r="H614">
        <v>0</v>
      </c>
      <c r="I614">
        <v>98</v>
      </c>
      <c r="J614" t="s">
        <v>1276</v>
      </c>
      <c r="K614" t="str">
        <f>INDEX('Planning Periods'!$O$2:$O$540,MATCH('Table B Values'!A614,'Planning Periods'!$A$2:$A$540,0))</f>
        <v>Stanislaus County</v>
      </c>
      <c r="S614" t="s">
        <v>865</v>
      </c>
      <c r="T614">
        <v>2021</v>
      </c>
      <c r="U614">
        <v>0</v>
      </c>
    </row>
    <row r="615" spans="1:21">
      <c r="A615" t="s">
        <v>1229</v>
      </c>
      <c r="B615">
        <v>2022</v>
      </c>
      <c r="C615">
        <v>0</v>
      </c>
      <c r="D615">
        <v>0</v>
      </c>
      <c r="E615">
        <v>0</v>
      </c>
      <c r="F615">
        <v>0</v>
      </c>
      <c r="G615">
        <v>0</v>
      </c>
      <c r="H615">
        <v>0</v>
      </c>
      <c r="I615">
        <v>77</v>
      </c>
      <c r="J615" t="s">
        <v>1276</v>
      </c>
      <c r="K615" t="str">
        <f>INDEX('Planning Periods'!$O$2:$O$540,MATCH('Table B Values'!A615,'Planning Periods'!$A$2:$A$540,0))</f>
        <v>Contra Costa County</v>
      </c>
      <c r="S615" t="s">
        <v>807</v>
      </c>
      <c r="T615">
        <v>2021</v>
      </c>
      <c r="U615">
        <v>0</v>
      </c>
    </row>
    <row r="616" spans="1:21">
      <c r="A616" t="s">
        <v>1222</v>
      </c>
      <c r="B616">
        <v>2022</v>
      </c>
      <c r="C616">
        <v>0</v>
      </c>
      <c r="D616">
        <v>0</v>
      </c>
      <c r="E616">
        <v>0</v>
      </c>
      <c r="F616">
        <v>0</v>
      </c>
      <c r="G616">
        <v>0</v>
      </c>
      <c r="H616">
        <v>0</v>
      </c>
      <c r="I616">
        <v>27</v>
      </c>
      <c r="J616" t="s">
        <v>1276</v>
      </c>
      <c r="K616" t="str">
        <f>INDEX('Planning Periods'!$O$2:$O$540,MATCH('Table B Values'!A616,'Planning Periods'!$A$2:$A$540,0))</f>
        <v>Solano County</v>
      </c>
      <c r="S616" t="s">
        <v>851</v>
      </c>
      <c r="T616">
        <v>2021</v>
      </c>
      <c r="U616">
        <v>3</v>
      </c>
    </row>
    <row r="617" spans="1:21">
      <c r="A617" t="s">
        <v>1223</v>
      </c>
      <c r="B617">
        <v>2022</v>
      </c>
      <c r="C617">
        <v>0</v>
      </c>
      <c r="D617">
        <v>0</v>
      </c>
      <c r="E617">
        <v>0</v>
      </c>
      <c r="F617">
        <v>0</v>
      </c>
      <c r="G617">
        <v>0</v>
      </c>
      <c r="H617">
        <v>0</v>
      </c>
      <c r="I617">
        <v>12</v>
      </c>
      <c r="J617" t="s">
        <v>1276</v>
      </c>
      <c r="K617" t="str">
        <f>INDEX('Planning Periods'!$O$2:$O$540,MATCH('Table B Values'!A617,'Planning Periods'!$A$2:$A$540,0))</f>
        <v>San Joaquin County</v>
      </c>
      <c r="S617" t="s">
        <v>1024</v>
      </c>
      <c r="T617">
        <v>2022</v>
      </c>
      <c r="U617">
        <v>0</v>
      </c>
    </row>
    <row r="618" spans="1:21">
      <c r="A618" t="s">
        <v>1260</v>
      </c>
      <c r="B618">
        <v>2022</v>
      </c>
      <c r="C618">
        <v>14</v>
      </c>
      <c r="D618">
        <v>0</v>
      </c>
      <c r="E618">
        <v>1</v>
      </c>
      <c r="F618">
        <v>0</v>
      </c>
      <c r="G618">
        <v>0</v>
      </c>
      <c r="H618">
        <v>0</v>
      </c>
      <c r="I618">
        <v>486</v>
      </c>
      <c r="J618" t="s">
        <v>1276</v>
      </c>
      <c r="K618" t="str">
        <f>INDEX('Planning Periods'!$O$2:$O$540,MATCH('Table B Values'!A618,'Planning Periods'!$A$2:$A$540,0))</f>
        <v>Stanislaus County</v>
      </c>
      <c r="S618" t="s">
        <v>1020</v>
      </c>
      <c r="T618">
        <v>2022</v>
      </c>
      <c r="U618">
        <v>17</v>
      </c>
    </row>
    <row r="619" spans="1:21">
      <c r="A619" t="s">
        <v>1237</v>
      </c>
      <c r="B619">
        <v>2022</v>
      </c>
      <c r="C619">
        <v>0</v>
      </c>
      <c r="D619">
        <v>4</v>
      </c>
      <c r="E619">
        <v>0</v>
      </c>
      <c r="F619">
        <v>4</v>
      </c>
      <c r="G619">
        <v>0</v>
      </c>
      <c r="H619">
        <v>4</v>
      </c>
      <c r="I619">
        <v>2</v>
      </c>
      <c r="J619" t="s">
        <v>1276</v>
      </c>
      <c r="K619" t="str">
        <f>INDEX('Planning Periods'!$O$2:$O$540,MATCH('Table B Values'!A619,'Planning Periods'!$A$2:$A$540,0))</f>
        <v>San Mateo County</v>
      </c>
      <c r="S619" t="s">
        <v>1022</v>
      </c>
      <c r="T619">
        <v>2022</v>
      </c>
      <c r="U619">
        <v>65</v>
      </c>
    </row>
    <row r="620" spans="1:21">
      <c r="A620" t="s">
        <v>1238</v>
      </c>
      <c r="B620">
        <v>2022</v>
      </c>
      <c r="C620">
        <v>7</v>
      </c>
      <c r="D620">
        <v>22</v>
      </c>
      <c r="E620">
        <v>51</v>
      </c>
      <c r="F620">
        <v>19</v>
      </c>
      <c r="G620">
        <v>34</v>
      </c>
      <c r="H620">
        <v>21</v>
      </c>
      <c r="I620" s="359">
        <v>114</v>
      </c>
      <c r="J620" t="s">
        <v>1276</v>
      </c>
      <c r="K620" t="str">
        <f>INDEX('Planning Periods'!$O$2:$O$540,MATCH('Table B Values'!A620,'Planning Periods'!$A$2:$A$540,0))</f>
        <v>Santa Clara County</v>
      </c>
      <c r="S620" t="s">
        <v>1029</v>
      </c>
      <c r="T620">
        <v>2022</v>
      </c>
      <c r="U620">
        <v>0</v>
      </c>
    </row>
    <row r="621" spans="1:21">
      <c r="A621" t="s">
        <v>1266</v>
      </c>
      <c r="B621">
        <v>2022</v>
      </c>
      <c r="C621">
        <v>0</v>
      </c>
      <c r="D621">
        <v>0</v>
      </c>
      <c r="E621">
        <v>0</v>
      </c>
      <c r="F621">
        <v>2</v>
      </c>
      <c r="G621">
        <v>0</v>
      </c>
      <c r="H621">
        <v>3</v>
      </c>
      <c r="I621">
        <v>0</v>
      </c>
      <c r="J621" t="s">
        <v>1276</v>
      </c>
      <c r="K621" t="str">
        <f>INDEX('Planning Periods'!$O$2:$O$540,MATCH('Table B Values'!A621,'Planning Periods'!$A$2:$A$540,0))</f>
        <v>Contra Costa County</v>
      </c>
      <c r="S621" t="s">
        <v>947</v>
      </c>
      <c r="T621">
        <v>2022</v>
      </c>
      <c r="U621">
        <v>0</v>
      </c>
    </row>
    <row r="622" spans="1:21">
      <c r="A622" t="s">
        <v>1262</v>
      </c>
      <c r="B622">
        <v>2022</v>
      </c>
      <c r="C622">
        <v>7</v>
      </c>
      <c r="D622">
        <v>0</v>
      </c>
      <c r="E622">
        <v>58</v>
      </c>
      <c r="F622">
        <v>0</v>
      </c>
      <c r="G622">
        <v>0</v>
      </c>
      <c r="H622">
        <v>0</v>
      </c>
      <c r="I622">
        <v>121</v>
      </c>
      <c r="J622" t="s">
        <v>1276</v>
      </c>
      <c r="K622" t="str">
        <f>INDEX('Planning Periods'!$O$2:$O$540,MATCH('Table B Values'!A622,'Planning Periods'!$A$2:$A$540,0))</f>
        <v>Monterey County</v>
      </c>
      <c r="S622" t="s">
        <v>1025</v>
      </c>
      <c r="T622">
        <v>2022</v>
      </c>
      <c r="U622">
        <v>0</v>
      </c>
    </row>
    <row r="623" spans="1:21">
      <c r="A623" t="s">
        <v>1258</v>
      </c>
      <c r="B623">
        <v>2022</v>
      </c>
      <c r="C623">
        <v>0</v>
      </c>
      <c r="D623">
        <v>7</v>
      </c>
      <c r="E623">
        <v>0</v>
      </c>
      <c r="F623">
        <v>5</v>
      </c>
      <c r="G623">
        <v>0</v>
      </c>
      <c r="H623">
        <v>5</v>
      </c>
      <c r="I623">
        <v>9</v>
      </c>
      <c r="J623" t="s">
        <v>1276</v>
      </c>
      <c r="K623" t="str">
        <f>INDEX('Planning Periods'!$O$2:$O$540,MATCH('Table B Values'!A623,'Planning Periods'!$A$2:$A$540,0))</f>
        <v>Santa Clara County</v>
      </c>
      <c r="S623" t="s">
        <v>1027</v>
      </c>
      <c r="T623">
        <v>2022</v>
      </c>
      <c r="U623">
        <v>0</v>
      </c>
    </row>
    <row r="624" spans="1:21">
      <c r="A624" t="s">
        <v>1259</v>
      </c>
      <c r="B624">
        <v>2022</v>
      </c>
      <c r="C624">
        <v>0</v>
      </c>
      <c r="D624">
        <v>0</v>
      </c>
      <c r="E624">
        <v>0</v>
      </c>
      <c r="F624">
        <v>0</v>
      </c>
      <c r="G624">
        <v>0</v>
      </c>
      <c r="H624">
        <v>0</v>
      </c>
      <c r="I624">
        <v>29</v>
      </c>
      <c r="J624" t="s">
        <v>1276</v>
      </c>
      <c r="K624" t="str">
        <f>INDEX('Planning Periods'!$O$2:$O$540,MATCH('Table B Values'!A624,'Planning Periods'!$A$2:$A$540,0))</f>
        <v>Monterey County</v>
      </c>
      <c r="S624" t="s">
        <v>1041</v>
      </c>
      <c r="T624">
        <v>2022</v>
      </c>
      <c r="U624">
        <v>0</v>
      </c>
    </row>
    <row r="625" spans="1:21">
      <c r="A625" t="s">
        <v>1231</v>
      </c>
      <c r="B625">
        <v>2022</v>
      </c>
      <c r="C625">
        <v>0</v>
      </c>
      <c r="D625">
        <v>0</v>
      </c>
      <c r="E625">
        <v>0</v>
      </c>
      <c r="F625">
        <v>0</v>
      </c>
      <c r="G625">
        <v>0</v>
      </c>
      <c r="H625">
        <v>0</v>
      </c>
      <c r="I625">
        <v>42</v>
      </c>
      <c r="J625" t="s">
        <v>1276</v>
      </c>
      <c r="K625" t="str">
        <f>INDEX('Planning Periods'!$O$2:$O$540,MATCH('Table B Values'!A625,'Planning Periods'!$A$2:$A$540,0))</f>
        <v>Contra Costa County</v>
      </c>
      <c r="S625" t="s">
        <v>996</v>
      </c>
      <c r="T625">
        <v>2022</v>
      </c>
      <c r="U625">
        <v>0</v>
      </c>
    </row>
    <row r="626" spans="1:21">
      <c r="A626" t="s">
        <v>1234</v>
      </c>
      <c r="B626">
        <v>2022</v>
      </c>
      <c r="C626">
        <v>0</v>
      </c>
      <c r="D626">
        <v>15</v>
      </c>
      <c r="E626">
        <v>0</v>
      </c>
      <c r="F626">
        <v>19</v>
      </c>
      <c r="G626">
        <v>0</v>
      </c>
      <c r="H626">
        <v>7</v>
      </c>
      <c r="I626">
        <v>13</v>
      </c>
      <c r="J626" t="s">
        <v>1276</v>
      </c>
      <c r="K626" t="str">
        <f>INDEX('Planning Periods'!$O$2:$O$540,MATCH('Table B Values'!A626,'Planning Periods'!$A$2:$A$540,0))</f>
        <v>Marin County</v>
      </c>
      <c r="S626" t="s">
        <v>998</v>
      </c>
      <c r="T626">
        <v>2022</v>
      </c>
      <c r="U626">
        <v>0</v>
      </c>
    </row>
    <row r="627" spans="1:21">
      <c r="A627" t="s">
        <v>1233</v>
      </c>
      <c r="B627">
        <v>2022</v>
      </c>
      <c r="C627">
        <v>0</v>
      </c>
      <c r="D627">
        <v>0</v>
      </c>
      <c r="E627">
        <v>0</v>
      </c>
      <c r="F627">
        <v>0</v>
      </c>
      <c r="G627">
        <v>0</v>
      </c>
      <c r="H627">
        <v>0</v>
      </c>
      <c r="I627">
        <v>1467</v>
      </c>
      <c r="J627" t="s">
        <v>1276</v>
      </c>
      <c r="K627" t="str">
        <f>INDEX('Planning Periods'!$O$2:$O$540,MATCH('Table B Values'!A627,'Planning Periods'!$A$2:$A$540,0))</f>
        <v>San Joaquin County</v>
      </c>
      <c r="S627" t="s">
        <v>999</v>
      </c>
      <c r="T627">
        <v>2022</v>
      </c>
      <c r="U627">
        <v>0</v>
      </c>
    </row>
    <row r="628" spans="1:21">
      <c r="A628" t="s">
        <v>1281</v>
      </c>
      <c r="B628">
        <v>2022</v>
      </c>
      <c r="C628">
        <v>0</v>
      </c>
      <c r="D628">
        <v>0</v>
      </c>
      <c r="E628">
        <v>0</v>
      </c>
      <c r="F628">
        <v>0</v>
      </c>
      <c r="G628">
        <v>0</v>
      </c>
      <c r="H628">
        <v>95</v>
      </c>
      <c r="I628">
        <v>0</v>
      </c>
      <c r="J628" t="s">
        <v>1276</v>
      </c>
      <c r="K628" t="str">
        <f>INDEX('Planning Periods'!$O$2:$O$540,MATCH('Table B Values'!A628,'Planning Periods'!$A$2:$A$540,0))</f>
        <v>Kern County</v>
      </c>
      <c r="S628" t="s">
        <v>1034</v>
      </c>
      <c r="T628">
        <v>2022</v>
      </c>
      <c r="U628">
        <v>0</v>
      </c>
    </row>
    <row r="629" spans="1:21">
      <c r="A629" t="s">
        <v>1241</v>
      </c>
      <c r="B629">
        <v>2022</v>
      </c>
      <c r="C629">
        <v>0</v>
      </c>
      <c r="D629">
        <v>0</v>
      </c>
      <c r="E629">
        <v>0</v>
      </c>
      <c r="F629">
        <v>0</v>
      </c>
      <c r="G629">
        <v>0</v>
      </c>
      <c r="H629">
        <v>0</v>
      </c>
      <c r="I629">
        <v>628</v>
      </c>
      <c r="J629" t="s">
        <v>1276</v>
      </c>
      <c r="K629" t="str">
        <f>INDEX('Planning Periods'!$O$2:$O$540,MATCH('Table B Values'!A629,'Planning Periods'!$A$2:$A$540,0))</f>
        <v>Merced County</v>
      </c>
      <c r="S629" t="s">
        <v>1043</v>
      </c>
      <c r="T629">
        <v>2022</v>
      </c>
      <c r="U629">
        <v>82</v>
      </c>
    </row>
    <row r="630" spans="1:21">
      <c r="A630" t="s">
        <v>1239</v>
      </c>
      <c r="B630">
        <v>2022</v>
      </c>
      <c r="C630">
        <v>0</v>
      </c>
      <c r="D630">
        <v>0</v>
      </c>
      <c r="E630">
        <v>0</v>
      </c>
      <c r="F630">
        <v>16</v>
      </c>
      <c r="G630">
        <v>0</v>
      </c>
      <c r="H630">
        <v>11</v>
      </c>
      <c r="I630">
        <v>68</v>
      </c>
      <c r="J630" t="s">
        <v>1276</v>
      </c>
      <c r="K630" t="str">
        <f>INDEX('Planning Periods'!$O$2:$O$540,MATCH('Table B Values'!A630,'Planning Periods'!$A$2:$A$540,0))</f>
        <v>Merced County</v>
      </c>
      <c r="S630" t="s">
        <v>1039</v>
      </c>
      <c r="T630">
        <v>2022</v>
      </c>
      <c r="U630">
        <v>0</v>
      </c>
    </row>
    <row r="631" spans="1:21">
      <c r="A631" t="s">
        <v>1236</v>
      </c>
      <c r="B631">
        <v>2022</v>
      </c>
      <c r="C631">
        <v>0</v>
      </c>
      <c r="D631">
        <v>6</v>
      </c>
      <c r="E631">
        <v>0</v>
      </c>
      <c r="F631">
        <v>7</v>
      </c>
      <c r="G631">
        <v>0</v>
      </c>
      <c r="H631">
        <v>3</v>
      </c>
      <c r="I631">
        <v>1</v>
      </c>
      <c r="J631" t="s">
        <v>1276</v>
      </c>
      <c r="K631" t="str">
        <f>INDEX('Planning Periods'!$O$2:$O$540,MATCH('Table B Values'!A631,'Planning Periods'!$A$2:$A$540,0))</f>
        <v>Marin County</v>
      </c>
      <c r="S631" t="s">
        <v>1032</v>
      </c>
      <c r="T631">
        <v>2022</v>
      </c>
      <c r="U631">
        <v>0</v>
      </c>
    </row>
    <row r="632" spans="1:21">
      <c r="A632" t="s">
        <v>1240</v>
      </c>
      <c r="B632">
        <v>2022</v>
      </c>
      <c r="C632">
        <v>10</v>
      </c>
      <c r="D632">
        <v>17</v>
      </c>
      <c r="E632">
        <v>37</v>
      </c>
      <c r="F632">
        <v>16</v>
      </c>
      <c r="G632">
        <v>63</v>
      </c>
      <c r="H632">
        <v>18</v>
      </c>
      <c r="I632">
        <v>676</v>
      </c>
      <c r="J632" t="s">
        <v>1276</v>
      </c>
      <c r="K632" t="str">
        <f>INDEX('Planning Periods'!$O$2:$O$540,MATCH('Table B Values'!A632,'Planning Periods'!$A$2:$A$540,0))</f>
        <v>San Mateo County</v>
      </c>
      <c r="S632" t="s">
        <v>961</v>
      </c>
      <c r="T632">
        <v>2022</v>
      </c>
      <c r="U632">
        <v>0</v>
      </c>
    </row>
    <row r="633" spans="1:21">
      <c r="A633" t="s">
        <v>1235</v>
      </c>
      <c r="B633">
        <v>2022</v>
      </c>
      <c r="C633">
        <v>0</v>
      </c>
      <c r="D633">
        <v>0</v>
      </c>
      <c r="E633">
        <v>0</v>
      </c>
      <c r="F633">
        <v>17</v>
      </c>
      <c r="G633">
        <v>0</v>
      </c>
      <c r="H633">
        <v>1</v>
      </c>
      <c r="I633">
        <v>0</v>
      </c>
      <c r="J633" t="s">
        <v>1276</v>
      </c>
      <c r="K633" t="str">
        <f>INDEX('Planning Periods'!$O$2:$O$540,MATCH('Table B Values'!A633,'Planning Periods'!$A$2:$A$540,0))</f>
        <v>Fresno County</v>
      </c>
      <c r="S633" t="s">
        <v>974</v>
      </c>
      <c r="T633">
        <v>2022</v>
      </c>
      <c r="U633">
        <v>84</v>
      </c>
    </row>
    <row r="634" spans="1:21">
      <c r="A634" t="s">
        <v>1256</v>
      </c>
      <c r="B634">
        <v>2022</v>
      </c>
      <c r="C634">
        <v>0</v>
      </c>
      <c r="D634">
        <v>0</v>
      </c>
      <c r="E634">
        <v>0</v>
      </c>
      <c r="F634">
        <v>0</v>
      </c>
      <c r="G634">
        <v>0</v>
      </c>
      <c r="H634">
        <v>0</v>
      </c>
      <c r="I634">
        <v>24</v>
      </c>
      <c r="J634" t="s">
        <v>1276</v>
      </c>
      <c r="K634" t="str">
        <f>INDEX('Planning Periods'!$O$2:$O$540,MATCH('Table B Values'!A634,'Planning Periods'!$A$2:$A$540,0))</f>
        <v>Stanislaus County</v>
      </c>
      <c r="S634" t="s">
        <v>936</v>
      </c>
      <c r="T634">
        <v>2022</v>
      </c>
      <c r="U634">
        <v>0</v>
      </c>
    </row>
    <row r="635" spans="1:21">
      <c r="A635" t="s">
        <v>1254</v>
      </c>
      <c r="B635">
        <v>2022</v>
      </c>
      <c r="C635">
        <v>393</v>
      </c>
      <c r="D635">
        <v>0</v>
      </c>
      <c r="E635">
        <v>166</v>
      </c>
      <c r="F635">
        <v>0</v>
      </c>
      <c r="G635">
        <v>78</v>
      </c>
      <c r="H635">
        <v>0</v>
      </c>
      <c r="I635">
        <v>1272</v>
      </c>
      <c r="J635" t="s">
        <v>1276</v>
      </c>
      <c r="K635" t="str">
        <f>INDEX('Planning Periods'!$O$2:$O$540,MATCH('Table B Values'!A635,'Planning Periods'!$A$2:$A$540,0))</f>
        <v>Alameda County</v>
      </c>
      <c r="S635" t="s">
        <v>960</v>
      </c>
      <c r="T635">
        <v>2022</v>
      </c>
      <c r="U635">
        <v>0</v>
      </c>
    </row>
    <row r="636" spans="1:21">
      <c r="A636" t="s">
        <v>1255</v>
      </c>
      <c r="B636">
        <v>2022</v>
      </c>
      <c r="C636">
        <v>0</v>
      </c>
      <c r="D636">
        <v>0</v>
      </c>
      <c r="E636">
        <v>16</v>
      </c>
      <c r="F636">
        <v>0</v>
      </c>
      <c r="G636">
        <v>0</v>
      </c>
      <c r="H636">
        <v>161</v>
      </c>
      <c r="I636">
        <v>548</v>
      </c>
      <c r="J636" t="s">
        <v>1276</v>
      </c>
      <c r="K636" t="str">
        <f>INDEX('Planning Periods'!$O$2:$O$540,MATCH('Table B Values'!A636,'Planning Periods'!$A$2:$A$540,0))</f>
        <v>Contra Costa County</v>
      </c>
      <c r="S636" t="s">
        <v>968</v>
      </c>
      <c r="T636">
        <v>2022</v>
      </c>
      <c r="U636">
        <v>0</v>
      </c>
    </row>
    <row r="637" spans="1:21">
      <c r="A637" t="s">
        <v>1214</v>
      </c>
      <c r="B637">
        <v>2022</v>
      </c>
      <c r="C637" s="359">
        <v>0</v>
      </c>
      <c r="D637">
        <v>3</v>
      </c>
      <c r="E637">
        <v>0</v>
      </c>
      <c r="F637">
        <v>28</v>
      </c>
      <c r="G637">
        <v>0</v>
      </c>
      <c r="H637">
        <v>18</v>
      </c>
      <c r="I637" s="359">
        <v>6</v>
      </c>
      <c r="J637" t="s">
        <v>1276</v>
      </c>
      <c r="K637" t="str">
        <f>INDEX('Planning Periods'!$O$2:$O$540,MATCH('Table B Values'!A637,'Planning Periods'!$A$2:$A$540,0))</f>
        <v>Monterey County</v>
      </c>
      <c r="S637" t="s">
        <v>970</v>
      </c>
      <c r="T637">
        <v>2022</v>
      </c>
      <c r="U637">
        <v>0</v>
      </c>
    </row>
    <row r="638" spans="1:21">
      <c r="A638" t="s">
        <v>1215</v>
      </c>
      <c r="B638">
        <v>2022</v>
      </c>
      <c r="C638">
        <v>0</v>
      </c>
      <c r="D638">
        <v>0</v>
      </c>
      <c r="E638">
        <v>0</v>
      </c>
      <c r="F638">
        <v>22</v>
      </c>
      <c r="G638">
        <v>0</v>
      </c>
      <c r="H638">
        <v>26</v>
      </c>
      <c r="I638">
        <v>7</v>
      </c>
      <c r="J638" t="s">
        <v>1276</v>
      </c>
      <c r="K638" t="str">
        <f>INDEX('Planning Periods'!$O$2:$O$540,MATCH('Table B Values'!A638,'Planning Periods'!$A$2:$A$540,0))</f>
        <v>San Mateo County</v>
      </c>
      <c r="S638" t="s">
        <v>1280</v>
      </c>
      <c r="T638">
        <v>2022</v>
      </c>
      <c r="U638">
        <v>0</v>
      </c>
    </row>
    <row r="639" spans="1:21">
      <c r="A639" t="s">
        <v>1209</v>
      </c>
      <c r="B639">
        <v>2022</v>
      </c>
      <c r="C639">
        <v>0</v>
      </c>
      <c r="D639">
        <v>0</v>
      </c>
      <c r="E639">
        <v>0</v>
      </c>
      <c r="F639">
        <v>0</v>
      </c>
      <c r="G639">
        <v>0</v>
      </c>
      <c r="H639">
        <v>0</v>
      </c>
      <c r="I639">
        <v>22</v>
      </c>
      <c r="J639" t="s">
        <v>1276</v>
      </c>
      <c r="K639" t="str">
        <f>INDEX('Planning Periods'!$O$2:$O$540,MATCH('Table B Values'!A639,'Planning Periods'!$A$2:$A$540,0))</f>
        <v>Fresno County</v>
      </c>
      <c r="S639" t="s">
        <v>938</v>
      </c>
      <c r="T639">
        <v>2022</v>
      </c>
      <c r="U639">
        <v>168</v>
      </c>
    </row>
    <row r="640" spans="1:21">
      <c r="A640" t="s">
        <v>1206</v>
      </c>
      <c r="B640">
        <v>2022</v>
      </c>
      <c r="C640">
        <v>0</v>
      </c>
      <c r="D640">
        <v>0</v>
      </c>
      <c r="E640">
        <v>0</v>
      </c>
      <c r="F640">
        <v>0</v>
      </c>
      <c r="G640">
        <v>0</v>
      </c>
      <c r="H640">
        <v>15</v>
      </c>
      <c r="I640">
        <v>6</v>
      </c>
      <c r="J640" t="s">
        <v>1276</v>
      </c>
      <c r="K640" t="str">
        <f>INDEX('Planning Periods'!$O$2:$O$540,MATCH('Table B Values'!A640,'Planning Periods'!$A$2:$A$540,0))</f>
        <v>Contra Costa County</v>
      </c>
      <c r="S640" t="s">
        <v>943</v>
      </c>
      <c r="T640">
        <v>2022</v>
      </c>
      <c r="U640">
        <v>0</v>
      </c>
    </row>
    <row r="641" spans="1:21">
      <c r="A641" t="s">
        <v>815</v>
      </c>
      <c r="B641">
        <v>2022</v>
      </c>
      <c r="C641">
        <v>0</v>
      </c>
      <c r="D641">
        <v>136</v>
      </c>
      <c r="E641">
        <v>0</v>
      </c>
      <c r="F641">
        <v>37</v>
      </c>
      <c r="G641">
        <v>0</v>
      </c>
      <c r="H641">
        <v>0</v>
      </c>
      <c r="I641">
        <v>0</v>
      </c>
      <c r="J641" t="s">
        <v>1276</v>
      </c>
      <c r="K641" t="str">
        <f>INDEX('Planning Periods'!$O$2:$O$540,MATCH('Table B Values'!A641,'Planning Periods'!$A$2:$A$540,0))</f>
        <v>Butte County</v>
      </c>
      <c r="S641" t="s">
        <v>946</v>
      </c>
      <c r="T641">
        <v>2022</v>
      </c>
      <c r="U641">
        <v>13</v>
      </c>
    </row>
    <row r="642" spans="1:21">
      <c r="A642" t="s">
        <v>1252</v>
      </c>
      <c r="B642">
        <v>2022</v>
      </c>
      <c r="C642">
        <v>64</v>
      </c>
      <c r="D642">
        <v>0</v>
      </c>
      <c r="E642">
        <v>13</v>
      </c>
      <c r="F642">
        <v>25</v>
      </c>
      <c r="G642">
        <v>0</v>
      </c>
      <c r="H642">
        <v>24</v>
      </c>
      <c r="I642">
        <v>342</v>
      </c>
      <c r="J642" t="s">
        <v>1276</v>
      </c>
      <c r="K642" t="str">
        <f>INDEX('Planning Periods'!$O$2:$O$540,MATCH('Table B Values'!A642,'Planning Periods'!$A$2:$A$540,0))</f>
        <v>Napa County</v>
      </c>
      <c r="S642" t="s">
        <v>1282</v>
      </c>
      <c r="T642">
        <v>2022</v>
      </c>
      <c r="U642">
        <v>0</v>
      </c>
    </row>
    <row r="643" spans="1:21">
      <c r="A643" t="s">
        <v>1253</v>
      </c>
      <c r="B643">
        <v>2022</v>
      </c>
      <c r="C643">
        <v>0</v>
      </c>
      <c r="D643">
        <v>4</v>
      </c>
      <c r="E643">
        <v>0</v>
      </c>
      <c r="F643">
        <v>4</v>
      </c>
      <c r="G643">
        <v>0</v>
      </c>
      <c r="H643">
        <v>5</v>
      </c>
      <c r="I643">
        <v>11</v>
      </c>
      <c r="J643" t="s">
        <v>1276</v>
      </c>
      <c r="K643" t="str">
        <f>INDEX('Planning Periods'!$O$2:$O$540,MATCH('Table B Values'!A643,'Planning Periods'!$A$2:$A$540,0))</f>
        <v>Napa County</v>
      </c>
      <c r="S643" t="s">
        <v>950</v>
      </c>
      <c r="T643">
        <v>2022</v>
      </c>
      <c r="U643">
        <v>54</v>
      </c>
    </row>
    <row r="644" spans="1:21">
      <c r="A644" t="s">
        <v>1265</v>
      </c>
      <c r="B644">
        <v>2022</v>
      </c>
      <c r="C644">
        <v>225</v>
      </c>
      <c r="D644">
        <v>0</v>
      </c>
      <c r="E644">
        <v>253</v>
      </c>
      <c r="F644">
        <v>0</v>
      </c>
      <c r="G644">
        <v>17</v>
      </c>
      <c r="H644">
        <v>334</v>
      </c>
      <c r="I644">
        <v>104</v>
      </c>
      <c r="J644" t="s">
        <v>1276</v>
      </c>
      <c r="K644" t="str">
        <f>INDEX('Planning Periods'!$O$2:$O$540,MATCH('Table B Values'!A644,'Planning Periods'!$A$2:$A$540,0))</f>
        <v>Santa Clara County</v>
      </c>
      <c r="S644" t="s">
        <v>1283</v>
      </c>
      <c r="T644">
        <v>2022</v>
      </c>
      <c r="U644">
        <v>0</v>
      </c>
    </row>
    <row r="645" spans="1:21">
      <c r="A645" t="s">
        <v>1264</v>
      </c>
      <c r="B645">
        <v>2022</v>
      </c>
      <c r="C645">
        <v>10</v>
      </c>
      <c r="D645">
        <v>0</v>
      </c>
      <c r="E645">
        <v>46</v>
      </c>
      <c r="F645">
        <v>0</v>
      </c>
      <c r="G645">
        <v>118</v>
      </c>
      <c r="H645">
        <v>0</v>
      </c>
      <c r="I645">
        <v>800</v>
      </c>
      <c r="J645" t="s">
        <v>1276</v>
      </c>
      <c r="K645" t="str">
        <f>INDEX('Planning Periods'!$O$2:$O$540,MATCH('Table B Values'!A645,'Planning Periods'!$A$2:$A$540,0))</f>
        <v>Santa Clara County</v>
      </c>
      <c r="S645" t="s">
        <v>956</v>
      </c>
      <c r="T645">
        <v>2022</v>
      </c>
      <c r="U645">
        <v>35</v>
      </c>
    </row>
    <row r="646" spans="1:21">
      <c r="A646" t="s">
        <v>1257</v>
      </c>
      <c r="B646">
        <v>2022</v>
      </c>
      <c r="C646">
        <v>2</v>
      </c>
      <c r="D646">
        <v>8</v>
      </c>
      <c r="E646">
        <v>6</v>
      </c>
      <c r="F646">
        <v>12</v>
      </c>
      <c r="G646">
        <v>3</v>
      </c>
      <c r="H646">
        <v>0</v>
      </c>
      <c r="I646">
        <v>57</v>
      </c>
      <c r="J646" t="s">
        <v>1276</v>
      </c>
      <c r="K646" t="str">
        <f>INDEX('Planning Periods'!$O$2:$O$540,MATCH('Table B Values'!A646,'Planning Periods'!$A$2:$A$540,0))</f>
        <v>Marin County</v>
      </c>
      <c r="S646" t="s">
        <v>958</v>
      </c>
      <c r="T646">
        <v>2022</v>
      </c>
      <c r="U646">
        <v>0</v>
      </c>
    </row>
    <row r="647" spans="1:21">
      <c r="A647" t="s">
        <v>1250</v>
      </c>
      <c r="B647">
        <v>2022</v>
      </c>
      <c r="C647">
        <v>124</v>
      </c>
      <c r="D647">
        <v>0</v>
      </c>
      <c r="E647">
        <v>0</v>
      </c>
      <c r="F647">
        <v>0</v>
      </c>
      <c r="G647">
        <v>0</v>
      </c>
      <c r="H647">
        <v>0</v>
      </c>
      <c r="I647">
        <v>205</v>
      </c>
      <c r="J647" t="s">
        <v>1276</v>
      </c>
      <c r="K647" t="str">
        <f>INDEX('Planning Periods'!$O$2:$O$540,MATCH('Table B Values'!A647,'Planning Periods'!$A$2:$A$540,0))</f>
        <v>Alameda County</v>
      </c>
      <c r="S647" t="s">
        <v>994</v>
      </c>
      <c r="T647">
        <v>2022</v>
      </c>
      <c r="U647">
        <v>0</v>
      </c>
    </row>
    <row r="648" spans="1:21">
      <c r="A648" t="s">
        <v>790</v>
      </c>
      <c r="B648">
        <v>2022</v>
      </c>
      <c r="C648">
        <v>0</v>
      </c>
      <c r="D648">
        <v>0</v>
      </c>
      <c r="E648">
        <v>0</v>
      </c>
      <c r="F648">
        <v>0</v>
      </c>
      <c r="G648">
        <v>0</v>
      </c>
      <c r="H648">
        <v>31</v>
      </c>
      <c r="I648">
        <v>1</v>
      </c>
      <c r="J648" t="s">
        <v>1276</v>
      </c>
      <c r="K648" t="str">
        <f>INDEX('Planning Periods'!$O$2:$O$540,MATCH('Table B Values'!A648,'Planning Periods'!$A$2:$A$540,0))</f>
        <v>Alameda County</v>
      </c>
      <c r="S648" t="s">
        <v>811</v>
      </c>
      <c r="T648">
        <v>2022</v>
      </c>
      <c r="U648">
        <v>74</v>
      </c>
    </row>
    <row r="649" spans="1:21">
      <c r="A649" t="s">
        <v>808</v>
      </c>
      <c r="B649">
        <v>2022</v>
      </c>
      <c r="C649">
        <v>0</v>
      </c>
      <c r="D649">
        <v>0</v>
      </c>
      <c r="E649">
        <v>0</v>
      </c>
      <c r="F649">
        <v>6</v>
      </c>
      <c r="G649">
        <v>0</v>
      </c>
      <c r="H649">
        <v>14</v>
      </c>
      <c r="I649">
        <v>357</v>
      </c>
      <c r="J649" t="s">
        <v>1276</v>
      </c>
      <c r="K649" t="str">
        <f>INDEX('Planning Periods'!$O$2:$O$540,MATCH('Table B Values'!A649,'Planning Periods'!$A$2:$A$540,0))</f>
        <v>Solano County</v>
      </c>
      <c r="S649" t="s">
        <v>848</v>
      </c>
      <c r="T649">
        <v>2022</v>
      </c>
      <c r="U649">
        <v>87</v>
      </c>
    </row>
    <row r="650" spans="1:21">
      <c r="A650" t="s">
        <v>771</v>
      </c>
      <c r="B650">
        <v>2022</v>
      </c>
      <c r="C650">
        <v>0</v>
      </c>
      <c r="D650">
        <v>0</v>
      </c>
      <c r="E650">
        <v>0</v>
      </c>
      <c r="F650">
        <v>3</v>
      </c>
      <c r="G650">
        <v>0</v>
      </c>
      <c r="H650">
        <v>0</v>
      </c>
      <c r="I650">
        <v>72</v>
      </c>
      <c r="J650" t="s">
        <v>1276</v>
      </c>
      <c r="K650" t="str">
        <f>INDEX('Planning Periods'!$O$2:$O$540,MATCH('Table B Values'!A650,'Planning Periods'!$A$2:$A$540,0))</f>
        <v>Stanislaus County</v>
      </c>
      <c r="S650" t="s">
        <v>902</v>
      </c>
      <c r="T650">
        <v>2022</v>
      </c>
      <c r="U650">
        <v>0</v>
      </c>
    </row>
    <row r="651" spans="1:21">
      <c r="A651" t="s">
        <v>811</v>
      </c>
      <c r="B651">
        <v>2022</v>
      </c>
      <c r="C651">
        <v>74</v>
      </c>
      <c r="D651">
        <v>0</v>
      </c>
      <c r="E651">
        <v>1</v>
      </c>
      <c r="F651">
        <v>0</v>
      </c>
      <c r="G651">
        <v>0</v>
      </c>
      <c r="H651">
        <v>0</v>
      </c>
      <c r="I651">
        <v>154</v>
      </c>
      <c r="J651" t="s">
        <v>1276</v>
      </c>
      <c r="K651" t="str">
        <f>INDEX('Planning Periods'!$O$2:$O$540,MATCH('Table B Values'!A651,'Planning Periods'!$A$2:$A$540,0))</f>
        <v>Solano County</v>
      </c>
      <c r="S651" t="s">
        <v>808</v>
      </c>
      <c r="T651">
        <v>2022</v>
      </c>
      <c r="U651">
        <v>0</v>
      </c>
    </row>
    <row r="652" spans="1:21">
      <c r="A652" t="s">
        <v>902</v>
      </c>
      <c r="B652">
        <v>2022</v>
      </c>
      <c r="C652">
        <v>0</v>
      </c>
      <c r="D652">
        <v>0</v>
      </c>
      <c r="E652">
        <v>0</v>
      </c>
      <c r="F652">
        <v>11</v>
      </c>
      <c r="G652">
        <v>0</v>
      </c>
      <c r="H652" s="359">
        <v>12</v>
      </c>
      <c r="I652" s="359">
        <v>9</v>
      </c>
      <c r="J652" t="s">
        <v>1276</v>
      </c>
      <c r="K652" t="str">
        <f>INDEX('Planning Periods'!$O$2:$O$540,MATCH('Table B Values'!A652,'Planning Periods'!$A$2:$A$540,0))</f>
        <v>Contra Costa County</v>
      </c>
      <c r="S652" t="s">
        <v>779</v>
      </c>
      <c r="T652">
        <v>2022</v>
      </c>
      <c r="U652">
        <v>46</v>
      </c>
    </row>
    <row r="653" spans="1:21">
      <c r="A653" t="s">
        <v>848</v>
      </c>
      <c r="B653">
        <v>2022</v>
      </c>
      <c r="C653">
        <v>100</v>
      </c>
      <c r="D653">
        <v>9</v>
      </c>
      <c r="E653">
        <v>34</v>
      </c>
      <c r="F653">
        <v>623</v>
      </c>
      <c r="G653">
        <v>0</v>
      </c>
      <c r="H653">
        <v>411</v>
      </c>
      <c r="I653">
        <v>124</v>
      </c>
      <c r="J653" t="s">
        <v>1276</v>
      </c>
      <c r="K653" t="str">
        <f>INDEX('Planning Periods'!$O$2:$O$540,MATCH('Table B Values'!A653,'Planning Periods'!$A$2:$A$540,0))</f>
        <v>Tulare County</v>
      </c>
      <c r="S653" t="s">
        <v>771</v>
      </c>
      <c r="T653">
        <v>2022</v>
      </c>
      <c r="U653">
        <v>0</v>
      </c>
    </row>
    <row r="654" spans="1:21">
      <c r="A654" t="s">
        <v>840</v>
      </c>
      <c r="B654">
        <v>2022</v>
      </c>
      <c r="C654">
        <v>0</v>
      </c>
      <c r="D654">
        <v>0</v>
      </c>
      <c r="E654">
        <v>0</v>
      </c>
      <c r="F654">
        <v>0</v>
      </c>
      <c r="G654">
        <v>0</v>
      </c>
      <c r="H654">
        <v>0</v>
      </c>
      <c r="I654">
        <v>12</v>
      </c>
      <c r="J654" t="s">
        <v>1276</v>
      </c>
      <c r="K654" t="str">
        <f>INDEX('Planning Periods'!$O$2:$O$540,MATCH('Table B Values'!A654,'Planning Periods'!$A$2:$A$540,0))</f>
        <v>Kern County</v>
      </c>
      <c r="S654" t="s">
        <v>790</v>
      </c>
      <c r="T654">
        <v>2022</v>
      </c>
      <c r="U654">
        <v>0</v>
      </c>
    </row>
    <row r="655" spans="1:21">
      <c r="A655" t="s">
        <v>846</v>
      </c>
      <c r="B655">
        <v>2022</v>
      </c>
      <c r="C655">
        <v>0</v>
      </c>
      <c r="D655">
        <v>0</v>
      </c>
      <c r="E655">
        <v>1</v>
      </c>
      <c r="F655">
        <v>0</v>
      </c>
      <c r="G655">
        <v>0</v>
      </c>
      <c r="H655">
        <v>2</v>
      </c>
      <c r="I655">
        <v>0</v>
      </c>
      <c r="J655" t="s">
        <v>1276</v>
      </c>
      <c r="K655" t="str">
        <f>INDEX('Planning Periods'!$O$2:$O$540,MATCH('Table B Values'!A655,'Planning Periods'!$A$2:$A$540,0))</f>
        <v>Kern County</v>
      </c>
      <c r="S655" t="s">
        <v>894</v>
      </c>
      <c r="T655">
        <v>2022</v>
      </c>
      <c r="U655">
        <v>0</v>
      </c>
    </row>
    <row r="656" spans="1:21">
      <c r="A656" t="s">
        <v>787</v>
      </c>
      <c r="B656">
        <v>2022</v>
      </c>
      <c r="C656">
        <v>68</v>
      </c>
      <c r="D656">
        <v>0</v>
      </c>
      <c r="E656">
        <v>12</v>
      </c>
      <c r="F656">
        <v>0</v>
      </c>
      <c r="G656">
        <v>0</v>
      </c>
      <c r="H656">
        <v>34</v>
      </c>
      <c r="I656">
        <v>322</v>
      </c>
      <c r="J656" t="s">
        <v>1276</v>
      </c>
      <c r="K656" t="str">
        <f>INDEX('Planning Periods'!$O$2:$O$540,MATCH('Table B Values'!A656,'Planning Periods'!$A$2:$A$540,0))</f>
        <v>Tulare County</v>
      </c>
      <c r="S656" t="s">
        <v>851</v>
      </c>
      <c r="T656">
        <v>2022</v>
      </c>
      <c r="U656">
        <v>2</v>
      </c>
    </row>
    <row r="657" spans="1:21">
      <c r="A657" t="s">
        <v>779</v>
      </c>
      <c r="B657">
        <v>2022</v>
      </c>
      <c r="C657">
        <v>0</v>
      </c>
      <c r="D657">
        <v>53</v>
      </c>
      <c r="E657">
        <v>0</v>
      </c>
      <c r="F657">
        <v>75</v>
      </c>
      <c r="G657">
        <v>0</v>
      </c>
      <c r="H657">
        <v>54</v>
      </c>
      <c r="I657">
        <v>54</v>
      </c>
      <c r="J657" t="s">
        <v>1276</v>
      </c>
      <c r="K657" t="str">
        <f>INDEX('Planning Periods'!$O$2:$O$540,MATCH('Table B Values'!A657,'Planning Periods'!$A$2:$A$540,0))</f>
        <v>Tulare County</v>
      </c>
      <c r="S657" t="s">
        <v>868</v>
      </c>
      <c r="T657">
        <v>2022</v>
      </c>
      <c r="U657">
        <v>0</v>
      </c>
    </row>
    <row r="658" spans="1:21">
      <c r="A658" t="s">
        <v>1274</v>
      </c>
      <c r="B658">
        <v>2022</v>
      </c>
      <c r="C658">
        <v>0</v>
      </c>
      <c r="D658">
        <v>0</v>
      </c>
      <c r="E658">
        <v>0</v>
      </c>
      <c r="F658">
        <v>0</v>
      </c>
      <c r="G658">
        <v>0</v>
      </c>
      <c r="H658">
        <v>0</v>
      </c>
      <c r="I658">
        <v>0</v>
      </c>
      <c r="J658" t="s">
        <v>1276</v>
      </c>
      <c r="K658" t="str">
        <f>INDEX('Planning Periods'!$O$2:$O$540,MATCH('Table B Values'!A658,'Planning Periods'!$A$2:$A$540,0))</f>
        <v>Marin County</v>
      </c>
      <c r="S658" t="s">
        <v>767</v>
      </c>
      <c r="T658">
        <v>2023</v>
      </c>
      <c r="U658">
        <v>0</v>
      </c>
    </row>
    <row r="659" spans="1:21">
      <c r="A659" t="s">
        <v>784</v>
      </c>
      <c r="B659">
        <v>2022</v>
      </c>
      <c r="C659">
        <v>0</v>
      </c>
      <c r="D659">
        <v>0</v>
      </c>
      <c r="E659">
        <v>0</v>
      </c>
      <c r="F659">
        <v>0</v>
      </c>
      <c r="G659">
        <v>0</v>
      </c>
      <c r="H659">
        <v>129</v>
      </c>
      <c r="I659">
        <v>487</v>
      </c>
      <c r="J659" t="s">
        <v>1276</v>
      </c>
      <c r="K659" t="str">
        <f>INDEX('Planning Periods'!$O$2:$O$540,MATCH('Table B Values'!A659,'Planning Periods'!$A$2:$A$540,0))</f>
        <v>San Joaquin County</v>
      </c>
      <c r="S659" t="s">
        <v>865</v>
      </c>
      <c r="T659">
        <v>2022</v>
      </c>
      <c r="U659">
        <v>0</v>
      </c>
    </row>
    <row r="660" spans="1:21">
      <c r="A660" t="s">
        <v>894</v>
      </c>
      <c r="B660">
        <v>2022</v>
      </c>
      <c r="C660">
        <v>0</v>
      </c>
      <c r="D660">
        <v>0</v>
      </c>
      <c r="E660">
        <v>0</v>
      </c>
      <c r="F660">
        <v>0</v>
      </c>
      <c r="G660">
        <v>0</v>
      </c>
      <c r="H660">
        <v>3</v>
      </c>
      <c r="I660">
        <v>61</v>
      </c>
      <c r="J660" t="s">
        <v>1276</v>
      </c>
      <c r="K660" t="str">
        <f>INDEX('Planning Periods'!$O$2:$O$540,MATCH('Table B Values'!A660,'Planning Periods'!$A$2:$A$540,0))</f>
        <v>Kern County</v>
      </c>
      <c r="S660" t="s">
        <v>889</v>
      </c>
      <c r="T660">
        <v>2022</v>
      </c>
      <c r="U660">
        <v>0</v>
      </c>
    </row>
    <row r="661" spans="1:21">
      <c r="A661" t="s">
        <v>868</v>
      </c>
      <c r="B661">
        <v>2022</v>
      </c>
      <c r="C661">
        <v>0</v>
      </c>
      <c r="D661">
        <v>0</v>
      </c>
      <c r="E661">
        <v>0</v>
      </c>
      <c r="F661">
        <v>0</v>
      </c>
      <c r="G661">
        <v>0</v>
      </c>
      <c r="H661">
        <v>0</v>
      </c>
      <c r="I661">
        <v>2</v>
      </c>
      <c r="J661" t="s">
        <v>1276</v>
      </c>
      <c r="K661" t="str">
        <f>INDEX('Planning Periods'!$O$2:$O$540,MATCH('Table B Values'!A661,'Planning Periods'!$A$2:$A$540,0))</f>
        <v>Napa County</v>
      </c>
      <c r="S661" t="s">
        <v>890</v>
      </c>
      <c r="T661">
        <v>2022</v>
      </c>
      <c r="U661">
        <v>10</v>
      </c>
    </row>
    <row r="662" spans="1:21">
      <c r="A662" t="s">
        <v>851</v>
      </c>
      <c r="B662">
        <v>2022</v>
      </c>
      <c r="C662">
        <v>0</v>
      </c>
      <c r="D662">
        <v>4</v>
      </c>
      <c r="E662">
        <v>0</v>
      </c>
      <c r="F662">
        <v>4</v>
      </c>
      <c r="G662">
        <v>0</v>
      </c>
      <c r="H662">
        <v>4</v>
      </c>
      <c r="I662">
        <v>11</v>
      </c>
      <c r="J662" t="s">
        <v>1276</v>
      </c>
      <c r="K662" t="str">
        <f>INDEX('Planning Periods'!$O$2:$O$540,MATCH('Table B Values'!A662,'Planning Periods'!$A$2:$A$540,0))</f>
        <v>San Mateo County</v>
      </c>
      <c r="S662" t="s">
        <v>860</v>
      </c>
      <c r="T662">
        <v>2022</v>
      </c>
      <c r="U662">
        <v>0</v>
      </c>
    </row>
    <row r="663" spans="1:21">
      <c r="A663" t="s">
        <v>865</v>
      </c>
      <c r="B663">
        <v>2022</v>
      </c>
      <c r="C663">
        <v>0</v>
      </c>
      <c r="D663">
        <v>1</v>
      </c>
      <c r="E663">
        <v>0</v>
      </c>
      <c r="F663">
        <v>84</v>
      </c>
      <c r="G663">
        <v>0</v>
      </c>
      <c r="H663">
        <v>0</v>
      </c>
      <c r="I663">
        <v>15</v>
      </c>
      <c r="J663" t="s">
        <v>1276</v>
      </c>
      <c r="K663" t="str">
        <f>INDEX('Planning Periods'!$O$2:$O$540,MATCH('Table B Values'!A663,'Planning Periods'!$A$2:$A$540,0))</f>
        <v>Tulare County</v>
      </c>
      <c r="S663" t="s">
        <v>1006</v>
      </c>
      <c r="T663">
        <v>2022</v>
      </c>
      <c r="U663">
        <v>0</v>
      </c>
    </row>
    <row r="664" spans="1:21">
      <c r="A664" t="s">
        <v>889</v>
      </c>
      <c r="B664">
        <v>2022</v>
      </c>
      <c r="C664">
        <v>0</v>
      </c>
      <c r="D664">
        <v>0</v>
      </c>
      <c r="E664">
        <v>0</v>
      </c>
      <c r="F664">
        <v>0</v>
      </c>
      <c r="G664">
        <v>0</v>
      </c>
      <c r="H664">
        <v>1</v>
      </c>
      <c r="I664">
        <v>0</v>
      </c>
      <c r="J664" t="s">
        <v>1276</v>
      </c>
      <c r="K664" t="str">
        <f>INDEX('Planning Periods'!$O$2:$O$540,MATCH('Table B Values'!A664,'Planning Periods'!$A$2:$A$540,0))</f>
        <v>Stanislaus County</v>
      </c>
      <c r="S664" t="s">
        <v>829</v>
      </c>
      <c r="T664">
        <v>2022</v>
      </c>
      <c r="U664">
        <v>11</v>
      </c>
    </row>
    <row r="665" spans="1:21">
      <c r="A665" t="s">
        <v>890</v>
      </c>
      <c r="B665">
        <v>2022</v>
      </c>
      <c r="C665">
        <v>125</v>
      </c>
      <c r="D665">
        <v>0</v>
      </c>
      <c r="E665">
        <v>0</v>
      </c>
      <c r="F665">
        <v>30</v>
      </c>
      <c r="G665">
        <v>0</v>
      </c>
      <c r="H665">
        <v>0</v>
      </c>
      <c r="I665">
        <v>0</v>
      </c>
      <c r="J665" t="s">
        <v>1276</v>
      </c>
      <c r="K665" t="str">
        <f>INDEX('Planning Periods'!$O$2:$O$540,MATCH('Table B Values'!A665,'Planning Periods'!$A$2:$A$540,0))</f>
        <v>Santa Cruz County</v>
      </c>
      <c r="S665" t="s">
        <v>823</v>
      </c>
      <c r="T665">
        <v>2022</v>
      </c>
      <c r="U665">
        <v>0</v>
      </c>
    </row>
    <row r="666" spans="1:21">
      <c r="A666" t="s">
        <v>860</v>
      </c>
      <c r="B666">
        <v>2022</v>
      </c>
      <c r="C666">
        <v>0</v>
      </c>
      <c r="D666">
        <v>0</v>
      </c>
      <c r="E666">
        <v>133</v>
      </c>
      <c r="F666">
        <v>0</v>
      </c>
      <c r="G666">
        <v>0</v>
      </c>
      <c r="H666">
        <v>0</v>
      </c>
      <c r="I666">
        <v>26</v>
      </c>
      <c r="J666" t="s">
        <v>1276</v>
      </c>
      <c r="K666" t="str">
        <f>INDEX('Planning Periods'!$O$2:$O$540,MATCH('Table B Values'!A666,'Planning Periods'!$A$2:$A$540,0))</f>
        <v>Sonoma County</v>
      </c>
      <c r="S666" t="s">
        <v>1004</v>
      </c>
      <c r="T666">
        <v>2022</v>
      </c>
      <c r="U666">
        <v>0</v>
      </c>
    </row>
    <row r="667" spans="1:21">
      <c r="A667" t="s">
        <v>831</v>
      </c>
      <c r="B667">
        <v>2022</v>
      </c>
      <c r="C667">
        <v>16</v>
      </c>
      <c r="D667">
        <v>3</v>
      </c>
      <c r="E667">
        <v>31</v>
      </c>
      <c r="F667">
        <v>18</v>
      </c>
      <c r="G667">
        <v>18</v>
      </c>
      <c r="H667">
        <v>29</v>
      </c>
      <c r="I667">
        <v>868</v>
      </c>
      <c r="J667" t="s">
        <v>1276</v>
      </c>
      <c r="K667" t="str">
        <f>INDEX('Planning Periods'!$O$2:$O$540,MATCH('Table B Values'!A667,'Planning Periods'!$A$2:$A$540,0))</f>
        <v>Santa Clara County</v>
      </c>
      <c r="S667" t="s">
        <v>1010</v>
      </c>
      <c r="T667">
        <v>2022</v>
      </c>
      <c r="U667">
        <v>0</v>
      </c>
    </row>
    <row r="668" spans="1:21">
      <c r="A668" t="s">
        <v>1282</v>
      </c>
      <c r="B668">
        <v>2022</v>
      </c>
      <c r="C668">
        <v>0</v>
      </c>
      <c r="D668">
        <v>0</v>
      </c>
      <c r="E668">
        <v>0</v>
      </c>
      <c r="F668">
        <v>0</v>
      </c>
      <c r="G668">
        <v>0</v>
      </c>
      <c r="H668">
        <v>0</v>
      </c>
      <c r="I668">
        <v>1</v>
      </c>
      <c r="J668" t="s">
        <v>1276</v>
      </c>
      <c r="K668" t="str">
        <f>INDEX('Planning Periods'!$O$2:$O$540,MATCH('Table B Values'!A668,'Planning Periods'!$A$2:$A$540,0))</f>
        <v>Monterey County</v>
      </c>
      <c r="S668" t="s">
        <v>1284</v>
      </c>
      <c r="T668">
        <v>2022</v>
      </c>
      <c r="U668">
        <v>0</v>
      </c>
    </row>
    <row r="669" spans="1:21">
      <c r="A669" t="s">
        <v>947</v>
      </c>
      <c r="B669">
        <v>2022</v>
      </c>
      <c r="C669">
        <v>0</v>
      </c>
      <c r="D669">
        <v>0</v>
      </c>
      <c r="E669">
        <v>0</v>
      </c>
      <c r="F669">
        <v>0</v>
      </c>
      <c r="G669">
        <v>0</v>
      </c>
      <c r="H669">
        <v>1</v>
      </c>
      <c r="I669">
        <v>0</v>
      </c>
      <c r="J669" t="s">
        <v>1276</v>
      </c>
      <c r="K669" t="str">
        <f>INDEX('Planning Periods'!$O$2:$O$540,MATCH('Table B Values'!A669,'Planning Periods'!$A$2:$A$540,0))</f>
        <v>Fresno County</v>
      </c>
      <c r="S669" t="s">
        <v>1285</v>
      </c>
      <c r="T669">
        <v>2022</v>
      </c>
      <c r="U669">
        <v>0</v>
      </c>
    </row>
    <row r="670" spans="1:21">
      <c r="A670" t="s">
        <v>946</v>
      </c>
      <c r="B670">
        <v>2022</v>
      </c>
      <c r="C670">
        <v>26</v>
      </c>
      <c r="D670">
        <v>0</v>
      </c>
      <c r="E670">
        <v>96</v>
      </c>
      <c r="F670">
        <v>0</v>
      </c>
      <c r="G670">
        <v>0</v>
      </c>
      <c r="H670">
        <v>0</v>
      </c>
      <c r="I670">
        <v>141</v>
      </c>
      <c r="J670" t="s">
        <v>1276</v>
      </c>
      <c r="K670" t="str">
        <f>INDEX('Planning Periods'!$O$2:$O$540,MATCH('Table B Values'!A670,'Planning Periods'!$A$2:$A$540,0))</f>
        <v>Contra Costa County</v>
      </c>
      <c r="S670" t="s">
        <v>817</v>
      </c>
      <c r="T670">
        <v>2022</v>
      </c>
      <c r="U670">
        <v>0</v>
      </c>
    </row>
    <row r="671" spans="1:21">
      <c r="A671" t="s">
        <v>958</v>
      </c>
      <c r="B671">
        <v>2022</v>
      </c>
      <c r="C671">
        <v>0</v>
      </c>
      <c r="D671">
        <v>24</v>
      </c>
      <c r="E671">
        <v>0</v>
      </c>
      <c r="F671">
        <v>14</v>
      </c>
      <c r="G671">
        <v>0</v>
      </c>
      <c r="H671">
        <v>20</v>
      </c>
      <c r="I671">
        <v>23</v>
      </c>
      <c r="J671" t="s">
        <v>1276</v>
      </c>
      <c r="K671" t="str">
        <f>INDEX('Planning Periods'!$O$2:$O$540,MATCH('Table B Values'!A671,'Planning Periods'!$A$2:$A$540,0))</f>
        <v>San Mateo County</v>
      </c>
      <c r="S671" t="s">
        <v>1274</v>
      </c>
      <c r="T671">
        <v>2022</v>
      </c>
      <c r="U671">
        <v>0</v>
      </c>
    </row>
    <row r="672" spans="1:21">
      <c r="A672" t="s">
        <v>950</v>
      </c>
      <c r="B672">
        <v>2022</v>
      </c>
      <c r="C672">
        <v>54</v>
      </c>
      <c r="D672">
        <v>0</v>
      </c>
      <c r="E672">
        <v>0</v>
      </c>
      <c r="F672">
        <v>2</v>
      </c>
      <c r="G672">
        <v>0</v>
      </c>
      <c r="H672">
        <v>7</v>
      </c>
      <c r="I672">
        <v>2</v>
      </c>
      <c r="J672" t="s">
        <v>1276</v>
      </c>
      <c r="K672" t="str">
        <f>INDEX('Planning Periods'!$O$2:$O$540,MATCH('Table B Values'!A672,'Planning Periods'!$A$2:$A$540,0))</f>
        <v>Contra Costa County</v>
      </c>
      <c r="S672" t="s">
        <v>784</v>
      </c>
      <c r="T672">
        <v>2022</v>
      </c>
      <c r="U672">
        <v>0</v>
      </c>
    </row>
    <row r="673" spans="1:21">
      <c r="A673" t="s">
        <v>943</v>
      </c>
      <c r="B673">
        <v>2022</v>
      </c>
      <c r="C673">
        <v>30</v>
      </c>
      <c r="D673">
        <v>0</v>
      </c>
      <c r="E673">
        <v>37</v>
      </c>
      <c r="F673">
        <v>25</v>
      </c>
      <c r="G673">
        <v>0</v>
      </c>
      <c r="H673">
        <v>0</v>
      </c>
      <c r="I673">
        <v>55</v>
      </c>
      <c r="J673" t="s">
        <v>1276</v>
      </c>
      <c r="K673" t="str">
        <f>INDEX('Planning Periods'!$O$2:$O$540,MATCH('Table B Values'!A673,'Planning Periods'!$A$2:$A$540,0))</f>
        <v>Marin County</v>
      </c>
      <c r="S673" t="s">
        <v>787</v>
      </c>
      <c r="T673">
        <v>2022</v>
      </c>
      <c r="U673">
        <v>32</v>
      </c>
    </row>
    <row r="674" spans="1:21">
      <c r="A674" t="s">
        <v>1025</v>
      </c>
      <c r="B674">
        <v>2022</v>
      </c>
      <c r="C674">
        <v>0</v>
      </c>
      <c r="D674">
        <v>0</v>
      </c>
      <c r="E674">
        <v>3</v>
      </c>
      <c r="F674">
        <v>0</v>
      </c>
      <c r="G674">
        <v>12</v>
      </c>
      <c r="H674">
        <v>0</v>
      </c>
      <c r="I674">
        <v>225</v>
      </c>
      <c r="J674" t="s">
        <v>1276</v>
      </c>
      <c r="K674" t="str">
        <f>INDEX('Planning Periods'!$O$2:$O$540,MATCH('Table B Values'!A674,'Planning Periods'!$A$2:$A$540,0))</f>
        <v>Santa Barbara County</v>
      </c>
      <c r="S674" t="s">
        <v>840</v>
      </c>
      <c r="T674">
        <v>2022</v>
      </c>
      <c r="U674">
        <v>0</v>
      </c>
    </row>
    <row r="675" spans="1:21">
      <c r="A675" t="s">
        <v>1022</v>
      </c>
      <c r="B675">
        <v>2022</v>
      </c>
      <c r="C675">
        <v>115</v>
      </c>
      <c r="D675">
        <v>0</v>
      </c>
      <c r="E675">
        <v>60</v>
      </c>
      <c r="F675">
        <v>13</v>
      </c>
      <c r="G675">
        <v>2</v>
      </c>
      <c r="H675">
        <v>25</v>
      </c>
      <c r="I675">
        <v>83</v>
      </c>
      <c r="J675" t="s">
        <v>1276</v>
      </c>
      <c r="K675" t="str">
        <f>INDEX('Planning Periods'!$O$2:$O$540,MATCH('Table B Values'!A675,'Planning Periods'!$A$2:$A$540,0))</f>
        <v>Santa Cruz County</v>
      </c>
      <c r="S675" t="s">
        <v>820</v>
      </c>
      <c r="T675">
        <v>2022</v>
      </c>
      <c r="U675">
        <v>22</v>
      </c>
    </row>
    <row r="676" spans="1:21">
      <c r="A676" t="s">
        <v>1041</v>
      </c>
      <c r="B676">
        <v>2022</v>
      </c>
      <c r="C676">
        <v>136</v>
      </c>
      <c r="D676">
        <v>0</v>
      </c>
      <c r="E676">
        <v>367</v>
      </c>
      <c r="F676">
        <v>468</v>
      </c>
      <c r="G676">
        <v>1</v>
      </c>
      <c r="H676">
        <v>0</v>
      </c>
      <c r="I676" s="359">
        <v>204</v>
      </c>
      <c r="J676" t="s">
        <v>1276</v>
      </c>
      <c r="K676" t="str">
        <f>INDEX('Planning Periods'!$O$2:$O$540,MATCH('Table B Values'!A676,'Planning Periods'!$A$2:$A$540,0))</f>
        <v>Santa Barbara County</v>
      </c>
      <c r="S676" t="s">
        <v>831</v>
      </c>
      <c r="T676">
        <v>2022</v>
      </c>
      <c r="U676">
        <v>0</v>
      </c>
    </row>
    <row r="677" spans="1:21">
      <c r="A677" t="s">
        <v>1020</v>
      </c>
      <c r="B677">
        <v>2022</v>
      </c>
      <c r="C677">
        <v>76</v>
      </c>
      <c r="D677">
        <v>0</v>
      </c>
      <c r="E677">
        <v>60</v>
      </c>
      <c r="F677">
        <v>86</v>
      </c>
      <c r="G677">
        <v>0</v>
      </c>
      <c r="H677">
        <v>0</v>
      </c>
      <c r="I677">
        <v>42</v>
      </c>
      <c r="J677" t="s">
        <v>1276</v>
      </c>
      <c r="K677" t="str">
        <f>INDEX('Planning Periods'!$O$2:$O$540,MATCH('Table B Values'!A677,'Planning Periods'!$A$2:$A$540,0))</f>
        <v>Santa Cruz County</v>
      </c>
      <c r="S677" t="s">
        <v>846</v>
      </c>
      <c r="T677">
        <v>2022</v>
      </c>
      <c r="U677">
        <v>0</v>
      </c>
    </row>
    <row r="678" spans="1:21">
      <c r="A678" t="s">
        <v>1027</v>
      </c>
      <c r="B678">
        <v>2022</v>
      </c>
      <c r="C678">
        <v>0</v>
      </c>
      <c r="D678">
        <v>5</v>
      </c>
      <c r="E678">
        <v>0</v>
      </c>
      <c r="F678">
        <v>68</v>
      </c>
      <c r="G678">
        <v>0</v>
      </c>
      <c r="H678">
        <v>8</v>
      </c>
      <c r="I678">
        <v>191</v>
      </c>
      <c r="J678" t="s">
        <v>1276</v>
      </c>
      <c r="K678" t="str">
        <f>INDEX('Planning Periods'!$O$2:$O$540,MATCH('Table B Values'!A678,'Planning Periods'!$A$2:$A$540,0))</f>
        <v>Santa Barbara County</v>
      </c>
      <c r="S678" t="s">
        <v>965</v>
      </c>
      <c r="T678">
        <v>2022</v>
      </c>
      <c r="U678">
        <v>0</v>
      </c>
    </row>
    <row r="679" spans="1:21">
      <c r="A679" t="s">
        <v>1029</v>
      </c>
      <c r="B679">
        <v>2022</v>
      </c>
      <c r="C679">
        <v>161</v>
      </c>
      <c r="D679">
        <v>24</v>
      </c>
      <c r="E679">
        <v>233</v>
      </c>
      <c r="F679">
        <v>23</v>
      </c>
      <c r="G679">
        <v>64</v>
      </c>
      <c r="H679">
        <v>24</v>
      </c>
      <c r="I679" s="359">
        <v>2326</v>
      </c>
      <c r="J679" t="s">
        <v>1276</v>
      </c>
      <c r="K679" t="str">
        <f>INDEX('Planning Periods'!$O$2:$O$540,MATCH('Table B Values'!A679,'Planning Periods'!$A$2:$A$540,0))</f>
        <v>Santa Clara County</v>
      </c>
      <c r="S679" t="s">
        <v>1239</v>
      </c>
      <c r="T679">
        <v>2022</v>
      </c>
      <c r="U679">
        <v>0</v>
      </c>
    </row>
    <row r="680" spans="1:21">
      <c r="A680" t="s">
        <v>1024</v>
      </c>
      <c r="B680">
        <v>2022</v>
      </c>
      <c r="C680">
        <v>0</v>
      </c>
      <c r="D680">
        <v>0</v>
      </c>
      <c r="E680">
        <v>0</v>
      </c>
      <c r="F680">
        <v>0</v>
      </c>
      <c r="G680">
        <v>0</v>
      </c>
      <c r="H680">
        <v>0</v>
      </c>
      <c r="I680">
        <v>124</v>
      </c>
      <c r="J680" t="s">
        <v>1276</v>
      </c>
      <c r="K680" t="str">
        <f>INDEX('Planning Periods'!$O$2:$O$540,MATCH('Table B Values'!A680,'Planning Periods'!$A$2:$A$540,0))</f>
        <v>Santa Clara County</v>
      </c>
      <c r="S680" t="s">
        <v>1236</v>
      </c>
      <c r="T680">
        <v>2022</v>
      </c>
      <c r="U680">
        <v>0</v>
      </c>
    </row>
    <row r="681" spans="1:21">
      <c r="A681" t="s">
        <v>936</v>
      </c>
      <c r="B681">
        <v>2022</v>
      </c>
      <c r="C681">
        <v>0</v>
      </c>
      <c r="D681">
        <v>0</v>
      </c>
      <c r="E681">
        <v>0</v>
      </c>
      <c r="F681">
        <v>0</v>
      </c>
      <c r="G681">
        <v>0</v>
      </c>
      <c r="H681">
        <v>0</v>
      </c>
      <c r="I681">
        <v>428</v>
      </c>
      <c r="J681" t="s">
        <v>1276</v>
      </c>
      <c r="K681" t="str">
        <f>INDEX('Planning Periods'!$O$2:$O$540,MATCH('Table B Values'!A681,'Planning Periods'!$A$2:$A$540,0))</f>
        <v>San Joaquin County</v>
      </c>
      <c r="S681" t="s">
        <v>1237</v>
      </c>
      <c r="T681">
        <v>2022</v>
      </c>
      <c r="U681">
        <v>0</v>
      </c>
    </row>
    <row r="682" spans="1:21">
      <c r="A682" t="s">
        <v>938</v>
      </c>
      <c r="B682">
        <v>2022</v>
      </c>
      <c r="C682">
        <v>211</v>
      </c>
      <c r="D682">
        <v>0</v>
      </c>
      <c r="E682">
        <v>227</v>
      </c>
      <c r="F682">
        <v>0</v>
      </c>
      <c r="G682">
        <v>26</v>
      </c>
      <c r="H682">
        <v>0</v>
      </c>
      <c r="I682">
        <v>1327</v>
      </c>
      <c r="J682" t="s">
        <v>1276</v>
      </c>
      <c r="K682" t="str">
        <f>INDEX('Planning Periods'!$O$2:$O$540,MATCH('Table B Values'!A682,'Planning Periods'!$A$2:$A$540,0))</f>
        <v>Santa Clara County</v>
      </c>
      <c r="S682" t="s">
        <v>1241</v>
      </c>
      <c r="T682">
        <v>2022</v>
      </c>
      <c r="U682">
        <v>0</v>
      </c>
    </row>
    <row r="683" spans="1:21">
      <c r="A683" t="s">
        <v>974</v>
      </c>
      <c r="B683">
        <v>2022</v>
      </c>
      <c r="C683">
        <v>397</v>
      </c>
      <c r="D683">
        <v>0</v>
      </c>
      <c r="E683">
        <v>381</v>
      </c>
      <c r="F683">
        <v>0</v>
      </c>
      <c r="G683">
        <v>204</v>
      </c>
      <c r="H683">
        <v>294</v>
      </c>
      <c r="I683">
        <v>1576</v>
      </c>
      <c r="J683" t="s">
        <v>1276</v>
      </c>
      <c r="K683" t="str">
        <f>INDEX('Planning Periods'!$O$2:$O$540,MATCH('Table B Values'!A683,'Planning Periods'!$A$2:$A$540,0))</f>
        <v>San Francisco County</v>
      </c>
      <c r="S683" t="s">
        <v>1281</v>
      </c>
      <c r="T683">
        <v>2022</v>
      </c>
      <c r="U683">
        <v>0</v>
      </c>
    </row>
    <row r="684" spans="1:21">
      <c r="A684" t="s">
        <v>1283</v>
      </c>
      <c r="B684">
        <v>2022</v>
      </c>
      <c r="C684">
        <v>0</v>
      </c>
      <c r="D684">
        <v>0</v>
      </c>
      <c r="E684">
        <v>0</v>
      </c>
      <c r="F684">
        <v>0</v>
      </c>
      <c r="G684">
        <v>0</v>
      </c>
      <c r="H684">
        <v>0</v>
      </c>
      <c r="I684">
        <v>0</v>
      </c>
      <c r="J684" t="s">
        <v>1276</v>
      </c>
      <c r="K684" t="str">
        <f>INDEX('Planning Periods'!$O$2:$O$540,MATCH('Table B Values'!A684,'Planning Periods'!$A$2:$A$540,0))</f>
        <v>San Benito County</v>
      </c>
      <c r="S684" t="s">
        <v>1235</v>
      </c>
      <c r="T684">
        <v>2022</v>
      </c>
      <c r="U684">
        <v>0</v>
      </c>
    </row>
    <row r="685" spans="1:21">
      <c r="A685" t="s">
        <v>956</v>
      </c>
      <c r="B685">
        <v>2022</v>
      </c>
      <c r="C685">
        <v>121</v>
      </c>
      <c r="D685">
        <v>0</v>
      </c>
      <c r="E685">
        <v>107</v>
      </c>
      <c r="F685">
        <v>25</v>
      </c>
      <c r="G685">
        <v>0</v>
      </c>
      <c r="H685">
        <v>42</v>
      </c>
      <c r="I685">
        <v>73</v>
      </c>
      <c r="J685" t="s">
        <v>1276</v>
      </c>
      <c r="K685" t="str">
        <f>INDEX('Planning Periods'!$O$2:$O$540,MATCH('Table B Values'!A685,'Planning Periods'!$A$2:$A$540,0))</f>
        <v>San Mateo County</v>
      </c>
      <c r="S685" t="s">
        <v>1240</v>
      </c>
      <c r="T685">
        <v>2022</v>
      </c>
      <c r="U685">
        <v>0</v>
      </c>
    </row>
    <row r="686" spans="1:21">
      <c r="A686" t="s">
        <v>923</v>
      </c>
      <c r="B686">
        <v>2022</v>
      </c>
      <c r="C686">
        <v>0</v>
      </c>
      <c r="D686">
        <v>0</v>
      </c>
      <c r="E686">
        <v>2</v>
      </c>
      <c r="F686">
        <v>0</v>
      </c>
      <c r="G686">
        <v>14</v>
      </c>
      <c r="H686">
        <v>0</v>
      </c>
      <c r="I686">
        <v>260</v>
      </c>
      <c r="J686" t="s">
        <v>1276</v>
      </c>
      <c r="K686" t="str">
        <f>INDEX('Planning Periods'!$O$2:$O$540,MATCH('Table B Values'!A686,'Planning Periods'!$A$2:$A$540,0))</f>
        <v>Alameda County</v>
      </c>
      <c r="S686" t="s">
        <v>1238</v>
      </c>
      <c r="T686">
        <v>2022</v>
      </c>
      <c r="U686">
        <v>0</v>
      </c>
    </row>
    <row r="687" spans="1:21">
      <c r="A687" t="s">
        <v>1004</v>
      </c>
      <c r="B687">
        <v>2022</v>
      </c>
      <c r="C687">
        <v>0</v>
      </c>
      <c r="D687">
        <v>0</v>
      </c>
      <c r="E687">
        <v>0</v>
      </c>
      <c r="F687">
        <v>0</v>
      </c>
      <c r="G687">
        <v>0</v>
      </c>
      <c r="H687">
        <v>11</v>
      </c>
      <c r="I687">
        <v>6</v>
      </c>
      <c r="J687" t="s">
        <v>1276</v>
      </c>
      <c r="K687" t="str">
        <f>INDEX('Planning Periods'!$O$2:$O$540,MATCH('Table B Values'!A687,'Planning Periods'!$A$2:$A$540,0))</f>
        <v>Sonoma County</v>
      </c>
      <c r="S687" t="s">
        <v>1266</v>
      </c>
      <c r="T687">
        <v>2022</v>
      </c>
      <c r="U687">
        <v>0</v>
      </c>
    </row>
    <row r="688" spans="1:21">
      <c r="A688" t="s">
        <v>1006</v>
      </c>
      <c r="B688">
        <v>2022</v>
      </c>
      <c r="C688">
        <v>66</v>
      </c>
      <c r="D688">
        <v>0</v>
      </c>
      <c r="E688">
        <v>25</v>
      </c>
      <c r="F688">
        <v>3</v>
      </c>
      <c r="G688">
        <v>0</v>
      </c>
      <c r="H688">
        <v>126</v>
      </c>
      <c r="I688">
        <v>257</v>
      </c>
      <c r="J688" t="s">
        <v>1276</v>
      </c>
      <c r="K688" t="str">
        <f>INDEX('Planning Periods'!$O$2:$O$540,MATCH('Table B Values'!A688,'Planning Periods'!$A$2:$A$540,0))</f>
        <v>Sonoma County</v>
      </c>
      <c r="S688" t="s">
        <v>1265</v>
      </c>
      <c r="T688">
        <v>2022</v>
      </c>
      <c r="U688">
        <v>91</v>
      </c>
    </row>
    <row r="689" spans="1:21">
      <c r="A689" t="s">
        <v>1285</v>
      </c>
      <c r="B689">
        <v>2022</v>
      </c>
      <c r="C689">
        <v>0</v>
      </c>
      <c r="D689">
        <v>1</v>
      </c>
      <c r="E689">
        <v>0</v>
      </c>
      <c r="F689">
        <v>0</v>
      </c>
      <c r="G689">
        <v>0</v>
      </c>
      <c r="H689">
        <v>0</v>
      </c>
      <c r="I689">
        <v>10</v>
      </c>
      <c r="J689" t="s">
        <v>1276</v>
      </c>
      <c r="K689" t="str">
        <f>INDEX('Planning Periods'!$O$2:$O$540,MATCH('Table B Values'!A689,'Planning Periods'!$A$2:$A$540,0))</f>
        <v>Santa Barbara County</v>
      </c>
      <c r="S689" t="s">
        <v>1264</v>
      </c>
      <c r="T689">
        <v>2022</v>
      </c>
      <c r="U689">
        <v>0</v>
      </c>
    </row>
    <row r="690" spans="1:21">
      <c r="A690" t="s">
        <v>1010</v>
      </c>
      <c r="B690">
        <v>2022</v>
      </c>
      <c r="C690">
        <v>0</v>
      </c>
      <c r="D690">
        <v>1</v>
      </c>
      <c r="E690">
        <v>0</v>
      </c>
      <c r="F690">
        <v>23</v>
      </c>
      <c r="G690">
        <v>0</v>
      </c>
      <c r="H690">
        <v>11</v>
      </c>
      <c r="I690">
        <v>41</v>
      </c>
      <c r="J690" t="s">
        <v>1276</v>
      </c>
      <c r="K690" t="str">
        <f>INDEX('Planning Periods'!$O$2:$O$540,MATCH('Table B Values'!A690,'Planning Periods'!$A$2:$A$540,0))</f>
        <v>Solano County</v>
      </c>
      <c r="S690" t="s">
        <v>1262</v>
      </c>
      <c r="T690">
        <v>2022</v>
      </c>
      <c r="U690">
        <v>7</v>
      </c>
    </row>
    <row r="691" spans="1:21">
      <c r="A691" t="s">
        <v>1284</v>
      </c>
      <c r="B691">
        <v>2022</v>
      </c>
      <c r="C691">
        <v>0</v>
      </c>
      <c r="D691">
        <v>0</v>
      </c>
      <c r="E691">
        <v>0</v>
      </c>
      <c r="F691">
        <v>0</v>
      </c>
      <c r="G691">
        <v>0</v>
      </c>
      <c r="H691">
        <v>0</v>
      </c>
      <c r="I691">
        <v>20</v>
      </c>
      <c r="J691" t="s">
        <v>1276</v>
      </c>
      <c r="K691" t="str">
        <f>INDEX('Planning Periods'!$O$2:$O$540,MATCH('Table B Values'!A691,'Planning Periods'!$A$2:$A$540,0))</f>
        <v>Monterey County</v>
      </c>
      <c r="S691" t="s">
        <v>1260</v>
      </c>
      <c r="T691">
        <v>2022</v>
      </c>
      <c r="U691">
        <v>14</v>
      </c>
    </row>
    <row r="692" spans="1:21">
      <c r="A692" t="s">
        <v>817</v>
      </c>
      <c r="B692">
        <v>2022</v>
      </c>
      <c r="C692">
        <v>0</v>
      </c>
      <c r="D692">
        <v>0</v>
      </c>
      <c r="E692">
        <v>0</v>
      </c>
      <c r="F692">
        <v>120</v>
      </c>
      <c r="G692">
        <v>0</v>
      </c>
      <c r="H692">
        <v>0</v>
      </c>
      <c r="I692">
        <v>485</v>
      </c>
      <c r="J692" t="s">
        <v>1276</v>
      </c>
      <c r="K692" t="str">
        <f>INDEX('Planning Periods'!$O$2:$O$540,MATCH('Table B Values'!A692,'Planning Periods'!$A$2:$A$540,0))</f>
        <v>San Joaquin County</v>
      </c>
      <c r="S692" t="s">
        <v>1258</v>
      </c>
      <c r="T692">
        <v>2022</v>
      </c>
      <c r="U692">
        <v>0</v>
      </c>
    </row>
    <row r="693" spans="1:21">
      <c r="A693" t="s">
        <v>820</v>
      </c>
      <c r="B693">
        <v>2022</v>
      </c>
      <c r="C693">
        <v>44</v>
      </c>
      <c r="D693">
        <v>0</v>
      </c>
      <c r="E693">
        <v>115</v>
      </c>
      <c r="F693">
        <v>0</v>
      </c>
      <c r="G693">
        <v>0</v>
      </c>
      <c r="H693">
        <v>0</v>
      </c>
      <c r="I693">
        <v>15</v>
      </c>
      <c r="J693" t="s">
        <v>1276</v>
      </c>
      <c r="K693" t="str">
        <f>INDEX('Planning Periods'!$O$2:$O$540,MATCH('Table B Values'!A693,'Planning Periods'!$A$2:$A$540,0))</f>
        <v>Solano County</v>
      </c>
      <c r="S693" t="s">
        <v>1259</v>
      </c>
      <c r="T693">
        <v>2022</v>
      </c>
      <c r="U693">
        <v>0</v>
      </c>
    </row>
    <row r="694" spans="1:21">
      <c r="A694" t="s">
        <v>823</v>
      </c>
      <c r="B694">
        <v>2022</v>
      </c>
      <c r="C694">
        <v>0</v>
      </c>
      <c r="D694">
        <v>0</v>
      </c>
      <c r="E694">
        <v>0</v>
      </c>
      <c r="F694">
        <v>0</v>
      </c>
      <c r="G694">
        <v>0</v>
      </c>
      <c r="H694">
        <v>42</v>
      </c>
      <c r="I694">
        <v>71</v>
      </c>
      <c r="J694" t="s">
        <v>1276</v>
      </c>
      <c r="K694" t="str">
        <f>INDEX('Planning Periods'!$O$2:$O$540,MATCH('Table B Values'!A694,'Planning Periods'!$A$2:$A$540,0))</f>
        <v>Stanislaus County</v>
      </c>
      <c r="S694" t="s">
        <v>1181</v>
      </c>
      <c r="T694">
        <v>2022</v>
      </c>
      <c r="U694">
        <v>24</v>
      </c>
    </row>
    <row r="695" spans="1:21">
      <c r="A695" t="s">
        <v>829</v>
      </c>
      <c r="B695">
        <v>2022</v>
      </c>
      <c r="C695">
        <v>43</v>
      </c>
      <c r="D695">
        <v>15</v>
      </c>
      <c r="E695">
        <v>39</v>
      </c>
      <c r="F695">
        <v>16</v>
      </c>
      <c r="G695">
        <v>0</v>
      </c>
      <c r="H695">
        <v>17</v>
      </c>
      <c r="I695">
        <v>206</v>
      </c>
      <c r="J695" t="s">
        <v>1276</v>
      </c>
      <c r="K695" t="str">
        <f>INDEX('Planning Periods'!$O$2:$O$540,MATCH('Table B Values'!A695,'Planning Periods'!$A$2:$A$540,0))</f>
        <v>San Mateo County</v>
      </c>
      <c r="S695" t="s">
        <v>1182</v>
      </c>
      <c r="T695">
        <v>2022</v>
      </c>
      <c r="U695">
        <v>0</v>
      </c>
    </row>
    <row r="696" spans="1:21">
      <c r="A696" t="s">
        <v>1034</v>
      </c>
      <c r="B696">
        <v>2022</v>
      </c>
      <c r="C696">
        <v>0</v>
      </c>
      <c r="D696">
        <v>0</v>
      </c>
      <c r="E696">
        <v>2</v>
      </c>
      <c r="F696">
        <v>0</v>
      </c>
      <c r="G696">
        <v>0</v>
      </c>
      <c r="H696">
        <v>0</v>
      </c>
      <c r="I696">
        <v>46</v>
      </c>
      <c r="J696" t="s">
        <v>1276</v>
      </c>
      <c r="K696" t="str">
        <f>INDEX('Planning Periods'!$O$2:$O$540,MATCH('Table B Values'!A696,'Planning Periods'!$A$2:$A$540,0))</f>
        <v>Santa Cruz County</v>
      </c>
      <c r="S696" t="s">
        <v>1183</v>
      </c>
      <c r="T696">
        <v>2022</v>
      </c>
      <c r="U696">
        <v>0</v>
      </c>
    </row>
    <row r="697" spans="1:21">
      <c r="A697" t="s">
        <v>996</v>
      </c>
      <c r="B697">
        <v>2022</v>
      </c>
      <c r="C697">
        <v>0</v>
      </c>
      <c r="D697">
        <v>0</v>
      </c>
      <c r="E697">
        <v>0</v>
      </c>
      <c r="F697">
        <v>0</v>
      </c>
      <c r="G697">
        <v>0</v>
      </c>
      <c r="H697">
        <v>0</v>
      </c>
      <c r="I697">
        <v>63</v>
      </c>
      <c r="J697" t="s">
        <v>1276</v>
      </c>
      <c r="K697" t="str">
        <f>INDEX('Planning Periods'!$O$2:$O$540,MATCH('Table B Values'!A697,'Planning Periods'!$A$2:$A$540,0))</f>
        <v>Monterey County</v>
      </c>
      <c r="S697" t="s">
        <v>1184</v>
      </c>
      <c r="T697">
        <v>2022</v>
      </c>
      <c r="U697">
        <v>0</v>
      </c>
    </row>
    <row r="698" spans="1:21">
      <c r="A698" t="s">
        <v>998</v>
      </c>
      <c r="B698">
        <v>2022</v>
      </c>
      <c r="C698">
        <v>0</v>
      </c>
      <c r="D698">
        <v>0</v>
      </c>
      <c r="E698">
        <v>0</v>
      </c>
      <c r="F698">
        <v>0</v>
      </c>
      <c r="G698">
        <v>0</v>
      </c>
      <c r="H698">
        <v>0</v>
      </c>
      <c r="I698">
        <v>8</v>
      </c>
      <c r="J698" t="s">
        <v>1276</v>
      </c>
      <c r="K698" t="str">
        <f>INDEX('Planning Periods'!$O$2:$O$540,MATCH('Table B Values'!A698,'Planning Periods'!$A$2:$A$540,0))</f>
        <v>Sonoma County</v>
      </c>
      <c r="S698" t="s">
        <v>1192</v>
      </c>
      <c r="T698">
        <v>2022</v>
      </c>
      <c r="U698">
        <v>0</v>
      </c>
    </row>
    <row r="699" spans="1:21">
      <c r="A699" t="s">
        <v>1032</v>
      </c>
      <c r="B699">
        <v>2022</v>
      </c>
      <c r="C699">
        <v>0</v>
      </c>
      <c r="D699">
        <v>4</v>
      </c>
      <c r="E699">
        <v>0</v>
      </c>
      <c r="F699">
        <v>6</v>
      </c>
      <c r="G699">
        <v>0</v>
      </c>
      <c r="H699">
        <v>5</v>
      </c>
      <c r="I699">
        <v>2</v>
      </c>
      <c r="J699" t="s">
        <v>1276</v>
      </c>
      <c r="K699" t="str">
        <f>INDEX('Planning Periods'!$O$2:$O$540,MATCH('Table B Values'!A699,'Planning Periods'!$A$2:$A$540,0))</f>
        <v>Marin County</v>
      </c>
      <c r="S699" t="s">
        <v>1178</v>
      </c>
      <c r="T699">
        <v>2022</v>
      </c>
      <c r="U699">
        <v>44</v>
      </c>
    </row>
    <row r="700" spans="1:21">
      <c r="A700" t="s">
        <v>1043</v>
      </c>
      <c r="B700">
        <v>2022</v>
      </c>
      <c r="C700">
        <v>206</v>
      </c>
      <c r="D700">
        <v>0</v>
      </c>
      <c r="E700">
        <v>202</v>
      </c>
      <c r="F700">
        <v>0</v>
      </c>
      <c r="G700">
        <v>11</v>
      </c>
      <c r="H700">
        <v>0</v>
      </c>
      <c r="I700">
        <v>738</v>
      </c>
      <c r="J700" t="s">
        <v>1276</v>
      </c>
      <c r="K700" t="str">
        <f>INDEX('Planning Periods'!$O$2:$O$540,MATCH('Table B Values'!A700,'Planning Periods'!$A$2:$A$540,0))</f>
        <v>Sonoma County</v>
      </c>
      <c r="S700" t="s">
        <v>1179</v>
      </c>
      <c r="T700">
        <v>2022</v>
      </c>
      <c r="U700">
        <v>0</v>
      </c>
    </row>
    <row r="701" spans="1:21">
      <c r="A701" t="s">
        <v>1039</v>
      </c>
      <c r="B701">
        <v>2022</v>
      </c>
      <c r="C701">
        <v>3</v>
      </c>
      <c r="D701">
        <v>0</v>
      </c>
      <c r="E701">
        <v>2</v>
      </c>
      <c r="F701">
        <v>0</v>
      </c>
      <c r="G701">
        <v>0</v>
      </c>
      <c r="H701">
        <v>45</v>
      </c>
      <c r="I701">
        <v>79</v>
      </c>
      <c r="J701" t="s">
        <v>1276</v>
      </c>
      <c r="K701" t="str">
        <f>INDEX('Planning Periods'!$O$2:$O$540,MATCH('Table B Values'!A701,'Planning Periods'!$A$2:$A$540,0))</f>
        <v>Santa Clara County</v>
      </c>
      <c r="S701" t="s">
        <v>1242</v>
      </c>
      <c r="T701">
        <v>2022</v>
      </c>
      <c r="U701">
        <v>0</v>
      </c>
    </row>
    <row r="702" spans="1:21">
      <c r="A702" t="s">
        <v>999</v>
      </c>
      <c r="B702">
        <v>2022</v>
      </c>
      <c r="C702">
        <v>0</v>
      </c>
      <c r="D702">
        <v>0</v>
      </c>
      <c r="E702">
        <v>0</v>
      </c>
      <c r="F702">
        <v>0</v>
      </c>
      <c r="G702">
        <v>0</v>
      </c>
      <c r="H702">
        <v>0</v>
      </c>
      <c r="I702">
        <v>5</v>
      </c>
      <c r="J702" t="s">
        <v>1276</v>
      </c>
      <c r="K702" t="str">
        <f>INDEX('Planning Periods'!$O$2:$O$540,MATCH('Table B Values'!A702,'Planning Periods'!$A$2:$A$540,0))</f>
        <v>Fresno County</v>
      </c>
      <c r="S702" t="s">
        <v>1233</v>
      </c>
      <c r="T702">
        <v>2022</v>
      </c>
      <c r="U702">
        <v>0</v>
      </c>
    </row>
    <row r="703" spans="1:21">
      <c r="A703" t="s">
        <v>994</v>
      </c>
      <c r="B703">
        <v>2022</v>
      </c>
      <c r="C703">
        <v>0</v>
      </c>
      <c r="D703">
        <v>0</v>
      </c>
      <c r="E703">
        <v>0</v>
      </c>
      <c r="F703">
        <v>0</v>
      </c>
      <c r="G703">
        <v>0</v>
      </c>
      <c r="H703">
        <v>2</v>
      </c>
      <c r="I703" s="359">
        <v>212</v>
      </c>
      <c r="J703" t="s">
        <v>1276</v>
      </c>
      <c r="K703" t="str">
        <f>INDEX('Planning Periods'!$O$2:$O$540,MATCH('Table B Values'!A703,'Planning Periods'!$A$2:$A$540,0))</f>
        <v>Kern County</v>
      </c>
      <c r="S703" t="s">
        <v>1234</v>
      </c>
      <c r="T703">
        <v>2022</v>
      </c>
      <c r="U703">
        <v>5</v>
      </c>
    </row>
    <row r="704" spans="1:21">
      <c r="A704" t="s">
        <v>838</v>
      </c>
      <c r="B704">
        <v>2022</v>
      </c>
      <c r="C704">
        <v>175</v>
      </c>
      <c r="D704">
        <v>6</v>
      </c>
      <c r="E704">
        <v>80</v>
      </c>
      <c r="F704">
        <v>0</v>
      </c>
      <c r="G704">
        <v>0</v>
      </c>
      <c r="H704">
        <v>33</v>
      </c>
      <c r="I704">
        <v>165</v>
      </c>
      <c r="J704" t="s">
        <v>1276</v>
      </c>
      <c r="K704" t="str">
        <f>INDEX('Planning Periods'!$O$2:$O$540,MATCH('Table B Values'!A704,'Planning Periods'!$A$2:$A$540,0))</f>
        <v>Butte County</v>
      </c>
      <c r="S704" t="s">
        <v>1231</v>
      </c>
      <c r="T704">
        <v>2022</v>
      </c>
      <c r="U704">
        <v>0</v>
      </c>
    </row>
    <row r="705" spans="1:21">
      <c r="A705" t="s">
        <v>1164</v>
      </c>
      <c r="B705">
        <v>2022</v>
      </c>
      <c r="C705">
        <v>0</v>
      </c>
      <c r="D705">
        <v>0</v>
      </c>
      <c r="E705">
        <v>0</v>
      </c>
      <c r="F705">
        <v>0</v>
      </c>
      <c r="G705">
        <v>0</v>
      </c>
      <c r="H705">
        <v>0</v>
      </c>
      <c r="I705">
        <v>1</v>
      </c>
      <c r="J705" t="s">
        <v>1276</v>
      </c>
      <c r="K705" t="str">
        <f>INDEX('Planning Periods'!$O$2:$O$540,MATCH('Table B Values'!A705,'Planning Periods'!$A$2:$A$540,0))</f>
        <v>Santa Barbara County</v>
      </c>
      <c r="S705" t="s">
        <v>1247</v>
      </c>
      <c r="T705">
        <v>2022</v>
      </c>
      <c r="U705">
        <v>0</v>
      </c>
    </row>
    <row r="706" spans="1:21">
      <c r="A706" t="s">
        <v>1157</v>
      </c>
      <c r="B706">
        <v>2022</v>
      </c>
      <c r="C706">
        <v>0</v>
      </c>
      <c r="D706">
        <v>0</v>
      </c>
      <c r="E706">
        <v>1</v>
      </c>
      <c r="F706">
        <v>2</v>
      </c>
      <c r="G706">
        <v>1</v>
      </c>
      <c r="H706">
        <v>3</v>
      </c>
      <c r="I706">
        <v>16</v>
      </c>
      <c r="J706" t="s">
        <v>1276</v>
      </c>
      <c r="K706" t="str">
        <f>INDEX('Planning Periods'!$O$2:$O$540,MATCH('Table B Values'!A706,'Planning Periods'!$A$2:$A$540,0))</f>
        <v>Contra Costa County</v>
      </c>
      <c r="S706" t="s">
        <v>1245</v>
      </c>
      <c r="T706">
        <v>2022</v>
      </c>
      <c r="U706">
        <v>5</v>
      </c>
    </row>
    <row r="707" spans="1:21">
      <c r="A707" t="s">
        <v>1159</v>
      </c>
      <c r="B707">
        <v>2022</v>
      </c>
      <c r="C707">
        <v>75</v>
      </c>
      <c r="D707">
        <v>0</v>
      </c>
      <c r="E707">
        <v>25</v>
      </c>
      <c r="F707">
        <v>0</v>
      </c>
      <c r="G707">
        <v>0</v>
      </c>
      <c r="H707">
        <v>3</v>
      </c>
      <c r="I707">
        <v>4</v>
      </c>
      <c r="J707" t="s">
        <v>1276</v>
      </c>
      <c r="K707" t="str">
        <f>INDEX('Planning Periods'!$O$2:$O$540,MATCH('Table B Values'!A707,'Planning Periods'!$A$2:$A$540,0))</f>
        <v>Sonoma County</v>
      </c>
      <c r="S707" t="s">
        <v>1249</v>
      </c>
      <c r="T707">
        <v>2022</v>
      </c>
      <c r="U707">
        <v>0</v>
      </c>
    </row>
    <row r="708" spans="1:21">
      <c r="A708" t="s">
        <v>1154</v>
      </c>
      <c r="B708">
        <v>2022</v>
      </c>
      <c r="C708">
        <v>0</v>
      </c>
      <c r="D708">
        <v>0</v>
      </c>
      <c r="E708">
        <v>0</v>
      </c>
      <c r="F708">
        <v>0</v>
      </c>
      <c r="G708">
        <v>0</v>
      </c>
      <c r="H708">
        <v>0</v>
      </c>
      <c r="I708">
        <v>79</v>
      </c>
      <c r="J708" t="s">
        <v>1276</v>
      </c>
      <c r="K708" t="str">
        <f>INDEX('Planning Periods'!$O$2:$O$540,MATCH('Table B Values'!A708,'Planning Periods'!$A$2:$A$540,0))</f>
        <v>Madera County</v>
      </c>
      <c r="S708" t="s">
        <v>1248</v>
      </c>
      <c r="T708">
        <v>2022</v>
      </c>
      <c r="U708">
        <v>0</v>
      </c>
    </row>
    <row r="709" spans="1:21">
      <c r="A709" t="s">
        <v>1268</v>
      </c>
      <c r="B709">
        <v>2022</v>
      </c>
      <c r="C709">
        <v>0</v>
      </c>
      <c r="D709">
        <v>0</v>
      </c>
      <c r="E709">
        <v>0</v>
      </c>
      <c r="F709">
        <v>0</v>
      </c>
      <c r="G709">
        <v>0</v>
      </c>
      <c r="H709">
        <v>0</v>
      </c>
      <c r="I709">
        <v>102</v>
      </c>
      <c r="J709" t="s">
        <v>1276</v>
      </c>
      <c r="K709" t="str">
        <f>INDEX('Planning Periods'!$O$2:$O$540,MATCH('Table B Values'!A709,'Planning Periods'!$A$2:$A$540,0))</f>
        <v>Kern County</v>
      </c>
      <c r="S709" t="s">
        <v>1252</v>
      </c>
      <c r="T709">
        <v>2022</v>
      </c>
      <c r="U709">
        <v>0</v>
      </c>
    </row>
    <row r="710" spans="1:21">
      <c r="A710" t="s">
        <v>1160</v>
      </c>
      <c r="B710">
        <v>2022</v>
      </c>
      <c r="C710">
        <v>0</v>
      </c>
      <c r="D710">
        <v>0</v>
      </c>
      <c r="E710">
        <v>43</v>
      </c>
      <c r="F710">
        <v>0</v>
      </c>
      <c r="G710">
        <v>0</v>
      </c>
      <c r="H710">
        <v>0</v>
      </c>
      <c r="I710" s="359">
        <v>308</v>
      </c>
      <c r="J710" t="s">
        <v>1276</v>
      </c>
      <c r="K710" t="str">
        <f>INDEX('Planning Periods'!$O$2:$O$540,MATCH('Table B Values'!A710,'Planning Periods'!$A$2:$A$540,0))</f>
        <v>San Mateo County</v>
      </c>
      <c r="S710" t="s">
        <v>1203</v>
      </c>
      <c r="T710">
        <v>2022</v>
      </c>
      <c r="U710">
        <v>0</v>
      </c>
    </row>
    <row r="711" spans="1:21">
      <c r="A711" t="s">
        <v>1109</v>
      </c>
      <c r="B711">
        <v>2022</v>
      </c>
      <c r="C711">
        <v>0</v>
      </c>
      <c r="D711">
        <v>0</v>
      </c>
      <c r="E711">
        <v>0</v>
      </c>
      <c r="F711">
        <v>0</v>
      </c>
      <c r="G711">
        <v>0</v>
      </c>
      <c r="H711">
        <v>41</v>
      </c>
      <c r="I711">
        <v>73</v>
      </c>
      <c r="J711" t="s">
        <v>1276</v>
      </c>
      <c r="K711" t="str">
        <f>INDEX('Planning Periods'!$O$2:$O$540,MATCH('Table B Values'!A711,'Planning Periods'!$A$2:$A$540,0))</f>
        <v>Butte County</v>
      </c>
      <c r="S711" t="s">
        <v>1226</v>
      </c>
      <c r="T711">
        <v>2022</v>
      </c>
      <c r="U711">
        <v>0</v>
      </c>
    </row>
    <row r="712" spans="1:21">
      <c r="A712" t="s">
        <v>1166</v>
      </c>
      <c r="B712">
        <v>2022</v>
      </c>
      <c r="C712">
        <v>0</v>
      </c>
      <c r="D712">
        <v>1</v>
      </c>
      <c r="E712">
        <v>0</v>
      </c>
      <c r="F712">
        <v>0</v>
      </c>
      <c r="G712">
        <v>0</v>
      </c>
      <c r="H712">
        <v>0</v>
      </c>
      <c r="I712">
        <v>3</v>
      </c>
      <c r="J712" t="s">
        <v>1276</v>
      </c>
      <c r="K712" t="str">
        <f>INDEX('Planning Periods'!$O$2:$O$540,MATCH('Table B Values'!A712,'Planning Periods'!$A$2:$A$540,0))</f>
        <v>Santa Cruz County</v>
      </c>
      <c r="S712" t="s">
        <v>1227</v>
      </c>
      <c r="T712">
        <v>2022</v>
      </c>
      <c r="U712">
        <v>2</v>
      </c>
    </row>
    <row r="713" spans="1:21">
      <c r="A713" t="s">
        <v>1286</v>
      </c>
      <c r="B713">
        <v>2022</v>
      </c>
      <c r="C713">
        <v>0</v>
      </c>
      <c r="D713">
        <v>0</v>
      </c>
      <c r="E713">
        <v>0</v>
      </c>
      <c r="F713">
        <v>0</v>
      </c>
      <c r="G713">
        <v>0</v>
      </c>
      <c r="H713">
        <v>0</v>
      </c>
      <c r="I713">
        <v>5</v>
      </c>
      <c r="J713" t="s">
        <v>1276</v>
      </c>
      <c r="K713" t="str">
        <f>INDEX('Planning Periods'!$O$2:$O$540,MATCH('Table B Values'!A713,'Planning Periods'!$A$2:$A$540,0))</f>
        <v>Monterey County</v>
      </c>
      <c r="S713" t="s">
        <v>1202</v>
      </c>
      <c r="T713">
        <v>2022</v>
      </c>
      <c r="U713">
        <v>0</v>
      </c>
    </row>
    <row r="714" spans="1:21">
      <c r="A714" t="s">
        <v>1269</v>
      </c>
      <c r="B714">
        <v>2022</v>
      </c>
      <c r="C714">
        <v>0</v>
      </c>
      <c r="D714">
        <v>0</v>
      </c>
      <c r="E714">
        <v>12</v>
      </c>
      <c r="F714">
        <v>0</v>
      </c>
      <c r="G714">
        <v>68</v>
      </c>
      <c r="H714">
        <v>0</v>
      </c>
      <c r="I714">
        <v>4</v>
      </c>
      <c r="J714" t="s">
        <v>1276</v>
      </c>
      <c r="K714" t="str">
        <f>INDEX('Planning Periods'!$O$2:$O$540,MATCH('Table B Values'!A714,'Planning Periods'!$A$2:$A$540,0))</f>
        <v>Napa County</v>
      </c>
      <c r="S714" t="s">
        <v>1201</v>
      </c>
      <c r="T714">
        <v>2022</v>
      </c>
      <c r="U714">
        <v>0</v>
      </c>
    </row>
    <row r="715" spans="1:21">
      <c r="A715" t="s">
        <v>1165</v>
      </c>
      <c r="B715">
        <v>2022</v>
      </c>
      <c r="C715">
        <v>0</v>
      </c>
      <c r="D715">
        <v>0</v>
      </c>
      <c r="E715">
        <v>0</v>
      </c>
      <c r="F715">
        <v>0</v>
      </c>
      <c r="G715">
        <v>0</v>
      </c>
      <c r="H715">
        <v>0</v>
      </c>
      <c r="I715">
        <v>68</v>
      </c>
      <c r="J715" t="s">
        <v>1276</v>
      </c>
      <c r="K715" t="str">
        <f>INDEX('Planning Periods'!$O$2:$O$540,MATCH('Table B Values'!A715,'Planning Periods'!$A$2:$A$540,0))</f>
        <v>Santa Clara County</v>
      </c>
      <c r="S715" t="s">
        <v>1204</v>
      </c>
      <c r="T715">
        <v>2022</v>
      </c>
      <c r="U715">
        <v>0</v>
      </c>
    </row>
    <row r="716" spans="1:21">
      <c r="A716" t="s">
        <v>1156</v>
      </c>
      <c r="B716">
        <v>2022</v>
      </c>
      <c r="C716">
        <v>0</v>
      </c>
      <c r="D716">
        <v>7</v>
      </c>
      <c r="E716">
        <v>0</v>
      </c>
      <c r="F716">
        <v>7</v>
      </c>
      <c r="G716">
        <v>0</v>
      </c>
      <c r="H716">
        <v>382</v>
      </c>
      <c r="I716">
        <v>458</v>
      </c>
      <c r="J716" t="s">
        <v>1276</v>
      </c>
      <c r="K716" t="str">
        <f>INDEX('Planning Periods'!$O$2:$O$540,MATCH('Table B Values'!A716,'Planning Periods'!$A$2:$A$540,0))</f>
        <v>Fresno County</v>
      </c>
      <c r="S716" t="s">
        <v>1205</v>
      </c>
      <c r="T716">
        <v>2022</v>
      </c>
      <c r="U716">
        <v>0</v>
      </c>
    </row>
    <row r="717" spans="1:21">
      <c r="A717" t="s">
        <v>1094</v>
      </c>
      <c r="B717">
        <v>2022</v>
      </c>
      <c r="C717">
        <v>0</v>
      </c>
      <c r="D717">
        <v>0</v>
      </c>
      <c r="E717">
        <v>0</v>
      </c>
      <c r="F717">
        <v>0</v>
      </c>
      <c r="G717">
        <v>1</v>
      </c>
      <c r="H717">
        <v>23</v>
      </c>
      <c r="I717">
        <v>104</v>
      </c>
      <c r="J717" t="s">
        <v>1276</v>
      </c>
      <c r="K717" t="str">
        <f>INDEX('Planning Periods'!$O$2:$O$540,MATCH('Table B Values'!A717,'Planning Periods'!$A$2:$A$540,0))</f>
        <v>Santa Clara County</v>
      </c>
      <c r="S717" t="s">
        <v>1230</v>
      </c>
      <c r="T717">
        <v>2022</v>
      </c>
      <c r="U717">
        <v>41</v>
      </c>
    </row>
    <row r="718" spans="1:21">
      <c r="A718" t="s">
        <v>1099</v>
      </c>
      <c r="B718">
        <v>2022</v>
      </c>
      <c r="C718">
        <v>0</v>
      </c>
      <c r="D718">
        <v>0</v>
      </c>
      <c r="E718">
        <v>0</v>
      </c>
      <c r="F718">
        <v>0</v>
      </c>
      <c r="G718">
        <v>0</v>
      </c>
      <c r="H718">
        <v>0</v>
      </c>
      <c r="I718">
        <v>11</v>
      </c>
      <c r="J718" t="s">
        <v>1276</v>
      </c>
      <c r="K718" t="str">
        <f>INDEX('Planning Periods'!$O$2:$O$540,MATCH('Table B Values'!A718,'Planning Periods'!$A$2:$A$540,0))</f>
        <v>Del Norte County</v>
      </c>
      <c r="S718" t="s">
        <v>1220</v>
      </c>
      <c r="T718">
        <v>2022</v>
      </c>
      <c r="U718">
        <v>0</v>
      </c>
    </row>
    <row r="719" spans="1:21">
      <c r="A719" t="s">
        <v>1089</v>
      </c>
      <c r="B719">
        <v>2022</v>
      </c>
      <c r="C719">
        <v>0</v>
      </c>
      <c r="D719">
        <v>0</v>
      </c>
      <c r="E719">
        <v>6</v>
      </c>
      <c r="F719">
        <v>0</v>
      </c>
      <c r="G719">
        <v>0</v>
      </c>
      <c r="H719">
        <v>23</v>
      </c>
      <c r="I719" s="359">
        <v>81</v>
      </c>
      <c r="J719" t="s">
        <v>1276</v>
      </c>
      <c r="K719" t="str">
        <f>INDEX('Planning Periods'!$O$2:$O$540,MATCH('Table B Values'!A719,'Planning Periods'!$A$2:$A$540,0))</f>
        <v>San Mateo County</v>
      </c>
      <c r="S719" t="s">
        <v>1224</v>
      </c>
      <c r="T719">
        <v>2022</v>
      </c>
      <c r="U719">
        <v>60</v>
      </c>
    </row>
    <row r="720" spans="1:21">
      <c r="A720" t="s">
        <v>1047</v>
      </c>
      <c r="B720">
        <v>2022</v>
      </c>
      <c r="C720">
        <v>0</v>
      </c>
      <c r="D720">
        <v>0</v>
      </c>
      <c r="E720">
        <v>0</v>
      </c>
      <c r="F720">
        <v>1</v>
      </c>
      <c r="G720">
        <v>0</v>
      </c>
      <c r="H720">
        <v>1</v>
      </c>
      <c r="I720">
        <v>0</v>
      </c>
      <c r="J720" t="s">
        <v>1276</v>
      </c>
      <c r="K720" t="str">
        <f>INDEX('Planning Periods'!$O$2:$O$540,MATCH('Table B Values'!A720,'Planning Periods'!$A$2:$A$540,0))</f>
        <v>Monterey County</v>
      </c>
      <c r="S720" t="s">
        <v>1225</v>
      </c>
      <c r="T720">
        <v>2022</v>
      </c>
      <c r="U720">
        <v>0</v>
      </c>
    </row>
    <row r="721" spans="1:21">
      <c r="A721" t="s">
        <v>1049</v>
      </c>
      <c r="B721">
        <v>2022</v>
      </c>
      <c r="C721">
        <v>0</v>
      </c>
      <c r="D721">
        <v>0</v>
      </c>
      <c r="E721">
        <v>0</v>
      </c>
      <c r="F721">
        <v>0</v>
      </c>
      <c r="G721">
        <v>0</v>
      </c>
      <c r="H721">
        <v>140</v>
      </c>
      <c r="I721">
        <v>0</v>
      </c>
      <c r="J721" t="s">
        <v>1276</v>
      </c>
      <c r="K721" t="str">
        <f>INDEX('Planning Periods'!$O$2:$O$540,MATCH('Table B Values'!A721,'Planning Periods'!$A$2:$A$540,0))</f>
        <v>Kern County</v>
      </c>
      <c r="S721" t="s">
        <v>1223</v>
      </c>
      <c r="T721">
        <v>2022</v>
      </c>
      <c r="U721">
        <v>0</v>
      </c>
    </row>
    <row r="722" spans="1:21">
      <c r="A722" t="s">
        <v>1052</v>
      </c>
      <c r="B722">
        <v>2022</v>
      </c>
      <c r="C722">
        <v>0</v>
      </c>
      <c r="D722">
        <v>0</v>
      </c>
      <c r="E722">
        <v>0</v>
      </c>
      <c r="F722">
        <v>25</v>
      </c>
      <c r="G722">
        <v>0</v>
      </c>
      <c r="H722">
        <v>12</v>
      </c>
      <c r="I722">
        <v>19</v>
      </c>
      <c r="J722" t="s">
        <v>1276</v>
      </c>
      <c r="K722" t="str">
        <f>INDEX('Planning Periods'!$O$2:$O$540,MATCH('Table B Values'!A722,'Planning Periods'!$A$2:$A$540,0))</f>
        <v>Contra Costa County</v>
      </c>
      <c r="S722" t="s">
        <v>1228</v>
      </c>
      <c r="T722">
        <v>2022</v>
      </c>
      <c r="U722">
        <v>0</v>
      </c>
    </row>
    <row r="723" spans="1:21">
      <c r="A723" t="s">
        <v>1267</v>
      </c>
      <c r="B723">
        <v>2022</v>
      </c>
      <c r="C723">
        <v>98</v>
      </c>
      <c r="D723">
        <v>0</v>
      </c>
      <c r="E723">
        <v>57</v>
      </c>
      <c r="F723">
        <v>0</v>
      </c>
      <c r="G723">
        <v>0</v>
      </c>
      <c r="H723">
        <v>0</v>
      </c>
      <c r="I723">
        <v>0</v>
      </c>
      <c r="J723" t="s">
        <v>1276</v>
      </c>
      <c r="K723" t="str">
        <f>INDEX('Planning Periods'!$O$2:$O$540,MATCH('Table B Values'!A723,'Planning Periods'!$A$2:$A$540,0))</f>
        <v>Fresno County</v>
      </c>
      <c r="S723" t="s">
        <v>1229</v>
      </c>
      <c r="T723">
        <v>2022</v>
      </c>
      <c r="U723">
        <v>0</v>
      </c>
    </row>
    <row r="724" spans="1:21">
      <c r="A724" t="s">
        <v>1080</v>
      </c>
      <c r="B724">
        <v>2022</v>
      </c>
      <c r="C724">
        <v>53</v>
      </c>
      <c r="D724">
        <v>0</v>
      </c>
      <c r="E724">
        <v>8</v>
      </c>
      <c r="F724">
        <v>0</v>
      </c>
      <c r="G724">
        <v>0</v>
      </c>
      <c r="H724">
        <v>0</v>
      </c>
      <c r="I724">
        <v>83</v>
      </c>
      <c r="J724" t="s">
        <v>1276</v>
      </c>
      <c r="K724" t="str">
        <f>INDEX('Planning Periods'!$O$2:$O$540,MATCH('Table B Values'!A724,'Planning Periods'!$A$2:$A$540,0))</f>
        <v>Contra Costa County</v>
      </c>
      <c r="S724" t="s">
        <v>1222</v>
      </c>
      <c r="T724">
        <v>2022</v>
      </c>
      <c r="U724">
        <v>0</v>
      </c>
    </row>
    <row r="725" spans="1:21">
      <c r="A725" t="s">
        <v>1074</v>
      </c>
      <c r="B725">
        <v>2022</v>
      </c>
      <c r="C725">
        <v>0</v>
      </c>
      <c r="D725">
        <v>5</v>
      </c>
      <c r="E725">
        <v>0</v>
      </c>
      <c r="F725">
        <v>5</v>
      </c>
      <c r="G725">
        <v>0</v>
      </c>
      <c r="H725">
        <v>6</v>
      </c>
      <c r="I725">
        <v>1</v>
      </c>
      <c r="J725" t="s">
        <v>1276</v>
      </c>
      <c r="K725" t="str">
        <f>INDEX('Planning Periods'!$O$2:$O$540,MATCH('Table B Values'!A725,'Planning Periods'!$A$2:$A$540,0))</f>
        <v>Marin County</v>
      </c>
      <c r="S725" t="s">
        <v>1254</v>
      </c>
      <c r="T725">
        <v>2022</v>
      </c>
      <c r="U725">
        <v>262</v>
      </c>
    </row>
    <row r="726" spans="1:21">
      <c r="A726" t="s">
        <v>1084</v>
      </c>
      <c r="B726">
        <v>2022</v>
      </c>
      <c r="C726">
        <v>0</v>
      </c>
      <c r="D726">
        <v>2</v>
      </c>
      <c r="E726">
        <v>0</v>
      </c>
      <c r="F726">
        <v>0</v>
      </c>
      <c r="G726">
        <v>0</v>
      </c>
      <c r="H726">
        <v>1</v>
      </c>
      <c r="I726">
        <v>4</v>
      </c>
      <c r="J726" t="s">
        <v>1276</v>
      </c>
      <c r="K726" t="str">
        <f>INDEX('Planning Periods'!$O$2:$O$540,MATCH('Table B Values'!A726,'Planning Periods'!$A$2:$A$540,0))</f>
        <v>Sonoma County</v>
      </c>
      <c r="S726" t="s">
        <v>1255</v>
      </c>
      <c r="T726">
        <v>2022</v>
      </c>
      <c r="U726">
        <v>0</v>
      </c>
    </row>
    <row r="727" spans="1:21">
      <c r="A727" t="s">
        <v>1082</v>
      </c>
      <c r="B727">
        <v>2022</v>
      </c>
      <c r="C727">
        <v>0</v>
      </c>
      <c r="D727">
        <v>0</v>
      </c>
      <c r="E727">
        <v>0</v>
      </c>
      <c r="F727">
        <v>0</v>
      </c>
      <c r="G727">
        <v>0</v>
      </c>
      <c r="H727">
        <v>107</v>
      </c>
      <c r="I727">
        <v>147</v>
      </c>
      <c r="J727" t="s">
        <v>1276</v>
      </c>
      <c r="K727" t="str">
        <f>INDEX('Planning Periods'!$O$2:$O$540,MATCH('Table B Values'!A727,'Planning Periods'!$A$2:$A$540,0))</f>
        <v>Contra Costa County</v>
      </c>
      <c r="S727" t="s">
        <v>1209</v>
      </c>
      <c r="T727">
        <v>2022</v>
      </c>
      <c r="U727">
        <v>0</v>
      </c>
    </row>
    <row r="728" spans="1:21">
      <c r="A728" t="s">
        <v>876</v>
      </c>
      <c r="B728">
        <v>2022</v>
      </c>
      <c r="C728">
        <v>47</v>
      </c>
      <c r="D728">
        <v>17</v>
      </c>
      <c r="E728">
        <v>0</v>
      </c>
      <c r="F728">
        <v>17</v>
      </c>
      <c r="G728">
        <v>6</v>
      </c>
      <c r="H728">
        <v>17</v>
      </c>
      <c r="I728" s="359">
        <v>139</v>
      </c>
      <c r="J728" t="s">
        <v>1276</v>
      </c>
      <c r="K728" t="str">
        <f>INDEX('Planning Periods'!$O$2:$O$540,MATCH('Table B Values'!A728,'Planning Periods'!$A$2:$A$540,0))</f>
        <v>Alameda County</v>
      </c>
      <c r="S728" t="s">
        <v>1256</v>
      </c>
      <c r="T728">
        <v>2022</v>
      </c>
      <c r="U728">
        <v>0</v>
      </c>
    </row>
    <row r="729" spans="1:21">
      <c r="A729" t="s">
        <v>1146</v>
      </c>
      <c r="B729">
        <v>2022</v>
      </c>
      <c r="C729">
        <v>0</v>
      </c>
      <c r="D729">
        <v>25</v>
      </c>
      <c r="E729">
        <v>0</v>
      </c>
      <c r="F729">
        <v>26</v>
      </c>
      <c r="G729">
        <v>0</v>
      </c>
      <c r="H729">
        <v>24</v>
      </c>
      <c r="I729">
        <v>31</v>
      </c>
      <c r="J729" t="s">
        <v>1276</v>
      </c>
      <c r="K729" t="str">
        <f>INDEX('Planning Periods'!$O$2:$O$540,MATCH('Table B Values'!A729,'Planning Periods'!$A$2:$A$540,0))</f>
        <v>Alameda County</v>
      </c>
      <c r="S729" t="s">
        <v>1253</v>
      </c>
      <c r="T729">
        <v>2022</v>
      </c>
      <c r="U729">
        <v>2</v>
      </c>
    </row>
    <row r="730" spans="1:21">
      <c r="A730" t="s">
        <v>1145</v>
      </c>
      <c r="B730">
        <v>2022</v>
      </c>
      <c r="C730">
        <v>26</v>
      </c>
      <c r="D730">
        <v>2</v>
      </c>
      <c r="E730">
        <v>39</v>
      </c>
      <c r="F730">
        <v>0</v>
      </c>
      <c r="G730">
        <v>0</v>
      </c>
      <c r="H730">
        <v>1</v>
      </c>
      <c r="I730">
        <v>88</v>
      </c>
      <c r="J730" t="s">
        <v>1276</v>
      </c>
      <c r="K730" t="str">
        <f>INDEX('Planning Periods'!$O$2:$O$540,MATCH('Table B Values'!A730,'Planning Periods'!$A$2:$A$540,0))</f>
        <v>Napa County</v>
      </c>
      <c r="S730" t="s">
        <v>1250</v>
      </c>
      <c r="T730">
        <v>2022</v>
      </c>
      <c r="U730">
        <v>124</v>
      </c>
    </row>
    <row r="731" spans="1:21">
      <c r="A731" t="s">
        <v>1147</v>
      </c>
      <c r="B731">
        <v>2022</v>
      </c>
      <c r="C731">
        <v>32</v>
      </c>
      <c r="D731">
        <v>0</v>
      </c>
      <c r="E731">
        <v>29</v>
      </c>
      <c r="F731">
        <v>0</v>
      </c>
      <c r="G731">
        <v>0</v>
      </c>
      <c r="H731">
        <v>26</v>
      </c>
      <c r="I731">
        <v>0</v>
      </c>
      <c r="J731" t="s">
        <v>1276</v>
      </c>
      <c r="K731" t="str">
        <f>INDEX('Planning Periods'!$O$2:$O$540,MATCH('Table B Values'!A731,'Planning Periods'!$A$2:$A$540,0))</f>
        <v>Alameda County</v>
      </c>
      <c r="S731" t="s">
        <v>1257</v>
      </c>
      <c r="T731">
        <v>2022</v>
      </c>
      <c r="U731">
        <v>5</v>
      </c>
    </row>
    <row r="732" spans="1:21">
      <c r="A732" t="s">
        <v>1144</v>
      </c>
      <c r="B732">
        <v>2022</v>
      </c>
      <c r="C732">
        <v>0</v>
      </c>
      <c r="D732">
        <v>0</v>
      </c>
      <c r="E732">
        <v>0</v>
      </c>
      <c r="F732">
        <v>0</v>
      </c>
      <c r="G732">
        <v>0</v>
      </c>
      <c r="H732">
        <v>0</v>
      </c>
      <c r="I732">
        <v>365</v>
      </c>
      <c r="J732" t="s">
        <v>1276</v>
      </c>
      <c r="K732" t="str">
        <f>INDEX('Planning Periods'!$O$2:$O$540,MATCH('Table B Values'!A732,'Planning Periods'!$A$2:$A$540,0))</f>
        <v>Contra Costa County</v>
      </c>
      <c r="S732" t="s">
        <v>1206</v>
      </c>
      <c r="T732">
        <v>2022</v>
      </c>
      <c r="U732">
        <v>0</v>
      </c>
    </row>
    <row r="733" spans="1:21">
      <c r="A733" t="s">
        <v>1142</v>
      </c>
      <c r="B733">
        <v>2022</v>
      </c>
      <c r="C733">
        <v>88</v>
      </c>
      <c r="D733">
        <v>0</v>
      </c>
      <c r="E733">
        <v>58</v>
      </c>
      <c r="F733">
        <v>0</v>
      </c>
      <c r="G733">
        <v>0</v>
      </c>
      <c r="H733">
        <v>0</v>
      </c>
      <c r="I733">
        <v>741</v>
      </c>
      <c r="J733" t="s">
        <v>1276</v>
      </c>
      <c r="K733" t="str">
        <f>INDEX('Planning Periods'!$O$2:$O$540,MATCH('Table B Values'!A733,'Planning Periods'!$A$2:$A$540,0))</f>
        <v>Alameda County</v>
      </c>
      <c r="S733" t="s">
        <v>783</v>
      </c>
      <c r="T733">
        <v>2022</v>
      </c>
      <c r="U733">
        <v>1</v>
      </c>
    </row>
    <row r="734" spans="1:21">
      <c r="A734" t="s">
        <v>1136</v>
      </c>
      <c r="B734">
        <v>2022</v>
      </c>
      <c r="C734">
        <v>0</v>
      </c>
      <c r="D734">
        <v>0</v>
      </c>
      <c r="E734">
        <v>27</v>
      </c>
      <c r="F734">
        <v>0</v>
      </c>
      <c r="G734">
        <v>0</v>
      </c>
      <c r="H734">
        <v>30</v>
      </c>
      <c r="I734">
        <v>167</v>
      </c>
      <c r="J734" t="s">
        <v>1276</v>
      </c>
      <c r="K734" t="str">
        <f>INDEX('Planning Periods'!$O$2:$O$540,MATCH('Table B Values'!A734,'Planning Periods'!$A$2:$A$540,0))</f>
        <v>San Mateo County</v>
      </c>
      <c r="S734" t="s">
        <v>1200</v>
      </c>
      <c r="T734">
        <v>2022</v>
      </c>
      <c r="U734">
        <v>0</v>
      </c>
    </row>
    <row r="735" spans="1:21">
      <c r="A735" t="s">
        <v>1277</v>
      </c>
      <c r="B735">
        <v>2022</v>
      </c>
      <c r="C735">
        <v>0</v>
      </c>
      <c r="D735">
        <v>0</v>
      </c>
      <c r="E735">
        <v>0</v>
      </c>
      <c r="F735">
        <v>0</v>
      </c>
      <c r="G735">
        <v>0</v>
      </c>
      <c r="H735">
        <v>4</v>
      </c>
      <c r="I735" s="359">
        <v>0</v>
      </c>
      <c r="J735" t="s">
        <v>1276</v>
      </c>
      <c r="K735" t="str">
        <f>INDEX('Planning Periods'!$O$2:$O$540,MATCH('Table B Values'!A735,'Planning Periods'!$A$2:$A$540,0))</f>
        <v>Marin County</v>
      </c>
      <c r="S735" t="s">
        <v>1199</v>
      </c>
      <c r="T735">
        <v>2022</v>
      </c>
      <c r="U735">
        <v>72</v>
      </c>
    </row>
    <row r="736" spans="1:21">
      <c r="A736" t="s">
        <v>1137</v>
      </c>
      <c r="B736">
        <v>2022</v>
      </c>
      <c r="C736">
        <v>0</v>
      </c>
      <c r="D736">
        <v>0</v>
      </c>
      <c r="E736">
        <v>0</v>
      </c>
      <c r="F736">
        <v>0</v>
      </c>
      <c r="G736">
        <v>0</v>
      </c>
      <c r="H736">
        <v>5</v>
      </c>
      <c r="I736" s="359">
        <v>0</v>
      </c>
      <c r="J736" t="s">
        <v>1276</v>
      </c>
      <c r="K736" t="str">
        <f>INDEX('Planning Periods'!$O$2:$O$540,MATCH('Table B Values'!A736,'Planning Periods'!$A$2:$A$540,0))</f>
        <v>Solano County</v>
      </c>
      <c r="S736" t="s">
        <v>1211</v>
      </c>
      <c r="T736">
        <v>2022</v>
      </c>
      <c r="U736">
        <v>0</v>
      </c>
    </row>
    <row r="737" spans="1:21">
      <c r="A737" t="s">
        <v>1161</v>
      </c>
      <c r="B737">
        <v>2022</v>
      </c>
      <c r="C737">
        <v>0</v>
      </c>
      <c r="D737">
        <v>2</v>
      </c>
      <c r="E737">
        <v>0</v>
      </c>
      <c r="F737">
        <v>2</v>
      </c>
      <c r="G737">
        <v>0</v>
      </c>
      <c r="H737">
        <v>2</v>
      </c>
      <c r="I737">
        <v>4</v>
      </c>
      <c r="J737" t="s">
        <v>1276</v>
      </c>
      <c r="K737" t="str">
        <f>INDEX('Planning Periods'!$O$2:$O$540,MATCH('Table B Values'!A737,'Planning Periods'!$A$2:$A$540,0))</f>
        <v>San Mateo County</v>
      </c>
      <c r="S737" t="s">
        <v>815</v>
      </c>
      <c r="T737">
        <v>2022</v>
      </c>
      <c r="U737">
        <v>55</v>
      </c>
    </row>
    <row r="738" spans="1:21">
      <c r="A738" t="s">
        <v>1162</v>
      </c>
      <c r="B738">
        <v>2022</v>
      </c>
      <c r="C738">
        <v>0</v>
      </c>
      <c r="D738">
        <v>0</v>
      </c>
      <c r="E738">
        <v>0</v>
      </c>
      <c r="F738">
        <v>0</v>
      </c>
      <c r="G738">
        <v>0</v>
      </c>
      <c r="H738">
        <v>1</v>
      </c>
      <c r="I738">
        <v>0</v>
      </c>
      <c r="J738" t="s">
        <v>1276</v>
      </c>
      <c r="K738" t="str">
        <f>INDEX('Planning Periods'!$O$2:$O$540,MATCH('Table B Values'!A738,'Planning Periods'!$A$2:$A$540,0))</f>
        <v>Santa Barbara County</v>
      </c>
      <c r="S738" t="s">
        <v>1214</v>
      </c>
      <c r="T738">
        <v>2022</v>
      </c>
      <c r="U738">
        <v>0</v>
      </c>
    </row>
    <row r="739" spans="1:21">
      <c r="A739" t="s">
        <v>1151</v>
      </c>
      <c r="B739">
        <v>2022</v>
      </c>
      <c r="C739">
        <v>0</v>
      </c>
      <c r="D739">
        <v>0</v>
      </c>
      <c r="E739">
        <v>0</v>
      </c>
      <c r="F739">
        <v>8</v>
      </c>
      <c r="G739">
        <v>0</v>
      </c>
      <c r="H739">
        <v>26</v>
      </c>
      <c r="I739">
        <v>1</v>
      </c>
      <c r="J739" t="s">
        <v>1276</v>
      </c>
      <c r="K739" t="str">
        <f>INDEX('Planning Periods'!$O$2:$O$540,MATCH('Table B Values'!A739,'Planning Periods'!$A$2:$A$540,0))</f>
        <v>Kern County</v>
      </c>
      <c r="S739" t="s">
        <v>1215</v>
      </c>
      <c r="T739">
        <v>2022</v>
      </c>
      <c r="U739">
        <v>0</v>
      </c>
    </row>
    <row r="740" spans="1:21">
      <c r="A740" t="s">
        <v>1152</v>
      </c>
      <c r="B740">
        <v>2022</v>
      </c>
      <c r="C740">
        <v>0</v>
      </c>
      <c r="D740">
        <v>13</v>
      </c>
      <c r="E740">
        <v>0</v>
      </c>
      <c r="F740">
        <v>0</v>
      </c>
      <c r="G740">
        <v>0</v>
      </c>
      <c r="H740">
        <v>2</v>
      </c>
      <c r="I740">
        <v>36</v>
      </c>
      <c r="J740" t="s">
        <v>1276</v>
      </c>
      <c r="K740" t="str">
        <f>INDEX('Planning Periods'!$O$2:$O$540,MATCH('Table B Values'!A740,'Planning Periods'!$A$2:$A$540,0))</f>
        <v>San Mateo County</v>
      </c>
      <c r="S740" t="s">
        <v>887</v>
      </c>
      <c r="T740">
        <v>2021</v>
      </c>
      <c r="U740">
        <v>0</v>
      </c>
    </row>
    <row r="741" spans="1:21">
      <c r="A741" t="s">
        <v>1149</v>
      </c>
      <c r="B741">
        <v>2022</v>
      </c>
      <c r="C741">
        <v>10</v>
      </c>
      <c r="D741">
        <v>40</v>
      </c>
      <c r="E741">
        <v>0</v>
      </c>
      <c r="F741">
        <v>0</v>
      </c>
      <c r="G741">
        <v>0</v>
      </c>
      <c r="H741">
        <v>0</v>
      </c>
      <c r="I741">
        <v>1142</v>
      </c>
      <c r="J741" t="s">
        <v>1276</v>
      </c>
      <c r="K741" t="str">
        <f>INDEX('Planning Periods'!$O$2:$O$540,MATCH('Table B Values'!A741,'Planning Periods'!$A$2:$A$540,0))</f>
        <v>Kern County</v>
      </c>
      <c r="S741" t="s">
        <v>1235</v>
      </c>
      <c r="T741">
        <v>2021</v>
      </c>
      <c r="U741">
        <v>0</v>
      </c>
    </row>
    <row r="742" spans="1:21">
      <c r="A742" t="s">
        <v>1150</v>
      </c>
      <c r="B742">
        <v>2022</v>
      </c>
      <c r="C742">
        <v>0</v>
      </c>
      <c r="D742">
        <v>0</v>
      </c>
      <c r="E742">
        <v>0</v>
      </c>
      <c r="F742">
        <v>0</v>
      </c>
      <c r="G742">
        <v>0</v>
      </c>
      <c r="H742">
        <v>0</v>
      </c>
      <c r="I742">
        <v>0</v>
      </c>
      <c r="J742" t="s">
        <v>1276</v>
      </c>
      <c r="K742" t="str">
        <f>INDEX('Planning Periods'!$O$2:$O$540,MATCH('Table B Values'!A742,'Planning Periods'!$A$2:$A$540,0))</f>
        <v>Merced County</v>
      </c>
      <c r="S742" t="s">
        <v>881</v>
      </c>
      <c r="T742">
        <v>2021</v>
      </c>
      <c r="U742">
        <v>0</v>
      </c>
    </row>
    <row r="743" spans="1:21">
      <c r="A743" t="s">
        <v>1278</v>
      </c>
      <c r="B743">
        <v>2022</v>
      </c>
      <c r="C743">
        <v>0</v>
      </c>
      <c r="D743">
        <v>0</v>
      </c>
      <c r="E743">
        <v>23</v>
      </c>
      <c r="F743">
        <v>0</v>
      </c>
      <c r="G743">
        <v>0</v>
      </c>
      <c r="H743">
        <v>0</v>
      </c>
      <c r="I743">
        <v>0</v>
      </c>
      <c r="J743" t="s">
        <v>1276</v>
      </c>
      <c r="K743" t="str">
        <f>INDEX('Planning Periods'!$O$2:$O$540,MATCH('Table B Values'!A743,'Planning Periods'!$A$2:$A$540,0))</f>
        <v>Kings County</v>
      </c>
      <c r="S743" t="s">
        <v>1231</v>
      </c>
      <c r="T743">
        <v>2021</v>
      </c>
      <c r="U743">
        <v>0</v>
      </c>
    </row>
    <row r="744" spans="1:21">
      <c r="A744" t="s">
        <v>1188</v>
      </c>
      <c r="B744">
        <v>2022</v>
      </c>
      <c r="C744">
        <v>0</v>
      </c>
      <c r="D744">
        <v>0</v>
      </c>
      <c r="E744">
        <v>0</v>
      </c>
      <c r="F744">
        <v>152</v>
      </c>
      <c r="G744">
        <v>0</v>
      </c>
      <c r="H744">
        <v>28</v>
      </c>
      <c r="I744">
        <v>242</v>
      </c>
      <c r="J744" t="s">
        <v>1276</v>
      </c>
      <c r="K744" t="str">
        <f>INDEX('Planning Periods'!$O$2:$O$540,MATCH('Table B Values'!A744,'Planning Periods'!$A$2:$A$540,0))</f>
        <v>Kern County</v>
      </c>
      <c r="S744" t="s">
        <v>1233</v>
      </c>
      <c r="T744">
        <v>2021</v>
      </c>
      <c r="U744">
        <v>0</v>
      </c>
    </row>
    <row r="745" spans="1:21">
      <c r="A745" t="s">
        <v>1189</v>
      </c>
      <c r="B745">
        <v>2022</v>
      </c>
      <c r="C745">
        <v>0</v>
      </c>
      <c r="D745">
        <v>0</v>
      </c>
      <c r="E745">
        <v>1</v>
      </c>
      <c r="F745">
        <v>0</v>
      </c>
      <c r="G745">
        <v>0</v>
      </c>
      <c r="H745">
        <v>0</v>
      </c>
      <c r="I745">
        <v>25</v>
      </c>
      <c r="J745" t="s">
        <v>1276</v>
      </c>
      <c r="K745" t="str">
        <f>INDEX('Planning Periods'!$O$2:$O$540,MATCH('Table B Values'!A745,'Planning Periods'!$A$2:$A$540,0))</f>
        <v>Monterey County</v>
      </c>
      <c r="S745" t="s">
        <v>1234</v>
      </c>
      <c r="T745">
        <v>2021</v>
      </c>
      <c r="U745">
        <v>0</v>
      </c>
    </row>
    <row r="746" spans="1:21">
      <c r="A746" t="s">
        <v>1190</v>
      </c>
      <c r="B746">
        <v>2022</v>
      </c>
      <c r="C746">
        <v>0</v>
      </c>
      <c r="D746">
        <v>9</v>
      </c>
      <c r="E746">
        <v>0</v>
      </c>
      <c r="F746">
        <v>2</v>
      </c>
      <c r="G746">
        <v>4</v>
      </c>
      <c r="H746">
        <v>59</v>
      </c>
      <c r="I746">
        <v>9</v>
      </c>
      <c r="J746" t="s">
        <v>1276</v>
      </c>
      <c r="K746" t="str">
        <f>INDEX('Planning Periods'!$O$2:$O$540,MATCH('Table B Values'!A746,'Planning Periods'!$A$2:$A$540,0))</f>
        <v>Kings County</v>
      </c>
      <c r="S746" t="s">
        <v>1232</v>
      </c>
      <c r="T746">
        <v>2021</v>
      </c>
      <c r="U746">
        <v>0</v>
      </c>
    </row>
    <row r="747" spans="1:21">
      <c r="A747" t="s">
        <v>1177</v>
      </c>
      <c r="B747">
        <v>2022</v>
      </c>
      <c r="C747">
        <v>0</v>
      </c>
      <c r="D747">
        <v>0</v>
      </c>
      <c r="E747">
        <v>0</v>
      </c>
      <c r="F747">
        <v>0</v>
      </c>
      <c r="G747">
        <v>0</v>
      </c>
      <c r="H747">
        <v>81</v>
      </c>
      <c r="I747">
        <v>0</v>
      </c>
      <c r="J747" t="s">
        <v>1276</v>
      </c>
      <c r="K747" t="str">
        <f>INDEX('Planning Periods'!$O$2:$O$540,MATCH('Table B Values'!A747,'Planning Periods'!$A$2:$A$540,0))</f>
        <v>Fresno County</v>
      </c>
      <c r="S747" t="s">
        <v>1240</v>
      </c>
      <c r="T747">
        <v>2021</v>
      </c>
      <c r="U747">
        <v>0</v>
      </c>
    </row>
    <row r="748" spans="1:21">
      <c r="A748" t="s">
        <v>1187</v>
      </c>
      <c r="B748">
        <v>2022</v>
      </c>
      <c r="C748">
        <v>0</v>
      </c>
      <c r="D748">
        <v>0</v>
      </c>
      <c r="E748">
        <v>0</v>
      </c>
      <c r="F748">
        <v>1</v>
      </c>
      <c r="G748">
        <v>0</v>
      </c>
      <c r="H748">
        <v>0</v>
      </c>
      <c r="I748">
        <v>79</v>
      </c>
      <c r="J748" t="s">
        <v>1276</v>
      </c>
      <c r="K748" t="str">
        <f>INDEX('Planning Periods'!$O$2:$O$540,MATCH('Table B Values'!A748,'Planning Periods'!$A$2:$A$540,0))</f>
        <v>Fresno County</v>
      </c>
      <c r="S748" t="s">
        <v>1238</v>
      </c>
      <c r="T748">
        <v>2021</v>
      </c>
      <c r="U748">
        <v>0</v>
      </c>
    </row>
    <row r="749" spans="1:21">
      <c r="A749" t="s">
        <v>1271</v>
      </c>
      <c r="B749">
        <v>2022</v>
      </c>
      <c r="C749">
        <v>0</v>
      </c>
      <c r="D749">
        <v>0</v>
      </c>
      <c r="E749">
        <v>0</v>
      </c>
      <c r="F749">
        <v>0</v>
      </c>
      <c r="G749">
        <v>0</v>
      </c>
      <c r="H749">
        <v>0</v>
      </c>
      <c r="I749">
        <v>14</v>
      </c>
      <c r="J749" t="s">
        <v>1276</v>
      </c>
      <c r="K749" t="str">
        <f>INDEX('Planning Periods'!$O$2:$O$540,MATCH('Table B Values'!A749,'Planning Periods'!$A$2:$A$540,0))</f>
        <v>Stanislaus County</v>
      </c>
      <c r="S749" t="s">
        <v>884</v>
      </c>
      <c r="T749">
        <v>2021</v>
      </c>
      <c r="U749">
        <v>0</v>
      </c>
    </row>
    <row r="750" spans="1:21">
      <c r="A750" t="s">
        <v>1167</v>
      </c>
      <c r="B750">
        <v>2022</v>
      </c>
      <c r="C750">
        <v>0</v>
      </c>
      <c r="D750">
        <v>9</v>
      </c>
      <c r="E750">
        <v>0</v>
      </c>
      <c r="F750">
        <v>10</v>
      </c>
      <c r="G750">
        <v>0</v>
      </c>
      <c r="H750">
        <v>8</v>
      </c>
      <c r="I750">
        <v>4</v>
      </c>
      <c r="J750" t="s">
        <v>1276</v>
      </c>
      <c r="K750" t="str">
        <f>INDEX('Planning Periods'!$O$2:$O$540,MATCH('Table B Values'!A750,'Planning Periods'!$A$2:$A$540,0))</f>
        <v>San Mateo County</v>
      </c>
      <c r="S750" t="s">
        <v>1260</v>
      </c>
      <c r="T750">
        <v>2021</v>
      </c>
      <c r="U750">
        <v>0</v>
      </c>
    </row>
    <row r="751" spans="1:21">
      <c r="A751" t="s">
        <v>1168</v>
      </c>
      <c r="B751">
        <v>2022</v>
      </c>
      <c r="C751">
        <v>0</v>
      </c>
      <c r="D751">
        <v>0</v>
      </c>
      <c r="E751">
        <v>0</v>
      </c>
      <c r="F751">
        <v>0</v>
      </c>
      <c r="G751">
        <v>0</v>
      </c>
      <c r="H751">
        <v>0</v>
      </c>
      <c r="I751">
        <v>235</v>
      </c>
      <c r="J751" t="s">
        <v>1276</v>
      </c>
      <c r="K751" t="str">
        <f>INDEX('Planning Periods'!$O$2:$O$540,MATCH('Table B Values'!A751,'Planning Periods'!$A$2:$A$540,0))</f>
        <v>San Benito County</v>
      </c>
      <c r="S751" t="s">
        <v>1237</v>
      </c>
      <c r="T751">
        <v>2021</v>
      </c>
      <c r="U751">
        <v>0</v>
      </c>
    </row>
    <row r="752" spans="1:21">
      <c r="A752" t="s">
        <v>1183</v>
      </c>
      <c r="B752">
        <v>2022</v>
      </c>
      <c r="C752">
        <v>0</v>
      </c>
      <c r="D752">
        <v>0</v>
      </c>
      <c r="E752">
        <v>0</v>
      </c>
      <c r="F752">
        <v>0</v>
      </c>
      <c r="G752">
        <v>0</v>
      </c>
      <c r="H752">
        <v>10</v>
      </c>
      <c r="I752">
        <v>166</v>
      </c>
      <c r="J752" t="s">
        <v>1276</v>
      </c>
      <c r="K752" t="str">
        <f>INDEX('Planning Periods'!$O$2:$O$540,MATCH('Table B Values'!A752,'Planning Periods'!$A$2:$A$540,0))</f>
        <v>San Joaquin County</v>
      </c>
      <c r="S752" t="s">
        <v>1241</v>
      </c>
      <c r="T752">
        <v>2021</v>
      </c>
      <c r="U752">
        <v>0</v>
      </c>
    </row>
    <row r="753" spans="1:21">
      <c r="A753" t="s">
        <v>1181</v>
      </c>
      <c r="B753">
        <v>2022</v>
      </c>
      <c r="C753">
        <v>24</v>
      </c>
      <c r="D753">
        <v>0</v>
      </c>
      <c r="E753">
        <v>0</v>
      </c>
      <c r="F753">
        <v>0</v>
      </c>
      <c r="G753">
        <v>0</v>
      </c>
      <c r="H753">
        <v>61</v>
      </c>
      <c r="I753">
        <v>21</v>
      </c>
      <c r="J753" t="s">
        <v>1276</v>
      </c>
      <c r="K753" t="str">
        <f>INDEX('Planning Periods'!$O$2:$O$540,MATCH('Table B Values'!A753,'Planning Periods'!$A$2:$A$540,0))</f>
        <v>Alameda County</v>
      </c>
      <c r="S753" t="s">
        <v>1239</v>
      </c>
      <c r="T753">
        <v>2021</v>
      </c>
      <c r="U753">
        <v>0</v>
      </c>
    </row>
    <row r="754" spans="1:21">
      <c r="A754" t="s">
        <v>1182</v>
      </c>
      <c r="B754">
        <v>2022</v>
      </c>
      <c r="C754">
        <v>0</v>
      </c>
      <c r="D754">
        <v>0</v>
      </c>
      <c r="E754">
        <v>0</v>
      </c>
      <c r="F754">
        <v>0</v>
      </c>
      <c r="G754">
        <v>0</v>
      </c>
      <c r="H754">
        <v>9</v>
      </c>
      <c r="I754">
        <v>0</v>
      </c>
      <c r="J754" t="s">
        <v>1276</v>
      </c>
      <c r="K754" t="str">
        <f>INDEX('Planning Periods'!$O$2:$O$540,MATCH('Table B Values'!A754,'Planning Periods'!$A$2:$A$540,0))</f>
        <v>Merced County</v>
      </c>
      <c r="S754" t="s">
        <v>1236</v>
      </c>
      <c r="T754">
        <v>2021</v>
      </c>
      <c r="U754">
        <v>0</v>
      </c>
    </row>
    <row r="755" spans="1:21">
      <c r="A755" t="s">
        <v>1242</v>
      </c>
      <c r="B755">
        <v>2022</v>
      </c>
      <c r="C755">
        <v>0</v>
      </c>
      <c r="D755">
        <v>3</v>
      </c>
      <c r="E755">
        <v>0</v>
      </c>
      <c r="F755">
        <v>29</v>
      </c>
      <c r="G755">
        <v>0</v>
      </c>
      <c r="H755">
        <v>24</v>
      </c>
      <c r="I755">
        <v>6</v>
      </c>
      <c r="J755" t="s">
        <v>1276</v>
      </c>
      <c r="K755" t="str">
        <f>INDEX('Planning Periods'!$O$2:$O$540,MATCH('Table B Values'!A755,'Planning Periods'!$A$2:$A$540,0))</f>
        <v>Santa Clara County</v>
      </c>
      <c r="S755" t="s">
        <v>910</v>
      </c>
      <c r="T755">
        <v>2021</v>
      </c>
      <c r="U755">
        <v>0</v>
      </c>
    </row>
    <row r="756" spans="1:21">
      <c r="A756" t="s">
        <v>1248</v>
      </c>
      <c r="B756">
        <v>2022</v>
      </c>
      <c r="C756">
        <v>0</v>
      </c>
      <c r="D756">
        <v>0</v>
      </c>
      <c r="E756">
        <v>0</v>
      </c>
      <c r="F756">
        <v>0</v>
      </c>
      <c r="G756">
        <v>0</v>
      </c>
      <c r="H756">
        <v>36</v>
      </c>
      <c r="I756">
        <v>145</v>
      </c>
      <c r="J756" t="s">
        <v>1276</v>
      </c>
      <c r="K756" t="str">
        <f>INDEX('Planning Periods'!$O$2:$O$540,MATCH('Table B Values'!A756,'Planning Periods'!$A$2:$A$540,0))</f>
        <v>Santa Clara County</v>
      </c>
      <c r="S756" t="s">
        <v>1242</v>
      </c>
      <c r="T756">
        <v>2021</v>
      </c>
      <c r="U756">
        <v>0</v>
      </c>
    </row>
    <row r="757" spans="1:21">
      <c r="A757" t="s">
        <v>1247</v>
      </c>
      <c r="B757">
        <v>2022</v>
      </c>
      <c r="C757">
        <v>0</v>
      </c>
      <c r="D757">
        <v>0</v>
      </c>
      <c r="E757">
        <v>0</v>
      </c>
      <c r="F757">
        <v>0</v>
      </c>
      <c r="G757">
        <v>0</v>
      </c>
      <c r="H757">
        <v>0</v>
      </c>
      <c r="I757">
        <v>651</v>
      </c>
      <c r="J757" t="s">
        <v>1276</v>
      </c>
      <c r="K757" t="str">
        <f>INDEX('Planning Periods'!$O$2:$O$540,MATCH('Table B Values'!A757,'Planning Periods'!$A$2:$A$540,0))</f>
        <v>Madera County</v>
      </c>
      <c r="S757" t="s">
        <v>1245</v>
      </c>
      <c r="T757">
        <v>2021</v>
      </c>
      <c r="U757">
        <v>4</v>
      </c>
    </row>
    <row r="758" spans="1:21">
      <c r="A758" t="s">
        <v>1249</v>
      </c>
      <c r="B758">
        <v>2022</v>
      </c>
      <c r="C758">
        <v>0</v>
      </c>
      <c r="D758">
        <v>0</v>
      </c>
      <c r="E758">
        <v>0</v>
      </c>
      <c r="F758">
        <v>7</v>
      </c>
      <c r="G758">
        <v>0</v>
      </c>
      <c r="H758">
        <v>1</v>
      </c>
      <c r="I758">
        <v>148</v>
      </c>
      <c r="J758" t="s">
        <v>1276</v>
      </c>
      <c r="K758" t="str">
        <f>INDEX('Planning Periods'!$O$2:$O$540,MATCH('Table B Values'!A758,'Planning Periods'!$A$2:$A$540,0))</f>
        <v>Merced County</v>
      </c>
      <c r="S758" t="s">
        <v>1196</v>
      </c>
      <c r="T758">
        <v>2021</v>
      </c>
      <c r="U758">
        <v>0</v>
      </c>
    </row>
    <row r="759" spans="1:21">
      <c r="A759" t="s">
        <v>1245</v>
      </c>
      <c r="B759">
        <v>2022</v>
      </c>
      <c r="C759">
        <v>0</v>
      </c>
      <c r="D759">
        <v>9</v>
      </c>
      <c r="E759">
        <v>0</v>
      </c>
      <c r="F759">
        <v>9</v>
      </c>
      <c r="G759">
        <v>0</v>
      </c>
      <c r="H759">
        <v>10</v>
      </c>
      <c r="I759">
        <v>14</v>
      </c>
      <c r="J759" t="s">
        <v>1276</v>
      </c>
      <c r="K759" t="str">
        <f>INDEX('Planning Periods'!$O$2:$O$540,MATCH('Table B Values'!A759,'Planning Periods'!$A$2:$A$540,0))</f>
        <v>Santa Clara County</v>
      </c>
      <c r="S759" t="s">
        <v>900</v>
      </c>
      <c r="T759">
        <v>2021</v>
      </c>
      <c r="U759">
        <v>0</v>
      </c>
    </row>
    <row r="760" spans="1:21">
      <c r="A760" t="s">
        <v>1192</v>
      </c>
      <c r="B760">
        <v>2022</v>
      </c>
      <c r="C760">
        <v>2</v>
      </c>
      <c r="D760">
        <v>0</v>
      </c>
      <c r="E760">
        <v>0</v>
      </c>
      <c r="F760">
        <v>0</v>
      </c>
      <c r="G760">
        <v>5</v>
      </c>
      <c r="H760">
        <v>34</v>
      </c>
      <c r="I760">
        <v>29</v>
      </c>
      <c r="J760" t="s">
        <v>1276</v>
      </c>
      <c r="K760" t="str">
        <f>INDEX('Planning Periods'!$O$2:$O$540,MATCH('Table B Values'!A760,'Planning Periods'!$A$2:$A$540,0))</f>
        <v>Contra Costa County</v>
      </c>
      <c r="S760" t="s">
        <v>1243</v>
      </c>
      <c r="T760">
        <v>2021</v>
      </c>
      <c r="U760">
        <v>0</v>
      </c>
    </row>
    <row r="761" spans="1:21">
      <c r="A761" t="s">
        <v>1184</v>
      </c>
      <c r="B761">
        <v>2022</v>
      </c>
      <c r="C761">
        <v>0</v>
      </c>
      <c r="D761">
        <v>0</v>
      </c>
      <c r="E761">
        <v>0</v>
      </c>
      <c r="F761">
        <v>0</v>
      </c>
      <c r="G761">
        <v>0</v>
      </c>
      <c r="H761">
        <v>16</v>
      </c>
      <c r="I761">
        <v>8</v>
      </c>
      <c r="J761" t="s">
        <v>1276</v>
      </c>
      <c r="K761" t="str">
        <f>INDEX('Planning Periods'!$O$2:$O$540,MATCH('Table B Values'!A761,'Planning Periods'!$A$2:$A$540,0))</f>
        <v>Kings County</v>
      </c>
      <c r="S761" t="s">
        <v>907</v>
      </c>
      <c r="T761">
        <v>2021</v>
      </c>
      <c r="U761">
        <v>0</v>
      </c>
    </row>
    <row r="762" spans="1:21">
      <c r="A762" t="s">
        <v>1179</v>
      </c>
      <c r="B762">
        <v>2022</v>
      </c>
      <c r="C762">
        <v>0</v>
      </c>
      <c r="D762">
        <v>0</v>
      </c>
      <c r="E762">
        <v>0</v>
      </c>
      <c r="F762">
        <v>0</v>
      </c>
      <c r="G762">
        <v>0</v>
      </c>
      <c r="H762">
        <v>34</v>
      </c>
      <c r="I762">
        <v>924</v>
      </c>
      <c r="J762" t="s">
        <v>1276</v>
      </c>
      <c r="K762" t="str">
        <f>INDEX('Planning Periods'!$O$2:$O$540,MATCH('Table B Values'!A762,'Planning Periods'!$A$2:$A$540,0))</f>
        <v>San Joaquin County</v>
      </c>
      <c r="S762" t="s">
        <v>773</v>
      </c>
      <c r="T762">
        <v>2021</v>
      </c>
      <c r="U762">
        <v>827</v>
      </c>
    </row>
    <row r="763" spans="1:21">
      <c r="A763" t="s">
        <v>1178</v>
      </c>
      <c r="B763">
        <v>2022</v>
      </c>
      <c r="C763">
        <v>44</v>
      </c>
      <c r="D763">
        <v>0</v>
      </c>
      <c r="E763">
        <v>0</v>
      </c>
      <c r="F763">
        <v>3</v>
      </c>
      <c r="G763">
        <v>0</v>
      </c>
      <c r="H763">
        <v>5</v>
      </c>
      <c r="I763">
        <v>0</v>
      </c>
      <c r="J763" t="s">
        <v>1276</v>
      </c>
      <c r="K763" t="str">
        <f>INDEX('Planning Periods'!$O$2:$O$540,MATCH('Table B Values'!A763,'Planning Periods'!$A$2:$A$540,0))</f>
        <v>Marin County</v>
      </c>
      <c r="S763" t="s">
        <v>1247</v>
      </c>
      <c r="T763">
        <v>2021</v>
      </c>
      <c r="U763">
        <v>0</v>
      </c>
    </row>
    <row r="764" spans="1:21">
      <c r="A764" t="s">
        <v>1272</v>
      </c>
      <c r="B764">
        <v>2022</v>
      </c>
      <c r="C764">
        <v>0</v>
      </c>
      <c r="D764">
        <v>0</v>
      </c>
      <c r="E764">
        <v>0</v>
      </c>
      <c r="F764">
        <v>1</v>
      </c>
      <c r="G764">
        <v>0</v>
      </c>
      <c r="H764">
        <v>0</v>
      </c>
      <c r="I764">
        <v>1</v>
      </c>
      <c r="J764" t="s">
        <v>1276</v>
      </c>
      <c r="K764" t="str">
        <f>INDEX('Planning Periods'!$O$2:$O$540,MATCH('Table B Values'!A764,'Planning Periods'!$A$2:$A$540,0))</f>
        <v>Siskiyou County</v>
      </c>
      <c r="S764" t="s">
        <v>877</v>
      </c>
      <c r="T764">
        <v>2021</v>
      </c>
      <c r="U764">
        <v>0</v>
      </c>
    </row>
    <row r="765" spans="1:21">
      <c r="A765" t="s">
        <v>1130</v>
      </c>
      <c r="B765">
        <v>2022</v>
      </c>
      <c r="C765">
        <v>0</v>
      </c>
      <c r="D765">
        <v>0</v>
      </c>
      <c r="E765">
        <v>0</v>
      </c>
      <c r="F765">
        <v>4</v>
      </c>
      <c r="G765">
        <v>0</v>
      </c>
      <c r="H765">
        <v>5</v>
      </c>
      <c r="I765">
        <v>4</v>
      </c>
      <c r="J765" t="s">
        <v>1276</v>
      </c>
      <c r="K765" t="str">
        <f>INDEX('Planning Periods'!$O$2:$O$540,MATCH('Table B Values'!A765,'Planning Periods'!$A$2:$A$540,0))</f>
        <v>Marin County</v>
      </c>
      <c r="S765" t="s">
        <v>872</v>
      </c>
      <c r="T765">
        <v>2021</v>
      </c>
      <c r="U765">
        <v>0</v>
      </c>
    </row>
    <row r="766" spans="1:21">
      <c r="A766" t="s">
        <v>1129</v>
      </c>
      <c r="B766">
        <v>2022</v>
      </c>
      <c r="C766">
        <v>0</v>
      </c>
      <c r="D766">
        <v>0</v>
      </c>
      <c r="E766">
        <v>0</v>
      </c>
      <c r="F766">
        <v>0</v>
      </c>
      <c r="G766">
        <v>0</v>
      </c>
      <c r="H766">
        <v>0</v>
      </c>
      <c r="I766">
        <v>24</v>
      </c>
      <c r="J766" t="s">
        <v>1276</v>
      </c>
      <c r="K766" t="str">
        <f>INDEX('Planning Periods'!$O$2:$O$540,MATCH('Table B Values'!A766,'Planning Periods'!$A$2:$A$540,0))</f>
        <v>Alameda County</v>
      </c>
      <c r="S766" t="s">
        <v>1246</v>
      </c>
      <c r="T766">
        <v>2021</v>
      </c>
      <c r="U766">
        <v>0</v>
      </c>
    </row>
    <row r="767" spans="1:21">
      <c r="A767" t="s">
        <v>1135</v>
      </c>
      <c r="B767">
        <v>2022</v>
      </c>
      <c r="C767">
        <v>0</v>
      </c>
      <c r="D767">
        <v>0</v>
      </c>
      <c r="E767">
        <v>0</v>
      </c>
      <c r="F767">
        <v>0</v>
      </c>
      <c r="G767">
        <v>0</v>
      </c>
      <c r="H767">
        <v>0</v>
      </c>
      <c r="I767">
        <v>3</v>
      </c>
      <c r="J767" t="s">
        <v>1276</v>
      </c>
      <c r="K767" t="str">
        <f>INDEX('Planning Periods'!$O$2:$O$540,MATCH('Table B Values'!A767,'Planning Periods'!$A$2:$A$540,0))</f>
        <v>San Joaquin County</v>
      </c>
      <c r="S767" t="s">
        <v>905</v>
      </c>
      <c r="T767">
        <v>2021</v>
      </c>
      <c r="U767">
        <v>39</v>
      </c>
    </row>
    <row r="768" spans="1:21">
      <c r="A768" t="s">
        <v>1131</v>
      </c>
      <c r="B768">
        <v>2022</v>
      </c>
      <c r="C768">
        <v>0</v>
      </c>
      <c r="D768">
        <v>0</v>
      </c>
      <c r="E768">
        <v>0</v>
      </c>
      <c r="F768">
        <v>0</v>
      </c>
      <c r="G768">
        <v>0</v>
      </c>
      <c r="H768">
        <v>57</v>
      </c>
      <c r="I768">
        <v>309</v>
      </c>
      <c r="J768" t="s">
        <v>1276</v>
      </c>
      <c r="K768" t="str">
        <f>INDEX('Planning Periods'!$O$2:$O$540,MATCH('Table B Values'!A768,'Planning Periods'!$A$2:$A$540,0))</f>
        <v>Solano County</v>
      </c>
      <c r="S768" t="s">
        <v>1249</v>
      </c>
      <c r="T768">
        <v>2021</v>
      </c>
      <c r="U768">
        <v>0</v>
      </c>
    </row>
    <row r="769" spans="1:21">
      <c r="A769" t="s">
        <v>1110</v>
      </c>
      <c r="B769">
        <v>2022</v>
      </c>
      <c r="C769">
        <v>0</v>
      </c>
      <c r="D769">
        <v>0</v>
      </c>
      <c r="E769">
        <v>0</v>
      </c>
      <c r="F769">
        <v>0</v>
      </c>
      <c r="G769">
        <v>0</v>
      </c>
      <c r="H769">
        <v>64</v>
      </c>
      <c r="I769">
        <v>1</v>
      </c>
      <c r="J769" t="s">
        <v>1276</v>
      </c>
      <c r="K769" t="str">
        <f>INDEX('Planning Periods'!$O$2:$O$540,MATCH('Table B Values'!A769,'Planning Periods'!$A$2:$A$540,0))</f>
        <v>Fresno County</v>
      </c>
      <c r="S769" t="s">
        <v>1248</v>
      </c>
      <c r="T769">
        <v>2021</v>
      </c>
      <c r="U769">
        <v>0</v>
      </c>
    </row>
    <row r="770" spans="1:21">
      <c r="A770" t="s">
        <v>1133</v>
      </c>
      <c r="B770">
        <v>2022</v>
      </c>
      <c r="C770">
        <v>972</v>
      </c>
      <c r="D770">
        <v>1</v>
      </c>
      <c r="E770">
        <v>0</v>
      </c>
      <c r="F770">
        <v>1</v>
      </c>
      <c r="G770">
        <v>0</v>
      </c>
      <c r="H770">
        <v>3</v>
      </c>
      <c r="I770">
        <v>0</v>
      </c>
      <c r="J770" t="s">
        <v>1276</v>
      </c>
      <c r="K770" t="str">
        <f>INDEX('Planning Periods'!$O$2:$O$540,MATCH('Table B Values'!A770,'Planning Periods'!$A$2:$A$540,0))</f>
        <v>Tulare County</v>
      </c>
      <c r="S770" t="s">
        <v>932</v>
      </c>
      <c r="T770">
        <v>2021</v>
      </c>
      <c r="U770">
        <v>0</v>
      </c>
    </row>
    <row r="771" spans="1:21">
      <c r="A771" t="s">
        <v>1059</v>
      </c>
      <c r="B771">
        <v>2022</v>
      </c>
      <c r="C771">
        <v>0</v>
      </c>
      <c r="D771">
        <v>0</v>
      </c>
      <c r="E771">
        <v>0</v>
      </c>
      <c r="F771">
        <v>0</v>
      </c>
      <c r="G771">
        <v>0</v>
      </c>
      <c r="H771">
        <v>0</v>
      </c>
      <c r="I771">
        <v>97</v>
      </c>
      <c r="J771" t="s">
        <v>1276</v>
      </c>
      <c r="K771" t="str">
        <f>INDEX('Planning Periods'!$O$2:$O$540,MATCH('Table B Values'!A771,'Planning Periods'!$A$2:$A$540,0))</f>
        <v>Alameda County</v>
      </c>
      <c r="S771" t="s">
        <v>926</v>
      </c>
      <c r="T771">
        <v>2021</v>
      </c>
      <c r="U771">
        <v>0</v>
      </c>
    </row>
    <row r="772" spans="1:21">
      <c r="A772" t="s">
        <v>1062</v>
      </c>
      <c r="B772">
        <v>2022</v>
      </c>
      <c r="C772">
        <v>0</v>
      </c>
      <c r="D772">
        <v>11</v>
      </c>
      <c r="E772">
        <v>0</v>
      </c>
      <c r="F772">
        <v>7</v>
      </c>
      <c r="G772">
        <v>0</v>
      </c>
      <c r="H772">
        <v>7</v>
      </c>
      <c r="I772">
        <v>4</v>
      </c>
      <c r="J772" t="s">
        <v>1276</v>
      </c>
      <c r="K772" t="str">
        <f>INDEX('Planning Periods'!$O$2:$O$540,MATCH('Table B Values'!A772,'Planning Periods'!$A$2:$A$540,0))</f>
        <v>San Mateo County</v>
      </c>
      <c r="S772" t="s">
        <v>929</v>
      </c>
      <c r="T772">
        <v>2021</v>
      </c>
      <c r="U772">
        <v>0</v>
      </c>
    </row>
    <row r="773" spans="1:21">
      <c r="A773" t="s">
        <v>1065</v>
      </c>
      <c r="B773">
        <v>2022</v>
      </c>
      <c r="C773">
        <v>0</v>
      </c>
      <c r="D773">
        <v>2</v>
      </c>
      <c r="E773">
        <v>0</v>
      </c>
      <c r="F773">
        <v>1</v>
      </c>
      <c r="G773">
        <v>0</v>
      </c>
      <c r="H773">
        <v>0</v>
      </c>
      <c r="I773">
        <v>17</v>
      </c>
      <c r="J773" t="s">
        <v>1276</v>
      </c>
      <c r="K773" t="str">
        <f>INDEX('Planning Periods'!$O$2:$O$540,MATCH('Table B Values'!A773,'Planning Periods'!$A$2:$A$540,0))</f>
        <v>Tulare County</v>
      </c>
      <c r="S773" t="s">
        <v>922</v>
      </c>
      <c r="T773">
        <v>2021</v>
      </c>
      <c r="U773">
        <v>0</v>
      </c>
    </row>
    <row r="774" spans="1:21">
      <c r="A774" t="s">
        <v>1067</v>
      </c>
      <c r="B774">
        <v>2022</v>
      </c>
      <c r="C774">
        <v>0</v>
      </c>
      <c r="D774">
        <v>0</v>
      </c>
      <c r="E774">
        <v>0</v>
      </c>
      <c r="F774">
        <v>0</v>
      </c>
      <c r="G774">
        <v>0</v>
      </c>
      <c r="H774">
        <v>0</v>
      </c>
      <c r="I774">
        <v>250</v>
      </c>
      <c r="J774" t="s">
        <v>1276</v>
      </c>
      <c r="K774" t="str">
        <f>INDEX('Planning Periods'!$O$2:$O$540,MATCH('Table B Values'!A774,'Planning Periods'!$A$2:$A$540,0))</f>
        <v>Solano County</v>
      </c>
      <c r="S774" t="s">
        <v>1251</v>
      </c>
      <c r="T774">
        <v>2021</v>
      </c>
      <c r="U774">
        <v>0</v>
      </c>
    </row>
    <row r="775" spans="1:21">
      <c r="A775" t="s">
        <v>1127</v>
      </c>
      <c r="B775">
        <v>2022</v>
      </c>
      <c r="C775">
        <v>0</v>
      </c>
      <c r="D775">
        <v>0</v>
      </c>
      <c r="E775">
        <v>0</v>
      </c>
      <c r="F775">
        <v>0</v>
      </c>
      <c r="G775">
        <v>0</v>
      </c>
      <c r="H775">
        <v>0</v>
      </c>
      <c r="I775">
        <v>48</v>
      </c>
      <c r="J775" t="s">
        <v>1276</v>
      </c>
      <c r="K775" t="str">
        <f>INDEX('Planning Periods'!$O$2:$O$540,MATCH('Table B Values'!A775,'Planning Periods'!$A$2:$A$540,0))</f>
        <v>Contra Costa County</v>
      </c>
      <c r="S775" t="s">
        <v>1253</v>
      </c>
      <c r="T775">
        <v>2021</v>
      </c>
      <c r="U775">
        <v>0</v>
      </c>
    </row>
    <row r="776" spans="1:21">
      <c r="A776" t="s">
        <v>1173</v>
      </c>
      <c r="B776">
        <v>2022</v>
      </c>
      <c r="C776">
        <v>33</v>
      </c>
      <c r="D776">
        <v>0</v>
      </c>
      <c r="E776">
        <v>40</v>
      </c>
      <c r="F776">
        <v>0</v>
      </c>
      <c r="G776">
        <v>4</v>
      </c>
      <c r="H776">
        <v>25</v>
      </c>
      <c r="I776">
        <v>26</v>
      </c>
      <c r="J776" t="s">
        <v>1276</v>
      </c>
      <c r="K776" t="str">
        <f>INDEX('Planning Periods'!$O$2:$O$540,MATCH('Table B Values'!A776,'Planning Periods'!$A$2:$A$540,0))</f>
        <v>Santa Barbara County</v>
      </c>
      <c r="S776" t="s">
        <v>859</v>
      </c>
      <c r="T776">
        <v>2021</v>
      </c>
      <c r="U776">
        <v>0</v>
      </c>
    </row>
    <row r="777" spans="1:21">
      <c r="A777" t="s">
        <v>1169</v>
      </c>
      <c r="B777">
        <v>2022</v>
      </c>
      <c r="C777">
        <v>0</v>
      </c>
      <c r="D777">
        <v>0</v>
      </c>
      <c r="E777">
        <v>0</v>
      </c>
      <c r="F777">
        <v>0</v>
      </c>
      <c r="G777">
        <v>0</v>
      </c>
      <c r="H777">
        <v>25</v>
      </c>
      <c r="I777">
        <v>10</v>
      </c>
      <c r="J777" t="s">
        <v>1276</v>
      </c>
      <c r="K777" t="str">
        <f>INDEX('Planning Periods'!$O$2:$O$540,MATCH('Table B Values'!A777,'Planning Periods'!$A$2:$A$540,0))</f>
        <v>San Mateo County</v>
      </c>
      <c r="S777" t="s">
        <v>1250</v>
      </c>
      <c r="T777">
        <v>2021</v>
      </c>
      <c r="U777">
        <v>0</v>
      </c>
    </row>
    <row r="778" spans="1:21">
      <c r="A778" t="s">
        <v>1170</v>
      </c>
      <c r="B778">
        <v>2022</v>
      </c>
      <c r="C778">
        <v>0</v>
      </c>
      <c r="D778">
        <v>0</v>
      </c>
      <c r="E778">
        <v>72</v>
      </c>
      <c r="F778">
        <v>0</v>
      </c>
      <c r="G778">
        <v>0</v>
      </c>
      <c r="H778">
        <v>126</v>
      </c>
      <c r="I778">
        <v>1</v>
      </c>
      <c r="J778" t="s">
        <v>1276</v>
      </c>
      <c r="K778" t="str">
        <f>INDEX('Planning Periods'!$O$2:$O$540,MATCH('Table B Values'!A778,'Planning Periods'!$A$2:$A$540,0))</f>
        <v>Kings County</v>
      </c>
      <c r="S778" t="s">
        <v>1257</v>
      </c>
      <c r="T778">
        <v>2021</v>
      </c>
      <c r="U778">
        <v>0</v>
      </c>
    </row>
    <row r="779" spans="1:21">
      <c r="A779" t="s">
        <v>1270</v>
      </c>
      <c r="B779">
        <v>2022</v>
      </c>
      <c r="C779">
        <v>0</v>
      </c>
      <c r="D779">
        <v>0</v>
      </c>
      <c r="E779">
        <v>0</v>
      </c>
      <c r="F779">
        <v>0</v>
      </c>
      <c r="G779">
        <v>0</v>
      </c>
      <c r="H779">
        <v>0</v>
      </c>
      <c r="I779" s="359">
        <v>7</v>
      </c>
      <c r="J779" t="s">
        <v>1276</v>
      </c>
      <c r="K779" t="str">
        <f>INDEX('Planning Periods'!$O$2:$O$540,MATCH('Table B Values'!A779,'Planning Periods'!$A$2:$A$540,0))</f>
        <v>Monterey County</v>
      </c>
      <c r="S779" t="s">
        <v>812</v>
      </c>
      <c r="T779">
        <v>2021</v>
      </c>
      <c r="U779">
        <v>0</v>
      </c>
    </row>
    <row r="780" spans="1:21">
      <c r="A780" t="s">
        <v>1176</v>
      </c>
      <c r="B780">
        <v>2022</v>
      </c>
      <c r="C780">
        <v>0</v>
      </c>
      <c r="D780">
        <v>0</v>
      </c>
      <c r="E780">
        <v>0</v>
      </c>
      <c r="F780">
        <v>0</v>
      </c>
      <c r="G780">
        <v>0</v>
      </c>
      <c r="H780">
        <v>0</v>
      </c>
      <c r="I780">
        <v>3</v>
      </c>
      <c r="J780" t="s">
        <v>1276</v>
      </c>
      <c r="K780" t="str">
        <f>INDEX('Planning Periods'!$O$2:$O$540,MATCH('Table B Values'!A780,'Planning Periods'!$A$2:$A$540,0))</f>
        <v>Contra Costa County</v>
      </c>
      <c r="S780" t="s">
        <v>803</v>
      </c>
      <c r="T780">
        <v>2021</v>
      </c>
      <c r="U780">
        <v>1</v>
      </c>
    </row>
    <row r="781" spans="1:21">
      <c r="A781" t="s">
        <v>1174</v>
      </c>
      <c r="B781">
        <v>2022</v>
      </c>
      <c r="C781">
        <v>36</v>
      </c>
      <c r="D781">
        <v>0</v>
      </c>
      <c r="E781">
        <v>31</v>
      </c>
      <c r="F781">
        <v>0</v>
      </c>
      <c r="G781">
        <v>8</v>
      </c>
      <c r="H781">
        <v>94</v>
      </c>
      <c r="I781">
        <v>728</v>
      </c>
      <c r="J781" t="s">
        <v>1276</v>
      </c>
      <c r="K781" t="str">
        <f>INDEX('Planning Periods'!$O$2:$O$540,MATCH('Table B Values'!A781,'Planning Periods'!$A$2:$A$540,0))</f>
        <v>Alameda County</v>
      </c>
      <c r="S781" t="s">
        <v>806</v>
      </c>
      <c r="T781">
        <v>2021</v>
      </c>
      <c r="U781">
        <v>0</v>
      </c>
    </row>
    <row r="782" spans="1:21">
      <c r="A782" t="s">
        <v>1175</v>
      </c>
      <c r="B782">
        <v>2022</v>
      </c>
      <c r="C782">
        <v>0</v>
      </c>
      <c r="D782">
        <v>22</v>
      </c>
      <c r="E782">
        <v>0</v>
      </c>
      <c r="F782">
        <v>0</v>
      </c>
      <c r="G782">
        <v>0</v>
      </c>
      <c r="H782">
        <v>0</v>
      </c>
      <c r="I782">
        <v>24</v>
      </c>
      <c r="J782" t="s">
        <v>1276</v>
      </c>
      <c r="K782" t="str">
        <f>INDEX('Planning Periods'!$O$2:$O$540,MATCH('Table B Values'!A782,'Planning Periods'!$A$2:$A$540,0))</f>
        <v>Sonoma County</v>
      </c>
      <c r="S782" t="s">
        <v>924</v>
      </c>
      <c r="T782">
        <v>2021</v>
      </c>
      <c r="U782">
        <v>0</v>
      </c>
    </row>
    <row r="783" spans="1:21">
      <c r="A783" t="s">
        <v>1117</v>
      </c>
      <c r="B783">
        <v>2022</v>
      </c>
      <c r="C783">
        <v>12</v>
      </c>
      <c r="D783">
        <v>55</v>
      </c>
      <c r="E783">
        <v>48</v>
      </c>
      <c r="F783">
        <v>22</v>
      </c>
      <c r="G783">
        <v>0</v>
      </c>
      <c r="H783">
        <v>0</v>
      </c>
      <c r="I783">
        <v>1305</v>
      </c>
      <c r="J783" t="s">
        <v>1276</v>
      </c>
      <c r="K783" t="str">
        <f>INDEX('Planning Periods'!$O$2:$O$540,MATCH('Table B Values'!A783,'Planning Periods'!$A$2:$A$540,0))</f>
        <v>Fresno County</v>
      </c>
      <c r="S783" t="s">
        <v>1256</v>
      </c>
      <c r="T783">
        <v>2021</v>
      </c>
      <c r="U783">
        <v>0</v>
      </c>
    </row>
    <row r="784" spans="1:21">
      <c r="A784" t="s">
        <v>1119</v>
      </c>
      <c r="B784">
        <v>2022</v>
      </c>
      <c r="C784">
        <v>0</v>
      </c>
      <c r="D784">
        <v>18</v>
      </c>
      <c r="E784">
        <v>0</v>
      </c>
      <c r="F784">
        <v>20</v>
      </c>
      <c r="G784">
        <v>0</v>
      </c>
      <c r="H784">
        <v>52</v>
      </c>
      <c r="I784">
        <v>65</v>
      </c>
      <c r="J784" t="s">
        <v>1276</v>
      </c>
      <c r="K784" t="str">
        <f>INDEX('Planning Periods'!$O$2:$O$540,MATCH('Table B Values'!A784,'Planning Periods'!$A$2:$A$540,0))</f>
        <v>Fresno County</v>
      </c>
      <c r="S784" t="s">
        <v>1254</v>
      </c>
      <c r="T784">
        <v>2021</v>
      </c>
      <c r="U784">
        <v>122</v>
      </c>
    </row>
    <row r="785" spans="1:21">
      <c r="A785" t="s">
        <v>1113</v>
      </c>
      <c r="B785">
        <v>2022</v>
      </c>
      <c r="C785">
        <v>67</v>
      </c>
      <c r="D785">
        <v>44</v>
      </c>
      <c r="E785">
        <v>74</v>
      </c>
      <c r="F785">
        <v>45</v>
      </c>
      <c r="G785">
        <v>23</v>
      </c>
      <c r="H785">
        <v>45</v>
      </c>
      <c r="I785">
        <v>835</v>
      </c>
      <c r="J785" t="s">
        <v>1276</v>
      </c>
      <c r="K785" t="str">
        <f>INDEX('Planning Periods'!$O$2:$O$540,MATCH('Table B Values'!A785,'Planning Periods'!$A$2:$A$540,0))</f>
        <v>Alameda County</v>
      </c>
      <c r="S785" t="s">
        <v>1255</v>
      </c>
      <c r="T785">
        <v>2021</v>
      </c>
      <c r="U785">
        <v>0</v>
      </c>
    </row>
    <row r="786" spans="1:21">
      <c r="A786" t="s">
        <v>1104</v>
      </c>
      <c r="B786">
        <v>2022</v>
      </c>
      <c r="C786">
        <v>0</v>
      </c>
      <c r="D786">
        <v>3</v>
      </c>
      <c r="E786">
        <v>0</v>
      </c>
      <c r="F786">
        <v>0</v>
      </c>
      <c r="G786">
        <v>0</v>
      </c>
      <c r="H786">
        <v>1</v>
      </c>
      <c r="I786" s="359">
        <v>13</v>
      </c>
      <c r="J786" t="s">
        <v>1276</v>
      </c>
      <c r="K786" t="str">
        <f>INDEX('Planning Periods'!$O$2:$O$540,MATCH('Table B Values'!A786,'Planning Periods'!$A$2:$A$540,0))</f>
        <v>San Mateo County</v>
      </c>
      <c r="S786" t="s">
        <v>1259</v>
      </c>
      <c r="T786">
        <v>2021</v>
      </c>
      <c r="U786">
        <v>0</v>
      </c>
    </row>
    <row r="787" spans="1:21">
      <c r="A787" t="s">
        <v>1106</v>
      </c>
      <c r="B787">
        <v>2022</v>
      </c>
      <c r="C787">
        <v>0</v>
      </c>
      <c r="D787">
        <v>0</v>
      </c>
      <c r="E787">
        <v>0</v>
      </c>
      <c r="F787">
        <v>1</v>
      </c>
      <c r="G787">
        <v>0</v>
      </c>
      <c r="H787">
        <v>70</v>
      </c>
      <c r="I787">
        <v>19</v>
      </c>
      <c r="J787" t="s">
        <v>1276</v>
      </c>
      <c r="K787" t="str">
        <f>INDEX('Planning Periods'!$O$2:$O$540,MATCH('Table B Values'!A787,'Planning Periods'!$A$2:$A$540,0))</f>
        <v>Fresno County</v>
      </c>
      <c r="S787" t="s">
        <v>1262</v>
      </c>
      <c r="T787">
        <v>2021</v>
      </c>
      <c r="U787">
        <v>0</v>
      </c>
    </row>
    <row r="788" spans="1:21">
      <c r="A788" t="s">
        <v>767</v>
      </c>
      <c r="B788">
        <v>2022</v>
      </c>
      <c r="C788">
        <v>0</v>
      </c>
      <c r="D788">
        <v>70</v>
      </c>
      <c r="E788">
        <v>0</v>
      </c>
      <c r="F788">
        <v>8</v>
      </c>
      <c r="G788">
        <v>0</v>
      </c>
      <c r="H788">
        <v>1</v>
      </c>
      <c r="I788">
        <v>6</v>
      </c>
      <c r="J788" t="s">
        <v>1276</v>
      </c>
      <c r="K788" t="str">
        <f>INDEX('Planning Periods'!$O$2:$O$540,MATCH('Table B Values'!A788,'Planning Periods'!$A$2:$A$540,0))</f>
        <v>Santa Barbara County</v>
      </c>
      <c r="S788" t="s">
        <v>948</v>
      </c>
      <c r="T788">
        <v>2021</v>
      </c>
      <c r="U788">
        <v>0</v>
      </c>
    </row>
    <row r="789" spans="1:21">
      <c r="A789" t="s">
        <v>1115</v>
      </c>
      <c r="B789">
        <v>2022</v>
      </c>
      <c r="C789">
        <v>20</v>
      </c>
      <c r="D789">
        <v>5</v>
      </c>
      <c r="E789">
        <v>79</v>
      </c>
      <c r="F789">
        <v>0</v>
      </c>
      <c r="G789">
        <v>0</v>
      </c>
      <c r="H789">
        <v>10</v>
      </c>
      <c r="I789">
        <v>124</v>
      </c>
      <c r="J789" t="s">
        <v>1276</v>
      </c>
      <c r="K789" t="str">
        <f>INDEX('Planning Periods'!$O$2:$O$540,MATCH('Table B Values'!A789,'Planning Periods'!$A$2:$A$540,0))</f>
        <v>Santa Clara County</v>
      </c>
      <c r="S789" t="s">
        <v>941</v>
      </c>
      <c r="T789">
        <v>2021</v>
      </c>
      <c r="U789">
        <v>0</v>
      </c>
    </row>
    <row r="790" spans="1:21">
      <c r="A790" t="s">
        <v>1279</v>
      </c>
      <c r="B790">
        <v>2021</v>
      </c>
      <c r="C790">
        <v>0</v>
      </c>
      <c r="D790">
        <v>0</v>
      </c>
      <c r="E790">
        <v>0</v>
      </c>
      <c r="F790">
        <v>0</v>
      </c>
      <c r="G790">
        <v>0</v>
      </c>
      <c r="H790">
        <v>0</v>
      </c>
      <c r="I790">
        <v>19</v>
      </c>
      <c r="J790" t="s">
        <v>1276</v>
      </c>
      <c r="K790" t="str">
        <f>INDEX('Planning Periods'!$O$2:$O$540,MATCH('Table B Values'!A790,'Planning Periods'!$A$2:$A$540,0))</f>
        <v>Napa County</v>
      </c>
      <c r="S790" t="s">
        <v>1261</v>
      </c>
      <c r="T790">
        <v>2021</v>
      </c>
      <c r="U790">
        <v>0</v>
      </c>
    </row>
    <row r="791" spans="1:21">
      <c r="A791" t="s">
        <v>1037</v>
      </c>
      <c r="B791">
        <v>2021</v>
      </c>
      <c r="C791">
        <v>0</v>
      </c>
      <c r="D791">
        <v>0</v>
      </c>
      <c r="E791">
        <v>0</v>
      </c>
      <c r="F791">
        <v>0</v>
      </c>
      <c r="G791">
        <v>0</v>
      </c>
      <c r="H791">
        <v>228</v>
      </c>
      <c r="I791">
        <v>74</v>
      </c>
      <c r="J791" t="s">
        <v>1276</v>
      </c>
      <c r="K791" t="str">
        <f>INDEX('Planning Periods'!$O$2:$O$540,MATCH('Table B Values'!A791,'Planning Periods'!$A$2:$A$540,0))</f>
        <v>Sacramento County</v>
      </c>
      <c r="S791" t="s">
        <v>934</v>
      </c>
      <c r="T791">
        <v>2021</v>
      </c>
      <c r="U791">
        <v>0</v>
      </c>
    </row>
    <row r="792" spans="1:21">
      <c r="A792" t="s">
        <v>1225</v>
      </c>
      <c r="B792">
        <v>2021</v>
      </c>
      <c r="C792">
        <v>0</v>
      </c>
      <c r="D792">
        <v>3</v>
      </c>
      <c r="E792">
        <v>0</v>
      </c>
      <c r="F792">
        <v>0</v>
      </c>
      <c r="G792">
        <v>0</v>
      </c>
      <c r="H792">
        <v>0</v>
      </c>
      <c r="I792" s="359">
        <v>0</v>
      </c>
      <c r="J792" t="s">
        <v>1276</v>
      </c>
      <c r="K792" t="str">
        <f>INDEX('Planning Periods'!$O$2:$O$540,MATCH('Table B Values'!A792,'Planning Periods'!$A$2:$A$540,0))</f>
        <v>Marin County</v>
      </c>
      <c r="S792" t="s">
        <v>1258</v>
      </c>
      <c r="T792">
        <v>2021</v>
      </c>
      <c r="U792">
        <v>0</v>
      </c>
    </row>
    <row r="793" spans="1:21">
      <c r="A793" t="s">
        <v>778</v>
      </c>
      <c r="B793">
        <v>2021</v>
      </c>
      <c r="C793">
        <v>90</v>
      </c>
      <c r="D793">
        <v>29</v>
      </c>
      <c r="E793">
        <v>0</v>
      </c>
      <c r="F793">
        <v>228</v>
      </c>
      <c r="G793">
        <v>5</v>
      </c>
      <c r="H793">
        <v>229</v>
      </c>
      <c r="I793">
        <v>564</v>
      </c>
      <c r="J793" t="s">
        <v>1276</v>
      </c>
      <c r="K793" t="str">
        <f>INDEX('Planning Periods'!$O$2:$O$540,MATCH('Table B Values'!A793,'Planning Periods'!$A$2:$A$540,0))</f>
        <v>Sacramento County</v>
      </c>
      <c r="S793" t="s">
        <v>951</v>
      </c>
      <c r="T793">
        <v>2021</v>
      </c>
      <c r="U793">
        <v>3</v>
      </c>
    </row>
    <row r="794" spans="1:21">
      <c r="A794" t="s">
        <v>957</v>
      </c>
      <c r="B794">
        <v>2021</v>
      </c>
      <c r="C794">
        <v>9</v>
      </c>
      <c r="D794">
        <v>106</v>
      </c>
      <c r="E794">
        <v>0</v>
      </c>
      <c r="F794">
        <v>83</v>
      </c>
      <c r="G794">
        <v>0</v>
      </c>
      <c r="H794">
        <v>136</v>
      </c>
      <c r="I794">
        <v>178</v>
      </c>
      <c r="J794" t="s">
        <v>1276</v>
      </c>
      <c r="K794" t="str">
        <f>INDEX('Planning Periods'!$O$2:$O$540,MATCH('Table B Values'!A794,'Planning Periods'!$A$2:$A$540,0))</f>
        <v>San Bernardino County</v>
      </c>
      <c r="S794" t="s">
        <v>1264</v>
      </c>
      <c r="T794">
        <v>2021</v>
      </c>
      <c r="U794">
        <v>0</v>
      </c>
    </row>
    <row r="795" spans="1:21">
      <c r="A795" t="s">
        <v>963</v>
      </c>
      <c r="B795">
        <v>2021</v>
      </c>
      <c r="C795">
        <v>0</v>
      </c>
      <c r="D795">
        <v>0</v>
      </c>
      <c r="E795">
        <v>0</v>
      </c>
      <c r="F795">
        <v>69</v>
      </c>
      <c r="G795">
        <v>0</v>
      </c>
      <c r="H795">
        <v>0</v>
      </c>
      <c r="I795">
        <v>151</v>
      </c>
      <c r="J795" t="s">
        <v>1276</v>
      </c>
      <c r="K795" t="str">
        <f>INDEX('Planning Periods'!$O$2:$O$540,MATCH('Table B Values'!A795,'Planning Periods'!$A$2:$A$540,0))</f>
        <v>San Benito County</v>
      </c>
      <c r="S795" t="s">
        <v>916</v>
      </c>
      <c r="T795">
        <v>2021</v>
      </c>
      <c r="U795">
        <v>0</v>
      </c>
    </row>
    <row r="796" spans="1:21">
      <c r="A796" t="s">
        <v>968</v>
      </c>
      <c r="B796">
        <v>2021</v>
      </c>
      <c r="C796">
        <v>88</v>
      </c>
      <c r="D796">
        <v>0</v>
      </c>
      <c r="E796">
        <v>1</v>
      </c>
      <c r="F796">
        <v>0</v>
      </c>
      <c r="G796">
        <v>0</v>
      </c>
      <c r="H796">
        <v>0</v>
      </c>
      <c r="I796">
        <v>189</v>
      </c>
      <c r="J796" t="s">
        <v>1276</v>
      </c>
      <c r="K796" t="str">
        <f>INDEX('Planning Periods'!$O$2:$O$540,MATCH('Table B Values'!A796,'Planning Periods'!$A$2:$A$540,0))</f>
        <v>Monterey County</v>
      </c>
      <c r="S796" t="s">
        <v>1252</v>
      </c>
      <c r="T796">
        <v>2021</v>
      </c>
      <c r="U796">
        <v>0</v>
      </c>
    </row>
    <row r="797" spans="1:21">
      <c r="A797" t="s">
        <v>970</v>
      </c>
      <c r="B797">
        <v>2021</v>
      </c>
      <c r="C797">
        <v>0</v>
      </c>
      <c r="D797">
        <v>3</v>
      </c>
      <c r="E797">
        <v>0</v>
      </c>
      <c r="F797">
        <v>9</v>
      </c>
      <c r="G797">
        <v>0</v>
      </c>
      <c r="H797">
        <v>26</v>
      </c>
      <c r="I797">
        <v>5</v>
      </c>
      <c r="J797" t="s">
        <v>1276</v>
      </c>
      <c r="K797" t="str">
        <f>INDEX('Planning Periods'!$O$2:$O$540,MATCH('Table B Values'!A797,'Planning Periods'!$A$2:$A$540,0))</f>
        <v>Marin County</v>
      </c>
      <c r="S797" t="s">
        <v>1263</v>
      </c>
      <c r="T797">
        <v>2021</v>
      </c>
      <c r="U797">
        <v>0</v>
      </c>
    </row>
    <row r="798" spans="1:21">
      <c r="A798" t="s">
        <v>1280</v>
      </c>
      <c r="B798">
        <v>2021</v>
      </c>
      <c r="C798">
        <v>0</v>
      </c>
      <c r="D798">
        <v>4</v>
      </c>
      <c r="E798">
        <v>0</v>
      </c>
      <c r="F798">
        <v>8</v>
      </c>
      <c r="G798">
        <v>0</v>
      </c>
      <c r="H798">
        <v>0</v>
      </c>
      <c r="I798">
        <v>108</v>
      </c>
      <c r="J798" t="s">
        <v>1276</v>
      </c>
      <c r="K798" t="str">
        <f>INDEX('Planning Periods'!$O$2:$O$540,MATCH('Table B Values'!A798,'Planning Periods'!$A$2:$A$540,0))</f>
        <v>Marin County</v>
      </c>
      <c r="S798" t="s">
        <v>1266</v>
      </c>
      <c r="T798">
        <v>2021</v>
      </c>
      <c r="U798">
        <v>0</v>
      </c>
    </row>
    <row r="799" spans="1:21">
      <c r="A799" t="s">
        <v>1220</v>
      </c>
      <c r="B799">
        <v>2021</v>
      </c>
      <c r="C799">
        <v>0</v>
      </c>
      <c r="D799">
        <v>0</v>
      </c>
      <c r="E799">
        <v>0</v>
      </c>
      <c r="F799">
        <v>0</v>
      </c>
      <c r="G799">
        <v>0</v>
      </c>
      <c r="H799">
        <v>0</v>
      </c>
      <c r="I799">
        <v>47</v>
      </c>
      <c r="J799" t="s">
        <v>1276</v>
      </c>
      <c r="K799" t="str">
        <f>INDEX('Planning Periods'!$O$2:$O$540,MATCH('Table B Values'!A799,'Planning Periods'!$A$2:$A$540,0))</f>
        <v>Stanislaus County</v>
      </c>
      <c r="S799" t="s">
        <v>944</v>
      </c>
      <c r="T799">
        <v>2021</v>
      </c>
      <c r="U799">
        <v>0</v>
      </c>
    </row>
    <row r="800" spans="1:21">
      <c r="A800" t="s">
        <v>841</v>
      </c>
      <c r="B800">
        <v>2021</v>
      </c>
      <c r="C800">
        <v>0</v>
      </c>
      <c r="D800">
        <v>1</v>
      </c>
      <c r="E800">
        <v>0</v>
      </c>
      <c r="F800">
        <v>1</v>
      </c>
      <c r="G800">
        <v>0</v>
      </c>
      <c r="H800">
        <v>0</v>
      </c>
      <c r="I800">
        <v>24</v>
      </c>
      <c r="J800" t="s">
        <v>1276</v>
      </c>
      <c r="K800" t="str">
        <f>INDEX('Planning Periods'!$O$2:$O$540,MATCH('Table B Values'!A800,'Planning Periods'!$A$2:$A$540,0))</f>
        <v>Los Angeles County</v>
      </c>
      <c r="S800" t="s">
        <v>1265</v>
      </c>
      <c r="T800">
        <v>2021</v>
      </c>
      <c r="U800">
        <v>0</v>
      </c>
    </row>
    <row r="801" spans="1:21">
      <c r="A801" t="s">
        <v>954</v>
      </c>
      <c r="B801">
        <v>2021</v>
      </c>
      <c r="C801">
        <v>0</v>
      </c>
      <c r="D801">
        <v>0</v>
      </c>
      <c r="E801">
        <v>0</v>
      </c>
      <c r="F801">
        <v>0</v>
      </c>
      <c r="G801">
        <v>0</v>
      </c>
      <c r="H801">
        <v>0</v>
      </c>
      <c r="I801">
        <v>102</v>
      </c>
      <c r="J801" t="s">
        <v>1276</v>
      </c>
      <c r="K801" t="str">
        <f>INDEX('Planning Periods'!$O$2:$O$540,MATCH('Table B Values'!A801,'Planning Periods'!$A$2:$A$540,0))</f>
        <v>Los Angeles County</v>
      </c>
      <c r="S801" t="s">
        <v>1183</v>
      </c>
      <c r="T801">
        <v>2021</v>
      </c>
      <c r="U801">
        <v>0</v>
      </c>
    </row>
    <row r="802" spans="1:21">
      <c r="A802" t="s">
        <v>833</v>
      </c>
      <c r="B802">
        <v>2021</v>
      </c>
      <c r="C802">
        <v>0</v>
      </c>
      <c r="D802">
        <v>2</v>
      </c>
      <c r="E802">
        <v>0</v>
      </c>
      <c r="F802">
        <v>0</v>
      </c>
      <c r="G802">
        <v>0</v>
      </c>
      <c r="H802">
        <v>3</v>
      </c>
      <c r="I802">
        <v>270</v>
      </c>
      <c r="J802" t="s">
        <v>1276</v>
      </c>
      <c r="K802" t="str">
        <f>INDEX('Planning Periods'!$O$2:$O$540,MATCH('Table B Values'!A802,'Planning Periods'!$A$2:$A$540,0))</f>
        <v>Placer County</v>
      </c>
      <c r="S802" t="s">
        <v>1167</v>
      </c>
      <c r="T802">
        <v>2021</v>
      </c>
      <c r="U802">
        <v>0</v>
      </c>
    </row>
    <row r="803" spans="1:21">
      <c r="A803" t="s">
        <v>1224</v>
      </c>
      <c r="B803">
        <v>2021</v>
      </c>
      <c r="C803">
        <v>0</v>
      </c>
      <c r="D803">
        <v>0</v>
      </c>
      <c r="E803">
        <v>2</v>
      </c>
      <c r="F803">
        <v>0</v>
      </c>
      <c r="G803">
        <v>0</v>
      </c>
      <c r="H803">
        <v>5</v>
      </c>
      <c r="I803">
        <v>226</v>
      </c>
      <c r="J803" t="s">
        <v>1276</v>
      </c>
      <c r="K803" t="str">
        <f>INDEX('Planning Periods'!$O$2:$O$540,MATCH('Table B Values'!A803,'Planning Periods'!$A$2:$A$540,0))</f>
        <v>Sonoma County</v>
      </c>
      <c r="S803" t="s">
        <v>1168</v>
      </c>
      <c r="T803">
        <v>2021</v>
      </c>
      <c r="U803">
        <v>143</v>
      </c>
    </row>
    <row r="804" spans="1:21">
      <c r="A804" t="s">
        <v>1213</v>
      </c>
      <c r="B804">
        <v>2021</v>
      </c>
      <c r="C804">
        <v>0</v>
      </c>
      <c r="D804">
        <v>0</v>
      </c>
      <c r="E804">
        <v>0</v>
      </c>
      <c r="F804">
        <v>0</v>
      </c>
      <c r="G804">
        <v>0</v>
      </c>
      <c r="H804">
        <v>0</v>
      </c>
      <c r="I804">
        <v>1</v>
      </c>
      <c r="J804" t="s">
        <v>1276</v>
      </c>
      <c r="K804" t="str">
        <f>INDEX('Planning Periods'!$O$2:$O$540,MATCH('Table B Values'!A804,'Planning Periods'!$A$2:$A$540,0))</f>
        <v>Los Angeles County</v>
      </c>
      <c r="S804" t="s">
        <v>1048</v>
      </c>
      <c r="T804">
        <v>2021</v>
      </c>
      <c r="U804">
        <v>0</v>
      </c>
    </row>
    <row r="805" spans="1:21">
      <c r="A805" t="s">
        <v>1210</v>
      </c>
      <c r="B805">
        <v>2021</v>
      </c>
      <c r="C805">
        <v>47</v>
      </c>
      <c r="D805">
        <v>0</v>
      </c>
      <c r="E805">
        <v>75</v>
      </c>
      <c r="F805">
        <v>0</v>
      </c>
      <c r="G805">
        <v>0</v>
      </c>
      <c r="H805">
        <v>104</v>
      </c>
      <c r="I805">
        <v>167</v>
      </c>
      <c r="J805" t="s">
        <v>1276</v>
      </c>
      <c r="K805" t="str">
        <f>INDEX('Planning Periods'!$O$2:$O$540,MATCH('Table B Values'!A805,'Planning Periods'!$A$2:$A$540,0))</f>
        <v>Riverside County</v>
      </c>
      <c r="S805" t="s">
        <v>1050</v>
      </c>
      <c r="T805">
        <v>2021</v>
      </c>
      <c r="U805">
        <v>0</v>
      </c>
    </row>
    <row r="806" spans="1:21">
      <c r="A806" t="s">
        <v>888</v>
      </c>
      <c r="B806">
        <v>2021</v>
      </c>
      <c r="C806">
        <v>0</v>
      </c>
      <c r="D806">
        <v>0</v>
      </c>
      <c r="E806">
        <v>0</v>
      </c>
      <c r="F806">
        <v>9</v>
      </c>
      <c r="G806">
        <v>2</v>
      </c>
      <c r="H806">
        <v>300</v>
      </c>
      <c r="I806">
        <v>452</v>
      </c>
      <c r="J806" t="s">
        <v>1276</v>
      </c>
      <c r="K806" t="str">
        <f>INDEX('Planning Periods'!$O$2:$O$540,MATCH('Table B Values'!A806,'Planning Periods'!$A$2:$A$540,0))</f>
        <v>Placer County</v>
      </c>
      <c r="S806" t="s">
        <v>1056</v>
      </c>
      <c r="T806">
        <v>2021</v>
      </c>
      <c r="U806">
        <v>0</v>
      </c>
    </row>
    <row r="807" spans="1:21">
      <c r="A807" t="s">
        <v>845</v>
      </c>
      <c r="B807">
        <v>2021</v>
      </c>
      <c r="C807">
        <v>0</v>
      </c>
      <c r="D807">
        <v>0</v>
      </c>
      <c r="E807">
        <v>0</v>
      </c>
      <c r="F807">
        <v>0</v>
      </c>
      <c r="G807">
        <v>0</v>
      </c>
      <c r="H807">
        <v>0</v>
      </c>
      <c r="I807">
        <v>1431</v>
      </c>
      <c r="J807" t="s">
        <v>1276</v>
      </c>
      <c r="K807" t="str">
        <f>INDEX('Planning Periods'!$O$2:$O$540,MATCH('Table B Values'!A807,'Planning Periods'!$A$2:$A$540,0))</f>
        <v>Riverside County</v>
      </c>
      <c r="S807" t="s">
        <v>1054</v>
      </c>
      <c r="T807">
        <v>2021</v>
      </c>
      <c r="U807">
        <v>0</v>
      </c>
    </row>
    <row r="808" spans="1:21">
      <c r="A808" t="s">
        <v>1283</v>
      </c>
      <c r="B808">
        <v>2021</v>
      </c>
      <c r="C808">
        <v>0</v>
      </c>
      <c r="D808">
        <v>0</v>
      </c>
      <c r="E808">
        <v>0</v>
      </c>
      <c r="F808">
        <v>0</v>
      </c>
      <c r="G808">
        <v>0</v>
      </c>
      <c r="H808">
        <v>0</v>
      </c>
      <c r="I808">
        <v>2</v>
      </c>
      <c r="J808" t="s">
        <v>1276</v>
      </c>
      <c r="K808" t="str">
        <f>INDEX('Planning Periods'!$O$2:$O$540,MATCH('Table B Values'!A808,'Planning Periods'!$A$2:$A$540,0))</f>
        <v>San Benito County</v>
      </c>
      <c r="S808" t="s">
        <v>896</v>
      </c>
      <c r="T808">
        <v>2021</v>
      </c>
      <c r="U808">
        <v>0</v>
      </c>
    </row>
    <row r="809" spans="1:21">
      <c r="A809" t="s">
        <v>931</v>
      </c>
      <c r="B809">
        <v>2021</v>
      </c>
      <c r="C809">
        <v>0</v>
      </c>
      <c r="D809">
        <v>0</v>
      </c>
      <c r="E809">
        <v>0</v>
      </c>
      <c r="F809">
        <v>5</v>
      </c>
      <c r="G809">
        <v>0</v>
      </c>
      <c r="H809">
        <v>2</v>
      </c>
      <c r="I809">
        <v>21</v>
      </c>
      <c r="J809" t="s">
        <v>1276</v>
      </c>
      <c r="K809" t="str">
        <f>INDEX('Planning Periods'!$O$2:$O$540,MATCH('Table B Values'!A809,'Planning Periods'!$A$2:$A$540,0))</f>
        <v>Orange County</v>
      </c>
      <c r="S809" t="s">
        <v>781</v>
      </c>
      <c r="T809">
        <v>2021</v>
      </c>
      <c r="U809">
        <v>0</v>
      </c>
    </row>
    <row r="810" spans="1:21">
      <c r="A810" t="s">
        <v>938</v>
      </c>
      <c r="B810">
        <v>2021</v>
      </c>
      <c r="C810">
        <v>546</v>
      </c>
      <c r="D810">
        <v>0</v>
      </c>
      <c r="E810">
        <v>57</v>
      </c>
      <c r="F810">
        <v>0</v>
      </c>
      <c r="G810">
        <v>0</v>
      </c>
      <c r="H810">
        <v>125</v>
      </c>
      <c r="I810">
        <v>943</v>
      </c>
      <c r="J810" t="s">
        <v>1276</v>
      </c>
      <c r="K810" t="str">
        <f>INDEX('Planning Periods'!$O$2:$O$540,MATCH('Table B Values'!A810,'Planning Periods'!$A$2:$A$540,0))</f>
        <v>Santa Clara County</v>
      </c>
      <c r="S810" t="s">
        <v>1061</v>
      </c>
      <c r="T810">
        <v>2021</v>
      </c>
      <c r="U810">
        <v>0</v>
      </c>
    </row>
    <row r="811" spans="1:21">
      <c r="A811" t="s">
        <v>933</v>
      </c>
      <c r="B811">
        <v>2021</v>
      </c>
      <c r="C811">
        <v>0</v>
      </c>
      <c r="D811">
        <v>0</v>
      </c>
      <c r="E811">
        <v>0</v>
      </c>
      <c r="F811">
        <v>0</v>
      </c>
      <c r="G811">
        <v>0</v>
      </c>
      <c r="H811">
        <v>13</v>
      </c>
      <c r="I811">
        <v>0</v>
      </c>
      <c r="J811" t="s">
        <v>1276</v>
      </c>
      <c r="K811" t="str">
        <f>INDEX('Planning Periods'!$O$2:$O$540,MATCH('Table B Values'!A811,'Planning Periods'!$A$2:$A$540,0))</f>
        <v>Fresno County</v>
      </c>
      <c r="S811" t="s">
        <v>857</v>
      </c>
      <c r="T811">
        <v>2021</v>
      </c>
      <c r="U811">
        <v>0</v>
      </c>
    </row>
    <row r="812" spans="1:21">
      <c r="A812" t="s">
        <v>936</v>
      </c>
      <c r="B812">
        <v>2021</v>
      </c>
      <c r="C812">
        <v>46</v>
      </c>
      <c r="D812">
        <v>0</v>
      </c>
      <c r="E812">
        <v>0</v>
      </c>
      <c r="F812">
        <v>0</v>
      </c>
      <c r="G812">
        <v>0</v>
      </c>
      <c r="H812">
        <v>0</v>
      </c>
      <c r="I812">
        <v>664</v>
      </c>
      <c r="J812" t="s">
        <v>1276</v>
      </c>
      <c r="K812" t="str">
        <f>INDEX('Planning Periods'!$O$2:$O$540,MATCH('Table B Values'!A812,'Planning Periods'!$A$2:$A$540,0))</f>
        <v>San Joaquin County</v>
      </c>
      <c r="S812" t="s">
        <v>1026</v>
      </c>
      <c r="T812">
        <v>2021</v>
      </c>
      <c r="U812">
        <v>0</v>
      </c>
    </row>
    <row r="813" spans="1:21">
      <c r="A813" t="s">
        <v>923</v>
      </c>
      <c r="B813">
        <v>2021</v>
      </c>
      <c r="C813">
        <v>0</v>
      </c>
      <c r="D813">
        <v>0</v>
      </c>
      <c r="E813">
        <v>0</v>
      </c>
      <c r="F813">
        <v>0</v>
      </c>
      <c r="G813">
        <v>0</v>
      </c>
      <c r="H813">
        <v>0</v>
      </c>
      <c r="I813">
        <v>53</v>
      </c>
      <c r="J813" t="s">
        <v>1276</v>
      </c>
      <c r="K813" t="str">
        <f>INDEX('Planning Periods'!$O$2:$O$540,MATCH('Table B Values'!A813,'Planning Periods'!$A$2:$A$540,0))</f>
        <v>Alameda County</v>
      </c>
      <c r="S813" t="s">
        <v>1063</v>
      </c>
      <c r="T813">
        <v>2021</v>
      </c>
      <c r="U813">
        <v>0</v>
      </c>
    </row>
    <row r="814" spans="1:21">
      <c r="A814" t="s">
        <v>956</v>
      </c>
      <c r="B814">
        <v>2021</v>
      </c>
      <c r="C814">
        <v>0</v>
      </c>
      <c r="D814">
        <v>0</v>
      </c>
      <c r="E814">
        <v>19</v>
      </c>
      <c r="F814">
        <v>19</v>
      </c>
      <c r="G814">
        <v>2</v>
      </c>
      <c r="H814">
        <v>37</v>
      </c>
      <c r="I814">
        <v>239</v>
      </c>
      <c r="J814" t="s">
        <v>1276</v>
      </c>
      <c r="K814" t="str">
        <f>INDEX('Planning Periods'!$O$2:$O$540,MATCH('Table B Values'!A814,'Planning Periods'!$A$2:$A$540,0))</f>
        <v>San Mateo County</v>
      </c>
      <c r="S814" t="s">
        <v>1064</v>
      </c>
      <c r="T814">
        <v>2021</v>
      </c>
      <c r="U814">
        <v>0</v>
      </c>
    </row>
    <row r="815" spans="1:21">
      <c r="A815" t="s">
        <v>958</v>
      </c>
      <c r="B815">
        <v>2021</v>
      </c>
      <c r="C815">
        <v>0</v>
      </c>
      <c r="D815">
        <v>13</v>
      </c>
      <c r="E815">
        <v>0</v>
      </c>
      <c r="F815">
        <v>17</v>
      </c>
      <c r="G815">
        <v>0</v>
      </c>
      <c r="H815">
        <v>14</v>
      </c>
      <c r="I815">
        <v>97</v>
      </c>
      <c r="J815" t="s">
        <v>1276</v>
      </c>
      <c r="K815" t="str">
        <f>INDEX('Planning Periods'!$O$2:$O$540,MATCH('Table B Values'!A815,'Planning Periods'!$A$2:$A$540,0))</f>
        <v>San Mateo County</v>
      </c>
      <c r="S815" t="s">
        <v>1070</v>
      </c>
      <c r="T815">
        <v>2021</v>
      </c>
      <c r="U815">
        <v>0</v>
      </c>
    </row>
    <row r="816" spans="1:21">
      <c r="A816" t="s">
        <v>950</v>
      </c>
      <c r="B816">
        <v>2021</v>
      </c>
      <c r="C816">
        <v>0</v>
      </c>
      <c r="D816">
        <v>0</v>
      </c>
      <c r="E816">
        <v>0</v>
      </c>
      <c r="F816">
        <v>5</v>
      </c>
      <c r="G816">
        <v>0</v>
      </c>
      <c r="H816">
        <v>14</v>
      </c>
      <c r="I816">
        <v>6</v>
      </c>
      <c r="J816" t="s">
        <v>1276</v>
      </c>
      <c r="K816" t="str">
        <f>INDEX('Planning Periods'!$O$2:$O$540,MATCH('Table B Values'!A816,'Planning Periods'!$A$2:$A$540,0))</f>
        <v>Contra Costa County</v>
      </c>
      <c r="S816" t="s">
        <v>1068</v>
      </c>
      <c r="T816">
        <v>2021</v>
      </c>
      <c r="U816">
        <v>0</v>
      </c>
    </row>
    <row r="817" spans="1:21">
      <c r="A817" t="s">
        <v>830</v>
      </c>
      <c r="B817">
        <v>2021</v>
      </c>
      <c r="C817">
        <v>0</v>
      </c>
      <c r="D817">
        <v>0</v>
      </c>
      <c r="E817">
        <v>0</v>
      </c>
      <c r="F817">
        <v>0</v>
      </c>
      <c r="G817">
        <v>0</v>
      </c>
      <c r="H817">
        <v>0</v>
      </c>
      <c r="I817">
        <v>41</v>
      </c>
      <c r="J817" t="s">
        <v>1276</v>
      </c>
      <c r="K817" t="str">
        <f>INDEX('Planning Periods'!$O$2:$O$540,MATCH('Table B Values'!A817,'Planning Periods'!$A$2:$A$540,0))</f>
        <v>San Diego County</v>
      </c>
      <c r="S817" t="s">
        <v>983</v>
      </c>
      <c r="T817">
        <v>2021</v>
      </c>
      <c r="U817">
        <v>0</v>
      </c>
    </row>
    <row r="818" spans="1:21">
      <c r="A818" t="s">
        <v>979</v>
      </c>
      <c r="B818">
        <v>2021</v>
      </c>
      <c r="C818">
        <v>0</v>
      </c>
      <c r="D818">
        <v>0</v>
      </c>
      <c r="E818">
        <v>2</v>
      </c>
      <c r="F818">
        <v>0</v>
      </c>
      <c r="G818">
        <v>0</v>
      </c>
      <c r="H818">
        <v>0</v>
      </c>
      <c r="I818">
        <v>160</v>
      </c>
      <c r="J818" t="s">
        <v>1276</v>
      </c>
      <c r="K818" t="str">
        <f>INDEX('Planning Periods'!$O$2:$O$540,MATCH('Table B Values'!A818,'Planning Periods'!$A$2:$A$540,0))</f>
        <v>Riverside County</v>
      </c>
      <c r="S818" t="s">
        <v>1193</v>
      </c>
      <c r="T818">
        <v>2021</v>
      </c>
      <c r="U818">
        <v>0</v>
      </c>
    </row>
    <row r="819" spans="1:21">
      <c r="A819" t="s">
        <v>770</v>
      </c>
      <c r="B819">
        <v>2021</v>
      </c>
      <c r="C819">
        <v>129</v>
      </c>
      <c r="D819">
        <v>0</v>
      </c>
      <c r="E819">
        <v>51</v>
      </c>
      <c r="F819">
        <v>0</v>
      </c>
      <c r="G819">
        <v>0</v>
      </c>
      <c r="H819">
        <v>0</v>
      </c>
      <c r="I819">
        <v>1151</v>
      </c>
      <c r="J819" t="s">
        <v>1276</v>
      </c>
      <c r="K819" t="str">
        <f>INDEX('Planning Periods'!$O$2:$O$540,MATCH('Table B Values'!A819,'Planning Periods'!$A$2:$A$540,0))</f>
        <v>San Diego County</v>
      </c>
      <c r="S819" t="s">
        <v>1173</v>
      </c>
      <c r="T819">
        <v>2021</v>
      </c>
      <c r="U819">
        <v>0</v>
      </c>
    </row>
    <row r="820" spans="1:21">
      <c r="A820" t="s">
        <v>915</v>
      </c>
      <c r="B820">
        <v>2021</v>
      </c>
      <c r="C820">
        <v>0</v>
      </c>
      <c r="D820">
        <v>7</v>
      </c>
      <c r="E820">
        <v>0</v>
      </c>
      <c r="F820">
        <v>63</v>
      </c>
      <c r="G820">
        <v>0</v>
      </c>
      <c r="H820">
        <v>113</v>
      </c>
      <c r="I820">
        <v>201</v>
      </c>
      <c r="J820" t="s">
        <v>1276</v>
      </c>
      <c r="K820" t="str">
        <f>INDEX('Planning Periods'!$O$2:$O$540,MATCH('Table B Values'!A820,'Planning Periods'!$A$2:$A$540,0))</f>
        <v>San Diego County</v>
      </c>
      <c r="S820" t="s">
        <v>1270</v>
      </c>
      <c r="T820">
        <v>2021</v>
      </c>
      <c r="U820">
        <v>0</v>
      </c>
    </row>
    <row r="821" spans="1:21">
      <c r="A821" t="s">
        <v>960</v>
      </c>
      <c r="B821">
        <v>2021</v>
      </c>
      <c r="C821">
        <v>0</v>
      </c>
      <c r="D821">
        <v>20</v>
      </c>
      <c r="E821">
        <v>0</v>
      </c>
      <c r="F821">
        <v>23</v>
      </c>
      <c r="G821">
        <v>0</v>
      </c>
      <c r="H821">
        <v>21</v>
      </c>
      <c r="I821">
        <v>18</v>
      </c>
      <c r="J821" t="s">
        <v>1276</v>
      </c>
      <c r="K821" t="str">
        <f>INDEX('Planning Periods'!$O$2:$O$540,MATCH('Table B Values'!A821,'Planning Periods'!$A$2:$A$540,0))</f>
        <v>San Mateo County</v>
      </c>
      <c r="S821" t="s">
        <v>813</v>
      </c>
      <c r="T821">
        <v>2021</v>
      </c>
      <c r="U821">
        <v>0</v>
      </c>
    </row>
    <row r="822" spans="1:21">
      <c r="A822" t="s">
        <v>961</v>
      </c>
      <c r="B822">
        <v>2021</v>
      </c>
      <c r="C822">
        <v>0</v>
      </c>
      <c r="D822">
        <v>0</v>
      </c>
      <c r="E822">
        <v>0</v>
      </c>
      <c r="F822">
        <v>0</v>
      </c>
      <c r="G822">
        <v>1</v>
      </c>
      <c r="H822">
        <v>0</v>
      </c>
      <c r="I822">
        <v>46</v>
      </c>
      <c r="J822" t="s">
        <v>1276</v>
      </c>
      <c r="K822" t="str">
        <f>INDEX('Planning Periods'!$O$2:$O$540,MATCH('Table B Values'!A822,'Planning Periods'!$A$2:$A$540,0))</f>
        <v>San Mateo County</v>
      </c>
      <c r="S822" t="s">
        <v>978</v>
      </c>
      <c r="T822">
        <v>2021</v>
      </c>
      <c r="U822">
        <v>0</v>
      </c>
    </row>
    <row r="823" spans="1:21">
      <c r="A823" t="s">
        <v>972</v>
      </c>
      <c r="B823">
        <v>2021</v>
      </c>
      <c r="C823">
        <v>0</v>
      </c>
      <c r="D823">
        <v>0</v>
      </c>
      <c r="E823">
        <v>0</v>
      </c>
      <c r="F823">
        <v>0</v>
      </c>
      <c r="G823">
        <v>0</v>
      </c>
      <c r="H823">
        <v>15</v>
      </c>
      <c r="I823">
        <v>13</v>
      </c>
      <c r="J823" t="s">
        <v>1276</v>
      </c>
      <c r="K823" t="str">
        <f>INDEX('Planning Periods'!$O$2:$O$540,MATCH('Table B Values'!A823,'Planning Periods'!$A$2:$A$540,0))</f>
        <v>Orange County</v>
      </c>
      <c r="S823" t="s">
        <v>767</v>
      </c>
      <c r="T823">
        <v>2021</v>
      </c>
      <c r="U823">
        <v>0</v>
      </c>
    </row>
    <row r="824" spans="1:21">
      <c r="A824" t="s">
        <v>974</v>
      </c>
      <c r="B824">
        <v>2021</v>
      </c>
      <c r="C824">
        <v>248</v>
      </c>
      <c r="D824">
        <v>0</v>
      </c>
      <c r="E824">
        <v>338</v>
      </c>
      <c r="F824">
        <v>0</v>
      </c>
      <c r="G824">
        <v>220</v>
      </c>
      <c r="H824">
        <v>327</v>
      </c>
      <c r="I824">
        <v>1088</v>
      </c>
      <c r="J824" t="s">
        <v>1276</v>
      </c>
      <c r="K824" t="str">
        <f>INDEX('Planning Periods'!$O$2:$O$540,MATCH('Table B Values'!A824,'Planning Periods'!$A$2:$A$540,0))</f>
        <v>San Francisco County</v>
      </c>
      <c r="S824" t="s">
        <v>1171</v>
      </c>
      <c r="T824">
        <v>2021</v>
      </c>
      <c r="U824">
        <v>0</v>
      </c>
    </row>
    <row r="825" spans="1:21">
      <c r="A825" t="s">
        <v>977</v>
      </c>
      <c r="B825">
        <v>2021</v>
      </c>
      <c r="C825">
        <v>0</v>
      </c>
      <c r="D825">
        <v>0</v>
      </c>
      <c r="E825">
        <v>0</v>
      </c>
      <c r="F825">
        <v>38</v>
      </c>
      <c r="G825">
        <v>0</v>
      </c>
      <c r="H825">
        <v>0</v>
      </c>
      <c r="I825">
        <v>12</v>
      </c>
      <c r="J825" t="s">
        <v>1276</v>
      </c>
      <c r="K825" t="str">
        <f>INDEX('Planning Periods'!$O$2:$O$540,MATCH('Table B Values'!A825,'Planning Periods'!$A$2:$A$540,0))</f>
        <v>Los Angeles County</v>
      </c>
      <c r="S825" t="s">
        <v>1175</v>
      </c>
      <c r="T825">
        <v>2021</v>
      </c>
      <c r="U825">
        <v>0</v>
      </c>
    </row>
    <row r="826" spans="1:21">
      <c r="A826" t="s">
        <v>986</v>
      </c>
      <c r="B826">
        <v>2021</v>
      </c>
      <c r="C826">
        <v>0</v>
      </c>
      <c r="D826">
        <v>0</v>
      </c>
      <c r="E826">
        <v>0</v>
      </c>
      <c r="F826">
        <v>1</v>
      </c>
      <c r="G826">
        <v>0</v>
      </c>
      <c r="H826">
        <v>0</v>
      </c>
      <c r="I826">
        <v>18</v>
      </c>
      <c r="J826" t="s">
        <v>1276</v>
      </c>
      <c r="K826" t="str">
        <f>INDEX('Planning Periods'!$O$2:$O$540,MATCH('Table B Values'!A826,'Planning Periods'!$A$2:$A$540,0))</f>
        <v>Los Angeles County</v>
      </c>
      <c r="S826" t="s">
        <v>1051</v>
      </c>
      <c r="T826">
        <v>2021</v>
      </c>
      <c r="U826">
        <v>0</v>
      </c>
    </row>
    <row r="827" spans="1:21">
      <c r="A827" t="s">
        <v>981</v>
      </c>
      <c r="B827">
        <v>2021</v>
      </c>
      <c r="C827">
        <v>0</v>
      </c>
      <c r="D827">
        <v>0</v>
      </c>
      <c r="E827">
        <v>0</v>
      </c>
      <c r="F827">
        <v>26</v>
      </c>
      <c r="G827">
        <v>0</v>
      </c>
      <c r="H827">
        <v>1</v>
      </c>
      <c r="I827">
        <v>6</v>
      </c>
      <c r="J827" t="s">
        <v>1276</v>
      </c>
      <c r="K827" t="str">
        <f>INDEX('Planning Periods'!$O$2:$O$540,MATCH('Table B Values'!A827,'Planning Periods'!$A$2:$A$540,0))</f>
        <v>Los Angeles County</v>
      </c>
      <c r="S827" t="s">
        <v>1176</v>
      </c>
      <c r="T827">
        <v>2021</v>
      </c>
      <c r="U827">
        <v>0</v>
      </c>
    </row>
    <row r="828" spans="1:21">
      <c r="A828" t="s">
        <v>1201</v>
      </c>
      <c r="B828">
        <v>2021</v>
      </c>
      <c r="C828">
        <v>1</v>
      </c>
      <c r="D828">
        <v>5</v>
      </c>
      <c r="E828">
        <v>1</v>
      </c>
      <c r="F828">
        <v>4</v>
      </c>
      <c r="G828">
        <v>0</v>
      </c>
      <c r="H828">
        <v>4</v>
      </c>
      <c r="I828">
        <v>8</v>
      </c>
      <c r="J828" t="s">
        <v>1276</v>
      </c>
      <c r="K828" t="str">
        <f>INDEX('Planning Periods'!$O$2:$O$540,MATCH('Table B Values'!A828,'Planning Periods'!$A$2:$A$540,0))</f>
        <v>Alameda County</v>
      </c>
      <c r="S828" t="s">
        <v>1174</v>
      </c>
      <c r="T828">
        <v>2021</v>
      </c>
      <c r="U828">
        <v>48</v>
      </c>
    </row>
    <row r="829" spans="1:21">
      <c r="A829" t="s">
        <v>1204</v>
      </c>
      <c r="B829">
        <v>2021</v>
      </c>
      <c r="C829">
        <v>0</v>
      </c>
      <c r="D829">
        <v>0</v>
      </c>
      <c r="E829">
        <v>0</v>
      </c>
      <c r="F829">
        <v>0</v>
      </c>
      <c r="G829">
        <v>0</v>
      </c>
      <c r="H829">
        <v>0</v>
      </c>
      <c r="I829">
        <v>4</v>
      </c>
      <c r="J829" t="s">
        <v>1276</v>
      </c>
      <c r="K829" t="str">
        <f>INDEX('Planning Periods'!$O$2:$O$540,MATCH('Table B Values'!A829,'Planning Periods'!$A$2:$A$540,0))</f>
        <v>Contra Costa County</v>
      </c>
      <c r="S829" t="s">
        <v>1169</v>
      </c>
      <c r="T829">
        <v>2021</v>
      </c>
      <c r="U829">
        <v>0</v>
      </c>
    </row>
    <row r="830" spans="1:21">
      <c r="A830" t="s">
        <v>1199</v>
      </c>
      <c r="B830">
        <v>2021</v>
      </c>
      <c r="C830">
        <v>25</v>
      </c>
      <c r="D830">
        <v>0</v>
      </c>
      <c r="E830">
        <v>0</v>
      </c>
      <c r="F830">
        <v>0</v>
      </c>
      <c r="G830">
        <v>0</v>
      </c>
      <c r="H830">
        <v>29</v>
      </c>
      <c r="I830">
        <v>293</v>
      </c>
      <c r="J830" t="s">
        <v>1276</v>
      </c>
      <c r="K830" t="str">
        <f>INDEX('Planning Periods'!$O$2:$O$540,MATCH('Table B Values'!A830,'Planning Periods'!$A$2:$A$540,0))</f>
        <v>Sonoma County</v>
      </c>
      <c r="S830" t="s">
        <v>1170</v>
      </c>
      <c r="T830">
        <v>2021</v>
      </c>
      <c r="U830">
        <v>0</v>
      </c>
    </row>
    <row r="831" spans="1:21">
      <c r="A831" t="s">
        <v>797</v>
      </c>
      <c r="B831">
        <v>2021</v>
      </c>
      <c r="C831">
        <v>0</v>
      </c>
      <c r="D831">
        <v>0</v>
      </c>
      <c r="E831">
        <v>0</v>
      </c>
      <c r="F831">
        <v>0</v>
      </c>
      <c r="G831">
        <v>0</v>
      </c>
      <c r="H831">
        <v>0</v>
      </c>
      <c r="I831">
        <v>44</v>
      </c>
      <c r="J831" t="s">
        <v>1276</v>
      </c>
      <c r="K831" t="str">
        <f>INDEX('Planning Periods'!$O$2:$O$540,MATCH('Table B Values'!A831,'Planning Periods'!$A$2:$A$540,0))</f>
        <v>Los Angeles County</v>
      </c>
      <c r="S831" t="s">
        <v>1053</v>
      </c>
      <c r="T831">
        <v>2021</v>
      </c>
      <c r="U831">
        <v>0</v>
      </c>
    </row>
    <row r="832" spans="1:21">
      <c r="A832" t="s">
        <v>1205</v>
      </c>
      <c r="B832">
        <v>2021</v>
      </c>
      <c r="C832">
        <v>3</v>
      </c>
      <c r="D832">
        <v>0</v>
      </c>
      <c r="E832">
        <v>0</v>
      </c>
      <c r="F832">
        <v>0</v>
      </c>
      <c r="G832">
        <v>3</v>
      </c>
      <c r="H832">
        <v>0</v>
      </c>
      <c r="I832">
        <v>211</v>
      </c>
      <c r="J832" t="s">
        <v>1276</v>
      </c>
      <c r="K832" t="str">
        <f>INDEX('Planning Periods'!$O$2:$O$540,MATCH('Table B Values'!A832,'Planning Periods'!$A$2:$A$540,0))</f>
        <v>Contra Costa County</v>
      </c>
      <c r="S832" t="s">
        <v>1031</v>
      </c>
      <c r="T832">
        <v>2021</v>
      </c>
      <c r="U832">
        <v>0</v>
      </c>
    </row>
    <row r="833" spans="1:21">
      <c r="A833" t="s">
        <v>1202</v>
      </c>
      <c r="B833">
        <v>2021</v>
      </c>
      <c r="C833">
        <v>0</v>
      </c>
      <c r="D833">
        <v>0</v>
      </c>
      <c r="E833">
        <v>0</v>
      </c>
      <c r="F833">
        <v>0</v>
      </c>
      <c r="G833">
        <v>0</v>
      </c>
      <c r="H833">
        <v>20</v>
      </c>
      <c r="I833">
        <v>16</v>
      </c>
      <c r="J833" t="s">
        <v>1276</v>
      </c>
      <c r="K833" t="str">
        <f>INDEX('Planning Periods'!$O$2:$O$540,MATCH('Table B Values'!A833,'Planning Periods'!$A$2:$A$540,0))</f>
        <v>Contra Costa County</v>
      </c>
      <c r="S833" t="s">
        <v>1158</v>
      </c>
      <c r="T833">
        <v>2021</v>
      </c>
      <c r="U833">
        <v>0</v>
      </c>
    </row>
    <row r="834" spans="1:21">
      <c r="A834" t="s">
        <v>1203</v>
      </c>
      <c r="B834">
        <v>2021</v>
      </c>
      <c r="C834">
        <v>0</v>
      </c>
      <c r="D834">
        <v>0</v>
      </c>
      <c r="E834">
        <v>0</v>
      </c>
      <c r="F834">
        <v>0</v>
      </c>
      <c r="G834">
        <v>0</v>
      </c>
      <c r="H834">
        <v>17</v>
      </c>
      <c r="I834">
        <v>24</v>
      </c>
      <c r="J834" t="s">
        <v>1276</v>
      </c>
      <c r="K834" t="str">
        <f>INDEX('Planning Periods'!$O$2:$O$540,MATCH('Table B Values'!A834,'Planning Periods'!$A$2:$A$540,0))</f>
        <v>Alameda County</v>
      </c>
      <c r="S834" t="s">
        <v>1178</v>
      </c>
      <c r="T834">
        <v>2021</v>
      </c>
      <c r="U834">
        <v>0</v>
      </c>
    </row>
    <row r="835" spans="1:21">
      <c r="A835" t="s">
        <v>791</v>
      </c>
      <c r="B835">
        <v>2021</v>
      </c>
      <c r="C835">
        <v>0</v>
      </c>
      <c r="D835">
        <v>0</v>
      </c>
      <c r="E835">
        <v>0</v>
      </c>
      <c r="F835">
        <v>2</v>
      </c>
      <c r="G835">
        <v>7</v>
      </c>
      <c r="H835">
        <v>0</v>
      </c>
      <c r="I835">
        <v>441</v>
      </c>
      <c r="J835" t="s">
        <v>1276</v>
      </c>
      <c r="K835" t="str">
        <f>INDEX('Planning Periods'!$O$2:$O$540,MATCH('Table B Values'!A835,'Planning Periods'!$A$2:$A$540,0))</f>
        <v>Orange County</v>
      </c>
      <c r="S835" t="s">
        <v>1179</v>
      </c>
      <c r="T835">
        <v>2021</v>
      </c>
      <c r="U835">
        <v>0</v>
      </c>
    </row>
    <row r="836" spans="1:21">
      <c r="A836" t="s">
        <v>794</v>
      </c>
      <c r="B836">
        <v>2021</v>
      </c>
      <c r="C836">
        <v>0</v>
      </c>
      <c r="D836">
        <v>0</v>
      </c>
      <c r="E836">
        <v>0</v>
      </c>
      <c r="F836">
        <v>6</v>
      </c>
      <c r="G836">
        <v>0</v>
      </c>
      <c r="H836">
        <v>23</v>
      </c>
      <c r="I836">
        <v>130</v>
      </c>
      <c r="J836" t="s">
        <v>1276</v>
      </c>
      <c r="K836" t="str">
        <f>INDEX('Planning Periods'!$O$2:$O$540,MATCH('Table B Values'!A836,'Planning Periods'!$A$2:$A$540,0))</f>
        <v>Placer County</v>
      </c>
      <c r="S836" t="s">
        <v>1038</v>
      </c>
      <c r="T836">
        <v>2021</v>
      </c>
      <c r="U836">
        <v>0</v>
      </c>
    </row>
    <row r="837" spans="1:21">
      <c r="A837" t="s">
        <v>788</v>
      </c>
      <c r="B837">
        <v>2021</v>
      </c>
      <c r="C837">
        <v>0</v>
      </c>
      <c r="D837">
        <v>0</v>
      </c>
      <c r="E837">
        <v>0</v>
      </c>
      <c r="F837">
        <v>0</v>
      </c>
      <c r="G837">
        <v>0</v>
      </c>
      <c r="H837">
        <v>0</v>
      </c>
      <c r="I837">
        <v>159</v>
      </c>
      <c r="J837" t="s">
        <v>1276</v>
      </c>
      <c r="K837" t="str">
        <f>INDEX('Planning Periods'!$O$2:$O$540,MATCH('Table B Values'!A837,'Planning Periods'!$A$2:$A$540,0))</f>
        <v>Riverside County</v>
      </c>
      <c r="S837" t="s">
        <v>885</v>
      </c>
      <c r="T837">
        <v>2021</v>
      </c>
      <c r="U837">
        <v>0</v>
      </c>
    </row>
    <row r="838" spans="1:21">
      <c r="A838" t="s">
        <v>821</v>
      </c>
      <c r="B838">
        <v>2021</v>
      </c>
      <c r="C838">
        <v>30</v>
      </c>
      <c r="D838">
        <v>0</v>
      </c>
      <c r="E838">
        <v>0</v>
      </c>
      <c r="F838">
        <v>0</v>
      </c>
      <c r="G838">
        <v>0</v>
      </c>
      <c r="H838">
        <v>234</v>
      </c>
      <c r="I838">
        <v>0</v>
      </c>
      <c r="J838" t="s">
        <v>1276</v>
      </c>
      <c r="K838" t="str">
        <f>INDEX('Planning Periods'!$O$2:$O$540,MATCH('Table B Values'!A838,'Planning Periods'!$A$2:$A$540,0))</f>
        <v>Los Angeles County</v>
      </c>
      <c r="S838" t="s">
        <v>1035</v>
      </c>
      <c r="T838">
        <v>2021</v>
      </c>
      <c r="U838">
        <v>0</v>
      </c>
    </row>
    <row r="839" spans="1:21">
      <c r="A839" t="s">
        <v>818</v>
      </c>
      <c r="B839">
        <v>2021</v>
      </c>
      <c r="C839">
        <v>0</v>
      </c>
      <c r="D839">
        <v>24</v>
      </c>
      <c r="E839">
        <v>0</v>
      </c>
      <c r="F839">
        <v>14</v>
      </c>
      <c r="G839">
        <v>0</v>
      </c>
      <c r="H839">
        <v>0</v>
      </c>
      <c r="I839" s="359">
        <v>241</v>
      </c>
      <c r="J839" t="s">
        <v>1276</v>
      </c>
      <c r="K839" t="str">
        <f>INDEX('Planning Periods'!$O$2:$O$540,MATCH('Table B Values'!A839,'Planning Periods'!$A$2:$A$540,0))</f>
        <v>Riverside County</v>
      </c>
      <c r="S839" t="s">
        <v>1033</v>
      </c>
      <c r="T839">
        <v>2021</v>
      </c>
      <c r="U839">
        <v>0</v>
      </c>
    </row>
    <row r="840" spans="1:21">
      <c r="A840" t="s">
        <v>1215</v>
      </c>
      <c r="B840">
        <v>2021</v>
      </c>
      <c r="C840">
        <v>0</v>
      </c>
      <c r="D840">
        <v>0</v>
      </c>
      <c r="E840">
        <v>2</v>
      </c>
      <c r="F840">
        <v>20</v>
      </c>
      <c r="G840">
        <v>2</v>
      </c>
      <c r="H840">
        <v>0</v>
      </c>
      <c r="I840">
        <v>39</v>
      </c>
      <c r="J840" t="s">
        <v>1276</v>
      </c>
      <c r="K840" t="str">
        <f>INDEX('Planning Periods'!$O$2:$O$540,MATCH('Table B Values'!A840,'Planning Periods'!$A$2:$A$540,0))</f>
        <v>San Mateo County</v>
      </c>
      <c r="S840" t="s">
        <v>1180</v>
      </c>
      <c r="T840">
        <v>2021</v>
      </c>
      <c r="U840">
        <v>0</v>
      </c>
    </row>
    <row r="841" spans="1:21">
      <c r="A841" t="s">
        <v>826</v>
      </c>
      <c r="B841">
        <v>2021</v>
      </c>
      <c r="C841">
        <v>0</v>
      </c>
      <c r="D841">
        <v>0</v>
      </c>
      <c r="E841">
        <v>0</v>
      </c>
      <c r="F841">
        <v>0</v>
      </c>
      <c r="G841">
        <v>0</v>
      </c>
      <c r="H841">
        <v>0</v>
      </c>
      <c r="I841">
        <v>101</v>
      </c>
      <c r="J841" t="s">
        <v>1276</v>
      </c>
      <c r="K841" t="str">
        <f>INDEX('Planning Periods'!$O$2:$O$540,MATCH('Table B Values'!A841,'Planning Periods'!$A$2:$A$540,0))</f>
        <v>Riverside County</v>
      </c>
      <c r="S841" t="s">
        <v>893</v>
      </c>
      <c r="T841">
        <v>2021</v>
      </c>
      <c r="U841">
        <v>0</v>
      </c>
    </row>
    <row r="842" spans="1:21">
      <c r="A842" t="s">
        <v>1211</v>
      </c>
      <c r="B842">
        <v>2021</v>
      </c>
      <c r="C842">
        <v>0</v>
      </c>
      <c r="D842">
        <v>0</v>
      </c>
      <c r="E842">
        <v>0</v>
      </c>
      <c r="F842">
        <v>0</v>
      </c>
      <c r="G842">
        <v>0</v>
      </c>
      <c r="H842">
        <v>0</v>
      </c>
      <c r="I842">
        <v>95</v>
      </c>
      <c r="J842" t="s">
        <v>1276</v>
      </c>
      <c r="K842" t="str">
        <f>INDEX('Planning Periods'!$O$2:$O$540,MATCH('Table B Values'!A842,'Planning Periods'!$A$2:$A$540,0))</f>
        <v>Santa Clara County</v>
      </c>
      <c r="S842" t="s">
        <v>1181</v>
      </c>
      <c r="T842">
        <v>2021</v>
      </c>
      <c r="U842">
        <v>0</v>
      </c>
    </row>
    <row r="843" spans="1:21">
      <c r="A843" t="s">
        <v>777</v>
      </c>
      <c r="B843">
        <v>2021</v>
      </c>
      <c r="C843">
        <v>0</v>
      </c>
      <c r="D843">
        <v>0</v>
      </c>
      <c r="E843">
        <v>0</v>
      </c>
      <c r="F843">
        <v>0</v>
      </c>
      <c r="G843">
        <v>0</v>
      </c>
      <c r="H843">
        <v>84</v>
      </c>
      <c r="I843">
        <v>50</v>
      </c>
      <c r="J843" t="s">
        <v>1276</v>
      </c>
      <c r="K843" t="str">
        <f>INDEX('Planning Periods'!$O$2:$O$540,MATCH('Table B Values'!A843,'Planning Periods'!$A$2:$A$540,0))</f>
        <v>Los Angeles County</v>
      </c>
      <c r="S843" t="s">
        <v>1182</v>
      </c>
      <c r="T843">
        <v>2021</v>
      </c>
      <c r="U843">
        <v>0</v>
      </c>
    </row>
    <row r="844" spans="1:21">
      <c r="A844" t="s">
        <v>1200</v>
      </c>
      <c r="B844">
        <v>2021</v>
      </c>
      <c r="C844">
        <v>0</v>
      </c>
      <c r="D844">
        <v>0</v>
      </c>
      <c r="E844">
        <v>0</v>
      </c>
      <c r="F844">
        <v>1</v>
      </c>
      <c r="G844">
        <v>0</v>
      </c>
      <c r="H844">
        <v>9</v>
      </c>
      <c r="I844" s="359">
        <v>0</v>
      </c>
      <c r="J844" t="s">
        <v>1276</v>
      </c>
      <c r="K844" t="str">
        <f>INDEX('Planning Periods'!$O$2:$O$540,MATCH('Table B Values'!A844,'Planning Periods'!$A$2:$A$540,0))</f>
        <v>Fresno County</v>
      </c>
      <c r="S844" t="s">
        <v>1185</v>
      </c>
      <c r="T844">
        <v>2021</v>
      </c>
      <c r="U844">
        <v>0</v>
      </c>
    </row>
    <row r="845" spans="1:21">
      <c r="A845" t="s">
        <v>783</v>
      </c>
      <c r="B845">
        <v>2021</v>
      </c>
      <c r="C845">
        <v>0</v>
      </c>
      <c r="D845">
        <v>19</v>
      </c>
      <c r="E845">
        <v>0</v>
      </c>
      <c r="F845">
        <v>53</v>
      </c>
      <c r="G845">
        <v>0</v>
      </c>
      <c r="H845">
        <v>123</v>
      </c>
      <c r="I845">
        <v>399</v>
      </c>
      <c r="J845" t="s">
        <v>1276</v>
      </c>
      <c r="K845" t="str">
        <f>INDEX('Planning Periods'!$O$2:$O$540,MATCH('Table B Values'!A845,'Planning Periods'!$A$2:$A$540,0))</f>
        <v>Butte County</v>
      </c>
      <c r="S845" t="s">
        <v>898</v>
      </c>
      <c r="T845">
        <v>2021</v>
      </c>
      <c r="U845">
        <v>0</v>
      </c>
    </row>
    <row r="846" spans="1:21">
      <c r="A846" t="s">
        <v>785</v>
      </c>
      <c r="B846">
        <v>2021</v>
      </c>
      <c r="C846">
        <v>0</v>
      </c>
      <c r="D846">
        <v>5</v>
      </c>
      <c r="E846">
        <v>0</v>
      </c>
      <c r="F846">
        <v>8</v>
      </c>
      <c r="G846">
        <v>0</v>
      </c>
      <c r="H846">
        <v>9</v>
      </c>
      <c r="I846">
        <v>17</v>
      </c>
      <c r="J846" t="s">
        <v>1276</v>
      </c>
      <c r="K846" t="str">
        <f>INDEX('Planning Periods'!$O$2:$O$540,MATCH('Table B Values'!A846,'Planning Periods'!$A$2:$A$540,0))</f>
        <v>Los Angeles County</v>
      </c>
      <c r="S846" t="s">
        <v>1184</v>
      </c>
      <c r="T846">
        <v>2021</v>
      </c>
      <c r="U846">
        <v>0</v>
      </c>
    </row>
    <row r="847" spans="1:21">
      <c r="A847" t="s">
        <v>837</v>
      </c>
      <c r="B847">
        <v>2021</v>
      </c>
      <c r="C847">
        <v>0</v>
      </c>
      <c r="D847">
        <v>8</v>
      </c>
      <c r="E847">
        <v>0</v>
      </c>
      <c r="F847">
        <v>14</v>
      </c>
      <c r="G847">
        <v>0</v>
      </c>
      <c r="H847">
        <v>2</v>
      </c>
      <c r="I847">
        <v>112</v>
      </c>
      <c r="J847" t="s">
        <v>1276</v>
      </c>
      <c r="K847" t="str">
        <f>INDEX('Planning Periods'!$O$2:$O$540,MATCH('Table B Values'!A847,'Planning Periods'!$A$2:$A$540,0))</f>
        <v>Los Angeles County</v>
      </c>
      <c r="S847" t="s">
        <v>891</v>
      </c>
      <c r="T847">
        <v>2021</v>
      </c>
      <c r="U847">
        <v>0</v>
      </c>
    </row>
    <row r="848" spans="1:21">
      <c r="A848" t="s">
        <v>1230</v>
      </c>
      <c r="B848">
        <v>2021</v>
      </c>
      <c r="C848">
        <v>0</v>
      </c>
      <c r="D848">
        <v>0</v>
      </c>
      <c r="E848">
        <v>0</v>
      </c>
      <c r="F848">
        <v>81</v>
      </c>
      <c r="G848">
        <v>0</v>
      </c>
      <c r="H848">
        <v>0</v>
      </c>
      <c r="I848" s="359">
        <v>1</v>
      </c>
      <c r="J848" t="s">
        <v>1276</v>
      </c>
      <c r="K848" t="str">
        <f>INDEX('Planning Periods'!$O$2:$O$540,MATCH('Table B Values'!A848,'Planning Periods'!$A$2:$A$540,0))</f>
        <v>San Mateo County</v>
      </c>
      <c r="S848" t="s">
        <v>1030</v>
      </c>
      <c r="T848">
        <v>2021</v>
      </c>
      <c r="U848">
        <v>0</v>
      </c>
    </row>
    <row r="849" spans="1:21">
      <c r="A849" t="s">
        <v>789</v>
      </c>
      <c r="B849">
        <v>2021</v>
      </c>
      <c r="C849">
        <v>0</v>
      </c>
      <c r="D849">
        <v>2</v>
      </c>
      <c r="E849">
        <v>0</v>
      </c>
      <c r="F849">
        <v>11</v>
      </c>
      <c r="G849">
        <v>0</v>
      </c>
      <c r="H849">
        <v>9</v>
      </c>
      <c r="I849">
        <v>339</v>
      </c>
      <c r="J849" t="s">
        <v>1276</v>
      </c>
      <c r="K849" t="str">
        <f>INDEX('Planning Periods'!$O$2:$O$540,MATCH('Table B Values'!A849,'Planning Periods'!$A$2:$A$540,0))</f>
        <v>San Bernardino County</v>
      </c>
      <c r="S849" t="s">
        <v>942</v>
      </c>
      <c r="T849">
        <v>2021</v>
      </c>
      <c r="U849">
        <v>0</v>
      </c>
    </row>
    <row r="850" spans="1:21">
      <c r="A850" t="s">
        <v>1228</v>
      </c>
      <c r="B850">
        <v>2021</v>
      </c>
      <c r="C850">
        <v>0</v>
      </c>
      <c r="D850">
        <v>0</v>
      </c>
      <c r="E850">
        <v>0</v>
      </c>
      <c r="F850">
        <v>1</v>
      </c>
      <c r="G850">
        <v>0</v>
      </c>
      <c r="H850">
        <v>1</v>
      </c>
      <c r="I850">
        <v>136</v>
      </c>
      <c r="J850" t="s">
        <v>1276</v>
      </c>
      <c r="K850" t="str">
        <f>INDEX('Planning Periods'!$O$2:$O$540,MATCH('Table B Values'!A850,'Planning Periods'!$A$2:$A$540,0))</f>
        <v>Fresno County</v>
      </c>
      <c r="S850" t="s">
        <v>1186</v>
      </c>
      <c r="T850">
        <v>2021</v>
      </c>
      <c r="U850">
        <v>0</v>
      </c>
    </row>
    <row r="851" spans="1:21">
      <c r="A851" t="s">
        <v>1222</v>
      </c>
      <c r="B851">
        <v>2021</v>
      </c>
      <c r="C851">
        <v>0</v>
      </c>
      <c r="D851">
        <v>0</v>
      </c>
      <c r="E851">
        <v>0</v>
      </c>
      <c r="F851">
        <v>0</v>
      </c>
      <c r="G851">
        <v>0</v>
      </c>
      <c r="H851">
        <v>0</v>
      </c>
      <c r="I851">
        <v>36</v>
      </c>
      <c r="J851" t="s">
        <v>1276</v>
      </c>
      <c r="K851" t="str">
        <f>INDEX('Planning Periods'!$O$2:$O$540,MATCH('Table B Values'!A851,'Planning Periods'!$A$2:$A$540,0))</f>
        <v>Solano County</v>
      </c>
      <c r="S851" t="s">
        <v>1187</v>
      </c>
      <c r="T851">
        <v>2021</v>
      </c>
      <c r="U851">
        <v>0</v>
      </c>
    </row>
    <row r="852" spans="1:21">
      <c r="A852" t="s">
        <v>1223</v>
      </c>
      <c r="B852">
        <v>2021</v>
      </c>
      <c r="C852">
        <v>0</v>
      </c>
      <c r="D852">
        <v>0</v>
      </c>
      <c r="E852">
        <v>0</v>
      </c>
      <c r="F852">
        <v>0</v>
      </c>
      <c r="G852">
        <v>0</v>
      </c>
      <c r="H852">
        <v>0</v>
      </c>
      <c r="I852">
        <v>12</v>
      </c>
      <c r="J852" t="s">
        <v>1276</v>
      </c>
      <c r="K852" t="str">
        <f>INDEX('Planning Periods'!$O$2:$O$540,MATCH('Table B Values'!A852,'Planning Periods'!$A$2:$A$540,0))</f>
        <v>San Joaquin County</v>
      </c>
      <c r="S852" t="s">
        <v>1177</v>
      </c>
      <c r="T852">
        <v>2021</v>
      </c>
      <c r="U852">
        <v>0</v>
      </c>
    </row>
    <row r="853" spans="1:21">
      <c r="A853" t="s">
        <v>1221</v>
      </c>
      <c r="B853">
        <v>2021</v>
      </c>
      <c r="C853">
        <v>50</v>
      </c>
      <c r="D853">
        <v>0</v>
      </c>
      <c r="E853">
        <v>25</v>
      </c>
      <c r="F853">
        <v>0</v>
      </c>
      <c r="G853">
        <v>0</v>
      </c>
      <c r="H853">
        <v>44</v>
      </c>
      <c r="I853">
        <v>54</v>
      </c>
      <c r="J853" t="s">
        <v>1276</v>
      </c>
      <c r="K853" t="str">
        <f>INDEX('Planning Periods'!$O$2:$O$540,MATCH('Table B Values'!A853,'Planning Periods'!$A$2:$A$540,0))</f>
        <v>Kern County</v>
      </c>
      <c r="S853" t="s">
        <v>1188</v>
      </c>
      <c r="T853">
        <v>2021</v>
      </c>
      <c r="U853">
        <v>0</v>
      </c>
    </row>
    <row r="854" spans="1:21">
      <c r="A854" t="s">
        <v>843</v>
      </c>
      <c r="B854">
        <v>2021</v>
      </c>
      <c r="C854">
        <v>0</v>
      </c>
      <c r="D854">
        <v>0</v>
      </c>
      <c r="E854">
        <v>0</v>
      </c>
      <c r="F854">
        <v>0</v>
      </c>
      <c r="G854">
        <v>0</v>
      </c>
      <c r="H854">
        <v>0</v>
      </c>
      <c r="I854">
        <v>189</v>
      </c>
      <c r="J854" t="s">
        <v>1276</v>
      </c>
      <c r="K854" t="str">
        <f>INDEX('Planning Periods'!$O$2:$O$540,MATCH('Table B Values'!A854,'Planning Periods'!$A$2:$A$540,0))</f>
        <v>San Bernardino County</v>
      </c>
      <c r="S854" t="s">
        <v>1190</v>
      </c>
      <c r="T854">
        <v>2021</v>
      </c>
      <c r="U854">
        <v>0</v>
      </c>
    </row>
    <row r="855" spans="1:21">
      <c r="A855" t="s">
        <v>1229</v>
      </c>
      <c r="B855">
        <v>2021</v>
      </c>
      <c r="C855">
        <v>148</v>
      </c>
      <c r="D855">
        <v>17</v>
      </c>
      <c r="E855">
        <v>0</v>
      </c>
      <c r="F855">
        <v>0</v>
      </c>
      <c r="G855">
        <v>0</v>
      </c>
      <c r="H855">
        <v>0</v>
      </c>
      <c r="I855" s="359">
        <v>99</v>
      </c>
      <c r="J855" t="s">
        <v>1276</v>
      </c>
      <c r="K855" t="str">
        <f>INDEX('Planning Periods'!$O$2:$O$540,MATCH('Table B Values'!A855,'Planning Periods'!$A$2:$A$540,0))</f>
        <v>Contra Costa County</v>
      </c>
      <c r="S855" t="s">
        <v>1021</v>
      </c>
      <c r="T855">
        <v>2021</v>
      </c>
      <c r="U855">
        <v>0</v>
      </c>
    </row>
    <row r="856" spans="1:21">
      <c r="A856" t="s">
        <v>832</v>
      </c>
      <c r="B856">
        <v>2021</v>
      </c>
      <c r="C856">
        <v>0</v>
      </c>
      <c r="D856">
        <v>0</v>
      </c>
      <c r="E856">
        <v>0</v>
      </c>
      <c r="F856">
        <v>0</v>
      </c>
      <c r="G856">
        <v>0</v>
      </c>
      <c r="H856">
        <v>2</v>
      </c>
      <c r="I856">
        <v>5</v>
      </c>
      <c r="J856" t="s">
        <v>1276</v>
      </c>
      <c r="K856" t="str">
        <f>INDEX('Planning Periods'!$O$2:$O$540,MATCH('Table B Values'!A856,'Planning Periods'!$A$2:$A$540,0))</f>
        <v>Los Angeles County</v>
      </c>
      <c r="S856" t="s">
        <v>1192</v>
      </c>
      <c r="T856">
        <v>2021</v>
      </c>
      <c r="U856">
        <v>0</v>
      </c>
    </row>
    <row r="857" spans="1:21">
      <c r="A857" t="s">
        <v>1226</v>
      </c>
      <c r="B857">
        <v>2021</v>
      </c>
      <c r="C857">
        <v>63</v>
      </c>
      <c r="D857">
        <v>0</v>
      </c>
      <c r="E857">
        <v>15</v>
      </c>
      <c r="F857">
        <v>2</v>
      </c>
      <c r="G857">
        <v>2</v>
      </c>
      <c r="H857">
        <v>33</v>
      </c>
      <c r="I857">
        <v>118</v>
      </c>
      <c r="J857" t="s">
        <v>1276</v>
      </c>
      <c r="K857" t="str">
        <f>INDEX('Planning Periods'!$O$2:$O$540,MATCH('Table B Values'!A857,'Planning Periods'!$A$2:$A$540,0))</f>
        <v>Tulare County</v>
      </c>
      <c r="S857" t="s">
        <v>1046</v>
      </c>
      <c r="T857">
        <v>2021</v>
      </c>
      <c r="U857">
        <v>0</v>
      </c>
    </row>
    <row r="858" spans="1:21">
      <c r="A858" t="s">
        <v>1227</v>
      </c>
      <c r="B858">
        <v>2021</v>
      </c>
      <c r="C858">
        <v>0</v>
      </c>
      <c r="D858">
        <v>6</v>
      </c>
      <c r="E858">
        <v>0</v>
      </c>
      <c r="F858">
        <v>1</v>
      </c>
      <c r="G858">
        <v>0</v>
      </c>
      <c r="H858">
        <v>1</v>
      </c>
      <c r="I858">
        <v>4</v>
      </c>
      <c r="J858" t="s">
        <v>1276</v>
      </c>
      <c r="K858" t="str">
        <f>INDEX('Planning Periods'!$O$2:$O$540,MATCH('Table B Values'!A858,'Planning Periods'!$A$2:$A$540,0))</f>
        <v>San Mateo County</v>
      </c>
      <c r="S858" t="s">
        <v>1191</v>
      </c>
      <c r="T858">
        <v>2021</v>
      </c>
      <c r="U858">
        <v>0</v>
      </c>
    </row>
    <row r="859" spans="1:21">
      <c r="A859" t="s">
        <v>849</v>
      </c>
      <c r="B859">
        <v>2021</v>
      </c>
      <c r="C859">
        <v>0</v>
      </c>
      <c r="D859">
        <v>0</v>
      </c>
      <c r="E859">
        <v>8</v>
      </c>
      <c r="F859">
        <v>0</v>
      </c>
      <c r="G859">
        <v>0</v>
      </c>
      <c r="H859">
        <v>0</v>
      </c>
      <c r="I859">
        <v>0</v>
      </c>
      <c r="J859" t="s">
        <v>1276</v>
      </c>
      <c r="K859" t="str">
        <f>INDEX('Planning Periods'!$O$2:$O$540,MATCH('Table B Values'!A859,'Planning Periods'!$A$2:$A$540,0))</f>
        <v>Ventura County</v>
      </c>
      <c r="S859" t="s">
        <v>1042</v>
      </c>
      <c r="T859">
        <v>2021</v>
      </c>
      <c r="U859">
        <v>0</v>
      </c>
    </row>
    <row r="860" spans="1:21">
      <c r="A860" t="s">
        <v>1216</v>
      </c>
      <c r="B860">
        <v>2021</v>
      </c>
      <c r="C860">
        <v>9</v>
      </c>
      <c r="D860">
        <v>0</v>
      </c>
      <c r="E860">
        <v>10</v>
      </c>
      <c r="F860">
        <v>0</v>
      </c>
      <c r="G860">
        <v>37</v>
      </c>
      <c r="H860">
        <v>0</v>
      </c>
      <c r="I860">
        <v>108</v>
      </c>
      <c r="J860" t="s">
        <v>1276</v>
      </c>
      <c r="K860" t="str">
        <f>INDEX('Planning Periods'!$O$2:$O$540,MATCH('Table B Values'!A860,'Planning Periods'!$A$2:$A$540,0))</f>
        <v>Los Angeles County</v>
      </c>
      <c r="S860" t="s">
        <v>925</v>
      </c>
      <c r="T860">
        <v>2021</v>
      </c>
      <c r="U860">
        <v>0</v>
      </c>
    </row>
    <row r="861" spans="1:21">
      <c r="A861" t="s">
        <v>863</v>
      </c>
      <c r="B861">
        <v>2021</v>
      </c>
      <c r="C861">
        <v>0</v>
      </c>
      <c r="D861">
        <v>0</v>
      </c>
      <c r="E861">
        <v>0</v>
      </c>
      <c r="F861">
        <v>0</v>
      </c>
      <c r="G861">
        <v>0</v>
      </c>
      <c r="H861">
        <v>9</v>
      </c>
      <c r="I861">
        <v>18</v>
      </c>
      <c r="J861" t="s">
        <v>1276</v>
      </c>
      <c r="K861" t="str">
        <f>INDEX('Planning Periods'!$O$2:$O$540,MATCH('Table B Values'!A861,'Planning Periods'!$A$2:$A$540,0))</f>
        <v>San Diego County</v>
      </c>
      <c r="S861" t="s">
        <v>1023</v>
      </c>
      <c r="T861">
        <v>2021</v>
      </c>
      <c r="U861">
        <v>0</v>
      </c>
    </row>
    <row r="862" spans="1:21">
      <c r="A862" t="s">
        <v>861</v>
      </c>
      <c r="B862">
        <v>2021</v>
      </c>
      <c r="C862">
        <v>0</v>
      </c>
      <c r="D862">
        <v>0</v>
      </c>
      <c r="E862">
        <v>0</v>
      </c>
      <c r="F862">
        <v>0</v>
      </c>
      <c r="G862">
        <v>0</v>
      </c>
      <c r="H862">
        <v>0</v>
      </c>
      <c r="I862">
        <v>276</v>
      </c>
      <c r="J862" t="s">
        <v>1276</v>
      </c>
      <c r="K862" t="str">
        <f>INDEX('Planning Periods'!$O$2:$O$540,MATCH('Table B Values'!A862,'Planning Periods'!$A$2:$A$540,0))</f>
        <v>Riverside County</v>
      </c>
      <c r="S862" t="s">
        <v>1044</v>
      </c>
      <c r="T862">
        <v>2021</v>
      </c>
      <c r="U862">
        <v>0</v>
      </c>
    </row>
    <row r="863" spans="1:21">
      <c r="A863" t="s">
        <v>858</v>
      </c>
      <c r="B863">
        <v>2021</v>
      </c>
      <c r="C863">
        <v>0</v>
      </c>
      <c r="D863">
        <v>0</v>
      </c>
      <c r="E863">
        <v>0</v>
      </c>
      <c r="F863">
        <v>0</v>
      </c>
      <c r="G863">
        <v>0</v>
      </c>
      <c r="H863">
        <v>0</v>
      </c>
      <c r="I863">
        <v>666</v>
      </c>
      <c r="J863" t="s">
        <v>1276</v>
      </c>
      <c r="K863" t="str">
        <f>INDEX('Planning Periods'!$O$2:$O$540,MATCH('Table B Values'!A863,'Planning Periods'!$A$2:$A$540,0))</f>
        <v>San Bernardino County</v>
      </c>
      <c r="S863" t="s">
        <v>943</v>
      </c>
      <c r="T863">
        <v>2021</v>
      </c>
      <c r="U863">
        <v>0</v>
      </c>
    </row>
    <row r="864" spans="1:21">
      <c r="A864" t="s">
        <v>866</v>
      </c>
      <c r="B864">
        <v>2021</v>
      </c>
      <c r="C864">
        <v>0</v>
      </c>
      <c r="D864">
        <v>0</v>
      </c>
      <c r="E864">
        <v>0</v>
      </c>
      <c r="F864">
        <v>0</v>
      </c>
      <c r="G864">
        <v>0</v>
      </c>
      <c r="H864">
        <v>110</v>
      </c>
      <c r="I864">
        <v>149</v>
      </c>
      <c r="J864" t="s">
        <v>1276</v>
      </c>
      <c r="K864" t="str">
        <f>INDEX('Planning Periods'!$O$2:$O$540,MATCH('Table B Values'!A864,'Planning Periods'!$A$2:$A$540,0))</f>
        <v>Sacramento County</v>
      </c>
      <c r="S864" t="s">
        <v>946</v>
      </c>
      <c r="T864">
        <v>2021</v>
      </c>
      <c r="U864">
        <v>0</v>
      </c>
    </row>
    <row r="865" spans="1:21">
      <c r="A865" t="s">
        <v>943</v>
      </c>
      <c r="B865">
        <v>2021</v>
      </c>
      <c r="C865">
        <v>0</v>
      </c>
      <c r="D865">
        <v>32</v>
      </c>
      <c r="E865">
        <v>1</v>
      </c>
      <c r="F865">
        <v>11</v>
      </c>
      <c r="G865">
        <v>0</v>
      </c>
      <c r="H865">
        <v>0</v>
      </c>
      <c r="I865">
        <v>22</v>
      </c>
      <c r="J865" t="s">
        <v>1276</v>
      </c>
      <c r="K865" t="str">
        <f>INDEX('Planning Periods'!$O$2:$O$540,MATCH('Table B Values'!A865,'Planning Periods'!$A$2:$A$540,0))</f>
        <v>Marin County</v>
      </c>
      <c r="S865" t="s">
        <v>1282</v>
      </c>
      <c r="T865">
        <v>2021</v>
      </c>
      <c r="U865">
        <v>0</v>
      </c>
    </row>
    <row r="866" spans="1:21">
      <c r="A866" t="s">
        <v>776</v>
      </c>
      <c r="B866">
        <v>2021</v>
      </c>
      <c r="C866">
        <v>0</v>
      </c>
      <c r="D866">
        <v>0</v>
      </c>
      <c r="E866">
        <v>0</v>
      </c>
      <c r="F866">
        <v>0</v>
      </c>
      <c r="G866">
        <v>0</v>
      </c>
      <c r="H866">
        <v>7</v>
      </c>
      <c r="I866">
        <v>0</v>
      </c>
      <c r="J866" t="s">
        <v>1276</v>
      </c>
      <c r="K866" t="str">
        <f>INDEX('Planning Periods'!$O$2:$O$540,MATCH('Table B Values'!A866,'Planning Periods'!$A$2:$A$540,0))</f>
        <v>San Bernardino County</v>
      </c>
      <c r="S866" t="s">
        <v>950</v>
      </c>
      <c r="T866">
        <v>2021</v>
      </c>
      <c r="U866">
        <v>0</v>
      </c>
    </row>
    <row r="867" spans="1:21">
      <c r="A867" t="s">
        <v>779</v>
      </c>
      <c r="B867">
        <v>2021</v>
      </c>
      <c r="C867">
        <v>0</v>
      </c>
      <c r="D867">
        <v>17</v>
      </c>
      <c r="E867">
        <v>0</v>
      </c>
      <c r="F867">
        <v>43</v>
      </c>
      <c r="G867">
        <v>0</v>
      </c>
      <c r="H867">
        <v>62</v>
      </c>
      <c r="I867" s="359">
        <v>29</v>
      </c>
      <c r="J867" t="s">
        <v>1276</v>
      </c>
      <c r="K867" t="str">
        <f>INDEX('Planning Periods'!$O$2:$O$540,MATCH('Table B Values'!A867,'Planning Periods'!$A$2:$A$540,0))</f>
        <v>Tulare County</v>
      </c>
      <c r="S867" t="s">
        <v>830</v>
      </c>
      <c r="T867">
        <v>2021</v>
      </c>
      <c r="U867">
        <v>0</v>
      </c>
    </row>
    <row r="868" spans="1:21">
      <c r="A868" t="s">
        <v>771</v>
      </c>
      <c r="B868">
        <v>2021</v>
      </c>
      <c r="C868">
        <v>0</v>
      </c>
      <c r="D868">
        <v>0</v>
      </c>
      <c r="E868">
        <v>0</v>
      </c>
      <c r="F868">
        <v>5</v>
      </c>
      <c r="G868">
        <v>0</v>
      </c>
      <c r="H868">
        <v>9</v>
      </c>
      <c r="I868">
        <v>34</v>
      </c>
      <c r="J868" t="s">
        <v>1276</v>
      </c>
      <c r="K868" t="str">
        <f>INDEX('Planning Periods'!$O$2:$O$540,MATCH('Table B Values'!A868,'Planning Periods'!$A$2:$A$540,0))</f>
        <v>Stanislaus County</v>
      </c>
      <c r="S868" t="s">
        <v>956</v>
      </c>
      <c r="T868">
        <v>2021</v>
      </c>
      <c r="U868">
        <v>0</v>
      </c>
    </row>
    <row r="869" spans="1:21">
      <c r="A869" t="s">
        <v>774</v>
      </c>
      <c r="B869">
        <v>2021</v>
      </c>
      <c r="C869">
        <v>0</v>
      </c>
      <c r="D869">
        <v>2</v>
      </c>
      <c r="E869">
        <v>0</v>
      </c>
      <c r="F869">
        <v>1</v>
      </c>
      <c r="G869">
        <v>0</v>
      </c>
      <c r="H869">
        <v>0</v>
      </c>
      <c r="I869">
        <v>6</v>
      </c>
      <c r="J869" t="s">
        <v>1276</v>
      </c>
      <c r="K869" t="str">
        <f>INDEX('Planning Periods'!$O$2:$O$540,MATCH('Table B Values'!A869,'Planning Periods'!$A$2:$A$540,0))</f>
        <v>Orange County</v>
      </c>
      <c r="S869" t="s">
        <v>958</v>
      </c>
      <c r="T869">
        <v>2021</v>
      </c>
      <c r="U869">
        <v>0</v>
      </c>
    </row>
    <row r="870" spans="1:21">
      <c r="A870" t="s">
        <v>790</v>
      </c>
      <c r="B870">
        <v>2021</v>
      </c>
      <c r="C870">
        <v>0</v>
      </c>
      <c r="D870">
        <v>0</v>
      </c>
      <c r="E870">
        <v>0</v>
      </c>
      <c r="F870">
        <v>0</v>
      </c>
      <c r="G870">
        <v>0</v>
      </c>
      <c r="H870">
        <v>23</v>
      </c>
      <c r="I870">
        <v>0</v>
      </c>
      <c r="J870" t="s">
        <v>1276</v>
      </c>
      <c r="K870" t="str">
        <f>INDEX('Planning Periods'!$O$2:$O$540,MATCH('Table B Values'!A870,'Planning Periods'!$A$2:$A$540,0))</f>
        <v>Alameda County</v>
      </c>
      <c r="S870" t="s">
        <v>947</v>
      </c>
      <c r="T870">
        <v>2021</v>
      </c>
      <c r="U870">
        <v>0</v>
      </c>
    </row>
    <row r="871" spans="1:21">
      <c r="A871" t="s">
        <v>802</v>
      </c>
      <c r="B871">
        <v>2021</v>
      </c>
      <c r="C871">
        <v>0</v>
      </c>
      <c r="D871">
        <v>0</v>
      </c>
      <c r="E871">
        <v>3</v>
      </c>
      <c r="F871">
        <v>0</v>
      </c>
      <c r="G871">
        <v>0</v>
      </c>
      <c r="H871">
        <v>0</v>
      </c>
      <c r="I871">
        <v>486</v>
      </c>
      <c r="J871" t="s">
        <v>1276</v>
      </c>
      <c r="K871" t="str">
        <f>INDEX('Planning Periods'!$O$2:$O$540,MATCH('Table B Values'!A871,'Planning Periods'!$A$2:$A$540,0))</f>
        <v>Ventura County</v>
      </c>
      <c r="S871" t="s">
        <v>1024</v>
      </c>
      <c r="T871">
        <v>2021</v>
      </c>
      <c r="U871">
        <v>0</v>
      </c>
    </row>
    <row r="872" spans="1:21">
      <c r="A872" t="s">
        <v>793</v>
      </c>
      <c r="B872">
        <v>2021</v>
      </c>
      <c r="C872">
        <v>0</v>
      </c>
      <c r="D872">
        <v>17</v>
      </c>
      <c r="E872">
        <v>0</v>
      </c>
      <c r="F872">
        <v>39</v>
      </c>
      <c r="G872">
        <v>0</v>
      </c>
      <c r="H872">
        <v>28</v>
      </c>
      <c r="I872">
        <v>37</v>
      </c>
      <c r="J872" t="s">
        <v>1276</v>
      </c>
      <c r="K872" t="str">
        <f>INDEX('Planning Periods'!$O$2:$O$540,MATCH('Table B Values'!A872,'Planning Periods'!$A$2:$A$540,0))</f>
        <v>Ventura County</v>
      </c>
      <c r="S872" t="s">
        <v>1017</v>
      </c>
      <c r="T872">
        <v>2021</v>
      </c>
      <c r="U872">
        <v>0</v>
      </c>
    </row>
    <row r="873" spans="1:21">
      <c r="A873" t="s">
        <v>811</v>
      </c>
      <c r="B873">
        <v>2021</v>
      </c>
      <c r="C873">
        <v>0</v>
      </c>
      <c r="D873">
        <v>0</v>
      </c>
      <c r="E873">
        <v>0</v>
      </c>
      <c r="F873">
        <v>0</v>
      </c>
      <c r="G873">
        <v>0</v>
      </c>
      <c r="H873" s="359">
        <v>0</v>
      </c>
      <c r="I873" s="359">
        <v>37</v>
      </c>
      <c r="J873" t="s">
        <v>1276</v>
      </c>
      <c r="K873" t="str">
        <f>INDEX('Planning Periods'!$O$2:$O$540,MATCH('Table B Values'!A873,'Planning Periods'!$A$2:$A$540,0))</f>
        <v>Solano County</v>
      </c>
      <c r="S873" t="s">
        <v>1020</v>
      </c>
      <c r="T873">
        <v>2021</v>
      </c>
      <c r="U873">
        <v>0</v>
      </c>
    </row>
    <row r="874" spans="1:21">
      <c r="A874" t="s">
        <v>805</v>
      </c>
      <c r="B874">
        <v>2021</v>
      </c>
      <c r="C874">
        <v>0</v>
      </c>
      <c r="D874">
        <v>0</v>
      </c>
      <c r="E874">
        <v>0</v>
      </c>
      <c r="F874">
        <v>0</v>
      </c>
      <c r="G874">
        <v>0</v>
      </c>
      <c r="H874">
        <v>34</v>
      </c>
      <c r="I874">
        <v>64</v>
      </c>
      <c r="J874" t="s">
        <v>1276</v>
      </c>
      <c r="K874" t="str">
        <f>INDEX('Planning Periods'!$O$2:$O$540,MATCH('Table B Values'!A874,'Planning Periods'!$A$2:$A$540,0))</f>
        <v>San Bernardino County</v>
      </c>
      <c r="S874" t="s">
        <v>1029</v>
      </c>
      <c r="T874">
        <v>2021</v>
      </c>
      <c r="U874">
        <v>0</v>
      </c>
    </row>
    <row r="875" spans="1:21">
      <c r="A875" t="s">
        <v>808</v>
      </c>
      <c r="B875">
        <v>2021</v>
      </c>
      <c r="C875">
        <v>27</v>
      </c>
      <c r="D875">
        <v>0</v>
      </c>
      <c r="E875">
        <v>32</v>
      </c>
      <c r="F875">
        <v>16</v>
      </c>
      <c r="G875">
        <v>0</v>
      </c>
      <c r="H875">
        <v>0</v>
      </c>
      <c r="I875">
        <v>540</v>
      </c>
      <c r="J875" t="s">
        <v>1276</v>
      </c>
      <c r="K875" t="str">
        <f>INDEX('Planning Periods'!$O$2:$O$540,MATCH('Table B Values'!A875,'Planning Periods'!$A$2:$A$540,0))</f>
        <v>Solano County</v>
      </c>
      <c r="S875" t="s">
        <v>804</v>
      </c>
      <c r="T875">
        <v>2021</v>
      </c>
      <c r="U875">
        <v>133</v>
      </c>
    </row>
    <row r="876" spans="1:21">
      <c r="A876" t="s">
        <v>810</v>
      </c>
      <c r="B876">
        <v>2021</v>
      </c>
      <c r="C876">
        <v>0</v>
      </c>
      <c r="D876">
        <v>35</v>
      </c>
      <c r="E876">
        <v>0</v>
      </c>
      <c r="F876">
        <v>0</v>
      </c>
      <c r="G876">
        <v>0</v>
      </c>
      <c r="H876">
        <v>0</v>
      </c>
      <c r="I876">
        <v>5</v>
      </c>
      <c r="J876" t="s">
        <v>1276</v>
      </c>
      <c r="K876" t="str">
        <f>INDEX('Planning Periods'!$O$2:$O$540,MATCH('Table B Values'!A876,'Planning Periods'!$A$2:$A$540,0))</f>
        <v>Los Angeles County</v>
      </c>
      <c r="S876" t="s">
        <v>1025</v>
      </c>
      <c r="T876">
        <v>2021</v>
      </c>
      <c r="U876">
        <v>0</v>
      </c>
    </row>
    <row r="877" spans="1:21">
      <c r="A877" t="s">
        <v>839</v>
      </c>
      <c r="B877">
        <v>2021</v>
      </c>
      <c r="C877">
        <v>0</v>
      </c>
      <c r="D877">
        <v>0</v>
      </c>
      <c r="E877">
        <v>0</v>
      </c>
      <c r="F877">
        <v>0</v>
      </c>
      <c r="G877">
        <v>0</v>
      </c>
      <c r="H877">
        <v>0</v>
      </c>
      <c r="I877">
        <v>56</v>
      </c>
      <c r="J877" t="s">
        <v>1276</v>
      </c>
      <c r="K877" t="str">
        <f>INDEX('Planning Periods'!$O$2:$O$540,MATCH('Table B Values'!A877,'Planning Periods'!$A$2:$A$540,0))</f>
        <v>Ventura County</v>
      </c>
      <c r="S877" t="s">
        <v>1027</v>
      </c>
      <c r="T877">
        <v>2021</v>
      </c>
      <c r="U877">
        <v>10</v>
      </c>
    </row>
    <row r="878" spans="1:21">
      <c r="A878" t="s">
        <v>846</v>
      </c>
      <c r="B878">
        <v>2021</v>
      </c>
      <c r="C878">
        <v>0</v>
      </c>
      <c r="D878">
        <v>0</v>
      </c>
      <c r="E878">
        <v>0</v>
      </c>
      <c r="F878">
        <v>0</v>
      </c>
      <c r="G878">
        <v>0</v>
      </c>
      <c r="H878">
        <v>2</v>
      </c>
      <c r="I878">
        <v>4</v>
      </c>
      <c r="J878" t="s">
        <v>1276</v>
      </c>
      <c r="K878" t="str">
        <f>INDEX('Planning Periods'!$O$2:$O$540,MATCH('Table B Values'!A878,'Planning Periods'!$A$2:$A$540,0))</f>
        <v>Kern County</v>
      </c>
      <c r="S878" t="s">
        <v>986</v>
      </c>
      <c r="T878">
        <v>2021</v>
      </c>
      <c r="U878">
        <v>0</v>
      </c>
    </row>
    <row r="879" spans="1:21">
      <c r="A879" t="s">
        <v>834</v>
      </c>
      <c r="B879">
        <v>2021</v>
      </c>
      <c r="C879">
        <v>0</v>
      </c>
      <c r="D879">
        <v>0</v>
      </c>
      <c r="E879">
        <v>0</v>
      </c>
      <c r="F879">
        <v>0</v>
      </c>
      <c r="G879">
        <v>0</v>
      </c>
      <c r="H879">
        <v>0</v>
      </c>
      <c r="I879">
        <v>489</v>
      </c>
      <c r="J879" t="s">
        <v>1276</v>
      </c>
      <c r="K879" t="str">
        <f>INDEX('Planning Periods'!$O$2:$O$540,MATCH('Table B Values'!A879,'Planning Periods'!$A$2:$A$540,0))</f>
        <v>Riverside County</v>
      </c>
      <c r="S879" t="s">
        <v>981</v>
      </c>
      <c r="T879">
        <v>2021</v>
      </c>
      <c r="U879">
        <v>0</v>
      </c>
    </row>
    <row r="880" spans="1:21">
      <c r="A880" t="s">
        <v>787</v>
      </c>
      <c r="B880">
        <v>2021</v>
      </c>
      <c r="C880">
        <v>0</v>
      </c>
      <c r="D880">
        <v>0</v>
      </c>
      <c r="E880">
        <v>0</v>
      </c>
      <c r="F880">
        <v>0</v>
      </c>
      <c r="G880">
        <v>0</v>
      </c>
      <c r="H880">
        <v>32</v>
      </c>
      <c r="I880">
        <v>125</v>
      </c>
      <c r="J880" t="s">
        <v>1276</v>
      </c>
      <c r="K880" t="str">
        <f>INDEX('Planning Periods'!$O$2:$O$540,MATCH('Table B Values'!A880,'Planning Periods'!$A$2:$A$540,0))</f>
        <v>Tulare County</v>
      </c>
      <c r="S880" t="s">
        <v>974</v>
      </c>
      <c r="T880">
        <v>2021</v>
      </c>
      <c r="U880">
        <v>0</v>
      </c>
    </row>
    <row r="881" spans="1:21">
      <c r="A881" t="s">
        <v>784</v>
      </c>
      <c r="B881">
        <v>2021</v>
      </c>
      <c r="C881">
        <v>0</v>
      </c>
      <c r="D881">
        <v>0</v>
      </c>
      <c r="E881">
        <v>0</v>
      </c>
      <c r="F881">
        <v>0</v>
      </c>
      <c r="G881">
        <v>48</v>
      </c>
      <c r="H881">
        <v>84</v>
      </c>
      <c r="I881">
        <v>727</v>
      </c>
      <c r="J881" t="s">
        <v>1276</v>
      </c>
      <c r="K881" t="str">
        <f>INDEX('Planning Periods'!$O$2:$O$540,MATCH('Table B Values'!A881,'Planning Periods'!$A$2:$A$540,0))</f>
        <v>San Joaquin County</v>
      </c>
      <c r="S881" t="s">
        <v>915</v>
      </c>
      <c r="T881">
        <v>2021</v>
      </c>
      <c r="U881">
        <v>0</v>
      </c>
    </row>
    <row r="882" spans="1:21">
      <c r="A882" t="s">
        <v>1274</v>
      </c>
      <c r="B882">
        <v>2021</v>
      </c>
      <c r="C882">
        <v>0</v>
      </c>
      <c r="D882">
        <v>0</v>
      </c>
      <c r="E882">
        <v>0</v>
      </c>
      <c r="F882">
        <v>0</v>
      </c>
      <c r="G882">
        <v>0</v>
      </c>
      <c r="H882">
        <v>0</v>
      </c>
      <c r="I882">
        <v>7</v>
      </c>
      <c r="J882" t="s">
        <v>1276</v>
      </c>
      <c r="K882" t="str">
        <f>INDEX('Planning Periods'!$O$2:$O$540,MATCH('Table B Values'!A882,'Planning Periods'!$A$2:$A$540,0))</f>
        <v>Marin County</v>
      </c>
      <c r="S882" t="s">
        <v>961</v>
      </c>
      <c r="T882">
        <v>2021</v>
      </c>
      <c r="U882">
        <v>0</v>
      </c>
    </row>
    <row r="883" spans="1:21">
      <c r="A883" t="s">
        <v>782</v>
      </c>
      <c r="B883">
        <v>2021</v>
      </c>
      <c r="C883">
        <v>0</v>
      </c>
      <c r="D883">
        <v>0</v>
      </c>
      <c r="E883">
        <v>0</v>
      </c>
      <c r="F883">
        <v>0</v>
      </c>
      <c r="G883">
        <v>0</v>
      </c>
      <c r="H883">
        <v>0</v>
      </c>
      <c r="I883">
        <v>81</v>
      </c>
      <c r="J883" t="s">
        <v>1276</v>
      </c>
      <c r="K883" t="str">
        <f>INDEX('Planning Periods'!$O$2:$O$540,MATCH('Table B Values'!A883,'Planning Periods'!$A$2:$A$540,0))</f>
        <v>Los Angeles County</v>
      </c>
      <c r="S883" t="s">
        <v>972</v>
      </c>
      <c r="T883">
        <v>2021</v>
      </c>
      <c r="U883">
        <v>0</v>
      </c>
    </row>
    <row r="884" spans="1:21">
      <c r="A884" t="s">
        <v>917</v>
      </c>
      <c r="B884">
        <v>2021</v>
      </c>
      <c r="C884">
        <v>0</v>
      </c>
      <c r="D884">
        <v>0</v>
      </c>
      <c r="E884">
        <v>0</v>
      </c>
      <c r="F884">
        <v>0</v>
      </c>
      <c r="G884">
        <v>0</v>
      </c>
      <c r="H884">
        <v>0</v>
      </c>
      <c r="I884">
        <v>105</v>
      </c>
      <c r="J884" t="s">
        <v>1276</v>
      </c>
      <c r="K884" t="str">
        <f>INDEX('Planning Periods'!$O$2:$O$540,MATCH('Table B Values'!A884,'Planning Periods'!$A$2:$A$540,0))</f>
        <v>Orange County</v>
      </c>
      <c r="S884" t="s">
        <v>770</v>
      </c>
      <c r="T884">
        <v>2021</v>
      </c>
      <c r="U884">
        <v>666</v>
      </c>
    </row>
    <row r="885" spans="1:21">
      <c r="A885" t="s">
        <v>1002</v>
      </c>
      <c r="B885">
        <v>2021</v>
      </c>
      <c r="C885">
        <v>0</v>
      </c>
      <c r="D885">
        <v>0</v>
      </c>
      <c r="E885">
        <v>0</v>
      </c>
      <c r="F885">
        <v>0</v>
      </c>
      <c r="G885">
        <v>0</v>
      </c>
      <c r="H885">
        <v>0</v>
      </c>
      <c r="I885">
        <v>1</v>
      </c>
      <c r="J885" t="s">
        <v>1276</v>
      </c>
      <c r="K885" t="str">
        <f>INDEX('Planning Periods'!$O$2:$O$540,MATCH('Table B Values'!A885,'Planning Periods'!$A$2:$A$540,0))</f>
        <v>Yuba County</v>
      </c>
      <c r="S885" t="s">
        <v>977</v>
      </c>
      <c r="T885">
        <v>2021</v>
      </c>
      <c r="U885">
        <v>0</v>
      </c>
    </row>
    <row r="886" spans="1:21">
      <c r="A886" t="s">
        <v>904</v>
      </c>
      <c r="B886">
        <v>2021</v>
      </c>
      <c r="C886">
        <v>8</v>
      </c>
      <c r="D886">
        <v>0</v>
      </c>
      <c r="E886">
        <v>5</v>
      </c>
      <c r="F886">
        <v>0</v>
      </c>
      <c r="G886">
        <v>8</v>
      </c>
      <c r="H886">
        <v>0</v>
      </c>
      <c r="I886">
        <v>130</v>
      </c>
      <c r="J886" t="s">
        <v>1276</v>
      </c>
      <c r="K886" t="str">
        <f>INDEX('Planning Periods'!$O$2:$O$540,MATCH('Table B Values'!A886,'Planning Periods'!$A$2:$A$540,0))</f>
        <v>Los Angeles County</v>
      </c>
      <c r="S886" t="s">
        <v>1283</v>
      </c>
      <c r="T886">
        <v>2021</v>
      </c>
      <c r="U886">
        <v>0</v>
      </c>
    </row>
    <row r="887" spans="1:21">
      <c r="A887" t="s">
        <v>908</v>
      </c>
      <c r="B887">
        <v>2021</v>
      </c>
      <c r="C887">
        <v>0</v>
      </c>
      <c r="D887">
        <v>1</v>
      </c>
      <c r="E887">
        <v>15</v>
      </c>
      <c r="F887">
        <v>0</v>
      </c>
      <c r="G887">
        <v>8</v>
      </c>
      <c r="H887">
        <v>126</v>
      </c>
      <c r="I887">
        <v>94</v>
      </c>
      <c r="J887" t="s">
        <v>1276</v>
      </c>
      <c r="K887" t="str">
        <f>INDEX('Planning Periods'!$O$2:$O$540,MATCH('Table B Values'!A887,'Planning Periods'!$A$2:$A$540,0))</f>
        <v>Yolo County</v>
      </c>
      <c r="S887" t="s">
        <v>931</v>
      </c>
      <c r="T887">
        <v>2021</v>
      </c>
      <c r="U887">
        <v>0</v>
      </c>
    </row>
    <row r="888" spans="1:21">
      <c r="A888" t="s">
        <v>914</v>
      </c>
      <c r="B888">
        <v>2021</v>
      </c>
      <c r="C888">
        <v>0</v>
      </c>
      <c r="D888">
        <v>0</v>
      </c>
      <c r="E888">
        <v>0</v>
      </c>
      <c r="F888">
        <v>52</v>
      </c>
      <c r="G888">
        <v>0</v>
      </c>
      <c r="H888">
        <v>0</v>
      </c>
      <c r="I888">
        <v>780</v>
      </c>
      <c r="J888" t="s">
        <v>1276</v>
      </c>
      <c r="K888" t="str">
        <f>INDEX('Planning Periods'!$O$2:$O$540,MATCH('Table B Values'!A888,'Planning Periods'!$A$2:$A$540,0))</f>
        <v>Los Angeles County</v>
      </c>
      <c r="S888" t="s">
        <v>923</v>
      </c>
      <c r="T888">
        <v>2021</v>
      </c>
      <c r="U888">
        <v>0</v>
      </c>
    </row>
    <row r="889" spans="1:21">
      <c r="A889" t="s">
        <v>911</v>
      </c>
      <c r="B889">
        <v>2021</v>
      </c>
      <c r="C889">
        <v>0</v>
      </c>
      <c r="D889">
        <v>0</v>
      </c>
      <c r="E889">
        <v>0</v>
      </c>
      <c r="F889">
        <v>0</v>
      </c>
      <c r="G889">
        <v>0</v>
      </c>
      <c r="H889">
        <v>15</v>
      </c>
      <c r="I889">
        <v>0</v>
      </c>
      <c r="J889" t="s">
        <v>1276</v>
      </c>
      <c r="K889" t="str">
        <f>INDEX('Planning Periods'!$O$2:$O$540,MATCH('Table B Values'!A889,'Planning Periods'!$A$2:$A$540,0))</f>
        <v>Glenn County</v>
      </c>
      <c r="S889" t="s">
        <v>938</v>
      </c>
      <c r="T889">
        <v>2021</v>
      </c>
      <c r="U889">
        <v>243</v>
      </c>
    </row>
    <row r="890" spans="1:21">
      <c r="A890" t="s">
        <v>860</v>
      </c>
      <c r="B890">
        <v>2021</v>
      </c>
      <c r="C890">
        <v>24</v>
      </c>
      <c r="D890">
        <v>0</v>
      </c>
      <c r="E890">
        <v>27</v>
      </c>
      <c r="F890">
        <v>0</v>
      </c>
      <c r="G890">
        <v>1</v>
      </c>
      <c r="H890">
        <v>0</v>
      </c>
      <c r="I890">
        <v>15</v>
      </c>
      <c r="J890" t="s">
        <v>1276</v>
      </c>
      <c r="K890" t="str">
        <f>INDEX('Planning Periods'!$O$2:$O$540,MATCH('Table B Values'!A890,'Planning Periods'!$A$2:$A$540,0))</f>
        <v>Sonoma County</v>
      </c>
      <c r="S890" t="s">
        <v>979</v>
      </c>
      <c r="T890">
        <v>2021</v>
      </c>
      <c r="U890">
        <v>0</v>
      </c>
    </row>
    <row r="891" spans="1:21">
      <c r="A891" t="s">
        <v>906</v>
      </c>
      <c r="B891">
        <v>2021</v>
      </c>
      <c r="C891">
        <v>0</v>
      </c>
      <c r="D891">
        <v>0</v>
      </c>
      <c r="E891">
        <v>0</v>
      </c>
      <c r="F891">
        <v>0</v>
      </c>
      <c r="G891">
        <v>0</v>
      </c>
      <c r="H891">
        <v>4</v>
      </c>
      <c r="I891">
        <v>5</v>
      </c>
      <c r="J891" t="s">
        <v>1276</v>
      </c>
      <c r="K891" t="str">
        <f>INDEX('Planning Periods'!$O$2:$O$540,MATCH('Table B Values'!A891,'Planning Periods'!$A$2:$A$540,0))</f>
        <v>Riverside County</v>
      </c>
      <c r="S891" t="s">
        <v>933</v>
      </c>
      <c r="T891">
        <v>2021</v>
      </c>
      <c r="U891">
        <v>0</v>
      </c>
    </row>
    <row r="892" spans="1:21">
      <c r="A892" t="s">
        <v>848</v>
      </c>
      <c r="B892">
        <v>2021</v>
      </c>
      <c r="C892">
        <v>43</v>
      </c>
      <c r="D892">
        <v>4</v>
      </c>
      <c r="E892">
        <v>22</v>
      </c>
      <c r="F892">
        <v>148</v>
      </c>
      <c r="G892">
        <v>0</v>
      </c>
      <c r="H892">
        <v>548</v>
      </c>
      <c r="I892">
        <v>76</v>
      </c>
      <c r="J892" t="s">
        <v>1276</v>
      </c>
      <c r="K892" t="str">
        <f>INDEX('Planning Periods'!$O$2:$O$540,MATCH('Table B Values'!A892,'Planning Periods'!$A$2:$A$540,0))</f>
        <v>Tulare County</v>
      </c>
      <c r="S892" t="s">
        <v>936</v>
      </c>
      <c r="T892">
        <v>2021</v>
      </c>
      <c r="U892">
        <v>0</v>
      </c>
    </row>
    <row r="893" spans="1:21">
      <c r="A893" t="s">
        <v>897</v>
      </c>
      <c r="B893">
        <v>2021</v>
      </c>
      <c r="C893">
        <v>0</v>
      </c>
      <c r="D893">
        <v>0</v>
      </c>
      <c r="E893">
        <v>0</v>
      </c>
      <c r="F893">
        <v>0</v>
      </c>
      <c r="G893">
        <v>0</v>
      </c>
      <c r="H893">
        <v>0</v>
      </c>
      <c r="I893">
        <v>43</v>
      </c>
      <c r="J893" t="s">
        <v>1276</v>
      </c>
      <c r="K893" t="str">
        <f>INDEX('Planning Periods'!$O$2:$O$540,MATCH('Table B Values'!A893,'Planning Periods'!$A$2:$A$540,0))</f>
        <v>San Diego County</v>
      </c>
      <c r="S893" t="s">
        <v>1022</v>
      </c>
      <c r="T893">
        <v>2021</v>
      </c>
      <c r="U893">
        <v>0</v>
      </c>
    </row>
    <row r="894" spans="1:21">
      <c r="A894" t="s">
        <v>899</v>
      </c>
      <c r="B894">
        <v>2021</v>
      </c>
      <c r="C894">
        <v>0</v>
      </c>
      <c r="D894">
        <v>0</v>
      </c>
      <c r="E894">
        <v>0</v>
      </c>
      <c r="F894">
        <v>4</v>
      </c>
      <c r="G894">
        <v>0</v>
      </c>
      <c r="H894">
        <v>2</v>
      </c>
      <c r="I894">
        <v>0</v>
      </c>
      <c r="J894" t="s">
        <v>1276</v>
      </c>
      <c r="K894" t="str">
        <f>INDEX('Planning Periods'!$O$2:$O$540,MATCH('Table B Values'!A894,'Planning Periods'!$A$2:$A$540,0))</f>
        <v>Los Angeles County</v>
      </c>
      <c r="S894" t="s">
        <v>1006</v>
      </c>
      <c r="T894">
        <v>2021</v>
      </c>
      <c r="U894">
        <v>0</v>
      </c>
    </row>
    <row r="895" spans="1:21">
      <c r="A895" t="s">
        <v>796</v>
      </c>
      <c r="B895">
        <v>2021</v>
      </c>
      <c r="C895">
        <v>0</v>
      </c>
      <c r="D895">
        <v>0</v>
      </c>
      <c r="E895">
        <v>0</v>
      </c>
      <c r="F895">
        <v>0</v>
      </c>
      <c r="G895">
        <v>0</v>
      </c>
      <c r="H895">
        <v>0</v>
      </c>
      <c r="I895">
        <v>7</v>
      </c>
      <c r="J895" t="s">
        <v>1276</v>
      </c>
      <c r="K895" t="str">
        <f>INDEX('Planning Periods'!$O$2:$O$540,MATCH('Table B Values'!A895,'Planning Periods'!$A$2:$A$540,0))</f>
        <v>San Bernardino County</v>
      </c>
      <c r="S895" t="s">
        <v>1008</v>
      </c>
      <c r="T895">
        <v>2021</v>
      </c>
      <c r="U895">
        <v>0</v>
      </c>
    </row>
    <row r="896" spans="1:21">
      <c r="A896" t="s">
        <v>799</v>
      </c>
      <c r="B896">
        <v>2021</v>
      </c>
      <c r="C896">
        <v>0</v>
      </c>
      <c r="D896">
        <v>4</v>
      </c>
      <c r="E896">
        <v>0</v>
      </c>
      <c r="F896">
        <v>4</v>
      </c>
      <c r="G896">
        <v>0</v>
      </c>
      <c r="H896">
        <v>3</v>
      </c>
      <c r="I896">
        <v>4</v>
      </c>
      <c r="J896" t="s">
        <v>1276</v>
      </c>
      <c r="K896" t="str">
        <f>INDEX('Planning Periods'!$O$2:$O$540,MATCH('Table B Values'!A896,'Planning Periods'!$A$2:$A$540,0))</f>
        <v>Orange County</v>
      </c>
      <c r="S896" t="s">
        <v>825</v>
      </c>
      <c r="T896">
        <v>2021</v>
      </c>
      <c r="U896">
        <v>0</v>
      </c>
    </row>
    <row r="897" spans="1:21">
      <c r="A897" t="s">
        <v>1273</v>
      </c>
      <c r="B897">
        <v>2021</v>
      </c>
      <c r="C897">
        <v>0</v>
      </c>
      <c r="D897">
        <v>0</v>
      </c>
      <c r="E897">
        <v>0</v>
      </c>
      <c r="F897">
        <v>0</v>
      </c>
      <c r="G897">
        <v>0</v>
      </c>
      <c r="H897">
        <v>0</v>
      </c>
      <c r="I897">
        <v>3</v>
      </c>
      <c r="J897" t="s">
        <v>1276</v>
      </c>
      <c r="K897" t="str">
        <f>INDEX('Planning Periods'!$O$2:$O$540,MATCH('Table B Values'!A897,'Planning Periods'!$A$2:$A$540,0))</f>
        <v>Siskiyou County</v>
      </c>
      <c r="S897" t="s">
        <v>1004</v>
      </c>
      <c r="T897">
        <v>2021</v>
      </c>
      <c r="U897">
        <v>0</v>
      </c>
    </row>
    <row r="898" spans="1:21">
      <c r="A898" t="s">
        <v>892</v>
      </c>
      <c r="B898">
        <v>2021</v>
      </c>
      <c r="C898">
        <v>0</v>
      </c>
      <c r="D898">
        <v>8</v>
      </c>
      <c r="E898">
        <v>0</v>
      </c>
      <c r="F898">
        <v>19</v>
      </c>
      <c r="G898">
        <v>0</v>
      </c>
      <c r="H898">
        <v>3</v>
      </c>
      <c r="I898">
        <v>11</v>
      </c>
      <c r="J898" t="s">
        <v>1276</v>
      </c>
      <c r="K898" t="str">
        <f>INDEX('Planning Periods'!$O$2:$O$540,MATCH('Table B Values'!A898,'Planning Periods'!$A$2:$A$540,0))</f>
        <v>Los Angeles County</v>
      </c>
      <c r="S898" t="s">
        <v>1015</v>
      </c>
      <c r="T898">
        <v>2021</v>
      </c>
      <c r="U898">
        <v>0</v>
      </c>
    </row>
    <row r="899" spans="1:21">
      <c r="A899" t="s">
        <v>890</v>
      </c>
      <c r="B899">
        <v>2021</v>
      </c>
      <c r="C899">
        <v>0</v>
      </c>
      <c r="D899">
        <v>0</v>
      </c>
      <c r="E899">
        <v>4</v>
      </c>
      <c r="F899">
        <v>0</v>
      </c>
      <c r="G899">
        <v>3</v>
      </c>
      <c r="H899">
        <v>0</v>
      </c>
      <c r="I899">
        <v>79</v>
      </c>
      <c r="J899" t="s">
        <v>1276</v>
      </c>
      <c r="K899" t="str">
        <f>INDEX('Planning Periods'!$O$2:$O$540,MATCH('Table B Values'!A899,'Planning Periods'!$A$2:$A$540,0))</f>
        <v>Santa Cruz County</v>
      </c>
      <c r="S899" t="s">
        <v>1010</v>
      </c>
      <c r="T899">
        <v>2021</v>
      </c>
      <c r="U899">
        <v>0</v>
      </c>
    </row>
    <row r="900" spans="1:21">
      <c r="A900" t="s">
        <v>902</v>
      </c>
      <c r="B900">
        <v>2021</v>
      </c>
      <c r="C900">
        <v>0</v>
      </c>
      <c r="D900">
        <v>3</v>
      </c>
      <c r="E900">
        <v>0</v>
      </c>
      <c r="F900">
        <v>4</v>
      </c>
      <c r="G900">
        <v>0</v>
      </c>
      <c r="H900">
        <v>17</v>
      </c>
      <c r="I900">
        <v>106</v>
      </c>
      <c r="J900" t="s">
        <v>1276</v>
      </c>
      <c r="K900" t="str">
        <f>INDEX('Planning Periods'!$O$2:$O$540,MATCH('Table B Values'!A900,'Planning Periods'!$A$2:$A$540,0))</f>
        <v>Contra Costa County</v>
      </c>
      <c r="S900" t="s">
        <v>1285</v>
      </c>
      <c r="T900">
        <v>2021</v>
      </c>
      <c r="U900">
        <v>0</v>
      </c>
    </row>
    <row r="901" spans="1:21">
      <c r="A901" t="s">
        <v>894</v>
      </c>
      <c r="B901">
        <v>2021</v>
      </c>
      <c r="C901">
        <v>0</v>
      </c>
      <c r="D901">
        <v>0</v>
      </c>
      <c r="E901">
        <v>0</v>
      </c>
      <c r="F901">
        <v>19</v>
      </c>
      <c r="G901">
        <v>0</v>
      </c>
      <c r="H901">
        <v>2</v>
      </c>
      <c r="I901">
        <v>4</v>
      </c>
      <c r="J901" t="s">
        <v>1276</v>
      </c>
      <c r="K901" t="str">
        <f>INDEX('Planning Periods'!$O$2:$O$540,MATCH('Table B Values'!A901,'Planning Periods'!$A$2:$A$540,0))</f>
        <v>Kern County</v>
      </c>
      <c r="S901" t="s">
        <v>828</v>
      </c>
      <c r="T901">
        <v>2021</v>
      </c>
      <c r="U901">
        <v>0</v>
      </c>
    </row>
    <row r="902" spans="1:21">
      <c r="A902" t="s">
        <v>889</v>
      </c>
      <c r="B902">
        <v>2021</v>
      </c>
      <c r="C902">
        <v>0</v>
      </c>
      <c r="D902">
        <v>0</v>
      </c>
      <c r="E902">
        <v>0</v>
      </c>
      <c r="F902">
        <v>0</v>
      </c>
      <c r="G902">
        <v>0</v>
      </c>
      <c r="H902">
        <v>2</v>
      </c>
      <c r="I902">
        <v>75</v>
      </c>
      <c r="J902" t="s">
        <v>1276</v>
      </c>
      <c r="K902" t="str">
        <f>INDEX('Planning Periods'!$O$2:$O$540,MATCH('Table B Values'!A902,'Planning Periods'!$A$2:$A$540,0))</f>
        <v>Stanislaus County</v>
      </c>
      <c r="S902" t="s">
        <v>820</v>
      </c>
      <c r="T902">
        <v>2021</v>
      </c>
      <c r="U902">
        <v>0</v>
      </c>
    </row>
    <row r="903" spans="1:21">
      <c r="A903" t="s">
        <v>1045</v>
      </c>
      <c r="B903">
        <v>2021</v>
      </c>
      <c r="C903">
        <v>0</v>
      </c>
      <c r="D903">
        <v>0</v>
      </c>
      <c r="E903">
        <v>0</v>
      </c>
      <c r="F903">
        <v>0</v>
      </c>
      <c r="G903">
        <v>0</v>
      </c>
      <c r="H903">
        <v>5</v>
      </c>
      <c r="I903">
        <v>118</v>
      </c>
      <c r="J903" t="s">
        <v>1276</v>
      </c>
      <c r="K903" t="str">
        <f>INDEX('Planning Periods'!$O$2:$O$540,MATCH('Table B Values'!A903,'Planning Periods'!$A$2:$A$540,0))</f>
        <v>San Diego County</v>
      </c>
      <c r="S903" t="s">
        <v>831</v>
      </c>
      <c r="T903">
        <v>2021</v>
      </c>
      <c r="U903">
        <v>23</v>
      </c>
    </row>
    <row r="904" spans="1:21">
      <c r="A904" t="s">
        <v>1039</v>
      </c>
      <c r="B904">
        <v>2021</v>
      </c>
      <c r="C904">
        <v>0</v>
      </c>
      <c r="D904">
        <v>0</v>
      </c>
      <c r="E904">
        <v>8</v>
      </c>
      <c r="F904">
        <v>0</v>
      </c>
      <c r="G904">
        <v>0</v>
      </c>
      <c r="H904">
        <v>58</v>
      </c>
      <c r="I904">
        <v>5</v>
      </c>
      <c r="J904" t="s">
        <v>1276</v>
      </c>
      <c r="K904" t="str">
        <f>INDEX('Planning Periods'!$O$2:$O$540,MATCH('Table B Values'!A904,'Planning Periods'!$A$2:$A$540,0))</f>
        <v>Santa Clara County</v>
      </c>
      <c r="S904" t="s">
        <v>772</v>
      </c>
      <c r="T904">
        <v>2021</v>
      </c>
      <c r="U904">
        <v>0</v>
      </c>
    </row>
    <row r="905" spans="1:21">
      <c r="A905" t="s">
        <v>1043</v>
      </c>
      <c r="B905">
        <v>2021</v>
      </c>
      <c r="C905">
        <v>110</v>
      </c>
      <c r="D905">
        <v>101</v>
      </c>
      <c r="E905">
        <v>122</v>
      </c>
      <c r="F905">
        <v>68</v>
      </c>
      <c r="G905">
        <v>65</v>
      </c>
      <c r="H905">
        <v>4</v>
      </c>
      <c r="I905">
        <v>930</v>
      </c>
      <c r="J905" t="s">
        <v>1276</v>
      </c>
      <c r="K905" t="str">
        <f>INDEX('Planning Periods'!$O$2:$O$540,MATCH('Table B Values'!A905,'Planning Periods'!$A$2:$A$540,0))</f>
        <v>Sonoma County</v>
      </c>
      <c r="S905" t="s">
        <v>817</v>
      </c>
      <c r="T905">
        <v>2021</v>
      </c>
      <c r="U905">
        <v>0</v>
      </c>
    </row>
    <row r="906" spans="1:21">
      <c r="A906" t="s">
        <v>1041</v>
      </c>
      <c r="B906">
        <v>2021</v>
      </c>
      <c r="C906">
        <v>0</v>
      </c>
      <c r="D906">
        <v>0</v>
      </c>
      <c r="E906">
        <v>0</v>
      </c>
      <c r="F906">
        <v>401</v>
      </c>
      <c r="G906">
        <v>0</v>
      </c>
      <c r="H906">
        <v>0</v>
      </c>
      <c r="I906">
        <v>56</v>
      </c>
      <c r="J906" t="s">
        <v>1276</v>
      </c>
      <c r="K906" t="str">
        <f>INDEX('Planning Periods'!$O$2:$O$540,MATCH('Table B Values'!A906,'Planning Periods'!$A$2:$A$540,0))</f>
        <v>Santa Barbara County</v>
      </c>
      <c r="S906" t="s">
        <v>829</v>
      </c>
      <c r="T906">
        <v>2021</v>
      </c>
      <c r="U906">
        <v>0</v>
      </c>
    </row>
    <row r="907" spans="1:21">
      <c r="A907" t="s">
        <v>792</v>
      </c>
      <c r="B907">
        <v>2021</v>
      </c>
      <c r="C907">
        <v>31</v>
      </c>
      <c r="D907">
        <v>0</v>
      </c>
      <c r="E907">
        <v>21</v>
      </c>
      <c r="F907">
        <v>0</v>
      </c>
      <c r="G907">
        <v>0</v>
      </c>
      <c r="H907">
        <v>0</v>
      </c>
      <c r="I907">
        <v>157</v>
      </c>
      <c r="J907" t="s">
        <v>1276</v>
      </c>
      <c r="K907" t="str">
        <f>INDEX('Planning Periods'!$O$2:$O$540,MATCH('Table B Values'!A907,'Planning Periods'!$A$2:$A$540,0))</f>
        <v>Los Angeles County</v>
      </c>
      <c r="S907" t="s">
        <v>823</v>
      </c>
      <c r="T907">
        <v>2021</v>
      </c>
      <c r="U907">
        <v>0</v>
      </c>
    </row>
    <row r="908" spans="1:21">
      <c r="A908" t="s">
        <v>1032</v>
      </c>
      <c r="B908">
        <v>2021</v>
      </c>
      <c r="C908">
        <v>0</v>
      </c>
      <c r="D908">
        <v>0</v>
      </c>
      <c r="E908">
        <v>1</v>
      </c>
      <c r="F908">
        <v>0</v>
      </c>
      <c r="G908">
        <v>0</v>
      </c>
      <c r="H908">
        <v>8</v>
      </c>
      <c r="I908">
        <v>0</v>
      </c>
      <c r="J908" t="s">
        <v>1276</v>
      </c>
      <c r="K908" t="str">
        <f>INDEX('Planning Periods'!$O$2:$O$540,MATCH('Table B Values'!A908,'Planning Periods'!$A$2:$A$540,0))</f>
        <v>Marin County</v>
      </c>
      <c r="S908" t="s">
        <v>814</v>
      </c>
      <c r="T908">
        <v>2021</v>
      </c>
      <c r="U908">
        <v>0</v>
      </c>
    </row>
    <row r="909" spans="1:21">
      <c r="A909" t="s">
        <v>994</v>
      </c>
      <c r="B909">
        <v>2021</v>
      </c>
      <c r="C909">
        <v>0</v>
      </c>
      <c r="D909">
        <v>0</v>
      </c>
      <c r="E909">
        <v>0</v>
      </c>
      <c r="F909">
        <v>69</v>
      </c>
      <c r="G909">
        <v>0</v>
      </c>
      <c r="H909">
        <v>2</v>
      </c>
      <c r="I909">
        <v>362</v>
      </c>
      <c r="J909" t="s">
        <v>1276</v>
      </c>
      <c r="K909" t="str">
        <f>INDEX('Planning Periods'!$O$2:$O$540,MATCH('Table B Values'!A909,'Planning Periods'!$A$2:$A$540,0))</f>
        <v>Kern County</v>
      </c>
      <c r="S909" t="s">
        <v>1045</v>
      </c>
      <c r="T909">
        <v>2021</v>
      </c>
      <c r="U909">
        <v>0</v>
      </c>
    </row>
    <row r="910" spans="1:21">
      <c r="A910" t="s">
        <v>998</v>
      </c>
      <c r="B910">
        <v>2021</v>
      </c>
      <c r="C910">
        <v>33</v>
      </c>
      <c r="D910">
        <v>0</v>
      </c>
      <c r="E910">
        <v>0</v>
      </c>
      <c r="F910">
        <v>0</v>
      </c>
      <c r="G910">
        <v>0</v>
      </c>
      <c r="H910">
        <v>0</v>
      </c>
      <c r="I910">
        <v>7</v>
      </c>
      <c r="J910" t="s">
        <v>1276</v>
      </c>
      <c r="K910" t="str">
        <f>INDEX('Planning Periods'!$O$2:$O$540,MATCH('Table B Values'!A910,'Planning Periods'!$A$2:$A$540,0))</f>
        <v>Sonoma County</v>
      </c>
      <c r="S910" t="s">
        <v>1039</v>
      </c>
      <c r="T910">
        <v>2021</v>
      </c>
      <c r="U910">
        <v>0</v>
      </c>
    </row>
    <row r="911" spans="1:21">
      <c r="A911" t="s">
        <v>1034</v>
      </c>
      <c r="B911">
        <v>2021</v>
      </c>
      <c r="C911">
        <v>0</v>
      </c>
      <c r="D911">
        <v>0</v>
      </c>
      <c r="E911">
        <v>6</v>
      </c>
      <c r="F911">
        <v>0</v>
      </c>
      <c r="G911">
        <v>0</v>
      </c>
      <c r="H911">
        <v>0</v>
      </c>
      <c r="I911">
        <v>30</v>
      </c>
      <c r="J911" t="s">
        <v>1276</v>
      </c>
      <c r="K911" t="str">
        <f>INDEX('Planning Periods'!$O$2:$O$540,MATCH('Table B Values'!A911,'Planning Periods'!$A$2:$A$540,0))</f>
        <v>Santa Cruz County</v>
      </c>
      <c r="S911" t="s">
        <v>1032</v>
      </c>
      <c r="T911">
        <v>2021</v>
      </c>
      <c r="U911">
        <v>0</v>
      </c>
    </row>
    <row r="912" spans="1:21">
      <c r="A912" t="s">
        <v>1036</v>
      </c>
      <c r="B912">
        <v>2021</v>
      </c>
      <c r="C912">
        <v>0</v>
      </c>
      <c r="D912">
        <v>0</v>
      </c>
      <c r="E912">
        <v>0</v>
      </c>
      <c r="F912">
        <v>0</v>
      </c>
      <c r="G912">
        <v>0</v>
      </c>
      <c r="H912">
        <v>0</v>
      </c>
      <c r="I912">
        <v>5</v>
      </c>
      <c r="J912" t="s">
        <v>1276</v>
      </c>
      <c r="K912" t="str">
        <f>INDEX('Planning Periods'!$O$2:$O$540,MATCH('Table B Values'!A912,'Planning Periods'!$A$2:$A$540,0))</f>
        <v>Orange County</v>
      </c>
      <c r="S912" t="s">
        <v>1043</v>
      </c>
      <c r="T912">
        <v>2021</v>
      </c>
      <c r="U912">
        <v>28</v>
      </c>
    </row>
    <row r="913" spans="1:21">
      <c r="A913" t="s">
        <v>996</v>
      </c>
      <c r="B913">
        <v>2021</v>
      </c>
      <c r="C913">
        <v>0</v>
      </c>
      <c r="D913">
        <v>0</v>
      </c>
      <c r="E913">
        <v>0</v>
      </c>
      <c r="F913">
        <v>0</v>
      </c>
      <c r="G913">
        <v>0</v>
      </c>
      <c r="H913">
        <v>0</v>
      </c>
      <c r="I913">
        <v>71</v>
      </c>
      <c r="J913" t="s">
        <v>1276</v>
      </c>
      <c r="K913" t="str">
        <f>INDEX('Planning Periods'!$O$2:$O$540,MATCH('Table B Values'!A913,'Planning Periods'!$A$2:$A$540,0))</f>
        <v>Monterey County</v>
      </c>
      <c r="S913" t="s">
        <v>959</v>
      </c>
      <c r="T913">
        <v>2021</v>
      </c>
      <c r="U913">
        <v>0</v>
      </c>
    </row>
    <row r="914" spans="1:21">
      <c r="A914" t="s">
        <v>1025</v>
      </c>
      <c r="B914">
        <v>2021</v>
      </c>
      <c r="C914">
        <v>0</v>
      </c>
      <c r="D914">
        <v>0</v>
      </c>
      <c r="E914">
        <v>28</v>
      </c>
      <c r="F914">
        <v>0</v>
      </c>
      <c r="G914">
        <v>0</v>
      </c>
      <c r="H914">
        <v>0</v>
      </c>
      <c r="I914">
        <v>235</v>
      </c>
      <c r="J914" t="s">
        <v>1276</v>
      </c>
      <c r="K914" t="str">
        <f>INDEX('Planning Periods'!$O$2:$O$540,MATCH('Table B Values'!A914,'Planning Periods'!$A$2:$A$540,0))</f>
        <v>Santa Barbara County</v>
      </c>
      <c r="S914" t="s">
        <v>1041</v>
      </c>
      <c r="T914">
        <v>2021</v>
      </c>
      <c r="U914">
        <v>0</v>
      </c>
    </row>
    <row r="915" spans="1:21">
      <c r="A915" t="s">
        <v>1027</v>
      </c>
      <c r="B915">
        <v>2021</v>
      </c>
      <c r="C915">
        <v>10</v>
      </c>
      <c r="D915">
        <v>0</v>
      </c>
      <c r="E915">
        <v>50</v>
      </c>
      <c r="F915">
        <v>29</v>
      </c>
      <c r="G915">
        <v>0</v>
      </c>
      <c r="H915">
        <v>72</v>
      </c>
      <c r="I915">
        <v>229</v>
      </c>
      <c r="J915" t="s">
        <v>1276</v>
      </c>
      <c r="K915" t="str">
        <f>INDEX('Planning Periods'!$O$2:$O$540,MATCH('Table B Values'!A915,'Planning Periods'!$A$2:$A$540,0))</f>
        <v>Santa Barbara County</v>
      </c>
      <c r="S915" t="s">
        <v>792</v>
      </c>
      <c r="T915">
        <v>2021</v>
      </c>
      <c r="U915">
        <v>23</v>
      </c>
    </row>
    <row r="916" spans="1:21">
      <c r="A916" t="s">
        <v>804</v>
      </c>
      <c r="B916">
        <v>2021</v>
      </c>
      <c r="C916">
        <v>89</v>
      </c>
      <c r="D916">
        <v>14</v>
      </c>
      <c r="E916">
        <v>92</v>
      </c>
      <c r="F916">
        <v>75</v>
      </c>
      <c r="G916">
        <v>0</v>
      </c>
      <c r="H916">
        <v>4</v>
      </c>
      <c r="I916">
        <v>143</v>
      </c>
      <c r="J916" t="s">
        <v>1276</v>
      </c>
      <c r="K916" t="str">
        <f>INDEX('Planning Periods'!$O$2:$O$540,MATCH('Table B Values'!A916,'Planning Periods'!$A$2:$A$540,0))</f>
        <v>Orange County</v>
      </c>
      <c r="S916" t="s">
        <v>1034</v>
      </c>
      <c r="T916">
        <v>2021</v>
      </c>
      <c r="U916">
        <v>0</v>
      </c>
    </row>
    <row r="917" spans="1:21">
      <c r="A917" t="s">
        <v>946</v>
      </c>
      <c r="B917">
        <v>2021</v>
      </c>
      <c r="C917">
        <v>4</v>
      </c>
      <c r="D917">
        <v>0</v>
      </c>
      <c r="E917">
        <v>2</v>
      </c>
      <c r="F917">
        <v>0</v>
      </c>
      <c r="G917">
        <v>185</v>
      </c>
      <c r="H917">
        <v>0</v>
      </c>
      <c r="I917">
        <v>98</v>
      </c>
      <c r="J917" t="s">
        <v>1276</v>
      </c>
      <c r="K917" t="str">
        <f>INDEX('Planning Periods'!$O$2:$O$540,MATCH('Table B Values'!A917,'Planning Periods'!$A$2:$A$540,0))</f>
        <v>Contra Costa County</v>
      </c>
      <c r="S917" t="s">
        <v>992</v>
      </c>
      <c r="T917">
        <v>2021</v>
      </c>
      <c r="U917">
        <v>0</v>
      </c>
    </row>
    <row r="918" spans="1:21">
      <c r="A918" t="s">
        <v>1282</v>
      </c>
      <c r="B918">
        <v>2021</v>
      </c>
      <c r="C918">
        <v>0</v>
      </c>
      <c r="D918">
        <v>0</v>
      </c>
      <c r="E918">
        <v>0</v>
      </c>
      <c r="F918">
        <v>0</v>
      </c>
      <c r="G918">
        <v>0</v>
      </c>
      <c r="H918">
        <v>0</v>
      </c>
      <c r="I918">
        <v>2</v>
      </c>
      <c r="J918" t="s">
        <v>1276</v>
      </c>
      <c r="K918" t="str">
        <f>INDEX('Planning Periods'!$O$2:$O$540,MATCH('Table B Values'!A918,'Planning Periods'!$A$2:$A$540,0))</f>
        <v>Monterey County</v>
      </c>
      <c r="S918" t="s">
        <v>1001</v>
      </c>
      <c r="T918">
        <v>2021</v>
      </c>
      <c r="U918">
        <v>0</v>
      </c>
    </row>
    <row r="919" spans="1:21">
      <c r="A919" t="s">
        <v>947</v>
      </c>
      <c r="B919">
        <v>2021</v>
      </c>
      <c r="C919">
        <v>0</v>
      </c>
      <c r="D919">
        <v>0</v>
      </c>
      <c r="E919">
        <v>0</v>
      </c>
      <c r="F919">
        <v>0</v>
      </c>
      <c r="G919">
        <v>0</v>
      </c>
      <c r="H919">
        <v>0</v>
      </c>
      <c r="I919">
        <v>2</v>
      </c>
      <c r="J919" t="s">
        <v>1276</v>
      </c>
      <c r="K919" t="str">
        <f>INDEX('Planning Periods'!$O$2:$O$540,MATCH('Table B Values'!A919,'Planning Periods'!$A$2:$A$540,0))</f>
        <v>Fresno County</v>
      </c>
      <c r="S919" t="s">
        <v>1011</v>
      </c>
      <c r="T919">
        <v>2021</v>
      </c>
      <c r="U919">
        <v>0</v>
      </c>
    </row>
    <row r="920" spans="1:21">
      <c r="A920" t="s">
        <v>1029</v>
      </c>
      <c r="B920">
        <v>2021</v>
      </c>
      <c r="C920">
        <v>108</v>
      </c>
      <c r="D920">
        <v>13</v>
      </c>
      <c r="E920">
        <v>55</v>
      </c>
      <c r="F920">
        <v>12</v>
      </c>
      <c r="G920">
        <v>7</v>
      </c>
      <c r="H920">
        <v>13</v>
      </c>
      <c r="I920">
        <v>236</v>
      </c>
      <c r="J920" t="s">
        <v>1276</v>
      </c>
      <c r="K920" t="str">
        <f>INDEX('Planning Periods'!$O$2:$O$540,MATCH('Table B Values'!A920,'Planning Periods'!$A$2:$A$540,0))</f>
        <v>Santa Clara County</v>
      </c>
      <c r="S920" t="s">
        <v>994</v>
      </c>
      <c r="T920">
        <v>2021</v>
      </c>
      <c r="U920">
        <v>0</v>
      </c>
    </row>
    <row r="921" spans="1:21">
      <c r="A921" t="s">
        <v>1022</v>
      </c>
      <c r="B921">
        <v>2021</v>
      </c>
      <c r="C921">
        <v>0</v>
      </c>
      <c r="D921">
        <v>0</v>
      </c>
      <c r="E921">
        <v>4</v>
      </c>
      <c r="F921">
        <v>31</v>
      </c>
      <c r="G921">
        <v>0</v>
      </c>
      <c r="H921">
        <v>19</v>
      </c>
      <c r="I921">
        <v>46</v>
      </c>
      <c r="J921" t="s">
        <v>1276</v>
      </c>
      <c r="K921" t="str">
        <f>INDEX('Planning Periods'!$O$2:$O$540,MATCH('Table B Values'!A921,'Planning Periods'!$A$2:$A$540,0))</f>
        <v>Santa Cruz County</v>
      </c>
      <c r="S921" t="s">
        <v>1036</v>
      </c>
      <c r="T921">
        <v>2021</v>
      </c>
      <c r="U921">
        <v>0</v>
      </c>
    </row>
    <row r="922" spans="1:21">
      <c r="A922" t="s">
        <v>959</v>
      </c>
      <c r="B922">
        <v>2021</v>
      </c>
      <c r="C922">
        <v>0</v>
      </c>
      <c r="D922">
        <v>0</v>
      </c>
      <c r="E922">
        <v>1</v>
      </c>
      <c r="F922">
        <v>0</v>
      </c>
      <c r="G922">
        <v>3</v>
      </c>
      <c r="H922">
        <v>0</v>
      </c>
      <c r="I922">
        <v>0</v>
      </c>
      <c r="J922" t="s">
        <v>1276</v>
      </c>
      <c r="K922" t="str">
        <f>INDEX('Planning Periods'!$O$2:$O$540,MATCH('Table B Values'!A922,'Planning Periods'!$A$2:$A$540,0))</f>
        <v>Los Angeles County</v>
      </c>
      <c r="S922" t="s">
        <v>996</v>
      </c>
      <c r="T922">
        <v>2021</v>
      </c>
      <c r="U922">
        <v>0</v>
      </c>
    </row>
    <row r="923" spans="1:21">
      <c r="A923" t="s">
        <v>1020</v>
      </c>
      <c r="B923">
        <v>2021</v>
      </c>
      <c r="C923">
        <v>0</v>
      </c>
      <c r="D923">
        <v>0</v>
      </c>
      <c r="E923">
        <v>2</v>
      </c>
      <c r="F923">
        <v>81</v>
      </c>
      <c r="G923">
        <v>0</v>
      </c>
      <c r="H923">
        <v>0</v>
      </c>
      <c r="I923">
        <v>228</v>
      </c>
      <c r="J923" t="s">
        <v>1276</v>
      </c>
      <c r="K923" t="str">
        <f>INDEX('Planning Periods'!$O$2:$O$540,MATCH('Table B Values'!A923,'Planning Periods'!$A$2:$A$540,0))</f>
        <v>Santa Cruz County</v>
      </c>
      <c r="S923" t="s">
        <v>998</v>
      </c>
      <c r="T923">
        <v>2021</v>
      </c>
      <c r="U923">
        <v>0</v>
      </c>
    </row>
    <row r="924" spans="1:21">
      <c r="A924" t="s">
        <v>1024</v>
      </c>
      <c r="B924">
        <v>2021</v>
      </c>
      <c r="C924">
        <v>0</v>
      </c>
      <c r="D924">
        <v>1</v>
      </c>
      <c r="E924">
        <v>0</v>
      </c>
      <c r="F924">
        <v>0</v>
      </c>
      <c r="G924">
        <v>0</v>
      </c>
      <c r="H924">
        <v>0</v>
      </c>
      <c r="I924">
        <v>111</v>
      </c>
      <c r="J924" t="s">
        <v>1276</v>
      </c>
      <c r="K924" t="str">
        <f>INDEX('Planning Periods'!$O$2:$O$540,MATCH('Table B Values'!A924,'Planning Periods'!$A$2:$A$540,0))</f>
        <v>Santa Clara County</v>
      </c>
      <c r="S924" t="s">
        <v>960</v>
      </c>
      <c r="T924">
        <v>2021</v>
      </c>
      <c r="U924">
        <v>0</v>
      </c>
    </row>
    <row r="925" spans="1:21">
      <c r="A925" t="s">
        <v>1017</v>
      </c>
      <c r="B925">
        <v>2021</v>
      </c>
      <c r="C925">
        <v>0</v>
      </c>
      <c r="D925">
        <v>0</v>
      </c>
      <c r="E925">
        <v>0</v>
      </c>
      <c r="F925">
        <v>0</v>
      </c>
      <c r="G925">
        <v>0</v>
      </c>
      <c r="H925">
        <v>0</v>
      </c>
      <c r="I925">
        <v>239</v>
      </c>
      <c r="J925" t="s">
        <v>1276</v>
      </c>
      <c r="K925" t="str">
        <f>INDEX('Planning Periods'!$O$2:$O$540,MATCH('Table B Values'!A925,'Planning Periods'!$A$2:$A$540,0))</f>
        <v>Los Angeles County</v>
      </c>
      <c r="S925" t="s">
        <v>1204</v>
      </c>
      <c r="T925">
        <v>2021</v>
      </c>
      <c r="U925">
        <v>0</v>
      </c>
    </row>
    <row r="926" spans="1:21">
      <c r="A926" t="s">
        <v>823</v>
      </c>
      <c r="B926">
        <v>2021</v>
      </c>
      <c r="C926">
        <v>0</v>
      </c>
      <c r="D926">
        <v>0</v>
      </c>
      <c r="E926">
        <v>0</v>
      </c>
      <c r="F926">
        <v>3</v>
      </c>
      <c r="G926">
        <v>0</v>
      </c>
      <c r="H926">
        <v>23</v>
      </c>
      <c r="I926">
        <v>38</v>
      </c>
      <c r="J926" t="s">
        <v>1276</v>
      </c>
      <c r="K926" t="str">
        <f>INDEX('Planning Periods'!$O$2:$O$540,MATCH('Table B Values'!A926,'Planning Periods'!$A$2:$A$540,0))</f>
        <v>Stanislaus County</v>
      </c>
      <c r="S926" t="s">
        <v>1205</v>
      </c>
      <c r="T926">
        <v>2021</v>
      </c>
      <c r="U926">
        <v>0</v>
      </c>
    </row>
    <row r="927" spans="1:21">
      <c r="A927" t="s">
        <v>814</v>
      </c>
      <c r="B927">
        <v>2021</v>
      </c>
      <c r="C927">
        <v>0</v>
      </c>
      <c r="D927">
        <v>0</v>
      </c>
      <c r="E927">
        <v>0</v>
      </c>
      <c r="F927">
        <v>0</v>
      </c>
      <c r="G927">
        <v>6</v>
      </c>
      <c r="H927">
        <v>23</v>
      </c>
      <c r="I927">
        <v>45</v>
      </c>
      <c r="J927" t="s">
        <v>1276</v>
      </c>
      <c r="K927" t="str">
        <f>INDEX('Planning Periods'!$O$2:$O$540,MATCH('Table B Values'!A927,'Planning Periods'!$A$2:$A$540,0))</f>
        <v>Orange County</v>
      </c>
      <c r="S927" t="s">
        <v>791</v>
      </c>
      <c r="T927">
        <v>2021</v>
      </c>
      <c r="U927">
        <v>0</v>
      </c>
    </row>
    <row r="928" spans="1:21">
      <c r="A928" t="s">
        <v>829</v>
      </c>
      <c r="B928">
        <v>2021</v>
      </c>
      <c r="C928">
        <v>0</v>
      </c>
      <c r="D928">
        <v>9</v>
      </c>
      <c r="E928">
        <v>0</v>
      </c>
      <c r="F928">
        <v>11</v>
      </c>
      <c r="G928">
        <v>11</v>
      </c>
      <c r="H928">
        <v>18</v>
      </c>
      <c r="I928" s="359">
        <v>99</v>
      </c>
      <c r="J928" t="s">
        <v>1276</v>
      </c>
      <c r="K928" t="str">
        <f>INDEX('Planning Periods'!$O$2:$O$540,MATCH('Table B Values'!A928,'Planning Periods'!$A$2:$A$540,0))</f>
        <v>San Mateo County</v>
      </c>
      <c r="S928" t="s">
        <v>1201</v>
      </c>
      <c r="T928">
        <v>2021</v>
      </c>
      <c r="U928">
        <v>0</v>
      </c>
    </row>
    <row r="929" spans="1:21">
      <c r="A929" t="s">
        <v>828</v>
      </c>
      <c r="B929">
        <v>2021</v>
      </c>
      <c r="C929">
        <v>0</v>
      </c>
      <c r="D929">
        <v>0</v>
      </c>
      <c r="E929">
        <v>0</v>
      </c>
      <c r="F929">
        <v>0</v>
      </c>
      <c r="G929">
        <v>0</v>
      </c>
      <c r="H929">
        <v>0</v>
      </c>
      <c r="I929">
        <v>17</v>
      </c>
      <c r="J929" t="s">
        <v>1276</v>
      </c>
      <c r="K929" t="str">
        <f>INDEX('Planning Periods'!$O$2:$O$540,MATCH('Table B Values'!A929,'Planning Periods'!$A$2:$A$540,0))</f>
        <v>Los Angeles County</v>
      </c>
      <c r="S929" t="s">
        <v>788</v>
      </c>
      <c r="T929">
        <v>2021</v>
      </c>
      <c r="U929">
        <v>0</v>
      </c>
    </row>
    <row r="930" spans="1:21">
      <c r="A930" t="s">
        <v>817</v>
      </c>
      <c r="B930">
        <v>2021</v>
      </c>
      <c r="C930">
        <v>86</v>
      </c>
      <c r="D930">
        <v>0</v>
      </c>
      <c r="E930">
        <v>75</v>
      </c>
      <c r="F930">
        <v>27</v>
      </c>
      <c r="G930">
        <v>0</v>
      </c>
      <c r="H930">
        <v>6</v>
      </c>
      <c r="I930">
        <v>694</v>
      </c>
      <c r="J930" t="s">
        <v>1276</v>
      </c>
      <c r="K930" t="str">
        <f>INDEX('Planning Periods'!$O$2:$O$540,MATCH('Table B Values'!A930,'Planning Periods'!$A$2:$A$540,0))</f>
        <v>San Joaquin County</v>
      </c>
      <c r="S930" t="s">
        <v>1199</v>
      </c>
      <c r="T930">
        <v>2021</v>
      </c>
      <c r="U930">
        <v>0</v>
      </c>
    </row>
    <row r="931" spans="1:21">
      <c r="A931" t="s">
        <v>844</v>
      </c>
      <c r="B931">
        <v>2021</v>
      </c>
      <c r="C931">
        <v>0</v>
      </c>
      <c r="D931">
        <v>0</v>
      </c>
      <c r="E931">
        <v>0</v>
      </c>
      <c r="F931">
        <v>0</v>
      </c>
      <c r="G931">
        <v>0</v>
      </c>
      <c r="H931">
        <v>0</v>
      </c>
      <c r="I931">
        <v>2</v>
      </c>
      <c r="J931" t="s">
        <v>1276</v>
      </c>
      <c r="K931" t="str">
        <f>INDEX('Planning Periods'!$O$2:$O$540,MATCH('Table B Values'!A931,'Planning Periods'!$A$2:$A$540,0))</f>
        <v>Amador County</v>
      </c>
      <c r="S931" t="s">
        <v>797</v>
      </c>
      <c r="T931">
        <v>2021</v>
      </c>
      <c r="U931">
        <v>0</v>
      </c>
    </row>
    <row r="932" spans="1:21">
      <c r="A932" t="s">
        <v>772</v>
      </c>
      <c r="B932">
        <v>2021</v>
      </c>
      <c r="C932">
        <v>0</v>
      </c>
      <c r="D932">
        <v>0</v>
      </c>
      <c r="E932">
        <v>0</v>
      </c>
      <c r="F932">
        <v>0</v>
      </c>
      <c r="G932">
        <v>0</v>
      </c>
      <c r="H932">
        <v>0</v>
      </c>
      <c r="I932">
        <v>3</v>
      </c>
      <c r="J932" t="s">
        <v>1276</v>
      </c>
      <c r="K932" t="str">
        <f>INDEX('Planning Periods'!$O$2:$O$540,MATCH('Table B Values'!A932,'Planning Periods'!$A$2:$A$540,0))</f>
        <v>Sutter County</v>
      </c>
      <c r="S932" t="s">
        <v>794</v>
      </c>
      <c r="T932">
        <v>2021</v>
      </c>
      <c r="U932">
        <v>0</v>
      </c>
    </row>
    <row r="933" spans="1:21">
      <c r="A933" t="s">
        <v>820</v>
      </c>
      <c r="B933">
        <v>2021</v>
      </c>
      <c r="C933">
        <v>0</v>
      </c>
      <c r="D933">
        <v>0</v>
      </c>
      <c r="E933">
        <v>0</v>
      </c>
      <c r="F933">
        <v>0</v>
      </c>
      <c r="G933">
        <v>0</v>
      </c>
      <c r="H933">
        <v>0</v>
      </c>
      <c r="I933">
        <v>77</v>
      </c>
      <c r="J933" t="s">
        <v>1276</v>
      </c>
      <c r="K933" t="str">
        <f>INDEX('Planning Periods'!$O$2:$O$540,MATCH('Table B Values'!A933,'Planning Periods'!$A$2:$A$540,0))</f>
        <v>Solano County</v>
      </c>
      <c r="S933" t="s">
        <v>1226</v>
      </c>
      <c r="T933">
        <v>2021</v>
      </c>
      <c r="U933">
        <v>39</v>
      </c>
    </row>
    <row r="934" spans="1:21">
      <c r="A934" t="s">
        <v>831</v>
      </c>
      <c r="B934">
        <v>2021</v>
      </c>
      <c r="C934">
        <v>113</v>
      </c>
      <c r="D934">
        <v>0</v>
      </c>
      <c r="E934">
        <v>50</v>
      </c>
      <c r="F934">
        <v>0</v>
      </c>
      <c r="G934">
        <v>0</v>
      </c>
      <c r="H934">
        <v>79</v>
      </c>
      <c r="I934">
        <v>1221</v>
      </c>
      <c r="J934" t="s">
        <v>1276</v>
      </c>
      <c r="K934" t="str">
        <f>INDEX('Planning Periods'!$O$2:$O$540,MATCH('Table B Values'!A934,'Planning Periods'!$A$2:$A$540,0))</f>
        <v>Santa Clara County</v>
      </c>
      <c r="S934" t="s">
        <v>1227</v>
      </c>
      <c r="T934">
        <v>2021</v>
      </c>
      <c r="U934">
        <v>6</v>
      </c>
    </row>
    <row r="935" spans="1:21">
      <c r="A935" t="s">
        <v>1015</v>
      </c>
      <c r="B935">
        <v>2021</v>
      </c>
      <c r="C935">
        <v>0</v>
      </c>
      <c r="D935">
        <v>0</v>
      </c>
      <c r="E935">
        <v>0</v>
      </c>
      <c r="F935">
        <v>0</v>
      </c>
      <c r="G935">
        <v>0</v>
      </c>
      <c r="H935">
        <v>7</v>
      </c>
      <c r="I935">
        <v>1</v>
      </c>
      <c r="J935" t="s">
        <v>1276</v>
      </c>
      <c r="K935" t="str">
        <f>INDEX('Planning Periods'!$O$2:$O$540,MATCH('Table B Values'!A935,'Planning Periods'!$A$2:$A$540,0))</f>
        <v>San Diego County</v>
      </c>
      <c r="S935" t="s">
        <v>863</v>
      </c>
      <c r="T935">
        <v>2021</v>
      </c>
      <c r="U935">
        <v>0</v>
      </c>
    </row>
    <row r="936" spans="1:21">
      <c r="A936" t="s">
        <v>1011</v>
      </c>
      <c r="B936">
        <v>2021</v>
      </c>
      <c r="C936">
        <v>0</v>
      </c>
      <c r="D936">
        <v>0</v>
      </c>
      <c r="E936">
        <v>0</v>
      </c>
      <c r="F936">
        <v>0</v>
      </c>
      <c r="G936">
        <v>0</v>
      </c>
      <c r="H936">
        <v>5</v>
      </c>
      <c r="I936">
        <v>43</v>
      </c>
      <c r="J936" t="s">
        <v>1276</v>
      </c>
      <c r="K936" t="str">
        <f>INDEX('Planning Periods'!$O$2:$O$540,MATCH('Table B Values'!A936,'Planning Periods'!$A$2:$A$540,0))</f>
        <v>Ventura County</v>
      </c>
      <c r="S936" t="s">
        <v>849</v>
      </c>
      <c r="T936">
        <v>2021</v>
      </c>
      <c r="U936">
        <v>0</v>
      </c>
    </row>
    <row r="937" spans="1:21">
      <c r="A937" t="s">
        <v>992</v>
      </c>
      <c r="B937">
        <v>2021</v>
      </c>
      <c r="C937">
        <v>0</v>
      </c>
      <c r="D937">
        <v>0</v>
      </c>
      <c r="E937">
        <v>0</v>
      </c>
      <c r="F937">
        <v>12</v>
      </c>
      <c r="G937">
        <v>0</v>
      </c>
      <c r="H937">
        <v>0</v>
      </c>
      <c r="I937">
        <v>6</v>
      </c>
      <c r="J937" t="s">
        <v>1276</v>
      </c>
      <c r="K937" t="str">
        <f>INDEX('Planning Periods'!$O$2:$O$540,MATCH('Table B Values'!A937,'Planning Periods'!$A$2:$A$540,0))</f>
        <v>Los Angeles County</v>
      </c>
      <c r="S937" t="s">
        <v>1202</v>
      </c>
      <c r="T937">
        <v>2021</v>
      </c>
      <c r="U937">
        <v>0</v>
      </c>
    </row>
    <row r="938" spans="1:21">
      <c r="A938" t="s">
        <v>1001</v>
      </c>
      <c r="B938">
        <v>2021</v>
      </c>
      <c r="C938">
        <v>0</v>
      </c>
      <c r="D938">
        <v>0</v>
      </c>
      <c r="E938">
        <v>0</v>
      </c>
      <c r="F938">
        <v>0</v>
      </c>
      <c r="G938">
        <v>0</v>
      </c>
      <c r="H938">
        <v>0</v>
      </c>
      <c r="I938">
        <v>14</v>
      </c>
      <c r="J938" t="s">
        <v>1276</v>
      </c>
      <c r="K938" t="str">
        <f>INDEX('Planning Periods'!$O$2:$O$540,MATCH('Table B Values'!A938,'Planning Periods'!$A$2:$A$540,0))</f>
        <v>Los Angeles County</v>
      </c>
      <c r="S938" t="s">
        <v>1203</v>
      </c>
      <c r="T938">
        <v>2021</v>
      </c>
      <c r="U938">
        <v>0</v>
      </c>
    </row>
    <row r="939" spans="1:21">
      <c r="A939" t="s">
        <v>1010</v>
      </c>
      <c r="B939">
        <v>2021</v>
      </c>
      <c r="C939">
        <v>0</v>
      </c>
      <c r="D939">
        <v>0</v>
      </c>
      <c r="E939">
        <v>0</v>
      </c>
      <c r="F939">
        <v>28</v>
      </c>
      <c r="G939">
        <v>0</v>
      </c>
      <c r="H939">
        <v>11</v>
      </c>
      <c r="I939">
        <v>56</v>
      </c>
      <c r="J939" t="s">
        <v>1276</v>
      </c>
      <c r="K939" t="str">
        <f>INDEX('Planning Periods'!$O$2:$O$540,MATCH('Table B Values'!A939,'Planning Periods'!$A$2:$A$540,0))</f>
        <v>Solano County</v>
      </c>
      <c r="S939" t="s">
        <v>1216</v>
      </c>
      <c r="T939">
        <v>2021</v>
      </c>
      <c r="U939">
        <v>0</v>
      </c>
    </row>
    <row r="940" spans="1:21">
      <c r="A940" t="s">
        <v>1008</v>
      </c>
      <c r="B940">
        <v>2021</v>
      </c>
      <c r="C940">
        <v>0</v>
      </c>
      <c r="D940">
        <v>0</v>
      </c>
      <c r="E940">
        <v>5</v>
      </c>
      <c r="F940">
        <v>0</v>
      </c>
      <c r="G940">
        <v>0</v>
      </c>
      <c r="H940">
        <v>0</v>
      </c>
      <c r="I940">
        <v>5</v>
      </c>
      <c r="J940" t="s">
        <v>1276</v>
      </c>
      <c r="K940" t="str">
        <f>INDEX('Planning Periods'!$O$2:$O$540,MATCH('Table B Values'!A940,'Planning Periods'!$A$2:$A$540,0))</f>
        <v>Los Angeles County</v>
      </c>
      <c r="S940" t="s">
        <v>824</v>
      </c>
      <c r="T940">
        <v>2021</v>
      </c>
      <c r="U940">
        <v>0</v>
      </c>
    </row>
    <row r="941" spans="1:21">
      <c r="A941" t="s">
        <v>825</v>
      </c>
      <c r="B941">
        <v>2021</v>
      </c>
      <c r="C941">
        <v>0</v>
      </c>
      <c r="D941">
        <v>0</v>
      </c>
      <c r="E941">
        <v>0</v>
      </c>
      <c r="F941">
        <v>0</v>
      </c>
      <c r="G941">
        <v>0</v>
      </c>
      <c r="H941">
        <v>0</v>
      </c>
      <c r="I941">
        <v>49</v>
      </c>
      <c r="J941" t="s">
        <v>1276</v>
      </c>
      <c r="K941" t="str">
        <f>INDEX('Planning Periods'!$O$2:$O$540,MATCH('Table B Values'!A941,'Planning Periods'!$A$2:$A$540,0))</f>
        <v>El Dorado County</v>
      </c>
      <c r="S941" t="s">
        <v>1214</v>
      </c>
      <c r="T941">
        <v>2021</v>
      </c>
      <c r="U941">
        <v>0</v>
      </c>
    </row>
    <row r="942" spans="1:21">
      <c r="A942" t="s">
        <v>1285</v>
      </c>
      <c r="B942">
        <v>2021</v>
      </c>
      <c r="C942">
        <v>0</v>
      </c>
      <c r="D942">
        <v>0</v>
      </c>
      <c r="E942">
        <v>0</v>
      </c>
      <c r="F942">
        <v>4</v>
      </c>
      <c r="G942">
        <v>0</v>
      </c>
      <c r="H942">
        <v>0</v>
      </c>
      <c r="I942">
        <v>1</v>
      </c>
      <c r="J942" t="s">
        <v>1276</v>
      </c>
      <c r="K942" t="str">
        <f>INDEX('Planning Periods'!$O$2:$O$540,MATCH('Table B Values'!A942,'Planning Periods'!$A$2:$A$540,0))</f>
        <v>Santa Barbara County</v>
      </c>
      <c r="S942" t="s">
        <v>1215</v>
      </c>
      <c r="T942">
        <v>2021</v>
      </c>
      <c r="U942">
        <v>0</v>
      </c>
    </row>
    <row r="943" spans="1:21">
      <c r="A943" t="s">
        <v>1004</v>
      </c>
      <c r="B943">
        <v>2021</v>
      </c>
      <c r="C943">
        <v>0</v>
      </c>
      <c r="D943">
        <v>0</v>
      </c>
      <c r="E943">
        <v>0</v>
      </c>
      <c r="F943">
        <v>0</v>
      </c>
      <c r="G943">
        <v>0</v>
      </c>
      <c r="H943">
        <v>6</v>
      </c>
      <c r="I943">
        <v>0</v>
      </c>
      <c r="J943" t="s">
        <v>1276</v>
      </c>
      <c r="K943" t="str">
        <f>INDEX('Planning Periods'!$O$2:$O$540,MATCH('Table B Values'!A943,'Planning Periods'!$A$2:$A$540,0))</f>
        <v>Sonoma County</v>
      </c>
      <c r="S943" t="s">
        <v>815</v>
      </c>
      <c r="T943">
        <v>2021</v>
      </c>
      <c r="U943">
        <v>0</v>
      </c>
    </row>
    <row r="944" spans="1:21">
      <c r="A944" t="s">
        <v>1006</v>
      </c>
      <c r="B944">
        <v>2021</v>
      </c>
      <c r="C944">
        <v>0</v>
      </c>
      <c r="D944">
        <v>0</v>
      </c>
      <c r="E944">
        <v>0</v>
      </c>
      <c r="F944">
        <v>2</v>
      </c>
      <c r="G944">
        <v>0</v>
      </c>
      <c r="H944">
        <v>96</v>
      </c>
      <c r="I944">
        <v>104</v>
      </c>
      <c r="J944" t="s">
        <v>1276</v>
      </c>
      <c r="K944" t="str">
        <f>INDEX('Planning Periods'!$O$2:$O$540,MATCH('Table B Values'!A944,'Planning Periods'!$A$2:$A$540,0))</f>
        <v>Sonoma County</v>
      </c>
      <c r="S944" t="s">
        <v>1209</v>
      </c>
      <c r="T944">
        <v>2021</v>
      </c>
      <c r="U944">
        <v>0</v>
      </c>
    </row>
    <row r="945" spans="1:21">
      <c r="A945" t="s">
        <v>1070</v>
      </c>
      <c r="B945">
        <v>2021</v>
      </c>
      <c r="C945">
        <v>0</v>
      </c>
      <c r="D945">
        <v>0</v>
      </c>
      <c r="E945">
        <v>0</v>
      </c>
      <c r="F945">
        <v>0</v>
      </c>
      <c r="G945">
        <v>0</v>
      </c>
      <c r="H945">
        <v>15</v>
      </c>
      <c r="I945">
        <v>10</v>
      </c>
      <c r="J945" t="s">
        <v>1276</v>
      </c>
      <c r="K945" t="str">
        <f>INDEX('Planning Periods'!$O$2:$O$540,MATCH('Table B Values'!A945,'Planning Periods'!$A$2:$A$540,0))</f>
        <v>Imperial County</v>
      </c>
      <c r="S945" t="s">
        <v>1206</v>
      </c>
      <c r="T945">
        <v>2021</v>
      </c>
      <c r="U945">
        <v>0</v>
      </c>
    </row>
    <row r="946" spans="1:21">
      <c r="A946" t="s">
        <v>1064</v>
      </c>
      <c r="B946">
        <v>2021</v>
      </c>
      <c r="C946">
        <v>0</v>
      </c>
      <c r="D946">
        <v>0</v>
      </c>
      <c r="E946">
        <v>0</v>
      </c>
      <c r="F946">
        <v>0</v>
      </c>
      <c r="G946">
        <v>0</v>
      </c>
      <c r="H946">
        <v>0</v>
      </c>
      <c r="I946">
        <v>10</v>
      </c>
      <c r="J946" t="s">
        <v>1276</v>
      </c>
      <c r="K946" t="str">
        <f>INDEX('Planning Periods'!$O$2:$O$540,MATCH('Table B Values'!A946,'Planning Periods'!$A$2:$A$540,0))</f>
        <v>San Diego County</v>
      </c>
      <c r="S946" t="s">
        <v>1207</v>
      </c>
      <c r="T946">
        <v>2021</v>
      </c>
      <c r="U946">
        <v>0</v>
      </c>
    </row>
    <row r="947" spans="1:21">
      <c r="A947" t="s">
        <v>781</v>
      </c>
      <c r="B947">
        <v>2021</v>
      </c>
      <c r="C947">
        <v>0</v>
      </c>
      <c r="D947">
        <v>15</v>
      </c>
      <c r="E947">
        <v>0</v>
      </c>
      <c r="F947">
        <v>15</v>
      </c>
      <c r="G947">
        <v>8</v>
      </c>
      <c r="H947">
        <v>16</v>
      </c>
      <c r="I947">
        <v>87</v>
      </c>
      <c r="J947" t="s">
        <v>1276</v>
      </c>
      <c r="K947" t="str">
        <f>INDEX('Planning Periods'!$O$2:$O$540,MATCH('Table B Values'!A947,'Planning Periods'!$A$2:$A$540,0))</f>
        <v>Orange County</v>
      </c>
      <c r="S947" t="s">
        <v>826</v>
      </c>
      <c r="T947">
        <v>2021</v>
      </c>
      <c r="U947">
        <v>0</v>
      </c>
    </row>
    <row r="948" spans="1:21">
      <c r="A948" t="s">
        <v>1068</v>
      </c>
      <c r="B948">
        <v>2021</v>
      </c>
      <c r="C948">
        <v>0</v>
      </c>
      <c r="D948">
        <v>0</v>
      </c>
      <c r="E948">
        <v>0</v>
      </c>
      <c r="F948">
        <v>2</v>
      </c>
      <c r="G948">
        <v>0</v>
      </c>
      <c r="H948">
        <v>0</v>
      </c>
      <c r="I948">
        <v>38</v>
      </c>
      <c r="J948" t="s">
        <v>1276</v>
      </c>
      <c r="K948" t="str">
        <f>INDEX('Planning Periods'!$O$2:$O$540,MATCH('Table B Values'!A948,'Planning Periods'!$A$2:$A$540,0))</f>
        <v>Riverside County</v>
      </c>
      <c r="S948" t="s">
        <v>785</v>
      </c>
      <c r="T948">
        <v>2021</v>
      </c>
      <c r="U948">
        <v>0</v>
      </c>
    </row>
    <row r="949" spans="1:21">
      <c r="A949" t="s">
        <v>1061</v>
      </c>
      <c r="B949">
        <v>2021</v>
      </c>
      <c r="C949">
        <v>0</v>
      </c>
      <c r="D949">
        <v>0</v>
      </c>
      <c r="E949">
        <v>0</v>
      </c>
      <c r="F949">
        <v>0</v>
      </c>
      <c r="G949">
        <v>0</v>
      </c>
      <c r="H949">
        <v>0</v>
      </c>
      <c r="I949">
        <v>27</v>
      </c>
      <c r="J949" t="s">
        <v>1276</v>
      </c>
      <c r="K949" t="str">
        <f>INDEX('Planning Periods'!$O$2:$O$540,MATCH('Table B Values'!A949,'Planning Periods'!$A$2:$A$540,0))</f>
        <v>Amador County</v>
      </c>
      <c r="S949" t="s">
        <v>1200</v>
      </c>
      <c r="T949">
        <v>2021</v>
      </c>
      <c r="U949">
        <v>0</v>
      </c>
    </row>
    <row r="950" spans="1:21">
      <c r="A950" t="s">
        <v>857</v>
      </c>
      <c r="B950">
        <v>2021</v>
      </c>
      <c r="C950">
        <v>15</v>
      </c>
      <c r="D950">
        <v>0</v>
      </c>
      <c r="E950">
        <v>0</v>
      </c>
      <c r="F950">
        <v>0</v>
      </c>
      <c r="G950">
        <v>70</v>
      </c>
      <c r="H950">
        <v>0</v>
      </c>
      <c r="I950">
        <v>2070</v>
      </c>
      <c r="J950" t="s">
        <v>1276</v>
      </c>
      <c r="K950" t="str">
        <f>INDEX('Planning Periods'!$O$2:$O$540,MATCH('Table B Values'!A950,'Planning Periods'!$A$2:$A$540,0))</f>
        <v>Orange County</v>
      </c>
      <c r="S950" t="s">
        <v>777</v>
      </c>
      <c r="T950">
        <v>2021</v>
      </c>
      <c r="U950">
        <v>0</v>
      </c>
    </row>
    <row r="951" spans="1:21">
      <c r="A951" t="s">
        <v>1063</v>
      </c>
      <c r="B951">
        <v>2021</v>
      </c>
      <c r="C951">
        <v>0</v>
      </c>
      <c r="D951">
        <v>0</v>
      </c>
      <c r="E951">
        <v>0</v>
      </c>
      <c r="F951">
        <v>0</v>
      </c>
      <c r="G951">
        <v>0</v>
      </c>
      <c r="H951">
        <v>0</v>
      </c>
      <c r="I951">
        <v>391</v>
      </c>
      <c r="J951" t="s">
        <v>1276</v>
      </c>
      <c r="K951" t="str">
        <f>INDEX('Planning Periods'!$O$2:$O$540,MATCH('Table B Values'!A951,'Planning Periods'!$A$2:$A$540,0))</f>
        <v>Riverside County</v>
      </c>
      <c r="S951" t="s">
        <v>783</v>
      </c>
      <c r="T951">
        <v>2021</v>
      </c>
      <c r="U951">
        <v>0</v>
      </c>
    </row>
    <row r="952" spans="1:21">
      <c r="A952" t="s">
        <v>1054</v>
      </c>
      <c r="B952">
        <v>2021</v>
      </c>
      <c r="C952">
        <v>0</v>
      </c>
      <c r="D952">
        <v>0</v>
      </c>
      <c r="E952">
        <v>0</v>
      </c>
      <c r="F952">
        <v>0</v>
      </c>
      <c r="G952">
        <v>0</v>
      </c>
      <c r="H952">
        <v>118</v>
      </c>
      <c r="I952">
        <v>214</v>
      </c>
      <c r="J952" t="s">
        <v>1276</v>
      </c>
      <c r="K952" t="str">
        <f>INDEX('Planning Periods'!$O$2:$O$540,MATCH('Table B Values'!A952,'Planning Periods'!$A$2:$A$540,0))</f>
        <v>San Bernardino County</v>
      </c>
      <c r="S952" t="s">
        <v>818</v>
      </c>
      <c r="T952">
        <v>2021</v>
      </c>
      <c r="U952">
        <v>0</v>
      </c>
    </row>
    <row r="953" spans="1:21">
      <c r="A953" t="s">
        <v>1056</v>
      </c>
      <c r="B953">
        <v>2021</v>
      </c>
      <c r="C953">
        <v>0</v>
      </c>
      <c r="D953">
        <v>0</v>
      </c>
      <c r="E953">
        <v>0</v>
      </c>
      <c r="F953">
        <v>0</v>
      </c>
      <c r="G953">
        <v>12</v>
      </c>
      <c r="H953">
        <v>24</v>
      </c>
      <c r="I953">
        <v>0</v>
      </c>
      <c r="J953" t="s">
        <v>1276</v>
      </c>
      <c r="K953" t="str">
        <f>INDEX('Planning Periods'!$O$2:$O$540,MATCH('Table B Values'!A953,'Planning Periods'!$A$2:$A$540,0))</f>
        <v>Los Angeles County</v>
      </c>
      <c r="S953" t="s">
        <v>821</v>
      </c>
      <c r="T953">
        <v>2021</v>
      </c>
      <c r="U953">
        <v>0</v>
      </c>
    </row>
    <row r="954" spans="1:21">
      <c r="A954" t="s">
        <v>1051</v>
      </c>
      <c r="B954">
        <v>2021</v>
      </c>
      <c r="C954">
        <v>0</v>
      </c>
      <c r="D954">
        <v>0</v>
      </c>
      <c r="E954">
        <v>0</v>
      </c>
      <c r="F954">
        <v>0</v>
      </c>
      <c r="G954">
        <v>0</v>
      </c>
      <c r="H954">
        <v>13</v>
      </c>
      <c r="I954">
        <v>230</v>
      </c>
      <c r="J954" t="s">
        <v>1276</v>
      </c>
      <c r="K954" t="str">
        <f>INDEX('Planning Periods'!$O$2:$O$540,MATCH('Table B Values'!A954,'Planning Periods'!$A$2:$A$540,0))</f>
        <v>Riverside County</v>
      </c>
      <c r="S954" t="s">
        <v>1211</v>
      </c>
      <c r="T954">
        <v>2021</v>
      </c>
      <c r="U954">
        <v>0</v>
      </c>
    </row>
    <row r="955" spans="1:21">
      <c r="A955" t="s">
        <v>1176</v>
      </c>
      <c r="B955">
        <v>2021</v>
      </c>
      <c r="C955">
        <v>0</v>
      </c>
      <c r="D955">
        <v>0</v>
      </c>
      <c r="E955">
        <v>0</v>
      </c>
      <c r="F955">
        <v>0</v>
      </c>
      <c r="G955">
        <v>0</v>
      </c>
      <c r="H955">
        <v>0</v>
      </c>
      <c r="I955">
        <v>4</v>
      </c>
      <c r="J955" t="s">
        <v>1276</v>
      </c>
      <c r="K955" t="str">
        <f>INDEX('Planning Periods'!$O$2:$O$540,MATCH('Table B Values'!A955,'Planning Periods'!$A$2:$A$540,0))</f>
        <v>Contra Costa County</v>
      </c>
      <c r="S955" t="s">
        <v>866</v>
      </c>
      <c r="T955">
        <v>2021</v>
      </c>
      <c r="U955">
        <v>0</v>
      </c>
    </row>
    <row r="956" spans="1:21">
      <c r="A956" t="s">
        <v>896</v>
      </c>
      <c r="B956">
        <v>2021</v>
      </c>
      <c r="C956">
        <v>0</v>
      </c>
      <c r="D956">
        <v>0</v>
      </c>
      <c r="E956">
        <v>0</v>
      </c>
      <c r="F956">
        <v>0</v>
      </c>
      <c r="G956">
        <v>0</v>
      </c>
      <c r="H956">
        <v>0</v>
      </c>
      <c r="I956">
        <v>7</v>
      </c>
      <c r="J956" t="s">
        <v>1276</v>
      </c>
      <c r="K956" t="str">
        <f>INDEX('Planning Periods'!$O$2:$O$540,MATCH('Table B Values'!A956,'Planning Periods'!$A$2:$A$540,0))</f>
        <v>Los Angeles County</v>
      </c>
      <c r="S956" t="s">
        <v>954</v>
      </c>
      <c r="T956">
        <v>2021</v>
      </c>
      <c r="U956">
        <v>0</v>
      </c>
    </row>
    <row r="957" spans="1:21">
      <c r="A957" t="s">
        <v>1048</v>
      </c>
      <c r="B957">
        <v>2021</v>
      </c>
      <c r="C957">
        <v>0</v>
      </c>
      <c r="D957">
        <v>0</v>
      </c>
      <c r="E957">
        <v>0</v>
      </c>
      <c r="F957">
        <v>4</v>
      </c>
      <c r="G957">
        <v>0</v>
      </c>
      <c r="H957">
        <v>0</v>
      </c>
      <c r="I957">
        <v>0</v>
      </c>
      <c r="J957" t="s">
        <v>1276</v>
      </c>
      <c r="K957" t="str">
        <f>INDEX('Planning Periods'!$O$2:$O$540,MATCH('Table B Values'!A957,'Planning Periods'!$A$2:$A$540,0))</f>
        <v>Imperial County</v>
      </c>
      <c r="S957" t="s">
        <v>888</v>
      </c>
      <c r="T957">
        <v>2021</v>
      </c>
      <c r="U957">
        <v>16</v>
      </c>
    </row>
    <row r="958" spans="1:21">
      <c r="A958" t="s">
        <v>1168</v>
      </c>
      <c r="B958">
        <v>2021</v>
      </c>
      <c r="C958">
        <v>0</v>
      </c>
      <c r="D958">
        <v>0</v>
      </c>
      <c r="E958">
        <v>0</v>
      </c>
      <c r="F958">
        <v>0</v>
      </c>
      <c r="G958">
        <v>0</v>
      </c>
      <c r="H958">
        <v>0</v>
      </c>
      <c r="I958">
        <v>392</v>
      </c>
      <c r="J958" t="s">
        <v>1276</v>
      </c>
      <c r="K958" t="str">
        <f>INDEX('Planning Periods'!$O$2:$O$540,MATCH('Table B Values'!A958,'Planning Periods'!$A$2:$A$540,0))</f>
        <v>San Benito County</v>
      </c>
      <c r="S958" t="s">
        <v>1225</v>
      </c>
      <c r="T958">
        <v>2021</v>
      </c>
      <c r="U958">
        <v>0</v>
      </c>
    </row>
    <row r="959" spans="1:21">
      <c r="A959" t="s">
        <v>1050</v>
      </c>
      <c r="B959">
        <v>2021</v>
      </c>
      <c r="C959">
        <v>0</v>
      </c>
      <c r="D959">
        <v>15</v>
      </c>
      <c r="E959">
        <v>0</v>
      </c>
      <c r="F959">
        <v>203</v>
      </c>
      <c r="G959">
        <v>0</v>
      </c>
      <c r="H959">
        <v>5</v>
      </c>
      <c r="I959">
        <v>0</v>
      </c>
      <c r="J959" t="s">
        <v>1276</v>
      </c>
      <c r="K959" t="str">
        <f>INDEX('Planning Periods'!$O$2:$O$540,MATCH('Table B Values'!A959,'Planning Periods'!$A$2:$A$540,0))</f>
        <v>San Bernardino County</v>
      </c>
      <c r="S959" t="s">
        <v>841</v>
      </c>
      <c r="T959">
        <v>2021</v>
      </c>
      <c r="U959">
        <v>0</v>
      </c>
    </row>
    <row r="960" spans="1:21">
      <c r="A960" t="s">
        <v>1167</v>
      </c>
      <c r="B960">
        <v>2021</v>
      </c>
      <c r="C960">
        <v>0</v>
      </c>
      <c r="D960">
        <v>22</v>
      </c>
      <c r="E960">
        <v>0</v>
      </c>
      <c r="F960">
        <v>13</v>
      </c>
      <c r="G960">
        <v>0</v>
      </c>
      <c r="H960">
        <v>10</v>
      </c>
      <c r="I960">
        <v>9</v>
      </c>
      <c r="J960" t="s">
        <v>1276</v>
      </c>
      <c r="K960" t="str">
        <f>INDEX('Planning Periods'!$O$2:$O$540,MATCH('Table B Values'!A960,'Planning Periods'!$A$2:$A$540,0))</f>
        <v>San Mateo County</v>
      </c>
      <c r="S960" t="s">
        <v>833</v>
      </c>
      <c r="T960">
        <v>2021</v>
      </c>
      <c r="U960">
        <v>0</v>
      </c>
    </row>
    <row r="961" spans="1:21">
      <c r="A961" t="s">
        <v>1192</v>
      </c>
      <c r="B961">
        <v>2021</v>
      </c>
      <c r="C961">
        <v>0</v>
      </c>
      <c r="D961">
        <v>0</v>
      </c>
      <c r="E961">
        <v>0</v>
      </c>
      <c r="F961">
        <v>0</v>
      </c>
      <c r="G961">
        <v>0</v>
      </c>
      <c r="H961">
        <v>21</v>
      </c>
      <c r="I961">
        <v>1</v>
      </c>
      <c r="J961" t="s">
        <v>1276</v>
      </c>
      <c r="K961" t="str">
        <f>INDEX('Planning Periods'!$O$2:$O$540,MATCH('Table B Values'!A961,'Planning Periods'!$A$2:$A$540,0))</f>
        <v>Contra Costa County</v>
      </c>
      <c r="S961" t="s">
        <v>1224</v>
      </c>
      <c r="T961">
        <v>2021</v>
      </c>
      <c r="U961">
        <v>0</v>
      </c>
    </row>
    <row r="962" spans="1:21">
      <c r="A962" t="s">
        <v>1046</v>
      </c>
      <c r="B962">
        <v>2021</v>
      </c>
      <c r="C962">
        <v>0</v>
      </c>
      <c r="D962">
        <v>0</v>
      </c>
      <c r="E962">
        <v>0</v>
      </c>
      <c r="F962">
        <v>0</v>
      </c>
      <c r="G962">
        <v>0</v>
      </c>
      <c r="H962">
        <v>0</v>
      </c>
      <c r="I962">
        <v>16</v>
      </c>
      <c r="J962" t="s">
        <v>1276</v>
      </c>
      <c r="K962" t="str">
        <f>INDEX('Planning Periods'!$O$2:$O$540,MATCH('Table B Values'!A962,'Planning Periods'!$A$2:$A$540,0))</f>
        <v>Orange County</v>
      </c>
      <c r="S962" t="s">
        <v>1213</v>
      </c>
      <c r="T962">
        <v>2021</v>
      </c>
      <c r="U962">
        <v>0</v>
      </c>
    </row>
    <row r="963" spans="1:21">
      <c r="A963" t="s">
        <v>1042</v>
      </c>
      <c r="B963">
        <v>2021</v>
      </c>
      <c r="C963">
        <v>0</v>
      </c>
      <c r="D963">
        <v>1</v>
      </c>
      <c r="E963">
        <v>0</v>
      </c>
      <c r="F963">
        <v>0</v>
      </c>
      <c r="G963">
        <v>0</v>
      </c>
      <c r="H963">
        <v>0</v>
      </c>
      <c r="I963">
        <v>0</v>
      </c>
      <c r="J963" t="s">
        <v>1276</v>
      </c>
      <c r="K963" t="str">
        <f>INDEX('Planning Periods'!$O$2:$O$540,MATCH('Table B Values'!A963,'Planning Periods'!$A$2:$A$540,0))</f>
        <v>Los Angeles County</v>
      </c>
      <c r="S963" t="s">
        <v>778</v>
      </c>
      <c r="T963">
        <v>2021</v>
      </c>
      <c r="U963">
        <v>90</v>
      </c>
    </row>
    <row r="964" spans="1:21">
      <c r="A964" t="s">
        <v>1044</v>
      </c>
      <c r="B964">
        <v>2021</v>
      </c>
      <c r="C964">
        <v>0</v>
      </c>
      <c r="D964">
        <v>0</v>
      </c>
      <c r="E964">
        <v>0</v>
      </c>
      <c r="F964">
        <v>0</v>
      </c>
      <c r="G964">
        <v>0</v>
      </c>
      <c r="H964">
        <v>0</v>
      </c>
      <c r="I964">
        <v>203</v>
      </c>
      <c r="J964" t="s">
        <v>1276</v>
      </c>
      <c r="K964" t="str">
        <f>INDEX('Planning Periods'!$O$2:$O$540,MATCH('Table B Values'!A964,'Planning Periods'!$A$2:$A$540,0))</f>
        <v>Riverside County</v>
      </c>
      <c r="S964" t="s">
        <v>1280</v>
      </c>
      <c r="T964">
        <v>2021</v>
      </c>
      <c r="U964">
        <v>0</v>
      </c>
    </row>
    <row r="965" spans="1:21">
      <c r="A965" t="s">
        <v>1191</v>
      </c>
      <c r="B965">
        <v>2021</v>
      </c>
      <c r="C965">
        <v>0</v>
      </c>
      <c r="D965">
        <v>0</v>
      </c>
      <c r="E965">
        <v>0</v>
      </c>
      <c r="F965">
        <v>0</v>
      </c>
      <c r="G965">
        <v>0</v>
      </c>
      <c r="H965">
        <v>0</v>
      </c>
      <c r="I965">
        <v>2</v>
      </c>
      <c r="J965" t="s">
        <v>1276</v>
      </c>
      <c r="K965" t="str">
        <f>INDEX('Planning Periods'!$O$2:$O$540,MATCH('Table B Values'!A965,'Planning Periods'!$A$2:$A$540,0))</f>
        <v>Orange County</v>
      </c>
      <c r="S965" t="s">
        <v>963</v>
      </c>
      <c r="T965">
        <v>2021</v>
      </c>
      <c r="U965">
        <v>0</v>
      </c>
    </row>
    <row r="966" spans="1:21">
      <c r="A966" t="s">
        <v>1033</v>
      </c>
      <c r="B966">
        <v>2021</v>
      </c>
      <c r="C966">
        <v>0</v>
      </c>
      <c r="D966">
        <v>0</v>
      </c>
      <c r="E966">
        <v>0</v>
      </c>
      <c r="F966">
        <v>5</v>
      </c>
      <c r="G966">
        <v>0</v>
      </c>
      <c r="H966">
        <v>7</v>
      </c>
      <c r="I966">
        <v>269</v>
      </c>
      <c r="J966" t="s">
        <v>1276</v>
      </c>
      <c r="K966" t="str">
        <f>INDEX('Planning Periods'!$O$2:$O$540,MATCH('Table B Values'!A966,'Planning Periods'!$A$2:$A$540,0))</f>
        <v>Orange County</v>
      </c>
      <c r="S966" t="s">
        <v>957</v>
      </c>
      <c r="T966">
        <v>2021</v>
      </c>
      <c r="U966">
        <v>0</v>
      </c>
    </row>
    <row r="967" spans="1:21">
      <c r="A967" t="s">
        <v>1035</v>
      </c>
      <c r="B967">
        <v>2021</v>
      </c>
      <c r="C967">
        <v>0</v>
      </c>
      <c r="D967">
        <v>2</v>
      </c>
      <c r="E967">
        <v>0</v>
      </c>
      <c r="F967">
        <v>0</v>
      </c>
      <c r="G967">
        <v>0</v>
      </c>
      <c r="H967">
        <v>151</v>
      </c>
      <c r="I967">
        <v>8</v>
      </c>
      <c r="J967" t="s">
        <v>1276</v>
      </c>
      <c r="K967" t="str">
        <f>INDEX('Planning Periods'!$O$2:$O$540,MATCH('Table B Values'!A967,'Planning Periods'!$A$2:$A$540,0))</f>
        <v>Riverside County</v>
      </c>
      <c r="S967" t="s">
        <v>970</v>
      </c>
      <c r="T967">
        <v>2021</v>
      </c>
      <c r="U967">
        <v>0</v>
      </c>
    </row>
    <row r="968" spans="1:21">
      <c r="A968" t="s">
        <v>885</v>
      </c>
      <c r="B968">
        <v>2021</v>
      </c>
      <c r="C968">
        <v>12</v>
      </c>
      <c r="D968">
        <v>0</v>
      </c>
      <c r="E968">
        <v>0</v>
      </c>
      <c r="F968">
        <v>0</v>
      </c>
      <c r="G968">
        <v>0</v>
      </c>
      <c r="H968">
        <v>0</v>
      </c>
      <c r="I968">
        <v>181</v>
      </c>
      <c r="J968" t="s">
        <v>1276</v>
      </c>
      <c r="K968" t="str">
        <f>INDEX('Planning Periods'!$O$2:$O$540,MATCH('Table B Values'!A968,'Planning Periods'!$A$2:$A$540,0))</f>
        <v>Orange County</v>
      </c>
      <c r="S968" t="s">
        <v>1037</v>
      </c>
      <c r="T968">
        <v>2021</v>
      </c>
      <c r="U968">
        <v>0</v>
      </c>
    </row>
    <row r="969" spans="1:21">
      <c r="A969" t="s">
        <v>1188</v>
      </c>
      <c r="B969">
        <v>2021</v>
      </c>
      <c r="C969">
        <v>0</v>
      </c>
      <c r="D969">
        <v>0</v>
      </c>
      <c r="E969">
        <v>0</v>
      </c>
      <c r="F969">
        <v>423</v>
      </c>
      <c r="G969">
        <v>0</v>
      </c>
      <c r="H969">
        <v>47</v>
      </c>
      <c r="I969">
        <v>443</v>
      </c>
      <c r="J969" t="s">
        <v>1276</v>
      </c>
      <c r="K969" t="str">
        <f>INDEX('Planning Periods'!$O$2:$O$540,MATCH('Table B Values'!A969,'Planning Periods'!$A$2:$A$540,0))</f>
        <v>Kern County</v>
      </c>
      <c r="S969" t="s">
        <v>965</v>
      </c>
      <c r="T969">
        <v>2021</v>
      </c>
      <c r="U969">
        <v>0</v>
      </c>
    </row>
    <row r="970" spans="1:21">
      <c r="A970" t="s">
        <v>1190</v>
      </c>
      <c r="B970">
        <v>2021</v>
      </c>
      <c r="C970">
        <v>0</v>
      </c>
      <c r="D970">
        <v>0</v>
      </c>
      <c r="E970">
        <v>1</v>
      </c>
      <c r="F970">
        <v>49</v>
      </c>
      <c r="G970">
        <v>0</v>
      </c>
      <c r="H970">
        <v>1</v>
      </c>
      <c r="I970">
        <v>5</v>
      </c>
      <c r="J970" t="s">
        <v>1276</v>
      </c>
      <c r="K970" t="str">
        <f>INDEX('Planning Periods'!$O$2:$O$540,MATCH('Table B Values'!A970,'Planning Periods'!$A$2:$A$540,0))</f>
        <v>Kings County</v>
      </c>
      <c r="S970" t="s">
        <v>968</v>
      </c>
      <c r="T970">
        <v>2021</v>
      </c>
      <c r="U970">
        <v>43</v>
      </c>
    </row>
    <row r="971" spans="1:21">
      <c r="A971" t="s">
        <v>1187</v>
      </c>
      <c r="B971">
        <v>2021</v>
      </c>
      <c r="C971">
        <v>0</v>
      </c>
      <c r="D971">
        <v>0</v>
      </c>
      <c r="E971">
        <v>0</v>
      </c>
      <c r="F971">
        <v>0</v>
      </c>
      <c r="G971">
        <v>0</v>
      </c>
      <c r="H971">
        <v>3</v>
      </c>
      <c r="I971">
        <v>66</v>
      </c>
      <c r="J971" t="s">
        <v>1276</v>
      </c>
      <c r="K971" t="str">
        <f>INDEX('Planning Periods'!$O$2:$O$540,MATCH('Table B Values'!A971,'Planning Periods'!$A$2:$A$540,0))</f>
        <v>Fresno County</v>
      </c>
      <c r="S971" t="s">
        <v>837</v>
      </c>
      <c r="T971">
        <v>2021</v>
      </c>
      <c r="U971">
        <v>0</v>
      </c>
    </row>
    <row r="972" spans="1:21">
      <c r="A972" t="s">
        <v>1177</v>
      </c>
      <c r="B972">
        <v>2021</v>
      </c>
      <c r="C972">
        <v>0</v>
      </c>
      <c r="D972">
        <v>0</v>
      </c>
      <c r="E972">
        <v>0</v>
      </c>
      <c r="F972">
        <v>0</v>
      </c>
      <c r="G972">
        <v>0</v>
      </c>
      <c r="H972">
        <v>94</v>
      </c>
      <c r="I972">
        <v>0</v>
      </c>
      <c r="J972" t="s">
        <v>1276</v>
      </c>
      <c r="K972" t="str">
        <f>INDEX('Planning Periods'!$O$2:$O$540,MATCH('Table B Values'!A972,'Planning Periods'!$A$2:$A$540,0))</f>
        <v>Fresno County</v>
      </c>
      <c r="S972" t="s">
        <v>1230</v>
      </c>
      <c r="T972">
        <v>2021</v>
      </c>
      <c r="U972">
        <v>0</v>
      </c>
    </row>
    <row r="973" spans="1:21">
      <c r="A973" t="s">
        <v>1026</v>
      </c>
      <c r="B973">
        <v>2021</v>
      </c>
      <c r="C973">
        <v>0</v>
      </c>
      <c r="D973">
        <v>0</v>
      </c>
      <c r="E973">
        <v>0</v>
      </c>
      <c r="F973">
        <v>0</v>
      </c>
      <c r="G973">
        <v>0</v>
      </c>
      <c r="H973">
        <v>0</v>
      </c>
      <c r="I973">
        <v>2</v>
      </c>
      <c r="J973" t="s">
        <v>1276</v>
      </c>
      <c r="K973" t="str">
        <f>INDEX('Planning Periods'!$O$2:$O$540,MATCH('Table B Values'!A973,'Planning Periods'!$A$2:$A$540,0))</f>
        <v>Amador County</v>
      </c>
      <c r="S973" t="s">
        <v>1228</v>
      </c>
      <c r="T973">
        <v>2021</v>
      </c>
      <c r="U973">
        <v>0</v>
      </c>
    </row>
    <row r="974" spans="1:21">
      <c r="A974" t="s">
        <v>1031</v>
      </c>
      <c r="B974">
        <v>2021</v>
      </c>
      <c r="C974">
        <v>0</v>
      </c>
      <c r="D974">
        <v>0</v>
      </c>
      <c r="E974">
        <v>0</v>
      </c>
      <c r="F974">
        <v>0</v>
      </c>
      <c r="G974">
        <v>0</v>
      </c>
      <c r="H974">
        <v>0</v>
      </c>
      <c r="I974">
        <v>133</v>
      </c>
      <c r="J974" t="s">
        <v>1276</v>
      </c>
      <c r="K974" t="str">
        <f>INDEX('Planning Periods'!$O$2:$O$540,MATCH('Table B Values'!A974,'Planning Periods'!$A$2:$A$540,0))</f>
        <v>Riverside County</v>
      </c>
      <c r="S974" t="s">
        <v>789</v>
      </c>
      <c r="T974">
        <v>2021</v>
      </c>
      <c r="U974">
        <v>0</v>
      </c>
    </row>
    <row r="975" spans="1:21">
      <c r="A975" t="s">
        <v>1030</v>
      </c>
      <c r="B975">
        <v>2021</v>
      </c>
      <c r="C975">
        <v>0</v>
      </c>
      <c r="D975">
        <v>0</v>
      </c>
      <c r="E975">
        <v>0</v>
      </c>
      <c r="F975">
        <v>0</v>
      </c>
      <c r="G975">
        <v>0</v>
      </c>
      <c r="H975">
        <v>0</v>
      </c>
      <c r="I975">
        <v>18</v>
      </c>
      <c r="J975" t="s">
        <v>1276</v>
      </c>
      <c r="K975" t="str">
        <f>INDEX('Planning Periods'!$O$2:$O$540,MATCH('Table B Values'!A975,'Planning Periods'!$A$2:$A$540,0))</f>
        <v>Los Angeles County</v>
      </c>
      <c r="S975" t="s">
        <v>858</v>
      </c>
      <c r="T975">
        <v>2021</v>
      </c>
      <c r="U975">
        <v>0</v>
      </c>
    </row>
    <row r="976" spans="1:21">
      <c r="A976" t="s">
        <v>925</v>
      </c>
      <c r="B976">
        <v>2021</v>
      </c>
      <c r="C976">
        <v>0</v>
      </c>
      <c r="D976">
        <v>0</v>
      </c>
      <c r="E976">
        <v>0</v>
      </c>
      <c r="F976">
        <v>1</v>
      </c>
      <c r="G976">
        <v>0</v>
      </c>
      <c r="H976">
        <v>0</v>
      </c>
      <c r="I976">
        <v>0</v>
      </c>
      <c r="J976" t="s">
        <v>1276</v>
      </c>
      <c r="K976" t="str">
        <f>INDEX('Planning Periods'!$O$2:$O$540,MATCH('Table B Values'!A976,'Planning Periods'!$A$2:$A$540,0))</f>
        <v>Orange County</v>
      </c>
      <c r="S976" t="s">
        <v>861</v>
      </c>
      <c r="T976">
        <v>2021</v>
      </c>
      <c r="U976">
        <v>18</v>
      </c>
    </row>
    <row r="977" spans="1:21">
      <c r="A977" t="s">
        <v>1023</v>
      </c>
      <c r="B977">
        <v>2021</v>
      </c>
      <c r="C977">
        <v>0</v>
      </c>
      <c r="D977">
        <v>0</v>
      </c>
      <c r="E977">
        <v>0</v>
      </c>
      <c r="F977">
        <v>0</v>
      </c>
      <c r="G977">
        <v>0</v>
      </c>
      <c r="H977">
        <v>0</v>
      </c>
      <c r="I977">
        <v>37</v>
      </c>
      <c r="J977" t="s">
        <v>1276</v>
      </c>
      <c r="K977" t="str">
        <f>INDEX('Planning Periods'!$O$2:$O$540,MATCH('Table B Values'!A977,'Planning Periods'!$A$2:$A$540,0))</f>
        <v>Los Angeles County</v>
      </c>
      <c r="S977" t="s">
        <v>832</v>
      </c>
      <c r="T977">
        <v>2021</v>
      </c>
      <c r="U977">
        <v>0</v>
      </c>
    </row>
    <row r="978" spans="1:21">
      <c r="A978" t="s">
        <v>1021</v>
      </c>
      <c r="B978">
        <v>2021</v>
      </c>
      <c r="C978">
        <v>0</v>
      </c>
      <c r="D978">
        <v>0</v>
      </c>
      <c r="E978">
        <v>0</v>
      </c>
      <c r="F978">
        <v>0</v>
      </c>
      <c r="G978">
        <v>0</v>
      </c>
      <c r="H978">
        <v>23</v>
      </c>
      <c r="I978">
        <v>0</v>
      </c>
      <c r="J978" t="s">
        <v>1276</v>
      </c>
      <c r="K978" t="str">
        <f>INDEX('Planning Periods'!$O$2:$O$540,MATCH('Table B Values'!A978,'Planning Periods'!$A$2:$A$540,0))</f>
        <v>San Diego County</v>
      </c>
      <c r="S978" t="s">
        <v>843</v>
      </c>
      <c r="T978">
        <v>2021</v>
      </c>
      <c r="U978">
        <v>0</v>
      </c>
    </row>
    <row r="979" spans="1:21">
      <c r="A979" t="s">
        <v>942</v>
      </c>
      <c r="B979">
        <v>2021</v>
      </c>
      <c r="C979">
        <v>0</v>
      </c>
      <c r="D979">
        <v>5</v>
      </c>
      <c r="E979">
        <v>0</v>
      </c>
      <c r="F979">
        <v>16</v>
      </c>
      <c r="G979">
        <v>0</v>
      </c>
      <c r="H979">
        <v>0</v>
      </c>
      <c r="I979">
        <v>3</v>
      </c>
      <c r="J979" t="s">
        <v>1276</v>
      </c>
      <c r="K979" t="str">
        <f>INDEX('Planning Periods'!$O$2:$O$540,MATCH('Table B Values'!A979,'Planning Periods'!$A$2:$A$540,0))</f>
        <v>Orange County</v>
      </c>
      <c r="S979" t="s">
        <v>1220</v>
      </c>
      <c r="T979">
        <v>2021</v>
      </c>
      <c r="U979">
        <v>0</v>
      </c>
    </row>
    <row r="980" spans="1:21">
      <c r="A980" t="s">
        <v>1186</v>
      </c>
      <c r="B980">
        <v>2021</v>
      </c>
      <c r="C980">
        <v>0</v>
      </c>
      <c r="D980">
        <v>0</v>
      </c>
      <c r="E980">
        <v>0</v>
      </c>
      <c r="F980">
        <v>0</v>
      </c>
      <c r="G980">
        <v>0</v>
      </c>
      <c r="H980" s="359">
        <v>0</v>
      </c>
      <c r="I980" s="359">
        <v>4</v>
      </c>
      <c r="J980" t="s">
        <v>1276</v>
      </c>
      <c r="K980" t="str">
        <f>INDEX('Planning Periods'!$O$2:$O$540,MATCH('Table B Values'!A980,'Planning Periods'!$A$2:$A$540,0))</f>
        <v>Los Angeles County</v>
      </c>
      <c r="S980" t="s">
        <v>1210</v>
      </c>
      <c r="T980">
        <v>2021</v>
      </c>
      <c r="U980">
        <v>0</v>
      </c>
    </row>
    <row r="981" spans="1:21">
      <c r="A981" t="s">
        <v>870</v>
      </c>
      <c r="B981">
        <v>2021</v>
      </c>
      <c r="C981">
        <v>24</v>
      </c>
      <c r="D981">
        <v>6</v>
      </c>
      <c r="E981">
        <v>0</v>
      </c>
      <c r="F981">
        <v>4</v>
      </c>
      <c r="G981">
        <v>1</v>
      </c>
      <c r="H981">
        <v>3</v>
      </c>
      <c r="I981">
        <v>385</v>
      </c>
      <c r="J981" t="s">
        <v>1276</v>
      </c>
      <c r="K981" t="str">
        <f>INDEX('Planning Periods'!$O$2:$O$540,MATCH('Table B Values'!A981,'Planning Periods'!$A$2:$A$540,0))</f>
        <v>Sacramento County</v>
      </c>
      <c r="S981" t="s">
        <v>845</v>
      </c>
      <c r="T981">
        <v>2021</v>
      </c>
      <c r="U981">
        <v>0</v>
      </c>
    </row>
    <row r="982" spans="1:21">
      <c r="A982" t="s">
        <v>964</v>
      </c>
      <c r="B982">
        <v>2021</v>
      </c>
      <c r="C982">
        <v>0</v>
      </c>
      <c r="D982">
        <v>0</v>
      </c>
      <c r="E982">
        <v>60</v>
      </c>
      <c r="F982">
        <v>0</v>
      </c>
      <c r="G982">
        <v>0</v>
      </c>
      <c r="H982">
        <v>0</v>
      </c>
      <c r="I982">
        <v>951</v>
      </c>
      <c r="J982" t="s">
        <v>1276</v>
      </c>
      <c r="K982" t="str">
        <f>INDEX('Planning Periods'!$O$2:$O$540,MATCH('Table B Values'!A982,'Planning Periods'!$A$2:$A$540,0))</f>
        <v>San Bernardino County</v>
      </c>
      <c r="S982" t="s">
        <v>1223</v>
      </c>
      <c r="T982">
        <v>2021</v>
      </c>
      <c r="U982">
        <v>0</v>
      </c>
    </row>
    <row r="983" spans="1:21">
      <c r="A983" t="s">
        <v>1110</v>
      </c>
      <c r="B983">
        <v>2021</v>
      </c>
      <c r="C983">
        <v>0</v>
      </c>
      <c r="D983">
        <v>0</v>
      </c>
      <c r="E983">
        <v>0</v>
      </c>
      <c r="F983">
        <v>0</v>
      </c>
      <c r="G983">
        <v>0</v>
      </c>
      <c r="H983">
        <v>0</v>
      </c>
      <c r="I983">
        <v>41</v>
      </c>
      <c r="J983" t="s">
        <v>1276</v>
      </c>
      <c r="K983" t="str">
        <f>INDEX('Planning Periods'!$O$2:$O$540,MATCH('Table B Values'!A983,'Planning Periods'!$A$2:$A$540,0))</f>
        <v>Fresno County</v>
      </c>
      <c r="S983" t="s">
        <v>1229</v>
      </c>
      <c r="T983">
        <v>2021</v>
      </c>
      <c r="U983">
        <v>0</v>
      </c>
    </row>
    <row r="984" spans="1:21">
      <c r="A984" t="s">
        <v>1133</v>
      </c>
      <c r="B984">
        <v>2021</v>
      </c>
      <c r="C984">
        <v>0</v>
      </c>
      <c r="D984">
        <v>0</v>
      </c>
      <c r="E984">
        <v>0</v>
      </c>
      <c r="F984">
        <v>0</v>
      </c>
      <c r="G984">
        <v>0</v>
      </c>
      <c r="H984">
        <v>0</v>
      </c>
      <c r="I984">
        <v>0</v>
      </c>
      <c r="J984" t="s">
        <v>1276</v>
      </c>
      <c r="K984" t="str">
        <f>INDEX('Planning Periods'!$O$2:$O$540,MATCH('Table B Values'!A984,'Planning Periods'!$A$2:$A$540,0))</f>
        <v>Tulare County</v>
      </c>
      <c r="S984" t="s">
        <v>1221</v>
      </c>
      <c r="T984">
        <v>2021</v>
      </c>
      <c r="U984">
        <v>16</v>
      </c>
    </row>
    <row r="985" spans="1:21">
      <c r="A985" t="s">
        <v>971</v>
      </c>
      <c r="B985">
        <v>2021</v>
      </c>
      <c r="C985">
        <v>54</v>
      </c>
      <c r="D985">
        <v>0</v>
      </c>
      <c r="E985">
        <v>22</v>
      </c>
      <c r="F985">
        <v>0</v>
      </c>
      <c r="G985">
        <v>0</v>
      </c>
      <c r="H985">
        <v>0</v>
      </c>
      <c r="I985">
        <v>211</v>
      </c>
      <c r="J985" t="s">
        <v>1276</v>
      </c>
      <c r="K985" t="str">
        <f>INDEX('Planning Periods'!$O$2:$O$540,MATCH('Table B Values'!A985,'Planning Periods'!$A$2:$A$540,0))</f>
        <v>Ventura County</v>
      </c>
      <c r="S985" t="s">
        <v>1222</v>
      </c>
      <c r="T985">
        <v>2021</v>
      </c>
      <c r="U985">
        <v>0</v>
      </c>
    </row>
    <row r="986" spans="1:21">
      <c r="A986" t="s">
        <v>1106</v>
      </c>
      <c r="B986">
        <v>2021</v>
      </c>
      <c r="C986">
        <v>0</v>
      </c>
      <c r="D986">
        <v>0</v>
      </c>
      <c r="E986">
        <v>0</v>
      </c>
      <c r="F986">
        <v>0</v>
      </c>
      <c r="G986">
        <v>0</v>
      </c>
      <c r="H986">
        <v>76</v>
      </c>
      <c r="I986">
        <v>34</v>
      </c>
      <c r="J986" t="s">
        <v>1276</v>
      </c>
      <c r="K986" t="str">
        <f>INDEX('Planning Periods'!$O$2:$O$540,MATCH('Table B Values'!A986,'Planning Periods'!$A$2:$A$540,0))</f>
        <v>Fresno County</v>
      </c>
      <c r="S986" t="s">
        <v>970</v>
      </c>
      <c r="T986">
        <v>2018</v>
      </c>
      <c r="U986">
        <v>0</v>
      </c>
    </row>
    <row r="987" spans="1:21">
      <c r="A987" t="s">
        <v>1113</v>
      </c>
      <c r="B987">
        <v>2021</v>
      </c>
      <c r="C987">
        <v>140</v>
      </c>
      <c r="D987">
        <v>0</v>
      </c>
      <c r="E987">
        <v>21</v>
      </c>
      <c r="F987">
        <v>0</v>
      </c>
      <c r="G987">
        <v>0</v>
      </c>
      <c r="H987">
        <v>0</v>
      </c>
      <c r="I987">
        <v>700</v>
      </c>
      <c r="J987" t="s">
        <v>1276</v>
      </c>
      <c r="K987" t="str">
        <f>INDEX('Planning Periods'!$O$2:$O$540,MATCH('Table B Values'!A987,'Planning Periods'!$A$2:$A$540,0))</f>
        <v>Alameda County</v>
      </c>
      <c r="S987" t="s">
        <v>1280</v>
      </c>
      <c r="T987">
        <v>2018</v>
      </c>
      <c r="U987">
        <v>0</v>
      </c>
    </row>
    <row r="988" spans="1:21">
      <c r="A988" t="s">
        <v>867</v>
      </c>
      <c r="B988">
        <v>2021</v>
      </c>
      <c r="C988">
        <v>45</v>
      </c>
      <c r="D988">
        <v>38</v>
      </c>
      <c r="E988">
        <v>5</v>
      </c>
      <c r="F988">
        <v>0</v>
      </c>
      <c r="G988">
        <v>0</v>
      </c>
      <c r="H988">
        <v>0</v>
      </c>
      <c r="I988" s="359">
        <v>9</v>
      </c>
      <c r="J988" t="s">
        <v>1276</v>
      </c>
      <c r="K988" t="str">
        <f>INDEX('Planning Periods'!$O$2:$O$540,MATCH('Table B Values'!A988,'Planning Periods'!$A$2:$A$540,0))</f>
        <v>Orange County</v>
      </c>
      <c r="S988" t="s">
        <v>957</v>
      </c>
      <c r="T988">
        <v>2018</v>
      </c>
      <c r="U988">
        <v>1</v>
      </c>
    </row>
    <row r="989" spans="1:21">
      <c r="A989" t="s">
        <v>1104</v>
      </c>
      <c r="B989">
        <v>2021</v>
      </c>
      <c r="C989">
        <v>0</v>
      </c>
      <c r="D989">
        <v>1</v>
      </c>
      <c r="E989">
        <v>0</v>
      </c>
      <c r="F989">
        <v>2</v>
      </c>
      <c r="G989">
        <v>0</v>
      </c>
      <c r="H989">
        <v>0</v>
      </c>
      <c r="I989">
        <v>42</v>
      </c>
      <c r="J989" t="s">
        <v>1276</v>
      </c>
      <c r="K989" t="str">
        <f>INDEX('Planning Periods'!$O$2:$O$540,MATCH('Table B Values'!A989,'Planning Periods'!$A$2:$A$540,0))</f>
        <v>San Mateo County</v>
      </c>
      <c r="S989" t="s">
        <v>968</v>
      </c>
      <c r="T989">
        <v>2018</v>
      </c>
      <c r="U989">
        <v>30</v>
      </c>
    </row>
    <row r="990" spans="1:21">
      <c r="A990" t="s">
        <v>1129</v>
      </c>
      <c r="B990">
        <v>2021</v>
      </c>
      <c r="C990">
        <v>8</v>
      </c>
      <c r="D990">
        <v>0</v>
      </c>
      <c r="E990">
        <v>0</v>
      </c>
      <c r="F990">
        <v>0</v>
      </c>
      <c r="G990">
        <v>0</v>
      </c>
      <c r="H990">
        <v>0</v>
      </c>
      <c r="I990">
        <v>185</v>
      </c>
      <c r="J990" t="s">
        <v>1276</v>
      </c>
      <c r="K990" t="str">
        <f>INDEX('Planning Periods'!$O$2:$O$540,MATCH('Table B Values'!A990,'Planning Periods'!$A$2:$A$540,0))</f>
        <v>Alameda County</v>
      </c>
      <c r="S990" t="s">
        <v>778</v>
      </c>
      <c r="T990">
        <v>2018</v>
      </c>
      <c r="U990">
        <v>2</v>
      </c>
    </row>
    <row r="991" spans="1:21">
      <c r="A991" t="s">
        <v>1007</v>
      </c>
      <c r="B991">
        <v>2021</v>
      </c>
      <c r="C991">
        <v>0</v>
      </c>
      <c r="D991">
        <v>10</v>
      </c>
      <c r="E991">
        <v>0</v>
      </c>
      <c r="F991">
        <v>2</v>
      </c>
      <c r="G991">
        <v>0</v>
      </c>
      <c r="H991">
        <v>9</v>
      </c>
      <c r="I991">
        <v>40</v>
      </c>
      <c r="J991" t="s">
        <v>1276</v>
      </c>
      <c r="K991" t="str">
        <f>INDEX('Planning Periods'!$O$2:$O$540,MATCH('Table B Values'!A991,'Planning Periods'!$A$2:$A$540,0))</f>
        <v>San Diego County</v>
      </c>
      <c r="S991" t="s">
        <v>1037</v>
      </c>
      <c r="T991">
        <v>2018</v>
      </c>
      <c r="U991">
        <v>0</v>
      </c>
    </row>
    <row r="992" spans="1:21">
      <c r="A992" t="s">
        <v>819</v>
      </c>
      <c r="B992">
        <v>2021</v>
      </c>
      <c r="C992">
        <v>0</v>
      </c>
      <c r="D992">
        <v>0</v>
      </c>
      <c r="E992">
        <v>0</v>
      </c>
      <c r="F992">
        <v>0</v>
      </c>
      <c r="G992">
        <v>0</v>
      </c>
      <c r="H992">
        <v>0</v>
      </c>
      <c r="I992">
        <v>229</v>
      </c>
      <c r="J992" t="s">
        <v>1276</v>
      </c>
      <c r="K992" t="str">
        <f>INDEX('Planning Periods'!$O$2:$O$540,MATCH('Table B Values'!A992,'Planning Periods'!$A$2:$A$540,0))</f>
        <v>Sacramento County</v>
      </c>
      <c r="S992" t="s">
        <v>965</v>
      </c>
      <c r="T992">
        <v>2018</v>
      </c>
      <c r="U992">
        <v>0</v>
      </c>
    </row>
    <row r="993" spans="1:21">
      <c r="A993" t="s">
        <v>1003</v>
      </c>
      <c r="B993">
        <v>2021</v>
      </c>
      <c r="C993">
        <v>0</v>
      </c>
      <c r="D993">
        <v>0</v>
      </c>
      <c r="E993">
        <v>0</v>
      </c>
      <c r="F993">
        <v>0</v>
      </c>
      <c r="G993">
        <v>0</v>
      </c>
      <c r="H993">
        <v>0</v>
      </c>
      <c r="I993">
        <v>14</v>
      </c>
      <c r="J993" t="s">
        <v>1276</v>
      </c>
      <c r="K993" t="str">
        <f>INDEX('Planning Periods'!$O$2:$O$540,MATCH('Table B Values'!A993,'Planning Periods'!$A$2:$A$540,0))</f>
        <v>Los Angeles County</v>
      </c>
      <c r="S993" t="s">
        <v>960</v>
      </c>
      <c r="T993">
        <v>2018</v>
      </c>
      <c r="U993">
        <v>0</v>
      </c>
    </row>
    <row r="994" spans="1:21">
      <c r="A994" t="s">
        <v>1134</v>
      </c>
      <c r="B994">
        <v>2021</v>
      </c>
      <c r="C994">
        <v>0</v>
      </c>
      <c r="D994">
        <v>0</v>
      </c>
      <c r="E994">
        <v>0</v>
      </c>
      <c r="F994">
        <v>0</v>
      </c>
      <c r="G994">
        <v>0</v>
      </c>
      <c r="H994">
        <v>0</v>
      </c>
      <c r="I994">
        <v>3</v>
      </c>
      <c r="J994" t="s">
        <v>1276</v>
      </c>
      <c r="K994" t="str">
        <f>INDEX('Planning Periods'!$O$2:$O$540,MATCH('Table B Values'!A994,'Planning Periods'!$A$2:$A$540,0))</f>
        <v>Tulare County</v>
      </c>
      <c r="S994" t="s">
        <v>986</v>
      </c>
      <c r="T994">
        <v>2018</v>
      </c>
      <c r="U994">
        <v>0</v>
      </c>
    </row>
    <row r="995" spans="1:21">
      <c r="A995" t="s">
        <v>1130</v>
      </c>
      <c r="B995">
        <v>2021</v>
      </c>
      <c r="C995">
        <v>0</v>
      </c>
      <c r="D995">
        <v>0</v>
      </c>
      <c r="E995">
        <v>0</v>
      </c>
      <c r="F995">
        <v>4</v>
      </c>
      <c r="G995">
        <v>0</v>
      </c>
      <c r="H995">
        <v>19</v>
      </c>
      <c r="I995">
        <v>1</v>
      </c>
      <c r="J995" t="s">
        <v>1276</v>
      </c>
      <c r="K995" t="str">
        <f>INDEX('Planning Periods'!$O$2:$O$540,MATCH('Table B Values'!A995,'Planning Periods'!$A$2:$A$540,0))</f>
        <v>Marin County</v>
      </c>
      <c r="S995" t="s">
        <v>981</v>
      </c>
      <c r="T995">
        <v>2018</v>
      </c>
      <c r="U995">
        <v>0</v>
      </c>
    </row>
    <row r="996" spans="1:21">
      <c r="A996" t="s">
        <v>1131</v>
      </c>
      <c r="B996">
        <v>2021</v>
      </c>
      <c r="C996">
        <v>58</v>
      </c>
      <c r="D996">
        <v>0</v>
      </c>
      <c r="E996">
        <v>14</v>
      </c>
      <c r="F996">
        <v>0</v>
      </c>
      <c r="G996">
        <v>0</v>
      </c>
      <c r="H996">
        <v>13</v>
      </c>
      <c r="I996">
        <v>360</v>
      </c>
      <c r="J996" t="s">
        <v>1276</v>
      </c>
      <c r="K996" t="str">
        <f>INDEX('Planning Periods'!$O$2:$O$540,MATCH('Table B Values'!A996,'Planning Periods'!$A$2:$A$540,0))</f>
        <v>Solano County</v>
      </c>
      <c r="S996" t="s">
        <v>974</v>
      </c>
      <c r="T996">
        <v>2018</v>
      </c>
      <c r="U996">
        <v>75</v>
      </c>
    </row>
    <row r="997" spans="1:21">
      <c r="A997" t="s">
        <v>1135</v>
      </c>
      <c r="B997">
        <v>2021</v>
      </c>
      <c r="C997">
        <v>0</v>
      </c>
      <c r="D997">
        <v>0</v>
      </c>
      <c r="E997">
        <v>0</v>
      </c>
      <c r="F997">
        <v>0</v>
      </c>
      <c r="G997">
        <v>0</v>
      </c>
      <c r="H997">
        <v>2</v>
      </c>
      <c r="I997">
        <v>4</v>
      </c>
      <c r="J997" t="s">
        <v>1276</v>
      </c>
      <c r="K997" t="str">
        <f>INDEX('Planning Periods'!$O$2:$O$540,MATCH('Table B Values'!A997,'Planning Periods'!$A$2:$A$540,0))</f>
        <v>San Joaquin County</v>
      </c>
      <c r="S997" t="s">
        <v>915</v>
      </c>
      <c r="T997">
        <v>2018</v>
      </c>
      <c r="U997">
        <v>1</v>
      </c>
    </row>
    <row r="998" spans="1:21">
      <c r="A998" t="s">
        <v>903</v>
      </c>
      <c r="B998">
        <v>2021</v>
      </c>
      <c r="C998">
        <v>0</v>
      </c>
      <c r="D998">
        <v>9</v>
      </c>
      <c r="E998">
        <v>0</v>
      </c>
      <c r="F998">
        <v>2</v>
      </c>
      <c r="G998">
        <v>0</v>
      </c>
      <c r="H998">
        <v>15</v>
      </c>
      <c r="I998">
        <v>158</v>
      </c>
      <c r="J998" t="s">
        <v>1276</v>
      </c>
      <c r="K998" t="str">
        <f>INDEX('Planning Periods'!$O$2:$O$540,MATCH('Table B Values'!A998,'Planning Periods'!$A$2:$A$540,0))</f>
        <v>San Diego County</v>
      </c>
      <c r="S998" t="s">
        <v>961</v>
      </c>
      <c r="T998">
        <v>2018</v>
      </c>
      <c r="U998">
        <v>0</v>
      </c>
    </row>
    <row r="999" spans="1:21">
      <c r="A999" t="s">
        <v>1117</v>
      </c>
      <c r="B999">
        <v>2021</v>
      </c>
      <c r="C999">
        <v>0</v>
      </c>
      <c r="D999">
        <v>92</v>
      </c>
      <c r="E999">
        <v>2</v>
      </c>
      <c r="F999">
        <v>25</v>
      </c>
      <c r="G999">
        <v>0</v>
      </c>
      <c r="H999">
        <v>0</v>
      </c>
      <c r="I999">
        <v>2143</v>
      </c>
      <c r="J999" t="s">
        <v>1276</v>
      </c>
      <c r="K999" t="str">
        <f>INDEX('Planning Periods'!$O$2:$O$540,MATCH('Table B Values'!A999,'Planning Periods'!$A$2:$A$540,0))</f>
        <v>Fresno County</v>
      </c>
      <c r="S999" t="s">
        <v>972</v>
      </c>
      <c r="T999">
        <v>2018</v>
      </c>
      <c r="U999">
        <v>0</v>
      </c>
    </row>
    <row r="1000" spans="1:21">
      <c r="A1000" t="s">
        <v>1193</v>
      </c>
      <c r="B1000">
        <v>2021</v>
      </c>
      <c r="C1000">
        <v>0</v>
      </c>
      <c r="D1000">
        <v>80</v>
      </c>
      <c r="E1000">
        <v>0</v>
      </c>
      <c r="F1000">
        <v>49</v>
      </c>
      <c r="G1000">
        <v>0</v>
      </c>
      <c r="H1000">
        <v>36</v>
      </c>
      <c r="I1000">
        <v>53</v>
      </c>
      <c r="J1000" t="s">
        <v>1276</v>
      </c>
      <c r="K1000" t="str">
        <f>INDEX('Planning Periods'!$O$2:$O$540,MATCH('Table B Values'!A1000,'Planning Periods'!$A$2:$A$540,0))</f>
        <v>Monterey County</v>
      </c>
      <c r="S1000" t="s">
        <v>770</v>
      </c>
      <c r="T1000">
        <v>2018</v>
      </c>
      <c r="U1000">
        <v>0</v>
      </c>
    </row>
    <row r="1001" spans="1:21">
      <c r="A1001" t="s">
        <v>767</v>
      </c>
      <c r="B1001">
        <v>2021</v>
      </c>
      <c r="C1001">
        <v>0</v>
      </c>
      <c r="D1001">
        <v>3</v>
      </c>
      <c r="E1001">
        <v>0</v>
      </c>
      <c r="F1001">
        <v>13</v>
      </c>
      <c r="G1001">
        <v>0</v>
      </c>
      <c r="H1001">
        <v>0</v>
      </c>
      <c r="I1001">
        <v>2</v>
      </c>
      <c r="J1001" t="s">
        <v>1276</v>
      </c>
      <c r="K1001" t="str">
        <f>INDEX('Planning Periods'!$O$2:$O$540,MATCH('Table B Values'!A1001,'Planning Periods'!$A$2:$A$540,0))</f>
        <v>Santa Barbara County</v>
      </c>
      <c r="S1001" t="s">
        <v>1222</v>
      </c>
      <c r="T1001">
        <v>2018</v>
      </c>
      <c r="U1001">
        <v>0</v>
      </c>
    </row>
    <row r="1002" spans="1:21">
      <c r="A1002" t="s">
        <v>1270</v>
      </c>
      <c r="B1002">
        <v>2021</v>
      </c>
      <c r="C1002">
        <v>0</v>
      </c>
      <c r="D1002">
        <v>0</v>
      </c>
      <c r="E1002">
        <v>0</v>
      </c>
      <c r="F1002">
        <v>0</v>
      </c>
      <c r="G1002">
        <v>0</v>
      </c>
      <c r="H1002">
        <v>0</v>
      </c>
      <c r="I1002">
        <v>2</v>
      </c>
      <c r="J1002" t="s">
        <v>1276</v>
      </c>
      <c r="K1002" t="str">
        <f>INDEX('Planning Periods'!$O$2:$O$540,MATCH('Table B Values'!A1002,'Planning Periods'!$A$2:$A$540,0))</f>
        <v>Monterey County</v>
      </c>
      <c r="S1002" t="s">
        <v>1223</v>
      </c>
      <c r="T1002">
        <v>2018</v>
      </c>
      <c r="U1002">
        <v>0</v>
      </c>
    </row>
    <row r="1003" spans="1:21">
      <c r="A1003" t="s">
        <v>983</v>
      </c>
      <c r="B1003">
        <v>2021</v>
      </c>
      <c r="C1003">
        <v>0</v>
      </c>
      <c r="D1003">
        <v>0</v>
      </c>
      <c r="E1003">
        <v>0</v>
      </c>
      <c r="F1003">
        <v>0</v>
      </c>
      <c r="G1003">
        <v>0</v>
      </c>
      <c r="H1003">
        <v>0</v>
      </c>
      <c r="I1003">
        <v>2</v>
      </c>
      <c r="J1003" t="s">
        <v>1276</v>
      </c>
      <c r="K1003" t="str">
        <f>INDEX('Planning Periods'!$O$2:$O$540,MATCH('Table B Values'!A1003,'Planning Periods'!$A$2:$A$540,0))</f>
        <v>San Bernardino County</v>
      </c>
      <c r="S1003" t="s">
        <v>1220</v>
      </c>
      <c r="T1003">
        <v>2018</v>
      </c>
      <c r="U1003">
        <v>0</v>
      </c>
    </row>
    <row r="1004" spans="1:21">
      <c r="A1004" t="s">
        <v>1173</v>
      </c>
      <c r="B1004">
        <v>2021</v>
      </c>
      <c r="C1004">
        <v>0</v>
      </c>
      <c r="D1004">
        <v>0</v>
      </c>
      <c r="E1004">
        <v>0</v>
      </c>
      <c r="F1004">
        <v>0</v>
      </c>
      <c r="G1004">
        <v>0</v>
      </c>
      <c r="H1004">
        <v>0</v>
      </c>
      <c r="I1004">
        <v>69</v>
      </c>
      <c r="J1004" t="s">
        <v>1276</v>
      </c>
      <c r="K1004" t="str">
        <f>INDEX('Planning Periods'!$O$2:$O$540,MATCH('Table B Values'!A1004,'Planning Periods'!$A$2:$A$540,0))</f>
        <v>Santa Barbara County</v>
      </c>
      <c r="S1004" t="s">
        <v>1208</v>
      </c>
      <c r="T1004">
        <v>2018</v>
      </c>
      <c r="U1004">
        <v>0</v>
      </c>
    </row>
    <row r="1005" spans="1:21">
      <c r="A1005" t="s">
        <v>1174</v>
      </c>
      <c r="B1005">
        <v>2021</v>
      </c>
      <c r="C1005">
        <v>103</v>
      </c>
      <c r="D1005">
        <v>0</v>
      </c>
      <c r="E1005">
        <v>21</v>
      </c>
      <c r="F1005">
        <v>0</v>
      </c>
      <c r="G1005">
        <v>18</v>
      </c>
      <c r="H1005">
        <v>44</v>
      </c>
      <c r="I1005">
        <v>647</v>
      </c>
      <c r="J1005" t="s">
        <v>1276</v>
      </c>
      <c r="K1005" t="str">
        <f>INDEX('Planning Periods'!$O$2:$O$540,MATCH('Table B Values'!A1005,'Planning Periods'!$A$2:$A$540,0))</f>
        <v>Alameda County</v>
      </c>
      <c r="S1005" t="s">
        <v>1228</v>
      </c>
      <c r="T1005">
        <v>2018</v>
      </c>
      <c r="U1005">
        <v>0</v>
      </c>
    </row>
    <row r="1006" spans="1:21">
      <c r="A1006" t="s">
        <v>1175</v>
      </c>
      <c r="B1006">
        <v>2021</v>
      </c>
      <c r="C1006">
        <v>0</v>
      </c>
      <c r="D1006">
        <v>0</v>
      </c>
      <c r="E1006">
        <v>0</v>
      </c>
      <c r="F1006">
        <v>0</v>
      </c>
      <c r="G1006">
        <v>0</v>
      </c>
      <c r="H1006">
        <v>1</v>
      </c>
      <c r="I1006">
        <v>0</v>
      </c>
      <c r="J1006" t="s">
        <v>1276</v>
      </c>
      <c r="K1006" t="str">
        <f>INDEX('Planning Periods'!$O$2:$O$540,MATCH('Table B Values'!A1006,'Planning Periods'!$A$2:$A$540,0))</f>
        <v>Sonoma County</v>
      </c>
      <c r="S1006" t="s">
        <v>843</v>
      </c>
      <c r="T1006">
        <v>2018</v>
      </c>
      <c r="U1006">
        <v>0</v>
      </c>
    </row>
    <row r="1007" spans="1:21">
      <c r="A1007" t="s">
        <v>1053</v>
      </c>
      <c r="B1007">
        <v>2021</v>
      </c>
      <c r="C1007">
        <v>0</v>
      </c>
      <c r="D1007">
        <v>0</v>
      </c>
      <c r="E1007">
        <v>1</v>
      </c>
      <c r="F1007">
        <v>0</v>
      </c>
      <c r="G1007">
        <v>0</v>
      </c>
      <c r="H1007">
        <v>0</v>
      </c>
      <c r="I1007">
        <v>21</v>
      </c>
      <c r="J1007" t="s">
        <v>1276</v>
      </c>
      <c r="K1007" t="str">
        <f>INDEX('Planning Periods'!$O$2:$O$540,MATCH('Table B Values'!A1007,'Planning Periods'!$A$2:$A$540,0))</f>
        <v>Los Angeles County</v>
      </c>
      <c r="S1007" t="s">
        <v>1229</v>
      </c>
      <c r="T1007">
        <v>2018</v>
      </c>
      <c r="U1007">
        <v>0</v>
      </c>
    </row>
    <row r="1008" spans="1:21">
      <c r="A1008" t="s">
        <v>1171</v>
      </c>
      <c r="B1008">
        <v>2021</v>
      </c>
      <c r="C1008">
        <v>0</v>
      </c>
      <c r="D1008">
        <v>0</v>
      </c>
      <c r="E1008">
        <v>0</v>
      </c>
      <c r="F1008">
        <v>6</v>
      </c>
      <c r="G1008">
        <v>0</v>
      </c>
      <c r="H1008">
        <v>0</v>
      </c>
      <c r="I1008" s="359">
        <v>2</v>
      </c>
      <c r="J1008" t="s">
        <v>1276</v>
      </c>
      <c r="K1008" t="str">
        <f>INDEX('Planning Periods'!$O$2:$O$540,MATCH('Table B Values'!A1008,'Planning Periods'!$A$2:$A$540,0))</f>
        <v>Merced County</v>
      </c>
      <c r="S1008" t="s">
        <v>1210</v>
      </c>
      <c r="T1008">
        <v>2018</v>
      </c>
      <c r="U1008">
        <v>4</v>
      </c>
    </row>
    <row r="1009" spans="1:21">
      <c r="A1009" t="s">
        <v>1169</v>
      </c>
      <c r="B1009">
        <v>2021</v>
      </c>
      <c r="C1009">
        <v>0</v>
      </c>
      <c r="D1009">
        <v>0</v>
      </c>
      <c r="E1009">
        <v>0</v>
      </c>
      <c r="F1009">
        <v>1</v>
      </c>
      <c r="G1009">
        <v>0</v>
      </c>
      <c r="H1009">
        <v>26</v>
      </c>
      <c r="I1009">
        <v>3</v>
      </c>
      <c r="J1009" t="s">
        <v>1276</v>
      </c>
      <c r="K1009" t="str">
        <f>INDEX('Planning Periods'!$O$2:$O$540,MATCH('Table B Values'!A1009,'Planning Periods'!$A$2:$A$540,0))</f>
        <v>San Mateo County</v>
      </c>
      <c r="S1009" t="s">
        <v>954</v>
      </c>
      <c r="T1009">
        <v>2018</v>
      </c>
      <c r="U1009">
        <v>0</v>
      </c>
    </row>
    <row r="1010" spans="1:21">
      <c r="A1010" t="s">
        <v>1170</v>
      </c>
      <c r="B1010">
        <v>2021</v>
      </c>
      <c r="C1010">
        <v>0</v>
      </c>
      <c r="D1010">
        <v>0</v>
      </c>
      <c r="E1010">
        <v>0</v>
      </c>
      <c r="F1010">
        <v>0</v>
      </c>
      <c r="G1010">
        <v>0</v>
      </c>
      <c r="H1010">
        <v>240</v>
      </c>
      <c r="I1010">
        <v>93</v>
      </c>
      <c r="J1010" t="s">
        <v>1276</v>
      </c>
      <c r="K1010" t="str">
        <f>INDEX('Planning Periods'!$O$2:$O$540,MATCH('Table B Values'!A1010,'Planning Periods'!$A$2:$A$540,0))</f>
        <v>Kings County</v>
      </c>
      <c r="S1010" t="s">
        <v>888</v>
      </c>
      <c r="T1010">
        <v>2018</v>
      </c>
      <c r="U1010">
        <v>0</v>
      </c>
    </row>
    <row r="1011" spans="1:21">
      <c r="A1011" t="s">
        <v>988</v>
      </c>
      <c r="B1011">
        <v>2021</v>
      </c>
      <c r="C1011">
        <v>0</v>
      </c>
      <c r="D1011">
        <v>0</v>
      </c>
      <c r="E1011">
        <v>0</v>
      </c>
      <c r="F1011">
        <v>0</v>
      </c>
      <c r="G1011">
        <v>0</v>
      </c>
      <c r="H1011">
        <v>0</v>
      </c>
      <c r="I1011">
        <v>197</v>
      </c>
      <c r="J1011" t="s">
        <v>1276</v>
      </c>
      <c r="K1011" t="str">
        <f>INDEX('Planning Periods'!$O$2:$O$540,MATCH('Table B Values'!A1011,'Planning Periods'!$A$2:$A$540,0))</f>
        <v>Orange County</v>
      </c>
      <c r="S1011" t="s">
        <v>1225</v>
      </c>
      <c r="T1011">
        <v>2018</v>
      </c>
      <c r="U1011">
        <v>0</v>
      </c>
    </row>
    <row r="1012" spans="1:21">
      <c r="A1012" t="s">
        <v>984</v>
      </c>
      <c r="B1012">
        <v>2021</v>
      </c>
      <c r="C1012">
        <v>0</v>
      </c>
      <c r="D1012">
        <v>0</v>
      </c>
      <c r="E1012">
        <v>0</v>
      </c>
      <c r="F1012">
        <v>0</v>
      </c>
      <c r="G1012">
        <v>0</v>
      </c>
      <c r="H1012">
        <v>0</v>
      </c>
      <c r="I1012">
        <v>40</v>
      </c>
      <c r="J1012" t="s">
        <v>1276</v>
      </c>
      <c r="K1012" t="str">
        <f>INDEX('Planning Periods'!$O$2:$O$540,MATCH('Table B Values'!A1012,'Planning Periods'!$A$2:$A$540,0))</f>
        <v>Sacramento County</v>
      </c>
      <c r="S1012" t="s">
        <v>841</v>
      </c>
      <c r="T1012">
        <v>2018</v>
      </c>
      <c r="U1012">
        <v>0</v>
      </c>
    </row>
    <row r="1013" spans="1:21">
      <c r="A1013" t="s">
        <v>1119</v>
      </c>
      <c r="B1013">
        <v>2021</v>
      </c>
      <c r="C1013">
        <v>0</v>
      </c>
      <c r="D1013">
        <v>8</v>
      </c>
      <c r="E1013">
        <v>0</v>
      </c>
      <c r="F1013">
        <v>47</v>
      </c>
      <c r="G1013">
        <v>0</v>
      </c>
      <c r="H1013">
        <v>102</v>
      </c>
      <c r="I1013">
        <v>54</v>
      </c>
      <c r="J1013" t="s">
        <v>1276</v>
      </c>
      <c r="K1013" t="str">
        <f>INDEX('Planning Periods'!$O$2:$O$540,MATCH('Table B Values'!A1013,'Planning Periods'!$A$2:$A$540,0))</f>
        <v>Fresno County</v>
      </c>
      <c r="S1013" t="s">
        <v>845</v>
      </c>
      <c r="T1013">
        <v>2018</v>
      </c>
      <c r="U1013">
        <v>0</v>
      </c>
    </row>
    <row r="1014" spans="1:21">
      <c r="A1014" t="s">
        <v>985</v>
      </c>
      <c r="B1014">
        <v>2021</v>
      </c>
      <c r="C1014">
        <v>0</v>
      </c>
      <c r="D1014">
        <v>0</v>
      </c>
      <c r="E1014">
        <v>0</v>
      </c>
      <c r="F1014">
        <v>0</v>
      </c>
      <c r="G1014">
        <v>0</v>
      </c>
      <c r="H1014">
        <v>0</v>
      </c>
      <c r="I1014">
        <v>30</v>
      </c>
      <c r="J1014" t="s">
        <v>1276</v>
      </c>
      <c r="K1014" t="str">
        <f>INDEX('Planning Periods'!$O$2:$O$540,MATCH('Table B Values'!A1014,'Planning Periods'!$A$2:$A$540,0))</f>
        <v>Orange County</v>
      </c>
      <c r="S1014" t="s">
        <v>833</v>
      </c>
      <c r="T1014">
        <v>2018</v>
      </c>
      <c r="U1014">
        <v>0</v>
      </c>
    </row>
    <row r="1015" spans="1:21">
      <c r="A1015" t="s">
        <v>987</v>
      </c>
      <c r="B1015">
        <v>2021</v>
      </c>
      <c r="C1015">
        <v>1</v>
      </c>
      <c r="D1015">
        <v>0</v>
      </c>
      <c r="E1015">
        <v>0</v>
      </c>
      <c r="F1015">
        <v>0</v>
      </c>
      <c r="G1015">
        <v>0</v>
      </c>
      <c r="H1015">
        <v>0</v>
      </c>
      <c r="I1015">
        <v>191</v>
      </c>
      <c r="J1015" t="s">
        <v>1276</v>
      </c>
      <c r="K1015" t="str">
        <f>INDEX('Planning Periods'!$O$2:$O$540,MATCH('Table B Values'!A1015,'Planning Periods'!$A$2:$A$540,0))</f>
        <v>Los Angeles County</v>
      </c>
      <c r="S1015" t="s">
        <v>1224</v>
      </c>
      <c r="T1015">
        <v>2018</v>
      </c>
      <c r="U1015">
        <v>0</v>
      </c>
    </row>
    <row r="1016" spans="1:21">
      <c r="A1016" t="s">
        <v>978</v>
      </c>
      <c r="B1016">
        <v>2021</v>
      </c>
      <c r="C1016">
        <v>0</v>
      </c>
      <c r="D1016">
        <v>0</v>
      </c>
      <c r="E1016">
        <v>0</v>
      </c>
      <c r="F1016">
        <v>1</v>
      </c>
      <c r="G1016">
        <v>0</v>
      </c>
      <c r="H1016">
        <v>0</v>
      </c>
      <c r="I1016" s="359">
        <v>16</v>
      </c>
      <c r="J1016" t="s">
        <v>1276</v>
      </c>
      <c r="K1016" t="str">
        <f>INDEX('Planning Periods'!$O$2:$O$540,MATCH('Table B Values'!A1016,'Planning Periods'!$A$2:$A$540,0))</f>
        <v>Los Angeles County</v>
      </c>
      <c r="S1016" t="s">
        <v>977</v>
      </c>
      <c r="T1016">
        <v>2018</v>
      </c>
      <c r="U1016">
        <v>0</v>
      </c>
    </row>
    <row r="1017" spans="1:21">
      <c r="A1017" t="s">
        <v>1115</v>
      </c>
      <c r="B1017">
        <v>2021</v>
      </c>
      <c r="C1017" s="359">
        <v>36</v>
      </c>
      <c r="D1017">
        <v>8</v>
      </c>
      <c r="E1017">
        <v>83</v>
      </c>
      <c r="F1017">
        <v>0</v>
      </c>
      <c r="G1017">
        <v>0</v>
      </c>
      <c r="H1017">
        <v>20</v>
      </c>
      <c r="I1017" s="359">
        <v>128</v>
      </c>
      <c r="J1017" t="s">
        <v>1276</v>
      </c>
      <c r="K1017" t="str">
        <f>INDEX('Planning Periods'!$O$2:$O$540,MATCH('Table B Values'!A1017,'Planning Periods'!$A$2:$A$540,0))</f>
        <v>Santa Clara County</v>
      </c>
      <c r="S1017" t="s">
        <v>1029</v>
      </c>
      <c r="T1017">
        <v>2018</v>
      </c>
      <c r="U1017">
        <v>0</v>
      </c>
    </row>
    <row r="1018" spans="1:21">
      <c r="A1018" t="s">
        <v>813</v>
      </c>
      <c r="B1018">
        <v>2021</v>
      </c>
      <c r="C1018">
        <v>0</v>
      </c>
      <c r="D1018">
        <v>0</v>
      </c>
      <c r="E1018">
        <v>0</v>
      </c>
      <c r="F1018">
        <v>0</v>
      </c>
      <c r="G1018">
        <v>0</v>
      </c>
      <c r="H1018">
        <v>0</v>
      </c>
      <c r="I1018">
        <v>65</v>
      </c>
      <c r="J1018" t="s">
        <v>1276</v>
      </c>
      <c r="K1018" t="str">
        <f>INDEX('Planning Periods'!$O$2:$O$540,MATCH('Table B Values'!A1018,'Planning Periods'!$A$2:$A$540,0))</f>
        <v>Los Angeles County</v>
      </c>
      <c r="S1018" t="s">
        <v>1024</v>
      </c>
      <c r="T1018">
        <v>2018</v>
      </c>
      <c r="U1018">
        <v>0</v>
      </c>
    </row>
    <row r="1019" spans="1:21">
      <c r="A1019" t="s">
        <v>944</v>
      </c>
      <c r="B1019">
        <v>2021</v>
      </c>
      <c r="C1019">
        <v>40</v>
      </c>
      <c r="D1019">
        <v>0</v>
      </c>
      <c r="E1019">
        <v>41</v>
      </c>
      <c r="F1019">
        <v>0</v>
      </c>
      <c r="G1019">
        <v>0</v>
      </c>
      <c r="H1019">
        <v>20</v>
      </c>
      <c r="I1019">
        <v>322</v>
      </c>
      <c r="J1019" t="s">
        <v>1276</v>
      </c>
      <c r="K1019" t="str">
        <f>INDEX('Planning Periods'!$O$2:$O$540,MATCH('Table B Values'!A1019,'Planning Periods'!$A$2:$A$540,0))</f>
        <v>Riverside County</v>
      </c>
      <c r="S1019" t="s">
        <v>1017</v>
      </c>
      <c r="T1019">
        <v>2018</v>
      </c>
      <c r="U1019">
        <v>0</v>
      </c>
    </row>
    <row r="1020" spans="1:21">
      <c r="A1020" t="s">
        <v>1265</v>
      </c>
      <c r="B1020">
        <v>2021</v>
      </c>
      <c r="C1020">
        <v>6</v>
      </c>
      <c r="D1020">
        <v>0</v>
      </c>
      <c r="E1020">
        <v>2</v>
      </c>
      <c r="F1020">
        <v>0</v>
      </c>
      <c r="G1020">
        <v>1</v>
      </c>
      <c r="H1020">
        <v>13</v>
      </c>
      <c r="I1020">
        <v>82</v>
      </c>
      <c r="J1020" t="s">
        <v>1276</v>
      </c>
      <c r="K1020" t="str">
        <f>INDEX('Planning Periods'!$O$2:$O$540,MATCH('Table B Values'!A1020,'Planning Periods'!$A$2:$A$540,0))</f>
        <v>Santa Clara County</v>
      </c>
      <c r="S1020" t="s">
        <v>1027</v>
      </c>
      <c r="T1020">
        <v>2018</v>
      </c>
      <c r="U1020">
        <v>0</v>
      </c>
    </row>
    <row r="1021" spans="1:21">
      <c r="A1021" t="s">
        <v>1266</v>
      </c>
      <c r="B1021">
        <v>2021</v>
      </c>
      <c r="C1021">
        <v>0</v>
      </c>
      <c r="D1021">
        <v>0</v>
      </c>
      <c r="E1021">
        <v>0</v>
      </c>
      <c r="F1021">
        <v>1</v>
      </c>
      <c r="G1021">
        <v>0</v>
      </c>
      <c r="H1021">
        <v>1</v>
      </c>
      <c r="I1021">
        <v>1</v>
      </c>
      <c r="J1021" t="s">
        <v>1276</v>
      </c>
      <c r="K1021" t="str">
        <f>INDEX('Planning Periods'!$O$2:$O$540,MATCH('Table B Values'!A1021,'Planning Periods'!$A$2:$A$540,0))</f>
        <v>Contra Costa County</v>
      </c>
      <c r="S1021" t="s">
        <v>947</v>
      </c>
      <c r="T1021">
        <v>2018</v>
      </c>
      <c r="U1021">
        <v>0</v>
      </c>
    </row>
    <row r="1022" spans="1:21">
      <c r="A1022" t="s">
        <v>951</v>
      </c>
      <c r="B1022">
        <v>2021</v>
      </c>
      <c r="C1022">
        <v>0</v>
      </c>
      <c r="D1022">
        <v>7</v>
      </c>
      <c r="E1022">
        <v>0</v>
      </c>
      <c r="F1022">
        <v>4</v>
      </c>
      <c r="G1022">
        <v>0</v>
      </c>
      <c r="H1022">
        <v>4</v>
      </c>
      <c r="I1022">
        <v>0</v>
      </c>
      <c r="J1022" t="s">
        <v>1276</v>
      </c>
      <c r="K1022" t="str">
        <f>INDEX('Planning Periods'!$O$2:$O$540,MATCH('Table B Values'!A1022,'Planning Periods'!$A$2:$A$540,0))</f>
        <v>Ventura County</v>
      </c>
      <c r="S1022" t="s">
        <v>804</v>
      </c>
      <c r="T1022">
        <v>2018</v>
      </c>
      <c r="U1022">
        <v>109</v>
      </c>
    </row>
    <row r="1023" spans="1:21">
      <c r="A1023" t="s">
        <v>1252</v>
      </c>
      <c r="B1023">
        <v>2021</v>
      </c>
      <c r="C1023">
        <v>13</v>
      </c>
      <c r="D1023">
        <v>0</v>
      </c>
      <c r="E1023">
        <v>10</v>
      </c>
      <c r="F1023">
        <v>24</v>
      </c>
      <c r="G1023">
        <v>9</v>
      </c>
      <c r="H1023">
        <v>34</v>
      </c>
      <c r="I1023">
        <v>121</v>
      </c>
      <c r="J1023" t="s">
        <v>1276</v>
      </c>
      <c r="K1023" t="str">
        <f>INDEX('Planning Periods'!$O$2:$O$540,MATCH('Table B Values'!A1023,'Planning Periods'!$A$2:$A$540,0))</f>
        <v>Napa County</v>
      </c>
      <c r="S1023" t="s">
        <v>1025</v>
      </c>
      <c r="T1023">
        <v>2018</v>
      </c>
      <c r="U1023">
        <v>9</v>
      </c>
    </row>
    <row r="1024" spans="1:21">
      <c r="A1024" t="s">
        <v>1253</v>
      </c>
      <c r="B1024">
        <v>2021</v>
      </c>
      <c r="C1024">
        <v>0</v>
      </c>
      <c r="D1024">
        <v>6</v>
      </c>
      <c r="E1024">
        <v>0</v>
      </c>
      <c r="F1024">
        <v>4</v>
      </c>
      <c r="G1024">
        <v>0</v>
      </c>
      <c r="H1024">
        <v>3</v>
      </c>
      <c r="I1024">
        <v>13</v>
      </c>
      <c r="J1024" t="s">
        <v>1276</v>
      </c>
      <c r="K1024" t="str">
        <f>INDEX('Planning Periods'!$O$2:$O$540,MATCH('Table B Values'!A1024,'Planning Periods'!$A$2:$A$540,0))</f>
        <v>Napa County</v>
      </c>
      <c r="S1024" t="s">
        <v>1020</v>
      </c>
      <c r="T1024">
        <v>2018</v>
      </c>
      <c r="U1024">
        <v>0</v>
      </c>
    </row>
    <row r="1025" spans="1:21">
      <c r="A1025" t="s">
        <v>859</v>
      </c>
      <c r="B1025">
        <v>2021</v>
      </c>
      <c r="C1025">
        <v>0</v>
      </c>
      <c r="D1025">
        <v>0</v>
      </c>
      <c r="E1025">
        <v>0</v>
      </c>
      <c r="F1025">
        <v>1</v>
      </c>
      <c r="G1025">
        <v>0</v>
      </c>
      <c r="H1025">
        <v>0</v>
      </c>
      <c r="I1025" s="359">
        <v>1</v>
      </c>
      <c r="J1025" t="s">
        <v>1276</v>
      </c>
      <c r="K1025" t="str">
        <f>INDEX('Planning Periods'!$O$2:$O$540,MATCH('Table B Values'!A1025,'Planning Periods'!$A$2:$A$540,0))</f>
        <v>San Diego County</v>
      </c>
      <c r="S1025" t="s">
        <v>1043</v>
      </c>
      <c r="T1025">
        <v>2018</v>
      </c>
      <c r="U1025">
        <v>0</v>
      </c>
    </row>
    <row r="1026" spans="1:21">
      <c r="A1026" t="s">
        <v>1263</v>
      </c>
      <c r="B1026">
        <v>2021</v>
      </c>
      <c r="C1026">
        <v>0</v>
      </c>
      <c r="D1026">
        <v>0</v>
      </c>
      <c r="E1026">
        <v>0</v>
      </c>
      <c r="F1026">
        <v>0</v>
      </c>
      <c r="G1026">
        <v>0</v>
      </c>
      <c r="H1026">
        <v>0</v>
      </c>
      <c r="I1026" s="359">
        <v>4</v>
      </c>
      <c r="J1026" t="s">
        <v>1276</v>
      </c>
      <c r="K1026" t="str">
        <f>INDEX('Planning Periods'!$O$2:$O$540,MATCH('Table B Values'!A1026,'Planning Periods'!$A$2:$A$540,0))</f>
        <v>Siskiyou County</v>
      </c>
      <c r="S1026" t="s">
        <v>1045</v>
      </c>
      <c r="T1026">
        <v>2018</v>
      </c>
      <c r="U1026">
        <v>0</v>
      </c>
    </row>
    <row r="1027" spans="1:21">
      <c r="A1027" t="s">
        <v>1264</v>
      </c>
      <c r="B1027">
        <v>2021</v>
      </c>
      <c r="C1027">
        <v>0</v>
      </c>
      <c r="D1027">
        <v>0</v>
      </c>
      <c r="E1027">
        <v>0</v>
      </c>
      <c r="F1027">
        <v>0</v>
      </c>
      <c r="G1027">
        <v>0</v>
      </c>
      <c r="H1027">
        <v>0</v>
      </c>
      <c r="I1027">
        <v>51</v>
      </c>
      <c r="J1027" t="s">
        <v>1276</v>
      </c>
      <c r="K1027" t="str">
        <f>INDEX('Planning Periods'!$O$2:$O$540,MATCH('Table B Values'!A1027,'Planning Periods'!$A$2:$A$540,0))</f>
        <v>Santa Clara County</v>
      </c>
      <c r="S1027" t="s">
        <v>1039</v>
      </c>
      <c r="T1027">
        <v>2018</v>
      </c>
      <c r="U1027">
        <v>0</v>
      </c>
    </row>
    <row r="1028" spans="1:21">
      <c r="A1028" t="s">
        <v>916</v>
      </c>
      <c r="B1028">
        <v>2021</v>
      </c>
      <c r="C1028">
        <v>0</v>
      </c>
      <c r="D1028">
        <v>0</v>
      </c>
      <c r="E1028">
        <v>0</v>
      </c>
      <c r="F1028">
        <v>0</v>
      </c>
      <c r="G1028">
        <v>0</v>
      </c>
      <c r="H1028">
        <v>0</v>
      </c>
      <c r="I1028">
        <v>155</v>
      </c>
      <c r="J1028" t="s">
        <v>1276</v>
      </c>
      <c r="K1028" t="str">
        <f>INDEX('Planning Periods'!$O$2:$O$540,MATCH('Table B Values'!A1028,'Planning Periods'!$A$2:$A$540,0))</f>
        <v>Riverside County</v>
      </c>
      <c r="S1028" t="s">
        <v>792</v>
      </c>
      <c r="T1028">
        <v>2018</v>
      </c>
      <c r="U1028">
        <v>24</v>
      </c>
    </row>
    <row r="1029" spans="1:21">
      <c r="A1029" t="s">
        <v>932</v>
      </c>
      <c r="B1029">
        <v>2021</v>
      </c>
      <c r="C1029">
        <v>0</v>
      </c>
      <c r="D1029">
        <v>0</v>
      </c>
      <c r="E1029">
        <v>0</v>
      </c>
      <c r="F1029">
        <v>0</v>
      </c>
      <c r="G1029">
        <v>0</v>
      </c>
      <c r="H1029">
        <v>0</v>
      </c>
      <c r="I1029">
        <v>65</v>
      </c>
      <c r="J1029" t="s">
        <v>1276</v>
      </c>
      <c r="K1029" t="str">
        <f>INDEX('Planning Periods'!$O$2:$O$540,MATCH('Table B Values'!A1029,'Planning Periods'!$A$2:$A$540,0))</f>
        <v>Los Angeles County</v>
      </c>
      <c r="S1029" t="s">
        <v>1022</v>
      </c>
      <c r="T1029">
        <v>2018</v>
      </c>
      <c r="U1029">
        <v>0</v>
      </c>
    </row>
    <row r="1030" spans="1:21">
      <c r="A1030" t="s">
        <v>1261</v>
      </c>
      <c r="B1030">
        <v>2021</v>
      </c>
      <c r="C1030">
        <v>0</v>
      </c>
      <c r="D1030">
        <v>0</v>
      </c>
      <c r="E1030">
        <v>0</v>
      </c>
      <c r="F1030">
        <v>1</v>
      </c>
      <c r="G1030">
        <v>0</v>
      </c>
      <c r="H1030">
        <v>0</v>
      </c>
      <c r="I1030">
        <v>0</v>
      </c>
      <c r="J1030" t="s">
        <v>1276</v>
      </c>
      <c r="K1030" t="str">
        <f>INDEX('Planning Periods'!$O$2:$O$540,MATCH('Table B Values'!A1030,'Planning Periods'!$A$2:$A$540,0))</f>
        <v>Siskiyou County</v>
      </c>
      <c r="S1030" t="s">
        <v>959</v>
      </c>
      <c r="T1030">
        <v>2018</v>
      </c>
      <c r="U1030">
        <v>0</v>
      </c>
    </row>
    <row r="1031" spans="1:21">
      <c r="A1031" t="s">
        <v>1260</v>
      </c>
      <c r="B1031">
        <v>2021</v>
      </c>
      <c r="C1031">
        <v>0</v>
      </c>
      <c r="D1031">
        <v>0</v>
      </c>
      <c r="E1031">
        <v>0</v>
      </c>
      <c r="F1031">
        <v>193</v>
      </c>
      <c r="G1031">
        <v>0</v>
      </c>
      <c r="H1031">
        <v>97</v>
      </c>
      <c r="I1031">
        <v>109</v>
      </c>
      <c r="J1031" t="s">
        <v>1276</v>
      </c>
      <c r="K1031" t="str">
        <f>INDEX('Planning Periods'!$O$2:$O$540,MATCH('Table B Values'!A1031,'Planning Periods'!$A$2:$A$540,0))</f>
        <v>Stanislaus County</v>
      </c>
      <c r="S1031" t="s">
        <v>1041</v>
      </c>
      <c r="T1031">
        <v>2018</v>
      </c>
      <c r="U1031">
        <v>0</v>
      </c>
    </row>
    <row r="1032" spans="1:21">
      <c r="A1032" t="s">
        <v>934</v>
      </c>
      <c r="B1032">
        <v>2021</v>
      </c>
      <c r="C1032">
        <v>0</v>
      </c>
      <c r="D1032">
        <v>0</v>
      </c>
      <c r="E1032">
        <v>0</v>
      </c>
      <c r="F1032">
        <v>0</v>
      </c>
      <c r="G1032">
        <v>0</v>
      </c>
      <c r="H1032">
        <v>0</v>
      </c>
      <c r="I1032">
        <v>20</v>
      </c>
      <c r="J1032" t="s">
        <v>1276</v>
      </c>
      <c r="K1032" t="str">
        <f>INDEX('Planning Periods'!$O$2:$O$540,MATCH('Table B Values'!A1032,'Planning Periods'!$A$2:$A$540,0))</f>
        <v>San Bernardino County</v>
      </c>
      <c r="S1032" t="s">
        <v>923</v>
      </c>
      <c r="T1032">
        <v>2018</v>
      </c>
      <c r="U1032">
        <v>0</v>
      </c>
    </row>
    <row r="1033" spans="1:21">
      <c r="A1033" t="s">
        <v>1259</v>
      </c>
      <c r="B1033">
        <v>2021</v>
      </c>
      <c r="C1033">
        <v>0</v>
      </c>
      <c r="D1033">
        <v>0</v>
      </c>
      <c r="E1033">
        <v>0</v>
      </c>
      <c r="F1033">
        <v>0</v>
      </c>
      <c r="G1033">
        <v>0</v>
      </c>
      <c r="H1033">
        <v>0</v>
      </c>
      <c r="I1033">
        <v>2</v>
      </c>
      <c r="J1033" t="s">
        <v>1276</v>
      </c>
      <c r="K1033" t="str">
        <f>INDEX('Planning Periods'!$O$2:$O$540,MATCH('Table B Values'!A1033,'Planning Periods'!$A$2:$A$540,0))</f>
        <v>Monterey County</v>
      </c>
      <c r="S1033" t="s">
        <v>827</v>
      </c>
      <c r="T1033">
        <v>2018</v>
      </c>
      <c r="U1033">
        <v>0</v>
      </c>
    </row>
    <row r="1034" spans="1:21">
      <c r="A1034" t="s">
        <v>1262</v>
      </c>
      <c r="B1034">
        <v>2021</v>
      </c>
      <c r="C1034">
        <v>0</v>
      </c>
      <c r="D1034">
        <v>0</v>
      </c>
      <c r="E1034">
        <v>0</v>
      </c>
      <c r="F1034">
        <v>0</v>
      </c>
      <c r="G1034">
        <v>0</v>
      </c>
      <c r="H1034">
        <v>0</v>
      </c>
      <c r="I1034">
        <v>95</v>
      </c>
      <c r="J1034" t="s">
        <v>1276</v>
      </c>
      <c r="K1034" t="str">
        <f>INDEX('Planning Periods'!$O$2:$O$540,MATCH('Table B Values'!A1034,'Planning Periods'!$A$2:$A$540,0))</f>
        <v>Monterey County</v>
      </c>
      <c r="S1034" t="s">
        <v>928</v>
      </c>
      <c r="T1034">
        <v>2018</v>
      </c>
      <c r="U1034">
        <v>0</v>
      </c>
    </row>
    <row r="1035" spans="1:21">
      <c r="A1035" t="s">
        <v>948</v>
      </c>
      <c r="B1035">
        <v>2021</v>
      </c>
      <c r="C1035">
        <v>0</v>
      </c>
      <c r="D1035">
        <v>0</v>
      </c>
      <c r="E1035">
        <v>0</v>
      </c>
      <c r="F1035">
        <v>0</v>
      </c>
      <c r="G1035">
        <v>0</v>
      </c>
      <c r="H1035">
        <v>0</v>
      </c>
      <c r="I1035">
        <v>80</v>
      </c>
      <c r="J1035" t="s">
        <v>1276</v>
      </c>
      <c r="K1035" t="str">
        <f>INDEX('Planning Periods'!$O$2:$O$540,MATCH('Table B Values'!A1035,'Planning Periods'!$A$2:$A$540,0))</f>
        <v>Los Angeles County</v>
      </c>
      <c r="S1035" t="s">
        <v>931</v>
      </c>
      <c r="T1035">
        <v>2018</v>
      </c>
      <c r="U1035">
        <v>0</v>
      </c>
    </row>
    <row r="1036" spans="1:21">
      <c r="A1036" t="s">
        <v>1258</v>
      </c>
      <c r="B1036">
        <v>2021</v>
      </c>
      <c r="C1036">
        <v>0</v>
      </c>
      <c r="D1036">
        <v>6</v>
      </c>
      <c r="E1036">
        <v>0</v>
      </c>
      <c r="F1036">
        <v>8</v>
      </c>
      <c r="G1036">
        <v>0</v>
      </c>
      <c r="H1036">
        <v>0</v>
      </c>
      <c r="I1036">
        <v>3</v>
      </c>
      <c r="J1036" t="s">
        <v>1276</v>
      </c>
      <c r="K1036" t="str">
        <f>INDEX('Planning Periods'!$O$2:$O$540,MATCH('Table B Values'!A1036,'Planning Periods'!$A$2:$A$540,0))</f>
        <v>Santa Clara County</v>
      </c>
      <c r="S1036" t="s">
        <v>979</v>
      </c>
      <c r="T1036">
        <v>2018</v>
      </c>
      <c r="U1036">
        <v>0</v>
      </c>
    </row>
    <row r="1037" spans="1:21">
      <c r="A1037" t="s">
        <v>941</v>
      </c>
      <c r="B1037">
        <v>2021</v>
      </c>
      <c r="C1037">
        <v>0</v>
      </c>
      <c r="D1037">
        <v>0</v>
      </c>
      <c r="E1037">
        <v>0</v>
      </c>
      <c r="F1037">
        <v>0</v>
      </c>
      <c r="G1037">
        <v>0</v>
      </c>
      <c r="H1037">
        <v>0</v>
      </c>
      <c r="I1037">
        <v>6</v>
      </c>
      <c r="J1037" t="s">
        <v>1276</v>
      </c>
      <c r="K1037" t="str">
        <f>INDEX('Planning Periods'!$O$2:$O$540,MATCH('Table B Values'!A1037,'Planning Periods'!$A$2:$A$540,0))</f>
        <v>Los Angeles County</v>
      </c>
      <c r="S1037" t="s">
        <v>936</v>
      </c>
      <c r="T1037">
        <v>2018</v>
      </c>
      <c r="U1037">
        <v>0</v>
      </c>
    </row>
    <row r="1038" spans="1:21">
      <c r="A1038" t="s">
        <v>803</v>
      </c>
      <c r="B1038">
        <v>2021</v>
      </c>
      <c r="C1038">
        <v>0</v>
      </c>
      <c r="D1038">
        <v>1</v>
      </c>
      <c r="E1038">
        <v>0</v>
      </c>
      <c r="F1038">
        <v>0</v>
      </c>
      <c r="G1038">
        <v>0</v>
      </c>
      <c r="H1038">
        <v>128</v>
      </c>
      <c r="I1038">
        <v>1</v>
      </c>
      <c r="J1038" t="s">
        <v>1276</v>
      </c>
      <c r="K1038" t="str">
        <f>INDEX('Planning Periods'!$O$2:$O$540,MATCH('Table B Values'!A1038,'Planning Periods'!$A$2:$A$540,0))</f>
        <v>Orange County</v>
      </c>
      <c r="S1038" t="s">
        <v>938</v>
      </c>
      <c r="T1038">
        <v>2018</v>
      </c>
      <c r="U1038">
        <v>62</v>
      </c>
    </row>
    <row r="1039" spans="1:21">
      <c r="A1039" t="s">
        <v>806</v>
      </c>
      <c r="B1039">
        <v>2021</v>
      </c>
      <c r="C1039">
        <v>0</v>
      </c>
      <c r="D1039">
        <v>0</v>
      </c>
      <c r="E1039">
        <v>0</v>
      </c>
      <c r="F1039">
        <v>0</v>
      </c>
      <c r="G1039">
        <v>0</v>
      </c>
      <c r="H1039">
        <v>0</v>
      </c>
      <c r="I1039">
        <v>0</v>
      </c>
      <c r="J1039" t="s">
        <v>1276</v>
      </c>
      <c r="K1039" t="str">
        <f>INDEX('Planning Periods'!$O$2:$O$540,MATCH('Table B Values'!A1039,'Planning Periods'!$A$2:$A$540,0))</f>
        <v>Orange County</v>
      </c>
      <c r="S1039" t="s">
        <v>830</v>
      </c>
      <c r="T1039">
        <v>2018</v>
      </c>
      <c r="U1039">
        <v>0</v>
      </c>
    </row>
    <row r="1040" spans="1:21">
      <c r="A1040" t="s">
        <v>924</v>
      </c>
      <c r="B1040">
        <v>2021</v>
      </c>
      <c r="C1040">
        <v>0</v>
      </c>
      <c r="D1040">
        <v>0</v>
      </c>
      <c r="E1040">
        <v>0</v>
      </c>
      <c r="F1040">
        <v>5</v>
      </c>
      <c r="G1040">
        <v>0</v>
      </c>
      <c r="H1040">
        <v>26</v>
      </c>
      <c r="I1040">
        <v>34</v>
      </c>
      <c r="J1040" t="s">
        <v>1276</v>
      </c>
      <c r="K1040" t="str">
        <f>INDEX('Planning Periods'!$O$2:$O$540,MATCH('Table B Values'!A1040,'Planning Periods'!$A$2:$A$540,0))</f>
        <v>San Diego County</v>
      </c>
      <c r="S1040" t="s">
        <v>943</v>
      </c>
      <c r="T1040">
        <v>2018</v>
      </c>
      <c r="U1040">
        <v>0</v>
      </c>
    </row>
    <row r="1041" spans="1:21">
      <c r="A1041" t="s">
        <v>812</v>
      </c>
      <c r="B1041">
        <v>2021</v>
      </c>
      <c r="C1041">
        <v>0</v>
      </c>
      <c r="D1041">
        <v>0</v>
      </c>
      <c r="E1041">
        <v>0</v>
      </c>
      <c r="F1041">
        <v>0</v>
      </c>
      <c r="G1041">
        <v>0</v>
      </c>
      <c r="H1041">
        <v>0</v>
      </c>
      <c r="I1041">
        <v>1808</v>
      </c>
      <c r="J1041" t="s">
        <v>1276</v>
      </c>
      <c r="K1041" t="str">
        <f>INDEX('Planning Periods'!$O$2:$O$540,MATCH('Table B Values'!A1041,'Planning Periods'!$A$2:$A$540,0))</f>
        <v>San Bernardino County</v>
      </c>
      <c r="S1041" t="s">
        <v>946</v>
      </c>
      <c r="T1041">
        <v>2018</v>
      </c>
      <c r="U1041">
        <v>0</v>
      </c>
    </row>
    <row r="1042" spans="1:21">
      <c r="A1042" t="s">
        <v>824</v>
      </c>
      <c r="B1042">
        <v>2021</v>
      </c>
      <c r="C1042">
        <v>0</v>
      </c>
      <c r="D1042">
        <v>4</v>
      </c>
      <c r="E1042">
        <v>0</v>
      </c>
      <c r="F1042">
        <v>14</v>
      </c>
      <c r="G1042">
        <v>80</v>
      </c>
      <c r="H1042">
        <v>34</v>
      </c>
      <c r="I1042">
        <v>472</v>
      </c>
      <c r="J1042" t="s">
        <v>1276</v>
      </c>
      <c r="K1042" t="str">
        <f>INDEX('Planning Periods'!$O$2:$O$540,MATCH('Table B Values'!A1042,'Planning Periods'!$A$2:$A$540,0))</f>
        <v>Ventura County</v>
      </c>
      <c r="S1042" t="s">
        <v>1282</v>
      </c>
      <c r="T1042">
        <v>2018</v>
      </c>
      <c r="U1042">
        <v>0</v>
      </c>
    </row>
    <row r="1043" spans="1:21">
      <c r="A1043" t="s">
        <v>1214</v>
      </c>
      <c r="B1043">
        <v>2021</v>
      </c>
      <c r="C1043">
        <v>0</v>
      </c>
      <c r="D1043">
        <v>2</v>
      </c>
      <c r="E1043">
        <v>0</v>
      </c>
      <c r="F1043">
        <v>21</v>
      </c>
      <c r="G1043">
        <v>0</v>
      </c>
      <c r="H1043">
        <v>21</v>
      </c>
      <c r="I1043">
        <v>3</v>
      </c>
      <c r="J1043" t="s">
        <v>1276</v>
      </c>
      <c r="K1043" t="str">
        <f>INDEX('Planning Periods'!$O$2:$O$540,MATCH('Table B Values'!A1043,'Planning Periods'!$A$2:$A$540,0))</f>
        <v>Monterey County</v>
      </c>
      <c r="S1043" t="s">
        <v>950</v>
      </c>
      <c r="T1043">
        <v>2018</v>
      </c>
      <c r="U1043">
        <v>0</v>
      </c>
    </row>
    <row r="1044" spans="1:21">
      <c r="A1044" t="s">
        <v>815</v>
      </c>
      <c r="B1044">
        <v>2021</v>
      </c>
      <c r="C1044">
        <v>366</v>
      </c>
      <c r="D1044">
        <v>0</v>
      </c>
      <c r="E1044">
        <v>137</v>
      </c>
      <c r="F1044">
        <v>0</v>
      </c>
      <c r="G1044">
        <v>0</v>
      </c>
      <c r="H1044">
        <v>0</v>
      </c>
      <c r="I1044" s="359">
        <v>105</v>
      </c>
      <c r="J1044" t="s">
        <v>1276</v>
      </c>
      <c r="K1044" t="str">
        <f>INDEX('Planning Periods'!$O$2:$O$540,MATCH('Table B Values'!A1044,'Planning Periods'!$A$2:$A$540,0))</f>
        <v>Butte County</v>
      </c>
      <c r="S1044" t="s">
        <v>953</v>
      </c>
      <c r="T1044">
        <v>2018</v>
      </c>
      <c r="U1044">
        <v>0</v>
      </c>
    </row>
    <row r="1045" spans="1:21">
      <c r="A1045" t="s">
        <v>1209</v>
      </c>
      <c r="B1045">
        <v>2021</v>
      </c>
      <c r="C1045">
        <v>0</v>
      </c>
      <c r="D1045">
        <v>0</v>
      </c>
      <c r="E1045">
        <v>0</v>
      </c>
      <c r="F1045">
        <v>0</v>
      </c>
      <c r="G1045">
        <v>0</v>
      </c>
      <c r="H1045">
        <v>0</v>
      </c>
      <c r="I1045">
        <v>8</v>
      </c>
      <c r="J1045" t="s">
        <v>1276</v>
      </c>
      <c r="K1045" t="str">
        <f>INDEX('Planning Periods'!$O$2:$O$540,MATCH('Table B Values'!A1045,'Planning Periods'!$A$2:$A$540,0))</f>
        <v>Fresno County</v>
      </c>
      <c r="S1045" t="s">
        <v>956</v>
      </c>
      <c r="T1045">
        <v>2018</v>
      </c>
      <c r="U1045">
        <v>0</v>
      </c>
    </row>
    <row r="1046" spans="1:21">
      <c r="A1046" t="s">
        <v>1206</v>
      </c>
      <c r="B1046">
        <v>2021</v>
      </c>
      <c r="C1046">
        <v>0</v>
      </c>
      <c r="D1046">
        <v>0</v>
      </c>
      <c r="E1046">
        <v>0</v>
      </c>
      <c r="F1046">
        <v>0</v>
      </c>
      <c r="G1046">
        <v>0</v>
      </c>
      <c r="H1046">
        <v>21</v>
      </c>
      <c r="I1046">
        <v>35</v>
      </c>
      <c r="J1046" t="s">
        <v>1276</v>
      </c>
      <c r="K1046" t="str">
        <f>INDEX('Planning Periods'!$O$2:$O$540,MATCH('Table B Values'!A1046,'Planning Periods'!$A$2:$A$540,0))</f>
        <v>Contra Costa County</v>
      </c>
      <c r="S1046" t="s">
        <v>958</v>
      </c>
      <c r="T1046">
        <v>2018</v>
      </c>
      <c r="U1046">
        <v>0</v>
      </c>
    </row>
    <row r="1047" spans="1:21">
      <c r="A1047" t="s">
        <v>1207</v>
      </c>
      <c r="B1047">
        <v>2021</v>
      </c>
      <c r="C1047">
        <v>0</v>
      </c>
      <c r="D1047">
        <v>0</v>
      </c>
      <c r="E1047">
        <v>0</v>
      </c>
      <c r="F1047">
        <v>0</v>
      </c>
      <c r="G1047">
        <v>0</v>
      </c>
      <c r="H1047">
        <v>2</v>
      </c>
      <c r="I1047">
        <v>0</v>
      </c>
      <c r="J1047" t="s">
        <v>1276</v>
      </c>
      <c r="K1047" t="str">
        <f>INDEX('Planning Periods'!$O$2:$O$540,MATCH('Table B Values'!A1047,'Planning Periods'!$A$2:$A$540,0))</f>
        <v>Glenn County</v>
      </c>
      <c r="S1047" t="s">
        <v>1230</v>
      </c>
      <c r="T1047">
        <v>2018</v>
      </c>
      <c r="U1047">
        <v>0</v>
      </c>
    </row>
    <row r="1048" spans="1:21">
      <c r="A1048" t="s">
        <v>1251</v>
      </c>
      <c r="B1048">
        <v>2021</v>
      </c>
      <c r="C1048">
        <v>0</v>
      </c>
      <c r="D1048">
        <v>3</v>
      </c>
      <c r="E1048">
        <v>0</v>
      </c>
      <c r="F1048">
        <v>0</v>
      </c>
      <c r="G1048">
        <v>0</v>
      </c>
      <c r="H1048">
        <v>1</v>
      </c>
      <c r="I1048">
        <v>0</v>
      </c>
      <c r="J1048" t="s">
        <v>1276</v>
      </c>
      <c r="K1048" t="str">
        <f>INDEX('Planning Periods'!$O$2:$O$540,MATCH('Table B Values'!A1048,'Planning Periods'!$A$2:$A$540,0))</f>
        <v>Stanislaus County</v>
      </c>
      <c r="S1048" t="s">
        <v>1206</v>
      </c>
      <c r="T1048">
        <v>2018</v>
      </c>
      <c r="U1048">
        <v>0</v>
      </c>
    </row>
    <row r="1049" spans="1:21">
      <c r="A1049" t="s">
        <v>926</v>
      </c>
      <c r="B1049">
        <v>2021</v>
      </c>
      <c r="C1049">
        <v>0</v>
      </c>
      <c r="D1049">
        <v>0</v>
      </c>
      <c r="E1049">
        <v>0</v>
      </c>
      <c r="F1049">
        <v>0</v>
      </c>
      <c r="G1049">
        <v>0</v>
      </c>
      <c r="H1049">
        <v>9</v>
      </c>
      <c r="I1049">
        <v>35</v>
      </c>
      <c r="J1049" t="s">
        <v>1276</v>
      </c>
      <c r="K1049" t="str">
        <f>INDEX('Planning Periods'!$O$2:$O$540,MATCH('Table B Values'!A1049,'Planning Periods'!$A$2:$A$540,0))</f>
        <v>Orange County</v>
      </c>
      <c r="S1049" t="s">
        <v>1207</v>
      </c>
      <c r="T1049">
        <v>2018</v>
      </c>
      <c r="U1049">
        <v>0</v>
      </c>
    </row>
    <row r="1050" spans="1:21">
      <c r="A1050" t="s">
        <v>1250</v>
      </c>
      <c r="B1050">
        <v>2021</v>
      </c>
      <c r="C1050">
        <v>0</v>
      </c>
      <c r="D1050">
        <v>0</v>
      </c>
      <c r="E1050">
        <v>0</v>
      </c>
      <c r="F1050">
        <v>0</v>
      </c>
      <c r="G1050">
        <v>0</v>
      </c>
      <c r="H1050">
        <v>0</v>
      </c>
      <c r="I1050">
        <v>411</v>
      </c>
      <c r="J1050" t="s">
        <v>1276</v>
      </c>
      <c r="K1050" t="str">
        <f>INDEX('Planning Periods'!$O$2:$O$540,MATCH('Table B Values'!A1050,'Planning Periods'!$A$2:$A$540,0))</f>
        <v>Alameda County</v>
      </c>
      <c r="S1050" t="s">
        <v>815</v>
      </c>
      <c r="T1050">
        <v>2018</v>
      </c>
      <c r="U1050">
        <v>0</v>
      </c>
    </row>
    <row r="1051" spans="1:21">
      <c r="A1051" t="s">
        <v>929</v>
      </c>
      <c r="B1051">
        <v>2021</v>
      </c>
      <c r="C1051">
        <v>0</v>
      </c>
      <c r="D1051">
        <v>0</v>
      </c>
      <c r="E1051">
        <v>0</v>
      </c>
      <c r="F1051">
        <v>0</v>
      </c>
      <c r="G1051">
        <v>0</v>
      </c>
      <c r="H1051">
        <v>0</v>
      </c>
      <c r="I1051">
        <v>0</v>
      </c>
      <c r="J1051" t="s">
        <v>1276</v>
      </c>
      <c r="K1051" t="str">
        <f>INDEX('Planning Periods'!$O$2:$O$540,MATCH('Table B Values'!A1051,'Planning Periods'!$A$2:$A$540,0))</f>
        <v>Riverside County</v>
      </c>
      <c r="S1051" t="s">
        <v>1209</v>
      </c>
      <c r="T1051">
        <v>2018</v>
      </c>
      <c r="U1051">
        <v>0</v>
      </c>
    </row>
    <row r="1052" spans="1:21">
      <c r="A1052" t="s">
        <v>1256</v>
      </c>
      <c r="B1052">
        <v>2021</v>
      </c>
      <c r="C1052">
        <v>0</v>
      </c>
      <c r="D1052">
        <v>0</v>
      </c>
      <c r="E1052">
        <v>0</v>
      </c>
      <c r="F1052">
        <v>1</v>
      </c>
      <c r="G1052">
        <v>0</v>
      </c>
      <c r="H1052">
        <v>0</v>
      </c>
      <c r="I1052">
        <v>39</v>
      </c>
      <c r="J1052" t="s">
        <v>1276</v>
      </c>
      <c r="K1052" t="str">
        <f>INDEX('Planning Periods'!$O$2:$O$540,MATCH('Table B Values'!A1052,'Planning Periods'!$A$2:$A$540,0))</f>
        <v>Stanislaus County</v>
      </c>
      <c r="S1052" t="s">
        <v>812</v>
      </c>
      <c r="T1052">
        <v>2018</v>
      </c>
      <c r="U1052">
        <v>8</v>
      </c>
    </row>
    <row r="1053" spans="1:21">
      <c r="A1053" t="s">
        <v>1254</v>
      </c>
      <c r="B1053">
        <v>2021</v>
      </c>
      <c r="C1053">
        <v>191</v>
      </c>
      <c r="D1053">
        <v>0</v>
      </c>
      <c r="E1053">
        <v>125</v>
      </c>
      <c r="F1053">
        <v>0</v>
      </c>
      <c r="G1053">
        <v>1</v>
      </c>
      <c r="H1053">
        <v>0</v>
      </c>
      <c r="I1053">
        <v>1350</v>
      </c>
      <c r="J1053" t="s">
        <v>1276</v>
      </c>
      <c r="K1053" t="str">
        <f>INDEX('Planning Periods'!$O$2:$O$540,MATCH('Table B Values'!A1053,'Planning Periods'!$A$2:$A$540,0))</f>
        <v>Alameda County</v>
      </c>
      <c r="S1053" t="s">
        <v>803</v>
      </c>
      <c r="T1053">
        <v>2018</v>
      </c>
      <c r="U1053">
        <v>0</v>
      </c>
    </row>
    <row r="1054" spans="1:21">
      <c r="A1054" t="s">
        <v>1255</v>
      </c>
      <c r="B1054">
        <v>2021</v>
      </c>
      <c r="C1054">
        <v>0</v>
      </c>
      <c r="D1054">
        <v>0</v>
      </c>
      <c r="E1054">
        <v>0</v>
      </c>
      <c r="F1054">
        <v>2</v>
      </c>
      <c r="G1054">
        <v>0</v>
      </c>
      <c r="H1054">
        <v>0</v>
      </c>
      <c r="I1054">
        <v>488</v>
      </c>
      <c r="J1054" t="s">
        <v>1276</v>
      </c>
      <c r="K1054" t="str">
        <f>INDEX('Planning Periods'!$O$2:$O$540,MATCH('Table B Values'!A1054,'Planning Periods'!$A$2:$A$540,0))</f>
        <v>Contra Costa County</v>
      </c>
      <c r="S1054" t="s">
        <v>806</v>
      </c>
      <c r="T1054">
        <v>2018</v>
      </c>
      <c r="U1054">
        <v>0</v>
      </c>
    </row>
    <row r="1055" spans="1:21">
      <c r="A1055" t="s">
        <v>1257</v>
      </c>
      <c r="B1055">
        <v>2021</v>
      </c>
      <c r="C1055">
        <v>0</v>
      </c>
      <c r="D1055">
        <v>11</v>
      </c>
      <c r="E1055">
        <v>4</v>
      </c>
      <c r="F1055">
        <v>16</v>
      </c>
      <c r="G1055">
        <v>4</v>
      </c>
      <c r="H1055">
        <v>0</v>
      </c>
      <c r="I1055">
        <v>119</v>
      </c>
      <c r="J1055" t="s">
        <v>1276</v>
      </c>
      <c r="K1055" t="str">
        <f>INDEX('Planning Periods'!$O$2:$O$540,MATCH('Table B Values'!A1055,'Planning Periods'!$A$2:$A$540,0))</f>
        <v>Marin County</v>
      </c>
      <c r="S1055" t="s">
        <v>824</v>
      </c>
      <c r="T1055">
        <v>2018</v>
      </c>
      <c r="U1055">
        <v>1</v>
      </c>
    </row>
    <row r="1056" spans="1:21">
      <c r="A1056" t="s">
        <v>922</v>
      </c>
      <c r="B1056">
        <v>2021</v>
      </c>
      <c r="C1056">
        <v>56</v>
      </c>
      <c r="D1056">
        <v>40</v>
      </c>
      <c r="E1056">
        <v>0</v>
      </c>
      <c r="F1056">
        <v>21</v>
      </c>
      <c r="G1056">
        <v>1</v>
      </c>
      <c r="H1056">
        <v>2</v>
      </c>
      <c r="I1056">
        <v>67</v>
      </c>
      <c r="J1056" t="s">
        <v>1276</v>
      </c>
      <c r="K1056" t="str">
        <f>INDEX('Planning Periods'!$O$2:$O$540,MATCH('Table B Values'!A1056,'Planning Periods'!$A$2:$A$540,0))</f>
        <v>Los Angeles County</v>
      </c>
      <c r="S1056" t="s">
        <v>1212</v>
      </c>
      <c r="T1056">
        <v>2018</v>
      </c>
      <c r="U1056">
        <v>0</v>
      </c>
    </row>
    <row r="1057" spans="1:21">
      <c r="A1057" t="s">
        <v>900</v>
      </c>
      <c r="B1057">
        <v>2021</v>
      </c>
      <c r="C1057">
        <v>0</v>
      </c>
      <c r="D1057">
        <v>2</v>
      </c>
      <c r="E1057">
        <v>0</v>
      </c>
      <c r="F1057">
        <v>0</v>
      </c>
      <c r="G1057">
        <v>0</v>
      </c>
      <c r="H1057">
        <v>0</v>
      </c>
      <c r="I1057">
        <v>63</v>
      </c>
      <c r="J1057" t="s">
        <v>1276</v>
      </c>
      <c r="K1057" t="str">
        <f>INDEX('Planning Periods'!$O$2:$O$540,MATCH('Table B Values'!A1057,'Planning Periods'!$A$2:$A$540,0))</f>
        <v>San Bernardino County</v>
      </c>
      <c r="S1057" t="s">
        <v>783</v>
      </c>
      <c r="T1057">
        <v>2018</v>
      </c>
      <c r="U1057">
        <v>0</v>
      </c>
    </row>
    <row r="1058" spans="1:21">
      <c r="A1058" t="s">
        <v>1243</v>
      </c>
      <c r="B1058">
        <v>2021</v>
      </c>
      <c r="C1058">
        <v>0</v>
      </c>
      <c r="D1058">
        <v>1</v>
      </c>
      <c r="E1058">
        <v>0</v>
      </c>
      <c r="F1058">
        <v>0</v>
      </c>
      <c r="G1058">
        <v>0</v>
      </c>
      <c r="H1058">
        <v>0</v>
      </c>
      <c r="I1058">
        <v>1</v>
      </c>
      <c r="J1058" t="s">
        <v>1276</v>
      </c>
      <c r="K1058" t="str">
        <f>INDEX('Planning Periods'!$O$2:$O$540,MATCH('Table B Values'!A1058,'Planning Periods'!$A$2:$A$540,0))</f>
        <v>Los Angeles County</v>
      </c>
      <c r="S1058" t="s">
        <v>785</v>
      </c>
      <c r="T1058">
        <v>2018</v>
      </c>
      <c r="U1058">
        <v>0</v>
      </c>
    </row>
    <row r="1059" spans="1:21">
      <c r="A1059" t="s">
        <v>1183</v>
      </c>
      <c r="B1059">
        <v>2021</v>
      </c>
      <c r="C1059">
        <v>0</v>
      </c>
      <c r="D1059">
        <v>0</v>
      </c>
      <c r="E1059">
        <v>0</v>
      </c>
      <c r="F1059">
        <v>0</v>
      </c>
      <c r="G1059">
        <v>0</v>
      </c>
      <c r="H1059">
        <v>0</v>
      </c>
      <c r="I1059">
        <v>196</v>
      </c>
      <c r="J1059" t="s">
        <v>1276</v>
      </c>
      <c r="K1059" t="str">
        <f>INDEX('Planning Periods'!$O$2:$O$540,MATCH('Table B Values'!A1059,'Planning Periods'!$A$2:$A$540,0))</f>
        <v>San Joaquin County</v>
      </c>
      <c r="S1059" t="s">
        <v>1211</v>
      </c>
      <c r="T1059">
        <v>2018</v>
      </c>
      <c r="U1059">
        <v>0</v>
      </c>
    </row>
    <row r="1060" spans="1:21">
      <c r="A1060" t="s">
        <v>1181</v>
      </c>
      <c r="B1060">
        <v>2021</v>
      </c>
      <c r="C1060">
        <v>44</v>
      </c>
      <c r="D1060">
        <v>0</v>
      </c>
      <c r="E1060">
        <v>0</v>
      </c>
      <c r="F1060">
        <v>0</v>
      </c>
      <c r="G1060">
        <v>0</v>
      </c>
      <c r="H1060">
        <v>60</v>
      </c>
      <c r="I1060">
        <v>25</v>
      </c>
      <c r="J1060" t="s">
        <v>1276</v>
      </c>
      <c r="K1060" t="str">
        <f>INDEX('Planning Periods'!$O$2:$O$540,MATCH('Table B Values'!A1060,'Planning Periods'!$A$2:$A$540,0))</f>
        <v>Alameda County</v>
      </c>
      <c r="S1060" t="s">
        <v>1214</v>
      </c>
      <c r="T1060">
        <v>2018</v>
      </c>
      <c r="U1060">
        <v>0</v>
      </c>
    </row>
    <row r="1061" spans="1:21">
      <c r="A1061" t="s">
        <v>1182</v>
      </c>
      <c r="B1061">
        <v>2021</v>
      </c>
      <c r="C1061">
        <v>0</v>
      </c>
      <c r="D1061">
        <v>0</v>
      </c>
      <c r="E1061">
        <v>0</v>
      </c>
      <c r="F1061">
        <v>0</v>
      </c>
      <c r="G1061">
        <v>0</v>
      </c>
      <c r="H1061">
        <v>1</v>
      </c>
      <c r="I1061">
        <v>39</v>
      </c>
      <c r="J1061" t="s">
        <v>1276</v>
      </c>
      <c r="K1061" t="str">
        <f>INDEX('Planning Periods'!$O$2:$O$540,MATCH('Table B Values'!A1061,'Planning Periods'!$A$2:$A$540,0))</f>
        <v>Merced County</v>
      </c>
      <c r="S1061" t="s">
        <v>1215</v>
      </c>
      <c r="T1061">
        <v>2018</v>
      </c>
      <c r="U1061">
        <v>0</v>
      </c>
    </row>
    <row r="1062" spans="1:21">
      <c r="A1062" t="s">
        <v>907</v>
      </c>
      <c r="B1062">
        <v>2021</v>
      </c>
      <c r="C1062">
        <v>0</v>
      </c>
      <c r="D1062">
        <v>0</v>
      </c>
      <c r="E1062">
        <v>0</v>
      </c>
      <c r="F1062">
        <v>0</v>
      </c>
      <c r="G1062">
        <v>0</v>
      </c>
      <c r="H1062">
        <v>0</v>
      </c>
      <c r="I1062">
        <v>797</v>
      </c>
      <c r="J1062" t="s">
        <v>1276</v>
      </c>
      <c r="K1062" t="str">
        <f>INDEX('Planning Periods'!$O$2:$O$540,MATCH('Table B Values'!A1062,'Planning Periods'!$A$2:$A$540,0))</f>
        <v>Los Angeles County</v>
      </c>
      <c r="S1062" t="s">
        <v>821</v>
      </c>
      <c r="T1062">
        <v>2018</v>
      </c>
      <c r="U1062">
        <v>0</v>
      </c>
    </row>
    <row r="1063" spans="1:21">
      <c r="A1063" t="s">
        <v>1242</v>
      </c>
      <c r="B1063">
        <v>2021</v>
      </c>
      <c r="C1063">
        <v>0</v>
      </c>
      <c r="D1063">
        <v>3</v>
      </c>
      <c r="E1063">
        <v>2</v>
      </c>
      <c r="F1063">
        <v>19</v>
      </c>
      <c r="G1063">
        <v>6</v>
      </c>
      <c r="H1063">
        <v>31</v>
      </c>
      <c r="I1063">
        <v>58</v>
      </c>
      <c r="J1063" t="s">
        <v>1276</v>
      </c>
      <c r="K1063" t="str">
        <f>INDEX('Planning Periods'!$O$2:$O$540,MATCH('Table B Values'!A1063,'Planning Periods'!$A$2:$A$540,0))</f>
        <v>Santa Clara County</v>
      </c>
      <c r="S1063" t="s">
        <v>920</v>
      </c>
      <c r="T1063">
        <v>2018</v>
      </c>
      <c r="U1063">
        <v>0</v>
      </c>
    </row>
    <row r="1064" spans="1:21">
      <c r="A1064" t="s">
        <v>1245</v>
      </c>
      <c r="B1064">
        <v>2021</v>
      </c>
      <c r="C1064">
        <v>0</v>
      </c>
      <c r="D1064">
        <v>12</v>
      </c>
      <c r="E1064">
        <v>0</v>
      </c>
      <c r="F1064">
        <v>12</v>
      </c>
      <c r="G1064">
        <v>0</v>
      </c>
      <c r="H1064">
        <v>13</v>
      </c>
      <c r="I1064">
        <v>26</v>
      </c>
      <c r="J1064" t="s">
        <v>1276</v>
      </c>
      <c r="K1064" t="str">
        <f>INDEX('Planning Periods'!$O$2:$O$540,MATCH('Table B Values'!A1064,'Planning Periods'!$A$2:$A$540,0))</f>
        <v>Santa Clara County</v>
      </c>
      <c r="S1064" t="s">
        <v>1250</v>
      </c>
      <c r="T1064">
        <v>2018</v>
      </c>
      <c r="U1064">
        <v>0</v>
      </c>
    </row>
    <row r="1065" spans="1:21">
      <c r="A1065" t="s">
        <v>773</v>
      </c>
      <c r="B1065">
        <v>2021</v>
      </c>
      <c r="C1065">
        <v>1979</v>
      </c>
      <c r="D1065">
        <v>0</v>
      </c>
      <c r="E1065">
        <v>536</v>
      </c>
      <c r="F1065">
        <v>0</v>
      </c>
      <c r="G1065">
        <v>18</v>
      </c>
      <c r="H1065">
        <v>0</v>
      </c>
      <c r="I1065">
        <v>13103</v>
      </c>
      <c r="J1065" t="s">
        <v>1276</v>
      </c>
      <c r="K1065" t="str">
        <f>INDEX('Planning Periods'!$O$2:$O$540,MATCH('Table B Values'!A1065,'Planning Periods'!$A$2:$A$540,0))</f>
        <v>Los Angeles County</v>
      </c>
      <c r="S1065" t="s">
        <v>1251</v>
      </c>
      <c r="T1065">
        <v>2018</v>
      </c>
      <c r="U1065">
        <v>0</v>
      </c>
    </row>
    <row r="1066" spans="1:21">
      <c r="A1066" t="s">
        <v>910</v>
      </c>
      <c r="B1066">
        <v>2021</v>
      </c>
      <c r="C1066">
        <v>0</v>
      </c>
      <c r="D1066">
        <v>0</v>
      </c>
      <c r="E1066">
        <v>0</v>
      </c>
      <c r="F1066">
        <v>0</v>
      </c>
      <c r="G1066">
        <v>0</v>
      </c>
      <c r="H1066">
        <v>0</v>
      </c>
      <c r="I1066">
        <v>12</v>
      </c>
      <c r="J1066" t="s">
        <v>1276</v>
      </c>
      <c r="K1066" t="str">
        <f>INDEX('Planning Periods'!$O$2:$O$540,MATCH('Table B Values'!A1066,'Planning Periods'!$A$2:$A$540,0))</f>
        <v>Orange County</v>
      </c>
      <c r="S1066" t="s">
        <v>901</v>
      </c>
      <c r="T1066">
        <v>2018</v>
      </c>
      <c r="U1066">
        <v>0</v>
      </c>
    </row>
    <row r="1067" spans="1:21">
      <c r="A1067" t="s">
        <v>1196</v>
      </c>
      <c r="B1067">
        <v>2021</v>
      </c>
      <c r="C1067">
        <v>0</v>
      </c>
      <c r="D1067">
        <v>2</v>
      </c>
      <c r="E1067">
        <v>0</v>
      </c>
      <c r="F1067">
        <v>1</v>
      </c>
      <c r="G1067">
        <v>0</v>
      </c>
      <c r="H1067">
        <v>7</v>
      </c>
      <c r="I1067">
        <v>1</v>
      </c>
      <c r="J1067" t="s">
        <v>1276</v>
      </c>
      <c r="K1067" t="str">
        <f>INDEX('Planning Periods'!$O$2:$O$540,MATCH('Table B Values'!A1067,'Planning Periods'!$A$2:$A$540,0))</f>
        <v>Placer County</v>
      </c>
      <c r="S1067" t="s">
        <v>1253</v>
      </c>
      <c r="T1067">
        <v>2018</v>
      </c>
      <c r="U1067">
        <v>3</v>
      </c>
    </row>
    <row r="1068" spans="1:21">
      <c r="A1068" t="s">
        <v>1178</v>
      </c>
      <c r="B1068">
        <v>2021</v>
      </c>
      <c r="C1068">
        <v>0</v>
      </c>
      <c r="D1068">
        <v>0</v>
      </c>
      <c r="E1068">
        <v>0</v>
      </c>
      <c r="F1068">
        <v>0</v>
      </c>
      <c r="G1068">
        <v>0</v>
      </c>
      <c r="H1068">
        <v>0</v>
      </c>
      <c r="I1068">
        <v>1</v>
      </c>
      <c r="J1068" t="s">
        <v>1276</v>
      </c>
      <c r="K1068" t="str">
        <f>INDEX('Planning Periods'!$O$2:$O$540,MATCH('Table B Values'!A1068,'Planning Periods'!$A$2:$A$540,0))</f>
        <v>Marin County</v>
      </c>
      <c r="S1068" t="s">
        <v>859</v>
      </c>
      <c r="T1068">
        <v>2018</v>
      </c>
      <c r="U1068">
        <v>0</v>
      </c>
    </row>
    <row r="1069" spans="1:21">
      <c r="A1069" t="s">
        <v>1179</v>
      </c>
      <c r="B1069">
        <v>2021</v>
      </c>
      <c r="C1069">
        <v>0</v>
      </c>
      <c r="D1069">
        <v>0</v>
      </c>
      <c r="E1069">
        <v>0</v>
      </c>
      <c r="F1069">
        <v>0</v>
      </c>
      <c r="G1069">
        <v>0</v>
      </c>
      <c r="H1069">
        <v>179</v>
      </c>
      <c r="I1069">
        <v>950</v>
      </c>
      <c r="J1069" t="s">
        <v>1276</v>
      </c>
      <c r="K1069" t="str">
        <f>INDEX('Planning Periods'!$O$2:$O$540,MATCH('Table B Values'!A1069,'Planning Periods'!$A$2:$A$540,0))</f>
        <v>San Joaquin County</v>
      </c>
      <c r="S1069" t="s">
        <v>912</v>
      </c>
      <c r="T1069">
        <v>2018</v>
      </c>
      <c r="U1069">
        <v>0</v>
      </c>
    </row>
    <row r="1070" spans="1:21">
      <c r="A1070" t="s">
        <v>1038</v>
      </c>
      <c r="B1070">
        <v>2021</v>
      </c>
      <c r="C1070">
        <v>0</v>
      </c>
      <c r="D1070">
        <v>11</v>
      </c>
      <c r="E1070">
        <v>0</v>
      </c>
      <c r="F1070">
        <v>3</v>
      </c>
      <c r="G1070">
        <v>0</v>
      </c>
      <c r="H1070">
        <v>0</v>
      </c>
      <c r="I1070">
        <v>12</v>
      </c>
      <c r="J1070" t="s">
        <v>1276</v>
      </c>
      <c r="K1070" t="str">
        <f>INDEX('Planning Periods'!$O$2:$O$540,MATCH('Table B Values'!A1070,'Planning Periods'!$A$2:$A$540,0))</f>
        <v>Los Angeles County</v>
      </c>
      <c r="S1070" t="s">
        <v>926</v>
      </c>
      <c r="T1070">
        <v>2018</v>
      </c>
      <c r="U1070">
        <v>0</v>
      </c>
    </row>
    <row r="1071" spans="1:21">
      <c r="A1071" t="s">
        <v>1158</v>
      </c>
      <c r="B1071">
        <v>2021</v>
      </c>
      <c r="C1071">
        <v>26</v>
      </c>
      <c r="D1071">
        <v>0</v>
      </c>
      <c r="E1071">
        <v>238</v>
      </c>
      <c r="F1071">
        <v>69</v>
      </c>
      <c r="G1071">
        <v>0</v>
      </c>
      <c r="H1071">
        <v>174</v>
      </c>
      <c r="I1071">
        <v>98</v>
      </c>
      <c r="J1071" t="s">
        <v>1276</v>
      </c>
      <c r="K1071" t="str">
        <f>INDEX('Planning Periods'!$O$2:$O$540,MATCH('Table B Values'!A1071,'Planning Periods'!$A$2:$A$540,0))</f>
        <v>Los Angeles County</v>
      </c>
      <c r="S1071" t="s">
        <v>1255</v>
      </c>
      <c r="T1071">
        <v>2018</v>
      </c>
      <c r="U1071">
        <v>0</v>
      </c>
    </row>
    <row r="1072" spans="1:21">
      <c r="A1072" t="s">
        <v>1180</v>
      </c>
      <c r="B1072">
        <v>2021</v>
      </c>
      <c r="C1072">
        <v>0</v>
      </c>
      <c r="D1072">
        <v>0</v>
      </c>
      <c r="E1072">
        <v>0</v>
      </c>
      <c r="F1072">
        <v>0</v>
      </c>
      <c r="G1072">
        <v>0</v>
      </c>
      <c r="H1072">
        <v>0</v>
      </c>
      <c r="I1072" s="359">
        <v>1</v>
      </c>
      <c r="J1072" t="s">
        <v>1276</v>
      </c>
      <c r="K1072" t="str">
        <f>INDEX('Planning Periods'!$O$2:$O$540,MATCH('Table B Values'!A1072,'Planning Periods'!$A$2:$A$540,0))</f>
        <v>Los Angeles County</v>
      </c>
      <c r="S1072" t="s">
        <v>924</v>
      </c>
      <c r="T1072">
        <v>2018</v>
      </c>
      <c r="U1072">
        <v>0</v>
      </c>
    </row>
    <row r="1073" spans="1:21">
      <c r="A1073" t="s">
        <v>1185</v>
      </c>
      <c r="B1073">
        <v>2021</v>
      </c>
      <c r="C1073">
        <v>0</v>
      </c>
      <c r="D1073">
        <v>0</v>
      </c>
      <c r="E1073">
        <v>0</v>
      </c>
      <c r="F1073">
        <v>0</v>
      </c>
      <c r="G1073">
        <v>0</v>
      </c>
      <c r="H1073">
        <v>0</v>
      </c>
      <c r="I1073">
        <v>1</v>
      </c>
      <c r="J1073" t="s">
        <v>1276</v>
      </c>
      <c r="K1073" t="str">
        <f>INDEX('Planning Periods'!$O$2:$O$540,MATCH('Table B Values'!A1073,'Planning Periods'!$A$2:$A$540,0))</f>
        <v>Tulare County</v>
      </c>
      <c r="S1073" t="s">
        <v>809</v>
      </c>
      <c r="T1073">
        <v>2018</v>
      </c>
      <c r="U1073">
        <v>0</v>
      </c>
    </row>
    <row r="1074" spans="1:21">
      <c r="A1074" t="s">
        <v>893</v>
      </c>
      <c r="B1074">
        <v>2021</v>
      </c>
      <c r="C1074">
        <v>0</v>
      </c>
      <c r="D1074">
        <v>0</v>
      </c>
      <c r="E1074">
        <v>0</v>
      </c>
      <c r="F1074">
        <v>0</v>
      </c>
      <c r="G1074">
        <v>0</v>
      </c>
      <c r="H1074">
        <v>0</v>
      </c>
      <c r="I1074">
        <v>17</v>
      </c>
      <c r="J1074" t="s">
        <v>1276</v>
      </c>
      <c r="K1074" t="str">
        <f>INDEX('Planning Periods'!$O$2:$O$540,MATCH('Table B Values'!A1074,'Planning Periods'!$A$2:$A$540,0))</f>
        <v>Sutter County</v>
      </c>
      <c r="S1074" t="s">
        <v>1254</v>
      </c>
      <c r="T1074">
        <v>2018</v>
      </c>
      <c r="U1074">
        <v>35</v>
      </c>
    </row>
    <row r="1075" spans="1:21">
      <c r="A1075" t="s">
        <v>891</v>
      </c>
      <c r="B1075">
        <v>2021</v>
      </c>
      <c r="C1075">
        <v>0</v>
      </c>
      <c r="D1075">
        <v>0</v>
      </c>
      <c r="E1075">
        <v>0</v>
      </c>
      <c r="F1075">
        <v>0</v>
      </c>
      <c r="G1075">
        <v>0</v>
      </c>
      <c r="H1075">
        <v>228</v>
      </c>
      <c r="I1075">
        <v>0</v>
      </c>
      <c r="J1075" t="s">
        <v>1276</v>
      </c>
      <c r="K1075" t="str">
        <f>INDEX('Planning Periods'!$O$2:$O$540,MATCH('Table B Values'!A1075,'Planning Periods'!$A$2:$A$540,0))</f>
        <v>Placer County</v>
      </c>
      <c r="S1075" t="s">
        <v>922</v>
      </c>
      <c r="T1075">
        <v>2018</v>
      </c>
      <c r="U1075">
        <v>0</v>
      </c>
    </row>
    <row r="1076" spans="1:21">
      <c r="A1076" t="s">
        <v>898</v>
      </c>
      <c r="B1076">
        <v>2021</v>
      </c>
      <c r="C1076">
        <v>0</v>
      </c>
      <c r="D1076">
        <v>0</v>
      </c>
      <c r="E1076">
        <v>0</v>
      </c>
      <c r="F1076">
        <v>0</v>
      </c>
      <c r="G1076">
        <v>0</v>
      </c>
      <c r="H1076">
        <v>0</v>
      </c>
      <c r="I1076">
        <v>87</v>
      </c>
      <c r="J1076" t="s">
        <v>1276</v>
      </c>
      <c r="K1076" t="str">
        <f>INDEX('Planning Periods'!$O$2:$O$540,MATCH('Table B Values'!A1076,'Planning Periods'!$A$2:$A$540,0))</f>
        <v>San Diego County</v>
      </c>
      <c r="S1076" t="s">
        <v>1257</v>
      </c>
      <c r="T1076">
        <v>2018</v>
      </c>
      <c r="U1076">
        <v>0</v>
      </c>
    </row>
    <row r="1077" spans="1:21">
      <c r="A1077" t="s">
        <v>1184</v>
      </c>
      <c r="B1077">
        <v>2021</v>
      </c>
      <c r="C1077">
        <v>0</v>
      </c>
      <c r="D1077">
        <v>0</v>
      </c>
      <c r="E1077">
        <v>0</v>
      </c>
      <c r="F1077">
        <v>1</v>
      </c>
      <c r="G1077">
        <v>0</v>
      </c>
      <c r="H1077">
        <v>1</v>
      </c>
      <c r="I1077" s="359">
        <v>1</v>
      </c>
      <c r="J1077" t="s">
        <v>1276</v>
      </c>
      <c r="K1077" t="str">
        <f>INDEX('Planning Periods'!$O$2:$O$540,MATCH('Table B Values'!A1077,'Planning Periods'!$A$2:$A$540,0))</f>
        <v>Kings County</v>
      </c>
      <c r="S1077" t="s">
        <v>1256</v>
      </c>
      <c r="T1077">
        <v>2018</v>
      </c>
      <c r="U1077">
        <v>0</v>
      </c>
    </row>
    <row r="1078" spans="1:21">
      <c r="A1078" t="s">
        <v>1235</v>
      </c>
      <c r="B1078">
        <v>2021</v>
      </c>
      <c r="C1078">
        <v>0</v>
      </c>
      <c r="D1078">
        <v>0</v>
      </c>
      <c r="E1078">
        <v>0</v>
      </c>
      <c r="F1078">
        <v>8</v>
      </c>
      <c r="G1078">
        <v>0</v>
      </c>
      <c r="H1078">
        <v>3</v>
      </c>
      <c r="I1078">
        <v>0</v>
      </c>
      <c r="J1078" t="s">
        <v>1276</v>
      </c>
      <c r="K1078" t="str">
        <f>INDEX('Planning Periods'!$O$2:$O$540,MATCH('Table B Values'!A1078,'Planning Periods'!$A$2:$A$540,0))</f>
        <v>Fresno County</v>
      </c>
      <c r="S1078" t="s">
        <v>1200</v>
      </c>
      <c r="T1078">
        <v>2018</v>
      </c>
      <c r="U1078">
        <v>9</v>
      </c>
    </row>
    <row r="1079" spans="1:21">
      <c r="A1079" t="s">
        <v>881</v>
      </c>
      <c r="B1079">
        <v>2021</v>
      </c>
      <c r="C1079">
        <v>0</v>
      </c>
      <c r="D1079">
        <v>0</v>
      </c>
      <c r="E1079">
        <v>0</v>
      </c>
      <c r="F1079">
        <v>12</v>
      </c>
      <c r="G1079">
        <v>0</v>
      </c>
      <c r="H1079">
        <v>7</v>
      </c>
      <c r="I1079">
        <v>920</v>
      </c>
      <c r="J1079" t="s">
        <v>1276</v>
      </c>
      <c r="K1079" t="str">
        <f>INDEX('Planning Periods'!$O$2:$O$540,MATCH('Table B Values'!A1079,'Planning Periods'!$A$2:$A$540,0))</f>
        <v>Riverside County</v>
      </c>
      <c r="S1079" t="s">
        <v>1227</v>
      </c>
      <c r="T1079">
        <v>2018</v>
      </c>
      <c r="U1079">
        <v>4</v>
      </c>
    </row>
    <row r="1080" spans="1:21">
      <c r="A1080" t="s">
        <v>887</v>
      </c>
      <c r="B1080">
        <v>2021</v>
      </c>
      <c r="C1080">
        <v>0</v>
      </c>
      <c r="D1080">
        <v>0</v>
      </c>
      <c r="E1080">
        <v>0</v>
      </c>
      <c r="F1080">
        <v>0</v>
      </c>
      <c r="G1080">
        <v>0</v>
      </c>
      <c r="H1080">
        <v>2</v>
      </c>
      <c r="I1080">
        <v>2</v>
      </c>
      <c r="J1080" t="s">
        <v>1276</v>
      </c>
      <c r="K1080" t="str">
        <f>INDEX('Planning Periods'!$O$2:$O$540,MATCH('Table B Values'!A1080,'Planning Periods'!$A$2:$A$540,0))</f>
        <v>Los Angeles County</v>
      </c>
      <c r="S1080" t="s">
        <v>863</v>
      </c>
      <c r="T1080">
        <v>2018</v>
      </c>
      <c r="U1080">
        <v>0</v>
      </c>
    </row>
    <row r="1081" spans="1:21">
      <c r="A1081" t="s">
        <v>1231</v>
      </c>
      <c r="B1081">
        <v>2021</v>
      </c>
      <c r="C1081">
        <v>0</v>
      </c>
      <c r="D1081">
        <v>0</v>
      </c>
      <c r="E1081">
        <v>0</v>
      </c>
      <c r="F1081">
        <v>0</v>
      </c>
      <c r="G1081">
        <v>0</v>
      </c>
      <c r="H1081">
        <v>0</v>
      </c>
      <c r="I1081">
        <v>65</v>
      </c>
      <c r="J1081" t="s">
        <v>1276</v>
      </c>
      <c r="K1081" t="str">
        <f>INDEX('Planning Periods'!$O$2:$O$540,MATCH('Table B Values'!A1081,'Planning Periods'!$A$2:$A$540,0))</f>
        <v>Contra Costa County</v>
      </c>
      <c r="S1081" t="s">
        <v>866</v>
      </c>
      <c r="T1081">
        <v>2018</v>
      </c>
      <c r="U1081">
        <v>0</v>
      </c>
    </row>
    <row r="1082" spans="1:21">
      <c r="A1082" t="s">
        <v>1237</v>
      </c>
      <c r="B1082">
        <v>2021</v>
      </c>
      <c r="C1082">
        <v>24</v>
      </c>
      <c r="D1082">
        <v>6</v>
      </c>
      <c r="E1082">
        <v>55</v>
      </c>
      <c r="F1082">
        <v>5</v>
      </c>
      <c r="G1082">
        <v>0</v>
      </c>
      <c r="H1082">
        <v>6</v>
      </c>
      <c r="I1082">
        <v>2</v>
      </c>
      <c r="J1082" t="s">
        <v>1276</v>
      </c>
      <c r="K1082" t="str">
        <f>INDEX('Planning Periods'!$O$2:$O$540,MATCH('Table B Values'!A1082,'Planning Periods'!$A$2:$A$540,0))</f>
        <v>San Mateo County</v>
      </c>
      <c r="S1082" t="s">
        <v>856</v>
      </c>
      <c r="T1082">
        <v>2018</v>
      </c>
      <c r="U1082">
        <v>0</v>
      </c>
    </row>
    <row r="1083" spans="1:21">
      <c r="A1083" t="s">
        <v>1238</v>
      </c>
      <c r="B1083">
        <v>2021</v>
      </c>
      <c r="C1083">
        <v>91</v>
      </c>
      <c r="D1083">
        <v>10</v>
      </c>
      <c r="E1083">
        <v>10</v>
      </c>
      <c r="F1083">
        <v>10</v>
      </c>
      <c r="G1083">
        <v>4</v>
      </c>
      <c r="H1083">
        <v>9</v>
      </c>
      <c r="I1083">
        <v>95</v>
      </c>
      <c r="J1083" t="s">
        <v>1276</v>
      </c>
      <c r="K1083" t="str">
        <f>INDEX('Planning Periods'!$O$2:$O$540,MATCH('Table B Values'!A1083,'Planning Periods'!$A$2:$A$540,0))</f>
        <v>Santa Clara County</v>
      </c>
      <c r="S1083" t="s">
        <v>1287</v>
      </c>
      <c r="T1083">
        <v>2018</v>
      </c>
      <c r="U1083">
        <v>0</v>
      </c>
    </row>
    <row r="1084" spans="1:21">
      <c r="A1084" t="s">
        <v>884</v>
      </c>
      <c r="B1084">
        <v>2021</v>
      </c>
      <c r="C1084">
        <v>0</v>
      </c>
      <c r="D1084">
        <v>5</v>
      </c>
      <c r="E1084">
        <v>0</v>
      </c>
      <c r="F1084">
        <v>3</v>
      </c>
      <c r="G1084">
        <v>0</v>
      </c>
      <c r="H1084">
        <v>0</v>
      </c>
      <c r="I1084">
        <v>67</v>
      </c>
      <c r="J1084" t="s">
        <v>1276</v>
      </c>
      <c r="K1084" t="str">
        <f>INDEX('Planning Periods'!$O$2:$O$540,MATCH('Table B Values'!A1084,'Planning Periods'!$A$2:$A$540,0))</f>
        <v>Orange County</v>
      </c>
      <c r="S1084" t="s">
        <v>1216</v>
      </c>
      <c r="T1084">
        <v>2018</v>
      </c>
      <c r="U1084">
        <v>0</v>
      </c>
    </row>
    <row r="1085" spans="1:21">
      <c r="A1085" t="s">
        <v>1236</v>
      </c>
      <c r="B1085">
        <v>2021</v>
      </c>
      <c r="C1085">
        <v>0</v>
      </c>
      <c r="D1085">
        <v>10</v>
      </c>
      <c r="E1085">
        <v>0</v>
      </c>
      <c r="F1085">
        <v>10</v>
      </c>
      <c r="G1085">
        <v>2</v>
      </c>
      <c r="H1085">
        <v>8</v>
      </c>
      <c r="I1085">
        <v>15</v>
      </c>
      <c r="J1085" t="s">
        <v>1276</v>
      </c>
      <c r="K1085" t="str">
        <f>INDEX('Planning Periods'!$O$2:$O$540,MATCH('Table B Values'!A1085,'Planning Periods'!$A$2:$A$540,0))</f>
        <v>Marin County</v>
      </c>
      <c r="S1085" t="s">
        <v>1226</v>
      </c>
      <c r="T1085">
        <v>2018</v>
      </c>
      <c r="U1085">
        <v>0</v>
      </c>
    </row>
    <row r="1086" spans="1:21">
      <c r="A1086" t="s">
        <v>1240</v>
      </c>
      <c r="B1086">
        <v>2021</v>
      </c>
      <c r="C1086">
        <v>58</v>
      </c>
      <c r="D1086">
        <v>11</v>
      </c>
      <c r="E1086">
        <v>0</v>
      </c>
      <c r="F1086">
        <v>11</v>
      </c>
      <c r="G1086">
        <v>0</v>
      </c>
      <c r="H1086">
        <v>11</v>
      </c>
      <c r="I1086" s="359">
        <v>5</v>
      </c>
      <c r="J1086" t="s">
        <v>1276</v>
      </c>
      <c r="K1086" t="str">
        <f>INDEX('Planning Periods'!$O$2:$O$540,MATCH('Table B Values'!A1086,'Planning Periods'!$A$2:$A$540,0))</f>
        <v>San Mateo County</v>
      </c>
      <c r="S1086" t="s">
        <v>858</v>
      </c>
      <c r="T1086">
        <v>2018</v>
      </c>
      <c r="U1086">
        <v>0</v>
      </c>
    </row>
    <row r="1087" spans="1:21">
      <c r="A1087" t="s">
        <v>1241</v>
      </c>
      <c r="B1087">
        <v>2021</v>
      </c>
      <c r="C1087">
        <v>0</v>
      </c>
      <c r="D1087">
        <v>0</v>
      </c>
      <c r="E1087">
        <v>0</v>
      </c>
      <c r="F1087">
        <v>0</v>
      </c>
      <c r="G1087">
        <v>0</v>
      </c>
      <c r="H1087">
        <v>78</v>
      </c>
      <c r="I1087">
        <v>656</v>
      </c>
      <c r="J1087" t="s">
        <v>1276</v>
      </c>
      <c r="K1087" t="str">
        <f>INDEX('Planning Periods'!$O$2:$O$540,MATCH('Table B Values'!A1087,'Planning Periods'!$A$2:$A$540,0))</f>
        <v>Merced County</v>
      </c>
      <c r="S1087" t="s">
        <v>795</v>
      </c>
      <c r="T1087">
        <v>2018</v>
      </c>
      <c r="U1087">
        <v>0</v>
      </c>
    </row>
    <row r="1088" spans="1:21">
      <c r="A1088" t="s">
        <v>1239</v>
      </c>
      <c r="B1088">
        <v>2021</v>
      </c>
      <c r="C1088">
        <v>0</v>
      </c>
      <c r="D1088">
        <v>0</v>
      </c>
      <c r="E1088">
        <v>0</v>
      </c>
      <c r="F1088">
        <v>4</v>
      </c>
      <c r="G1088">
        <v>0</v>
      </c>
      <c r="H1088">
        <v>2</v>
      </c>
      <c r="I1088">
        <v>42</v>
      </c>
      <c r="J1088" t="s">
        <v>1276</v>
      </c>
      <c r="K1088" t="str">
        <f>INDEX('Planning Periods'!$O$2:$O$540,MATCH('Table B Values'!A1088,'Planning Periods'!$A$2:$A$540,0))</f>
        <v>Merced County</v>
      </c>
      <c r="S1088" t="s">
        <v>789</v>
      </c>
      <c r="T1088">
        <v>2018</v>
      </c>
      <c r="U1088">
        <v>0</v>
      </c>
    </row>
    <row r="1089" spans="1:21">
      <c r="A1089" t="s">
        <v>1246</v>
      </c>
      <c r="B1089">
        <v>2021</v>
      </c>
      <c r="C1089">
        <v>0</v>
      </c>
      <c r="D1089">
        <v>29</v>
      </c>
      <c r="E1089">
        <v>0</v>
      </c>
      <c r="F1089">
        <v>200</v>
      </c>
      <c r="G1089">
        <v>0</v>
      </c>
      <c r="H1089">
        <v>79</v>
      </c>
      <c r="I1089">
        <v>19</v>
      </c>
      <c r="J1089" t="s">
        <v>1276</v>
      </c>
      <c r="K1089" t="str">
        <f>INDEX('Planning Periods'!$O$2:$O$540,MATCH('Table B Values'!A1089,'Planning Periods'!$A$2:$A$540,0))</f>
        <v>Madera County</v>
      </c>
      <c r="S1089" t="s">
        <v>837</v>
      </c>
      <c r="T1089">
        <v>2018</v>
      </c>
      <c r="U1089">
        <v>0</v>
      </c>
    </row>
    <row r="1090" spans="1:21">
      <c r="A1090" t="s">
        <v>1247</v>
      </c>
      <c r="B1090">
        <v>2021</v>
      </c>
      <c r="C1090">
        <v>0</v>
      </c>
      <c r="D1090">
        <v>0</v>
      </c>
      <c r="E1090">
        <v>0</v>
      </c>
      <c r="F1090">
        <v>0</v>
      </c>
      <c r="G1090">
        <v>0</v>
      </c>
      <c r="H1090">
        <v>0</v>
      </c>
      <c r="I1090">
        <v>822</v>
      </c>
      <c r="J1090" t="s">
        <v>1276</v>
      </c>
      <c r="K1090" t="str">
        <f>INDEX('Planning Periods'!$O$2:$O$540,MATCH('Table B Values'!A1090,'Planning Periods'!$A$2:$A$540,0))</f>
        <v>Madera County</v>
      </c>
      <c r="S1090" t="s">
        <v>835</v>
      </c>
      <c r="T1090">
        <v>2018</v>
      </c>
      <c r="U1090">
        <v>0</v>
      </c>
    </row>
    <row r="1091" spans="1:21">
      <c r="A1091" t="s">
        <v>1248</v>
      </c>
      <c r="B1091">
        <v>2021</v>
      </c>
      <c r="C1091">
        <v>0</v>
      </c>
      <c r="D1091">
        <v>0</v>
      </c>
      <c r="E1091">
        <v>0</v>
      </c>
      <c r="F1091">
        <v>0</v>
      </c>
      <c r="G1091">
        <v>2</v>
      </c>
      <c r="H1091">
        <v>36</v>
      </c>
      <c r="I1091">
        <v>185</v>
      </c>
      <c r="J1091" t="s">
        <v>1276</v>
      </c>
      <c r="K1091" t="str">
        <f>INDEX('Planning Periods'!$O$2:$O$540,MATCH('Table B Values'!A1091,'Planning Periods'!$A$2:$A$540,0))</f>
        <v>Santa Clara County</v>
      </c>
      <c r="S1091" t="s">
        <v>861</v>
      </c>
      <c r="T1091">
        <v>2018</v>
      </c>
      <c r="U1091">
        <v>0</v>
      </c>
    </row>
    <row r="1092" spans="1:21">
      <c r="A1092" t="s">
        <v>905</v>
      </c>
      <c r="B1092">
        <v>2021</v>
      </c>
      <c r="C1092">
        <v>143</v>
      </c>
      <c r="D1092">
        <v>0</v>
      </c>
      <c r="E1092">
        <v>194</v>
      </c>
      <c r="F1092">
        <v>0</v>
      </c>
      <c r="G1092">
        <v>10</v>
      </c>
      <c r="H1092">
        <v>0</v>
      </c>
      <c r="I1092">
        <v>1398</v>
      </c>
      <c r="J1092" t="s">
        <v>1276</v>
      </c>
      <c r="K1092" t="str">
        <f>INDEX('Planning Periods'!$O$2:$O$540,MATCH('Table B Values'!A1092,'Planning Periods'!$A$2:$A$540,0))</f>
        <v>Los Angeles County</v>
      </c>
      <c r="S1092" t="s">
        <v>832</v>
      </c>
      <c r="T1092">
        <v>2018</v>
      </c>
      <c r="U1092">
        <v>0</v>
      </c>
    </row>
    <row r="1093" spans="1:21">
      <c r="A1093" t="s">
        <v>1249</v>
      </c>
      <c r="B1093">
        <v>2021</v>
      </c>
      <c r="C1093">
        <v>0</v>
      </c>
      <c r="D1093">
        <v>0</v>
      </c>
      <c r="E1093">
        <v>0</v>
      </c>
      <c r="F1093">
        <v>15</v>
      </c>
      <c r="G1093">
        <v>0</v>
      </c>
      <c r="H1093">
        <v>3</v>
      </c>
      <c r="I1093">
        <v>415</v>
      </c>
      <c r="J1093" t="s">
        <v>1276</v>
      </c>
      <c r="K1093" t="str">
        <f>INDEX('Planning Periods'!$O$2:$O$540,MATCH('Table B Values'!A1093,'Planning Periods'!$A$2:$A$540,0))</f>
        <v>Merced County</v>
      </c>
      <c r="S1093" t="s">
        <v>1288</v>
      </c>
      <c r="T1093">
        <v>2018</v>
      </c>
      <c r="U1093">
        <v>0</v>
      </c>
    </row>
    <row r="1094" spans="1:21">
      <c r="A1094" t="s">
        <v>877</v>
      </c>
      <c r="B1094">
        <v>2021</v>
      </c>
      <c r="C1094">
        <v>0</v>
      </c>
      <c r="D1094">
        <v>0</v>
      </c>
      <c r="E1094">
        <v>0</v>
      </c>
      <c r="F1094">
        <v>0</v>
      </c>
      <c r="G1094">
        <v>0</v>
      </c>
      <c r="H1094">
        <v>0</v>
      </c>
      <c r="I1094">
        <v>13</v>
      </c>
      <c r="J1094" t="s">
        <v>1276</v>
      </c>
      <c r="K1094" t="str">
        <f>INDEX('Planning Periods'!$O$2:$O$540,MATCH('Table B Values'!A1094,'Planning Periods'!$A$2:$A$540,0))</f>
        <v>Los Angeles County</v>
      </c>
      <c r="S1094" t="s">
        <v>1201</v>
      </c>
      <c r="T1094">
        <v>2018</v>
      </c>
      <c r="U1094">
        <v>0</v>
      </c>
    </row>
    <row r="1095" spans="1:21">
      <c r="A1095" t="s">
        <v>1233</v>
      </c>
      <c r="B1095">
        <v>2021</v>
      </c>
      <c r="C1095">
        <v>0</v>
      </c>
      <c r="D1095">
        <v>0</v>
      </c>
      <c r="E1095">
        <v>0</v>
      </c>
      <c r="F1095">
        <v>0</v>
      </c>
      <c r="G1095">
        <v>0</v>
      </c>
      <c r="H1095">
        <v>0</v>
      </c>
      <c r="I1095">
        <v>2695</v>
      </c>
      <c r="J1095" t="s">
        <v>1276</v>
      </c>
      <c r="K1095" t="str">
        <f>INDEX('Planning Periods'!$O$2:$O$540,MATCH('Table B Values'!A1095,'Planning Periods'!$A$2:$A$540,0))</f>
        <v>San Joaquin County</v>
      </c>
      <c r="S1095" t="s">
        <v>1204</v>
      </c>
      <c r="T1095">
        <v>2018</v>
      </c>
      <c r="U1095">
        <v>0</v>
      </c>
    </row>
    <row r="1096" spans="1:21">
      <c r="A1096" t="s">
        <v>1234</v>
      </c>
      <c r="B1096">
        <v>2021</v>
      </c>
      <c r="C1096">
        <v>0</v>
      </c>
      <c r="D1096">
        <v>10</v>
      </c>
      <c r="E1096">
        <v>0</v>
      </c>
      <c r="F1096">
        <v>5</v>
      </c>
      <c r="G1096">
        <v>0</v>
      </c>
      <c r="H1096">
        <v>6</v>
      </c>
      <c r="I1096">
        <v>39</v>
      </c>
      <c r="J1096" t="s">
        <v>1276</v>
      </c>
      <c r="K1096" t="str">
        <f>INDEX('Planning Periods'!$O$2:$O$540,MATCH('Table B Values'!A1096,'Planning Periods'!$A$2:$A$540,0))</f>
        <v>Marin County</v>
      </c>
      <c r="S1096" t="s">
        <v>800</v>
      </c>
      <c r="T1096">
        <v>2018</v>
      </c>
      <c r="U1096">
        <v>0</v>
      </c>
    </row>
    <row r="1097" spans="1:21">
      <c r="A1097" t="s">
        <v>1232</v>
      </c>
      <c r="B1097">
        <v>2021</v>
      </c>
      <c r="C1097">
        <v>0</v>
      </c>
      <c r="D1097">
        <v>0</v>
      </c>
      <c r="E1097">
        <v>0</v>
      </c>
      <c r="F1097">
        <v>0</v>
      </c>
      <c r="G1097">
        <v>0</v>
      </c>
      <c r="H1097">
        <v>0</v>
      </c>
      <c r="I1097">
        <v>210</v>
      </c>
      <c r="J1097" t="s">
        <v>1276</v>
      </c>
      <c r="K1097" t="str">
        <f>INDEX('Planning Periods'!$O$2:$O$540,MATCH('Table B Values'!A1097,'Planning Periods'!$A$2:$A$540,0))</f>
        <v>Monterey County</v>
      </c>
      <c r="S1097" t="s">
        <v>797</v>
      </c>
      <c r="T1097">
        <v>2018</v>
      </c>
      <c r="U1097">
        <v>0</v>
      </c>
    </row>
    <row r="1098" spans="1:21">
      <c r="A1098" t="s">
        <v>872</v>
      </c>
      <c r="B1098">
        <v>2021</v>
      </c>
      <c r="C1098">
        <v>0</v>
      </c>
      <c r="D1098">
        <v>0</v>
      </c>
      <c r="E1098">
        <v>0</v>
      </c>
      <c r="F1098">
        <v>0</v>
      </c>
      <c r="G1098">
        <v>0</v>
      </c>
      <c r="H1098">
        <v>0</v>
      </c>
      <c r="I1098">
        <v>16</v>
      </c>
      <c r="J1098" t="s">
        <v>1276</v>
      </c>
      <c r="K1098" t="str">
        <f>INDEX('Planning Periods'!$O$2:$O$540,MATCH('Table B Values'!A1098,'Planning Periods'!$A$2:$A$540,0))</f>
        <v>Los Angeles County</v>
      </c>
      <c r="S1098" t="s">
        <v>777</v>
      </c>
      <c r="T1098">
        <v>2018</v>
      </c>
      <c r="U1098">
        <v>0</v>
      </c>
    </row>
    <row r="1099" spans="1:21">
      <c r="A1099" t="s">
        <v>878</v>
      </c>
      <c r="B1099">
        <v>2021</v>
      </c>
      <c r="C1099">
        <v>0</v>
      </c>
      <c r="D1099">
        <v>0</v>
      </c>
      <c r="E1099">
        <v>0</v>
      </c>
      <c r="F1099">
        <v>26</v>
      </c>
      <c r="G1099">
        <v>0</v>
      </c>
      <c r="H1099">
        <v>2</v>
      </c>
      <c r="I1099">
        <v>51</v>
      </c>
      <c r="J1099" t="s">
        <v>1276</v>
      </c>
      <c r="K1099" t="str">
        <f>INDEX('Planning Periods'!$O$2:$O$540,MATCH('Table B Values'!A1099,'Planning Periods'!$A$2:$A$540,0))</f>
        <v>San Bernardino County</v>
      </c>
      <c r="S1099" t="s">
        <v>780</v>
      </c>
      <c r="T1099">
        <v>2018</v>
      </c>
      <c r="U1099">
        <v>8</v>
      </c>
    </row>
    <row r="1100" spans="1:21">
      <c r="A1100" t="s">
        <v>871</v>
      </c>
      <c r="B1100">
        <v>2021</v>
      </c>
      <c r="C1100">
        <v>0</v>
      </c>
      <c r="D1100">
        <v>0</v>
      </c>
      <c r="E1100">
        <v>0</v>
      </c>
      <c r="F1100">
        <v>0</v>
      </c>
      <c r="G1100">
        <v>0</v>
      </c>
      <c r="H1100">
        <v>0</v>
      </c>
      <c r="I1100">
        <v>46</v>
      </c>
      <c r="J1100" t="s">
        <v>1276</v>
      </c>
      <c r="K1100" t="str">
        <f>INDEX('Planning Periods'!$O$2:$O$540,MATCH('Table B Values'!A1100,'Planning Periods'!$A$2:$A$540,0))</f>
        <v>San Bernardino County</v>
      </c>
      <c r="S1100" t="s">
        <v>1199</v>
      </c>
      <c r="T1100">
        <v>2018</v>
      </c>
      <c r="U1100">
        <v>0</v>
      </c>
    </row>
    <row r="1101" spans="1:21">
      <c r="A1101" t="s">
        <v>851</v>
      </c>
      <c r="B1101">
        <v>2021</v>
      </c>
      <c r="C1101">
        <v>0</v>
      </c>
      <c r="D1101">
        <v>6</v>
      </c>
      <c r="E1101">
        <v>0</v>
      </c>
      <c r="F1101">
        <v>3</v>
      </c>
      <c r="G1101">
        <v>0</v>
      </c>
      <c r="H1101">
        <v>9</v>
      </c>
      <c r="I1101" s="359">
        <v>9</v>
      </c>
      <c r="J1101" t="s">
        <v>1276</v>
      </c>
      <c r="K1101" t="str">
        <f>INDEX('Planning Periods'!$O$2:$O$540,MATCH('Table B Values'!A1101,'Planning Periods'!$A$2:$A$540,0))</f>
        <v>San Mateo County</v>
      </c>
      <c r="S1101" t="s">
        <v>1205</v>
      </c>
      <c r="T1101">
        <v>2018</v>
      </c>
      <c r="U1101">
        <v>0</v>
      </c>
    </row>
    <row r="1102" spans="1:21">
      <c r="A1102" t="s">
        <v>775</v>
      </c>
      <c r="B1102">
        <v>2021</v>
      </c>
      <c r="C1102">
        <v>0</v>
      </c>
      <c r="D1102">
        <v>0</v>
      </c>
      <c r="E1102">
        <v>0</v>
      </c>
      <c r="F1102">
        <v>0</v>
      </c>
      <c r="G1102">
        <v>0</v>
      </c>
      <c r="H1102">
        <v>1</v>
      </c>
      <c r="I1102">
        <v>2</v>
      </c>
      <c r="J1102" t="s">
        <v>1276</v>
      </c>
      <c r="K1102" t="str">
        <f>INDEX('Planning Periods'!$O$2:$O$540,MATCH('Table B Values'!A1102,'Planning Periods'!$A$2:$A$540,0))</f>
        <v>Yolo County</v>
      </c>
      <c r="S1102" t="s">
        <v>1203</v>
      </c>
      <c r="T1102">
        <v>2018</v>
      </c>
      <c r="U1102">
        <v>5</v>
      </c>
    </row>
    <row r="1103" spans="1:21">
      <c r="A1103" t="s">
        <v>807</v>
      </c>
      <c r="B1103">
        <v>2021</v>
      </c>
      <c r="C1103">
        <v>0</v>
      </c>
      <c r="D1103">
        <v>3</v>
      </c>
      <c r="E1103">
        <v>1</v>
      </c>
      <c r="F1103">
        <v>6</v>
      </c>
      <c r="G1103">
        <v>2</v>
      </c>
      <c r="H1103">
        <v>15</v>
      </c>
      <c r="I1103">
        <v>58</v>
      </c>
      <c r="J1103" t="s">
        <v>1276</v>
      </c>
      <c r="K1103" t="str">
        <f>INDEX('Planning Periods'!$O$2:$O$540,MATCH('Table B Values'!A1103,'Planning Periods'!$A$2:$A$540,0))</f>
        <v>Yolo County</v>
      </c>
      <c r="S1103" t="s">
        <v>854</v>
      </c>
      <c r="T1103">
        <v>2018</v>
      </c>
      <c r="U1103">
        <v>0</v>
      </c>
    </row>
    <row r="1104" spans="1:21">
      <c r="A1104" t="s">
        <v>862</v>
      </c>
      <c r="B1104">
        <v>2021</v>
      </c>
      <c r="C1104">
        <v>0</v>
      </c>
      <c r="D1104">
        <v>1</v>
      </c>
      <c r="E1104">
        <v>0</v>
      </c>
      <c r="F1104">
        <v>0</v>
      </c>
      <c r="G1104">
        <v>6</v>
      </c>
      <c r="H1104">
        <v>0</v>
      </c>
      <c r="I1104">
        <v>73</v>
      </c>
      <c r="J1104" t="s">
        <v>1276</v>
      </c>
      <c r="K1104" t="str">
        <f>INDEX('Planning Periods'!$O$2:$O$540,MATCH('Table B Values'!A1104,'Planning Periods'!$A$2:$A$540,0))</f>
        <v>Yolo County</v>
      </c>
      <c r="S1104" t="s">
        <v>847</v>
      </c>
      <c r="T1104">
        <v>2018</v>
      </c>
      <c r="U1104">
        <v>0</v>
      </c>
    </row>
    <row r="1105" spans="1:21">
      <c r="A1105" t="s">
        <v>865</v>
      </c>
      <c r="B1105">
        <v>2021</v>
      </c>
      <c r="C1105">
        <v>0</v>
      </c>
      <c r="D1105">
        <v>0</v>
      </c>
      <c r="E1105">
        <v>0</v>
      </c>
      <c r="F1105">
        <v>14</v>
      </c>
      <c r="G1105">
        <v>0</v>
      </c>
      <c r="H1105">
        <v>0</v>
      </c>
      <c r="I1105">
        <v>11</v>
      </c>
      <c r="J1105" t="s">
        <v>1276</v>
      </c>
      <c r="K1105" t="str">
        <f>INDEX('Planning Periods'!$O$2:$O$540,MATCH('Table B Values'!A1105,'Planning Periods'!$A$2:$A$540,0))</f>
        <v>Tulare County</v>
      </c>
      <c r="S1105" t="s">
        <v>1202</v>
      </c>
      <c r="T1105">
        <v>2018</v>
      </c>
      <c r="U1105">
        <v>0</v>
      </c>
    </row>
    <row r="1106" spans="1:21">
      <c r="A1106" t="s">
        <v>886</v>
      </c>
      <c r="B1106">
        <v>2021</v>
      </c>
      <c r="C1106">
        <v>155</v>
      </c>
      <c r="D1106">
        <v>0</v>
      </c>
      <c r="E1106">
        <v>0</v>
      </c>
      <c r="F1106">
        <v>0</v>
      </c>
      <c r="G1106">
        <v>0</v>
      </c>
      <c r="H1106">
        <v>0</v>
      </c>
      <c r="I1106">
        <v>240</v>
      </c>
      <c r="J1106" t="s">
        <v>1276</v>
      </c>
      <c r="K1106" t="str">
        <f>INDEX('Planning Periods'!$O$2:$O$540,MATCH('Table B Values'!A1106,'Planning Periods'!$A$2:$A$540,0))</f>
        <v>Yuba County</v>
      </c>
      <c r="S1106" t="s">
        <v>791</v>
      </c>
      <c r="T1106">
        <v>2018</v>
      </c>
      <c r="U1106">
        <v>0</v>
      </c>
    </row>
    <row r="1107" spans="1:21">
      <c r="A1107" t="s">
        <v>883</v>
      </c>
      <c r="B1107">
        <v>2021</v>
      </c>
      <c r="C1107">
        <v>0</v>
      </c>
      <c r="D1107">
        <v>0</v>
      </c>
      <c r="E1107">
        <v>0</v>
      </c>
      <c r="F1107">
        <v>0</v>
      </c>
      <c r="G1107">
        <v>0</v>
      </c>
      <c r="H1107">
        <v>0</v>
      </c>
      <c r="I1107">
        <v>12</v>
      </c>
      <c r="J1107" t="s">
        <v>1276</v>
      </c>
      <c r="K1107" t="str">
        <f>INDEX('Planning Periods'!$O$2:$O$540,MATCH('Table B Values'!A1107,'Planning Periods'!$A$2:$A$540,0))</f>
        <v>Sutter County</v>
      </c>
      <c r="S1107" t="s">
        <v>794</v>
      </c>
      <c r="T1107">
        <v>2018</v>
      </c>
      <c r="U1107">
        <v>0</v>
      </c>
    </row>
    <row r="1108" spans="1:21">
      <c r="A1108" t="s">
        <v>855</v>
      </c>
      <c r="B1108">
        <v>2021</v>
      </c>
      <c r="C1108">
        <v>0</v>
      </c>
      <c r="D1108">
        <v>14</v>
      </c>
      <c r="E1108">
        <v>0</v>
      </c>
      <c r="F1108">
        <v>5</v>
      </c>
      <c r="G1108">
        <v>0</v>
      </c>
      <c r="H1108">
        <v>3</v>
      </c>
      <c r="I1108">
        <v>1</v>
      </c>
      <c r="J1108" t="s">
        <v>1276</v>
      </c>
      <c r="K1108" t="str">
        <f>INDEX('Planning Periods'!$O$2:$O$540,MATCH('Table B Values'!A1108,'Planning Periods'!$A$2:$A$540,0))</f>
        <v>Orange County</v>
      </c>
      <c r="S1108" t="s">
        <v>852</v>
      </c>
      <c r="T1108">
        <v>2018</v>
      </c>
      <c r="U1108">
        <v>0</v>
      </c>
    </row>
    <row r="1109" spans="1:21">
      <c r="A1109" t="s">
        <v>868</v>
      </c>
      <c r="B1109">
        <v>2021</v>
      </c>
      <c r="C1109">
        <v>0</v>
      </c>
      <c r="D1109">
        <v>0</v>
      </c>
      <c r="E1109">
        <v>0</v>
      </c>
      <c r="F1109">
        <v>0</v>
      </c>
      <c r="G1109">
        <v>0</v>
      </c>
      <c r="H1109">
        <v>0</v>
      </c>
      <c r="I1109">
        <v>1</v>
      </c>
      <c r="J1109" t="s">
        <v>1276</v>
      </c>
      <c r="K1109" t="str">
        <f>INDEX('Planning Periods'!$O$2:$O$540,MATCH('Table B Values'!A1109,'Planning Periods'!$A$2:$A$540,0))</f>
        <v>Napa County</v>
      </c>
      <c r="S1109" t="s">
        <v>886</v>
      </c>
      <c r="T1109">
        <v>2018</v>
      </c>
      <c r="U1109">
        <v>0</v>
      </c>
    </row>
    <row r="1110" spans="1:21">
      <c r="A1110" t="s">
        <v>874</v>
      </c>
      <c r="B1110">
        <v>2021</v>
      </c>
      <c r="C1110">
        <v>0</v>
      </c>
      <c r="D1110">
        <v>4</v>
      </c>
      <c r="E1110">
        <v>0</v>
      </c>
      <c r="F1110">
        <v>0</v>
      </c>
      <c r="G1110">
        <v>0</v>
      </c>
      <c r="H1110">
        <v>0</v>
      </c>
      <c r="I1110">
        <v>2</v>
      </c>
      <c r="J1110" t="s">
        <v>1276</v>
      </c>
      <c r="K1110" t="str">
        <f>INDEX('Planning Periods'!$O$2:$O$540,MATCH('Table B Values'!A1110,'Planning Periods'!$A$2:$A$540,0))</f>
        <v>Los Angeles County</v>
      </c>
      <c r="S1110" t="s">
        <v>878</v>
      </c>
      <c r="T1110">
        <v>2018</v>
      </c>
      <c r="U1110">
        <v>0</v>
      </c>
    </row>
    <row r="1111" spans="1:21">
      <c r="A1111" t="s">
        <v>876</v>
      </c>
      <c r="B1111">
        <v>2021</v>
      </c>
      <c r="C1111">
        <v>24</v>
      </c>
      <c r="D1111">
        <v>0</v>
      </c>
      <c r="E1111">
        <v>15</v>
      </c>
      <c r="F1111">
        <v>0</v>
      </c>
      <c r="G1111">
        <v>30</v>
      </c>
      <c r="H1111">
        <v>0</v>
      </c>
      <c r="I1111">
        <v>536</v>
      </c>
      <c r="J1111" t="s">
        <v>1276</v>
      </c>
      <c r="K1111" t="str">
        <f>INDEX('Planning Periods'!$O$2:$O$540,MATCH('Table B Values'!A1111,'Planning Periods'!$A$2:$A$540,0))</f>
        <v>Alameda County</v>
      </c>
      <c r="S1111" t="s">
        <v>871</v>
      </c>
      <c r="T1111">
        <v>2018</v>
      </c>
      <c r="U1111">
        <v>0</v>
      </c>
    </row>
    <row r="1112" spans="1:21">
      <c r="A1112" t="s">
        <v>1151</v>
      </c>
      <c r="B1112">
        <v>2021</v>
      </c>
      <c r="C1112">
        <v>0</v>
      </c>
      <c r="D1112">
        <v>0</v>
      </c>
      <c r="E1112">
        <v>0</v>
      </c>
      <c r="F1112">
        <v>0</v>
      </c>
      <c r="G1112">
        <v>0</v>
      </c>
      <c r="H1112">
        <v>47</v>
      </c>
      <c r="I1112">
        <v>0</v>
      </c>
      <c r="J1112" t="s">
        <v>1276</v>
      </c>
      <c r="K1112" t="str">
        <f>INDEX('Planning Periods'!$O$2:$O$540,MATCH('Table B Values'!A1112,'Planning Periods'!$A$2:$A$540,0))</f>
        <v>Kern County</v>
      </c>
      <c r="S1112" t="s">
        <v>883</v>
      </c>
      <c r="T1112">
        <v>2018</v>
      </c>
      <c r="U1112">
        <v>0</v>
      </c>
    </row>
    <row r="1113" spans="1:21">
      <c r="A1113" t="s">
        <v>1100</v>
      </c>
      <c r="B1113">
        <v>2021</v>
      </c>
      <c r="C1113">
        <v>0</v>
      </c>
      <c r="D1113">
        <v>0</v>
      </c>
      <c r="E1113">
        <v>0</v>
      </c>
      <c r="F1113">
        <v>0</v>
      </c>
      <c r="G1113">
        <v>0</v>
      </c>
      <c r="H1113">
        <v>0</v>
      </c>
      <c r="I1113">
        <v>13</v>
      </c>
      <c r="J1113" t="s">
        <v>1276</v>
      </c>
      <c r="K1113" t="str">
        <f>INDEX('Planning Periods'!$O$2:$O$540,MATCH('Table B Values'!A1113,'Planning Periods'!$A$2:$A$540,0))</f>
        <v>Los Angeles County</v>
      </c>
      <c r="S1113" t="s">
        <v>855</v>
      </c>
      <c r="T1113">
        <v>2018</v>
      </c>
      <c r="U1113">
        <v>0</v>
      </c>
    </row>
    <row r="1114" spans="1:21">
      <c r="A1114" t="s">
        <v>1152</v>
      </c>
      <c r="B1114">
        <v>2021</v>
      </c>
      <c r="C1114">
        <v>0</v>
      </c>
      <c r="D1114">
        <v>18</v>
      </c>
      <c r="E1114">
        <v>0</v>
      </c>
      <c r="F1114">
        <v>5</v>
      </c>
      <c r="G1114">
        <v>0</v>
      </c>
      <c r="H1114">
        <v>9</v>
      </c>
      <c r="I1114">
        <v>30</v>
      </c>
      <c r="J1114" t="s">
        <v>1276</v>
      </c>
      <c r="K1114" t="str">
        <f>INDEX('Planning Periods'!$O$2:$O$540,MATCH('Table B Values'!A1114,'Planning Periods'!$A$2:$A$540,0))</f>
        <v>San Mateo County</v>
      </c>
      <c r="S1114" t="s">
        <v>868</v>
      </c>
      <c r="T1114">
        <v>2018</v>
      </c>
      <c r="U1114">
        <v>0</v>
      </c>
    </row>
    <row r="1115" spans="1:21">
      <c r="A1115" t="s">
        <v>1149</v>
      </c>
      <c r="B1115">
        <v>2021</v>
      </c>
      <c r="C1115">
        <v>133</v>
      </c>
      <c r="D1115">
        <v>0</v>
      </c>
      <c r="E1115">
        <v>8</v>
      </c>
      <c r="F1115">
        <v>5</v>
      </c>
      <c r="G1115">
        <v>12</v>
      </c>
      <c r="H1115">
        <v>0</v>
      </c>
      <c r="I1115">
        <v>2363</v>
      </c>
      <c r="J1115" t="s">
        <v>1276</v>
      </c>
      <c r="K1115" t="str">
        <f>INDEX('Planning Periods'!$O$2:$O$540,MATCH('Table B Values'!A1115,'Planning Periods'!$A$2:$A$540,0))</f>
        <v>Kern County</v>
      </c>
      <c r="S1115" t="s">
        <v>880</v>
      </c>
      <c r="T1115">
        <v>2018</v>
      </c>
      <c r="U1115">
        <v>0</v>
      </c>
    </row>
    <row r="1116" spans="1:21">
      <c r="A1116" t="s">
        <v>1102</v>
      </c>
      <c r="B1116">
        <v>2021</v>
      </c>
      <c r="C1116">
        <v>0</v>
      </c>
      <c r="D1116">
        <v>0</v>
      </c>
      <c r="E1116">
        <v>0</v>
      </c>
      <c r="F1116">
        <v>0</v>
      </c>
      <c r="G1116">
        <v>0</v>
      </c>
      <c r="H1116">
        <v>0</v>
      </c>
      <c r="I1116">
        <v>61</v>
      </c>
      <c r="J1116" t="s">
        <v>1276</v>
      </c>
      <c r="K1116" t="str">
        <f>INDEX('Planning Periods'!$O$2:$O$540,MATCH('Table B Values'!A1116,'Planning Periods'!$A$2:$A$540,0))</f>
        <v>Los Angeles County</v>
      </c>
      <c r="S1116" t="s">
        <v>1116</v>
      </c>
      <c r="T1116">
        <v>2019</v>
      </c>
      <c r="U1116">
        <v>0</v>
      </c>
    </row>
    <row r="1117" spans="1:21">
      <c r="A1117" t="s">
        <v>1148</v>
      </c>
      <c r="B1117">
        <v>2021</v>
      </c>
      <c r="C1117">
        <v>0</v>
      </c>
      <c r="D1117">
        <v>0</v>
      </c>
      <c r="E1117">
        <v>0</v>
      </c>
      <c r="F1117">
        <v>0</v>
      </c>
      <c r="G1117">
        <v>0</v>
      </c>
      <c r="H1117">
        <v>0</v>
      </c>
      <c r="I1117">
        <v>21</v>
      </c>
      <c r="J1117" t="s">
        <v>1276</v>
      </c>
      <c r="K1117" t="str">
        <f>INDEX('Planning Periods'!$O$2:$O$540,MATCH('Table B Values'!A1117,'Planning Periods'!$A$2:$A$540,0))</f>
        <v>Los Angeles County</v>
      </c>
      <c r="S1117" t="s">
        <v>1081</v>
      </c>
      <c r="T1117">
        <v>2019</v>
      </c>
      <c r="U1117">
        <v>0</v>
      </c>
    </row>
    <row r="1118" spans="1:21">
      <c r="A1118" t="s">
        <v>1150</v>
      </c>
      <c r="B1118">
        <v>2021</v>
      </c>
      <c r="C1118">
        <v>0</v>
      </c>
      <c r="D1118">
        <v>0</v>
      </c>
      <c r="E1118">
        <v>0</v>
      </c>
      <c r="F1118">
        <v>0</v>
      </c>
      <c r="G1118">
        <v>0</v>
      </c>
      <c r="H1118">
        <v>0</v>
      </c>
      <c r="I1118">
        <v>59</v>
      </c>
      <c r="J1118" t="s">
        <v>1276</v>
      </c>
      <c r="K1118" t="str">
        <f>INDEX('Planning Periods'!$O$2:$O$540,MATCH('Table B Values'!A1118,'Planning Periods'!$A$2:$A$540,0))</f>
        <v>Merced County</v>
      </c>
      <c r="S1118" t="s">
        <v>1219</v>
      </c>
      <c r="T1118">
        <v>2019</v>
      </c>
      <c r="U1118">
        <v>0</v>
      </c>
    </row>
    <row r="1119" spans="1:21">
      <c r="A1119" t="s">
        <v>1103</v>
      </c>
      <c r="B1119">
        <v>2021</v>
      </c>
      <c r="C1119">
        <v>0</v>
      </c>
      <c r="D1119">
        <v>0</v>
      </c>
      <c r="E1119">
        <v>0</v>
      </c>
      <c r="F1119">
        <v>0</v>
      </c>
      <c r="G1119">
        <v>0</v>
      </c>
      <c r="H1119">
        <v>1</v>
      </c>
      <c r="I1119">
        <v>2</v>
      </c>
      <c r="J1119" t="s">
        <v>1276</v>
      </c>
      <c r="K1119" t="str">
        <f>INDEX('Planning Periods'!$O$2:$O$540,MATCH('Table B Values'!A1119,'Planning Periods'!$A$2:$A$540,0))</f>
        <v>Placer County</v>
      </c>
      <c r="S1119" t="s">
        <v>945</v>
      </c>
      <c r="T1119">
        <v>2019</v>
      </c>
      <c r="U1119">
        <v>0</v>
      </c>
    </row>
    <row r="1120" spans="1:21">
      <c r="A1120" t="s">
        <v>1146</v>
      </c>
      <c r="B1120">
        <v>2021</v>
      </c>
      <c r="C1120">
        <v>0</v>
      </c>
      <c r="D1120">
        <v>0</v>
      </c>
      <c r="E1120">
        <v>0</v>
      </c>
      <c r="F1120">
        <v>47</v>
      </c>
      <c r="G1120">
        <v>0</v>
      </c>
      <c r="H1120">
        <v>0</v>
      </c>
      <c r="I1120">
        <v>28</v>
      </c>
      <c r="J1120" t="s">
        <v>1276</v>
      </c>
      <c r="K1120" t="str">
        <f>INDEX('Planning Periods'!$O$2:$O$540,MATCH('Table B Values'!A1120,'Planning Periods'!$A$2:$A$540,0))</f>
        <v>Alameda County</v>
      </c>
      <c r="S1120" t="s">
        <v>1147</v>
      </c>
      <c r="T1120">
        <v>2019</v>
      </c>
      <c r="U1120">
        <v>0</v>
      </c>
    </row>
    <row r="1121" spans="1:21">
      <c r="A1121" t="s">
        <v>1147</v>
      </c>
      <c r="B1121">
        <v>2021</v>
      </c>
      <c r="C1121">
        <v>0</v>
      </c>
      <c r="D1121">
        <v>0</v>
      </c>
      <c r="E1121">
        <v>0</v>
      </c>
      <c r="F1121">
        <v>0</v>
      </c>
      <c r="G1121">
        <v>0</v>
      </c>
      <c r="H1121">
        <v>19</v>
      </c>
      <c r="I1121">
        <v>0</v>
      </c>
      <c r="J1121" t="s">
        <v>1276</v>
      </c>
      <c r="K1121" t="str">
        <f>INDEX('Planning Periods'!$O$2:$O$540,MATCH('Table B Values'!A1121,'Planning Periods'!$A$2:$A$540,0))</f>
        <v>Alameda County</v>
      </c>
      <c r="S1121" t="s">
        <v>874</v>
      </c>
      <c r="T1121">
        <v>2019</v>
      </c>
      <c r="U1121">
        <v>0</v>
      </c>
    </row>
    <row r="1122" spans="1:21">
      <c r="A1122" t="s">
        <v>1081</v>
      </c>
      <c r="B1122">
        <v>2021</v>
      </c>
      <c r="C1122">
        <v>1</v>
      </c>
      <c r="D1122">
        <v>0</v>
      </c>
      <c r="E1122">
        <v>0</v>
      </c>
      <c r="F1122">
        <v>0</v>
      </c>
      <c r="G1122">
        <v>0</v>
      </c>
      <c r="H1122">
        <v>0</v>
      </c>
      <c r="I1122">
        <v>187</v>
      </c>
      <c r="J1122" t="s">
        <v>1276</v>
      </c>
      <c r="K1122" t="str">
        <f>INDEX('Planning Periods'!$O$2:$O$540,MATCH('Table B Values'!A1122,'Planning Periods'!$A$2:$A$540,0))</f>
        <v>Los Angeles County</v>
      </c>
      <c r="S1122" t="s">
        <v>876</v>
      </c>
      <c r="T1122">
        <v>2019</v>
      </c>
      <c r="U1122">
        <v>16</v>
      </c>
    </row>
    <row r="1123" spans="1:21">
      <c r="A1123" t="s">
        <v>1145</v>
      </c>
      <c r="B1123">
        <v>2021</v>
      </c>
      <c r="C1123">
        <v>122</v>
      </c>
      <c r="D1123">
        <v>2</v>
      </c>
      <c r="E1123">
        <v>62</v>
      </c>
      <c r="F1123">
        <v>4</v>
      </c>
      <c r="G1123">
        <v>2</v>
      </c>
      <c r="H1123">
        <v>0</v>
      </c>
      <c r="I1123">
        <v>1</v>
      </c>
      <c r="J1123" t="s">
        <v>1276</v>
      </c>
      <c r="K1123" t="str">
        <f>INDEX('Planning Periods'!$O$2:$O$540,MATCH('Table B Values'!A1123,'Planning Periods'!$A$2:$A$540,0))</f>
        <v>Napa County</v>
      </c>
      <c r="S1123" t="s">
        <v>1146</v>
      </c>
      <c r="T1123">
        <v>2019</v>
      </c>
      <c r="U1123">
        <v>0</v>
      </c>
    </row>
    <row r="1124" spans="1:21">
      <c r="A1124" t="s">
        <v>1075</v>
      </c>
      <c r="B1124">
        <v>2021</v>
      </c>
      <c r="C1124">
        <v>0</v>
      </c>
      <c r="D1124">
        <v>0</v>
      </c>
      <c r="E1124">
        <v>0</v>
      </c>
      <c r="F1124">
        <v>0</v>
      </c>
      <c r="G1124">
        <v>0</v>
      </c>
      <c r="H1124">
        <v>247</v>
      </c>
      <c r="I1124">
        <v>0</v>
      </c>
      <c r="J1124" t="s">
        <v>1276</v>
      </c>
      <c r="K1124" t="str">
        <f>INDEX('Planning Periods'!$O$2:$O$540,MATCH('Table B Values'!A1124,'Planning Periods'!$A$2:$A$540,0))</f>
        <v>San Bernardino County</v>
      </c>
      <c r="S1124" t="s">
        <v>917</v>
      </c>
      <c r="T1124">
        <v>2018</v>
      </c>
      <c r="U1124">
        <v>0</v>
      </c>
    </row>
    <row r="1125" spans="1:21">
      <c r="A1125" t="s">
        <v>1073</v>
      </c>
      <c r="B1125">
        <v>2021</v>
      </c>
      <c r="C1125">
        <v>0</v>
      </c>
      <c r="D1125">
        <v>0</v>
      </c>
      <c r="E1125">
        <v>0</v>
      </c>
      <c r="F1125">
        <v>0</v>
      </c>
      <c r="G1125">
        <v>0</v>
      </c>
      <c r="H1125">
        <v>0</v>
      </c>
      <c r="I1125">
        <v>92</v>
      </c>
      <c r="J1125" t="s">
        <v>1276</v>
      </c>
      <c r="K1125" t="str">
        <f>INDEX('Planning Periods'!$O$2:$O$540,MATCH('Table B Values'!A1125,'Planning Periods'!$A$2:$A$540,0))</f>
        <v>Los Angeles County</v>
      </c>
      <c r="S1125" t="s">
        <v>914</v>
      </c>
      <c r="T1125">
        <v>2018</v>
      </c>
      <c r="U1125">
        <v>0</v>
      </c>
    </row>
    <row r="1126" spans="1:21">
      <c r="A1126" t="s">
        <v>1144</v>
      </c>
      <c r="B1126">
        <v>2021</v>
      </c>
      <c r="C1126">
        <v>0</v>
      </c>
      <c r="D1126">
        <v>12</v>
      </c>
      <c r="E1126">
        <v>0</v>
      </c>
      <c r="F1126">
        <v>19</v>
      </c>
      <c r="G1126">
        <v>0</v>
      </c>
      <c r="H1126">
        <v>1</v>
      </c>
      <c r="I1126">
        <v>564</v>
      </c>
      <c r="J1126" t="s">
        <v>1276</v>
      </c>
      <c r="K1126" t="str">
        <f>INDEX('Planning Periods'!$O$2:$O$540,MATCH('Table B Values'!A1126,'Planning Periods'!$A$2:$A$540,0))</f>
        <v>Contra Costa County</v>
      </c>
      <c r="S1126" t="s">
        <v>906</v>
      </c>
      <c r="T1126">
        <v>2018</v>
      </c>
      <c r="U1126">
        <v>0</v>
      </c>
    </row>
    <row r="1127" spans="1:21">
      <c r="A1127" t="s">
        <v>786</v>
      </c>
      <c r="B1127">
        <v>2021</v>
      </c>
      <c r="C1127">
        <v>0</v>
      </c>
      <c r="D1127">
        <v>0</v>
      </c>
      <c r="E1127">
        <v>0</v>
      </c>
      <c r="F1127">
        <v>0</v>
      </c>
      <c r="G1127">
        <v>35</v>
      </c>
      <c r="H1127">
        <v>0</v>
      </c>
      <c r="I1127">
        <v>620</v>
      </c>
      <c r="J1127" t="s">
        <v>1276</v>
      </c>
      <c r="K1127" t="str">
        <f>INDEX('Planning Periods'!$O$2:$O$540,MATCH('Table B Values'!A1127,'Planning Periods'!$A$2:$A$540,0))</f>
        <v>Orange County</v>
      </c>
      <c r="S1127" t="s">
        <v>966</v>
      </c>
      <c r="T1127">
        <v>2018</v>
      </c>
      <c r="U1127">
        <v>0</v>
      </c>
    </row>
    <row r="1128" spans="1:21">
      <c r="A1128" t="s">
        <v>1084</v>
      </c>
      <c r="B1128">
        <v>2021</v>
      </c>
      <c r="C1128">
        <v>2</v>
      </c>
      <c r="D1128">
        <v>2</v>
      </c>
      <c r="E1128">
        <v>2</v>
      </c>
      <c r="F1128">
        <v>0</v>
      </c>
      <c r="G1128">
        <v>8</v>
      </c>
      <c r="H1128">
        <v>0</v>
      </c>
      <c r="I1128">
        <v>22</v>
      </c>
      <c r="J1128" t="s">
        <v>1276</v>
      </c>
      <c r="K1128" t="str">
        <f>INDEX('Planning Periods'!$O$2:$O$540,MATCH('Table B Values'!A1128,'Planning Periods'!$A$2:$A$540,0))</f>
        <v>Sonoma County</v>
      </c>
      <c r="S1128" t="s">
        <v>1273</v>
      </c>
      <c r="T1128">
        <v>2018</v>
      </c>
      <c r="U1128">
        <v>0</v>
      </c>
    </row>
    <row r="1129" spans="1:21">
      <c r="A1129" t="s">
        <v>853</v>
      </c>
      <c r="B1129">
        <v>2021</v>
      </c>
      <c r="C1129">
        <v>0</v>
      </c>
      <c r="D1129">
        <v>12</v>
      </c>
      <c r="E1129">
        <v>0</v>
      </c>
      <c r="F1129">
        <v>5</v>
      </c>
      <c r="G1129">
        <v>0</v>
      </c>
      <c r="H1129">
        <v>7</v>
      </c>
      <c r="I1129">
        <v>13</v>
      </c>
      <c r="J1129" t="s">
        <v>1276</v>
      </c>
      <c r="K1129" t="str">
        <f>INDEX('Planning Periods'!$O$2:$O$540,MATCH('Table B Values'!A1129,'Planning Periods'!$A$2:$A$540,0))</f>
        <v>Los Angeles County</v>
      </c>
      <c r="S1129" t="s">
        <v>904</v>
      </c>
      <c r="T1129">
        <v>2018</v>
      </c>
      <c r="U1129">
        <v>0</v>
      </c>
    </row>
    <row r="1130" spans="1:21">
      <c r="A1130" t="s">
        <v>1074</v>
      </c>
      <c r="B1130">
        <v>2021</v>
      </c>
      <c r="C1130">
        <v>18</v>
      </c>
      <c r="D1130">
        <v>3</v>
      </c>
      <c r="E1130">
        <v>0</v>
      </c>
      <c r="F1130">
        <v>9</v>
      </c>
      <c r="G1130">
        <v>0</v>
      </c>
      <c r="H1130">
        <v>12</v>
      </c>
      <c r="I1130">
        <v>16</v>
      </c>
      <c r="J1130" t="s">
        <v>1276</v>
      </c>
      <c r="K1130" t="str">
        <f>INDEX('Planning Periods'!$O$2:$O$540,MATCH('Table B Values'!A1130,'Planning Periods'!$A$2:$A$540,0))</f>
        <v>Marin County</v>
      </c>
      <c r="S1130" t="s">
        <v>908</v>
      </c>
      <c r="T1130">
        <v>2018</v>
      </c>
      <c r="U1130">
        <v>0</v>
      </c>
    </row>
    <row r="1131" spans="1:21">
      <c r="A1131" t="s">
        <v>1072</v>
      </c>
      <c r="B1131">
        <v>2021</v>
      </c>
      <c r="C1131">
        <v>0</v>
      </c>
      <c r="D1131">
        <v>0</v>
      </c>
      <c r="E1131">
        <v>0</v>
      </c>
      <c r="F1131">
        <v>0</v>
      </c>
      <c r="G1131">
        <v>0</v>
      </c>
      <c r="H1131">
        <v>0</v>
      </c>
      <c r="I1131">
        <v>6</v>
      </c>
      <c r="J1131" t="s">
        <v>1276</v>
      </c>
      <c r="K1131" t="str">
        <f>INDEX('Planning Periods'!$O$2:$O$540,MATCH('Table B Values'!A1131,'Planning Periods'!$A$2:$A$540,0))</f>
        <v>San Diego County</v>
      </c>
      <c r="S1131" t="s">
        <v>909</v>
      </c>
      <c r="T1131">
        <v>2018</v>
      </c>
      <c r="U1131">
        <v>0</v>
      </c>
    </row>
    <row r="1132" spans="1:21">
      <c r="A1132" t="s">
        <v>1094</v>
      </c>
      <c r="B1132">
        <v>2021</v>
      </c>
      <c r="C1132">
        <v>29</v>
      </c>
      <c r="D1132">
        <v>0</v>
      </c>
      <c r="E1132">
        <v>19</v>
      </c>
      <c r="F1132">
        <v>0</v>
      </c>
      <c r="G1132">
        <v>0</v>
      </c>
      <c r="H1132">
        <v>41</v>
      </c>
      <c r="I1132">
        <v>1</v>
      </c>
      <c r="J1132" t="s">
        <v>1276</v>
      </c>
      <c r="K1132" t="str">
        <f>INDEX('Planning Periods'!$O$2:$O$540,MATCH('Table B Values'!A1132,'Planning Periods'!$A$2:$A$540,0))</f>
        <v>Santa Clara County</v>
      </c>
      <c r="S1132" t="s">
        <v>807</v>
      </c>
      <c r="T1132">
        <v>2018</v>
      </c>
      <c r="U1132">
        <v>0</v>
      </c>
    </row>
    <row r="1133" spans="1:21">
      <c r="A1133" t="s">
        <v>997</v>
      </c>
      <c r="B1133">
        <v>2021</v>
      </c>
      <c r="C1133">
        <v>0</v>
      </c>
      <c r="D1133">
        <v>5</v>
      </c>
      <c r="E1133">
        <v>0</v>
      </c>
      <c r="F1133">
        <v>0</v>
      </c>
      <c r="G1133">
        <v>0</v>
      </c>
      <c r="H1133">
        <v>0</v>
      </c>
      <c r="I1133">
        <v>5</v>
      </c>
      <c r="J1133" t="s">
        <v>1276</v>
      </c>
      <c r="K1133" t="str">
        <f>INDEX('Planning Periods'!$O$2:$O$540,MATCH('Table B Values'!A1133,'Planning Periods'!$A$2:$A$540,0))</f>
        <v>Orange County</v>
      </c>
      <c r="S1133" t="s">
        <v>851</v>
      </c>
      <c r="T1133">
        <v>2018</v>
      </c>
      <c r="U1133">
        <v>0</v>
      </c>
    </row>
    <row r="1134" spans="1:21">
      <c r="A1134" t="s">
        <v>1099</v>
      </c>
      <c r="B1134">
        <v>2021</v>
      </c>
      <c r="C1134">
        <v>0</v>
      </c>
      <c r="D1134">
        <v>0</v>
      </c>
      <c r="E1134">
        <v>0</v>
      </c>
      <c r="F1134">
        <v>0</v>
      </c>
      <c r="G1134">
        <v>0</v>
      </c>
      <c r="H1134">
        <v>0</v>
      </c>
      <c r="I1134">
        <v>4</v>
      </c>
      <c r="J1134" t="s">
        <v>1276</v>
      </c>
      <c r="K1134" t="str">
        <f>INDEX('Planning Periods'!$O$2:$O$540,MATCH('Table B Values'!A1134,'Planning Periods'!$A$2:$A$540,0))</f>
        <v>Del Norte County</v>
      </c>
      <c r="S1134" t="s">
        <v>775</v>
      </c>
      <c r="T1134">
        <v>2018</v>
      </c>
      <c r="U1134">
        <v>0</v>
      </c>
    </row>
    <row r="1135" spans="1:21">
      <c r="A1135" t="s">
        <v>801</v>
      </c>
      <c r="B1135">
        <v>2021</v>
      </c>
      <c r="C1135">
        <v>0</v>
      </c>
      <c r="D1135">
        <v>0</v>
      </c>
      <c r="E1135">
        <v>0</v>
      </c>
      <c r="F1135">
        <v>0</v>
      </c>
      <c r="G1135">
        <v>0</v>
      </c>
      <c r="H1135">
        <v>0</v>
      </c>
      <c r="I1135">
        <v>88</v>
      </c>
      <c r="J1135" t="s">
        <v>1276</v>
      </c>
      <c r="K1135" t="str">
        <f>INDEX('Planning Periods'!$O$2:$O$540,MATCH('Table B Values'!A1135,'Planning Periods'!$A$2:$A$540,0))</f>
        <v>Los Angeles County</v>
      </c>
      <c r="S1135" t="s">
        <v>865</v>
      </c>
      <c r="T1135">
        <v>2018</v>
      </c>
      <c r="U1135">
        <v>0</v>
      </c>
    </row>
    <row r="1136" spans="1:21">
      <c r="A1136" t="s">
        <v>1155</v>
      </c>
      <c r="B1136">
        <v>2021</v>
      </c>
      <c r="C1136">
        <v>0</v>
      </c>
      <c r="D1136">
        <v>0</v>
      </c>
      <c r="E1136">
        <v>0</v>
      </c>
      <c r="F1136">
        <v>0</v>
      </c>
      <c r="G1136">
        <v>0</v>
      </c>
      <c r="H1136" s="359">
        <v>5</v>
      </c>
      <c r="I1136">
        <v>9</v>
      </c>
      <c r="J1136" t="s">
        <v>1276</v>
      </c>
      <c r="K1136" t="str">
        <f>INDEX('Planning Periods'!$O$2:$O$540,MATCH('Table B Values'!A1136,'Planning Periods'!$A$2:$A$540,0))</f>
        <v>Placer County</v>
      </c>
      <c r="S1136" t="s">
        <v>1018</v>
      </c>
      <c r="T1136">
        <v>2018</v>
      </c>
      <c r="U1136">
        <v>0</v>
      </c>
    </row>
    <row r="1137" spans="1:21">
      <c r="A1137" t="s">
        <v>1126</v>
      </c>
      <c r="B1137">
        <v>2021</v>
      </c>
      <c r="C1137">
        <v>0</v>
      </c>
      <c r="D1137">
        <v>0</v>
      </c>
      <c r="E1137">
        <v>0</v>
      </c>
      <c r="F1137">
        <v>0</v>
      </c>
      <c r="G1137">
        <v>0</v>
      </c>
      <c r="H1137" s="359">
        <v>0</v>
      </c>
      <c r="I1137" s="359">
        <v>38</v>
      </c>
      <c r="J1137" t="s">
        <v>1276</v>
      </c>
      <c r="K1137" t="str">
        <f>INDEX('Planning Periods'!$O$2:$O$540,MATCH('Table B Values'!A1137,'Planning Periods'!$A$2:$A$540,0))</f>
        <v>San Bernardino County</v>
      </c>
      <c r="S1137" t="s">
        <v>860</v>
      </c>
      <c r="T1137">
        <v>2018</v>
      </c>
      <c r="U1137">
        <v>0</v>
      </c>
    </row>
    <row r="1138" spans="1:21">
      <c r="A1138" t="s">
        <v>1159</v>
      </c>
      <c r="B1138">
        <v>2021</v>
      </c>
      <c r="C1138">
        <v>18</v>
      </c>
      <c r="D1138">
        <v>0</v>
      </c>
      <c r="E1138">
        <v>4</v>
      </c>
      <c r="F1138">
        <v>0</v>
      </c>
      <c r="G1138">
        <v>0</v>
      </c>
      <c r="H1138">
        <v>0</v>
      </c>
      <c r="I1138">
        <v>7</v>
      </c>
      <c r="J1138" t="s">
        <v>1276</v>
      </c>
      <c r="K1138" t="str">
        <f>INDEX('Planning Periods'!$O$2:$O$540,MATCH('Table B Values'!A1138,'Planning Periods'!$A$2:$A$540,0))</f>
        <v>Sonoma County</v>
      </c>
      <c r="S1138" t="s">
        <v>862</v>
      </c>
      <c r="T1138">
        <v>2018</v>
      </c>
      <c r="U1138">
        <v>0</v>
      </c>
    </row>
    <row r="1139" spans="1:21">
      <c r="A1139" t="s">
        <v>1156</v>
      </c>
      <c r="B1139">
        <v>2021</v>
      </c>
      <c r="C1139">
        <v>0</v>
      </c>
      <c r="D1139">
        <v>0</v>
      </c>
      <c r="E1139">
        <v>73</v>
      </c>
      <c r="F1139">
        <v>0</v>
      </c>
      <c r="G1139">
        <v>0</v>
      </c>
      <c r="H1139">
        <v>432</v>
      </c>
      <c r="I1139">
        <v>424</v>
      </c>
      <c r="J1139" t="s">
        <v>1276</v>
      </c>
      <c r="K1139" t="str">
        <f>INDEX('Planning Periods'!$O$2:$O$540,MATCH('Table B Values'!A1139,'Planning Periods'!$A$2:$A$540,0))</f>
        <v>Fresno County</v>
      </c>
      <c r="S1139" t="s">
        <v>1145</v>
      </c>
      <c r="T1139">
        <v>2019</v>
      </c>
      <c r="U1139">
        <v>0</v>
      </c>
    </row>
    <row r="1140" spans="1:21">
      <c r="A1140" t="s">
        <v>1122</v>
      </c>
      <c r="B1140">
        <v>2021</v>
      </c>
      <c r="C1140">
        <v>0</v>
      </c>
      <c r="D1140">
        <v>0</v>
      </c>
      <c r="E1140">
        <v>0</v>
      </c>
      <c r="F1140">
        <v>0</v>
      </c>
      <c r="G1140">
        <v>0</v>
      </c>
      <c r="H1140">
        <v>78</v>
      </c>
      <c r="I1140">
        <v>0</v>
      </c>
      <c r="J1140" t="s">
        <v>1276</v>
      </c>
      <c r="K1140" t="str">
        <f>INDEX('Planning Periods'!$O$2:$O$540,MATCH('Table B Values'!A1140,'Planning Periods'!$A$2:$A$540,0))</f>
        <v>Riverside County</v>
      </c>
      <c r="S1140" t="s">
        <v>1141</v>
      </c>
      <c r="T1140">
        <v>2019</v>
      </c>
      <c r="U1140">
        <v>0</v>
      </c>
    </row>
    <row r="1141" spans="1:21">
      <c r="A1141" t="s">
        <v>1082</v>
      </c>
      <c r="B1141">
        <v>2021</v>
      </c>
      <c r="C1141">
        <v>12</v>
      </c>
      <c r="D1141">
        <v>24</v>
      </c>
      <c r="E1141">
        <v>0</v>
      </c>
      <c r="F1141">
        <v>33</v>
      </c>
      <c r="G1141">
        <v>24</v>
      </c>
      <c r="H1141">
        <v>12</v>
      </c>
      <c r="I1141">
        <v>422</v>
      </c>
      <c r="J1141" t="s">
        <v>1276</v>
      </c>
      <c r="K1141" t="str">
        <f>INDEX('Planning Periods'!$O$2:$O$540,MATCH('Table B Values'!A1141,'Planning Periods'!$A$2:$A$540,0))</f>
        <v>Contra Costa County</v>
      </c>
      <c r="S1141" t="s">
        <v>1096</v>
      </c>
      <c r="T1141">
        <v>2019</v>
      </c>
      <c r="U1141">
        <v>0</v>
      </c>
    </row>
    <row r="1142" spans="1:21">
      <c r="A1142" t="s">
        <v>1076</v>
      </c>
      <c r="B1142">
        <v>2021</v>
      </c>
      <c r="C1142">
        <v>0</v>
      </c>
      <c r="D1142">
        <v>0</v>
      </c>
      <c r="E1142">
        <v>0</v>
      </c>
      <c r="F1142">
        <v>0</v>
      </c>
      <c r="G1142">
        <v>0</v>
      </c>
      <c r="H1142">
        <v>14</v>
      </c>
      <c r="I1142">
        <v>0</v>
      </c>
      <c r="J1142" t="s">
        <v>1276</v>
      </c>
      <c r="K1142" t="str">
        <f>INDEX('Planning Periods'!$O$2:$O$540,MATCH('Table B Values'!A1142,'Planning Periods'!$A$2:$A$540,0))</f>
        <v>Kings County</v>
      </c>
      <c r="S1142" t="s">
        <v>1088</v>
      </c>
      <c r="T1142">
        <v>2019</v>
      </c>
      <c r="U1142">
        <v>0</v>
      </c>
    </row>
    <row r="1143" spans="1:21">
      <c r="A1143" t="s">
        <v>816</v>
      </c>
      <c r="B1143">
        <v>2021</v>
      </c>
      <c r="C1143">
        <v>0</v>
      </c>
      <c r="D1143">
        <v>0</v>
      </c>
      <c r="E1143">
        <v>0</v>
      </c>
      <c r="F1143">
        <v>0</v>
      </c>
      <c r="G1143">
        <v>0</v>
      </c>
      <c r="H1143">
        <v>0</v>
      </c>
      <c r="I1143">
        <v>139</v>
      </c>
      <c r="J1143" t="s">
        <v>1276</v>
      </c>
      <c r="K1143" t="str">
        <f>INDEX('Planning Periods'!$O$2:$O$540,MATCH('Table B Values'!A1143,'Planning Periods'!$A$2:$A$540,0))</f>
        <v>Riverside County</v>
      </c>
      <c r="S1143" t="s">
        <v>1140</v>
      </c>
      <c r="T1143">
        <v>2019</v>
      </c>
      <c r="U1143">
        <v>0</v>
      </c>
    </row>
    <row r="1144" spans="1:21">
      <c r="A1144" t="s">
        <v>1080</v>
      </c>
      <c r="B1144">
        <v>2021</v>
      </c>
      <c r="C1144">
        <v>0</v>
      </c>
      <c r="D1144">
        <v>0</v>
      </c>
      <c r="E1144">
        <v>0</v>
      </c>
      <c r="F1144">
        <v>0</v>
      </c>
      <c r="G1144">
        <v>0</v>
      </c>
      <c r="H1144">
        <v>0</v>
      </c>
      <c r="I1144">
        <v>43</v>
      </c>
      <c r="J1144" t="s">
        <v>1276</v>
      </c>
      <c r="K1144" t="str">
        <f>INDEX('Planning Periods'!$O$2:$O$540,MATCH('Table B Values'!A1144,'Planning Periods'!$A$2:$A$540,0))</f>
        <v>Contra Costa County</v>
      </c>
      <c r="S1144" t="s">
        <v>1149</v>
      </c>
      <c r="T1144">
        <v>2019</v>
      </c>
      <c r="U1144">
        <v>0</v>
      </c>
    </row>
    <row r="1145" spans="1:21">
      <c r="A1145" t="s">
        <v>1132</v>
      </c>
      <c r="B1145">
        <v>2021</v>
      </c>
      <c r="C1145">
        <v>0</v>
      </c>
      <c r="D1145">
        <v>0</v>
      </c>
      <c r="E1145">
        <v>0</v>
      </c>
      <c r="F1145">
        <v>0</v>
      </c>
      <c r="G1145">
        <v>0</v>
      </c>
      <c r="H1145">
        <v>0</v>
      </c>
      <c r="I1145">
        <v>36</v>
      </c>
      <c r="J1145" t="s">
        <v>1276</v>
      </c>
      <c r="K1145" t="str">
        <f>INDEX('Planning Periods'!$O$2:$O$540,MATCH('Table B Values'!A1145,'Planning Periods'!$A$2:$A$540,0))</f>
        <v>Los Angeles County</v>
      </c>
      <c r="S1145" t="s">
        <v>1102</v>
      </c>
      <c r="T1145">
        <v>2019</v>
      </c>
      <c r="U1145">
        <v>0</v>
      </c>
    </row>
    <row r="1146" spans="1:21">
      <c r="A1146" t="s">
        <v>1078</v>
      </c>
      <c r="B1146">
        <v>2021</v>
      </c>
      <c r="C1146">
        <v>0</v>
      </c>
      <c r="D1146">
        <v>0</v>
      </c>
      <c r="E1146">
        <v>0</v>
      </c>
      <c r="F1146">
        <v>0</v>
      </c>
      <c r="G1146">
        <v>0</v>
      </c>
      <c r="H1146">
        <v>0</v>
      </c>
      <c r="I1146">
        <v>34</v>
      </c>
      <c r="J1146" t="s">
        <v>1276</v>
      </c>
      <c r="K1146" t="str">
        <f>INDEX('Planning Periods'!$O$2:$O$540,MATCH('Table B Values'!A1146,'Planning Periods'!$A$2:$A$540,0))</f>
        <v>Los Angeles County</v>
      </c>
      <c r="S1146" t="s">
        <v>1289</v>
      </c>
      <c r="T1146">
        <v>2019</v>
      </c>
      <c r="U1146">
        <v>0</v>
      </c>
    </row>
    <row r="1147" spans="1:21">
      <c r="A1147" t="s">
        <v>1089</v>
      </c>
      <c r="B1147">
        <v>2021</v>
      </c>
      <c r="C1147">
        <v>147</v>
      </c>
      <c r="D1147">
        <v>0</v>
      </c>
      <c r="E1147">
        <v>0</v>
      </c>
      <c r="F1147">
        <v>0</v>
      </c>
      <c r="G1147">
        <v>0</v>
      </c>
      <c r="H1147">
        <v>33</v>
      </c>
      <c r="I1147">
        <v>82</v>
      </c>
      <c r="J1147" t="s">
        <v>1276</v>
      </c>
      <c r="K1147" t="str">
        <f>INDEX('Planning Periods'!$O$2:$O$540,MATCH('Table B Values'!A1147,'Planning Periods'!$A$2:$A$540,0))</f>
        <v>San Mateo County</v>
      </c>
      <c r="S1147" t="s">
        <v>1136</v>
      </c>
      <c r="T1147">
        <v>2019</v>
      </c>
      <c r="U1147">
        <v>0</v>
      </c>
    </row>
    <row r="1148" spans="1:21">
      <c r="A1148" t="s">
        <v>1059</v>
      </c>
      <c r="B1148">
        <v>2021</v>
      </c>
      <c r="C1148">
        <v>0</v>
      </c>
      <c r="D1148">
        <v>0</v>
      </c>
      <c r="E1148">
        <v>0</v>
      </c>
      <c r="F1148">
        <v>0</v>
      </c>
      <c r="G1148">
        <v>13</v>
      </c>
      <c r="H1148">
        <v>0</v>
      </c>
      <c r="I1148">
        <v>764</v>
      </c>
      <c r="J1148" t="s">
        <v>1276</v>
      </c>
      <c r="K1148" t="str">
        <f>INDEX('Planning Periods'!$O$2:$O$540,MATCH('Table B Values'!A1148,'Planning Periods'!$A$2:$A$540,0))</f>
        <v>Alameda County</v>
      </c>
      <c r="S1148" t="s">
        <v>1091</v>
      </c>
      <c r="T1148">
        <v>2019</v>
      </c>
      <c r="U1148">
        <v>0</v>
      </c>
    </row>
    <row r="1149" spans="1:21">
      <c r="A1149" t="s">
        <v>1062</v>
      </c>
      <c r="B1149">
        <v>2021</v>
      </c>
      <c r="C1149">
        <v>0</v>
      </c>
      <c r="D1149">
        <v>15</v>
      </c>
      <c r="E1149">
        <v>0</v>
      </c>
      <c r="F1149">
        <v>6</v>
      </c>
      <c r="G1149">
        <v>0</v>
      </c>
      <c r="H1149">
        <v>6</v>
      </c>
      <c r="I1149">
        <v>5</v>
      </c>
      <c r="J1149" t="s">
        <v>1276</v>
      </c>
      <c r="K1149" t="str">
        <f>INDEX('Planning Periods'!$O$2:$O$540,MATCH('Table B Values'!A1149,'Planning Periods'!$A$2:$A$540,0))</f>
        <v>San Mateo County</v>
      </c>
      <c r="S1149" t="s">
        <v>1139</v>
      </c>
      <c r="T1149">
        <v>2019</v>
      </c>
      <c r="U1149">
        <v>0</v>
      </c>
    </row>
    <row r="1150" spans="1:21">
      <c r="A1150" t="s">
        <v>1009</v>
      </c>
      <c r="B1150">
        <v>2021</v>
      </c>
      <c r="C1150">
        <v>0</v>
      </c>
      <c r="D1150">
        <v>0</v>
      </c>
      <c r="E1150">
        <v>0</v>
      </c>
      <c r="F1150">
        <v>0</v>
      </c>
      <c r="G1150">
        <v>0</v>
      </c>
      <c r="H1150">
        <v>0</v>
      </c>
      <c r="I1150">
        <v>20</v>
      </c>
      <c r="J1150" t="s">
        <v>1276</v>
      </c>
      <c r="K1150" t="str">
        <f>INDEX('Planning Periods'!$O$2:$O$540,MATCH('Table B Values'!A1150,'Planning Periods'!$A$2:$A$540,0))</f>
        <v>Riverside County</v>
      </c>
      <c r="S1150" t="s">
        <v>1107</v>
      </c>
      <c r="T1150">
        <v>2019</v>
      </c>
      <c r="U1150">
        <v>30</v>
      </c>
    </row>
    <row r="1151" spans="1:21">
      <c r="A1151" t="s">
        <v>940</v>
      </c>
      <c r="B1151">
        <v>2021</v>
      </c>
      <c r="C1151">
        <v>0</v>
      </c>
      <c r="D1151">
        <v>0</v>
      </c>
      <c r="E1151">
        <v>0</v>
      </c>
      <c r="F1151">
        <v>15</v>
      </c>
      <c r="G1151">
        <v>0</v>
      </c>
      <c r="H1151">
        <v>0</v>
      </c>
      <c r="I1151">
        <v>344</v>
      </c>
      <c r="J1151" t="s">
        <v>1276</v>
      </c>
      <c r="K1151" t="str">
        <f>INDEX('Planning Periods'!$O$2:$O$540,MATCH('Table B Values'!A1151,'Planning Periods'!$A$2:$A$540,0))</f>
        <v>Los Angeles County</v>
      </c>
      <c r="S1151" t="s">
        <v>1093</v>
      </c>
      <c r="T1151">
        <v>2019</v>
      </c>
      <c r="U1151">
        <v>0</v>
      </c>
    </row>
    <row r="1152" spans="1:21">
      <c r="A1152" t="s">
        <v>1069</v>
      </c>
      <c r="B1152">
        <v>2021</v>
      </c>
      <c r="C1152">
        <v>0</v>
      </c>
      <c r="D1152">
        <v>0</v>
      </c>
      <c r="E1152">
        <v>0</v>
      </c>
      <c r="F1152">
        <v>1</v>
      </c>
      <c r="G1152">
        <v>0</v>
      </c>
      <c r="H1152">
        <v>0</v>
      </c>
      <c r="I1152">
        <v>0</v>
      </c>
      <c r="J1152" t="s">
        <v>1276</v>
      </c>
      <c r="K1152" t="str">
        <f>INDEX('Planning Periods'!$O$2:$O$540,MATCH('Table B Values'!A1152,'Planning Periods'!$A$2:$A$540,0))</f>
        <v>Siskiyou County</v>
      </c>
      <c r="S1152" t="s">
        <v>1277</v>
      </c>
      <c r="T1152">
        <v>2019</v>
      </c>
      <c r="U1152">
        <v>0</v>
      </c>
    </row>
    <row r="1153" spans="1:21">
      <c r="A1153" t="s">
        <v>993</v>
      </c>
      <c r="B1153">
        <v>2021</v>
      </c>
      <c r="C1153">
        <v>0</v>
      </c>
      <c r="D1153">
        <v>0</v>
      </c>
      <c r="E1153">
        <v>0</v>
      </c>
      <c r="F1153">
        <v>0</v>
      </c>
      <c r="G1153">
        <v>0</v>
      </c>
      <c r="H1153">
        <v>0</v>
      </c>
      <c r="I1153">
        <v>97</v>
      </c>
      <c r="J1153" t="s">
        <v>1276</v>
      </c>
      <c r="K1153" t="str">
        <f>INDEX('Planning Periods'!$O$2:$O$540,MATCH('Table B Values'!A1153,'Planning Periods'!$A$2:$A$540,0))</f>
        <v>Los Angeles County</v>
      </c>
      <c r="S1153" t="s">
        <v>1142</v>
      </c>
      <c r="T1153">
        <v>2019</v>
      </c>
      <c r="U1153">
        <v>0</v>
      </c>
    </row>
    <row r="1154" spans="1:21">
      <c r="A1154" t="s">
        <v>1014</v>
      </c>
      <c r="B1154">
        <v>2021</v>
      </c>
      <c r="C1154">
        <v>0</v>
      </c>
      <c r="D1154">
        <v>0</v>
      </c>
      <c r="E1154">
        <v>0</v>
      </c>
      <c r="F1154">
        <v>113</v>
      </c>
      <c r="G1154">
        <v>0</v>
      </c>
      <c r="H1154">
        <v>3</v>
      </c>
      <c r="I1154">
        <v>13</v>
      </c>
      <c r="J1154" t="s">
        <v>1276</v>
      </c>
      <c r="K1154" t="str">
        <f>INDEX('Planning Periods'!$O$2:$O$540,MATCH('Table B Values'!A1154,'Planning Periods'!$A$2:$A$540,0))</f>
        <v>San Diego County</v>
      </c>
      <c r="S1154" t="s">
        <v>1086</v>
      </c>
      <c r="T1154">
        <v>2019</v>
      </c>
      <c r="U1154">
        <v>0</v>
      </c>
    </row>
    <row r="1155" spans="1:21">
      <c r="A1155" t="s">
        <v>882</v>
      </c>
      <c r="B1155">
        <v>2021</v>
      </c>
      <c r="C1155">
        <v>0</v>
      </c>
      <c r="D1155">
        <v>0</v>
      </c>
      <c r="E1155">
        <v>0</v>
      </c>
      <c r="F1155">
        <v>0</v>
      </c>
      <c r="G1155">
        <v>0</v>
      </c>
      <c r="H1155">
        <v>26</v>
      </c>
      <c r="I1155">
        <v>205</v>
      </c>
      <c r="J1155" t="s">
        <v>1276</v>
      </c>
      <c r="K1155" t="str">
        <f>INDEX('Planning Periods'!$O$2:$O$540,MATCH('Table B Values'!A1155,'Planning Periods'!$A$2:$A$540,0))</f>
        <v>El Dorado County</v>
      </c>
      <c r="S1155" t="s">
        <v>1073</v>
      </c>
      <c r="T1155">
        <v>2019</v>
      </c>
      <c r="U1155">
        <v>0</v>
      </c>
    </row>
    <row r="1156" spans="1:21">
      <c r="A1156" t="s">
        <v>1005</v>
      </c>
      <c r="B1156">
        <v>2021</v>
      </c>
      <c r="C1156">
        <v>18</v>
      </c>
      <c r="D1156">
        <v>0</v>
      </c>
      <c r="E1156">
        <v>35</v>
      </c>
      <c r="F1156">
        <v>0</v>
      </c>
      <c r="G1156">
        <v>0</v>
      </c>
      <c r="H1156">
        <v>0</v>
      </c>
      <c r="I1156">
        <v>39</v>
      </c>
      <c r="J1156" t="s">
        <v>1276</v>
      </c>
      <c r="K1156" t="str">
        <f>INDEX('Planning Periods'!$O$2:$O$540,MATCH('Table B Values'!A1156,'Planning Periods'!$A$2:$A$540,0))</f>
        <v>Los Angeles County</v>
      </c>
      <c r="S1156" t="s">
        <v>798</v>
      </c>
      <c r="T1156">
        <v>2019</v>
      </c>
      <c r="U1156">
        <v>0</v>
      </c>
    </row>
    <row r="1157" spans="1:21">
      <c r="A1157" t="s">
        <v>1127</v>
      </c>
      <c r="B1157">
        <v>2021</v>
      </c>
      <c r="C1157">
        <v>0</v>
      </c>
      <c r="D1157">
        <v>0</v>
      </c>
      <c r="E1157">
        <v>0</v>
      </c>
      <c r="F1157">
        <v>0</v>
      </c>
      <c r="G1157">
        <v>0</v>
      </c>
      <c r="H1157">
        <v>0</v>
      </c>
      <c r="I1157">
        <v>56</v>
      </c>
      <c r="J1157" t="s">
        <v>1276</v>
      </c>
      <c r="K1157" t="str">
        <f>INDEX('Planning Periods'!$O$2:$O$540,MATCH('Table B Values'!A1157,'Planning Periods'!$A$2:$A$540,0))</f>
        <v>Contra Costa County</v>
      </c>
      <c r="S1157" t="s">
        <v>1077</v>
      </c>
      <c r="T1157">
        <v>2019</v>
      </c>
      <c r="U1157">
        <v>0</v>
      </c>
    </row>
    <row r="1158" spans="1:21">
      <c r="A1158" t="s">
        <v>1012</v>
      </c>
      <c r="B1158">
        <v>2021</v>
      </c>
      <c r="C1158">
        <v>50</v>
      </c>
      <c r="D1158">
        <v>7</v>
      </c>
      <c r="E1158">
        <v>24</v>
      </c>
      <c r="F1158">
        <v>78</v>
      </c>
      <c r="G1158">
        <v>0</v>
      </c>
      <c r="H1158">
        <v>6</v>
      </c>
      <c r="I1158">
        <v>14</v>
      </c>
      <c r="J1158" t="s">
        <v>1276</v>
      </c>
      <c r="K1158" t="str">
        <f>INDEX('Planning Periods'!$O$2:$O$540,MATCH('Table B Values'!A1158,'Planning Periods'!$A$2:$A$540,0))</f>
        <v>Imperial County</v>
      </c>
      <c r="S1158" t="s">
        <v>1144</v>
      </c>
      <c r="T1158">
        <v>2019</v>
      </c>
      <c r="U1158">
        <v>0</v>
      </c>
    </row>
    <row r="1159" spans="1:21">
      <c r="A1159" t="s">
        <v>995</v>
      </c>
      <c r="B1159">
        <v>2021</v>
      </c>
      <c r="C1159">
        <v>0</v>
      </c>
      <c r="D1159">
        <v>0</v>
      </c>
      <c r="E1159">
        <v>0</v>
      </c>
      <c r="F1159">
        <v>0</v>
      </c>
      <c r="G1159">
        <v>0</v>
      </c>
      <c r="H1159">
        <v>6</v>
      </c>
      <c r="I1159">
        <v>4</v>
      </c>
      <c r="J1159" t="s">
        <v>1276</v>
      </c>
      <c r="K1159" t="str">
        <f>INDEX('Planning Periods'!$O$2:$O$540,MATCH('Table B Values'!A1159,'Planning Periods'!$A$2:$A$540,0))</f>
        <v>San Diego County</v>
      </c>
      <c r="S1159" t="s">
        <v>786</v>
      </c>
      <c r="T1159">
        <v>2019</v>
      </c>
      <c r="U1159">
        <v>8</v>
      </c>
    </row>
    <row r="1160" spans="1:21">
      <c r="A1160" t="s">
        <v>850</v>
      </c>
      <c r="B1160">
        <v>2021</v>
      </c>
      <c r="C1160">
        <v>0</v>
      </c>
      <c r="D1160">
        <v>0</v>
      </c>
      <c r="E1160">
        <v>0</v>
      </c>
      <c r="F1160">
        <v>0</v>
      </c>
      <c r="G1160">
        <v>0</v>
      </c>
      <c r="H1160">
        <v>8</v>
      </c>
      <c r="I1160">
        <v>2</v>
      </c>
      <c r="J1160" t="s">
        <v>1276</v>
      </c>
      <c r="K1160" t="str">
        <f>INDEX('Planning Periods'!$O$2:$O$540,MATCH('Table B Values'!A1160,'Planning Periods'!$A$2:$A$540,0))</f>
        <v>Yolo County</v>
      </c>
      <c r="S1160" t="s">
        <v>1083</v>
      </c>
      <c r="T1160">
        <v>2019</v>
      </c>
      <c r="U1160">
        <v>0</v>
      </c>
    </row>
    <row r="1161" spans="1:21">
      <c r="A1161" t="s">
        <v>1000</v>
      </c>
      <c r="B1161">
        <v>2021</v>
      </c>
      <c r="C1161">
        <v>0</v>
      </c>
      <c r="D1161">
        <v>3</v>
      </c>
      <c r="E1161">
        <v>0</v>
      </c>
      <c r="F1161">
        <v>11</v>
      </c>
      <c r="G1161">
        <v>0</v>
      </c>
      <c r="H1161">
        <v>1</v>
      </c>
      <c r="I1161">
        <v>36</v>
      </c>
      <c r="J1161" t="s">
        <v>1276</v>
      </c>
      <c r="K1161" t="str">
        <f>INDEX('Planning Periods'!$O$2:$O$540,MATCH('Table B Values'!A1161,'Planning Periods'!$A$2:$A$540,0))</f>
        <v>Orange County</v>
      </c>
      <c r="S1161" t="s">
        <v>1079</v>
      </c>
      <c r="T1161">
        <v>2019</v>
      </c>
      <c r="U1161">
        <v>0</v>
      </c>
    </row>
    <row r="1162" spans="1:21">
      <c r="A1162" t="s">
        <v>1052</v>
      </c>
      <c r="B1162">
        <v>2021</v>
      </c>
      <c r="C1162">
        <v>0</v>
      </c>
      <c r="D1162">
        <v>0</v>
      </c>
      <c r="E1162">
        <v>0</v>
      </c>
      <c r="F1162">
        <v>29</v>
      </c>
      <c r="G1162">
        <v>0</v>
      </c>
      <c r="H1162">
        <v>10</v>
      </c>
      <c r="I1162">
        <v>11</v>
      </c>
      <c r="J1162" t="s">
        <v>1276</v>
      </c>
      <c r="K1162" t="str">
        <f>INDEX('Planning Periods'!$O$2:$O$540,MATCH('Table B Values'!A1162,'Planning Periods'!$A$2:$A$540,0))</f>
        <v>Contra Costa County</v>
      </c>
      <c r="S1162" t="s">
        <v>1100</v>
      </c>
      <c r="T1162">
        <v>2019</v>
      </c>
      <c r="U1162">
        <v>0</v>
      </c>
    </row>
    <row r="1163" spans="1:21">
      <c r="A1163" t="s">
        <v>991</v>
      </c>
      <c r="B1163">
        <v>2021</v>
      </c>
      <c r="C1163">
        <v>0</v>
      </c>
      <c r="D1163">
        <v>7</v>
      </c>
      <c r="E1163">
        <v>0</v>
      </c>
      <c r="F1163">
        <v>5</v>
      </c>
      <c r="G1163">
        <v>0</v>
      </c>
      <c r="H1163">
        <v>12</v>
      </c>
      <c r="I1163">
        <v>26</v>
      </c>
      <c r="J1163" t="s">
        <v>1276</v>
      </c>
      <c r="K1163" t="str">
        <f>INDEX('Planning Periods'!$O$2:$O$540,MATCH('Table B Values'!A1163,'Planning Periods'!$A$2:$A$540,0))</f>
        <v>Del Norte County</v>
      </c>
      <c r="S1163" t="s">
        <v>1103</v>
      </c>
      <c r="T1163">
        <v>2019</v>
      </c>
      <c r="U1163">
        <v>0</v>
      </c>
    </row>
    <row r="1164" spans="1:21">
      <c r="A1164" t="s">
        <v>1065</v>
      </c>
      <c r="B1164">
        <v>2021</v>
      </c>
      <c r="C1164">
        <v>48</v>
      </c>
      <c r="D1164">
        <v>0</v>
      </c>
      <c r="E1164">
        <v>15</v>
      </c>
      <c r="F1164">
        <v>1</v>
      </c>
      <c r="G1164">
        <v>0</v>
      </c>
      <c r="H1164">
        <v>2</v>
      </c>
      <c r="I1164">
        <v>26</v>
      </c>
      <c r="J1164" t="s">
        <v>1276</v>
      </c>
      <c r="K1164" t="str">
        <f>INDEX('Planning Periods'!$O$2:$O$540,MATCH('Table B Values'!A1164,'Planning Periods'!$A$2:$A$540,0))</f>
        <v>Tulare County</v>
      </c>
      <c r="S1164" t="s">
        <v>1278</v>
      </c>
      <c r="T1164">
        <v>2019</v>
      </c>
      <c r="U1164">
        <v>0</v>
      </c>
    </row>
    <row r="1165" spans="1:21">
      <c r="A1165" t="s">
        <v>1067</v>
      </c>
      <c r="B1165">
        <v>2021</v>
      </c>
      <c r="C1165">
        <v>27</v>
      </c>
      <c r="D1165">
        <v>0</v>
      </c>
      <c r="E1165">
        <v>16</v>
      </c>
      <c r="F1165">
        <v>0</v>
      </c>
      <c r="G1165">
        <v>0</v>
      </c>
      <c r="H1165">
        <v>0</v>
      </c>
      <c r="I1165">
        <v>347</v>
      </c>
      <c r="J1165" t="s">
        <v>1276</v>
      </c>
      <c r="K1165" t="str">
        <f>INDEX('Planning Periods'!$O$2:$O$540,MATCH('Table B Values'!A1165,'Planning Periods'!$A$2:$A$540,0))</f>
        <v>Solano County</v>
      </c>
      <c r="S1165" t="s">
        <v>1148</v>
      </c>
      <c r="T1165">
        <v>2019</v>
      </c>
      <c r="U1165">
        <v>0</v>
      </c>
    </row>
    <row r="1166" spans="1:21">
      <c r="A1166" t="s">
        <v>873</v>
      </c>
      <c r="B1166">
        <v>2021</v>
      </c>
      <c r="C1166">
        <v>0</v>
      </c>
      <c r="D1166">
        <v>7</v>
      </c>
      <c r="E1166">
        <v>0</v>
      </c>
      <c r="F1166">
        <v>7</v>
      </c>
      <c r="G1166">
        <v>0</v>
      </c>
      <c r="H1166">
        <v>1</v>
      </c>
      <c r="I1166">
        <v>2</v>
      </c>
      <c r="J1166" t="s">
        <v>1276</v>
      </c>
      <c r="K1166" t="str">
        <f>INDEX('Planning Periods'!$O$2:$O$540,MATCH('Table B Values'!A1166,'Planning Periods'!$A$2:$A$540,0))</f>
        <v>Los Angeles County</v>
      </c>
      <c r="S1166" t="s">
        <v>1150</v>
      </c>
      <c r="T1166">
        <v>2019</v>
      </c>
      <c r="U1166">
        <v>0</v>
      </c>
    </row>
    <row r="1167" spans="1:21">
      <c r="A1167" t="s">
        <v>1047</v>
      </c>
      <c r="B1167">
        <v>2021</v>
      </c>
      <c r="C1167">
        <v>0</v>
      </c>
      <c r="D1167">
        <v>0</v>
      </c>
      <c r="E1167">
        <v>0</v>
      </c>
      <c r="F1167">
        <v>2</v>
      </c>
      <c r="G1167">
        <v>0</v>
      </c>
      <c r="H1167">
        <v>0</v>
      </c>
      <c r="I1167">
        <v>0</v>
      </c>
      <c r="J1167" t="s">
        <v>1276</v>
      </c>
      <c r="K1167" t="str">
        <f>INDEX('Planning Periods'!$O$2:$O$540,MATCH('Table B Values'!A1167,'Planning Periods'!$A$2:$A$540,0))</f>
        <v>Monterey County</v>
      </c>
      <c r="S1167" t="s">
        <v>1151</v>
      </c>
      <c r="T1167">
        <v>2019</v>
      </c>
      <c r="U1167">
        <v>0</v>
      </c>
    </row>
    <row r="1168" spans="1:21">
      <c r="A1168" t="s">
        <v>1049</v>
      </c>
      <c r="B1168">
        <v>2021</v>
      </c>
      <c r="C1168">
        <v>0</v>
      </c>
      <c r="D1168">
        <v>0</v>
      </c>
      <c r="E1168">
        <v>0</v>
      </c>
      <c r="F1168">
        <v>0</v>
      </c>
      <c r="G1168">
        <v>0</v>
      </c>
      <c r="H1168">
        <v>155</v>
      </c>
      <c r="I1168">
        <v>0</v>
      </c>
      <c r="J1168" t="s">
        <v>1276</v>
      </c>
      <c r="K1168" t="str">
        <f>INDEX('Planning Periods'!$O$2:$O$540,MATCH('Table B Values'!A1168,'Planning Periods'!$A$2:$A$540,0))</f>
        <v>Kern County</v>
      </c>
      <c r="S1168" t="s">
        <v>1098</v>
      </c>
      <c r="T1168">
        <v>2019</v>
      </c>
      <c r="U1168">
        <v>0</v>
      </c>
    </row>
    <row r="1169" spans="1:21">
      <c r="A1169" t="s">
        <v>989</v>
      </c>
      <c r="B1169">
        <v>2021</v>
      </c>
      <c r="C1169">
        <v>0</v>
      </c>
      <c r="D1169">
        <v>0</v>
      </c>
      <c r="E1169">
        <v>0</v>
      </c>
      <c r="F1169">
        <v>0</v>
      </c>
      <c r="G1169">
        <v>0</v>
      </c>
      <c r="H1169">
        <v>57</v>
      </c>
      <c r="I1169">
        <v>0</v>
      </c>
      <c r="J1169" t="s">
        <v>1276</v>
      </c>
      <c r="K1169" t="str">
        <f>INDEX('Planning Periods'!$O$2:$O$540,MATCH('Table B Values'!A1169,'Planning Periods'!$A$2:$A$540,0))</f>
        <v>Riverside County</v>
      </c>
      <c r="S1169" t="s">
        <v>1152</v>
      </c>
      <c r="T1169">
        <v>2019</v>
      </c>
      <c r="U1169">
        <v>4</v>
      </c>
    </row>
    <row r="1170" spans="1:21">
      <c r="A1170" t="s">
        <v>1107</v>
      </c>
      <c r="B1170">
        <v>2021</v>
      </c>
      <c r="C1170">
        <v>30</v>
      </c>
      <c r="D1170">
        <v>0</v>
      </c>
      <c r="E1170">
        <v>30</v>
      </c>
      <c r="F1170">
        <v>13</v>
      </c>
      <c r="G1170">
        <v>0</v>
      </c>
      <c r="H1170">
        <v>45</v>
      </c>
      <c r="I1170">
        <v>55</v>
      </c>
      <c r="J1170" t="s">
        <v>1276</v>
      </c>
      <c r="K1170" t="str">
        <f>INDEX('Planning Periods'!$O$2:$O$540,MATCH('Table B Values'!A1170,'Planning Periods'!$A$2:$A$540,0))</f>
        <v>Imperial County</v>
      </c>
      <c r="S1170" t="s">
        <v>890</v>
      </c>
      <c r="T1170">
        <v>2018</v>
      </c>
      <c r="U1170">
        <v>0</v>
      </c>
    </row>
    <row r="1171" spans="1:21">
      <c r="A1171" t="s">
        <v>1108</v>
      </c>
      <c r="B1171">
        <v>2021</v>
      </c>
      <c r="C1171">
        <v>0</v>
      </c>
      <c r="D1171">
        <v>0</v>
      </c>
      <c r="E1171">
        <v>0</v>
      </c>
      <c r="F1171">
        <v>0</v>
      </c>
      <c r="G1171">
        <v>0</v>
      </c>
      <c r="H1171">
        <v>0</v>
      </c>
      <c r="I1171">
        <v>17</v>
      </c>
      <c r="J1171" t="s">
        <v>1276</v>
      </c>
      <c r="K1171" t="str">
        <f>INDEX('Planning Periods'!$O$2:$O$540,MATCH('Table B Values'!A1171,'Planning Periods'!$A$2:$A$540,0))</f>
        <v>Orange County</v>
      </c>
      <c r="S1171" t="s">
        <v>1008</v>
      </c>
      <c r="T1171">
        <v>2018</v>
      </c>
      <c r="U1171">
        <v>0</v>
      </c>
    </row>
    <row r="1172" spans="1:21">
      <c r="A1172" t="s">
        <v>1138</v>
      </c>
      <c r="B1172">
        <v>2021</v>
      </c>
      <c r="C1172">
        <v>0</v>
      </c>
      <c r="D1172">
        <v>0</v>
      </c>
      <c r="E1172">
        <v>0</v>
      </c>
      <c r="F1172">
        <v>0</v>
      </c>
      <c r="G1172">
        <v>0</v>
      </c>
      <c r="H1172">
        <v>0</v>
      </c>
      <c r="I1172">
        <v>1</v>
      </c>
      <c r="J1172" t="s">
        <v>1276</v>
      </c>
      <c r="K1172" t="str">
        <f>INDEX('Planning Periods'!$O$2:$O$540,MATCH('Table B Values'!A1172,'Planning Periods'!$A$2:$A$540,0))</f>
        <v>Los Angeles County</v>
      </c>
      <c r="S1172" t="s">
        <v>921</v>
      </c>
      <c r="T1172">
        <v>2018</v>
      </c>
      <c r="U1172">
        <v>0</v>
      </c>
    </row>
    <row r="1173" spans="1:21">
      <c r="A1173" t="s">
        <v>1139</v>
      </c>
      <c r="B1173">
        <v>2021</v>
      </c>
      <c r="C1173">
        <v>0</v>
      </c>
      <c r="D1173">
        <v>0</v>
      </c>
      <c r="E1173">
        <v>0</v>
      </c>
      <c r="F1173">
        <v>0</v>
      </c>
      <c r="G1173">
        <v>0</v>
      </c>
      <c r="H1173">
        <v>6</v>
      </c>
      <c r="I1173">
        <v>0</v>
      </c>
      <c r="J1173" t="s">
        <v>1276</v>
      </c>
      <c r="K1173" t="str">
        <f>INDEX('Planning Periods'!$O$2:$O$540,MATCH('Table B Values'!A1173,'Planning Periods'!$A$2:$A$540,0))</f>
        <v>Riverside County</v>
      </c>
      <c r="S1173" t="s">
        <v>825</v>
      </c>
      <c r="T1173">
        <v>2018</v>
      </c>
      <c r="U1173">
        <v>0</v>
      </c>
    </row>
    <row r="1174" spans="1:21">
      <c r="A1174" t="s">
        <v>1105</v>
      </c>
      <c r="B1174">
        <v>2021</v>
      </c>
      <c r="C1174">
        <v>0</v>
      </c>
      <c r="D1174">
        <v>0</v>
      </c>
      <c r="E1174">
        <v>0</v>
      </c>
      <c r="F1174">
        <v>90</v>
      </c>
      <c r="G1174">
        <v>0</v>
      </c>
      <c r="H1174">
        <v>31</v>
      </c>
      <c r="I1174">
        <v>147</v>
      </c>
      <c r="J1174" t="s">
        <v>1276</v>
      </c>
      <c r="K1174" t="str">
        <f>INDEX('Planning Periods'!$O$2:$O$540,MATCH('Table B Values'!A1174,'Planning Periods'!$A$2:$A$540,0))</f>
        <v>Los Angeles County</v>
      </c>
      <c r="S1174" t="s">
        <v>1055</v>
      </c>
      <c r="T1174">
        <v>2018</v>
      </c>
      <c r="U1174">
        <v>0</v>
      </c>
    </row>
    <row r="1175" spans="1:21">
      <c r="A1175" t="s">
        <v>955</v>
      </c>
      <c r="B1175">
        <v>2021</v>
      </c>
      <c r="C1175">
        <v>0</v>
      </c>
      <c r="D1175">
        <v>0</v>
      </c>
      <c r="E1175">
        <v>0</v>
      </c>
      <c r="F1175">
        <v>14</v>
      </c>
      <c r="G1175">
        <v>0</v>
      </c>
      <c r="H1175">
        <v>0</v>
      </c>
      <c r="I1175">
        <v>34</v>
      </c>
      <c r="J1175" t="s">
        <v>1276</v>
      </c>
      <c r="K1175" t="str">
        <f>INDEX('Planning Periods'!$O$2:$O$540,MATCH('Table B Values'!A1175,'Planning Periods'!$A$2:$A$540,0))</f>
        <v>Orange County</v>
      </c>
      <c r="S1175" t="s">
        <v>1284</v>
      </c>
      <c r="T1175">
        <v>2018</v>
      </c>
      <c r="U1175">
        <v>0</v>
      </c>
    </row>
    <row r="1176" spans="1:21">
      <c r="A1176" t="s">
        <v>1153</v>
      </c>
      <c r="B1176">
        <v>2021</v>
      </c>
      <c r="C1176">
        <v>1</v>
      </c>
      <c r="D1176">
        <v>0</v>
      </c>
      <c r="E1176">
        <v>1</v>
      </c>
      <c r="F1176">
        <v>0</v>
      </c>
      <c r="G1176">
        <v>0</v>
      </c>
      <c r="H1176">
        <v>16</v>
      </c>
      <c r="I1176">
        <v>724</v>
      </c>
      <c r="J1176" t="s">
        <v>1276</v>
      </c>
      <c r="K1176" t="str">
        <f>INDEX('Planning Periods'!$O$2:$O$540,MATCH('Table B Values'!A1176,'Planning Periods'!$A$2:$A$540,0))</f>
        <v>Contra Costa County</v>
      </c>
      <c r="S1176" t="s">
        <v>1004</v>
      </c>
      <c r="T1176">
        <v>2018</v>
      </c>
      <c r="U1176">
        <v>0</v>
      </c>
    </row>
    <row r="1177" spans="1:21">
      <c r="A1177" t="s">
        <v>1161</v>
      </c>
      <c r="B1177">
        <v>2021</v>
      </c>
      <c r="C1177">
        <v>0</v>
      </c>
      <c r="D1177">
        <v>0</v>
      </c>
      <c r="E1177">
        <v>0</v>
      </c>
      <c r="F1177">
        <v>0</v>
      </c>
      <c r="G1177">
        <v>0</v>
      </c>
      <c r="H1177">
        <v>7</v>
      </c>
      <c r="I1177">
        <v>5</v>
      </c>
      <c r="J1177" t="s">
        <v>1276</v>
      </c>
      <c r="K1177" t="str">
        <f>INDEX('Planning Periods'!$O$2:$O$540,MATCH('Table B Values'!A1177,'Planning Periods'!$A$2:$A$540,0))</f>
        <v>San Mateo County</v>
      </c>
      <c r="S1177" t="s">
        <v>1006</v>
      </c>
      <c r="T1177">
        <v>2018</v>
      </c>
      <c r="U1177">
        <v>4</v>
      </c>
    </row>
    <row r="1178" spans="1:21">
      <c r="A1178" t="s">
        <v>1162</v>
      </c>
      <c r="B1178">
        <v>2021</v>
      </c>
      <c r="C1178">
        <v>0</v>
      </c>
      <c r="D1178">
        <v>0</v>
      </c>
      <c r="E1178">
        <v>0</v>
      </c>
      <c r="F1178">
        <v>0</v>
      </c>
      <c r="G1178">
        <v>0</v>
      </c>
      <c r="H1178">
        <v>3</v>
      </c>
      <c r="I1178">
        <v>0</v>
      </c>
      <c r="J1178" t="s">
        <v>1276</v>
      </c>
      <c r="K1178" t="str">
        <f>INDEX('Planning Periods'!$O$2:$O$540,MATCH('Table B Values'!A1178,'Planning Periods'!$A$2:$A$540,0))</f>
        <v>Santa Barbara County</v>
      </c>
      <c r="S1178" t="s">
        <v>828</v>
      </c>
      <c r="T1178">
        <v>2018</v>
      </c>
      <c r="U1178">
        <v>0</v>
      </c>
    </row>
    <row r="1179" spans="1:21">
      <c r="A1179" t="s">
        <v>1096</v>
      </c>
      <c r="B1179">
        <v>2021</v>
      </c>
      <c r="C1179">
        <v>0</v>
      </c>
      <c r="D1179">
        <v>0</v>
      </c>
      <c r="E1179">
        <v>0</v>
      </c>
      <c r="F1179">
        <v>0</v>
      </c>
      <c r="G1179">
        <v>0</v>
      </c>
      <c r="H1179">
        <v>0</v>
      </c>
      <c r="I1179">
        <v>60</v>
      </c>
      <c r="J1179" t="s">
        <v>1276</v>
      </c>
      <c r="K1179" t="str">
        <f>INDEX('Planning Periods'!$O$2:$O$540,MATCH('Table B Values'!A1179,'Planning Periods'!$A$2:$A$540,0))</f>
        <v>Los Angeles County</v>
      </c>
      <c r="S1179" t="s">
        <v>820</v>
      </c>
      <c r="T1179">
        <v>2018</v>
      </c>
      <c r="U1179">
        <v>0</v>
      </c>
    </row>
    <row r="1180" spans="1:21">
      <c r="A1180" t="s">
        <v>1088</v>
      </c>
      <c r="B1180">
        <v>2021</v>
      </c>
      <c r="C1180">
        <v>0</v>
      </c>
      <c r="D1180">
        <v>0</v>
      </c>
      <c r="E1180">
        <v>0</v>
      </c>
      <c r="F1180">
        <v>0</v>
      </c>
      <c r="G1180">
        <v>0</v>
      </c>
      <c r="H1180">
        <v>0</v>
      </c>
      <c r="I1180">
        <v>54</v>
      </c>
      <c r="J1180" t="s">
        <v>1276</v>
      </c>
      <c r="K1180" t="str">
        <f>INDEX('Planning Periods'!$O$2:$O$540,MATCH('Table B Values'!A1180,'Planning Periods'!$A$2:$A$540,0))</f>
        <v>Los Angeles County</v>
      </c>
      <c r="S1180" t="s">
        <v>831</v>
      </c>
      <c r="T1180">
        <v>2018</v>
      </c>
      <c r="U1180">
        <v>0</v>
      </c>
    </row>
    <row r="1181" spans="1:21">
      <c r="A1181" t="s">
        <v>1140</v>
      </c>
      <c r="B1181">
        <v>2021</v>
      </c>
      <c r="C1181">
        <v>0</v>
      </c>
      <c r="D1181">
        <v>0</v>
      </c>
      <c r="E1181">
        <v>0</v>
      </c>
      <c r="F1181">
        <v>0</v>
      </c>
      <c r="G1181">
        <v>0</v>
      </c>
      <c r="H1181">
        <v>0</v>
      </c>
      <c r="I1181">
        <v>224</v>
      </c>
      <c r="J1181" t="s">
        <v>1276</v>
      </c>
      <c r="K1181" t="str">
        <f>INDEX('Planning Periods'!$O$2:$O$540,MATCH('Table B Values'!A1181,'Planning Periods'!$A$2:$A$540,0))</f>
        <v>Riverside County</v>
      </c>
      <c r="S1181" t="s">
        <v>772</v>
      </c>
      <c r="T1181">
        <v>2018</v>
      </c>
      <c r="U1181">
        <v>0</v>
      </c>
    </row>
    <row r="1182" spans="1:21">
      <c r="A1182" t="s">
        <v>1141</v>
      </c>
      <c r="B1182">
        <v>2021</v>
      </c>
      <c r="C1182">
        <v>0</v>
      </c>
      <c r="D1182">
        <v>0</v>
      </c>
      <c r="E1182">
        <v>0</v>
      </c>
      <c r="F1182">
        <v>0</v>
      </c>
      <c r="G1182">
        <v>0</v>
      </c>
      <c r="H1182">
        <v>1</v>
      </c>
      <c r="I1182">
        <v>0</v>
      </c>
      <c r="J1182" t="s">
        <v>1276</v>
      </c>
      <c r="K1182" t="str">
        <f>INDEX('Planning Periods'!$O$2:$O$540,MATCH('Table B Values'!A1182,'Planning Periods'!$A$2:$A$540,0))</f>
        <v>Los Angeles County</v>
      </c>
      <c r="S1182" t="s">
        <v>817</v>
      </c>
      <c r="T1182">
        <v>2018</v>
      </c>
      <c r="U1182">
        <v>0</v>
      </c>
    </row>
    <row r="1183" spans="1:21">
      <c r="A1183" t="s">
        <v>1093</v>
      </c>
      <c r="B1183">
        <v>2021</v>
      </c>
      <c r="C1183">
        <v>0</v>
      </c>
      <c r="D1183">
        <v>0</v>
      </c>
      <c r="E1183">
        <v>0</v>
      </c>
      <c r="F1183">
        <v>0</v>
      </c>
      <c r="G1183">
        <v>0</v>
      </c>
      <c r="H1183">
        <v>1</v>
      </c>
      <c r="I1183">
        <v>24</v>
      </c>
      <c r="J1183" t="s">
        <v>1276</v>
      </c>
      <c r="K1183" t="str">
        <f>INDEX('Planning Periods'!$O$2:$O$540,MATCH('Table B Values'!A1183,'Planning Periods'!$A$2:$A$540,0))</f>
        <v>San Bernardino County</v>
      </c>
      <c r="S1183" t="s">
        <v>829</v>
      </c>
      <c r="T1183">
        <v>2018</v>
      </c>
      <c r="U1183">
        <v>0</v>
      </c>
    </row>
    <row r="1184" spans="1:21">
      <c r="A1184" t="s">
        <v>1143</v>
      </c>
      <c r="B1184">
        <v>2021</v>
      </c>
      <c r="C1184">
        <v>0</v>
      </c>
      <c r="D1184">
        <v>0</v>
      </c>
      <c r="E1184">
        <v>0</v>
      </c>
      <c r="F1184">
        <v>0</v>
      </c>
      <c r="G1184">
        <v>0</v>
      </c>
      <c r="H1184">
        <v>0</v>
      </c>
      <c r="I1184">
        <v>0</v>
      </c>
      <c r="J1184" t="s">
        <v>1276</v>
      </c>
      <c r="K1184" t="str">
        <f>INDEX('Planning Periods'!$O$2:$O$540,MATCH('Table B Values'!A1184,'Planning Periods'!$A$2:$A$540,0))</f>
        <v>Butte County</v>
      </c>
      <c r="S1184" t="s">
        <v>823</v>
      </c>
      <c r="T1184">
        <v>2018</v>
      </c>
      <c r="U1184">
        <v>0</v>
      </c>
    </row>
    <row r="1185" spans="1:21">
      <c r="A1185" t="s">
        <v>1086</v>
      </c>
      <c r="B1185">
        <v>2021</v>
      </c>
      <c r="C1185">
        <v>0</v>
      </c>
      <c r="D1185">
        <v>14</v>
      </c>
      <c r="E1185">
        <v>0</v>
      </c>
      <c r="F1185">
        <v>0</v>
      </c>
      <c r="G1185">
        <v>0</v>
      </c>
      <c r="H1185">
        <v>0</v>
      </c>
      <c r="I1185">
        <v>19</v>
      </c>
      <c r="J1185" t="s">
        <v>1276</v>
      </c>
      <c r="K1185" t="str">
        <f>INDEX('Planning Periods'!$O$2:$O$540,MATCH('Table B Values'!A1185,'Planning Periods'!$A$2:$A$540,0))</f>
        <v>Los Angeles County</v>
      </c>
      <c r="S1185" t="s">
        <v>814</v>
      </c>
      <c r="T1185">
        <v>2018</v>
      </c>
      <c r="U1185">
        <v>0</v>
      </c>
    </row>
    <row r="1186" spans="1:21">
      <c r="A1186" t="s">
        <v>1136</v>
      </c>
      <c r="B1186">
        <v>2021</v>
      </c>
      <c r="C1186">
        <v>0</v>
      </c>
      <c r="D1186">
        <v>0</v>
      </c>
      <c r="E1186">
        <v>38</v>
      </c>
      <c r="F1186">
        <v>0</v>
      </c>
      <c r="G1186">
        <v>0</v>
      </c>
      <c r="H1186">
        <v>12</v>
      </c>
      <c r="I1186">
        <v>218</v>
      </c>
      <c r="J1186" t="s">
        <v>1276</v>
      </c>
      <c r="K1186" t="str">
        <f>INDEX('Planning Periods'!$O$2:$O$540,MATCH('Table B Values'!A1186,'Planning Periods'!$A$2:$A$540,0))</f>
        <v>San Mateo County</v>
      </c>
      <c r="S1186" t="s">
        <v>999</v>
      </c>
      <c r="T1186">
        <v>2018</v>
      </c>
      <c r="U1186">
        <v>0</v>
      </c>
    </row>
    <row r="1187" spans="1:21">
      <c r="A1187" t="s">
        <v>1137</v>
      </c>
      <c r="B1187">
        <v>2021</v>
      </c>
      <c r="C1187">
        <v>0</v>
      </c>
      <c r="D1187">
        <v>0</v>
      </c>
      <c r="E1187">
        <v>0</v>
      </c>
      <c r="F1187">
        <v>0</v>
      </c>
      <c r="G1187">
        <v>0</v>
      </c>
      <c r="H1187">
        <v>9</v>
      </c>
      <c r="I1187">
        <v>2</v>
      </c>
      <c r="J1187" t="s">
        <v>1276</v>
      </c>
      <c r="K1187" t="str">
        <f>INDEX('Planning Periods'!$O$2:$O$540,MATCH('Table B Values'!A1187,'Planning Periods'!$A$2:$A$540,0))</f>
        <v>Solano County</v>
      </c>
      <c r="S1187" t="s">
        <v>994</v>
      </c>
      <c r="T1187">
        <v>2018</v>
      </c>
      <c r="U1187">
        <v>0</v>
      </c>
    </row>
    <row r="1188" spans="1:21">
      <c r="A1188" t="s">
        <v>1142</v>
      </c>
      <c r="B1188">
        <v>2021</v>
      </c>
      <c r="C1188">
        <v>56</v>
      </c>
      <c r="D1188">
        <v>0</v>
      </c>
      <c r="E1188">
        <v>0</v>
      </c>
      <c r="F1188">
        <v>0</v>
      </c>
      <c r="G1188">
        <v>0</v>
      </c>
      <c r="H1188">
        <v>0</v>
      </c>
      <c r="I1188">
        <v>450</v>
      </c>
      <c r="J1188" t="s">
        <v>1276</v>
      </c>
      <c r="K1188" t="str">
        <f>INDEX('Planning Periods'!$O$2:$O$540,MATCH('Table B Values'!A1188,'Planning Periods'!$A$2:$A$540,0))</f>
        <v>Alameda County</v>
      </c>
      <c r="S1188" t="s">
        <v>913</v>
      </c>
      <c r="T1188">
        <v>2018</v>
      </c>
      <c r="U1188">
        <v>0</v>
      </c>
    </row>
    <row r="1189" spans="1:21">
      <c r="A1189" t="s">
        <v>1160</v>
      </c>
      <c r="B1189">
        <v>2021</v>
      </c>
      <c r="C1189">
        <v>0</v>
      </c>
      <c r="D1189">
        <v>0</v>
      </c>
      <c r="E1189">
        <v>38</v>
      </c>
      <c r="F1189">
        <v>0</v>
      </c>
      <c r="G1189">
        <v>15</v>
      </c>
      <c r="H1189">
        <v>0</v>
      </c>
      <c r="I1189">
        <v>421</v>
      </c>
      <c r="J1189" t="s">
        <v>1276</v>
      </c>
      <c r="K1189" t="str">
        <f>INDEX('Planning Periods'!$O$2:$O$540,MATCH('Table B Values'!A1189,'Planning Periods'!$A$2:$A$540,0))</f>
        <v>San Mateo County</v>
      </c>
      <c r="S1189" t="s">
        <v>998</v>
      </c>
      <c r="T1189">
        <v>2018</v>
      </c>
      <c r="U1189">
        <v>0</v>
      </c>
    </row>
    <row r="1190" spans="1:21">
      <c r="A1190" t="s">
        <v>927</v>
      </c>
      <c r="B1190">
        <v>2021</v>
      </c>
      <c r="C1190">
        <v>0</v>
      </c>
      <c r="D1190">
        <v>2</v>
      </c>
      <c r="E1190">
        <v>0</v>
      </c>
      <c r="F1190">
        <v>3</v>
      </c>
      <c r="G1190">
        <v>0</v>
      </c>
      <c r="H1190">
        <v>3</v>
      </c>
      <c r="I1190">
        <v>1</v>
      </c>
      <c r="J1190" t="s">
        <v>1276</v>
      </c>
      <c r="K1190" t="str">
        <f>INDEX('Planning Periods'!$O$2:$O$540,MATCH('Table B Values'!A1190,'Planning Periods'!$A$2:$A$540,0))</f>
        <v>San Bernardino County</v>
      </c>
      <c r="S1190" t="s">
        <v>1032</v>
      </c>
      <c r="T1190">
        <v>2018</v>
      </c>
      <c r="U1190">
        <v>0</v>
      </c>
    </row>
    <row r="1191" spans="1:21">
      <c r="A1191" t="s">
        <v>1097</v>
      </c>
      <c r="B1191">
        <v>2021</v>
      </c>
      <c r="C1191">
        <v>0</v>
      </c>
      <c r="D1191">
        <v>0</v>
      </c>
      <c r="E1191">
        <v>0</v>
      </c>
      <c r="F1191">
        <v>0</v>
      </c>
      <c r="G1191">
        <v>0</v>
      </c>
      <c r="H1191">
        <v>0</v>
      </c>
      <c r="I1191">
        <v>383</v>
      </c>
      <c r="J1191" t="s">
        <v>1276</v>
      </c>
      <c r="K1191" t="str">
        <f>INDEX('Planning Periods'!$O$2:$O$540,MATCH('Table B Values'!A1191,'Planning Periods'!$A$2:$A$540,0))</f>
        <v>San Bernardino County</v>
      </c>
      <c r="L1191" s="409" t="s">
        <v>1290</v>
      </c>
      <c r="S1191" t="s">
        <v>1034</v>
      </c>
      <c r="T1191">
        <v>2018</v>
      </c>
      <c r="U1191">
        <v>0</v>
      </c>
    </row>
    <row r="1192" spans="1:21">
      <c r="A1192" t="s">
        <v>1095</v>
      </c>
      <c r="B1192">
        <v>2021</v>
      </c>
      <c r="C1192">
        <v>0</v>
      </c>
      <c r="D1192">
        <v>0</v>
      </c>
      <c r="E1192">
        <v>60</v>
      </c>
      <c r="F1192">
        <v>15</v>
      </c>
      <c r="G1192">
        <v>0</v>
      </c>
      <c r="H1192">
        <v>0</v>
      </c>
      <c r="I1192">
        <v>145</v>
      </c>
      <c r="J1192" t="s">
        <v>1276</v>
      </c>
      <c r="K1192" t="str">
        <f>INDEX('Planning Periods'!$O$2:$O$540,MATCH('Table B Values'!A1192,'Planning Periods'!$A$2:$A$540,0))</f>
        <v>Riverside County</v>
      </c>
      <c r="S1192" t="s">
        <v>996</v>
      </c>
      <c r="T1192">
        <v>2018</v>
      </c>
      <c r="U1192">
        <v>0</v>
      </c>
    </row>
    <row r="1193" spans="1:21">
      <c r="A1193" t="s">
        <v>1101</v>
      </c>
      <c r="B1193">
        <v>2021</v>
      </c>
      <c r="C1193">
        <v>0</v>
      </c>
      <c r="D1193">
        <v>2</v>
      </c>
      <c r="E1193">
        <v>0</v>
      </c>
      <c r="F1193">
        <v>1</v>
      </c>
      <c r="G1193">
        <v>0</v>
      </c>
      <c r="H1193">
        <v>0</v>
      </c>
      <c r="I1193">
        <v>0</v>
      </c>
      <c r="J1193" t="s">
        <v>1276</v>
      </c>
      <c r="K1193" t="str">
        <f>INDEX('Planning Periods'!$O$2:$O$540,MATCH('Table B Values'!A1193,'Planning Periods'!$A$2:$A$540,0))</f>
        <v>Los Angeles County</v>
      </c>
      <c r="S1193" t="s">
        <v>990</v>
      </c>
      <c r="T1193">
        <v>2018</v>
      </c>
      <c r="U1193">
        <v>0</v>
      </c>
    </row>
    <row r="1194" spans="1:21">
      <c r="A1194" t="s">
        <v>838</v>
      </c>
      <c r="B1194">
        <v>2021</v>
      </c>
      <c r="C1194">
        <v>271</v>
      </c>
      <c r="D1194">
        <v>0</v>
      </c>
      <c r="E1194">
        <v>51</v>
      </c>
      <c r="F1194">
        <v>0</v>
      </c>
      <c r="G1194">
        <v>0</v>
      </c>
      <c r="H1194">
        <v>169</v>
      </c>
      <c r="I1194">
        <v>316</v>
      </c>
      <c r="J1194" t="s">
        <v>1276</v>
      </c>
      <c r="K1194" t="str">
        <f>INDEX('Planning Periods'!$O$2:$O$540,MATCH('Table B Values'!A1194,'Planning Periods'!$A$2:$A$540,0))</f>
        <v>Butte County</v>
      </c>
      <c r="S1194" t="s">
        <v>1013</v>
      </c>
      <c r="T1194">
        <v>2018</v>
      </c>
      <c r="U1194">
        <v>0</v>
      </c>
    </row>
    <row r="1195" spans="1:21">
      <c r="A1195" t="s">
        <v>1154</v>
      </c>
      <c r="B1195">
        <v>2021</v>
      </c>
      <c r="C1195">
        <v>0</v>
      </c>
      <c r="D1195">
        <v>0</v>
      </c>
      <c r="E1195">
        <v>0</v>
      </c>
      <c r="F1195">
        <v>0</v>
      </c>
      <c r="G1195">
        <v>0</v>
      </c>
      <c r="H1195">
        <v>0</v>
      </c>
      <c r="I1195">
        <v>53</v>
      </c>
      <c r="J1195" t="s">
        <v>1276</v>
      </c>
      <c r="K1195" t="str">
        <f>INDEX('Planning Periods'!$O$2:$O$540,MATCH('Table B Values'!A1195,'Planning Periods'!$A$2:$A$540,0))</f>
        <v>Madera County</v>
      </c>
      <c r="S1195" t="s">
        <v>1015</v>
      </c>
      <c r="T1195">
        <v>2018</v>
      </c>
      <c r="U1195">
        <v>0</v>
      </c>
    </row>
    <row r="1196" spans="1:21">
      <c r="A1196" t="s">
        <v>1123</v>
      </c>
      <c r="B1196">
        <v>2021</v>
      </c>
      <c r="C1196">
        <v>0</v>
      </c>
      <c r="D1196">
        <v>12</v>
      </c>
      <c r="E1196">
        <v>0</v>
      </c>
      <c r="F1196">
        <v>5</v>
      </c>
      <c r="G1196">
        <v>0</v>
      </c>
      <c r="H1196">
        <v>0</v>
      </c>
      <c r="I1196">
        <v>8</v>
      </c>
      <c r="J1196" t="s">
        <v>1276</v>
      </c>
      <c r="K1196" t="str">
        <f>INDEX('Planning Periods'!$O$2:$O$540,MATCH('Table B Values'!A1196,'Planning Periods'!$A$2:$A$540,0))</f>
        <v>Los Angeles County</v>
      </c>
      <c r="S1196" t="s">
        <v>1010</v>
      </c>
      <c r="T1196">
        <v>2018</v>
      </c>
      <c r="U1196">
        <v>0</v>
      </c>
    </row>
    <row r="1197" spans="1:21">
      <c r="A1197" t="s">
        <v>1157</v>
      </c>
      <c r="B1197">
        <v>2021</v>
      </c>
      <c r="C1197">
        <v>0</v>
      </c>
      <c r="D1197">
        <v>0</v>
      </c>
      <c r="E1197">
        <v>0</v>
      </c>
      <c r="F1197">
        <v>2</v>
      </c>
      <c r="G1197">
        <v>0</v>
      </c>
      <c r="H1197">
        <v>0</v>
      </c>
      <c r="I1197">
        <v>0</v>
      </c>
      <c r="J1197" t="s">
        <v>1276</v>
      </c>
      <c r="K1197" t="str">
        <f>INDEX('Planning Periods'!$O$2:$O$540,MATCH('Table B Values'!A1197,'Planning Periods'!$A$2:$A$540,0))</f>
        <v>Contra Costa County</v>
      </c>
      <c r="S1197" t="s">
        <v>1011</v>
      </c>
      <c r="T1197">
        <v>2018</v>
      </c>
      <c r="U1197">
        <v>0</v>
      </c>
    </row>
    <row r="1198" spans="1:21">
      <c r="A1198" t="s">
        <v>836</v>
      </c>
      <c r="B1198">
        <v>2021</v>
      </c>
      <c r="C1198">
        <v>12</v>
      </c>
      <c r="D1198">
        <v>0</v>
      </c>
      <c r="E1198">
        <v>0</v>
      </c>
      <c r="F1198">
        <v>0</v>
      </c>
      <c r="G1198">
        <v>0</v>
      </c>
      <c r="H1198">
        <v>0</v>
      </c>
      <c r="I1198">
        <v>885</v>
      </c>
      <c r="J1198" t="s">
        <v>1276</v>
      </c>
      <c r="K1198" t="str">
        <f>INDEX('Planning Periods'!$O$2:$O$540,MATCH('Table B Values'!A1198,'Planning Periods'!$A$2:$A$540,0))</f>
        <v>San Diego County</v>
      </c>
      <c r="S1198" t="s">
        <v>935</v>
      </c>
      <c r="T1198">
        <v>2018</v>
      </c>
      <c r="U1198">
        <v>34</v>
      </c>
    </row>
    <row r="1199" spans="1:21">
      <c r="A1199" t="s">
        <v>1128</v>
      </c>
      <c r="B1199">
        <v>2021</v>
      </c>
      <c r="C1199">
        <v>46</v>
      </c>
      <c r="D1199">
        <v>0</v>
      </c>
      <c r="E1199">
        <v>0</v>
      </c>
      <c r="F1199">
        <v>5</v>
      </c>
      <c r="G1199">
        <v>0</v>
      </c>
      <c r="H1199">
        <v>0</v>
      </c>
      <c r="I1199">
        <v>54</v>
      </c>
      <c r="J1199" t="s">
        <v>1276</v>
      </c>
      <c r="K1199" t="str">
        <f>INDEX('Planning Periods'!$O$2:$O$540,MATCH('Table B Values'!A1199,'Planning Periods'!$A$2:$A$540,0))</f>
        <v>Sacramento County</v>
      </c>
      <c r="S1199" t="s">
        <v>992</v>
      </c>
      <c r="T1199">
        <v>2018</v>
      </c>
      <c r="U1199">
        <v>0</v>
      </c>
    </row>
    <row r="1200" spans="1:21">
      <c r="A1200" t="s">
        <v>1090</v>
      </c>
      <c r="B1200">
        <v>2021</v>
      </c>
      <c r="C1200">
        <v>0</v>
      </c>
      <c r="D1200">
        <v>0</v>
      </c>
      <c r="E1200">
        <v>0</v>
      </c>
      <c r="F1200">
        <v>0</v>
      </c>
      <c r="G1200">
        <v>0</v>
      </c>
      <c r="H1200">
        <v>7</v>
      </c>
      <c r="I1200">
        <v>160</v>
      </c>
      <c r="J1200" t="s">
        <v>1276</v>
      </c>
      <c r="K1200" t="str">
        <f>INDEX('Planning Periods'!$O$2:$O$540,MATCH('Table B Values'!A1200,'Planning Periods'!$A$2:$A$540,0))</f>
        <v>Ventura County</v>
      </c>
      <c r="S1200" t="s">
        <v>1001</v>
      </c>
      <c r="T1200">
        <v>2018</v>
      </c>
      <c r="U1200">
        <v>0</v>
      </c>
    </row>
    <row r="1201" spans="1:21">
      <c r="A1201" t="s">
        <v>1111</v>
      </c>
      <c r="B1201">
        <v>2021</v>
      </c>
      <c r="C1201">
        <v>0</v>
      </c>
      <c r="D1201">
        <v>0</v>
      </c>
      <c r="E1201">
        <v>0</v>
      </c>
      <c r="F1201">
        <v>0</v>
      </c>
      <c r="G1201">
        <v>0</v>
      </c>
      <c r="H1201">
        <v>1</v>
      </c>
      <c r="I1201">
        <v>73</v>
      </c>
      <c r="J1201" t="s">
        <v>1276</v>
      </c>
      <c r="K1201" t="str">
        <f>INDEX('Planning Periods'!$O$2:$O$540,MATCH('Table B Values'!A1201,'Planning Periods'!$A$2:$A$540,0))</f>
        <v>Riverside County</v>
      </c>
      <c r="S1201" t="s">
        <v>844</v>
      </c>
      <c r="T1201">
        <v>2018</v>
      </c>
      <c r="U1201">
        <v>0</v>
      </c>
    </row>
    <row r="1202" spans="1:21">
      <c r="A1202" t="s">
        <v>1109</v>
      </c>
      <c r="B1202">
        <v>2021</v>
      </c>
      <c r="C1202">
        <v>7</v>
      </c>
      <c r="D1202">
        <v>0</v>
      </c>
      <c r="E1202">
        <v>58</v>
      </c>
      <c r="F1202">
        <v>0</v>
      </c>
      <c r="G1202">
        <v>0</v>
      </c>
      <c r="H1202">
        <v>97</v>
      </c>
      <c r="I1202">
        <v>170</v>
      </c>
      <c r="J1202" t="s">
        <v>1276</v>
      </c>
      <c r="K1202" t="str">
        <f>INDEX('Planning Periods'!$O$2:$O$540,MATCH('Table B Values'!A1202,'Planning Periods'!$A$2:$A$540,0))</f>
        <v>Butte County</v>
      </c>
      <c r="S1202" t="s">
        <v>808</v>
      </c>
      <c r="T1202">
        <v>2018</v>
      </c>
      <c r="U1202">
        <v>0</v>
      </c>
    </row>
    <row r="1203" spans="1:21">
      <c r="A1203" t="s">
        <v>1114</v>
      </c>
      <c r="B1203">
        <v>2021</v>
      </c>
      <c r="C1203">
        <v>0</v>
      </c>
      <c r="D1203">
        <v>0</v>
      </c>
      <c r="E1203">
        <v>0</v>
      </c>
      <c r="F1203">
        <v>0</v>
      </c>
      <c r="G1203">
        <v>0</v>
      </c>
      <c r="H1203">
        <v>7</v>
      </c>
      <c r="I1203">
        <v>2</v>
      </c>
      <c r="J1203" t="s">
        <v>1276</v>
      </c>
      <c r="K1203" t="str">
        <f>INDEX('Planning Periods'!$O$2:$O$540,MATCH('Table B Values'!A1203,'Planning Periods'!$A$2:$A$540,0))</f>
        <v>Los Angeles County</v>
      </c>
      <c r="S1203" t="s">
        <v>811</v>
      </c>
      <c r="T1203">
        <v>2018</v>
      </c>
      <c r="U1203">
        <v>0</v>
      </c>
    </row>
    <row r="1204" spans="1:21">
      <c r="A1204" t="s">
        <v>1165</v>
      </c>
      <c r="B1204">
        <v>2021</v>
      </c>
      <c r="C1204">
        <v>2</v>
      </c>
      <c r="D1204">
        <v>0</v>
      </c>
      <c r="E1204">
        <v>0</v>
      </c>
      <c r="F1204">
        <v>0</v>
      </c>
      <c r="G1204">
        <v>0</v>
      </c>
      <c r="H1204">
        <v>0</v>
      </c>
      <c r="I1204">
        <v>68</v>
      </c>
      <c r="J1204" t="s">
        <v>1276</v>
      </c>
      <c r="K1204" t="str">
        <f>INDEX('Planning Periods'!$O$2:$O$540,MATCH('Table B Values'!A1204,'Planning Periods'!$A$2:$A$540,0))</f>
        <v>Santa Clara County</v>
      </c>
      <c r="S1204" t="s">
        <v>802</v>
      </c>
      <c r="T1204">
        <v>2018</v>
      </c>
      <c r="U1204">
        <v>3</v>
      </c>
    </row>
    <row r="1205" spans="1:21">
      <c r="A1205" t="s">
        <v>1164</v>
      </c>
      <c r="B1205">
        <v>2021</v>
      </c>
      <c r="C1205">
        <v>0</v>
      </c>
      <c r="D1205">
        <v>0</v>
      </c>
      <c r="E1205">
        <v>0</v>
      </c>
      <c r="F1205">
        <v>0</v>
      </c>
      <c r="G1205">
        <v>0</v>
      </c>
      <c r="H1205">
        <v>0</v>
      </c>
      <c r="I1205">
        <v>11</v>
      </c>
      <c r="J1205" t="s">
        <v>1276</v>
      </c>
      <c r="K1205" t="str">
        <f>INDEX('Planning Periods'!$O$2:$O$540,MATCH('Table B Values'!A1205,'Planning Periods'!$A$2:$A$540,0))</f>
        <v>Santa Barbara County</v>
      </c>
      <c r="S1205" t="s">
        <v>790</v>
      </c>
      <c r="T1205">
        <v>2018</v>
      </c>
      <c r="U1205">
        <v>0</v>
      </c>
    </row>
    <row r="1206" spans="1:21">
      <c r="A1206" t="s">
        <v>1087</v>
      </c>
      <c r="B1206">
        <v>2021</v>
      </c>
      <c r="C1206">
        <v>0</v>
      </c>
      <c r="D1206">
        <v>0</v>
      </c>
      <c r="E1206">
        <v>0</v>
      </c>
      <c r="F1206">
        <v>0</v>
      </c>
      <c r="G1206">
        <v>0</v>
      </c>
      <c r="H1206">
        <v>0</v>
      </c>
      <c r="I1206">
        <v>62</v>
      </c>
      <c r="J1206" t="s">
        <v>1276</v>
      </c>
      <c r="K1206" t="str">
        <f>INDEX('Planning Periods'!$O$2:$O$540,MATCH('Table B Values'!A1206,'Planning Periods'!$A$2:$A$540,0))</f>
        <v>Los Angeles County</v>
      </c>
      <c r="S1206" t="s">
        <v>774</v>
      </c>
      <c r="T1206">
        <v>2018</v>
      </c>
      <c r="U1206">
        <v>0</v>
      </c>
    </row>
    <row r="1207" spans="1:21">
      <c r="A1207" t="s">
        <v>1286</v>
      </c>
      <c r="B1207">
        <v>2021</v>
      </c>
      <c r="C1207">
        <v>0</v>
      </c>
      <c r="D1207">
        <v>0</v>
      </c>
      <c r="E1207">
        <v>0</v>
      </c>
      <c r="F1207">
        <v>0</v>
      </c>
      <c r="G1207">
        <v>0</v>
      </c>
      <c r="H1207">
        <v>0</v>
      </c>
      <c r="I1207">
        <v>14</v>
      </c>
      <c r="J1207" t="s">
        <v>1276</v>
      </c>
      <c r="K1207" t="str">
        <f>INDEX('Planning Periods'!$O$2:$O$540,MATCH('Table B Values'!A1207,'Planning Periods'!$A$2:$A$540,0))</f>
        <v>Monterey County</v>
      </c>
      <c r="S1207" t="s">
        <v>776</v>
      </c>
      <c r="T1207">
        <v>2018</v>
      </c>
      <c r="U1207">
        <v>0</v>
      </c>
    </row>
    <row r="1208" spans="1:21">
      <c r="A1208" t="s">
        <v>1166</v>
      </c>
      <c r="B1208">
        <v>2021</v>
      </c>
      <c r="C1208">
        <v>0</v>
      </c>
      <c r="D1208">
        <v>1</v>
      </c>
      <c r="E1208">
        <v>0</v>
      </c>
      <c r="F1208">
        <v>0</v>
      </c>
      <c r="G1208">
        <v>0</v>
      </c>
      <c r="H1208">
        <v>1</v>
      </c>
      <c r="I1208">
        <v>5</v>
      </c>
      <c r="J1208" t="s">
        <v>1276</v>
      </c>
      <c r="K1208" t="str">
        <f>INDEX('Planning Periods'!$O$2:$O$540,MATCH('Table B Values'!A1208,'Planning Periods'!$A$2:$A$540,0))</f>
        <v>Santa Cruz County</v>
      </c>
      <c r="S1208" t="s">
        <v>822</v>
      </c>
      <c r="T1208">
        <v>2018</v>
      </c>
      <c r="U1208">
        <v>37</v>
      </c>
    </row>
    <row r="1209" spans="1:21">
      <c r="A1209" t="s">
        <v>1085</v>
      </c>
      <c r="B1209">
        <v>2021</v>
      </c>
      <c r="C1209">
        <v>0</v>
      </c>
      <c r="D1209">
        <v>1</v>
      </c>
      <c r="E1209">
        <v>4</v>
      </c>
      <c r="F1209">
        <v>1</v>
      </c>
      <c r="G1209">
        <v>0</v>
      </c>
      <c r="H1209">
        <v>28</v>
      </c>
      <c r="I1209">
        <v>67</v>
      </c>
      <c r="J1209" t="s">
        <v>1276</v>
      </c>
      <c r="K1209" t="str">
        <f>INDEX('Planning Periods'!$O$2:$O$540,MATCH('Table B Values'!A1209,'Planning Periods'!$A$2:$A$540,0))</f>
        <v>San Diego County</v>
      </c>
      <c r="S1209" t="s">
        <v>793</v>
      </c>
      <c r="T1209">
        <v>2018</v>
      </c>
      <c r="U1209">
        <v>9</v>
      </c>
    </row>
    <row r="1210" spans="1:21">
      <c r="A1210" t="s">
        <v>876</v>
      </c>
      <c r="B1210">
        <v>2020</v>
      </c>
      <c r="C1210">
        <v>93</v>
      </c>
      <c r="D1210">
        <v>0</v>
      </c>
      <c r="E1210">
        <v>61</v>
      </c>
      <c r="F1210">
        <v>0</v>
      </c>
      <c r="G1210">
        <v>2</v>
      </c>
      <c r="H1210">
        <v>0</v>
      </c>
      <c r="I1210">
        <v>142</v>
      </c>
      <c r="J1210" t="s">
        <v>1276</v>
      </c>
      <c r="K1210" t="str">
        <f>INDEX('Planning Periods'!$O$2:$O$540,MATCH('Table B Values'!A1210,'Planning Periods'!$A$2:$A$540,0))</f>
        <v>Alameda County</v>
      </c>
      <c r="S1210" t="s">
        <v>902</v>
      </c>
      <c r="T1210">
        <v>2018</v>
      </c>
      <c r="U1210">
        <v>19</v>
      </c>
    </row>
    <row r="1211" spans="1:21">
      <c r="A1211" t="s">
        <v>1146</v>
      </c>
      <c r="B1211">
        <v>2020</v>
      </c>
      <c r="C1211">
        <v>0</v>
      </c>
      <c r="D1211">
        <v>0</v>
      </c>
      <c r="E1211">
        <v>0</v>
      </c>
      <c r="F1211">
        <v>44</v>
      </c>
      <c r="G1211">
        <v>0</v>
      </c>
      <c r="H1211">
        <v>0</v>
      </c>
      <c r="I1211">
        <v>19</v>
      </c>
      <c r="J1211" t="s">
        <v>1276</v>
      </c>
      <c r="K1211" t="str">
        <f>INDEX('Planning Periods'!$O$2:$O$540,MATCH('Table B Values'!A1211,'Planning Periods'!$A$2:$A$540,0))</f>
        <v>Alameda County</v>
      </c>
      <c r="S1211" t="s">
        <v>894</v>
      </c>
      <c r="T1211">
        <v>2018</v>
      </c>
      <c r="U1211">
        <v>0</v>
      </c>
    </row>
    <row r="1212" spans="1:21">
      <c r="A1212" t="s">
        <v>1147</v>
      </c>
      <c r="B1212">
        <v>2020</v>
      </c>
      <c r="C1212">
        <v>0</v>
      </c>
      <c r="D1212">
        <v>0</v>
      </c>
      <c r="E1212">
        <v>1</v>
      </c>
      <c r="F1212">
        <v>0</v>
      </c>
      <c r="G1212">
        <v>0</v>
      </c>
      <c r="H1212">
        <v>15</v>
      </c>
      <c r="I1212">
        <v>10</v>
      </c>
      <c r="J1212" t="s">
        <v>1276</v>
      </c>
      <c r="K1212" t="str">
        <f>INDEX('Planning Periods'!$O$2:$O$540,MATCH('Table B Values'!A1212,'Planning Periods'!$A$2:$A$540,0))</f>
        <v>Alameda County</v>
      </c>
      <c r="S1212" t="s">
        <v>889</v>
      </c>
      <c r="T1212">
        <v>2018</v>
      </c>
      <c r="U1212">
        <v>0</v>
      </c>
    </row>
    <row r="1213" spans="1:21">
      <c r="A1213" t="s">
        <v>874</v>
      </c>
      <c r="B1213">
        <v>2020</v>
      </c>
      <c r="C1213">
        <v>0</v>
      </c>
      <c r="D1213">
        <v>0</v>
      </c>
      <c r="E1213">
        <v>0</v>
      </c>
      <c r="F1213">
        <v>0</v>
      </c>
      <c r="G1213">
        <v>0</v>
      </c>
      <c r="H1213">
        <v>0</v>
      </c>
      <c r="I1213">
        <v>3</v>
      </c>
      <c r="J1213" t="s">
        <v>1276</v>
      </c>
      <c r="K1213" t="str">
        <f>INDEX('Planning Periods'!$O$2:$O$540,MATCH('Table B Values'!A1213,'Planning Periods'!$A$2:$A$540,0))</f>
        <v>Los Angeles County</v>
      </c>
      <c r="S1213" t="s">
        <v>899</v>
      </c>
      <c r="T1213">
        <v>2018</v>
      </c>
      <c r="U1213">
        <v>0</v>
      </c>
    </row>
    <row r="1214" spans="1:21">
      <c r="A1214" t="s">
        <v>1081</v>
      </c>
      <c r="B1214">
        <v>2020</v>
      </c>
      <c r="C1214">
        <v>0</v>
      </c>
      <c r="D1214">
        <v>0</v>
      </c>
      <c r="E1214">
        <v>0</v>
      </c>
      <c r="F1214">
        <v>0</v>
      </c>
      <c r="G1214">
        <v>0</v>
      </c>
      <c r="H1214">
        <v>0</v>
      </c>
      <c r="I1214">
        <v>11</v>
      </c>
      <c r="J1214" t="s">
        <v>1276</v>
      </c>
      <c r="K1214" t="str">
        <f>INDEX('Planning Periods'!$O$2:$O$540,MATCH('Table B Values'!A1214,'Planning Periods'!$A$2:$A$540,0))</f>
        <v>Los Angeles County</v>
      </c>
      <c r="S1214" t="s">
        <v>799</v>
      </c>
      <c r="T1214">
        <v>2018</v>
      </c>
      <c r="U1214">
        <v>0</v>
      </c>
    </row>
    <row r="1215" spans="1:21">
      <c r="A1215" t="s">
        <v>786</v>
      </c>
      <c r="B1215">
        <v>2020</v>
      </c>
      <c r="C1215">
        <v>184</v>
      </c>
      <c r="D1215">
        <v>0</v>
      </c>
      <c r="E1215">
        <v>39</v>
      </c>
      <c r="F1215">
        <v>0</v>
      </c>
      <c r="G1215">
        <v>0</v>
      </c>
      <c r="H1215">
        <v>0</v>
      </c>
      <c r="I1215">
        <v>464</v>
      </c>
      <c r="J1215" t="s">
        <v>1276</v>
      </c>
      <c r="K1215" t="str">
        <f>INDEX('Planning Periods'!$O$2:$O$540,MATCH('Table B Values'!A1215,'Planning Periods'!$A$2:$A$540,0))</f>
        <v>Orange County</v>
      </c>
      <c r="S1215" t="s">
        <v>848</v>
      </c>
      <c r="T1215">
        <v>2018</v>
      </c>
      <c r="U1215">
        <v>0</v>
      </c>
    </row>
    <row r="1216" spans="1:21">
      <c r="A1216" t="s">
        <v>1083</v>
      </c>
      <c r="B1216">
        <v>2020</v>
      </c>
      <c r="C1216">
        <v>0</v>
      </c>
      <c r="D1216">
        <v>0</v>
      </c>
      <c r="E1216">
        <v>0</v>
      </c>
      <c r="F1216">
        <v>0</v>
      </c>
      <c r="G1216">
        <v>0</v>
      </c>
      <c r="H1216">
        <v>0</v>
      </c>
      <c r="I1216">
        <v>9</v>
      </c>
      <c r="J1216" t="s">
        <v>1276</v>
      </c>
      <c r="K1216" t="str">
        <f>INDEX('Planning Periods'!$O$2:$O$540,MATCH('Table B Values'!A1216,'Planning Periods'!$A$2:$A$540,0))</f>
        <v>Shasta County</v>
      </c>
      <c r="S1216" t="s">
        <v>897</v>
      </c>
      <c r="T1216">
        <v>2018</v>
      </c>
      <c r="U1216">
        <v>0</v>
      </c>
    </row>
    <row r="1217" spans="1:21">
      <c r="A1217" t="s">
        <v>1145</v>
      </c>
      <c r="B1217">
        <v>2020</v>
      </c>
      <c r="C1217">
        <v>0</v>
      </c>
      <c r="D1217">
        <v>0</v>
      </c>
      <c r="E1217">
        <v>0</v>
      </c>
      <c r="F1217">
        <v>3</v>
      </c>
      <c r="G1217">
        <v>0</v>
      </c>
      <c r="H1217">
        <v>0</v>
      </c>
      <c r="I1217">
        <v>0</v>
      </c>
      <c r="J1217" t="s">
        <v>1276</v>
      </c>
      <c r="K1217" t="str">
        <f>INDEX('Planning Periods'!$O$2:$O$540,MATCH('Table B Values'!A1217,'Planning Periods'!$A$2:$A$540,0))</f>
        <v>Napa County</v>
      </c>
      <c r="S1217" t="s">
        <v>839</v>
      </c>
      <c r="T1217">
        <v>2018</v>
      </c>
      <c r="U1217">
        <v>0</v>
      </c>
    </row>
    <row r="1218" spans="1:21">
      <c r="A1218" t="s">
        <v>945</v>
      </c>
      <c r="B1218">
        <v>2020</v>
      </c>
      <c r="C1218">
        <v>0</v>
      </c>
      <c r="D1218">
        <v>3</v>
      </c>
      <c r="E1218">
        <v>0</v>
      </c>
      <c r="F1218">
        <v>2</v>
      </c>
      <c r="G1218">
        <v>0</v>
      </c>
      <c r="H1218">
        <v>11</v>
      </c>
      <c r="I1218">
        <v>16</v>
      </c>
      <c r="J1218" t="s">
        <v>1276</v>
      </c>
      <c r="K1218" t="str">
        <f>INDEX('Planning Periods'!$O$2:$O$540,MATCH('Table B Values'!A1218,'Planning Periods'!$A$2:$A$540,0))</f>
        <v>Amador County</v>
      </c>
      <c r="S1218" t="s">
        <v>1274</v>
      </c>
      <c r="T1218">
        <v>2018</v>
      </c>
      <c r="U1218">
        <v>0</v>
      </c>
    </row>
    <row r="1219" spans="1:21">
      <c r="A1219" t="s">
        <v>991</v>
      </c>
      <c r="B1219">
        <v>2020</v>
      </c>
      <c r="C1219">
        <v>0</v>
      </c>
      <c r="D1219">
        <v>3</v>
      </c>
      <c r="E1219">
        <v>0</v>
      </c>
      <c r="F1219">
        <v>8</v>
      </c>
      <c r="G1219">
        <v>0</v>
      </c>
      <c r="H1219">
        <v>9</v>
      </c>
      <c r="I1219">
        <v>31</v>
      </c>
      <c r="J1219" t="s">
        <v>1276</v>
      </c>
      <c r="K1219" t="str">
        <f>INDEX('Planning Periods'!$O$2:$O$540,MATCH('Table B Values'!A1219,'Planning Periods'!$A$2:$A$540,0))</f>
        <v>Del Norte County</v>
      </c>
      <c r="S1219" t="s">
        <v>782</v>
      </c>
      <c r="T1219">
        <v>2018</v>
      </c>
      <c r="U1219">
        <v>0</v>
      </c>
    </row>
    <row r="1220" spans="1:21">
      <c r="A1220" t="s">
        <v>1047</v>
      </c>
      <c r="B1220">
        <v>2020</v>
      </c>
      <c r="C1220">
        <v>0</v>
      </c>
      <c r="D1220">
        <v>0</v>
      </c>
      <c r="E1220">
        <v>0</v>
      </c>
      <c r="F1220">
        <v>1</v>
      </c>
      <c r="G1220">
        <v>0</v>
      </c>
      <c r="H1220">
        <v>0</v>
      </c>
      <c r="I1220">
        <v>0</v>
      </c>
      <c r="J1220" t="s">
        <v>1276</v>
      </c>
      <c r="K1220" t="str">
        <f>INDEX('Planning Periods'!$O$2:$O$540,MATCH('Table B Values'!A1220,'Planning Periods'!$A$2:$A$540,0))</f>
        <v>Monterey County</v>
      </c>
      <c r="S1220" t="s">
        <v>810</v>
      </c>
      <c r="T1220">
        <v>2018</v>
      </c>
      <c r="U1220">
        <v>0</v>
      </c>
    </row>
    <row r="1221" spans="1:21">
      <c r="A1221" t="s">
        <v>1049</v>
      </c>
      <c r="B1221">
        <v>2020</v>
      </c>
      <c r="C1221">
        <v>0</v>
      </c>
      <c r="D1221">
        <v>0</v>
      </c>
      <c r="E1221">
        <v>0</v>
      </c>
      <c r="F1221">
        <v>0</v>
      </c>
      <c r="G1221">
        <v>0</v>
      </c>
      <c r="H1221">
        <v>123</v>
      </c>
      <c r="I1221">
        <v>0</v>
      </c>
      <c r="J1221" t="s">
        <v>1276</v>
      </c>
      <c r="K1221" t="str">
        <f>INDEX('Planning Periods'!$O$2:$O$540,MATCH('Table B Values'!A1221,'Planning Periods'!$A$2:$A$540,0))</f>
        <v>Kern County</v>
      </c>
      <c r="S1221" t="s">
        <v>846</v>
      </c>
      <c r="T1221">
        <v>2018</v>
      </c>
      <c r="U1221">
        <v>0</v>
      </c>
    </row>
    <row r="1222" spans="1:21">
      <c r="A1222" t="s">
        <v>995</v>
      </c>
      <c r="B1222">
        <v>2020</v>
      </c>
      <c r="C1222">
        <v>0</v>
      </c>
      <c r="D1222">
        <v>0</v>
      </c>
      <c r="E1222">
        <v>0</v>
      </c>
      <c r="F1222">
        <v>0</v>
      </c>
      <c r="G1222">
        <v>0</v>
      </c>
      <c r="H1222">
        <v>14</v>
      </c>
      <c r="I1222">
        <v>1</v>
      </c>
      <c r="J1222" t="s">
        <v>1276</v>
      </c>
      <c r="K1222" t="str">
        <f>INDEX('Planning Periods'!$O$2:$O$540,MATCH('Table B Values'!A1222,'Planning Periods'!$A$2:$A$540,0))</f>
        <v>San Diego County</v>
      </c>
      <c r="S1222" t="s">
        <v>840</v>
      </c>
      <c r="T1222">
        <v>2018</v>
      </c>
      <c r="U1222">
        <v>0</v>
      </c>
    </row>
    <row r="1223" spans="1:21">
      <c r="A1223" t="s">
        <v>1000</v>
      </c>
      <c r="B1223">
        <v>2020</v>
      </c>
      <c r="C1223">
        <v>0</v>
      </c>
      <c r="D1223">
        <v>1</v>
      </c>
      <c r="E1223">
        <v>0</v>
      </c>
      <c r="F1223">
        <v>6</v>
      </c>
      <c r="G1223">
        <v>0</v>
      </c>
      <c r="H1223">
        <v>3</v>
      </c>
      <c r="I1223">
        <v>44</v>
      </c>
      <c r="J1223" t="s">
        <v>1276</v>
      </c>
      <c r="K1223" t="str">
        <f>INDEX('Planning Periods'!$O$2:$O$540,MATCH('Table B Values'!A1223,'Planning Periods'!$A$2:$A$540,0))</f>
        <v>Orange County</v>
      </c>
      <c r="S1223" t="s">
        <v>834</v>
      </c>
      <c r="T1223">
        <v>2018</v>
      </c>
      <c r="U1223">
        <v>0</v>
      </c>
    </row>
    <row r="1224" spans="1:21">
      <c r="A1224" t="s">
        <v>1052</v>
      </c>
      <c r="B1224">
        <v>2020</v>
      </c>
      <c r="C1224">
        <v>0</v>
      </c>
      <c r="D1224">
        <v>0</v>
      </c>
      <c r="E1224">
        <v>1</v>
      </c>
      <c r="F1224">
        <v>14</v>
      </c>
      <c r="G1224">
        <v>0</v>
      </c>
      <c r="H1224">
        <v>7</v>
      </c>
      <c r="I1224">
        <v>20</v>
      </c>
      <c r="J1224" t="s">
        <v>1276</v>
      </c>
      <c r="K1224" t="str">
        <f>INDEX('Planning Periods'!$O$2:$O$540,MATCH('Table B Values'!A1224,'Planning Periods'!$A$2:$A$540,0))</f>
        <v>Contra Costa County</v>
      </c>
      <c r="S1224" t="s">
        <v>784</v>
      </c>
      <c r="T1224">
        <v>2018</v>
      </c>
      <c r="U1224">
        <v>0</v>
      </c>
    </row>
    <row r="1225" spans="1:21">
      <c r="A1225" t="s">
        <v>850</v>
      </c>
      <c r="B1225">
        <v>2020</v>
      </c>
      <c r="C1225">
        <v>0</v>
      </c>
      <c r="D1225">
        <v>38</v>
      </c>
      <c r="E1225">
        <v>0</v>
      </c>
      <c r="F1225">
        <v>0</v>
      </c>
      <c r="G1225">
        <v>0</v>
      </c>
      <c r="H1225">
        <v>15</v>
      </c>
      <c r="I1225">
        <v>13</v>
      </c>
      <c r="J1225" t="s">
        <v>1276</v>
      </c>
      <c r="K1225" t="str">
        <f>INDEX('Planning Periods'!$O$2:$O$540,MATCH('Table B Values'!A1225,'Planning Periods'!$A$2:$A$540,0))</f>
        <v>Yolo County</v>
      </c>
      <c r="S1225" t="s">
        <v>779</v>
      </c>
      <c r="T1225">
        <v>2018</v>
      </c>
      <c r="U1225">
        <v>0</v>
      </c>
    </row>
    <row r="1226" spans="1:21">
      <c r="A1226" t="s">
        <v>989</v>
      </c>
      <c r="B1226">
        <v>2020</v>
      </c>
      <c r="C1226">
        <v>0</v>
      </c>
      <c r="D1226">
        <v>0</v>
      </c>
      <c r="E1226">
        <v>0</v>
      </c>
      <c r="F1226">
        <v>0</v>
      </c>
      <c r="G1226">
        <v>0</v>
      </c>
      <c r="H1226">
        <v>29</v>
      </c>
      <c r="I1226">
        <v>0</v>
      </c>
      <c r="J1226" t="s">
        <v>1276</v>
      </c>
      <c r="K1226" t="str">
        <f>INDEX('Planning Periods'!$O$2:$O$540,MATCH('Table B Values'!A1226,'Planning Periods'!$A$2:$A$540,0))</f>
        <v>Riverside County</v>
      </c>
      <c r="S1226" t="s">
        <v>1217</v>
      </c>
      <c r="T1226">
        <v>2018</v>
      </c>
      <c r="U1226">
        <v>0</v>
      </c>
    </row>
    <row r="1227" spans="1:21">
      <c r="A1227" t="s">
        <v>993</v>
      </c>
      <c r="B1227">
        <v>2020</v>
      </c>
      <c r="C1227">
        <v>0</v>
      </c>
      <c r="D1227">
        <v>0</v>
      </c>
      <c r="E1227">
        <v>0</v>
      </c>
      <c r="F1227">
        <v>0</v>
      </c>
      <c r="G1227">
        <v>0</v>
      </c>
      <c r="H1227">
        <v>0</v>
      </c>
      <c r="I1227">
        <v>58</v>
      </c>
      <c r="J1227" t="s">
        <v>1276</v>
      </c>
      <c r="K1227" t="str">
        <f>INDEX('Planning Periods'!$O$2:$O$540,MATCH('Table B Values'!A1227,'Planning Periods'!$A$2:$A$540,0))</f>
        <v>Los Angeles County</v>
      </c>
      <c r="S1227" t="s">
        <v>771</v>
      </c>
      <c r="T1227">
        <v>2018</v>
      </c>
      <c r="U1227">
        <v>0</v>
      </c>
    </row>
    <row r="1228" spans="1:21">
      <c r="A1228" t="s">
        <v>940</v>
      </c>
      <c r="B1228">
        <v>2020</v>
      </c>
      <c r="C1228">
        <v>0</v>
      </c>
      <c r="D1228">
        <v>0</v>
      </c>
      <c r="E1228">
        <v>0</v>
      </c>
      <c r="F1228">
        <v>8</v>
      </c>
      <c r="G1228">
        <v>0</v>
      </c>
      <c r="H1228">
        <v>0</v>
      </c>
      <c r="I1228">
        <v>2</v>
      </c>
      <c r="J1228" t="s">
        <v>1276</v>
      </c>
      <c r="K1228" t="str">
        <f>INDEX('Planning Periods'!$O$2:$O$540,MATCH('Table B Values'!A1228,'Planning Periods'!$A$2:$A$540,0))</f>
        <v>Los Angeles County</v>
      </c>
      <c r="S1228" t="s">
        <v>787</v>
      </c>
      <c r="T1228">
        <v>2018</v>
      </c>
      <c r="U1228">
        <v>7</v>
      </c>
    </row>
    <row r="1229" spans="1:21">
      <c r="A1229" t="s">
        <v>1059</v>
      </c>
      <c r="B1229">
        <v>2020</v>
      </c>
      <c r="C1229">
        <v>0</v>
      </c>
      <c r="D1229">
        <v>0</v>
      </c>
      <c r="E1229">
        <v>0</v>
      </c>
      <c r="F1229">
        <v>0</v>
      </c>
      <c r="G1229">
        <v>27</v>
      </c>
      <c r="H1229">
        <v>0</v>
      </c>
      <c r="I1229">
        <v>473</v>
      </c>
      <c r="J1229" t="s">
        <v>1276</v>
      </c>
      <c r="K1229" t="str">
        <f>INDEX('Planning Periods'!$O$2:$O$540,MATCH('Table B Values'!A1229,'Planning Periods'!$A$2:$A$540,0))</f>
        <v>Alameda County</v>
      </c>
      <c r="S1229" t="s">
        <v>1291</v>
      </c>
      <c r="T1229">
        <v>2018</v>
      </c>
      <c r="U1229">
        <v>0</v>
      </c>
    </row>
    <row r="1230" spans="1:21">
      <c r="A1230" t="s">
        <v>1069</v>
      </c>
      <c r="B1230">
        <v>2020</v>
      </c>
      <c r="C1230">
        <v>0</v>
      </c>
      <c r="D1230">
        <v>0</v>
      </c>
      <c r="E1230">
        <v>0</v>
      </c>
      <c r="F1230">
        <v>1</v>
      </c>
      <c r="G1230">
        <v>0</v>
      </c>
      <c r="H1230">
        <v>0</v>
      </c>
      <c r="I1230" s="359">
        <v>0</v>
      </c>
      <c r="J1230" t="s">
        <v>1276</v>
      </c>
      <c r="K1230" t="str">
        <f>INDEX('Planning Periods'!$O$2:$O$540,MATCH('Table B Values'!A1230,'Planning Periods'!$A$2:$A$540,0))</f>
        <v>Siskiyou County</v>
      </c>
      <c r="S1230" t="s">
        <v>975</v>
      </c>
      <c r="T1230">
        <v>2018</v>
      </c>
      <c r="U1230">
        <v>0</v>
      </c>
    </row>
    <row r="1231" spans="1:21">
      <c r="A1231" t="s">
        <v>873</v>
      </c>
      <c r="B1231">
        <v>2020</v>
      </c>
      <c r="C1231">
        <v>0</v>
      </c>
      <c r="D1231">
        <v>0</v>
      </c>
      <c r="E1231">
        <v>0</v>
      </c>
      <c r="F1231">
        <v>7</v>
      </c>
      <c r="G1231">
        <v>0</v>
      </c>
      <c r="H1231">
        <v>0</v>
      </c>
      <c r="I1231" s="359">
        <v>3</v>
      </c>
      <c r="J1231" t="s">
        <v>1276</v>
      </c>
      <c r="K1231" t="str">
        <f>INDEX('Planning Periods'!$O$2:$O$540,MATCH('Table B Values'!A1231,'Planning Periods'!$A$2:$A$540,0))</f>
        <v>Los Angeles County</v>
      </c>
      <c r="S1231" t="s">
        <v>982</v>
      </c>
      <c r="T1231">
        <v>2018</v>
      </c>
      <c r="U1231">
        <v>0</v>
      </c>
    </row>
    <row r="1232" spans="1:21">
      <c r="A1232" t="s">
        <v>1065</v>
      </c>
      <c r="B1232">
        <v>2020</v>
      </c>
      <c r="C1232">
        <v>0</v>
      </c>
      <c r="D1232">
        <v>0</v>
      </c>
      <c r="E1232">
        <v>0</v>
      </c>
      <c r="F1232">
        <v>0</v>
      </c>
      <c r="G1232">
        <v>0</v>
      </c>
      <c r="H1232">
        <v>23</v>
      </c>
      <c r="I1232">
        <v>26</v>
      </c>
      <c r="J1232" t="s">
        <v>1276</v>
      </c>
      <c r="K1232" t="str">
        <f>INDEX('Planning Periods'!$O$2:$O$540,MATCH('Table B Values'!A1232,'Planning Periods'!$A$2:$A$540,0))</f>
        <v>Tulare County</v>
      </c>
      <c r="S1232" t="s">
        <v>1072</v>
      </c>
      <c r="T1232">
        <v>2018</v>
      </c>
      <c r="U1232">
        <v>0</v>
      </c>
    </row>
    <row r="1233" spans="1:21">
      <c r="A1233" t="s">
        <v>1067</v>
      </c>
      <c r="B1233">
        <v>2020</v>
      </c>
      <c r="C1233">
        <v>0</v>
      </c>
      <c r="D1233">
        <v>0</v>
      </c>
      <c r="E1233">
        <v>0</v>
      </c>
      <c r="F1233">
        <v>0</v>
      </c>
      <c r="G1233">
        <v>0</v>
      </c>
      <c r="H1233">
        <v>15</v>
      </c>
      <c r="I1233">
        <v>159</v>
      </c>
      <c r="J1233" t="s">
        <v>1276</v>
      </c>
      <c r="K1233" t="str">
        <f>INDEX('Planning Periods'!$O$2:$O$540,MATCH('Table B Values'!A1233,'Planning Periods'!$A$2:$A$540,0))</f>
        <v>Solano County</v>
      </c>
      <c r="S1233" t="s">
        <v>1074</v>
      </c>
      <c r="T1233">
        <v>2018</v>
      </c>
      <c r="U1233">
        <v>0</v>
      </c>
    </row>
    <row r="1234" spans="1:21">
      <c r="A1234" t="s">
        <v>816</v>
      </c>
      <c r="B1234">
        <v>2020</v>
      </c>
      <c r="C1234">
        <v>0</v>
      </c>
      <c r="D1234">
        <v>0</v>
      </c>
      <c r="E1234">
        <v>0</v>
      </c>
      <c r="F1234">
        <v>0</v>
      </c>
      <c r="G1234">
        <v>0</v>
      </c>
      <c r="H1234">
        <v>0</v>
      </c>
      <c r="I1234">
        <v>155</v>
      </c>
      <c r="J1234" t="s">
        <v>1276</v>
      </c>
      <c r="K1234" t="str">
        <f>INDEX('Planning Periods'!$O$2:$O$540,MATCH('Table B Values'!A1234,'Planning Periods'!$A$2:$A$540,0))</f>
        <v>Riverside County</v>
      </c>
      <c r="S1234" t="s">
        <v>1120</v>
      </c>
      <c r="T1234">
        <v>2018</v>
      </c>
      <c r="U1234">
        <v>0</v>
      </c>
    </row>
    <row r="1235" spans="1:21">
      <c r="A1235" t="s">
        <v>1072</v>
      </c>
      <c r="B1235">
        <v>2020</v>
      </c>
      <c r="C1235">
        <v>0</v>
      </c>
      <c r="D1235">
        <v>0</v>
      </c>
      <c r="E1235">
        <v>0</v>
      </c>
      <c r="F1235">
        <v>0</v>
      </c>
      <c r="G1235">
        <v>0</v>
      </c>
      <c r="H1235">
        <v>0</v>
      </c>
      <c r="I1235">
        <v>29</v>
      </c>
      <c r="J1235" t="s">
        <v>1276</v>
      </c>
      <c r="K1235" t="str">
        <f>INDEX('Planning Periods'!$O$2:$O$540,MATCH('Table B Values'!A1235,'Planning Periods'!$A$2:$A$540,0))</f>
        <v>San Diego County</v>
      </c>
      <c r="S1235" t="s">
        <v>816</v>
      </c>
      <c r="T1235">
        <v>2018</v>
      </c>
      <c r="U1235">
        <v>8</v>
      </c>
    </row>
    <row r="1236" spans="1:21">
      <c r="A1236" t="s">
        <v>1074</v>
      </c>
      <c r="B1236">
        <v>2020</v>
      </c>
      <c r="C1236">
        <v>0</v>
      </c>
      <c r="D1236">
        <v>2</v>
      </c>
      <c r="E1236">
        <v>0</v>
      </c>
      <c r="F1236">
        <v>2</v>
      </c>
      <c r="G1236">
        <v>0</v>
      </c>
      <c r="H1236">
        <v>0</v>
      </c>
      <c r="I1236">
        <v>0</v>
      </c>
      <c r="J1236" t="s">
        <v>1276</v>
      </c>
      <c r="K1236" t="str">
        <f>INDEX('Planning Periods'!$O$2:$O$540,MATCH('Table B Values'!A1236,'Planning Periods'!$A$2:$A$540,0))</f>
        <v>Marin County</v>
      </c>
      <c r="S1236" t="s">
        <v>1080</v>
      </c>
      <c r="T1236">
        <v>2018</v>
      </c>
      <c r="U1236">
        <v>0</v>
      </c>
    </row>
    <row r="1237" spans="1:21">
      <c r="A1237" t="s">
        <v>1076</v>
      </c>
      <c r="B1237">
        <v>2020</v>
      </c>
      <c r="C1237">
        <v>0</v>
      </c>
      <c r="D1237">
        <v>0</v>
      </c>
      <c r="E1237">
        <v>0</v>
      </c>
      <c r="F1237">
        <v>0</v>
      </c>
      <c r="G1237">
        <v>0</v>
      </c>
      <c r="H1237">
        <v>3</v>
      </c>
      <c r="I1237" s="359">
        <v>0</v>
      </c>
      <c r="J1237" t="s">
        <v>1276</v>
      </c>
      <c r="K1237" t="str">
        <f>INDEX('Planning Periods'!$O$2:$O$540,MATCH('Table B Values'!A1237,'Planning Periods'!$A$2:$A$540,0))</f>
        <v>Kings County</v>
      </c>
      <c r="S1237" t="s">
        <v>1082</v>
      </c>
      <c r="T1237">
        <v>2018</v>
      </c>
      <c r="U1237">
        <v>5</v>
      </c>
    </row>
    <row r="1238" spans="1:21">
      <c r="A1238" t="s">
        <v>1078</v>
      </c>
      <c r="B1238">
        <v>2020</v>
      </c>
      <c r="C1238">
        <v>0</v>
      </c>
      <c r="D1238">
        <v>0</v>
      </c>
      <c r="E1238">
        <v>0</v>
      </c>
      <c r="F1238">
        <v>0</v>
      </c>
      <c r="G1238">
        <v>0</v>
      </c>
      <c r="H1238">
        <v>0</v>
      </c>
      <c r="I1238">
        <v>39</v>
      </c>
      <c r="J1238" t="s">
        <v>1276</v>
      </c>
      <c r="K1238" t="str">
        <f>INDEX('Planning Periods'!$O$2:$O$540,MATCH('Table B Values'!A1238,'Planning Periods'!$A$2:$A$540,0))</f>
        <v>Los Angeles County</v>
      </c>
      <c r="S1238" t="s">
        <v>1118</v>
      </c>
      <c r="T1238">
        <v>2018</v>
      </c>
      <c r="U1238">
        <v>0</v>
      </c>
    </row>
    <row r="1239" spans="1:21">
      <c r="A1239" t="s">
        <v>1080</v>
      </c>
      <c r="B1239">
        <v>2020</v>
      </c>
      <c r="C1239">
        <v>0</v>
      </c>
      <c r="D1239">
        <v>0</v>
      </c>
      <c r="E1239">
        <v>0</v>
      </c>
      <c r="F1239">
        <v>0</v>
      </c>
      <c r="G1239">
        <v>4</v>
      </c>
      <c r="H1239">
        <v>0</v>
      </c>
      <c r="I1239">
        <v>282</v>
      </c>
      <c r="J1239" t="s">
        <v>1276</v>
      </c>
      <c r="K1239" t="str">
        <f>INDEX('Planning Periods'!$O$2:$O$540,MATCH('Table B Values'!A1239,'Planning Periods'!$A$2:$A$540,0))</f>
        <v>Contra Costa County</v>
      </c>
      <c r="S1239" t="s">
        <v>1084</v>
      </c>
      <c r="T1239">
        <v>2018</v>
      </c>
      <c r="U1239">
        <v>0</v>
      </c>
    </row>
    <row r="1240" spans="1:21">
      <c r="A1240" t="s">
        <v>1082</v>
      </c>
      <c r="B1240">
        <v>2020</v>
      </c>
      <c r="C1240">
        <v>0</v>
      </c>
      <c r="D1240">
        <v>0</v>
      </c>
      <c r="E1240">
        <v>0</v>
      </c>
      <c r="F1240">
        <v>0</v>
      </c>
      <c r="G1240">
        <v>0</v>
      </c>
      <c r="H1240">
        <v>0</v>
      </c>
      <c r="I1240">
        <v>137</v>
      </c>
      <c r="J1240" t="s">
        <v>1276</v>
      </c>
      <c r="K1240" t="str">
        <f>INDEX('Planning Periods'!$O$2:$O$540,MATCH('Table B Values'!A1240,'Planning Periods'!$A$2:$A$540,0))</f>
        <v>Contra Costa County</v>
      </c>
      <c r="S1240" t="s">
        <v>997</v>
      </c>
      <c r="T1240">
        <v>2018</v>
      </c>
      <c r="U1240">
        <v>0</v>
      </c>
    </row>
    <row r="1241" spans="1:21">
      <c r="A1241" t="s">
        <v>1120</v>
      </c>
      <c r="B1241">
        <v>2020</v>
      </c>
      <c r="C1241">
        <v>9</v>
      </c>
      <c r="D1241">
        <v>4</v>
      </c>
      <c r="E1241">
        <v>0</v>
      </c>
      <c r="F1241">
        <v>10</v>
      </c>
      <c r="G1241">
        <v>0</v>
      </c>
      <c r="H1241">
        <v>5</v>
      </c>
      <c r="I1241">
        <v>247</v>
      </c>
      <c r="J1241" t="s">
        <v>1276</v>
      </c>
      <c r="K1241" t="str">
        <f>INDEX('Planning Periods'!$O$2:$O$540,MATCH('Table B Values'!A1241,'Planning Periods'!$A$2:$A$540,0))</f>
        <v>Orange County</v>
      </c>
      <c r="S1241" t="s">
        <v>1089</v>
      </c>
      <c r="T1241">
        <v>2018</v>
      </c>
      <c r="U1241">
        <v>0</v>
      </c>
    </row>
    <row r="1242" spans="1:21">
      <c r="A1242" t="s">
        <v>1094</v>
      </c>
      <c r="B1242">
        <v>2020</v>
      </c>
      <c r="C1242">
        <v>0</v>
      </c>
      <c r="D1242">
        <v>0</v>
      </c>
      <c r="E1242">
        <v>0</v>
      </c>
      <c r="F1242">
        <v>0</v>
      </c>
      <c r="G1242">
        <v>0</v>
      </c>
      <c r="H1242">
        <v>19</v>
      </c>
      <c r="I1242">
        <v>1</v>
      </c>
      <c r="J1242" t="s">
        <v>1276</v>
      </c>
      <c r="K1242" t="str">
        <f>INDEX('Planning Periods'!$O$2:$O$540,MATCH('Table B Values'!A1242,'Planning Periods'!$A$2:$A$540,0))</f>
        <v>Santa Clara County</v>
      </c>
      <c r="S1242" t="s">
        <v>1000</v>
      </c>
      <c r="T1242">
        <v>2018</v>
      </c>
      <c r="U1242">
        <v>0</v>
      </c>
    </row>
    <row r="1243" spans="1:21">
      <c r="A1243" t="s">
        <v>997</v>
      </c>
      <c r="B1243">
        <v>2020</v>
      </c>
      <c r="C1243">
        <v>0</v>
      </c>
      <c r="D1243">
        <v>0</v>
      </c>
      <c r="E1243">
        <v>0</v>
      </c>
      <c r="F1243">
        <v>0</v>
      </c>
      <c r="G1243">
        <v>0</v>
      </c>
      <c r="H1243">
        <v>1</v>
      </c>
      <c r="I1243">
        <v>4</v>
      </c>
      <c r="J1243" t="s">
        <v>1276</v>
      </c>
      <c r="K1243" t="str">
        <f>INDEX('Planning Periods'!$O$2:$O$540,MATCH('Table B Values'!A1243,'Planning Periods'!$A$2:$A$540,0))</f>
        <v>Orange County</v>
      </c>
      <c r="S1243" t="s">
        <v>1094</v>
      </c>
      <c r="T1243">
        <v>2018</v>
      </c>
      <c r="U1243">
        <v>14</v>
      </c>
    </row>
    <row r="1244" spans="1:21">
      <c r="A1244" t="s">
        <v>1089</v>
      </c>
      <c r="B1244">
        <v>2020</v>
      </c>
      <c r="C1244">
        <v>0</v>
      </c>
      <c r="D1244">
        <v>0</v>
      </c>
      <c r="E1244">
        <v>18</v>
      </c>
      <c r="F1244">
        <v>0</v>
      </c>
      <c r="G1244">
        <v>4</v>
      </c>
      <c r="H1244">
        <v>43</v>
      </c>
      <c r="I1244">
        <v>215</v>
      </c>
      <c r="J1244" t="s">
        <v>1276</v>
      </c>
      <c r="K1244" t="str">
        <f>INDEX('Planning Periods'!$O$2:$O$540,MATCH('Table B Values'!A1244,'Planning Periods'!$A$2:$A$540,0))</f>
        <v>San Mateo County</v>
      </c>
      <c r="S1244" t="s">
        <v>853</v>
      </c>
      <c r="T1244">
        <v>2018</v>
      </c>
      <c r="U1244">
        <v>0</v>
      </c>
    </row>
    <row r="1245" spans="1:21">
      <c r="A1245" t="s">
        <v>801</v>
      </c>
      <c r="B1245">
        <v>2020</v>
      </c>
      <c r="C1245">
        <v>0</v>
      </c>
      <c r="D1245">
        <v>0</v>
      </c>
      <c r="E1245">
        <v>0</v>
      </c>
      <c r="F1245">
        <v>0</v>
      </c>
      <c r="G1245">
        <v>0</v>
      </c>
      <c r="H1245">
        <v>0</v>
      </c>
      <c r="I1245">
        <v>70</v>
      </c>
      <c r="J1245" t="s">
        <v>1276</v>
      </c>
      <c r="K1245" t="str">
        <f>INDEX('Planning Periods'!$O$2:$O$540,MATCH('Table B Values'!A1245,'Planning Periods'!$A$2:$A$540,0))</f>
        <v>Los Angeles County</v>
      </c>
      <c r="S1245" t="s">
        <v>1099</v>
      </c>
      <c r="T1245">
        <v>2018</v>
      </c>
      <c r="U1245">
        <v>0</v>
      </c>
    </row>
    <row r="1246" spans="1:21">
      <c r="A1246" t="s">
        <v>1084</v>
      </c>
      <c r="B1246">
        <v>2020</v>
      </c>
      <c r="C1246">
        <v>0</v>
      </c>
      <c r="D1246">
        <v>2</v>
      </c>
      <c r="E1246">
        <v>0</v>
      </c>
      <c r="F1246">
        <v>1</v>
      </c>
      <c r="G1246">
        <v>0</v>
      </c>
      <c r="H1246">
        <v>1</v>
      </c>
      <c r="I1246">
        <v>16</v>
      </c>
      <c r="J1246" t="s">
        <v>1276</v>
      </c>
      <c r="K1246" t="str">
        <f>INDEX('Planning Periods'!$O$2:$O$540,MATCH('Table B Values'!A1246,'Planning Periods'!$A$2:$A$540,0))</f>
        <v>Sonoma County</v>
      </c>
      <c r="S1246" t="s">
        <v>801</v>
      </c>
      <c r="T1246">
        <v>2018</v>
      </c>
      <c r="U1246">
        <v>0</v>
      </c>
    </row>
    <row r="1247" spans="1:21">
      <c r="A1247" t="s">
        <v>853</v>
      </c>
      <c r="B1247">
        <v>2020</v>
      </c>
      <c r="C1247">
        <v>0</v>
      </c>
      <c r="D1247">
        <v>5</v>
      </c>
      <c r="E1247">
        <v>0</v>
      </c>
      <c r="F1247">
        <v>5</v>
      </c>
      <c r="G1247">
        <v>0</v>
      </c>
      <c r="H1247">
        <v>8</v>
      </c>
      <c r="I1247" s="359">
        <v>7</v>
      </c>
      <c r="J1247" t="s">
        <v>1276</v>
      </c>
      <c r="K1247" t="str">
        <f>INDEX('Planning Periods'!$O$2:$O$540,MATCH('Table B Values'!A1247,'Planning Periods'!$A$2:$A$540,0))</f>
        <v>Los Angeles County</v>
      </c>
      <c r="S1247" t="s">
        <v>836</v>
      </c>
      <c r="T1247">
        <v>2018</v>
      </c>
      <c r="U1247">
        <v>0</v>
      </c>
    </row>
    <row r="1248" spans="1:21">
      <c r="A1248" t="s">
        <v>1099</v>
      </c>
      <c r="B1248">
        <v>2020</v>
      </c>
      <c r="C1248">
        <v>0</v>
      </c>
      <c r="D1248">
        <v>0</v>
      </c>
      <c r="E1248">
        <v>0</v>
      </c>
      <c r="F1248">
        <v>0</v>
      </c>
      <c r="G1248">
        <v>0</v>
      </c>
      <c r="H1248">
        <v>0</v>
      </c>
      <c r="I1248">
        <v>5</v>
      </c>
      <c r="J1248" t="s">
        <v>1276</v>
      </c>
      <c r="K1248" t="str">
        <f>INDEX('Planning Periods'!$O$2:$O$540,MATCH('Table B Values'!A1248,'Planning Periods'!$A$2:$A$540,0))</f>
        <v>Del Norte County</v>
      </c>
      <c r="S1248" t="s">
        <v>1128</v>
      </c>
      <c r="T1248">
        <v>2018</v>
      </c>
      <c r="U1248">
        <v>0</v>
      </c>
    </row>
    <row r="1249" spans="1:21">
      <c r="A1249" t="s">
        <v>1194</v>
      </c>
      <c r="B1249">
        <v>2020</v>
      </c>
      <c r="C1249">
        <v>0</v>
      </c>
      <c r="D1249">
        <v>0</v>
      </c>
      <c r="E1249">
        <v>0</v>
      </c>
      <c r="F1249">
        <v>1</v>
      </c>
      <c r="G1249">
        <v>0</v>
      </c>
      <c r="H1249">
        <v>0</v>
      </c>
      <c r="I1249">
        <v>0</v>
      </c>
      <c r="J1249" t="s">
        <v>1276</v>
      </c>
      <c r="K1249" t="str">
        <f>INDEX('Planning Periods'!$O$2:$O$540,MATCH('Table B Values'!A1249,'Planning Periods'!$A$2:$A$540,0))</f>
        <v>Siskiyou County</v>
      </c>
      <c r="S1249" t="s">
        <v>1123</v>
      </c>
      <c r="T1249">
        <v>2018</v>
      </c>
      <c r="U1249">
        <v>0</v>
      </c>
    </row>
    <row r="1250" spans="1:21">
      <c r="A1250" t="s">
        <v>971</v>
      </c>
      <c r="B1250">
        <v>2020</v>
      </c>
      <c r="C1250">
        <v>54</v>
      </c>
      <c r="D1250">
        <v>0</v>
      </c>
      <c r="E1250">
        <v>22</v>
      </c>
      <c r="F1250">
        <v>0</v>
      </c>
      <c r="G1250">
        <v>0</v>
      </c>
      <c r="H1250">
        <v>0</v>
      </c>
      <c r="I1250">
        <v>67</v>
      </c>
      <c r="J1250" t="s">
        <v>1276</v>
      </c>
      <c r="K1250" t="str">
        <f>INDEX('Planning Periods'!$O$2:$O$540,MATCH('Table B Values'!A1250,'Planning Periods'!$A$2:$A$540,0))</f>
        <v>Ventura County</v>
      </c>
      <c r="S1250" t="s">
        <v>1154</v>
      </c>
      <c r="T1250">
        <v>2018</v>
      </c>
      <c r="U1250">
        <v>0</v>
      </c>
    </row>
    <row r="1251" spans="1:21">
      <c r="A1251" t="s">
        <v>1110</v>
      </c>
      <c r="B1251">
        <v>2020</v>
      </c>
      <c r="C1251">
        <v>0</v>
      </c>
      <c r="D1251">
        <v>0</v>
      </c>
      <c r="E1251">
        <v>0</v>
      </c>
      <c r="F1251">
        <v>0</v>
      </c>
      <c r="G1251">
        <v>0</v>
      </c>
      <c r="H1251">
        <v>5</v>
      </c>
      <c r="I1251" s="359">
        <v>0</v>
      </c>
      <c r="J1251" t="s">
        <v>1276</v>
      </c>
      <c r="K1251" t="str">
        <f>INDEX('Planning Periods'!$O$2:$O$540,MATCH('Table B Values'!A1251,'Planning Periods'!$A$2:$A$540,0))</f>
        <v>Fresno County</v>
      </c>
      <c r="S1251" t="s">
        <v>838</v>
      </c>
      <c r="T1251">
        <v>2018</v>
      </c>
      <c r="U1251">
        <v>0</v>
      </c>
    </row>
    <row r="1252" spans="1:21">
      <c r="A1252" t="s">
        <v>870</v>
      </c>
      <c r="B1252">
        <v>2020</v>
      </c>
      <c r="C1252">
        <v>42</v>
      </c>
      <c r="D1252">
        <v>1</v>
      </c>
      <c r="E1252">
        <v>29</v>
      </c>
      <c r="F1252">
        <v>6</v>
      </c>
      <c r="G1252">
        <v>1</v>
      </c>
      <c r="H1252">
        <v>6</v>
      </c>
      <c r="I1252">
        <v>509</v>
      </c>
      <c r="J1252" t="s">
        <v>1276</v>
      </c>
      <c r="K1252" t="str">
        <f>INDEX('Planning Periods'!$O$2:$O$540,MATCH('Table B Values'!A1252,'Planning Periods'!$A$2:$A$540,0))</f>
        <v>Sacramento County</v>
      </c>
      <c r="S1252" t="s">
        <v>1097</v>
      </c>
      <c r="T1252">
        <v>2018</v>
      </c>
      <c r="U1252">
        <v>0</v>
      </c>
    </row>
    <row r="1253" spans="1:21">
      <c r="A1253" t="s">
        <v>1130</v>
      </c>
      <c r="B1253">
        <v>2020</v>
      </c>
      <c r="C1253">
        <v>0</v>
      </c>
      <c r="D1253">
        <v>4</v>
      </c>
      <c r="E1253">
        <v>0</v>
      </c>
      <c r="F1253">
        <v>3</v>
      </c>
      <c r="G1253">
        <v>9</v>
      </c>
      <c r="H1253">
        <v>4</v>
      </c>
      <c r="I1253">
        <v>3</v>
      </c>
      <c r="J1253" t="s">
        <v>1276</v>
      </c>
      <c r="K1253" t="str">
        <f>INDEX('Planning Periods'!$O$2:$O$540,MATCH('Table B Values'!A1253,'Planning Periods'!$A$2:$A$540,0))</f>
        <v>Marin County</v>
      </c>
      <c r="S1253" t="s">
        <v>927</v>
      </c>
      <c r="T1253">
        <v>2018</v>
      </c>
      <c r="U1253">
        <v>0</v>
      </c>
    </row>
    <row r="1254" spans="1:21">
      <c r="A1254" t="s">
        <v>1131</v>
      </c>
      <c r="B1254">
        <v>2020</v>
      </c>
      <c r="C1254">
        <v>94</v>
      </c>
      <c r="D1254">
        <v>0</v>
      </c>
      <c r="E1254">
        <v>95</v>
      </c>
      <c r="F1254">
        <v>0</v>
      </c>
      <c r="G1254">
        <v>1</v>
      </c>
      <c r="H1254">
        <v>1</v>
      </c>
      <c r="I1254">
        <v>670</v>
      </c>
      <c r="J1254" t="s">
        <v>1276</v>
      </c>
      <c r="K1254" t="str">
        <f>INDEX('Planning Periods'!$O$2:$O$540,MATCH('Table B Values'!A1254,'Planning Periods'!$A$2:$A$540,0))</f>
        <v>Solano County</v>
      </c>
      <c r="S1254" t="s">
        <v>1124</v>
      </c>
      <c r="T1254">
        <v>2018</v>
      </c>
      <c r="U1254">
        <v>0</v>
      </c>
    </row>
    <row r="1255" spans="1:21">
      <c r="A1255" t="s">
        <v>1133</v>
      </c>
      <c r="B1255">
        <v>2020</v>
      </c>
      <c r="C1255">
        <v>0</v>
      </c>
      <c r="D1255">
        <v>2</v>
      </c>
      <c r="E1255">
        <v>0</v>
      </c>
      <c r="F1255">
        <v>0</v>
      </c>
      <c r="G1255">
        <v>0</v>
      </c>
      <c r="H1255">
        <v>0</v>
      </c>
      <c r="I1255">
        <v>0</v>
      </c>
      <c r="J1255" t="s">
        <v>1276</v>
      </c>
      <c r="K1255" t="str">
        <f>INDEX('Planning Periods'!$O$2:$O$540,MATCH('Table B Values'!A1255,'Planning Periods'!$A$2:$A$540,0))</f>
        <v>Tulare County</v>
      </c>
      <c r="S1255" t="s">
        <v>1126</v>
      </c>
      <c r="T1255">
        <v>2018</v>
      </c>
      <c r="U1255">
        <v>0</v>
      </c>
    </row>
    <row r="1256" spans="1:21">
      <c r="A1256" t="s">
        <v>1106</v>
      </c>
      <c r="B1256">
        <v>2020</v>
      </c>
      <c r="C1256">
        <v>0</v>
      </c>
      <c r="D1256">
        <v>0</v>
      </c>
      <c r="E1256">
        <v>0</v>
      </c>
      <c r="F1256">
        <v>0</v>
      </c>
      <c r="G1256">
        <v>0</v>
      </c>
      <c r="H1256">
        <v>46</v>
      </c>
      <c r="I1256">
        <v>9</v>
      </c>
      <c r="J1256" t="s">
        <v>1276</v>
      </c>
      <c r="K1256" t="str">
        <f>INDEX('Planning Periods'!$O$2:$O$540,MATCH('Table B Values'!A1256,'Planning Periods'!$A$2:$A$540,0))</f>
        <v>Fresno County</v>
      </c>
      <c r="S1256" t="s">
        <v>1125</v>
      </c>
      <c r="T1256">
        <v>2018</v>
      </c>
      <c r="U1256">
        <v>0</v>
      </c>
    </row>
    <row r="1257" spans="1:21">
      <c r="A1257" t="s">
        <v>1113</v>
      </c>
      <c r="B1257">
        <v>2020</v>
      </c>
      <c r="C1257">
        <v>51</v>
      </c>
      <c r="D1257">
        <v>0</v>
      </c>
      <c r="E1257">
        <v>8</v>
      </c>
      <c r="F1257">
        <v>0</v>
      </c>
      <c r="G1257">
        <v>1</v>
      </c>
      <c r="H1257">
        <v>0</v>
      </c>
      <c r="I1257">
        <v>251</v>
      </c>
      <c r="J1257" t="s">
        <v>1276</v>
      </c>
      <c r="K1257" t="str">
        <f>INDEX('Planning Periods'!$O$2:$O$540,MATCH('Table B Values'!A1257,'Planning Periods'!$A$2:$A$540,0))</f>
        <v>Alameda County</v>
      </c>
      <c r="S1257" t="s">
        <v>949</v>
      </c>
      <c r="T1257">
        <v>2018</v>
      </c>
      <c r="U1257">
        <v>1</v>
      </c>
    </row>
    <row r="1258" spans="1:21">
      <c r="A1258" t="s">
        <v>1117</v>
      </c>
      <c r="B1258">
        <v>2020</v>
      </c>
      <c r="C1258">
        <v>204</v>
      </c>
      <c r="D1258">
        <v>0</v>
      </c>
      <c r="E1258">
        <v>42</v>
      </c>
      <c r="F1258">
        <v>0</v>
      </c>
      <c r="G1258">
        <v>0</v>
      </c>
      <c r="H1258">
        <v>0</v>
      </c>
      <c r="I1258">
        <v>2006</v>
      </c>
      <c r="J1258" t="s">
        <v>1276</v>
      </c>
      <c r="K1258" t="str">
        <f>INDEX('Planning Periods'!$O$2:$O$540,MATCH('Table B Values'!A1258,'Planning Periods'!$A$2:$A$540,0))</f>
        <v>Fresno County</v>
      </c>
      <c r="S1258" t="s">
        <v>1292</v>
      </c>
      <c r="T1258">
        <v>2018</v>
      </c>
      <c r="U1258">
        <v>0</v>
      </c>
    </row>
    <row r="1259" spans="1:21">
      <c r="A1259" t="s">
        <v>867</v>
      </c>
      <c r="B1259">
        <v>2020</v>
      </c>
      <c r="C1259">
        <v>0</v>
      </c>
      <c r="D1259">
        <v>38</v>
      </c>
      <c r="E1259">
        <v>0</v>
      </c>
      <c r="F1259">
        <v>0</v>
      </c>
      <c r="G1259">
        <v>0</v>
      </c>
      <c r="H1259">
        <v>0</v>
      </c>
      <c r="I1259">
        <v>13</v>
      </c>
      <c r="J1259" t="s">
        <v>1276</v>
      </c>
      <c r="K1259" t="str">
        <f>INDEX('Planning Periods'!$O$2:$O$540,MATCH('Table B Values'!A1259,'Planning Periods'!$A$2:$A$540,0))</f>
        <v>Orange County</v>
      </c>
      <c r="S1259" t="s">
        <v>1159</v>
      </c>
      <c r="T1259">
        <v>2018</v>
      </c>
      <c r="U1259">
        <v>0</v>
      </c>
    </row>
    <row r="1260" spans="1:21">
      <c r="A1260" t="s">
        <v>1198</v>
      </c>
      <c r="B1260">
        <v>2020</v>
      </c>
      <c r="C1260">
        <v>0</v>
      </c>
      <c r="D1260">
        <v>0</v>
      </c>
      <c r="E1260">
        <v>0</v>
      </c>
      <c r="F1260">
        <v>0</v>
      </c>
      <c r="G1260">
        <v>0</v>
      </c>
      <c r="H1260">
        <v>2</v>
      </c>
      <c r="I1260">
        <v>2</v>
      </c>
      <c r="J1260" t="s">
        <v>1276</v>
      </c>
      <c r="K1260" t="str">
        <f>INDEX('Planning Periods'!$O$2:$O$540,MATCH('Table B Values'!A1260,'Planning Periods'!$A$2:$A$540,0))</f>
        <v>Siskiyou County</v>
      </c>
      <c r="S1260" t="s">
        <v>1156</v>
      </c>
      <c r="T1260">
        <v>2018</v>
      </c>
      <c r="U1260">
        <v>0</v>
      </c>
    </row>
    <row r="1261" spans="1:21">
      <c r="A1261" t="s">
        <v>1104</v>
      </c>
      <c r="B1261">
        <v>2020</v>
      </c>
      <c r="C1261">
        <v>2</v>
      </c>
      <c r="D1261">
        <v>2</v>
      </c>
      <c r="E1261">
        <v>2</v>
      </c>
      <c r="F1261">
        <v>0</v>
      </c>
      <c r="G1261">
        <v>10</v>
      </c>
      <c r="H1261">
        <v>0</v>
      </c>
      <c r="I1261">
        <v>18</v>
      </c>
      <c r="J1261" t="s">
        <v>1276</v>
      </c>
      <c r="K1261" t="str">
        <f>INDEX('Planning Periods'!$O$2:$O$540,MATCH('Table B Values'!A1261,'Planning Periods'!$A$2:$A$540,0))</f>
        <v>San Mateo County</v>
      </c>
      <c r="S1261" t="s">
        <v>1267</v>
      </c>
      <c r="T1261">
        <v>2018</v>
      </c>
      <c r="U1261">
        <v>0</v>
      </c>
    </row>
    <row r="1262" spans="1:21">
      <c r="A1262" t="s">
        <v>1127</v>
      </c>
      <c r="B1262">
        <v>2020</v>
      </c>
      <c r="C1262">
        <v>0</v>
      </c>
      <c r="D1262">
        <v>0</v>
      </c>
      <c r="E1262">
        <v>0</v>
      </c>
      <c r="F1262">
        <v>0</v>
      </c>
      <c r="G1262">
        <v>0</v>
      </c>
      <c r="H1262">
        <v>0</v>
      </c>
      <c r="I1262">
        <v>171</v>
      </c>
      <c r="J1262" t="s">
        <v>1276</v>
      </c>
      <c r="K1262" t="str">
        <f>INDEX('Planning Periods'!$O$2:$O$540,MATCH('Table B Values'!A1262,'Planning Periods'!$A$2:$A$540,0))</f>
        <v>Contra Costa County</v>
      </c>
      <c r="S1262" t="s">
        <v>1052</v>
      </c>
      <c r="T1262">
        <v>2018</v>
      </c>
      <c r="U1262">
        <v>0</v>
      </c>
    </row>
    <row r="1263" spans="1:21">
      <c r="A1263" t="s">
        <v>882</v>
      </c>
      <c r="B1263">
        <v>2020</v>
      </c>
      <c r="C1263">
        <v>0</v>
      </c>
      <c r="D1263">
        <v>0</v>
      </c>
      <c r="E1263">
        <v>0</v>
      </c>
      <c r="F1263">
        <v>0</v>
      </c>
      <c r="G1263">
        <v>0</v>
      </c>
      <c r="H1263">
        <v>45</v>
      </c>
      <c r="I1263">
        <v>800</v>
      </c>
      <c r="J1263" t="s">
        <v>1276</v>
      </c>
      <c r="K1263" t="str">
        <f>INDEX('Planning Periods'!$O$2:$O$540,MATCH('Table B Values'!A1263,'Planning Periods'!$A$2:$A$540,0))</f>
        <v>El Dorado County</v>
      </c>
      <c r="S1263" t="s">
        <v>1129</v>
      </c>
      <c r="T1263">
        <v>2018</v>
      </c>
      <c r="U1263">
        <v>0</v>
      </c>
    </row>
    <row r="1264" spans="1:21">
      <c r="A1264" t="s">
        <v>1005</v>
      </c>
      <c r="B1264">
        <v>2020</v>
      </c>
      <c r="C1264">
        <v>27</v>
      </c>
      <c r="D1264">
        <v>0</v>
      </c>
      <c r="E1264">
        <v>26</v>
      </c>
      <c r="F1264">
        <v>0</v>
      </c>
      <c r="G1264">
        <v>6</v>
      </c>
      <c r="H1264">
        <v>0</v>
      </c>
      <c r="I1264">
        <v>166</v>
      </c>
      <c r="J1264" t="s">
        <v>1276</v>
      </c>
      <c r="K1264" t="str">
        <f>INDEX('Planning Periods'!$O$2:$O$540,MATCH('Table B Values'!A1264,'Planning Periods'!$A$2:$A$540,0))</f>
        <v>Los Angeles County</v>
      </c>
      <c r="S1264" t="s">
        <v>1007</v>
      </c>
      <c r="T1264">
        <v>2018</v>
      </c>
      <c r="U1264">
        <v>0</v>
      </c>
    </row>
    <row r="1265" spans="1:21">
      <c r="A1265" t="s">
        <v>1012</v>
      </c>
      <c r="B1265">
        <v>2020</v>
      </c>
      <c r="C1265">
        <v>58</v>
      </c>
      <c r="D1265">
        <v>47</v>
      </c>
      <c r="E1265">
        <v>22</v>
      </c>
      <c r="F1265">
        <v>12</v>
      </c>
      <c r="G1265">
        <v>0</v>
      </c>
      <c r="H1265">
        <v>14</v>
      </c>
      <c r="I1265">
        <v>14</v>
      </c>
      <c r="J1265" t="s">
        <v>1276</v>
      </c>
      <c r="K1265" t="str">
        <f>INDEX('Planning Periods'!$O$2:$O$540,MATCH('Table B Values'!A1265,'Planning Periods'!$A$2:$A$540,0))</f>
        <v>Imperial County</v>
      </c>
      <c r="S1265" t="s">
        <v>1135</v>
      </c>
      <c r="T1265">
        <v>2018</v>
      </c>
      <c r="U1265">
        <v>0</v>
      </c>
    </row>
    <row r="1266" spans="1:21">
      <c r="A1266" t="s">
        <v>1062</v>
      </c>
      <c r="B1266">
        <v>2020</v>
      </c>
      <c r="C1266">
        <v>89</v>
      </c>
      <c r="D1266">
        <v>5</v>
      </c>
      <c r="E1266">
        <v>0</v>
      </c>
      <c r="F1266">
        <v>3</v>
      </c>
      <c r="G1266">
        <v>0</v>
      </c>
      <c r="H1266">
        <v>2</v>
      </c>
      <c r="I1266">
        <v>4</v>
      </c>
      <c r="J1266" t="s">
        <v>1276</v>
      </c>
      <c r="K1266" t="str">
        <f>INDEX('Planning Periods'!$O$2:$O$540,MATCH('Table B Values'!A1266,'Planning Periods'!$A$2:$A$540,0))</f>
        <v>San Mateo County</v>
      </c>
      <c r="S1266" t="s">
        <v>819</v>
      </c>
      <c r="T1266">
        <v>2018</v>
      </c>
      <c r="U1266">
        <v>0</v>
      </c>
    </row>
    <row r="1267" spans="1:21">
      <c r="A1267" t="s">
        <v>1009</v>
      </c>
      <c r="B1267">
        <v>2020</v>
      </c>
      <c r="C1267">
        <v>0</v>
      </c>
      <c r="D1267">
        <v>0</v>
      </c>
      <c r="E1267">
        <v>0</v>
      </c>
      <c r="F1267">
        <v>0</v>
      </c>
      <c r="G1267">
        <v>0</v>
      </c>
      <c r="H1267">
        <v>0</v>
      </c>
      <c r="I1267">
        <v>190</v>
      </c>
      <c r="J1267" t="s">
        <v>1276</v>
      </c>
      <c r="K1267" t="str">
        <f>INDEX('Planning Periods'!$O$2:$O$540,MATCH('Table B Values'!A1267,'Planning Periods'!$A$2:$A$540,0))</f>
        <v>Riverside County</v>
      </c>
      <c r="S1267" t="s">
        <v>882</v>
      </c>
      <c r="T1267">
        <v>2018</v>
      </c>
      <c r="U1267">
        <v>0</v>
      </c>
    </row>
    <row r="1268" spans="1:21">
      <c r="A1268" t="s">
        <v>1014</v>
      </c>
      <c r="B1268">
        <v>2020</v>
      </c>
      <c r="C1268">
        <v>0</v>
      </c>
      <c r="D1268">
        <v>0</v>
      </c>
      <c r="E1268">
        <v>0</v>
      </c>
      <c r="F1268">
        <v>0</v>
      </c>
      <c r="G1268">
        <v>0</v>
      </c>
      <c r="H1268">
        <v>0</v>
      </c>
      <c r="I1268">
        <v>41</v>
      </c>
      <c r="J1268" t="s">
        <v>1276</v>
      </c>
      <c r="K1268" t="str">
        <f>INDEX('Planning Periods'!$O$2:$O$540,MATCH('Table B Values'!A1268,'Planning Periods'!$A$2:$A$540,0))</f>
        <v>San Diego County</v>
      </c>
      <c r="S1268" t="s">
        <v>1005</v>
      </c>
      <c r="T1268">
        <v>2018</v>
      </c>
      <c r="U1268">
        <v>0</v>
      </c>
    </row>
    <row r="1269" spans="1:21">
      <c r="A1269" t="s">
        <v>1003</v>
      </c>
      <c r="B1269">
        <v>2020</v>
      </c>
      <c r="C1269">
        <v>0</v>
      </c>
      <c r="D1269">
        <v>0</v>
      </c>
      <c r="E1269">
        <v>0</v>
      </c>
      <c r="F1269">
        <v>0</v>
      </c>
      <c r="G1269">
        <v>0</v>
      </c>
      <c r="H1269">
        <v>0</v>
      </c>
      <c r="I1269">
        <v>26</v>
      </c>
      <c r="J1269" t="s">
        <v>1276</v>
      </c>
      <c r="K1269" t="str">
        <f>INDEX('Planning Periods'!$O$2:$O$540,MATCH('Table B Values'!A1269,'Planning Periods'!$A$2:$A$540,0))</f>
        <v>Los Angeles County</v>
      </c>
      <c r="S1269" t="s">
        <v>1003</v>
      </c>
      <c r="T1269">
        <v>2018</v>
      </c>
      <c r="U1269">
        <v>0</v>
      </c>
    </row>
    <row r="1270" spans="1:21">
      <c r="A1270" t="s">
        <v>903</v>
      </c>
      <c r="B1270">
        <v>2020</v>
      </c>
      <c r="C1270">
        <v>0</v>
      </c>
      <c r="D1270">
        <v>7</v>
      </c>
      <c r="E1270">
        <v>0</v>
      </c>
      <c r="F1270">
        <v>2</v>
      </c>
      <c r="G1270">
        <v>0</v>
      </c>
      <c r="H1270">
        <v>27</v>
      </c>
      <c r="I1270">
        <v>226</v>
      </c>
      <c r="J1270" t="s">
        <v>1276</v>
      </c>
      <c r="K1270" t="str">
        <f>INDEX('Planning Periods'!$O$2:$O$540,MATCH('Table B Values'!A1270,'Planning Periods'!$A$2:$A$540,0))</f>
        <v>San Diego County</v>
      </c>
      <c r="S1270" t="s">
        <v>903</v>
      </c>
      <c r="T1270">
        <v>2018</v>
      </c>
      <c r="U1270">
        <v>0</v>
      </c>
    </row>
    <row r="1271" spans="1:21">
      <c r="A1271" t="s">
        <v>1134</v>
      </c>
      <c r="B1271">
        <v>2020</v>
      </c>
      <c r="C1271">
        <v>0</v>
      </c>
      <c r="D1271">
        <v>0</v>
      </c>
      <c r="E1271">
        <v>0</v>
      </c>
      <c r="F1271">
        <v>1</v>
      </c>
      <c r="G1271">
        <v>0</v>
      </c>
      <c r="H1271">
        <v>5</v>
      </c>
      <c r="I1271">
        <v>4</v>
      </c>
      <c r="J1271" t="s">
        <v>1276</v>
      </c>
      <c r="K1271" t="str">
        <f>INDEX('Planning Periods'!$O$2:$O$540,MATCH('Table B Values'!A1271,'Planning Periods'!$A$2:$A$540,0))</f>
        <v>Tulare County</v>
      </c>
      <c r="S1271" t="s">
        <v>973</v>
      </c>
      <c r="T1271">
        <v>2018</v>
      </c>
      <c r="U1271">
        <v>0</v>
      </c>
    </row>
    <row r="1272" spans="1:21">
      <c r="A1272" t="s">
        <v>1135</v>
      </c>
      <c r="B1272">
        <v>2020</v>
      </c>
      <c r="C1272">
        <v>0</v>
      </c>
      <c r="D1272">
        <v>0</v>
      </c>
      <c r="E1272">
        <v>0</v>
      </c>
      <c r="F1272">
        <v>0</v>
      </c>
      <c r="G1272">
        <v>0</v>
      </c>
      <c r="H1272">
        <v>6</v>
      </c>
      <c r="I1272">
        <v>11</v>
      </c>
      <c r="J1272" t="s">
        <v>1276</v>
      </c>
      <c r="K1272" t="str">
        <f>INDEX('Planning Periods'!$O$2:$O$540,MATCH('Table B Values'!A1272,'Planning Periods'!$A$2:$A$540,0))</f>
        <v>San Joaquin County</v>
      </c>
      <c r="S1272" t="s">
        <v>971</v>
      </c>
      <c r="T1272">
        <v>2018</v>
      </c>
      <c r="U1272">
        <v>0</v>
      </c>
    </row>
    <row r="1273" spans="1:21">
      <c r="A1273" t="s">
        <v>819</v>
      </c>
      <c r="B1273">
        <v>2020</v>
      </c>
      <c r="C1273">
        <v>0</v>
      </c>
      <c r="D1273">
        <v>0</v>
      </c>
      <c r="E1273">
        <v>0</v>
      </c>
      <c r="F1273">
        <v>0</v>
      </c>
      <c r="G1273">
        <v>0</v>
      </c>
      <c r="H1273">
        <v>0</v>
      </c>
      <c r="I1273">
        <v>762</v>
      </c>
      <c r="J1273" t="s">
        <v>1276</v>
      </c>
      <c r="K1273" t="str">
        <f>INDEX('Planning Periods'!$O$2:$O$540,MATCH('Table B Values'!A1273,'Planning Periods'!$A$2:$A$540,0))</f>
        <v>Sacramento County</v>
      </c>
      <c r="S1273" t="s">
        <v>870</v>
      </c>
      <c r="T1273">
        <v>2018</v>
      </c>
      <c r="U1273">
        <v>0</v>
      </c>
    </row>
    <row r="1274" spans="1:21">
      <c r="A1274" t="s">
        <v>1129</v>
      </c>
      <c r="B1274">
        <v>2020</v>
      </c>
      <c r="C1274">
        <v>20</v>
      </c>
      <c r="D1274">
        <v>0</v>
      </c>
      <c r="E1274">
        <v>30</v>
      </c>
      <c r="F1274">
        <v>0</v>
      </c>
      <c r="G1274">
        <v>35</v>
      </c>
      <c r="H1274">
        <v>0</v>
      </c>
      <c r="I1274" s="359">
        <v>417</v>
      </c>
      <c r="J1274" t="s">
        <v>1276</v>
      </c>
      <c r="K1274" t="str">
        <f>INDEX('Planning Periods'!$O$2:$O$540,MATCH('Table B Values'!A1274,'Planning Periods'!$A$2:$A$540,0))</f>
        <v>Alameda County</v>
      </c>
      <c r="S1274" t="s">
        <v>1131</v>
      </c>
      <c r="T1274">
        <v>2018</v>
      </c>
      <c r="U1274">
        <v>0</v>
      </c>
    </row>
    <row r="1275" spans="1:21">
      <c r="A1275" t="s">
        <v>1007</v>
      </c>
      <c r="B1275">
        <v>2020</v>
      </c>
      <c r="C1275">
        <v>1</v>
      </c>
      <c r="D1275">
        <v>22</v>
      </c>
      <c r="E1275">
        <v>2</v>
      </c>
      <c r="F1275">
        <v>4</v>
      </c>
      <c r="G1275">
        <v>0</v>
      </c>
      <c r="H1275">
        <v>33</v>
      </c>
      <c r="I1275">
        <v>139</v>
      </c>
      <c r="J1275" t="s">
        <v>1276</v>
      </c>
      <c r="K1275" t="str">
        <f>INDEX('Planning Periods'!$O$2:$O$540,MATCH('Table B Values'!A1275,'Planning Periods'!$A$2:$A$540,0))</f>
        <v>San Diego County</v>
      </c>
      <c r="S1275" t="s">
        <v>1272</v>
      </c>
      <c r="T1275">
        <v>2018</v>
      </c>
      <c r="U1275">
        <v>0</v>
      </c>
    </row>
    <row r="1276" spans="1:21">
      <c r="A1276" t="s">
        <v>1277</v>
      </c>
      <c r="B1276">
        <v>2020</v>
      </c>
      <c r="C1276">
        <v>0</v>
      </c>
      <c r="D1276">
        <v>0</v>
      </c>
      <c r="E1276">
        <v>0</v>
      </c>
      <c r="F1276">
        <v>0</v>
      </c>
      <c r="G1276">
        <v>0</v>
      </c>
      <c r="H1276">
        <v>2</v>
      </c>
      <c r="I1276">
        <v>0</v>
      </c>
      <c r="J1276" t="s">
        <v>1276</v>
      </c>
      <c r="K1276" t="str">
        <f>INDEX('Planning Periods'!$O$2:$O$540,MATCH('Table B Values'!A1276,'Planning Periods'!$A$2:$A$540,0))</f>
        <v>Marin County</v>
      </c>
      <c r="S1276" t="s">
        <v>969</v>
      </c>
      <c r="T1276">
        <v>2018</v>
      </c>
      <c r="U1276">
        <v>0</v>
      </c>
    </row>
    <row r="1277" spans="1:21">
      <c r="A1277" t="s">
        <v>1137</v>
      </c>
      <c r="B1277">
        <v>2020</v>
      </c>
      <c r="C1277">
        <v>0</v>
      </c>
      <c r="D1277">
        <v>0</v>
      </c>
      <c r="E1277">
        <v>0</v>
      </c>
      <c r="F1277">
        <v>0</v>
      </c>
      <c r="G1277">
        <v>0</v>
      </c>
      <c r="H1277">
        <v>5</v>
      </c>
      <c r="I1277">
        <v>3</v>
      </c>
      <c r="J1277" t="s">
        <v>1276</v>
      </c>
      <c r="K1277" t="str">
        <f>INDEX('Planning Periods'!$O$2:$O$540,MATCH('Table B Values'!A1277,'Planning Periods'!$A$2:$A$540,0))</f>
        <v>Solano County</v>
      </c>
      <c r="S1277" t="s">
        <v>1130</v>
      </c>
      <c r="T1277">
        <v>2018</v>
      </c>
      <c r="U1277">
        <v>6</v>
      </c>
    </row>
    <row r="1278" spans="1:21">
      <c r="A1278" t="s">
        <v>1142</v>
      </c>
      <c r="B1278">
        <v>2020</v>
      </c>
      <c r="C1278">
        <v>85</v>
      </c>
      <c r="D1278">
        <v>0</v>
      </c>
      <c r="E1278">
        <v>101</v>
      </c>
      <c r="F1278">
        <v>0</v>
      </c>
      <c r="G1278">
        <v>0</v>
      </c>
      <c r="H1278">
        <v>0</v>
      </c>
      <c r="I1278" s="359">
        <v>580</v>
      </c>
      <c r="J1278" t="s">
        <v>1276</v>
      </c>
      <c r="K1278" t="str">
        <f>INDEX('Planning Periods'!$O$2:$O$540,MATCH('Table B Values'!A1278,'Planning Periods'!$A$2:$A$540,0))</f>
        <v>Alameda County</v>
      </c>
      <c r="S1278" t="s">
        <v>989</v>
      </c>
      <c r="T1278">
        <v>2018</v>
      </c>
      <c r="U1278">
        <v>0</v>
      </c>
    </row>
    <row r="1279" spans="1:21">
      <c r="A1279" t="s">
        <v>1136</v>
      </c>
      <c r="B1279">
        <v>2020</v>
      </c>
      <c r="C1279">
        <v>22</v>
      </c>
      <c r="D1279">
        <v>0</v>
      </c>
      <c r="E1279">
        <v>44</v>
      </c>
      <c r="F1279">
        <v>0</v>
      </c>
      <c r="G1279">
        <v>0</v>
      </c>
      <c r="H1279">
        <v>11</v>
      </c>
      <c r="I1279">
        <v>9</v>
      </c>
      <c r="J1279" t="s">
        <v>1276</v>
      </c>
      <c r="K1279" t="str">
        <f>INDEX('Planning Periods'!$O$2:$O$540,MATCH('Table B Values'!A1279,'Planning Periods'!$A$2:$A$540,0))</f>
        <v>San Mateo County</v>
      </c>
      <c r="S1279" t="s">
        <v>873</v>
      </c>
      <c r="T1279">
        <v>2018</v>
      </c>
      <c r="U1279">
        <v>0</v>
      </c>
    </row>
    <row r="1280" spans="1:21">
      <c r="A1280" t="s">
        <v>1140</v>
      </c>
      <c r="B1280">
        <v>2020</v>
      </c>
      <c r="C1280">
        <v>0</v>
      </c>
      <c r="D1280">
        <v>0</v>
      </c>
      <c r="E1280">
        <v>0</v>
      </c>
      <c r="F1280">
        <v>0</v>
      </c>
      <c r="G1280">
        <v>0</v>
      </c>
      <c r="H1280">
        <v>1</v>
      </c>
      <c r="I1280">
        <v>264</v>
      </c>
      <c r="J1280" t="s">
        <v>1276</v>
      </c>
      <c r="K1280" t="str">
        <f>INDEX('Planning Periods'!$O$2:$O$540,MATCH('Table B Values'!A1280,'Planning Periods'!$A$2:$A$540,0))</f>
        <v>Riverside County</v>
      </c>
      <c r="S1280" t="s">
        <v>1065</v>
      </c>
      <c r="T1280">
        <v>2018</v>
      </c>
      <c r="U1280">
        <v>0</v>
      </c>
    </row>
    <row r="1281" spans="1:21">
      <c r="A1281" t="s">
        <v>1096</v>
      </c>
      <c r="B1281">
        <v>2020</v>
      </c>
      <c r="C1281">
        <v>0</v>
      </c>
      <c r="D1281">
        <v>0</v>
      </c>
      <c r="E1281">
        <v>0</v>
      </c>
      <c r="F1281">
        <v>0</v>
      </c>
      <c r="G1281">
        <v>0</v>
      </c>
      <c r="H1281">
        <v>0</v>
      </c>
      <c r="I1281">
        <v>10</v>
      </c>
      <c r="J1281" t="s">
        <v>1276</v>
      </c>
      <c r="K1281" t="str">
        <f>INDEX('Planning Periods'!$O$2:$O$540,MATCH('Table B Values'!A1281,'Planning Periods'!$A$2:$A$540,0))</f>
        <v>Los Angeles County</v>
      </c>
      <c r="S1281" t="s">
        <v>1049</v>
      </c>
      <c r="T1281">
        <v>2018</v>
      </c>
      <c r="U1281">
        <v>0</v>
      </c>
    </row>
    <row r="1282" spans="1:21">
      <c r="A1282" t="s">
        <v>1088</v>
      </c>
      <c r="B1282">
        <v>2020</v>
      </c>
      <c r="C1282">
        <v>0</v>
      </c>
      <c r="D1282">
        <v>0</v>
      </c>
      <c r="E1282">
        <v>0</v>
      </c>
      <c r="F1282">
        <v>0</v>
      </c>
      <c r="G1282">
        <v>0</v>
      </c>
      <c r="H1282">
        <v>0</v>
      </c>
      <c r="I1282">
        <v>54</v>
      </c>
      <c r="J1282" t="s">
        <v>1276</v>
      </c>
      <c r="K1282" t="str">
        <f>INDEX('Planning Periods'!$O$2:$O$540,MATCH('Table B Values'!A1282,'Planning Periods'!$A$2:$A$540,0))</f>
        <v>Los Angeles County</v>
      </c>
      <c r="S1282" t="s">
        <v>850</v>
      </c>
      <c r="T1282">
        <v>2018</v>
      </c>
      <c r="U1282">
        <v>36</v>
      </c>
    </row>
    <row r="1283" spans="1:21">
      <c r="A1283" t="s">
        <v>1086</v>
      </c>
      <c r="B1283">
        <v>2020</v>
      </c>
      <c r="C1283">
        <v>0</v>
      </c>
      <c r="D1283">
        <v>3</v>
      </c>
      <c r="E1283">
        <v>0</v>
      </c>
      <c r="F1283">
        <v>0</v>
      </c>
      <c r="G1283">
        <v>0</v>
      </c>
      <c r="H1283">
        <v>0</v>
      </c>
      <c r="I1283" s="359">
        <v>5</v>
      </c>
      <c r="J1283" t="s">
        <v>1276</v>
      </c>
      <c r="K1283" t="str">
        <f>INDEX('Planning Periods'!$O$2:$O$540,MATCH('Table B Values'!A1283,'Planning Periods'!$A$2:$A$540,0))</f>
        <v>Los Angeles County</v>
      </c>
      <c r="S1283" t="s">
        <v>995</v>
      </c>
      <c r="T1283">
        <v>2018</v>
      </c>
      <c r="U1283">
        <v>0</v>
      </c>
    </row>
    <row r="1284" spans="1:21">
      <c r="A1284" t="s">
        <v>1108</v>
      </c>
      <c r="B1284">
        <v>2020</v>
      </c>
      <c r="C1284">
        <v>0</v>
      </c>
      <c r="D1284">
        <v>0</v>
      </c>
      <c r="E1284">
        <v>0</v>
      </c>
      <c r="F1284">
        <v>0</v>
      </c>
      <c r="G1284">
        <v>0</v>
      </c>
      <c r="H1284">
        <v>0</v>
      </c>
      <c r="I1284">
        <v>20</v>
      </c>
      <c r="J1284" t="s">
        <v>1276</v>
      </c>
      <c r="K1284" t="str">
        <f>INDEX('Planning Periods'!$O$2:$O$540,MATCH('Table B Values'!A1284,'Planning Periods'!$A$2:$A$540,0))</f>
        <v>Orange County</v>
      </c>
      <c r="S1284" t="s">
        <v>991</v>
      </c>
      <c r="T1284">
        <v>2018</v>
      </c>
      <c r="U1284">
        <v>0</v>
      </c>
    </row>
    <row r="1285" spans="1:21">
      <c r="A1285" t="s">
        <v>1153</v>
      </c>
      <c r="B1285">
        <v>2020</v>
      </c>
      <c r="C1285">
        <v>0</v>
      </c>
      <c r="D1285">
        <v>0</v>
      </c>
      <c r="E1285">
        <v>0</v>
      </c>
      <c r="F1285">
        <v>0</v>
      </c>
      <c r="G1285">
        <v>0</v>
      </c>
      <c r="H1285">
        <v>20</v>
      </c>
      <c r="I1285">
        <v>268</v>
      </c>
      <c r="J1285" t="s">
        <v>1276</v>
      </c>
      <c r="K1285" t="str">
        <f>INDEX('Planning Periods'!$O$2:$O$540,MATCH('Table B Values'!A1285,'Planning Periods'!$A$2:$A$540,0))</f>
        <v>Contra Costa County</v>
      </c>
      <c r="S1285" t="s">
        <v>1293</v>
      </c>
      <c r="T1285">
        <v>2018</v>
      </c>
      <c r="U1285">
        <v>0</v>
      </c>
    </row>
    <row r="1286" spans="1:21">
      <c r="A1286" t="s">
        <v>1161</v>
      </c>
      <c r="B1286">
        <v>2020</v>
      </c>
      <c r="C1286">
        <v>0</v>
      </c>
      <c r="D1286">
        <v>0</v>
      </c>
      <c r="E1286">
        <v>0</v>
      </c>
      <c r="F1286">
        <v>0</v>
      </c>
      <c r="G1286">
        <v>0</v>
      </c>
      <c r="H1286">
        <v>2</v>
      </c>
      <c r="I1286">
        <v>1</v>
      </c>
      <c r="J1286" t="s">
        <v>1276</v>
      </c>
      <c r="K1286" t="str">
        <f>INDEX('Planning Periods'!$O$2:$O$540,MATCH('Table B Values'!A1286,'Planning Periods'!$A$2:$A$540,0))</f>
        <v>San Mateo County</v>
      </c>
      <c r="S1286" t="s">
        <v>1014</v>
      </c>
      <c r="T1286">
        <v>2018</v>
      </c>
      <c r="U1286">
        <v>0</v>
      </c>
    </row>
    <row r="1287" spans="1:21">
      <c r="A1287" t="s">
        <v>1107</v>
      </c>
      <c r="B1287">
        <v>2020</v>
      </c>
      <c r="C1287">
        <v>40</v>
      </c>
      <c r="D1287">
        <v>0</v>
      </c>
      <c r="E1287">
        <v>45</v>
      </c>
      <c r="F1287">
        <v>9</v>
      </c>
      <c r="G1287">
        <v>2</v>
      </c>
      <c r="H1287">
        <v>28</v>
      </c>
      <c r="I1287" s="359">
        <v>0</v>
      </c>
      <c r="J1287" t="s">
        <v>1276</v>
      </c>
      <c r="K1287" t="str">
        <f>INDEX('Planning Periods'!$O$2:$O$540,MATCH('Table B Values'!A1287,'Planning Periods'!$A$2:$A$540,0))</f>
        <v>Imperial County</v>
      </c>
      <c r="S1287" t="s">
        <v>1012</v>
      </c>
      <c r="T1287">
        <v>2018</v>
      </c>
      <c r="U1287">
        <v>0</v>
      </c>
    </row>
    <row r="1288" spans="1:21">
      <c r="A1288" t="s">
        <v>1093</v>
      </c>
      <c r="B1288">
        <v>2020</v>
      </c>
      <c r="C1288">
        <v>0</v>
      </c>
      <c r="D1288">
        <v>0</v>
      </c>
      <c r="E1288">
        <v>0</v>
      </c>
      <c r="F1288">
        <v>1</v>
      </c>
      <c r="G1288">
        <v>0</v>
      </c>
      <c r="H1288">
        <v>1</v>
      </c>
      <c r="I1288">
        <v>23</v>
      </c>
      <c r="J1288" t="s">
        <v>1276</v>
      </c>
      <c r="K1288" t="str">
        <f>INDEX('Planning Periods'!$O$2:$O$540,MATCH('Table B Values'!A1288,'Planning Periods'!$A$2:$A$540,0))</f>
        <v>San Bernardino County</v>
      </c>
      <c r="S1288" t="s">
        <v>1127</v>
      </c>
      <c r="T1288">
        <v>2018</v>
      </c>
      <c r="U1288">
        <v>0</v>
      </c>
    </row>
    <row r="1289" spans="1:21">
      <c r="A1289" t="s">
        <v>1091</v>
      </c>
      <c r="B1289">
        <v>2020</v>
      </c>
      <c r="C1289">
        <v>0</v>
      </c>
      <c r="D1289">
        <v>0</v>
      </c>
      <c r="E1289">
        <v>0</v>
      </c>
      <c r="F1289">
        <v>3</v>
      </c>
      <c r="G1289">
        <v>0</v>
      </c>
      <c r="H1289">
        <v>7</v>
      </c>
      <c r="I1289">
        <v>0</v>
      </c>
      <c r="J1289" t="s">
        <v>1276</v>
      </c>
      <c r="K1289" t="str">
        <f>INDEX('Planning Periods'!$O$2:$O$540,MATCH('Table B Values'!A1289,'Planning Periods'!$A$2:$A$540,0))</f>
        <v>Inyo County</v>
      </c>
      <c r="S1289" t="s">
        <v>1009</v>
      </c>
      <c r="T1289">
        <v>2018</v>
      </c>
      <c r="U1289">
        <v>0</v>
      </c>
    </row>
    <row r="1290" spans="1:21">
      <c r="A1290" t="s">
        <v>1139</v>
      </c>
      <c r="B1290">
        <v>2020</v>
      </c>
      <c r="C1290">
        <v>0</v>
      </c>
      <c r="D1290">
        <v>0</v>
      </c>
      <c r="E1290">
        <v>0</v>
      </c>
      <c r="F1290">
        <v>0</v>
      </c>
      <c r="G1290">
        <v>0</v>
      </c>
      <c r="H1290">
        <v>2</v>
      </c>
      <c r="I1290">
        <v>0</v>
      </c>
      <c r="J1290" t="s">
        <v>1276</v>
      </c>
      <c r="K1290" t="str">
        <f>INDEX('Planning Periods'!$O$2:$O$540,MATCH('Table B Values'!A1290,'Planning Periods'!$A$2:$A$540,0))</f>
        <v>Riverside County</v>
      </c>
      <c r="S1290" t="s">
        <v>993</v>
      </c>
      <c r="T1290">
        <v>2018</v>
      </c>
      <c r="U1290">
        <v>0</v>
      </c>
    </row>
    <row r="1291" spans="1:21">
      <c r="A1291" t="s">
        <v>1077</v>
      </c>
      <c r="B1291">
        <v>2020</v>
      </c>
      <c r="C1291">
        <v>0</v>
      </c>
      <c r="D1291">
        <v>0</v>
      </c>
      <c r="E1291">
        <v>0</v>
      </c>
      <c r="F1291">
        <v>0</v>
      </c>
      <c r="G1291">
        <v>0</v>
      </c>
      <c r="H1291">
        <v>0</v>
      </c>
      <c r="I1291">
        <v>54</v>
      </c>
      <c r="J1291" t="s">
        <v>1276</v>
      </c>
      <c r="K1291" t="str">
        <f>INDEX('Planning Periods'!$O$2:$O$540,MATCH('Table B Values'!A1291,'Planning Periods'!$A$2:$A$540,0))</f>
        <v>San Luis Obispo County</v>
      </c>
      <c r="S1291" t="s">
        <v>940</v>
      </c>
      <c r="T1291">
        <v>2018</v>
      </c>
      <c r="U1291">
        <v>0</v>
      </c>
    </row>
    <row r="1292" spans="1:21">
      <c r="A1292" t="s">
        <v>1100</v>
      </c>
      <c r="B1292">
        <v>2020</v>
      </c>
      <c r="C1292">
        <v>0</v>
      </c>
      <c r="D1292">
        <v>0</v>
      </c>
      <c r="E1292">
        <v>0</v>
      </c>
      <c r="F1292">
        <v>0</v>
      </c>
      <c r="G1292">
        <v>0</v>
      </c>
      <c r="H1292">
        <v>0</v>
      </c>
      <c r="I1292">
        <v>6</v>
      </c>
      <c r="J1292" t="s">
        <v>1276</v>
      </c>
      <c r="K1292" t="str">
        <f>INDEX('Planning Periods'!$O$2:$O$540,MATCH('Table B Values'!A1292,'Planning Periods'!$A$2:$A$540,0))</f>
        <v>Los Angeles County</v>
      </c>
      <c r="S1292" t="s">
        <v>1059</v>
      </c>
      <c r="T1292">
        <v>2018</v>
      </c>
      <c r="U1292">
        <v>0</v>
      </c>
    </row>
    <row r="1293" spans="1:21">
      <c r="A1293" t="s">
        <v>1151</v>
      </c>
      <c r="B1293">
        <v>2020</v>
      </c>
      <c r="C1293">
        <v>0</v>
      </c>
      <c r="D1293">
        <v>0</v>
      </c>
      <c r="E1293">
        <v>0</v>
      </c>
      <c r="F1293">
        <v>0</v>
      </c>
      <c r="G1293">
        <v>0</v>
      </c>
      <c r="H1293">
        <v>1</v>
      </c>
      <c r="I1293">
        <v>2</v>
      </c>
      <c r="J1293" t="s">
        <v>1276</v>
      </c>
      <c r="K1293" t="str">
        <f>INDEX('Planning Periods'!$O$2:$O$540,MATCH('Table B Values'!A1293,'Planning Periods'!$A$2:$A$540,0))</f>
        <v>Kern County</v>
      </c>
      <c r="S1293" t="s">
        <v>1294</v>
      </c>
      <c r="T1293">
        <v>2018</v>
      </c>
      <c r="U1293">
        <v>0</v>
      </c>
    </row>
    <row r="1294" spans="1:21">
      <c r="A1294" t="s">
        <v>1144</v>
      </c>
      <c r="B1294">
        <v>2020</v>
      </c>
      <c r="C1294">
        <v>91</v>
      </c>
      <c r="D1294">
        <v>14</v>
      </c>
      <c r="E1294">
        <v>299</v>
      </c>
      <c r="F1294">
        <v>0</v>
      </c>
      <c r="G1294">
        <v>0</v>
      </c>
      <c r="H1294">
        <v>2</v>
      </c>
      <c r="I1294">
        <v>308</v>
      </c>
      <c r="J1294" t="s">
        <v>1276</v>
      </c>
      <c r="K1294" t="str">
        <f>INDEX('Planning Periods'!$O$2:$O$540,MATCH('Table B Values'!A1294,'Planning Periods'!$A$2:$A$540,0))</f>
        <v>Contra Costa County</v>
      </c>
      <c r="S1294" t="s">
        <v>1098</v>
      </c>
      <c r="T1294">
        <v>2018</v>
      </c>
      <c r="U1294">
        <v>0</v>
      </c>
    </row>
    <row r="1295" spans="1:21">
      <c r="A1295" t="s">
        <v>1075</v>
      </c>
      <c r="B1295">
        <v>2020</v>
      </c>
      <c r="C1295">
        <v>0</v>
      </c>
      <c r="D1295">
        <v>0</v>
      </c>
      <c r="E1295">
        <v>0</v>
      </c>
      <c r="F1295">
        <v>0</v>
      </c>
      <c r="G1295">
        <v>0</v>
      </c>
      <c r="H1295">
        <v>194</v>
      </c>
      <c r="I1295">
        <v>0</v>
      </c>
      <c r="J1295" t="s">
        <v>1276</v>
      </c>
      <c r="K1295" t="str">
        <f>INDEX('Planning Periods'!$O$2:$O$540,MATCH('Table B Values'!A1295,'Planning Periods'!$A$2:$A$540,0))</f>
        <v>San Bernardino County</v>
      </c>
      <c r="S1295" t="s">
        <v>1152</v>
      </c>
      <c r="T1295">
        <v>2018</v>
      </c>
      <c r="U1295">
        <v>1</v>
      </c>
    </row>
    <row r="1296" spans="1:21">
      <c r="A1296" t="s">
        <v>1073</v>
      </c>
      <c r="B1296">
        <v>2020</v>
      </c>
      <c r="C1296">
        <v>0</v>
      </c>
      <c r="D1296">
        <v>0</v>
      </c>
      <c r="E1296">
        <v>0</v>
      </c>
      <c r="F1296">
        <v>0</v>
      </c>
      <c r="G1296">
        <v>0</v>
      </c>
      <c r="H1296">
        <v>0</v>
      </c>
      <c r="I1296">
        <v>96</v>
      </c>
      <c r="J1296" t="s">
        <v>1276</v>
      </c>
      <c r="K1296" t="str">
        <f>INDEX('Planning Periods'!$O$2:$O$540,MATCH('Table B Values'!A1296,'Planning Periods'!$A$2:$A$540,0))</f>
        <v>Los Angeles County</v>
      </c>
      <c r="S1296" t="s">
        <v>1150</v>
      </c>
      <c r="T1296">
        <v>2018</v>
      </c>
      <c r="U1296">
        <v>0</v>
      </c>
    </row>
    <row r="1297" spans="1:21">
      <c r="A1297" t="s">
        <v>1098</v>
      </c>
      <c r="B1297">
        <v>2020</v>
      </c>
      <c r="C1297">
        <v>0</v>
      </c>
      <c r="D1297">
        <v>0</v>
      </c>
      <c r="E1297">
        <v>0</v>
      </c>
      <c r="F1297">
        <v>5</v>
      </c>
      <c r="G1297">
        <v>0</v>
      </c>
      <c r="H1297">
        <v>4</v>
      </c>
      <c r="I1297">
        <v>36</v>
      </c>
      <c r="J1297" t="s">
        <v>1276</v>
      </c>
      <c r="K1297" t="str">
        <f>INDEX('Planning Periods'!$O$2:$O$540,MATCH('Table B Values'!A1297,'Planning Periods'!$A$2:$A$540,0))</f>
        <v>San Luis Obispo County</v>
      </c>
      <c r="S1297" t="s">
        <v>1151</v>
      </c>
      <c r="T1297">
        <v>2018</v>
      </c>
      <c r="U1297">
        <v>0</v>
      </c>
    </row>
    <row r="1298" spans="1:21">
      <c r="A1298" t="s">
        <v>1148</v>
      </c>
      <c r="B1298">
        <v>2020</v>
      </c>
      <c r="C1298">
        <v>0</v>
      </c>
      <c r="D1298">
        <v>0</v>
      </c>
      <c r="E1298">
        <v>0</v>
      </c>
      <c r="F1298">
        <v>0</v>
      </c>
      <c r="G1298">
        <v>0</v>
      </c>
      <c r="H1298">
        <v>0</v>
      </c>
      <c r="I1298">
        <v>21</v>
      </c>
      <c r="J1298" t="s">
        <v>1276</v>
      </c>
      <c r="K1298" t="str">
        <f>INDEX('Planning Periods'!$O$2:$O$540,MATCH('Table B Values'!A1298,'Planning Periods'!$A$2:$A$540,0))</f>
        <v>Los Angeles County</v>
      </c>
      <c r="S1298" t="s">
        <v>798</v>
      </c>
      <c r="T1298">
        <v>2018</v>
      </c>
      <c r="U1298">
        <v>0</v>
      </c>
    </row>
    <row r="1299" spans="1:21">
      <c r="A1299" t="s">
        <v>1149</v>
      </c>
      <c r="B1299">
        <v>2020</v>
      </c>
      <c r="C1299">
        <v>192</v>
      </c>
      <c r="D1299">
        <v>0</v>
      </c>
      <c r="E1299">
        <v>37</v>
      </c>
      <c r="F1299">
        <v>1</v>
      </c>
      <c r="G1299">
        <v>9</v>
      </c>
      <c r="H1299">
        <v>0</v>
      </c>
      <c r="I1299" s="359">
        <v>1218</v>
      </c>
      <c r="J1299" t="s">
        <v>1276</v>
      </c>
      <c r="K1299" t="str">
        <f>INDEX('Planning Periods'!$O$2:$O$540,MATCH('Table B Values'!A1299,'Planning Periods'!$A$2:$A$540,0))</f>
        <v>Kern County</v>
      </c>
      <c r="S1299" t="s">
        <v>1077</v>
      </c>
      <c r="T1299">
        <v>2018</v>
      </c>
      <c r="U1299">
        <v>0</v>
      </c>
    </row>
    <row r="1300" spans="1:21">
      <c r="A1300" t="s">
        <v>1102</v>
      </c>
      <c r="B1300">
        <v>2020</v>
      </c>
      <c r="C1300">
        <v>0</v>
      </c>
      <c r="D1300">
        <v>0</v>
      </c>
      <c r="E1300">
        <v>0</v>
      </c>
      <c r="F1300">
        <v>0</v>
      </c>
      <c r="G1300">
        <v>0</v>
      </c>
      <c r="H1300">
        <v>0</v>
      </c>
      <c r="I1300">
        <v>16</v>
      </c>
      <c r="J1300" t="s">
        <v>1276</v>
      </c>
      <c r="K1300" t="str">
        <f>INDEX('Planning Periods'!$O$2:$O$540,MATCH('Table B Values'!A1300,'Planning Periods'!$A$2:$A$540,0))</f>
        <v>Los Angeles County</v>
      </c>
      <c r="S1300" t="s">
        <v>1100</v>
      </c>
      <c r="T1300">
        <v>2018</v>
      </c>
      <c r="U1300">
        <v>0</v>
      </c>
    </row>
    <row r="1301" spans="1:21">
      <c r="A1301" t="s">
        <v>1295</v>
      </c>
      <c r="B1301">
        <v>2020</v>
      </c>
      <c r="C1301">
        <v>0</v>
      </c>
      <c r="D1301">
        <v>0</v>
      </c>
      <c r="E1301">
        <v>0</v>
      </c>
      <c r="F1301">
        <v>0</v>
      </c>
      <c r="G1301">
        <v>0</v>
      </c>
      <c r="H1301">
        <v>0</v>
      </c>
      <c r="I1301">
        <v>4</v>
      </c>
      <c r="J1301" t="s">
        <v>1276</v>
      </c>
      <c r="K1301" t="str">
        <f>INDEX('Planning Periods'!$O$2:$O$540,MATCH('Table B Values'!A1301,'Planning Periods'!$A$2:$A$540,0))</f>
        <v>Los Angeles County</v>
      </c>
      <c r="S1301" t="s">
        <v>1103</v>
      </c>
      <c r="T1301">
        <v>2018</v>
      </c>
      <c r="U1301">
        <v>0</v>
      </c>
    </row>
    <row r="1302" spans="1:21">
      <c r="A1302" t="s">
        <v>1152</v>
      </c>
      <c r="B1302">
        <v>2020</v>
      </c>
      <c r="C1302">
        <v>0</v>
      </c>
      <c r="D1302">
        <v>20</v>
      </c>
      <c r="E1302">
        <v>0</v>
      </c>
      <c r="F1302">
        <v>5</v>
      </c>
      <c r="G1302">
        <v>0</v>
      </c>
      <c r="H1302">
        <v>9</v>
      </c>
      <c r="I1302">
        <v>25</v>
      </c>
      <c r="J1302" t="s">
        <v>1276</v>
      </c>
      <c r="K1302" t="str">
        <f>INDEX('Planning Periods'!$O$2:$O$540,MATCH('Table B Values'!A1302,'Planning Periods'!$A$2:$A$540,0))</f>
        <v>San Mateo County</v>
      </c>
      <c r="S1302" t="s">
        <v>1289</v>
      </c>
      <c r="T1302">
        <v>2018</v>
      </c>
      <c r="U1302">
        <v>0</v>
      </c>
    </row>
    <row r="1303" spans="1:21">
      <c r="A1303" t="s">
        <v>1150</v>
      </c>
      <c r="B1303">
        <v>2020</v>
      </c>
      <c r="C1303">
        <v>0</v>
      </c>
      <c r="D1303">
        <v>0</v>
      </c>
      <c r="E1303">
        <v>0</v>
      </c>
      <c r="F1303">
        <v>0</v>
      </c>
      <c r="G1303">
        <v>0</v>
      </c>
      <c r="H1303">
        <v>0</v>
      </c>
      <c r="I1303">
        <v>54</v>
      </c>
      <c r="J1303" t="s">
        <v>1276</v>
      </c>
      <c r="K1303" t="str">
        <f>INDEX('Planning Periods'!$O$2:$O$540,MATCH('Table B Values'!A1303,'Planning Periods'!$A$2:$A$540,0))</f>
        <v>Merced County</v>
      </c>
      <c r="S1303" t="s">
        <v>1140</v>
      </c>
      <c r="T1303">
        <v>2018</v>
      </c>
      <c r="U1303">
        <v>0</v>
      </c>
    </row>
    <row r="1304" spans="1:21">
      <c r="A1304" t="s">
        <v>1103</v>
      </c>
      <c r="B1304">
        <v>2020</v>
      </c>
      <c r="C1304">
        <v>0</v>
      </c>
      <c r="D1304">
        <v>0</v>
      </c>
      <c r="E1304">
        <v>0</v>
      </c>
      <c r="F1304">
        <v>0</v>
      </c>
      <c r="G1304">
        <v>0</v>
      </c>
      <c r="H1304">
        <v>4</v>
      </c>
      <c r="I1304">
        <v>17</v>
      </c>
      <c r="J1304" t="s">
        <v>1276</v>
      </c>
      <c r="K1304" t="str">
        <f>INDEX('Planning Periods'!$O$2:$O$540,MATCH('Table B Values'!A1304,'Planning Periods'!$A$2:$A$540,0))</f>
        <v>Placer County</v>
      </c>
      <c r="S1304" t="s">
        <v>1096</v>
      </c>
      <c r="T1304">
        <v>2018</v>
      </c>
      <c r="U1304">
        <v>0</v>
      </c>
    </row>
    <row r="1305" spans="1:21">
      <c r="A1305" t="s">
        <v>955</v>
      </c>
      <c r="B1305">
        <v>2020</v>
      </c>
      <c r="C1305">
        <v>0</v>
      </c>
      <c r="D1305">
        <v>57</v>
      </c>
      <c r="E1305">
        <v>0</v>
      </c>
      <c r="F1305">
        <v>1</v>
      </c>
      <c r="G1305">
        <v>0</v>
      </c>
      <c r="H1305">
        <v>0</v>
      </c>
      <c r="I1305">
        <v>46</v>
      </c>
      <c r="J1305" t="s">
        <v>1276</v>
      </c>
      <c r="K1305" t="str">
        <f>INDEX('Planning Periods'!$O$2:$O$540,MATCH('Table B Values'!A1305,'Planning Periods'!$A$2:$A$540,0))</f>
        <v>Orange County</v>
      </c>
      <c r="S1305" t="s">
        <v>1102</v>
      </c>
      <c r="T1305">
        <v>2018</v>
      </c>
      <c r="U1305">
        <v>0</v>
      </c>
    </row>
    <row r="1306" spans="1:21">
      <c r="A1306" t="s">
        <v>836</v>
      </c>
      <c r="B1306">
        <v>2020</v>
      </c>
      <c r="C1306">
        <v>0</v>
      </c>
      <c r="D1306">
        <v>0</v>
      </c>
      <c r="E1306">
        <v>0</v>
      </c>
      <c r="F1306">
        <v>0</v>
      </c>
      <c r="G1306">
        <v>0</v>
      </c>
      <c r="H1306">
        <v>0</v>
      </c>
      <c r="I1306">
        <v>960</v>
      </c>
      <c r="J1306" t="s">
        <v>1276</v>
      </c>
      <c r="K1306" t="str">
        <f>INDEX('Planning Periods'!$O$2:$O$540,MATCH('Table B Values'!A1306,'Planning Periods'!$A$2:$A$540,0))</f>
        <v>San Diego County</v>
      </c>
      <c r="S1306" t="s">
        <v>1278</v>
      </c>
      <c r="T1306">
        <v>2018</v>
      </c>
      <c r="U1306">
        <v>0</v>
      </c>
    </row>
    <row r="1307" spans="1:21">
      <c r="A1307" t="s">
        <v>1128</v>
      </c>
      <c r="B1307">
        <v>2020</v>
      </c>
      <c r="C1307">
        <v>0</v>
      </c>
      <c r="D1307">
        <v>2</v>
      </c>
      <c r="E1307">
        <v>0</v>
      </c>
      <c r="F1307">
        <v>1</v>
      </c>
      <c r="G1307">
        <v>0</v>
      </c>
      <c r="H1307">
        <v>2</v>
      </c>
      <c r="I1307">
        <v>26</v>
      </c>
      <c r="J1307" t="s">
        <v>1276</v>
      </c>
      <c r="K1307" t="str">
        <f>INDEX('Planning Periods'!$O$2:$O$540,MATCH('Table B Values'!A1307,'Planning Periods'!$A$2:$A$540,0))</f>
        <v>Sacramento County</v>
      </c>
      <c r="S1307" t="s">
        <v>1148</v>
      </c>
      <c r="T1307">
        <v>2018</v>
      </c>
      <c r="U1307">
        <v>0</v>
      </c>
    </row>
    <row r="1308" spans="1:21">
      <c r="A1308" t="s">
        <v>1123</v>
      </c>
      <c r="B1308">
        <v>2020</v>
      </c>
      <c r="C1308">
        <v>0</v>
      </c>
      <c r="D1308">
        <v>2</v>
      </c>
      <c r="E1308">
        <v>0</v>
      </c>
      <c r="F1308">
        <v>6</v>
      </c>
      <c r="G1308">
        <v>0</v>
      </c>
      <c r="H1308">
        <v>4</v>
      </c>
      <c r="I1308">
        <v>37</v>
      </c>
      <c r="J1308" t="s">
        <v>1276</v>
      </c>
      <c r="K1308" t="str">
        <f>INDEX('Planning Periods'!$O$2:$O$540,MATCH('Table B Values'!A1308,'Planning Periods'!$A$2:$A$540,0))</f>
        <v>Los Angeles County</v>
      </c>
      <c r="S1308" t="s">
        <v>1149</v>
      </c>
      <c r="T1308">
        <v>2018</v>
      </c>
      <c r="U1308">
        <v>0</v>
      </c>
    </row>
    <row r="1309" spans="1:21">
      <c r="A1309" t="s">
        <v>927</v>
      </c>
      <c r="B1309">
        <v>2020</v>
      </c>
      <c r="C1309">
        <v>0</v>
      </c>
      <c r="D1309">
        <v>1</v>
      </c>
      <c r="E1309">
        <v>0</v>
      </c>
      <c r="F1309">
        <v>2</v>
      </c>
      <c r="G1309">
        <v>0</v>
      </c>
      <c r="H1309">
        <v>2</v>
      </c>
      <c r="I1309">
        <v>32</v>
      </c>
      <c r="J1309" t="s">
        <v>1276</v>
      </c>
      <c r="K1309" t="str">
        <f>INDEX('Planning Periods'!$O$2:$O$540,MATCH('Table B Values'!A1309,'Planning Periods'!$A$2:$A$540,0))</f>
        <v>San Bernardino County</v>
      </c>
      <c r="S1309" t="s">
        <v>1147</v>
      </c>
      <c r="T1309">
        <v>2018</v>
      </c>
      <c r="U1309">
        <v>0</v>
      </c>
    </row>
    <row r="1310" spans="1:21">
      <c r="A1310" t="s">
        <v>1294</v>
      </c>
      <c r="B1310">
        <v>2020</v>
      </c>
      <c r="C1310">
        <v>0</v>
      </c>
      <c r="D1310">
        <v>0</v>
      </c>
      <c r="E1310">
        <v>0</v>
      </c>
      <c r="F1310">
        <v>1</v>
      </c>
      <c r="G1310">
        <v>0</v>
      </c>
      <c r="H1310">
        <v>1</v>
      </c>
      <c r="I1310">
        <v>13</v>
      </c>
      <c r="J1310" t="s">
        <v>1276</v>
      </c>
      <c r="K1310" t="str">
        <f>INDEX('Planning Periods'!$O$2:$O$540,MATCH('Table B Values'!A1310,'Planning Periods'!$A$2:$A$540,0))</f>
        <v>Stanislaus County</v>
      </c>
      <c r="S1310" t="s">
        <v>1081</v>
      </c>
      <c r="T1310">
        <v>2018</v>
      </c>
      <c r="U1310">
        <v>0</v>
      </c>
    </row>
    <row r="1311" spans="1:21">
      <c r="A1311" t="s">
        <v>838</v>
      </c>
      <c r="B1311">
        <v>2020</v>
      </c>
      <c r="C1311">
        <v>5</v>
      </c>
      <c r="D1311">
        <v>0</v>
      </c>
      <c r="E1311">
        <v>1</v>
      </c>
      <c r="F1311">
        <v>0</v>
      </c>
      <c r="G1311">
        <v>0</v>
      </c>
      <c r="H1311">
        <v>52</v>
      </c>
      <c r="I1311">
        <v>439</v>
      </c>
      <c r="J1311" t="s">
        <v>1276</v>
      </c>
      <c r="K1311" t="str">
        <f>INDEX('Planning Periods'!$O$2:$O$540,MATCH('Table B Values'!A1311,'Planning Periods'!$A$2:$A$540,0))</f>
        <v>Butte County</v>
      </c>
      <c r="S1311" t="s">
        <v>1219</v>
      </c>
      <c r="T1311">
        <v>2018</v>
      </c>
      <c r="U1311">
        <v>0</v>
      </c>
    </row>
    <row r="1312" spans="1:21">
      <c r="A1312" t="s">
        <v>1097</v>
      </c>
      <c r="B1312">
        <v>2020</v>
      </c>
      <c r="C1312">
        <v>0</v>
      </c>
      <c r="D1312">
        <v>0</v>
      </c>
      <c r="E1312">
        <v>0</v>
      </c>
      <c r="F1312">
        <v>0</v>
      </c>
      <c r="G1312">
        <v>0</v>
      </c>
      <c r="H1312">
        <v>0</v>
      </c>
      <c r="I1312">
        <v>445</v>
      </c>
      <c r="J1312" t="s">
        <v>1276</v>
      </c>
      <c r="K1312" t="str">
        <f>INDEX('Planning Periods'!$O$2:$O$540,MATCH('Table B Values'!A1312,'Planning Periods'!$A$2:$A$540,0))</f>
        <v>San Bernardino County</v>
      </c>
      <c r="S1312" t="s">
        <v>1146</v>
      </c>
      <c r="T1312">
        <v>2018</v>
      </c>
      <c r="U1312">
        <v>0</v>
      </c>
    </row>
    <row r="1313" spans="1:21">
      <c r="A1313" t="s">
        <v>1157</v>
      </c>
      <c r="B1313">
        <v>2020</v>
      </c>
      <c r="C1313">
        <v>0</v>
      </c>
      <c r="D1313">
        <v>0</v>
      </c>
      <c r="E1313">
        <v>0</v>
      </c>
      <c r="F1313">
        <v>3</v>
      </c>
      <c r="G1313">
        <v>0</v>
      </c>
      <c r="H1313">
        <v>0</v>
      </c>
      <c r="I1313">
        <v>0</v>
      </c>
      <c r="J1313" t="s">
        <v>1276</v>
      </c>
      <c r="K1313" t="str">
        <f>INDEX('Planning Periods'!$O$2:$O$540,MATCH('Table B Values'!A1313,'Planning Periods'!$A$2:$A$540,0))</f>
        <v>Contra Costa County</v>
      </c>
      <c r="S1313" t="s">
        <v>1116</v>
      </c>
      <c r="T1313">
        <v>2018</v>
      </c>
      <c r="U1313">
        <v>0</v>
      </c>
    </row>
    <row r="1314" spans="1:21">
      <c r="A1314" t="s">
        <v>1155</v>
      </c>
      <c r="B1314">
        <v>2020</v>
      </c>
      <c r="C1314">
        <v>0</v>
      </c>
      <c r="D1314">
        <v>0</v>
      </c>
      <c r="E1314">
        <v>0</v>
      </c>
      <c r="F1314">
        <v>0</v>
      </c>
      <c r="G1314">
        <v>0</v>
      </c>
      <c r="H1314">
        <v>5</v>
      </c>
      <c r="I1314">
        <v>9</v>
      </c>
      <c r="J1314" t="s">
        <v>1276</v>
      </c>
      <c r="K1314" t="str">
        <f>INDEX('Planning Periods'!$O$2:$O$540,MATCH('Table B Values'!A1314,'Planning Periods'!$A$2:$A$540,0))</f>
        <v>Placer County</v>
      </c>
      <c r="S1314" t="s">
        <v>874</v>
      </c>
      <c r="T1314">
        <v>2018</v>
      </c>
      <c r="U1314">
        <v>0</v>
      </c>
    </row>
    <row r="1315" spans="1:21">
      <c r="A1315" t="s">
        <v>1126</v>
      </c>
      <c r="B1315">
        <v>2020</v>
      </c>
      <c r="C1315">
        <v>0</v>
      </c>
      <c r="D1315">
        <v>0</v>
      </c>
      <c r="E1315">
        <v>0</v>
      </c>
      <c r="F1315">
        <v>0</v>
      </c>
      <c r="G1315">
        <v>0</v>
      </c>
      <c r="H1315">
        <v>0</v>
      </c>
      <c r="I1315">
        <v>87</v>
      </c>
      <c r="J1315" t="s">
        <v>1276</v>
      </c>
      <c r="K1315" t="str">
        <f>INDEX('Planning Periods'!$O$2:$O$540,MATCH('Table B Values'!A1315,'Planning Periods'!$A$2:$A$540,0))</f>
        <v>San Bernardino County</v>
      </c>
      <c r="S1315" t="s">
        <v>876</v>
      </c>
      <c r="T1315">
        <v>2018</v>
      </c>
      <c r="U1315">
        <v>1</v>
      </c>
    </row>
    <row r="1316" spans="1:21">
      <c r="A1316" t="s">
        <v>1125</v>
      </c>
      <c r="B1316">
        <v>2020</v>
      </c>
      <c r="C1316">
        <v>0</v>
      </c>
      <c r="D1316">
        <v>0</v>
      </c>
      <c r="E1316">
        <v>0</v>
      </c>
      <c r="F1316">
        <v>0</v>
      </c>
      <c r="G1316">
        <v>0</v>
      </c>
      <c r="H1316">
        <v>19</v>
      </c>
      <c r="I1316">
        <v>8</v>
      </c>
      <c r="J1316" t="s">
        <v>1276</v>
      </c>
      <c r="K1316" t="str">
        <f>INDEX('Planning Periods'!$O$2:$O$540,MATCH('Table B Values'!A1316,'Planning Periods'!$A$2:$A$540,0))</f>
        <v>Colusa County</v>
      </c>
      <c r="S1316" t="s">
        <v>945</v>
      </c>
      <c r="T1316">
        <v>2018</v>
      </c>
      <c r="U1316">
        <v>0</v>
      </c>
    </row>
    <row r="1317" spans="1:21">
      <c r="A1317" t="s">
        <v>1122</v>
      </c>
      <c r="B1317">
        <v>2020</v>
      </c>
      <c r="C1317">
        <v>104</v>
      </c>
      <c r="D1317">
        <v>0</v>
      </c>
      <c r="E1317">
        <v>0</v>
      </c>
      <c r="F1317">
        <v>9</v>
      </c>
      <c r="G1317">
        <v>0</v>
      </c>
      <c r="H1317">
        <v>163</v>
      </c>
      <c r="I1317">
        <v>65</v>
      </c>
      <c r="J1317" t="s">
        <v>1276</v>
      </c>
      <c r="K1317" t="str">
        <f>INDEX('Planning Periods'!$O$2:$O$540,MATCH('Table B Values'!A1317,'Planning Periods'!$A$2:$A$540,0))</f>
        <v>Riverside County</v>
      </c>
      <c r="S1317" t="s">
        <v>1144</v>
      </c>
      <c r="T1317">
        <v>2018</v>
      </c>
      <c r="U1317">
        <v>0</v>
      </c>
    </row>
    <row r="1318" spans="1:21">
      <c r="A1318" t="s">
        <v>1159</v>
      </c>
      <c r="B1318">
        <v>2020</v>
      </c>
      <c r="C1318">
        <v>0</v>
      </c>
      <c r="D1318">
        <v>0</v>
      </c>
      <c r="E1318">
        <v>0</v>
      </c>
      <c r="F1318">
        <v>0</v>
      </c>
      <c r="G1318">
        <v>0</v>
      </c>
      <c r="H1318">
        <v>0</v>
      </c>
      <c r="I1318">
        <v>3</v>
      </c>
      <c r="J1318" t="s">
        <v>1276</v>
      </c>
      <c r="K1318" t="str">
        <f>INDEX('Planning Periods'!$O$2:$O$540,MATCH('Table B Values'!A1318,'Planning Periods'!$A$2:$A$540,0))</f>
        <v>Sonoma County</v>
      </c>
      <c r="S1318" t="s">
        <v>1075</v>
      </c>
      <c r="T1318">
        <v>2018</v>
      </c>
      <c r="U1318">
        <v>0</v>
      </c>
    </row>
    <row r="1319" spans="1:21">
      <c r="A1319" t="s">
        <v>1156</v>
      </c>
      <c r="B1319">
        <v>2020</v>
      </c>
      <c r="C1319">
        <v>0</v>
      </c>
      <c r="D1319">
        <v>0</v>
      </c>
      <c r="E1319">
        <v>0</v>
      </c>
      <c r="F1319">
        <v>0</v>
      </c>
      <c r="G1319">
        <v>0</v>
      </c>
      <c r="H1319">
        <v>479</v>
      </c>
      <c r="I1319">
        <v>645</v>
      </c>
      <c r="J1319" t="s">
        <v>1276</v>
      </c>
      <c r="K1319" t="str">
        <f>INDEX('Planning Periods'!$O$2:$O$540,MATCH('Table B Values'!A1319,'Planning Periods'!$A$2:$A$540,0))</f>
        <v>Fresno County</v>
      </c>
      <c r="S1319" t="s">
        <v>1073</v>
      </c>
      <c r="T1319">
        <v>2018</v>
      </c>
      <c r="U1319">
        <v>0</v>
      </c>
    </row>
    <row r="1320" spans="1:21">
      <c r="A1320" t="s">
        <v>1296</v>
      </c>
      <c r="B1320">
        <v>2020</v>
      </c>
      <c r="C1320">
        <v>0</v>
      </c>
      <c r="D1320">
        <v>0</v>
      </c>
      <c r="E1320">
        <v>0</v>
      </c>
      <c r="F1320">
        <v>14</v>
      </c>
      <c r="G1320">
        <v>0</v>
      </c>
      <c r="H1320">
        <v>17</v>
      </c>
      <c r="I1320">
        <v>0</v>
      </c>
      <c r="J1320" t="s">
        <v>1276</v>
      </c>
      <c r="K1320" t="str">
        <f>INDEX('Planning Periods'!$O$2:$O$540,MATCH('Table B Values'!A1320,'Planning Periods'!$A$2:$A$540,0))</f>
        <v>Imperial County</v>
      </c>
      <c r="S1320" t="s">
        <v>1079</v>
      </c>
      <c r="T1320">
        <v>2018</v>
      </c>
      <c r="U1320">
        <v>1</v>
      </c>
    </row>
    <row r="1321" spans="1:21">
      <c r="A1321" t="s">
        <v>1111</v>
      </c>
      <c r="B1321">
        <v>2020</v>
      </c>
      <c r="C1321">
        <v>0</v>
      </c>
      <c r="D1321">
        <v>0</v>
      </c>
      <c r="E1321">
        <v>0</v>
      </c>
      <c r="F1321">
        <v>0</v>
      </c>
      <c r="G1321">
        <v>0</v>
      </c>
      <c r="H1321">
        <v>0</v>
      </c>
      <c r="I1321">
        <v>342</v>
      </c>
      <c r="J1321" t="s">
        <v>1276</v>
      </c>
      <c r="K1321" t="str">
        <f>INDEX('Planning Periods'!$O$2:$O$540,MATCH('Table B Values'!A1321,'Planning Periods'!$A$2:$A$540,0))</f>
        <v>Riverside County</v>
      </c>
      <c r="S1321" t="s">
        <v>1145</v>
      </c>
      <c r="T1321">
        <v>2018</v>
      </c>
      <c r="U1321">
        <v>0</v>
      </c>
    </row>
    <row r="1322" spans="1:21">
      <c r="A1322" t="s">
        <v>1114</v>
      </c>
      <c r="B1322">
        <v>2020</v>
      </c>
      <c r="C1322">
        <v>0</v>
      </c>
      <c r="D1322">
        <v>0</v>
      </c>
      <c r="E1322">
        <v>0</v>
      </c>
      <c r="F1322">
        <v>0</v>
      </c>
      <c r="G1322">
        <v>0</v>
      </c>
      <c r="H1322">
        <v>5</v>
      </c>
      <c r="I1322">
        <v>2</v>
      </c>
      <c r="J1322" t="s">
        <v>1276</v>
      </c>
      <c r="K1322" t="str">
        <f>INDEX('Planning Periods'!$O$2:$O$540,MATCH('Table B Values'!A1322,'Planning Periods'!$A$2:$A$540,0))</f>
        <v>Los Angeles County</v>
      </c>
      <c r="S1322" t="s">
        <v>786</v>
      </c>
      <c r="T1322">
        <v>2018</v>
      </c>
      <c r="U1322">
        <v>0</v>
      </c>
    </row>
    <row r="1323" spans="1:21">
      <c r="A1323" t="s">
        <v>1105</v>
      </c>
      <c r="B1323">
        <v>2020</v>
      </c>
      <c r="C1323">
        <v>0</v>
      </c>
      <c r="D1323">
        <v>0</v>
      </c>
      <c r="E1323">
        <v>0</v>
      </c>
      <c r="F1323">
        <v>44</v>
      </c>
      <c r="G1323">
        <v>0</v>
      </c>
      <c r="H1323">
        <v>12</v>
      </c>
      <c r="I1323">
        <v>140</v>
      </c>
      <c r="J1323" t="s">
        <v>1276</v>
      </c>
      <c r="K1323" t="str">
        <f>INDEX('Planning Periods'!$O$2:$O$540,MATCH('Table B Values'!A1323,'Planning Periods'!$A$2:$A$540,0))</f>
        <v>Los Angeles County</v>
      </c>
      <c r="S1323" t="s">
        <v>1083</v>
      </c>
      <c r="T1323">
        <v>2018</v>
      </c>
      <c r="U1323">
        <v>0</v>
      </c>
    </row>
    <row r="1324" spans="1:21">
      <c r="A1324" t="s">
        <v>1160</v>
      </c>
      <c r="B1324">
        <v>2020</v>
      </c>
      <c r="C1324">
        <v>82</v>
      </c>
      <c r="D1324">
        <v>0</v>
      </c>
      <c r="E1324">
        <v>35</v>
      </c>
      <c r="F1324">
        <v>0</v>
      </c>
      <c r="G1324">
        <v>28</v>
      </c>
      <c r="H1324">
        <v>0</v>
      </c>
      <c r="I1324">
        <v>142</v>
      </c>
      <c r="J1324" t="s">
        <v>1276</v>
      </c>
      <c r="K1324" t="str">
        <f>INDEX('Planning Periods'!$O$2:$O$540,MATCH('Table B Values'!A1324,'Planning Periods'!$A$2:$A$540,0))</f>
        <v>San Mateo County</v>
      </c>
      <c r="S1324" t="s">
        <v>1088</v>
      </c>
      <c r="T1324">
        <v>2018</v>
      </c>
      <c r="U1324">
        <v>0</v>
      </c>
    </row>
    <row r="1325" spans="1:21">
      <c r="A1325" t="s">
        <v>1109</v>
      </c>
      <c r="B1325">
        <v>2020</v>
      </c>
      <c r="C1325">
        <v>0</v>
      </c>
      <c r="D1325">
        <v>0</v>
      </c>
      <c r="E1325">
        <v>0</v>
      </c>
      <c r="F1325">
        <v>0</v>
      </c>
      <c r="G1325">
        <v>0</v>
      </c>
      <c r="H1325">
        <v>159</v>
      </c>
      <c r="I1325">
        <v>183</v>
      </c>
      <c r="J1325" t="s">
        <v>1276</v>
      </c>
      <c r="K1325" t="str">
        <f>INDEX('Planning Periods'!$O$2:$O$540,MATCH('Table B Values'!A1325,'Planning Periods'!$A$2:$A$540,0))</f>
        <v>Butte County</v>
      </c>
      <c r="S1325" t="s">
        <v>1112</v>
      </c>
      <c r="T1325">
        <v>2018</v>
      </c>
      <c r="U1325">
        <v>0</v>
      </c>
    </row>
    <row r="1326" spans="1:21">
      <c r="A1326" t="s">
        <v>1269</v>
      </c>
      <c r="B1326">
        <v>2020</v>
      </c>
      <c r="C1326">
        <v>0</v>
      </c>
      <c r="D1326">
        <v>0</v>
      </c>
      <c r="E1326">
        <v>0</v>
      </c>
      <c r="F1326">
        <v>4</v>
      </c>
      <c r="G1326">
        <v>0</v>
      </c>
      <c r="H1326">
        <v>0</v>
      </c>
      <c r="I1326" s="359">
        <v>1</v>
      </c>
      <c r="J1326" t="s">
        <v>1276</v>
      </c>
      <c r="K1326" t="str">
        <f>INDEX('Planning Periods'!$O$2:$O$540,MATCH('Table B Values'!A1326,'Planning Periods'!$A$2:$A$540,0))</f>
        <v>Napa County</v>
      </c>
      <c r="S1326" t="s">
        <v>1269</v>
      </c>
      <c r="T1326">
        <v>2018</v>
      </c>
      <c r="U1326">
        <v>0</v>
      </c>
    </row>
    <row r="1327" spans="1:21">
      <c r="A1327" t="s">
        <v>1164</v>
      </c>
      <c r="B1327">
        <v>2020</v>
      </c>
      <c r="C1327">
        <v>0</v>
      </c>
      <c r="D1327">
        <v>0</v>
      </c>
      <c r="E1327">
        <v>0</v>
      </c>
      <c r="F1327">
        <v>0</v>
      </c>
      <c r="G1327">
        <v>0</v>
      </c>
      <c r="H1327">
        <v>0</v>
      </c>
      <c r="I1327">
        <v>14</v>
      </c>
      <c r="J1327" t="s">
        <v>1276</v>
      </c>
      <c r="K1327" t="str">
        <f>INDEX('Planning Periods'!$O$2:$O$540,MATCH('Table B Values'!A1327,'Planning Periods'!$A$2:$A$540,0))</f>
        <v>Santa Barbara County</v>
      </c>
      <c r="S1327" t="s">
        <v>1090</v>
      </c>
      <c r="T1327">
        <v>2018</v>
      </c>
      <c r="U1327">
        <v>0</v>
      </c>
    </row>
    <row r="1328" spans="1:21">
      <c r="A1328" t="s">
        <v>1087</v>
      </c>
      <c r="B1328">
        <v>2020</v>
      </c>
      <c r="C1328">
        <v>0</v>
      </c>
      <c r="D1328">
        <v>0</v>
      </c>
      <c r="E1328">
        <v>0</v>
      </c>
      <c r="F1328">
        <v>0</v>
      </c>
      <c r="G1328">
        <v>0</v>
      </c>
      <c r="H1328">
        <v>0</v>
      </c>
      <c r="I1328">
        <v>6</v>
      </c>
      <c r="J1328" t="s">
        <v>1276</v>
      </c>
      <c r="K1328" t="str">
        <f>INDEX('Planning Periods'!$O$2:$O$540,MATCH('Table B Values'!A1328,'Planning Periods'!$A$2:$A$540,0))</f>
        <v>Los Angeles County</v>
      </c>
      <c r="S1328" t="s">
        <v>1111</v>
      </c>
      <c r="T1328">
        <v>2018</v>
      </c>
      <c r="U1328">
        <v>0</v>
      </c>
    </row>
    <row r="1329" spans="1:21">
      <c r="A1329" t="s">
        <v>1095</v>
      </c>
      <c r="B1329">
        <v>2020</v>
      </c>
      <c r="C1329">
        <v>0</v>
      </c>
      <c r="D1329">
        <v>0</v>
      </c>
      <c r="E1329">
        <v>0</v>
      </c>
      <c r="F1329">
        <v>8</v>
      </c>
      <c r="G1329">
        <v>0</v>
      </c>
      <c r="H1329">
        <v>7</v>
      </c>
      <c r="I1329">
        <v>249</v>
      </c>
      <c r="J1329" t="s">
        <v>1276</v>
      </c>
      <c r="K1329" t="str">
        <f>INDEX('Planning Periods'!$O$2:$O$540,MATCH('Table B Values'!A1329,'Planning Periods'!$A$2:$A$540,0))</f>
        <v>Riverside County</v>
      </c>
      <c r="S1329" t="s">
        <v>1109</v>
      </c>
      <c r="T1329">
        <v>2018</v>
      </c>
      <c r="U1329">
        <v>0</v>
      </c>
    </row>
    <row r="1330" spans="1:21">
      <c r="A1330" t="s">
        <v>1085</v>
      </c>
      <c r="B1330">
        <v>2020</v>
      </c>
      <c r="C1330">
        <v>45</v>
      </c>
      <c r="D1330">
        <v>1</v>
      </c>
      <c r="E1330">
        <v>29</v>
      </c>
      <c r="F1330">
        <v>3</v>
      </c>
      <c r="G1330">
        <v>0</v>
      </c>
      <c r="H1330">
        <v>39</v>
      </c>
      <c r="I1330">
        <v>260</v>
      </c>
      <c r="J1330" t="s">
        <v>1276</v>
      </c>
      <c r="K1330" t="str">
        <f>INDEX('Planning Periods'!$O$2:$O$540,MATCH('Table B Values'!A1330,'Planning Periods'!$A$2:$A$540,0))</f>
        <v>San Diego County</v>
      </c>
      <c r="S1330" t="s">
        <v>1114</v>
      </c>
      <c r="T1330">
        <v>2018</v>
      </c>
      <c r="U1330">
        <v>0</v>
      </c>
    </row>
    <row r="1331" spans="1:21">
      <c r="A1331" t="s">
        <v>1090</v>
      </c>
      <c r="B1331">
        <v>2020</v>
      </c>
      <c r="C1331">
        <v>0</v>
      </c>
      <c r="D1331">
        <v>0</v>
      </c>
      <c r="E1331">
        <v>0</v>
      </c>
      <c r="F1331">
        <v>0</v>
      </c>
      <c r="G1331">
        <v>4</v>
      </c>
      <c r="H1331">
        <v>13</v>
      </c>
      <c r="I1331">
        <v>95</v>
      </c>
      <c r="J1331" t="s">
        <v>1276</v>
      </c>
      <c r="K1331" t="str">
        <f>INDEX('Planning Periods'!$O$2:$O$540,MATCH('Table B Values'!A1331,'Planning Periods'!$A$2:$A$540,0))</f>
        <v>Ventura County</v>
      </c>
      <c r="S1331" t="s">
        <v>952</v>
      </c>
      <c r="T1331">
        <v>2018</v>
      </c>
      <c r="U1331">
        <v>0</v>
      </c>
    </row>
    <row r="1332" spans="1:21">
      <c r="A1332" t="s">
        <v>1165</v>
      </c>
      <c r="B1332">
        <v>2020</v>
      </c>
      <c r="C1332">
        <v>0</v>
      </c>
      <c r="D1332">
        <v>0</v>
      </c>
      <c r="E1332">
        <v>0</v>
      </c>
      <c r="F1332">
        <v>0</v>
      </c>
      <c r="G1332">
        <v>0</v>
      </c>
      <c r="H1332">
        <v>0</v>
      </c>
      <c r="I1332">
        <v>57</v>
      </c>
      <c r="J1332" t="s">
        <v>1276</v>
      </c>
      <c r="K1332" t="str">
        <f>INDEX('Planning Periods'!$O$2:$O$540,MATCH('Table B Values'!A1332,'Planning Periods'!$A$2:$A$540,0))</f>
        <v>Santa Clara County</v>
      </c>
      <c r="S1332" t="s">
        <v>1165</v>
      </c>
      <c r="T1332">
        <v>2018</v>
      </c>
      <c r="U1332">
        <v>0</v>
      </c>
    </row>
    <row r="1333" spans="1:21">
      <c r="A1333" t="s">
        <v>1166</v>
      </c>
      <c r="B1333">
        <v>2020</v>
      </c>
      <c r="C1333">
        <v>0</v>
      </c>
      <c r="D1333">
        <v>3</v>
      </c>
      <c r="E1333">
        <v>0</v>
      </c>
      <c r="F1333">
        <v>0</v>
      </c>
      <c r="G1333">
        <v>0</v>
      </c>
      <c r="H1333">
        <v>0</v>
      </c>
      <c r="I1333">
        <v>3</v>
      </c>
      <c r="J1333" t="s">
        <v>1276</v>
      </c>
      <c r="K1333" t="str">
        <f>INDEX('Planning Periods'!$O$2:$O$540,MATCH('Table B Values'!A1333,'Planning Periods'!$A$2:$A$540,0))</f>
        <v>Santa Cruz County</v>
      </c>
      <c r="S1333" t="s">
        <v>1164</v>
      </c>
      <c r="T1333">
        <v>2018</v>
      </c>
      <c r="U1333">
        <v>0</v>
      </c>
    </row>
    <row r="1334" spans="1:21">
      <c r="A1334" t="s">
        <v>807</v>
      </c>
      <c r="B1334">
        <v>2020</v>
      </c>
      <c r="C1334">
        <v>0</v>
      </c>
      <c r="D1334">
        <v>12</v>
      </c>
      <c r="E1334">
        <v>0</v>
      </c>
      <c r="F1334">
        <v>22</v>
      </c>
      <c r="G1334">
        <v>0</v>
      </c>
      <c r="H1334">
        <v>71</v>
      </c>
      <c r="I1334">
        <v>287</v>
      </c>
      <c r="J1334" t="s">
        <v>1276</v>
      </c>
      <c r="K1334" t="str">
        <f>INDEX('Planning Periods'!$O$2:$O$540,MATCH('Table B Values'!A1334,'Planning Periods'!$A$2:$A$540,0))</f>
        <v>Yolo County</v>
      </c>
      <c r="S1334" t="s">
        <v>1087</v>
      </c>
      <c r="T1334">
        <v>2018</v>
      </c>
      <c r="U1334">
        <v>0</v>
      </c>
    </row>
    <row r="1335" spans="1:21">
      <c r="A1335" t="s">
        <v>851</v>
      </c>
      <c r="B1335">
        <v>2020</v>
      </c>
      <c r="C1335">
        <v>0</v>
      </c>
      <c r="D1335">
        <v>0</v>
      </c>
      <c r="E1335">
        <v>0</v>
      </c>
      <c r="F1335">
        <v>7</v>
      </c>
      <c r="G1335">
        <v>0</v>
      </c>
      <c r="H1335">
        <v>2</v>
      </c>
      <c r="I1335">
        <v>8</v>
      </c>
      <c r="J1335" t="s">
        <v>1276</v>
      </c>
      <c r="K1335" t="str">
        <f>INDEX('Planning Periods'!$O$2:$O$540,MATCH('Table B Values'!A1335,'Planning Periods'!$A$2:$A$540,0))</f>
        <v>San Mateo County</v>
      </c>
      <c r="S1335" t="s">
        <v>1095</v>
      </c>
      <c r="T1335">
        <v>2018</v>
      </c>
      <c r="U1335">
        <v>0</v>
      </c>
    </row>
    <row r="1336" spans="1:21">
      <c r="A1336" t="s">
        <v>775</v>
      </c>
      <c r="B1336">
        <v>2020</v>
      </c>
      <c r="C1336">
        <v>0</v>
      </c>
      <c r="D1336">
        <v>5</v>
      </c>
      <c r="E1336">
        <v>0</v>
      </c>
      <c r="F1336">
        <v>3</v>
      </c>
      <c r="G1336">
        <v>0</v>
      </c>
      <c r="H1336">
        <v>6</v>
      </c>
      <c r="I1336">
        <v>6</v>
      </c>
      <c r="J1336" t="s">
        <v>1276</v>
      </c>
      <c r="K1336" t="str">
        <f>INDEX('Planning Periods'!$O$2:$O$540,MATCH('Table B Values'!A1336,'Planning Periods'!$A$2:$A$540,0))</f>
        <v>Yolo County</v>
      </c>
      <c r="S1336" t="s">
        <v>1163</v>
      </c>
      <c r="T1336">
        <v>2018</v>
      </c>
      <c r="U1336">
        <v>0</v>
      </c>
    </row>
    <row r="1337" spans="1:21">
      <c r="A1337" t="s">
        <v>865</v>
      </c>
      <c r="B1337">
        <v>2020</v>
      </c>
      <c r="C1337">
        <v>31</v>
      </c>
      <c r="D1337">
        <v>6</v>
      </c>
      <c r="E1337">
        <v>0</v>
      </c>
      <c r="F1337">
        <v>15</v>
      </c>
      <c r="G1337">
        <v>0</v>
      </c>
      <c r="H1337">
        <v>33</v>
      </c>
      <c r="I1337">
        <v>0</v>
      </c>
      <c r="J1337" t="s">
        <v>1276</v>
      </c>
      <c r="K1337" t="str">
        <f>INDEX('Planning Periods'!$O$2:$O$540,MATCH('Table B Values'!A1337,'Planning Periods'!$A$2:$A$540,0))</f>
        <v>Tulare County</v>
      </c>
      <c r="S1337" t="s">
        <v>1092</v>
      </c>
      <c r="T1337">
        <v>2018</v>
      </c>
      <c r="U1337">
        <v>0</v>
      </c>
    </row>
    <row r="1338" spans="1:21">
      <c r="A1338" t="s">
        <v>911</v>
      </c>
      <c r="B1338">
        <v>2020</v>
      </c>
      <c r="C1338">
        <v>0</v>
      </c>
      <c r="D1338">
        <v>0</v>
      </c>
      <c r="E1338">
        <v>24</v>
      </c>
      <c r="F1338">
        <v>0</v>
      </c>
      <c r="G1338">
        <v>0</v>
      </c>
      <c r="H1338">
        <v>1</v>
      </c>
      <c r="I1338">
        <v>0</v>
      </c>
      <c r="J1338" t="s">
        <v>1276</v>
      </c>
      <c r="K1338" t="str">
        <f>INDEX('Planning Periods'!$O$2:$O$540,MATCH('Table B Values'!A1338,'Planning Periods'!$A$2:$A$540,0))</f>
        <v>Glenn County</v>
      </c>
      <c r="S1338" t="s">
        <v>1166</v>
      </c>
      <c r="T1338">
        <v>2018</v>
      </c>
      <c r="U1338">
        <v>0</v>
      </c>
    </row>
    <row r="1339" spans="1:21">
      <c r="A1339" t="s">
        <v>860</v>
      </c>
      <c r="B1339">
        <v>2020</v>
      </c>
      <c r="C1339">
        <v>0</v>
      </c>
      <c r="D1339">
        <v>0</v>
      </c>
      <c r="E1339">
        <v>0</v>
      </c>
      <c r="F1339">
        <v>0</v>
      </c>
      <c r="G1339">
        <v>0</v>
      </c>
      <c r="H1339">
        <v>0</v>
      </c>
      <c r="I1339">
        <v>5</v>
      </c>
      <c r="J1339" t="s">
        <v>1276</v>
      </c>
      <c r="K1339" t="str">
        <f>INDEX('Planning Periods'!$O$2:$O$540,MATCH('Table B Values'!A1339,'Planning Periods'!$A$2:$A$540,0))</f>
        <v>Sonoma County</v>
      </c>
      <c r="S1339" t="s">
        <v>1085</v>
      </c>
      <c r="T1339">
        <v>2018</v>
      </c>
      <c r="U1339">
        <v>0</v>
      </c>
    </row>
    <row r="1340" spans="1:21">
      <c r="A1340" t="s">
        <v>862</v>
      </c>
      <c r="B1340">
        <v>2020</v>
      </c>
      <c r="C1340">
        <v>0</v>
      </c>
      <c r="D1340">
        <v>0</v>
      </c>
      <c r="E1340">
        <v>0</v>
      </c>
      <c r="F1340">
        <v>0</v>
      </c>
      <c r="G1340">
        <v>0</v>
      </c>
      <c r="H1340">
        <v>0</v>
      </c>
      <c r="I1340">
        <v>38</v>
      </c>
      <c r="J1340" t="s">
        <v>1276</v>
      </c>
      <c r="K1340" t="str">
        <f>INDEX('Planning Periods'!$O$2:$O$540,MATCH('Table B Values'!A1340,'Planning Periods'!$A$2:$A$540,0))</f>
        <v>Yolo County</v>
      </c>
      <c r="S1340" t="s">
        <v>1093</v>
      </c>
      <c r="T1340">
        <v>2018</v>
      </c>
      <c r="U1340">
        <v>0</v>
      </c>
    </row>
    <row r="1341" spans="1:21">
      <c r="A1341" t="s">
        <v>855</v>
      </c>
      <c r="B1341">
        <v>2020</v>
      </c>
      <c r="C1341">
        <v>11</v>
      </c>
      <c r="D1341">
        <v>1</v>
      </c>
      <c r="E1341">
        <v>36</v>
      </c>
      <c r="F1341">
        <v>5</v>
      </c>
      <c r="G1341">
        <v>0</v>
      </c>
      <c r="H1341">
        <v>0</v>
      </c>
      <c r="I1341">
        <v>57</v>
      </c>
      <c r="J1341" t="s">
        <v>1276</v>
      </c>
      <c r="K1341" t="str">
        <f>INDEX('Planning Periods'!$O$2:$O$540,MATCH('Table B Values'!A1341,'Planning Periods'!$A$2:$A$540,0))</f>
        <v>Orange County</v>
      </c>
      <c r="S1341" t="s">
        <v>1091</v>
      </c>
      <c r="T1341">
        <v>2018</v>
      </c>
      <c r="U1341">
        <v>0</v>
      </c>
    </row>
    <row r="1342" spans="1:21">
      <c r="A1342" t="s">
        <v>878</v>
      </c>
      <c r="B1342">
        <v>2020</v>
      </c>
      <c r="C1342">
        <v>0</v>
      </c>
      <c r="D1342">
        <v>0</v>
      </c>
      <c r="E1342">
        <v>0</v>
      </c>
      <c r="F1342">
        <v>12</v>
      </c>
      <c r="G1342">
        <v>0</v>
      </c>
      <c r="H1342">
        <v>6</v>
      </c>
      <c r="I1342">
        <v>19</v>
      </c>
      <c r="J1342" t="s">
        <v>1276</v>
      </c>
      <c r="K1342" t="str">
        <f>INDEX('Planning Periods'!$O$2:$O$540,MATCH('Table B Values'!A1342,'Planning Periods'!$A$2:$A$540,0))</f>
        <v>San Bernardino County</v>
      </c>
      <c r="S1342" t="s">
        <v>1139</v>
      </c>
      <c r="T1342">
        <v>2018</v>
      </c>
      <c r="U1342">
        <v>0</v>
      </c>
    </row>
    <row r="1343" spans="1:21">
      <c r="A1343" t="s">
        <v>871</v>
      </c>
      <c r="B1343">
        <v>2020</v>
      </c>
      <c r="C1343">
        <v>0</v>
      </c>
      <c r="D1343">
        <v>0</v>
      </c>
      <c r="E1343">
        <v>0</v>
      </c>
      <c r="F1343">
        <v>0</v>
      </c>
      <c r="G1343">
        <v>0</v>
      </c>
      <c r="H1343">
        <v>0</v>
      </c>
      <c r="I1343">
        <v>71</v>
      </c>
      <c r="J1343" t="s">
        <v>1276</v>
      </c>
      <c r="K1343" t="str">
        <f>INDEX('Planning Periods'!$O$2:$O$540,MATCH('Table B Values'!A1343,'Planning Periods'!$A$2:$A$540,0))</f>
        <v>San Bernardino County</v>
      </c>
      <c r="S1343" t="s">
        <v>1086</v>
      </c>
      <c r="T1343">
        <v>2018</v>
      </c>
      <c r="U1343">
        <v>0</v>
      </c>
    </row>
    <row r="1344" spans="1:21">
      <c r="A1344" t="s">
        <v>886</v>
      </c>
      <c r="B1344">
        <v>2020</v>
      </c>
      <c r="C1344">
        <v>0</v>
      </c>
      <c r="D1344">
        <v>0</v>
      </c>
      <c r="E1344">
        <v>0</v>
      </c>
      <c r="F1344">
        <v>0</v>
      </c>
      <c r="G1344">
        <v>0</v>
      </c>
      <c r="H1344">
        <v>0</v>
      </c>
      <c r="I1344">
        <v>446</v>
      </c>
      <c r="J1344" t="s">
        <v>1276</v>
      </c>
      <c r="K1344" t="str">
        <f>INDEX('Planning Periods'!$O$2:$O$540,MATCH('Table B Values'!A1344,'Planning Periods'!$A$2:$A$540,0))</f>
        <v>Yuba County</v>
      </c>
      <c r="S1344" t="s">
        <v>1136</v>
      </c>
      <c r="T1344">
        <v>2018</v>
      </c>
      <c r="U1344">
        <v>0</v>
      </c>
    </row>
    <row r="1345" spans="1:21">
      <c r="A1345" t="s">
        <v>868</v>
      </c>
      <c r="B1345">
        <v>2020</v>
      </c>
      <c r="C1345">
        <v>0</v>
      </c>
      <c r="D1345">
        <v>0</v>
      </c>
      <c r="E1345">
        <v>0</v>
      </c>
      <c r="F1345">
        <v>0</v>
      </c>
      <c r="G1345">
        <v>0</v>
      </c>
      <c r="H1345">
        <v>1</v>
      </c>
      <c r="I1345">
        <v>0</v>
      </c>
      <c r="J1345" t="s">
        <v>1276</v>
      </c>
      <c r="K1345" t="str">
        <f>INDEX('Planning Periods'!$O$2:$O$540,MATCH('Table B Values'!A1345,'Planning Periods'!$A$2:$A$540,0))</f>
        <v>Napa County</v>
      </c>
      <c r="S1345" t="s">
        <v>1137</v>
      </c>
      <c r="T1345">
        <v>2018</v>
      </c>
      <c r="U1345">
        <v>0</v>
      </c>
    </row>
    <row r="1346" spans="1:21">
      <c r="A1346" t="s">
        <v>880</v>
      </c>
      <c r="B1346">
        <v>2020</v>
      </c>
      <c r="C1346">
        <v>0</v>
      </c>
      <c r="D1346">
        <v>0</v>
      </c>
      <c r="E1346">
        <v>0</v>
      </c>
      <c r="F1346">
        <v>0</v>
      </c>
      <c r="G1346">
        <v>0</v>
      </c>
      <c r="H1346">
        <v>1</v>
      </c>
      <c r="I1346">
        <v>0</v>
      </c>
      <c r="J1346" t="s">
        <v>1276</v>
      </c>
      <c r="K1346" t="str">
        <f>INDEX('Planning Periods'!$O$2:$O$540,MATCH('Table B Values'!A1346,'Planning Periods'!$A$2:$A$540,0))</f>
        <v>Siskiyou County</v>
      </c>
      <c r="S1346" t="s">
        <v>1142</v>
      </c>
      <c r="T1346">
        <v>2018</v>
      </c>
      <c r="U1346">
        <v>0</v>
      </c>
    </row>
    <row r="1347" spans="1:21">
      <c r="A1347" t="s">
        <v>883</v>
      </c>
      <c r="B1347">
        <v>2020</v>
      </c>
      <c r="C1347">
        <v>0</v>
      </c>
      <c r="D1347">
        <v>0</v>
      </c>
      <c r="E1347">
        <v>40</v>
      </c>
      <c r="F1347">
        <v>0</v>
      </c>
      <c r="G1347">
        <v>0</v>
      </c>
      <c r="H1347">
        <v>0</v>
      </c>
      <c r="I1347">
        <v>21</v>
      </c>
      <c r="J1347" t="s">
        <v>1276</v>
      </c>
      <c r="K1347" t="str">
        <f>INDEX('Planning Periods'!$O$2:$O$540,MATCH('Table B Values'!A1347,'Planning Periods'!$A$2:$A$540,0))</f>
        <v>Sutter County</v>
      </c>
      <c r="S1347" t="s">
        <v>1107</v>
      </c>
      <c r="T1347">
        <v>2018</v>
      </c>
      <c r="U1347">
        <v>20</v>
      </c>
    </row>
    <row r="1348" spans="1:21">
      <c r="A1348" t="s">
        <v>889</v>
      </c>
      <c r="B1348">
        <v>2020</v>
      </c>
      <c r="C1348">
        <v>0</v>
      </c>
      <c r="D1348">
        <v>0</v>
      </c>
      <c r="E1348">
        <v>0</v>
      </c>
      <c r="F1348">
        <v>0</v>
      </c>
      <c r="G1348">
        <v>0</v>
      </c>
      <c r="H1348">
        <v>2</v>
      </c>
      <c r="I1348">
        <v>0</v>
      </c>
      <c r="J1348" t="s">
        <v>1276</v>
      </c>
      <c r="K1348" t="str">
        <f>INDEX('Planning Periods'!$O$2:$O$540,MATCH('Table B Values'!A1348,'Planning Periods'!$A$2:$A$540,0))</f>
        <v>Stanislaus County</v>
      </c>
      <c r="S1348" t="s">
        <v>955</v>
      </c>
      <c r="T1348">
        <v>2018</v>
      </c>
      <c r="U1348">
        <v>0</v>
      </c>
    </row>
    <row r="1349" spans="1:21">
      <c r="A1349" t="s">
        <v>890</v>
      </c>
      <c r="B1349">
        <v>2020</v>
      </c>
      <c r="C1349">
        <v>0</v>
      </c>
      <c r="D1349">
        <v>0</v>
      </c>
      <c r="E1349">
        <v>0</v>
      </c>
      <c r="F1349">
        <v>0</v>
      </c>
      <c r="G1349">
        <v>0</v>
      </c>
      <c r="H1349">
        <v>0</v>
      </c>
      <c r="I1349">
        <v>18</v>
      </c>
      <c r="J1349" t="s">
        <v>1276</v>
      </c>
      <c r="K1349" t="str">
        <f>INDEX('Planning Periods'!$O$2:$O$540,MATCH('Table B Values'!A1349,'Planning Periods'!$A$2:$A$540,0))</f>
        <v>Santa Cruz County</v>
      </c>
      <c r="S1349" t="s">
        <v>1105</v>
      </c>
      <c r="T1349">
        <v>2018</v>
      </c>
      <c r="U1349">
        <v>0</v>
      </c>
    </row>
    <row r="1350" spans="1:21">
      <c r="A1350" t="s">
        <v>892</v>
      </c>
      <c r="B1350">
        <v>2020</v>
      </c>
      <c r="C1350">
        <v>0</v>
      </c>
      <c r="D1350">
        <v>0</v>
      </c>
      <c r="E1350">
        <v>0</v>
      </c>
      <c r="F1350">
        <v>0</v>
      </c>
      <c r="G1350">
        <v>0</v>
      </c>
      <c r="H1350">
        <v>0</v>
      </c>
      <c r="I1350" s="359">
        <v>32</v>
      </c>
      <c r="J1350" t="s">
        <v>1276</v>
      </c>
      <c r="K1350" t="str">
        <f>INDEX('Planning Periods'!$O$2:$O$540,MATCH('Table B Values'!A1350,'Planning Periods'!$A$2:$A$540,0))</f>
        <v>Los Angeles County</v>
      </c>
      <c r="S1350" t="s">
        <v>1160</v>
      </c>
      <c r="T1350">
        <v>2018</v>
      </c>
      <c r="U1350">
        <v>0</v>
      </c>
    </row>
    <row r="1351" spans="1:21">
      <c r="A1351" t="s">
        <v>894</v>
      </c>
      <c r="B1351">
        <v>2020</v>
      </c>
      <c r="C1351">
        <v>0</v>
      </c>
      <c r="D1351">
        <v>0</v>
      </c>
      <c r="E1351">
        <v>0</v>
      </c>
      <c r="F1351">
        <v>0</v>
      </c>
      <c r="G1351">
        <v>0</v>
      </c>
      <c r="H1351">
        <v>3</v>
      </c>
      <c r="I1351">
        <v>38</v>
      </c>
      <c r="J1351" t="s">
        <v>1276</v>
      </c>
      <c r="K1351" t="str">
        <f>INDEX('Planning Periods'!$O$2:$O$540,MATCH('Table B Values'!A1351,'Planning Periods'!$A$2:$A$540,0))</f>
        <v>Kern County</v>
      </c>
      <c r="S1351" t="s">
        <v>1162</v>
      </c>
      <c r="T1351">
        <v>2018</v>
      </c>
      <c r="U1351">
        <v>0</v>
      </c>
    </row>
    <row r="1352" spans="1:21">
      <c r="A1352" t="s">
        <v>897</v>
      </c>
      <c r="B1352">
        <v>2020</v>
      </c>
      <c r="C1352">
        <v>0</v>
      </c>
      <c r="D1352">
        <v>0</v>
      </c>
      <c r="E1352">
        <v>59</v>
      </c>
      <c r="F1352">
        <v>0</v>
      </c>
      <c r="G1352">
        <v>0</v>
      </c>
      <c r="H1352">
        <v>0</v>
      </c>
      <c r="I1352">
        <v>459</v>
      </c>
      <c r="J1352" t="s">
        <v>1276</v>
      </c>
      <c r="K1352" t="str">
        <f>INDEX('Planning Periods'!$O$2:$O$540,MATCH('Table B Values'!A1352,'Planning Periods'!$A$2:$A$540,0))</f>
        <v>San Diego County</v>
      </c>
      <c r="S1352" t="s">
        <v>1108</v>
      </c>
      <c r="T1352">
        <v>2018</v>
      </c>
      <c r="U1352">
        <v>0</v>
      </c>
    </row>
    <row r="1353" spans="1:21">
      <c r="A1353" t="s">
        <v>899</v>
      </c>
      <c r="B1353">
        <v>2020</v>
      </c>
      <c r="C1353">
        <v>0</v>
      </c>
      <c r="D1353">
        <v>0</v>
      </c>
      <c r="E1353">
        <v>0</v>
      </c>
      <c r="F1353">
        <v>0</v>
      </c>
      <c r="G1353">
        <v>0</v>
      </c>
      <c r="H1353">
        <v>0</v>
      </c>
      <c r="I1353">
        <v>10</v>
      </c>
      <c r="J1353" t="s">
        <v>1276</v>
      </c>
      <c r="K1353" t="str">
        <f>INDEX('Planning Periods'!$O$2:$O$540,MATCH('Table B Values'!A1353,'Planning Periods'!$A$2:$A$540,0))</f>
        <v>Los Angeles County</v>
      </c>
      <c r="S1353" t="s">
        <v>1153</v>
      </c>
      <c r="T1353">
        <v>2018</v>
      </c>
      <c r="U1353">
        <v>0</v>
      </c>
    </row>
    <row r="1354" spans="1:21">
      <c r="A1354" t="s">
        <v>902</v>
      </c>
      <c r="B1354">
        <v>2020</v>
      </c>
      <c r="C1354">
        <v>11</v>
      </c>
      <c r="D1354">
        <v>0</v>
      </c>
      <c r="E1354">
        <v>0</v>
      </c>
      <c r="F1354">
        <v>3</v>
      </c>
      <c r="G1354">
        <v>0</v>
      </c>
      <c r="H1354">
        <v>11</v>
      </c>
      <c r="I1354">
        <v>157</v>
      </c>
      <c r="J1354" t="s">
        <v>1276</v>
      </c>
      <c r="K1354" t="str">
        <f>INDEX('Planning Periods'!$O$2:$O$540,MATCH('Table B Values'!A1354,'Planning Periods'!$A$2:$A$540,0))</f>
        <v>Contra Costa County</v>
      </c>
      <c r="S1354" t="s">
        <v>1161</v>
      </c>
      <c r="T1354">
        <v>2018</v>
      </c>
      <c r="U1354">
        <v>0</v>
      </c>
    </row>
    <row r="1355" spans="1:21">
      <c r="A1355" t="s">
        <v>904</v>
      </c>
      <c r="B1355">
        <v>2020</v>
      </c>
      <c r="C1355">
        <v>2</v>
      </c>
      <c r="D1355">
        <v>0</v>
      </c>
      <c r="E1355">
        <v>8</v>
      </c>
      <c r="F1355">
        <v>0</v>
      </c>
      <c r="G1355">
        <v>6</v>
      </c>
      <c r="H1355">
        <v>0</v>
      </c>
      <c r="I1355">
        <v>92</v>
      </c>
      <c r="J1355" t="s">
        <v>1276</v>
      </c>
      <c r="K1355" t="str">
        <f>INDEX('Planning Periods'!$O$2:$O$540,MATCH('Table B Values'!A1355,'Planning Periods'!$A$2:$A$540,0))</f>
        <v>Los Angeles County</v>
      </c>
      <c r="S1355" t="s">
        <v>1245</v>
      </c>
      <c r="T1355">
        <v>2018</v>
      </c>
      <c r="U1355">
        <v>0</v>
      </c>
    </row>
    <row r="1356" spans="1:21">
      <c r="A1356" t="s">
        <v>906</v>
      </c>
      <c r="B1356">
        <v>2020</v>
      </c>
      <c r="C1356">
        <v>0</v>
      </c>
      <c r="D1356">
        <v>0</v>
      </c>
      <c r="E1356">
        <v>0</v>
      </c>
      <c r="F1356">
        <v>0</v>
      </c>
      <c r="G1356">
        <v>0</v>
      </c>
      <c r="H1356">
        <v>0</v>
      </c>
      <c r="I1356">
        <v>60</v>
      </c>
      <c r="J1356" t="s">
        <v>1276</v>
      </c>
      <c r="K1356" t="str">
        <f>INDEX('Planning Periods'!$O$2:$O$540,MATCH('Table B Values'!A1356,'Planning Periods'!$A$2:$A$540,0))</f>
        <v>Riverside County</v>
      </c>
      <c r="S1356" t="s">
        <v>773</v>
      </c>
      <c r="T1356">
        <v>2018</v>
      </c>
      <c r="U1356">
        <v>437</v>
      </c>
    </row>
    <row r="1357" spans="1:21">
      <c r="A1357" t="s">
        <v>909</v>
      </c>
      <c r="B1357">
        <v>2020</v>
      </c>
      <c r="C1357">
        <v>0</v>
      </c>
      <c r="D1357">
        <v>0</v>
      </c>
      <c r="E1357">
        <v>0</v>
      </c>
      <c r="F1357">
        <v>0</v>
      </c>
      <c r="G1357">
        <v>0</v>
      </c>
      <c r="H1357">
        <v>0</v>
      </c>
      <c r="I1357">
        <v>14</v>
      </c>
      <c r="J1357" t="s">
        <v>1276</v>
      </c>
      <c r="K1357" t="str">
        <f>INDEX('Planning Periods'!$O$2:$O$540,MATCH('Table B Values'!A1357,'Planning Periods'!$A$2:$A$540,0))</f>
        <v>Colusa County</v>
      </c>
      <c r="S1357" t="s">
        <v>905</v>
      </c>
      <c r="T1357">
        <v>2018</v>
      </c>
      <c r="U1357">
        <v>0</v>
      </c>
    </row>
    <row r="1358" spans="1:21">
      <c r="A1358" t="s">
        <v>914</v>
      </c>
      <c r="B1358">
        <v>2020</v>
      </c>
      <c r="C1358">
        <v>0</v>
      </c>
      <c r="D1358">
        <v>0</v>
      </c>
      <c r="E1358">
        <v>0</v>
      </c>
      <c r="F1358">
        <v>19</v>
      </c>
      <c r="G1358">
        <v>0</v>
      </c>
      <c r="H1358">
        <v>0</v>
      </c>
      <c r="I1358">
        <v>90</v>
      </c>
      <c r="J1358" t="s">
        <v>1276</v>
      </c>
      <c r="K1358" t="str">
        <f>INDEX('Planning Periods'!$O$2:$O$540,MATCH('Table B Values'!A1358,'Planning Periods'!$A$2:$A$540,0))</f>
        <v>Los Angeles County</v>
      </c>
      <c r="S1358" t="s">
        <v>1242</v>
      </c>
      <c r="T1358">
        <v>2018</v>
      </c>
      <c r="U1358">
        <v>0</v>
      </c>
    </row>
    <row r="1359" spans="1:21">
      <c r="A1359" t="s">
        <v>908</v>
      </c>
      <c r="B1359">
        <v>2020</v>
      </c>
      <c r="C1359">
        <v>85</v>
      </c>
      <c r="D1359">
        <v>0</v>
      </c>
      <c r="E1359">
        <v>0</v>
      </c>
      <c r="F1359">
        <v>3</v>
      </c>
      <c r="G1359">
        <v>0</v>
      </c>
      <c r="H1359">
        <v>413</v>
      </c>
      <c r="I1359">
        <v>90</v>
      </c>
      <c r="J1359" t="s">
        <v>1276</v>
      </c>
      <c r="K1359" t="str">
        <f>INDEX('Planning Periods'!$O$2:$O$540,MATCH('Table B Values'!A1359,'Planning Periods'!$A$2:$A$540,0))</f>
        <v>Yolo County</v>
      </c>
      <c r="S1359" t="s">
        <v>1244</v>
      </c>
      <c r="T1359">
        <v>2018</v>
      </c>
      <c r="U1359">
        <v>0</v>
      </c>
    </row>
    <row r="1360" spans="1:21">
      <c r="A1360" t="s">
        <v>917</v>
      </c>
      <c r="B1360">
        <v>2020</v>
      </c>
      <c r="C1360">
        <v>0</v>
      </c>
      <c r="D1360">
        <v>0</v>
      </c>
      <c r="E1360">
        <v>0</v>
      </c>
      <c r="F1360">
        <v>0</v>
      </c>
      <c r="G1360">
        <v>0</v>
      </c>
      <c r="H1360">
        <v>0</v>
      </c>
      <c r="I1360">
        <v>63</v>
      </c>
      <c r="J1360" t="s">
        <v>1276</v>
      </c>
      <c r="K1360" t="str">
        <f>INDEX('Planning Periods'!$O$2:$O$540,MATCH('Table B Values'!A1360,'Planning Periods'!$A$2:$A$540,0))</f>
        <v>Orange County</v>
      </c>
      <c r="S1360" t="s">
        <v>907</v>
      </c>
      <c r="T1360">
        <v>2018</v>
      </c>
      <c r="U1360">
        <v>11</v>
      </c>
    </row>
    <row r="1361" spans="1:21">
      <c r="A1361" t="s">
        <v>919</v>
      </c>
      <c r="B1361">
        <v>2020</v>
      </c>
      <c r="C1361">
        <v>0</v>
      </c>
      <c r="D1361">
        <v>0</v>
      </c>
      <c r="E1361">
        <v>0</v>
      </c>
      <c r="F1361">
        <v>0</v>
      </c>
      <c r="G1361">
        <v>0</v>
      </c>
      <c r="H1361">
        <v>2</v>
      </c>
      <c r="I1361">
        <v>0</v>
      </c>
      <c r="J1361" t="s">
        <v>1276</v>
      </c>
      <c r="K1361" t="str">
        <f>INDEX('Planning Periods'!$O$2:$O$540,MATCH('Table B Values'!A1361,'Planning Periods'!$A$2:$A$540,0))</f>
        <v>Imperial County</v>
      </c>
      <c r="S1361" t="s">
        <v>910</v>
      </c>
      <c r="T1361">
        <v>2018</v>
      </c>
      <c r="U1361">
        <v>0</v>
      </c>
    </row>
    <row r="1362" spans="1:21">
      <c r="A1362" t="s">
        <v>848</v>
      </c>
      <c r="B1362">
        <v>2020</v>
      </c>
      <c r="C1362">
        <v>0</v>
      </c>
      <c r="D1362">
        <v>1</v>
      </c>
      <c r="E1362">
        <v>0</v>
      </c>
      <c r="F1362">
        <v>10</v>
      </c>
      <c r="G1362">
        <v>0</v>
      </c>
      <c r="H1362">
        <v>504</v>
      </c>
      <c r="I1362">
        <v>92</v>
      </c>
      <c r="J1362" t="s">
        <v>1276</v>
      </c>
      <c r="K1362" t="str">
        <f>INDEX('Planning Periods'!$O$2:$O$540,MATCH('Table B Values'!A1362,'Planning Periods'!$A$2:$A$540,0))</f>
        <v>Tulare County</v>
      </c>
      <c r="S1362" t="s">
        <v>1249</v>
      </c>
      <c r="T1362">
        <v>2018</v>
      </c>
      <c r="U1362">
        <v>0</v>
      </c>
    </row>
    <row r="1363" spans="1:21">
      <c r="A1363" t="s">
        <v>1013</v>
      </c>
      <c r="B1363">
        <v>2020</v>
      </c>
      <c r="C1363">
        <v>0</v>
      </c>
      <c r="D1363">
        <v>0</v>
      </c>
      <c r="E1363">
        <v>0</v>
      </c>
      <c r="F1363">
        <v>0</v>
      </c>
      <c r="G1363">
        <v>0</v>
      </c>
      <c r="H1363">
        <v>0</v>
      </c>
      <c r="I1363">
        <v>17</v>
      </c>
      <c r="J1363" t="s">
        <v>1276</v>
      </c>
      <c r="K1363" t="str">
        <f>INDEX('Planning Periods'!$O$2:$O$540,MATCH('Table B Values'!A1363,'Planning Periods'!$A$2:$A$540,0))</f>
        <v>Siskiyou County</v>
      </c>
      <c r="S1363" t="s">
        <v>869</v>
      </c>
      <c r="T1363">
        <v>2018</v>
      </c>
      <c r="U1363">
        <v>0</v>
      </c>
    </row>
    <row r="1364" spans="1:21">
      <c r="A1364" t="s">
        <v>1015</v>
      </c>
      <c r="B1364">
        <v>2020</v>
      </c>
      <c r="C1364">
        <v>0</v>
      </c>
      <c r="D1364">
        <v>0</v>
      </c>
      <c r="E1364">
        <v>0</v>
      </c>
      <c r="F1364">
        <v>0</v>
      </c>
      <c r="G1364">
        <v>0</v>
      </c>
      <c r="H1364">
        <v>9</v>
      </c>
      <c r="I1364">
        <v>4</v>
      </c>
      <c r="J1364" t="s">
        <v>1276</v>
      </c>
      <c r="K1364" t="str">
        <f>INDEX('Planning Periods'!$O$2:$O$540,MATCH('Table B Values'!A1364,'Planning Periods'!$A$2:$A$540,0))</f>
        <v>San Diego County</v>
      </c>
      <c r="S1364" t="s">
        <v>872</v>
      </c>
      <c r="T1364">
        <v>2018</v>
      </c>
      <c r="U1364">
        <v>0</v>
      </c>
    </row>
    <row r="1365" spans="1:21">
      <c r="A1365" t="s">
        <v>1010</v>
      </c>
      <c r="B1365">
        <v>2020</v>
      </c>
      <c r="C1365">
        <v>0</v>
      </c>
      <c r="D1365">
        <v>0</v>
      </c>
      <c r="E1365">
        <v>0</v>
      </c>
      <c r="F1365">
        <v>10</v>
      </c>
      <c r="G1365">
        <v>0</v>
      </c>
      <c r="H1365">
        <v>5</v>
      </c>
      <c r="I1365">
        <v>11</v>
      </c>
      <c r="J1365" t="s">
        <v>1276</v>
      </c>
      <c r="K1365" t="str">
        <f>INDEX('Planning Periods'!$O$2:$O$540,MATCH('Table B Values'!A1365,'Planning Periods'!$A$2:$A$540,0))</f>
        <v>Solano County</v>
      </c>
      <c r="S1365" t="s">
        <v>1233</v>
      </c>
      <c r="T1365">
        <v>2018</v>
      </c>
      <c r="U1365">
        <v>0</v>
      </c>
    </row>
    <row r="1366" spans="1:21">
      <c r="A1366" t="s">
        <v>1011</v>
      </c>
      <c r="B1366">
        <v>2020</v>
      </c>
      <c r="C1366">
        <v>0</v>
      </c>
      <c r="D1366">
        <v>0</v>
      </c>
      <c r="E1366">
        <v>0</v>
      </c>
      <c r="F1366">
        <v>0</v>
      </c>
      <c r="G1366">
        <v>0</v>
      </c>
      <c r="H1366">
        <v>25</v>
      </c>
      <c r="I1366">
        <v>159</v>
      </c>
      <c r="J1366" t="s">
        <v>1276</v>
      </c>
      <c r="K1366" t="str">
        <f>INDEX('Planning Periods'!$O$2:$O$540,MATCH('Table B Values'!A1366,'Planning Periods'!$A$2:$A$540,0))</f>
        <v>Ventura County</v>
      </c>
      <c r="S1366" t="s">
        <v>877</v>
      </c>
      <c r="T1366">
        <v>2018</v>
      </c>
      <c r="U1366">
        <v>0</v>
      </c>
    </row>
    <row r="1367" spans="1:21">
      <c r="A1367" t="s">
        <v>992</v>
      </c>
      <c r="B1367">
        <v>2020</v>
      </c>
      <c r="C1367">
        <v>0</v>
      </c>
      <c r="D1367">
        <v>0</v>
      </c>
      <c r="E1367">
        <v>0</v>
      </c>
      <c r="F1367">
        <v>12</v>
      </c>
      <c r="G1367">
        <v>0</v>
      </c>
      <c r="H1367">
        <v>0</v>
      </c>
      <c r="I1367">
        <v>0</v>
      </c>
      <c r="J1367" t="s">
        <v>1276</v>
      </c>
      <c r="K1367" t="str">
        <f>INDEX('Planning Periods'!$O$2:$O$540,MATCH('Table B Values'!A1367,'Planning Periods'!$A$2:$A$540,0))</f>
        <v>Los Angeles County</v>
      </c>
      <c r="S1367" t="s">
        <v>1248</v>
      </c>
      <c r="T1367">
        <v>2018</v>
      </c>
      <c r="U1367">
        <v>0</v>
      </c>
    </row>
    <row r="1368" spans="1:21">
      <c r="A1368" t="s">
        <v>1001</v>
      </c>
      <c r="B1368">
        <v>2020</v>
      </c>
      <c r="C1368">
        <v>0</v>
      </c>
      <c r="D1368">
        <v>0</v>
      </c>
      <c r="E1368">
        <v>0</v>
      </c>
      <c r="F1368">
        <v>0</v>
      </c>
      <c r="G1368">
        <v>0</v>
      </c>
      <c r="H1368">
        <v>0</v>
      </c>
      <c r="I1368">
        <v>9</v>
      </c>
      <c r="J1368" t="s">
        <v>1276</v>
      </c>
      <c r="K1368" t="str">
        <f>INDEX('Planning Periods'!$O$2:$O$540,MATCH('Table B Values'!A1368,'Planning Periods'!$A$2:$A$540,0))</f>
        <v>Los Angeles County</v>
      </c>
      <c r="S1368" t="s">
        <v>1246</v>
      </c>
      <c r="T1368">
        <v>2018</v>
      </c>
      <c r="U1368">
        <v>0</v>
      </c>
    </row>
    <row r="1369" spans="1:21">
      <c r="A1369" t="s">
        <v>1004</v>
      </c>
      <c r="B1369">
        <v>2020</v>
      </c>
      <c r="C1369">
        <v>0</v>
      </c>
      <c r="D1369">
        <v>0</v>
      </c>
      <c r="E1369">
        <v>0</v>
      </c>
      <c r="F1369">
        <v>0</v>
      </c>
      <c r="G1369">
        <v>0</v>
      </c>
      <c r="H1369">
        <v>4</v>
      </c>
      <c r="I1369">
        <v>3</v>
      </c>
      <c r="J1369" t="s">
        <v>1276</v>
      </c>
      <c r="K1369" t="str">
        <f>INDEX('Planning Periods'!$O$2:$O$540,MATCH('Table B Values'!A1369,'Planning Periods'!$A$2:$A$540,0))</f>
        <v>Sonoma County</v>
      </c>
      <c r="S1369" t="s">
        <v>1247</v>
      </c>
      <c r="T1369">
        <v>2018</v>
      </c>
      <c r="U1369">
        <v>0</v>
      </c>
    </row>
    <row r="1370" spans="1:21">
      <c r="A1370" t="s">
        <v>825</v>
      </c>
      <c r="B1370">
        <v>2020</v>
      </c>
      <c r="C1370">
        <v>0</v>
      </c>
      <c r="D1370">
        <v>0</v>
      </c>
      <c r="E1370">
        <v>0</v>
      </c>
      <c r="F1370">
        <v>0</v>
      </c>
      <c r="G1370">
        <v>0</v>
      </c>
      <c r="H1370">
        <v>0</v>
      </c>
      <c r="I1370">
        <v>38</v>
      </c>
      <c r="J1370" t="s">
        <v>1276</v>
      </c>
      <c r="K1370" t="str">
        <f>INDEX('Planning Periods'!$O$2:$O$540,MATCH('Table B Values'!A1370,'Planning Periods'!$A$2:$A$540,0))</f>
        <v>El Dorado County</v>
      </c>
      <c r="S1370" t="s">
        <v>1180</v>
      </c>
      <c r="T1370">
        <v>2018</v>
      </c>
      <c r="U1370">
        <v>0</v>
      </c>
    </row>
    <row r="1371" spans="1:21">
      <c r="A1371" t="s">
        <v>828</v>
      </c>
      <c r="B1371">
        <v>2020</v>
      </c>
      <c r="C1371">
        <v>0</v>
      </c>
      <c r="D1371">
        <v>0</v>
      </c>
      <c r="E1371">
        <v>0</v>
      </c>
      <c r="F1371">
        <v>0</v>
      </c>
      <c r="G1371">
        <v>0</v>
      </c>
      <c r="H1371">
        <v>0</v>
      </c>
      <c r="I1371">
        <v>13</v>
      </c>
      <c r="J1371" t="s">
        <v>1276</v>
      </c>
      <c r="K1371" t="str">
        <f>INDEX('Planning Periods'!$O$2:$O$540,MATCH('Table B Values'!A1371,'Planning Periods'!$A$2:$A$540,0))</f>
        <v>Los Angeles County</v>
      </c>
      <c r="S1371" t="s">
        <v>898</v>
      </c>
      <c r="T1371">
        <v>2018</v>
      </c>
      <c r="U1371">
        <v>0</v>
      </c>
    </row>
    <row r="1372" spans="1:21">
      <c r="A1372" t="s">
        <v>829</v>
      </c>
      <c r="B1372">
        <v>2020</v>
      </c>
      <c r="C1372">
        <v>0</v>
      </c>
      <c r="D1372">
        <v>0</v>
      </c>
      <c r="E1372">
        <v>0</v>
      </c>
      <c r="F1372">
        <v>0</v>
      </c>
      <c r="G1372">
        <v>0</v>
      </c>
      <c r="H1372">
        <v>47</v>
      </c>
      <c r="I1372">
        <v>3</v>
      </c>
      <c r="J1372" t="s">
        <v>1276</v>
      </c>
      <c r="K1372" t="str">
        <f>INDEX('Planning Periods'!$O$2:$O$540,MATCH('Table B Values'!A1372,'Planning Periods'!$A$2:$A$540,0))</f>
        <v>San Mateo County</v>
      </c>
      <c r="S1372" t="s">
        <v>1184</v>
      </c>
      <c r="T1372">
        <v>2018</v>
      </c>
      <c r="U1372">
        <v>0</v>
      </c>
    </row>
    <row r="1373" spans="1:21">
      <c r="A1373" t="s">
        <v>921</v>
      </c>
      <c r="B1373">
        <v>2020</v>
      </c>
      <c r="C1373">
        <v>0</v>
      </c>
      <c r="D1373">
        <v>53</v>
      </c>
      <c r="E1373">
        <v>9</v>
      </c>
      <c r="F1373">
        <v>29</v>
      </c>
      <c r="G1373">
        <v>0</v>
      </c>
      <c r="H1373">
        <v>1</v>
      </c>
      <c r="I1373">
        <v>60</v>
      </c>
      <c r="J1373" t="s">
        <v>1276</v>
      </c>
      <c r="K1373" t="str">
        <f>INDEX('Planning Periods'!$O$2:$O$540,MATCH('Table B Values'!A1373,'Planning Periods'!$A$2:$A$540,0))</f>
        <v>Los Angeles County</v>
      </c>
      <c r="S1373" t="s">
        <v>1179</v>
      </c>
      <c r="T1373">
        <v>2018</v>
      </c>
      <c r="U1373">
        <v>0</v>
      </c>
    </row>
    <row r="1374" spans="1:21">
      <c r="A1374" t="s">
        <v>1006</v>
      </c>
      <c r="B1374">
        <v>2020</v>
      </c>
      <c r="C1374">
        <v>0</v>
      </c>
      <c r="D1374">
        <v>0</v>
      </c>
      <c r="E1374">
        <v>40</v>
      </c>
      <c r="F1374">
        <v>5</v>
      </c>
      <c r="G1374">
        <v>0</v>
      </c>
      <c r="H1374">
        <v>68</v>
      </c>
      <c r="I1374">
        <v>148</v>
      </c>
      <c r="J1374" t="s">
        <v>1276</v>
      </c>
      <c r="K1374" t="str">
        <f>INDEX('Planning Periods'!$O$2:$O$540,MATCH('Table B Values'!A1374,'Planning Periods'!$A$2:$A$540,0))</f>
        <v>Sonoma County</v>
      </c>
      <c r="S1374" t="s">
        <v>1038</v>
      </c>
      <c r="T1374">
        <v>2018</v>
      </c>
      <c r="U1374">
        <v>3</v>
      </c>
    </row>
    <row r="1375" spans="1:21">
      <c r="A1375" t="s">
        <v>1008</v>
      </c>
      <c r="B1375">
        <v>2020</v>
      </c>
      <c r="C1375">
        <v>0</v>
      </c>
      <c r="D1375">
        <v>0</v>
      </c>
      <c r="E1375">
        <v>0</v>
      </c>
      <c r="F1375">
        <v>0</v>
      </c>
      <c r="G1375">
        <v>0</v>
      </c>
      <c r="H1375">
        <v>0</v>
      </c>
      <c r="I1375" s="359">
        <v>45</v>
      </c>
      <c r="J1375" t="s">
        <v>1276</v>
      </c>
      <c r="K1375" t="str">
        <f>INDEX('Planning Periods'!$O$2:$O$540,MATCH('Table B Values'!A1375,'Planning Periods'!$A$2:$A$540,0))</f>
        <v>Los Angeles County</v>
      </c>
      <c r="S1375" t="s">
        <v>1158</v>
      </c>
      <c r="T1375">
        <v>2018</v>
      </c>
      <c r="U1375">
        <v>100</v>
      </c>
    </row>
    <row r="1376" spans="1:21">
      <c r="A1376" t="s">
        <v>1032</v>
      </c>
      <c r="B1376">
        <v>2020</v>
      </c>
      <c r="C1376">
        <v>0</v>
      </c>
      <c r="D1376">
        <v>1</v>
      </c>
      <c r="E1376">
        <v>0</v>
      </c>
      <c r="F1376">
        <v>2</v>
      </c>
      <c r="G1376">
        <v>0</v>
      </c>
      <c r="H1376">
        <v>1</v>
      </c>
      <c r="I1376">
        <v>0</v>
      </c>
      <c r="J1376" t="s">
        <v>1276</v>
      </c>
      <c r="K1376" t="str">
        <f>INDEX('Planning Periods'!$O$2:$O$540,MATCH('Table B Values'!A1376,'Planning Periods'!$A$2:$A$540,0))</f>
        <v>Marin County</v>
      </c>
      <c r="S1376" t="s">
        <v>1178</v>
      </c>
      <c r="T1376">
        <v>2018</v>
      </c>
      <c r="U1376">
        <v>0</v>
      </c>
    </row>
    <row r="1377" spans="1:21">
      <c r="A1377" t="s">
        <v>1034</v>
      </c>
      <c r="B1377">
        <v>2020</v>
      </c>
      <c r="C1377">
        <v>0</v>
      </c>
      <c r="D1377">
        <v>0</v>
      </c>
      <c r="E1377">
        <v>1</v>
      </c>
      <c r="F1377">
        <v>0</v>
      </c>
      <c r="G1377">
        <v>1</v>
      </c>
      <c r="H1377">
        <v>0</v>
      </c>
      <c r="I1377">
        <v>8</v>
      </c>
      <c r="J1377" t="s">
        <v>1276</v>
      </c>
      <c r="K1377" t="str">
        <f>INDEX('Planning Periods'!$O$2:$O$540,MATCH('Table B Values'!A1377,'Planning Periods'!$A$2:$A$540,0))</f>
        <v>Santa Cruz County</v>
      </c>
      <c r="S1377" t="s">
        <v>891</v>
      </c>
      <c r="T1377">
        <v>2018</v>
      </c>
      <c r="U1377">
        <v>0</v>
      </c>
    </row>
    <row r="1378" spans="1:21">
      <c r="A1378" t="s">
        <v>1036</v>
      </c>
      <c r="B1378">
        <v>2020</v>
      </c>
      <c r="C1378">
        <v>0</v>
      </c>
      <c r="D1378">
        <v>0</v>
      </c>
      <c r="E1378">
        <v>0</v>
      </c>
      <c r="F1378">
        <v>0</v>
      </c>
      <c r="G1378">
        <v>0</v>
      </c>
      <c r="H1378">
        <v>2</v>
      </c>
      <c r="I1378">
        <v>19</v>
      </c>
      <c r="J1378" t="s">
        <v>1276</v>
      </c>
      <c r="K1378" t="str">
        <f>INDEX('Planning Periods'!$O$2:$O$540,MATCH('Table B Values'!A1378,'Planning Periods'!$A$2:$A$540,0))</f>
        <v>Orange County</v>
      </c>
      <c r="S1378" t="s">
        <v>1183</v>
      </c>
      <c r="T1378">
        <v>2018</v>
      </c>
      <c r="U1378">
        <v>0</v>
      </c>
    </row>
    <row r="1379" spans="1:21">
      <c r="A1379" t="s">
        <v>1039</v>
      </c>
      <c r="B1379">
        <v>2020</v>
      </c>
      <c r="C1379">
        <v>0</v>
      </c>
      <c r="D1379">
        <v>0</v>
      </c>
      <c r="E1379">
        <v>12</v>
      </c>
      <c r="F1379">
        <v>0</v>
      </c>
      <c r="G1379">
        <v>0</v>
      </c>
      <c r="H1379">
        <v>29</v>
      </c>
      <c r="I1379">
        <v>3</v>
      </c>
      <c r="J1379" t="s">
        <v>1276</v>
      </c>
      <c r="K1379" t="str">
        <f>INDEX('Planning Periods'!$O$2:$O$540,MATCH('Table B Values'!A1379,'Planning Periods'!$A$2:$A$540,0))</f>
        <v>Santa Clara County</v>
      </c>
      <c r="S1379" t="s">
        <v>900</v>
      </c>
      <c r="T1379">
        <v>2018</v>
      </c>
      <c r="U1379">
        <v>0</v>
      </c>
    </row>
    <row r="1380" spans="1:21">
      <c r="A1380" t="s">
        <v>1041</v>
      </c>
      <c r="B1380">
        <v>2020</v>
      </c>
      <c r="C1380">
        <v>26</v>
      </c>
      <c r="D1380">
        <v>0</v>
      </c>
      <c r="E1380">
        <v>4</v>
      </c>
      <c r="F1380">
        <v>204</v>
      </c>
      <c r="G1380">
        <v>0</v>
      </c>
      <c r="H1380">
        <v>0</v>
      </c>
      <c r="I1380">
        <v>26</v>
      </c>
      <c r="J1380" t="s">
        <v>1276</v>
      </c>
      <c r="K1380" t="str">
        <f>INDEX('Planning Periods'!$O$2:$O$540,MATCH('Table B Values'!A1380,'Planning Periods'!$A$2:$A$540,0))</f>
        <v>Santa Barbara County</v>
      </c>
      <c r="S1380" t="s">
        <v>1243</v>
      </c>
      <c r="T1380">
        <v>2018</v>
      </c>
      <c r="U1380">
        <v>0</v>
      </c>
    </row>
    <row r="1381" spans="1:21">
      <c r="A1381" t="s">
        <v>1043</v>
      </c>
      <c r="B1381">
        <v>2020</v>
      </c>
      <c r="C1381">
        <v>38</v>
      </c>
      <c r="D1381">
        <v>45</v>
      </c>
      <c r="E1381">
        <v>49</v>
      </c>
      <c r="F1381">
        <v>0</v>
      </c>
      <c r="G1381">
        <v>26</v>
      </c>
      <c r="H1381">
        <v>0</v>
      </c>
      <c r="I1381">
        <v>471</v>
      </c>
      <c r="J1381" t="s">
        <v>1276</v>
      </c>
      <c r="K1381" t="str">
        <f>INDEX('Planning Periods'!$O$2:$O$540,MATCH('Table B Values'!A1381,'Planning Periods'!$A$2:$A$540,0))</f>
        <v>Sonoma County</v>
      </c>
      <c r="S1381" t="s">
        <v>1182</v>
      </c>
      <c r="T1381">
        <v>2018</v>
      </c>
      <c r="U1381">
        <v>0</v>
      </c>
    </row>
    <row r="1382" spans="1:21">
      <c r="A1382" t="s">
        <v>1045</v>
      </c>
      <c r="B1382">
        <v>2020</v>
      </c>
      <c r="C1382">
        <v>0</v>
      </c>
      <c r="D1382">
        <v>0</v>
      </c>
      <c r="E1382">
        <v>0</v>
      </c>
      <c r="F1382">
        <v>0</v>
      </c>
      <c r="G1382">
        <v>0</v>
      </c>
      <c r="H1382">
        <v>3</v>
      </c>
      <c r="I1382">
        <v>224</v>
      </c>
      <c r="J1382" t="s">
        <v>1276</v>
      </c>
      <c r="K1382" t="str">
        <f>INDEX('Planning Periods'!$O$2:$O$540,MATCH('Table B Values'!A1382,'Planning Periods'!$A$2:$A$540,0))</f>
        <v>San Diego County</v>
      </c>
      <c r="S1382" t="s">
        <v>1185</v>
      </c>
      <c r="T1382">
        <v>2018</v>
      </c>
      <c r="U1382">
        <v>0</v>
      </c>
    </row>
    <row r="1383" spans="1:21">
      <c r="A1383" t="s">
        <v>996</v>
      </c>
      <c r="B1383">
        <v>2020</v>
      </c>
      <c r="C1383">
        <v>0</v>
      </c>
      <c r="D1383">
        <v>0</v>
      </c>
      <c r="E1383">
        <v>0</v>
      </c>
      <c r="F1383">
        <v>0</v>
      </c>
      <c r="G1383">
        <v>0</v>
      </c>
      <c r="H1383">
        <v>0</v>
      </c>
      <c r="I1383">
        <v>13</v>
      </c>
      <c r="J1383" t="s">
        <v>1276</v>
      </c>
      <c r="K1383" t="str">
        <f>INDEX('Planning Periods'!$O$2:$O$540,MATCH('Table B Values'!A1383,'Planning Periods'!$A$2:$A$540,0))</f>
        <v>Monterey County</v>
      </c>
      <c r="S1383" t="s">
        <v>893</v>
      </c>
      <c r="T1383">
        <v>2018</v>
      </c>
      <c r="U1383">
        <v>0</v>
      </c>
    </row>
    <row r="1384" spans="1:21">
      <c r="A1384" t="s">
        <v>990</v>
      </c>
      <c r="B1384">
        <v>2020</v>
      </c>
      <c r="C1384">
        <v>0</v>
      </c>
      <c r="D1384">
        <v>0</v>
      </c>
      <c r="E1384">
        <v>0</v>
      </c>
      <c r="F1384">
        <v>1</v>
      </c>
      <c r="G1384">
        <v>0</v>
      </c>
      <c r="H1384">
        <v>2</v>
      </c>
      <c r="I1384">
        <v>1</v>
      </c>
      <c r="J1384" t="s">
        <v>1276</v>
      </c>
      <c r="K1384" t="str">
        <f>INDEX('Planning Periods'!$O$2:$O$540,MATCH('Table B Values'!A1384,'Planning Periods'!$A$2:$A$540,0))</f>
        <v>Shasta County</v>
      </c>
      <c r="S1384" t="s">
        <v>1181</v>
      </c>
      <c r="T1384">
        <v>2018</v>
      </c>
      <c r="U1384">
        <v>0</v>
      </c>
    </row>
    <row r="1385" spans="1:21">
      <c r="A1385" t="s">
        <v>913</v>
      </c>
      <c r="B1385">
        <v>2020</v>
      </c>
      <c r="C1385">
        <v>0</v>
      </c>
      <c r="D1385">
        <v>0</v>
      </c>
      <c r="E1385">
        <v>0</v>
      </c>
      <c r="F1385">
        <v>1</v>
      </c>
      <c r="G1385">
        <v>0</v>
      </c>
      <c r="H1385">
        <v>1</v>
      </c>
      <c r="I1385">
        <v>56</v>
      </c>
      <c r="J1385" t="s">
        <v>1276</v>
      </c>
      <c r="K1385" t="str">
        <f>INDEX('Planning Periods'!$O$2:$O$540,MATCH('Table B Values'!A1385,'Planning Periods'!$A$2:$A$540,0))</f>
        <v>Shasta County</v>
      </c>
      <c r="S1385" t="s">
        <v>1234</v>
      </c>
      <c r="T1385">
        <v>2018</v>
      </c>
      <c r="U1385">
        <v>1</v>
      </c>
    </row>
    <row r="1386" spans="1:21">
      <c r="A1386" t="s">
        <v>998</v>
      </c>
      <c r="B1386">
        <v>2020</v>
      </c>
      <c r="C1386">
        <v>0</v>
      </c>
      <c r="D1386">
        <v>0</v>
      </c>
      <c r="E1386">
        <v>0</v>
      </c>
      <c r="F1386">
        <v>2</v>
      </c>
      <c r="G1386">
        <v>2</v>
      </c>
      <c r="H1386">
        <v>0</v>
      </c>
      <c r="I1386">
        <v>23</v>
      </c>
      <c r="J1386" t="s">
        <v>1276</v>
      </c>
      <c r="K1386" t="str">
        <f>INDEX('Planning Periods'!$O$2:$O$540,MATCH('Table B Values'!A1386,'Planning Periods'!$A$2:$A$540,0))</f>
        <v>Sonoma County</v>
      </c>
      <c r="S1386" t="s">
        <v>1259</v>
      </c>
      <c r="T1386">
        <v>2018</v>
      </c>
      <c r="U1386">
        <v>0</v>
      </c>
    </row>
    <row r="1387" spans="1:21">
      <c r="A1387" t="s">
        <v>999</v>
      </c>
      <c r="B1387">
        <v>2020</v>
      </c>
      <c r="C1387">
        <v>0</v>
      </c>
      <c r="D1387">
        <v>0</v>
      </c>
      <c r="E1387">
        <v>0</v>
      </c>
      <c r="F1387">
        <v>0</v>
      </c>
      <c r="G1387">
        <v>0</v>
      </c>
      <c r="H1387">
        <v>70</v>
      </c>
      <c r="I1387">
        <v>0</v>
      </c>
      <c r="J1387" t="s">
        <v>1276</v>
      </c>
      <c r="K1387" t="str">
        <f>INDEX('Planning Periods'!$O$2:$O$540,MATCH('Table B Values'!A1387,'Planning Periods'!$A$2:$A$540,0))</f>
        <v>Fresno County</v>
      </c>
      <c r="S1387" t="s">
        <v>1262</v>
      </c>
      <c r="T1387">
        <v>2018</v>
      </c>
      <c r="U1387">
        <v>0</v>
      </c>
    </row>
    <row r="1388" spans="1:21">
      <c r="A1388" t="s">
        <v>994</v>
      </c>
      <c r="B1388">
        <v>2020</v>
      </c>
      <c r="C1388">
        <v>0</v>
      </c>
      <c r="D1388">
        <v>0</v>
      </c>
      <c r="E1388">
        <v>0</v>
      </c>
      <c r="F1388">
        <v>42</v>
      </c>
      <c r="G1388">
        <v>0</v>
      </c>
      <c r="H1388">
        <v>11</v>
      </c>
      <c r="I1388">
        <v>258</v>
      </c>
      <c r="J1388" t="s">
        <v>1276</v>
      </c>
      <c r="K1388" t="str">
        <f>INDEX('Planning Periods'!$O$2:$O$540,MATCH('Table B Values'!A1388,'Planning Periods'!$A$2:$A$540,0))</f>
        <v>Kern County</v>
      </c>
      <c r="S1388" t="s">
        <v>948</v>
      </c>
      <c r="T1388">
        <v>2018</v>
      </c>
      <c r="U1388">
        <v>0</v>
      </c>
    </row>
    <row r="1389" spans="1:21">
      <c r="A1389" t="s">
        <v>823</v>
      </c>
      <c r="B1389">
        <v>2020</v>
      </c>
      <c r="C1389">
        <v>0</v>
      </c>
      <c r="D1389">
        <v>0</v>
      </c>
      <c r="E1389">
        <v>0</v>
      </c>
      <c r="F1389">
        <v>0</v>
      </c>
      <c r="G1389">
        <v>0</v>
      </c>
      <c r="H1389">
        <v>0</v>
      </c>
      <c r="I1389">
        <v>77</v>
      </c>
      <c r="J1389" t="s">
        <v>1276</v>
      </c>
      <c r="K1389" t="str">
        <f>INDEX('Planning Periods'!$O$2:$O$540,MATCH('Table B Values'!A1389,'Planning Periods'!$A$2:$A$540,0))</f>
        <v>Stanislaus County</v>
      </c>
      <c r="S1389" t="s">
        <v>1258</v>
      </c>
      <c r="T1389">
        <v>2018</v>
      </c>
      <c r="U1389">
        <v>0</v>
      </c>
    </row>
    <row r="1390" spans="1:21">
      <c r="A1390" t="s">
        <v>774</v>
      </c>
      <c r="B1390">
        <v>2020</v>
      </c>
      <c r="C1390">
        <v>0</v>
      </c>
      <c r="D1390">
        <v>0</v>
      </c>
      <c r="E1390">
        <v>0</v>
      </c>
      <c r="F1390">
        <v>0</v>
      </c>
      <c r="G1390">
        <v>0</v>
      </c>
      <c r="H1390">
        <v>7</v>
      </c>
      <c r="I1390">
        <v>56</v>
      </c>
      <c r="J1390" t="s">
        <v>1276</v>
      </c>
      <c r="K1390" t="str">
        <f>INDEX('Planning Periods'!$O$2:$O$540,MATCH('Table B Values'!A1390,'Planning Periods'!$A$2:$A$540,0))</f>
        <v>Orange County</v>
      </c>
      <c r="S1390" t="s">
        <v>939</v>
      </c>
      <c r="T1390">
        <v>2018</v>
      </c>
      <c r="U1390">
        <v>0</v>
      </c>
    </row>
    <row r="1391" spans="1:21">
      <c r="A1391" t="s">
        <v>776</v>
      </c>
      <c r="B1391">
        <v>2020</v>
      </c>
      <c r="C1391">
        <v>0</v>
      </c>
      <c r="D1391">
        <v>0</v>
      </c>
      <c r="E1391">
        <v>0</v>
      </c>
      <c r="F1391">
        <v>0</v>
      </c>
      <c r="G1391">
        <v>0</v>
      </c>
      <c r="H1391">
        <v>13</v>
      </c>
      <c r="I1391">
        <v>0</v>
      </c>
      <c r="J1391" t="s">
        <v>1276</v>
      </c>
      <c r="K1391" t="str">
        <f>INDEX('Planning Periods'!$O$2:$O$540,MATCH('Table B Values'!A1391,'Planning Periods'!$A$2:$A$540,0))</f>
        <v>San Bernardino County</v>
      </c>
      <c r="S1391" t="s">
        <v>932</v>
      </c>
      <c r="T1391">
        <v>2018</v>
      </c>
      <c r="U1391">
        <v>0</v>
      </c>
    </row>
    <row r="1392" spans="1:21">
      <c r="A1392" t="s">
        <v>771</v>
      </c>
      <c r="B1392">
        <v>2020</v>
      </c>
      <c r="C1392">
        <v>0</v>
      </c>
      <c r="D1392">
        <v>0</v>
      </c>
      <c r="E1392">
        <v>0</v>
      </c>
      <c r="F1392">
        <v>8</v>
      </c>
      <c r="G1392">
        <v>0</v>
      </c>
      <c r="H1392">
        <v>36</v>
      </c>
      <c r="I1392">
        <v>96</v>
      </c>
      <c r="J1392" t="s">
        <v>1276</v>
      </c>
      <c r="K1392" t="str">
        <f>INDEX('Planning Periods'!$O$2:$O$540,MATCH('Table B Values'!A1392,'Planning Periods'!$A$2:$A$540,0))</f>
        <v>Stanislaus County</v>
      </c>
      <c r="S1392" t="s">
        <v>934</v>
      </c>
      <c r="T1392">
        <v>2018</v>
      </c>
      <c r="U1392">
        <v>0</v>
      </c>
    </row>
    <row r="1393" spans="1:21">
      <c r="A1393" t="s">
        <v>787</v>
      </c>
      <c r="B1393">
        <v>2020</v>
      </c>
      <c r="C1393">
        <v>0</v>
      </c>
      <c r="D1393">
        <v>0</v>
      </c>
      <c r="E1393">
        <v>0</v>
      </c>
      <c r="F1393">
        <v>0</v>
      </c>
      <c r="G1393">
        <v>0</v>
      </c>
      <c r="H1393">
        <v>10</v>
      </c>
      <c r="I1393">
        <v>315</v>
      </c>
      <c r="J1393" t="s">
        <v>1276</v>
      </c>
      <c r="K1393" t="str">
        <f>INDEX('Planning Periods'!$O$2:$O$540,MATCH('Table B Values'!A1393,'Planning Periods'!$A$2:$A$540,0))</f>
        <v>Tulare County</v>
      </c>
      <c r="S1393" t="s">
        <v>951</v>
      </c>
      <c r="T1393">
        <v>2018</v>
      </c>
      <c r="U1393">
        <v>0</v>
      </c>
    </row>
    <row r="1394" spans="1:21">
      <c r="A1394" t="s">
        <v>779</v>
      </c>
      <c r="B1394">
        <v>2020</v>
      </c>
      <c r="C1394">
        <v>0</v>
      </c>
      <c r="D1394">
        <v>18</v>
      </c>
      <c r="E1394">
        <v>0</v>
      </c>
      <c r="F1394">
        <v>42</v>
      </c>
      <c r="G1394">
        <v>0</v>
      </c>
      <c r="H1394">
        <v>73</v>
      </c>
      <c r="I1394">
        <v>34</v>
      </c>
      <c r="J1394" t="s">
        <v>1276</v>
      </c>
      <c r="K1394" t="str">
        <f>INDEX('Planning Periods'!$O$2:$O$540,MATCH('Table B Values'!A1394,'Planning Periods'!$A$2:$A$540,0))</f>
        <v>Tulare County</v>
      </c>
      <c r="S1394" t="s">
        <v>1264</v>
      </c>
      <c r="T1394">
        <v>2018</v>
      </c>
      <c r="U1394">
        <v>0</v>
      </c>
    </row>
    <row r="1395" spans="1:21">
      <c r="A1395" t="s">
        <v>790</v>
      </c>
      <c r="B1395">
        <v>2020</v>
      </c>
      <c r="C1395">
        <v>0</v>
      </c>
      <c r="D1395">
        <v>0</v>
      </c>
      <c r="E1395">
        <v>0</v>
      </c>
      <c r="F1395">
        <v>0</v>
      </c>
      <c r="G1395">
        <v>0</v>
      </c>
      <c r="H1395">
        <v>7</v>
      </c>
      <c r="I1395">
        <v>0</v>
      </c>
      <c r="J1395" t="s">
        <v>1276</v>
      </c>
      <c r="K1395" t="str">
        <f>INDEX('Planning Periods'!$O$2:$O$540,MATCH('Table B Values'!A1395,'Planning Periods'!$A$2:$A$540,0))</f>
        <v>Alameda County</v>
      </c>
      <c r="S1395" t="s">
        <v>916</v>
      </c>
      <c r="T1395">
        <v>2018</v>
      </c>
      <c r="U1395">
        <v>0</v>
      </c>
    </row>
    <row r="1396" spans="1:21">
      <c r="A1396" t="s">
        <v>793</v>
      </c>
      <c r="B1396">
        <v>2020</v>
      </c>
      <c r="C1396">
        <v>0</v>
      </c>
      <c r="D1396">
        <v>16</v>
      </c>
      <c r="E1396">
        <v>21</v>
      </c>
      <c r="F1396">
        <v>18</v>
      </c>
      <c r="G1396">
        <v>23</v>
      </c>
      <c r="H1396">
        <v>24</v>
      </c>
      <c r="I1396">
        <v>16</v>
      </c>
      <c r="J1396" t="s">
        <v>1276</v>
      </c>
      <c r="K1396" t="str">
        <f>INDEX('Planning Periods'!$O$2:$O$540,MATCH('Table B Values'!A1396,'Planning Periods'!$A$2:$A$540,0))</f>
        <v>Ventura County</v>
      </c>
      <c r="S1396" t="s">
        <v>1252</v>
      </c>
      <c r="T1396">
        <v>2018</v>
      </c>
      <c r="U1396">
        <v>0</v>
      </c>
    </row>
    <row r="1397" spans="1:21">
      <c r="A1397" t="s">
        <v>796</v>
      </c>
      <c r="B1397">
        <v>2020</v>
      </c>
      <c r="C1397">
        <v>0</v>
      </c>
      <c r="D1397">
        <v>0</v>
      </c>
      <c r="E1397">
        <v>0</v>
      </c>
      <c r="F1397">
        <v>0</v>
      </c>
      <c r="G1397">
        <v>0</v>
      </c>
      <c r="H1397">
        <v>0</v>
      </c>
      <c r="I1397">
        <v>508</v>
      </c>
      <c r="J1397" t="s">
        <v>1276</v>
      </c>
      <c r="K1397" t="str">
        <f>INDEX('Planning Periods'!$O$2:$O$540,MATCH('Table B Values'!A1397,'Planning Periods'!$A$2:$A$540,0))</f>
        <v>San Bernardino County</v>
      </c>
      <c r="S1397" t="s">
        <v>918</v>
      </c>
      <c r="T1397">
        <v>2018</v>
      </c>
      <c r="U1397">
        <v>0</v>
      </c>
    </row>
    <row r="1398" spans="1:21">
      <c r="A1398" t="s">
        <v>799</v>
      </c>
      <c r="B1398">
        <v>2020</v>
      </c>
      <c r="C1398">
        <v>0</v>
      </c>
      <c r="D1398">
        <v>3</v>
      </c>
      <c r="E1398">
        <v>0</v>
      </c>
      <c r="F1398">
        <v>3</v>
      </c>
      <c r="G1398">
        <v>0</v>
      </c>
      <c r="H1398">
        <v>3</v>
      </c>
      <c r="I1398">
        <v>6</v>
      </c>
      <c r="J1398" t="s">
        <v>1276</v>
      </c>
      <c r="K1398" t="str">
        <f>INDEX('Planning Periods'!$O$2:$O$540,MATCH('Table B Values'!A1398,'Planning Periods'!$A$2:$A$540,0))</f>
        <v>Orange County</v>
      </c>
      <c r="S1398" t="s">
        <v>1266</v>
      </c>
      <c r="T1398">
        <v>2018</v>
      </c>
      <c r="U1398">
        <v>0</v>
      </c>
    </row>
    <row r="1399" spans="1:21">
      <c r="A1399" t="s">
        <v>802</v>
      </c>
      <c r="B1399">
        <v>2020</v>
      </c>
      <c r="C1399">
        <v>81</v>
      </c>
      <c r="D1399">
        <v>0</v>
      </c>
      <c r="E1399">
        <v>58</v>
      </c>
      <c r="F1399">
        <v>0</v>
      </c>
      <c r="G1399">
        <v>5</v>
      </c>
      <c r="H1399">
        <v>0</v>
      </c>
      <c r="I1399" s="359">
        <v>342</v>
      </c>
      <c r="J1399" t="s">
        <v>1276</v>
      </c>
      <c r="K1399" t="str">
        <f>INDEX('Planning Periods'!$O$2:$O$540,MATCH('Table B Values'!A1399,'Planning Periods'!$A$2:$A$540,0))</f>
        <v>Ventura County</v>
      </c>
      <c r="S1399" t="s">
        <v>944</v>
      </c>
      <c r="T1399">
        <v>2018</v>
      </c>
      <c r="U1399">
        <v>0</v>
      </c>
    </row>
    <row r="1400" spans="1:21">
      <c r="A1400" t="s">
        <v>805</v>
      </c>
      <c r="B1400">
        <v>2020</v>
      </c>
      <c r="C1400">
        <v>0</v>
      </c>
      <c r="D1400">
        <v>0</v>
      </c>
      <c r="E1400">
        <v>1</v>
      </c>
      <c r="F1400">
        <v>0</v>
      </c>
      <c r="G1400">
        <v>0</v>
      </c>
      <c r="H1400">
        <v>41</v>
      </c>
      <c r="I1400" s="359">
        <v>85</v>
      </c>
      <c r="J1400" t="s">
        <v>1276</v>
      </c>
      <c r="K1400" t="str">
        <f>INDEX('Planning Periods'!$O$2:$O$540,MATCH('Table B Values'!A1400,'Planning Periods'!$A$2:$A$540,0))</f>
        <v>San Bernardino County</v>
      </c>
      <c r="S1400" t="s">
        <v>1265</v>
      </c>
      <c r="T1400">
        <v>2018</v>
      </c>
      <c r="U1400">
        <v>7</v>
      </c>
    </row>
    <row r="1401" spans="1:21">
      <c r="A1401" t="s">
        <v>808</v>
      </c>
      <c r="B1401">
        <v>2020</v>
      </c>
      <c r="C1401">
        <v>0</v>
      </c>
      <c r="D1401">
        <v>0</v>
      </c>
      <c r="E1401">
        <v>0</v>
      </c>
      <c r="F1401">
        <v>10</v>
      </c>
      <c r="G1401">
        <v>0</v>
      </c>
      <c r="H1401">
        <v>32</v>
      </c>
      <c r="I1401" s="359">
        <v>629</v>
      </c>
      <c r="J1401" t="s">
        <v>1276</v>
      </c>
      <c r="K1401" t="str">
        <f>INDEX('Planning Periods'!$O$2:$O$540,MATCH('Table B Values'!A1401,'Planning Periods'!$A$2:$A$540,0))</f>
        <v>Solano County</v>
      </c>
      <c r="S1401" t="s">
        <v>842</v>
      </c>
      <c r="T1401">
        <v>2018</v>
      </c>
      <c r="U1401">
        <v>0</v>
      </c>
    </row>
    <row r="1402" spans="1:21">
      <c r="A1402" t="s">
        <v>811</v>
      </c>
      <c r="B1402">
        <v>2020</v>
      </c>
      <c r="C1402">
        <v>0</v>
      </c>
      <c r="D1402">
        <v>0</v>
      </c>
      <c r="E1402">
        <v>0</v>
      </c>
      <c r="F1402">
        <v>0</v>
      </c>
      <c r="G1402">
        <v>0</v>
      </c>
      <c r="H1402">
        <v>0</v>
      </c>
      <c r="I1402">
        <v>41</v>
      </c>
      <c r="J1402" t="s">
        <v>1276</v>
      </c>
      <c r="K1402" t="str">
        <f>INDEX('Planning Periods'!$O$2:$O$540,MATCH('Table B Values'!A1402,'Planning Periods'!$A$2:$A$540,0))</f>
        <v>Solano County</v>
      </c>
      <c r="S1402" t="s">
        <v>1235</v>
      </c>
      <c r="T1402">
        <v>2018</v>
      </c>
      <c r="U1402">
        <v>0</v>
      </c>
    </row>
    <row r="1403" spans="1:21">
      <c r="A1403" t="s">
        <v>772</v>
      </c>
      <c r="B1403">
        <v>2020</v>
      </c>
      <c r="C1403">
        <v>0</v>
      </c>
      <c r="D1403">
        <v>1</v>
      </c>
      <c r="E1403">
        <v>0</v>
      </c>
      <c r="F1403">
        <v>0</v>
      </c>
      <c r="G1403">
        <v>0</v>
      </c>
      <c r="H1403">
        <v>1</v>
      </c>
      <c r="I1403">
        <v>8</v>
      </c>
      <c r="J1403" t="s">
        <v>1276</v>
      </c>
      <c r="K1403" t="str">
        <f>INDEX('Planning Periods'!$O$2:$O$540,MATCH('Table B Values'!A1403,'Planning Periods'!$A$2:$A$540,0))</f>
        <v>Sutter County</v>
      </c>
      <c r="S1403" t="s">
        <v>881</v>
      </c>
      <c r="T1403">
        <v>2018</v>
      </c>
      <c r="U1403">
        <v>0</v>
      </c>
    </row>
    <row r="1404" spans="1:21">
      <c r="A1404" t="s">
        <v>844</v>
      </c>
      <c r="B1404">
        <v>2020</v>
      </c>
      <c r="C1404">
        <v>0</v>
      </c>
      <c r="D1404">
        <v>0</v>
      </c>
      <c r="E1404">
        <v>0</v>
      </c>
      <c r="F1404">
        <v>0</v>
      </c>
      <c r="G1404">
        <v>0</v>
      </c>
      <c r="H1404">
        <v>0</v>
      </c>
      <c r="I1404">
        <v>2</v>
      </c>
      <c r="J1404" t="s">
        <v>1276</v>
      </c>
      <c r="K1404" t="str">
        <f>INDEX('Planning Periods'!$O$2:$O$540,MATCH('Table B Values'!A1404,'Planning Periods'!$A$2:$A$540,0))</f>
        <v>Amador County</v>
      </c>
      <c r="S1404" t="s">
        <v>1195</v>
      </c>
      <c r="T1404">
        <v>2018</v>
      </c>
      <c r="U1404">
        <v>0</v>
      </c>
    </row>
    <row r="1405" spans="1:21">
      <c r="A1405" t="s">
        <v>831</v>
      </c>
      <c r="B1405">
        <v>2020</v>
      </c>
      <c r="C1405">
        <v>9</v>
      </c>
      <c r="D1405">
        <v>0</v>
      </c>
      <c r="E1405">
        <v>0</v>
      </c>
      <c r="F1405">
        <v>0</v>
      </c>
      <c r="G1405">
        <v>14</v>
      </c>
      <c r="H1405">
        <v>59</v>
      </c>
      <c r="I1405">
        <v>334</v>
      </c>
      <c r="J1405" t="s">
        <v>1276</v>
      </c>
      <c r="K1405" t="str">
        <f>INDEX('Planning Periods'!$O$2:$O$540,MATCH('Table B Values'!A1405,'Planning Periods'!$A$2:$A$540,0))</f>
        <v>Santa Clara County</v>
      </c>
      <c r="S1405" t="s">
        <v>1232</v>
      </c>
      <c r="T1405">
        <v>2018</v>
      </c>
      <c r="U1405">
        <v>0</v>
      </c>
    </row>
    <row r="1406" spans="1:21">
      <c r="A1406" t="s">
        <v>814</v>
      </c>
      <c r="B1406">
        <v>2020</v>
      </c>
      <c r="C1406">
        <v>0</v>
      </c>
      <c r="D1406">
        <v>0</v>
      </c>
      <c r="E1406">
        <v>0</v>
      </c>
      <c r="F1406">
        <v>0</v>
      </c>
      <c r="G1406">
        <v>0</v>
      </c>
      <c r="H1406">
        <v>0</v>
      </c>
      <c r="I1406">
        <v>149</v>
      </c>
      <c r="J1406" t="s">
        <v>1276</v>
      </c>
      <c r="K1406" t="str">
        <f>INDEX('Planning Periods'!$O$2:$O$540,MATCH('Table B Values'!A1406,'Planning Periods'!$A$2:$A$540,0))</f>
        <v>Orange County</v>
      </c>
      <c r="S1406" t="s">
        <v>879</v>
      </c>
      <c r="T1406">
        <v>2018</v>
      </c>
      <c r="U1406">
        <v>0</v>
      </c>
    </row>
    <row r="1407" spans="1:21">
      <c r="A1407" t="s">
        <v>817</v>
      </c>
      <c r="B1407">
        <v>2020</v>
      </c>
      <c r="C1407">
        <v>36</v>
      </c>
      <c r="D1407">
        <v>0</v>
      </c>
      <c r="E1407">
        <v>27</v>
      </c>
      <c r="F1407">
        <v>0</v>
      </c>
      <c r="G1407">
        <v>0</v>
      </c>
      <c r="H1407">
        <v>14</v>
      </c>
      <c r="I1407">
        <v>392</v>
      </c>
      <c r="J1407" t="s">
        <v>1276</v>
      </c>
      <c r="K1407" t="str">
        <f>INDEX('Planning Periods'!$O$2:$O$540,MATCH('Table B Values'!A1407,'Planning Periods'!$A$2:$A$540,0))</f>
        <v>San Joaquin County</v>
      </c>
      <c r="S1407" t="s">
        <v>1231</v>
      </c>
      <c r="T1407">
        <v>2018</v>
      </c>
      <c r="U1407">
        <v>0</v>
      </c>
    </row>
    <row r="1408" spans="1:21">
      <c r="A1408" t="s">
        <v>820</v>
      </c>
      <c r="B1408">
        <v>2020</v>
      </c>
      <c r="C1408">
        <v>0</v>
      </c>
      <c r="D1408">
        <v>0</v>
      </c>
      <c r="E1408">
        <v>0</v>
      </c>
      <c r="F1408">
        <v>0</v>
      </c>
      <c r="G1408">
        <v>0</v>
      </c>
      <c r="H1408">
        <v>0</v>
      </c>
      <c r="I1408">
        <v>1</v>
      </c>
      <c r="J1408" t="s">
        <v>1276</v>
      </c>
      <c r="K1408" t="str">
        <f>INDEX('Planning Periods'!$O$2:$O$540,MATCH('Table B Values'!A1408,'Planning Periods'!$A$2:$A$540,0))</f>
        <v>Solano County</v>
      </c>
      <c r="S1408" t="s">
        <v>1240</v>
      </c>
      <c r="T1408">
        <v>2018</v>
      </c>
      <c r="U1408">
        <v>0</v>
      </c>
    </row>
    <row r="1409" spans="1:21">
      <c r="A1409" t="s">
        <v>846</v>
      </c>
      <c r="B1409">
        <v>2020</v>
      </c>
      <c r="C1409">
        <v>0</v>
      </c>
      <c r="D1409">
        <v>0</v>
      </c>
      <c r="E1409">
        <v>0</v>
      </c>
      <c r="F1409">
        <v>0</v>
      </c>
      <c r="G1409">
        <v>0</v>
      </c>
      <c r="H1409">
        <v>2</v>
      </c>
      <c r="I1409">
        <v>4</v>
      </c>
      <c r="J1409" t="s">
        <v>1276</v>
      </c>
      <c r="K1409" t="str">
        <f>INDEX('Planning Periods'!$O$2:$O$540,MATCH('Table B Values'!A1409,'Planning Periods'!$A$2:$A$540,0))</f>
        <v>Kern County</v>
      </c>
      <c r="S1409" t="s">
        <v>884</v>
      </c>
      <c r="T1409">
        <v>2018</v>
      </c>
      <c r="U1409">
        <v>0</v>
      </c>
    </row>
    <row r="1410" spans="1:21">
      <c r="A1410" t="s">
        <v>839</v>
      </c>
      <c r="B1410">
        <v>2020</v>
      </c>
      <c r="C1410">
        <v>11</v>
      </c>
      <c r="D1410">
        <v>0</v>
      </c>
      <c r="E1410">
        <v>0</v>
      </c>
      <c r="F1410">
        <v>0</v>
      </c>
      <c r="G1410">
        <v>0</v>
      </c>
      <c r="H1410">
        <v>131</v>
      </c>
      <c r="I1410">
        <v>78</v>
      </c>
      <c r="J1410" t="s">
        <v>1276</v>
      </c>
      <c r="K1410" t="str">
        <f>INDEX('Planning Periods'!$O$2:$O$540,MATCH('Table B Values'!A1410,'Planning Periods'!$A$2:$A$540,0))</f>
        <v>Ventura County</v>
      </c>
      <c r="S1410" t="s">
        <v>1260</v>
      </c>
      <c r="T1410">
        <v>2018</v>
      </c>
      <c r="U1410">
        <v>0</v>
      </c>
    </row>
    <row r="1411" spans="1:21">
      <c r="A1411" t="s">
        <v>782</v>
      </c>
      <c r="B1411">
        <v>2020</v>
      </c>
      <c r="C1411">
        <v>0</v>
      </c>
      <c r="D1411">
        <v>0</v>
      </c>
      <c r="E1411">
        <v>0</v>
      </c>
      <c r="F1411">
        <v>0</v>
      </c>
      <c r="G1411">
        <v>0</v>
      </c>
      <c r="H1411">
        <v>0</v>
      </c>
      <c r="I1411">
        <v>96</v>
      </c>
      <c r="J1411" t="s">
        <v>1276</v>
      </c>
      <c r="K1411" t="str">
        <f>INDEX('Planning Periods'!$O$2:$O$540,MATCH('Table B Values'!A1411,'Planning Periods'!$A$2:$A$540,0))</f>
        <v>Los Angeles County</v>
      </c>
      <c r="S1411" t="s">
        <v>937</v>
      </c>
      <c r="T1411">
        <v>2018</v>
      </c>
      <c r="U1411">
        <v>0</v>
      </c>
    </row>
    <row r="1412" spans="1:21">
      <c r="A1412" t="s">
        <v>784</v>
      </c>
      <c r="B1412">
        <v>2020</v>
      </c>
      <c r="C1412">
        <v>0</v>
      </c>
      <c r="D1412">
        <v>0</v>
      </c>
      <c r="E1412">
        <v>0</v>
      </c>
      <c r="F1412">
        <v>0</v>
      </c>
      <c r="G1412">
        <v>0</v>
      </c>
      <c r="H1412">
        <v>10</v>
      </c>
      <c r="I1412">
        <v>460</v>
      </c>
      <c r="J1412" t="s">
        <v>1276</v>
      </c>
      <c r="K1412" t="str">
        <f>INDEX('Planning Periods'!$O$2:$O$540,MATCH('Table B Values'!A1412,'Planning Periods'!$A$2:$A$540,0))</f>
        <v>San Joaquin County</v>
      </c>
      <c r="S1412" t="s">
        <v>1238</v>
      </c>
      <c r="T1412">
        <v>2018</v>
      </c>
      <c r="U1412">
        <v>0</v>
      </c>
    </row>
    <row r="1413" spans="1:21">
      <c r="A1413" t="s">
        <v>810</v>
      </c>
      <c r="B1413">
        <v>2020</v>
      </c>
      <c r="C1413">
        <v>0</v>
      </c>
      <c r="D1413">
        <v>28</v>
      </c>
      <c r="E1413">
        <v>0</v>
      </c>
      <c r="F1413">
        <v>0</v>
      </c>
      <c r="G1413">
        <v>0</v>
      </c>
      <c r="H1413">
        <v>0</v>
      </c>
      <c r="I1413">
        <v>21</v>
      </c>
      <c r="J1413" t="s">
        <v>1276</v>
      </c>
      <c r="K1413" t="str">
        <f>INDEX('Planning Periods'!$O$2:$O$540,MATCH('Table B Values'!A1413,'Planning Periods'!$A$2:$A$540,0))</f>
        <v>Los Angeles County</v>
      </c>
      <c r="S1413" t="s">
        <v>1241</v>
      </c>
      <c r="T1413">
        <v>2018</v>
      </c>
      <c r="U1413">
        <v>0</v>
      </c>
    </row>
    <row r="1414" spans="1:21">
      <c r="A1414" t="s">
        <v>840</v>
      </c>
      <c r="B1414">
        <v>2020</v>
      </c>
      <c r="C1414">
        <v>0</v>
      </c>
      <c r="D1414">
        <v>0</v>
      </c>
      <c r="E1414">
        <v>0</v>
      </c>
      <c r="F1414">
        <v>0</v>
      </c>
      <c r="G1414">
        <v>0</v>
      </c>
      <c r="H1414">
        <v>0</v>
      </c>
      <c r="I1414">
        <v>1</v>
      </c>
      <c r="J1414" t="s">
        <v>1276</v>
      </c>
      <c r="K1414" t="str">
        <f>INDEX('Planning Periods'!$O$2:$O$540,MATCH('Table B Values'!A1414,'Planning Periods'!$A$2:$A$540,0))</f>
        <v>Kern County</v>
      </c>
      <c r="S1414" t="s">
        <v>1239</v>
      </c>
      <c r="T1414">
        <v>2018</v>
      </c>
      <c r="U1414">
        <v>0</v>
      </c>
    </row>
    <row r="1415" spans="1:21">
      <c r="A1415" t="s">
        <v>834</v>
      </c>
      <c r="B1415">
        <v>2020</v>
      </c>
      <c r="C1415">
        <v>0</v>
      </c>
      <c r="D1415">
        <v>0</v>
      </c>
      <c r="E1415">
        <v>0</v>
      </c>
      <c r="F1415">
        <v>0</v>
      </c>
      <c r="G1415">
        <v>0</v>
      </c>
      <c r="H1415">
        <v>0</v>
      </c>
      <c r="I1415">
        <v>286</v>
      </c>
      <c r="J1415" t="s">
        <v>1276</v>
      </c>
      <c r="K1415" t="str">
        <f>INDEX('Planning Periods'!$O$2:$O$540,MATCH('Table B Values'!A1415,'Planning Periods'!$A$2:$A$540,0))</f>
        <v>Riverside County</v>
      </c>
      <c r="S1415" t="s">
        <v>1236</v>
      </c>
      <c r="T1415">
        <v>2018</v>
      </c>
      <c r="U1415">
        <v>0</v>
      </c>
    </row>
    <row r="1416" spans="1:21">
      <c r="A1416" t="s">
        <v>959</v>
      </c>
      <c r="B1416">
        <v>2020</v>
      </c>
      <c r="C1416">
        <v>0</v>
      </c>
      <c r="D1416">
        <v>0</v>
      </c>
      <c r="E1416">
        <v>0</v>
      </c>
      <c r="F1416">
        <v>0</v>
      </c>
      <c r="G1416">
        <v>2</v>
      </c>
      <c r="H1416">
        <v>0</v>
      </c>
      <c r="I1416">
        <v>128</v>
      </c>
      <c r="J1416" t="s">
        <v>1276</v>
      </c>
      <c r="K1416" t="str">
        <f>INDEX('Planning Periods'!$O$2:$O$540,MATCH('Table B Values'!A1416,'Planning Periods'!$A$2:$A$540,0))</f>
        <v>Los Angeles County</v>
      </c>
      <c r="S1416" t="s">
        <v>1040</v>
      </c>
      <c r="T1416">
        <v>2018</v>
      </c>
      <c r="U1416">
        <v>0</v>
      </c>
    </row>
    <row r="1417" spans="1:21">
      <c r="A1417" t="s">
        <v>910</v>
      </c>
      <c r="B1417">
        <v>2020</v>
      </c>
      <c r="C1417">
        <v>0</v>
      </c>
      <c r="D1417">
        <v>0</v>
      </c>
      <c r="E1417">
        <v>0</v>
      </c>
      <c r="F1417">
        <v>0</v>
      </c>
      <c r="G1417">
        <v>0</v>
      </c>
      <c r="H1417">
        <v>0</v>
      </c>
      <c r="I1417">
        <v>0</v>
      </c>
      <c r="J1417" t="s">
        <v>1276</v>
      </c>
      <c r="K1417" t="str">
        <f>INDEX('Planning Periods'!$O$2:$O$540,MATCH('Table B Values'!A1417,'Planning Periods'!$A$2:$A$540,0))</f>
        <v>Orange County</v>
      </c>
      <c r="S1417" t="s">
        <v>1193</v>
      </c>
      <c r="T1417">
        <v>2018</v>
      </c>
      <c r="U1417">
        <v>0</v>
      </c>
    </row>
    <row r="1418" spans="1:21">
      <c r="A1418" t="s">
        <v>1242</v>
      </c>
      <c r="B1418">
        <v>2020</v>
      </c>
      <c r="C1418">
        <v>0</v>
      </c>
      <c r="D1418">
        <v>0</v>
      </c>
      <c r="E1418">
        <v>0</v>
      </c>
      <c r="F1418">
        <v>0</v>
      </c>
      <c r="G1418">
        <v>0</v>
      </c>
      <c r="H1418">
        <v>0</v>
      </c>
      <c r="I1418">
        <v>23</v>
      </c>
      <c r="J1418" t="s">
        <v>1276</v>
      </c>
      <c r="K1418" t="str">
        <f>INDEX('Planning Periods'!$O$2:$O$540,MATCH('Table B Values'!A1418,'Planning Periods'!$A$2:$A$540,0))</f>
        <v>Santa Clara County</v>
      </c>
      <c r="S1418" t="s">
        <v>1016</v>
      </c>
      <c r="T1418">
        <v>2018</v>
      </c>
      <c r="U1418">
        <v>0</v>
      </c>
    </row>
    <row r="1419" spans="1:21">
      <c r="A1419" t="s">
        <v>1245</v>
      </c>
      <c r="B1419">
        <v>2020</v>
      </c>
      <c r="C1419">
        <v>0</v>
      </c>
      <c r="D1419">
        <v>15</v>
      </c>
      <c r="E1419">
        <v>0</v>
      </c>
      <c r="F1419">
        <v>6</v>
      </c>
      <c r="G1419">
        <v>0</v>
      </c>
      <c r="H1419">
        <v>4</v>
      </c>
      <c r="I1419">
        <v>15</v>
      </c>
      <c r="J1419" t="s">
        <v>1276</v>
      </c>
      <c r="K1419" t="str">
        <f>INDEX('Planning Periods'!$O$2:$O$540,MATCH('Table B Values'!A1419,'Planning Periods'!$A$2:$A$540,0))</f>
        <v>Santa Clara County</v>
      </c>
      <c r="S1419" t="s">
        <v>1173</v>
      </c>
      <c r="T1419">
        <v>2018</v>
      </c>
      <c r="U1419">
        <v>0</v>
      </c>
    </row>
    <row r="1420" spans="1:21">
      <c r="A1420" t="s">
        <v>1196</v>
      </c>
      <c r="B1420">
        <v>2020</v>
      </c>
      <c r="C1420">
        <v>0</v>
      </c>
      <c r="D1420">
        <v>0</v>
      </c>
      <c r="E1420">
        <v>0</v>
      </c>
      <c r="F1420">
        <v>0</v>
      </c>
      <c r="G1420">
        <v>0</v>
      </c>
      <c r="H1420">
        <v>5</v>
      </c>
      <c r="I1420">
        <v>1</v>
      </c>
      <c r="J1420" t="s">
        <v>1276</v>
      </c>
      <c r="K1420" t="str">
        <f>INDEX('Planning Periods'!$O$2:$O$540,MATCH('Table B Values'!A1420,'Planning Periods'!$A$2:$A$540,0))</f>
        <v>Placer County</v>
      </c>
      <c r="S1420" t="s">
        <v>980</v>
      </c>
      <c r="T1420">
        <v>2018</v>
      </c>
      <c r="U1420">
        <v>0</v>
      </c>
    </row>
    <row r="1421" spans="1:21">
      <c r="A1421" t="s">
        <v>1243</v>
      </c>
      <c r="B1421">
        <v>2020</v>
      </c>
      <c r="C1421">
        <v>0</v>
      </c>
      <c r="D1421">
        <v>0</v>
      </c>
      <c r="E1421">
        <v>0</v>
      </c>
      <c r="F1421">
        <v>0</v>
      </c>
      <c r="G1421">
        <v>0</v>
      </c>
      <c r="H1421">
        <v>0</v>
      </c>
      <c r="I1421" s="359">
        <v>245</v>
      </c>
      <c r="J1421" t="s">
        <v>1276</v>
      </c>
      <c r="K1421" t="str">
        <f>INDEX('Planning Periods'!$O$2:$O$540,MATCH('Table B Values'!A1421,'Planning Periods'!$A$2:$A$540,0))</f>
        <v>Los Angeles County</v>
      </c>
      <c r="S1421" t="s">
        <v>976</v>
      </c>
      <c r="T1421">
        <v>2018</v>
      </c>
      <c r="U1421">
        <v>0</v>
      </c>
    </row>
    <row r="1422" spans="1:21">
      <c r="A1422" t="s">
        <v>1244</v>
      </c>
      <c r="B1422">
        <v>2020</v>
      </c>
      <c r="C1422">
        <v>0</v>
      </c>
      <c r="D1422">
        <v>0</v>
      </c>
      <c r="E1422">
        <v>0</v>
      </c>
      <c r="F1422">
        <v>0</v>
      </c>
      <c r="G1422">
        <v>0</v>
      </c>
      <c r="H1422">
        <v>0</v>
      </c>
      <c r="I1422">
        <v>8</v>
      </c>
      <c r="J1422" t="s">
        <v>1276</v>
      </c>
      <c r="K1422" t="str">
        <f>INDEX('Planning Periods'!$O$2:$O$540,MATCH('Table B Values'!A1422,'Planning Periods'!$A$2:$A$540,0))</f>
        <v>Santa Barbara County</v>
      </c>
      <c r="S1422" t="s">
        <v>767</v>
      </c>
      <c r="T1422">
        <v>2018</v>
      </c>
      <c r="U1422">
        <v>1</v>
      </c>
    </row>
    <row r="1423" spans="1:21">
      <c r="A1423" t="s">
        <v>907</v>
      </c>
      <c r="B1423">
        <v>2020</v>
      </c>
      <c r="C1423">
        <v>0</v>
      </c>
      <c r="D1423">
        <v>0</v>
      </c>
      <c r="E1423">
        <v>39</v>
      </c>
      <c r="F1423">
        <v>0</v>
      </c>
      <c r="G1423">
        <v>0</v>
      </c>
      <c r="H1423">
        <v>0</v>
      </c>
      <c r="I1423">
        <v>912</v>
      </c>
      <c r="J1423" t="s">
        <v>1276</v>
      </c>
      <c r="K1423" t="str">
        <f>INDEX('Planning Periods'!$O$2:$O$540,MATCH('Table B Values'!A1423,'Planning Periods'!$A$2:$A$540,0))</f>
        <v>Los Angeles County</v>
      </c>
      <c r="S1423" t="s">
        <v>983</v>
      </c>
      <c r="T1423">
        <v>2018</v>
      </c>
      <c r="U1423">
        <v>0</v>
      </c>
    </row>
    <row r="1424" spans="1:21">
      <c r="A1424" t="s">
        <v>773</v>
      </c>
      <c r="B1424">
        <v>2020</v>
      </c>
      <c r="C1424">
        <v>1883</v>
      </c>
      <c r="D1424">
        <v>0</v>
      </c>
      <c r="E1424">
        <v>748</v>
      </c>
      <c r="F1424">
        <v>0</v>
      </c>
      <c r="G1424">
        <v>325</v>
      </c>
      <c r="H1424">
        <v>0</v>
      </c>
      <c r="I1424">
        <v>13133</v>
      </c>
      <c r="J1424" t="s">
        <v>1276</v>
      </c>
      <c r="K1424" t="str">
        <f>INDEX('Planning Periods'!$O$2:$O$540,MATCH('Table B Values'!A1424,'Planning Periods'!$A$2:$A$540,0))</f>
        <v>Los Angeles County</v>
      </c>
      <c r="S1424" t="s">
        <v>1169</v>
      </c>
      <c r="T1424">
        <v>2018</v>
      </c>
      <c r="U1424">
        <v>0</v>
      </c>
    </row>
    <row r="1425" spans="1:21">
      <c r="A1425" t="s">
        <v>1246</v>
      </c>
      <c r="B1425">
        <v>2020</v>
      </c>
      <c r="C1425">
        <v>0</v>
      </c>
      <c r="D1425">
        <v>13</v>
      </c>
      <c r="E1425">
        <v>0</v>
      </c>
      <c r="F1425">
        <v>82</v>
      </c>
      <c r="G1425">
        <v>0</v>
      </c>
      <c r="H1425">
        <v>185</v>
      </c>
      <c r="I1425">
        <v>0</v>
      </c>
      <c r="J1425" t="s">
        <v>1276</v>
      </c>
      <c r="K1425" t="str">
        <f>INDEX('Planning Periods'!$O$2:$O$540,MATCH('Table B Values'!A1425,'Planning Periods'!$A$2:$A$540,0))</f>
        <v>Madera County</v>
      </c>
      <c r="S1425" t="s">
        <v>1175</v>
      </c>
      <c r="T1425">
        <v>2018</v>
      </c>
      <c r="U1425">
        <v>0</v>
      </c>
    </row>
    <row r="1426" spans="1:21">
      <c r="A1426" t="s">
        <v>1247</v>
      </c>
      <c r="B1426">
        <v>2020</v>
      </c>
      <c r="C1426">
        <v>0</v>
      </c>
      <c r="D1426">
        <v>0</v>
      </c>
      <c r="E1426">
        <v>0</v>
      </c>
      <c r="F1426">
        <v>0</v>
      </c>
      <c r="G1426">
        <v>0</v>
      </c>
      <c r="H1426">
        <v>0</v>
      </c>
      <c r="I1426" s="359">
        <v>519</v>
      </c>
      <c r="J1426" t="s">
        <v>1276</v>
      </c>
      <c r="K1426" t="str">
        <f>INDEX('Planning Periods'!$O$2:$O$540,MATCH('Table B Values'!A1426,'Planning Periods'!$A$2:$A$540,0))</f>
        <v>Madera County</v>
      </c>
      <c r="S1426" t="s">
        <v>1051</v>
      </c>
      <c r="T1426">
        <v>2018</v>
      </c>
      <c r="U1426">
        <v>0</v>
      </c>
    </row>
    <row r="1427" spans="1:21">
      <c r="A1427" t="s">
        <v>877</v>
      </c>
      <c r="B1427">
        <v>2020</v>
      </c>
      <c r="C1427" s="359">
        <v>0</v>
      </c>
      <c r="D1427">
        <v>0</v>
      </c>
      <c r="E1427">
        <v>0</v>
      </c>
      <c r="F1427">
        <v>0</v>
      </c>
      <c r="G1427">
        <v>0</v>
      </c>
      <c r="H1427">
        <v>0</v>
      </c>
      <c r="I1427" s="359">
        <v>14</v>
      </c>
      <c r="J1427" t="s">
        <v>1276</v>
      </c>
      <c r="K1427" t="str">
        <f>INDEX('Planning Periods'!$O$2:$O$540,MATCH('Table B Values'!A1427,'Planning Periods'!$A$2:$A$540,0))</f>
        <v>Los Angeles County</v>
      </c>
      <c r="S1427" t="s">
        <v>1176</v>
      </c>
      <c r="T1427">
        <v>2018</v>
      </c>
      <c r="U1427">
        <v>0</v>
      </c>
    </row>
    <row r="1428" spans="1:21">
      <c r="A1428" t="s">
        <v>875</v>
      </c>
      <c r="B1428">
        <v>2020</v>
      </c>
      <c r="C1428">
        <v>0</v>
      </c>
      <c r="D1428">
        <v>0</v>
      </c>
      <c r="E1428">
        <v>0</v>
      </c>
      <c r="F1428">
        <v>0</v>
      </c>
      <c r="G1428">
        <v>0</v>
      </c>
      <c r="H1428">
        <v>0</v>
      </c>
      <c r="I1428">
        <v>21</v>
      </c>
      <c r="J1428" t="s">
        <v>1276</v>
      </c>
      <c r="K1428" t="str">
        <f>INDEX('Planning Periods'!$O$2:$O$540,MATCH('Table B Values'!A1428,'Planning Periods'!$A$2:$A$540,0))</f>
        <v>Los Angeles County</v>
      </c>
      <c r="S1428" t="s">
        <v>1174</v>
      </c>
      <c r="T1428">
        <v>2018</v>
      </c>
      <c r="U1428">
        <v>0</v>
      </c>
    </row>
    <row r="1429" spans="1:21">
      <c r="A1429" t="s">
        <v>905</v>
      </c>
      <c r="B1429">
        <v>2020</v>
      </c>
      <c r="C1429">
        <v>62</v>
      </c>
      <c r="D1429">
        <v>0</v>
      </c>
      <c r="E1429">
        <v>228</v>
      </c>
      <c r="F1429">
        <v>0</v>
      </c>
      <c r="G1429">
        <v>0</v>
      </c>
      <c r="H1429">
        <v>0</v>
      </c>
      <c r="I1429">
        <v>669</v>
      </c>
      <c r="J1429" t="s">
        <v>1276</v>
      </c>
      <c r="K1429" t="str">
        <f>INDEX('Planning Periods'!$O$2:$O$540,MATCH('Table B Values'!A1429,'Planning Periods'!$A$2:$A$540,0))</f>
        <v>Los Angeles County</v>
      </c>
      <c r="S1429" t="s">
        <v>1170</v>
      </c>
      <c r="T1429">
        <v>2018</v>
      </c>
      <c r="U1429">
        <v>0</v>
      </c>
    </row>
    <row r="1430" spans="1:21">
      <c r="A1430" t="s">
        <v>1249</v>
      </c>
      <c r="B1430">
        <v>2020</v>
      </c>
      <c r="C1430">
        <v>0</v>
      </c>
      <c r="D1430">
        <v>0</v>
      </c>
      <c r="E1430">
        <v>1</v>
      </c>
      <c r="F1430">
        <v>10</v>
      </c>
      <c r="G1430">
        <v>0</v>
      </c>
      <c r="H1430">
        <v>4</v>
      </c>
      <c r="I1430">
        <v>387</v>
      </c>
      <c r="J1430" t="s">
        <v>1276</v>
      </c>
      <c r="K1430" t="str">
        <f>INDEX('Planning Periods'!$O$2:$O$540,MATCH('Table B Values'!A1430,'Planning Periods'!$A$2:$A$540,0))</f>
        <v>Merced County</v>
      </c>
      <c r="S1430" t="s">
        <v>1297</v>
      </c>
      <c r="T1430">
        <v>2018</v>
      </c>
      <c r="U1430">
        <v>0</v>
      </c>
    </row>
    <row r="1431" spans="1:21">
      <c r="A1431" t="s">
        <v>1248</v>
      </c>
      <c r="B1431">
        <v>2020</v>
      </c>
      <c r="C1431">
        <v>49</v>
      </c>
      <c r="D1431">
        <v>0</v>
      </c>
      <c r="E1431">
        <v>1</v>
      </c>
      <c r="F1431">
        <v>0</v>
      </c>
      <c r="G1431">
        <v>1</v>
      </c>
      <c r="H1431">
        <v>28</v>
      </c>
      <c r="I1431">
        <v>75</v>
      </c>
      <c r="J1431" t="s">
        <v>1276</v>
      </c>
      <c r="K1431" t="str">
        <f>INDEX('Planning Periods'!$O$2:$O$540,MATCH('Table B Values'!A1431,'Planning Periods'!$A$2:$A$540,0))</f>
        <v>Santa Clara County</v>
      </c>
      <c r="S1431" t="s">
        <v>1053</v>
      </c>
      <c r="T1431">
        <v>2018</v>
      </c>
      <c r="U1431">
        <v>0</v>
      </c>
    </row>
    <row r="1432" spans="1:21">
      <c r="A1432" t="s">
        <v>1179</v>
      </c>
      <c r="B1432">
        <v>2020</v>
      </c>
      <c r="C1432">
        <v>0</v>
      </c>
      <c r="D1432">
        <v>0</v>
      </c>
      <c r="E1432">
        <v>0</v>
      </c>
      <c r="F1432">
        <v>0</v>
      </c>
      <c r="G1432">
        <v>0</v>
      </c>
      <c r="H1432">
        <v>148</v>
      </c>
      <c r="I1432">
        <v>679</v>
      </c>
      <c r="J1432" t="s">
        <v>1276</v>
      </c>
      <c r="K1432" t="str">
        <f>INDEX('Planning Periods'!$O$2:$O$540,MATCH('Table B Values'!A1432,'Planning Periods'!$A$2:$A$540,0))</f>
        <v>San Joaquin County</v>
      </c>
      <c r="S1432" t="s">
        <v>1106</v>
      </c>
      <c r="T1432">
        <v>2018</v>
      </c>
      <c r="U1432">
        <v>0</v>
      </c>
    </row>
    <row r="1433" spans="1:21">
      <c r="A1433" t="s">
        <v>1180</v>
      </c>
      <c r="B1433">
        <v>2020</v>
      </c>
      <c r="C1433">
        <v>0</v>
      </c>
      <c r="D1433">
        <v>0</v>
      </c>
      <c r="E1433">
        <v>0</v>
      </c>
      <c r="F1433">
        <v>0</v>
      </c>
      <c r="G1433">
        <v>0</v>
      </c>
      <c r="H1433">
        <v>0</v>
      </c>
      <c r="I1433">
        <v>26</v>
      </c>
      <c r="J1433" t="s">
        <v>1276</v>
      </c>
      <c r="K1433" t="str">
        <f>INDEX('Planning Periods'!$O$2:$O$540,MATCH('Table B Values'!A1433,'Planning Periods'!$A$2:$A$540,0))</f>
        <v>Los Angeles County</v>
      </c>
      <c r="S1433" t="s">
        <v>1113</v>
      </c>
      <c r="T1433">
        <v>2018</v>
      </c>
      <c r="U1433">
        <v>0</v>
      </c>
    </row>
    <row r="1434" spans="1:21">
      <c r="A1434" t="s">
        <v>898</v>
      </c>
      <c r="B1434">
        <v>2020</v>
      </c>
      <c r="C1434">
        <v>0</v>
      </c>
      <c r="D1434">
        <v>0</v>
      </c>
      <c r="E1434">
        <v>0</v>
      </c>
      <c r="F1434">
        <v>7</v>
      </c>
      <c r="G1434">
        <v>4</v>
      </c>
      <c r="H1434">
        <v>4</v>
      </c>
      <c r="I1434">
        <v>8</v>
      </c>
      <c r="J1434" t="s">
        <v>1276</v>
      </c>
      <c r="K1434" t="str">
        <f>INDEX('Planning Periods'!$O$2:$O$540,MATCH('Table B Values'!A1434,'Planning Periods'!$A$2:$A$540,0))</f>
        <v>San Diego County</v>
      </c>
      <c r="S1434" t="s">
        <v>1117</v>
      </c>
      <c r="T1434">
        <v>2018</v>
      </c>
      <c r="U1434">
        <v>0</v>
      </c>
    </row>
    <row r="1435" spans="1:21">
      <c r="A1435" t="s">
        <v>1038</v>
      </c>
      <c r="B1435">
        <v>2020</v>
      </c>
      <c r="C1435">
        <v>0</v>
      </c>
      <c r="D1435">
        <v>19</v>
      </c>
      <c r="E1435">
        <v>0</v>
      </c>
      <c r="F1435">
        <v>4</v>
      </c>
      <c r="G1435">
        <v>0</v>
      </c>
      <c r="H1435">
        <v>0</v>
      </c>
      <c r="I1435">
        <v>28</v>
      </c>
      <c r="J1435" t="s">
        <v>1276</v>
      </c>
      <c r="K1435" t="str">
        <f>INDEX('Planning Periods'!$O$2:$O$540,MATCH('Table B Values'!A1435,'Planning Periods'!$A$2:$A$540,0))</f>
        <v>Los Angeles County</v>
      </c>
      <c r="S1435" t="s">
        <v>867</v>
      </c>
      <c r="T1435">
        <v>2018</v>
      </c>
      <c r="U1435">
        <v>0</v>
      </c>
    </row>
    <row r="1436" spans="1:21">
      <c r="A1436" t="s">
        <v>1158</v>
      </c>
      <c r="B1436">
        <v>2020</v>
      </c>
      <c r="C1436">
        <v>51</v>
      </c>
      <c r="D1436">
        <v>0</v>
      </c>
      <c r="E1436">
        <v>0</v>
      </c>
      <c r="F1436">
        <v>0</v>
      </c>
      <c r="G1436">
        <v>0</v>
      </c>
      <c r="H1436">
        <v>0</v>
      </c>
      <c r="I1436">
        <v>311</v>
      </c>
      <c r="J1436" t="s">
        <v>1276</v>
      </c>
      <c r="K1436" t="str">
        <f>INDEX('Planning Periods'!$O$2:$O$540,MATCH('Table B Values'!A1436,'Planning Periods'!$A$2:$A$540,0))</f>
        <v>Los Angeles County</v>
      </c>
      <c r="S1436" t="s">
        <v>964</v>
      </c>
      <c r="T1436">
        <v>2018</v>
      </c>
      <c r="U1436">
        <v>0</v>
      </c>
    </row>
    <row r="1437" spans="1:21">
      <c r="A1437" t="s">
        <v>1178</v>
      </c>
      <c r="B1437">
        <v>2020</v>
      </c>
      <c r="C1437">
        <v>0</v>
      </c>
      <c r="D1437">
        <v>1</v>
      </c>
      <c r="E1437">
        <v>0</v>
      </c>
      <c r="F1437">
        <v>0</v>
      </c>
      <c r="G1437">
        <v>0</v>
      </c>
      <c r="H1437">
        <v>0</v>
      </c>
      <c r="I1437">
        <v>0</v>
      </c>
      <c r="J1437" t="s">
        <v>1276</v>
      </c>
      <c r="K1437" t="str">
        <f>INDEX('Planning Periods'!$O$2:$O$540,MATCH('Table B Values'!A1437,'Planning Periods'!$A$2:$A$540,0))</f>
        <v>Marin County</v>
      </c>
      <c r="S1437" t="s">
        <v>962</v>
      </c>
      <c r="T1437">
        <v>2018</v>
      </c>
      <c r="U1437">
        <v>0</v>
      </c>
    </row>
    <row r="1438" spans="1:21">
      <c r="A1438" t="s">
        <v>1184</v>
      </c>
      <c r="B1438">
        <v>2020</v>
      </c>
      <c r="C1438">
        <v>6</v>
      </c>
      <c r="D1438">
        <v>0</v>
      </c>
      <c r="E1438">
        <v>21</v>
      </c>
      <c r="F1438">
        <v>1</v>
      </c>
      <c r="G1438">
        <v>0</v>
      </c>
      <c r="H1438">
        <v>14</v>
      </c>
      <c r="I1438">
        <v>20</v>
      </c>
      <c r="J1438" t="s">
        <v>1276</v>
      </c>
      <c r="K1438" t="str">
        <f>INDEX('Planning Periods'!$O$2:$O$540,MATCH('Table B Values'!A1438,'Planning Periods'!$A$2:$A$540,0))</f>
        <v>Kings County</v>
      </c>
      <c r="S1438" t="s">
        <v>967</v>
      </c>
      <c r="T1438">
        <v>2018</v>
      </c>
      <c r="U1438">
        <v>0</v>
      </c>
    </row>
    <row r="1439" spans="1:21">
      <c r="A1439" t="s">
        <v>1182</v>
      </c>
      <c r="B1439">
        <v>2020</v>
      </c>
      <c r="C1439">
        <v>0</v>
      </c>
      <c r="D1439">
        <v>0</v>
      </c>
      <c r="E1439">
        <v>0</v>
      </c>
      <c r="F1439">
        <v>0</v>
      </c>
      <c r="G1439">
        <v>0</v>
      </c>
      <c r="H1439">
        <v>0</v>
      </c>
      <c r="I1439">
        <v>105</v>
      </c>
      <c r="J1439" t="s">
        <v>1276</v>
      </c>
      <c r="K1439" t="str">
        <f>INDEX('Planning Periods'!$O$2:$O$540,MATCH('Table B Values'!A1439,'Planning Periods'!$A$2:$A$540,0))</f>
        <v>Merced County</v>
      </c>
      <c r="S1439" t="s">
        <v>1119</v>
      </c>
      <c r="T1439">
        <v>2018</v>
      </c>
      <c r="U1439">
        <v>0</v>
      </c>
    </row>
    <row r="1440" spans="1:21">
      <c r="A1440" t="s">
        <v>1183</v>
      </c>
      <c r="B1440">
        <v>2020</v>
      </c>
      <c r="C1440">
        <v>0</v>
      </c>
      <c r="D1440">
        <v>0</v>
      </c>
      <c r="E1440">
        <v>0</v>
      </c>
      <c r="F1440">
        <v>0</v>
      </c>
      <c r="G1440">
        <v>0</v>
      </c>
      <c r="H1440">
        <v>2</v>
      </c>
      <c r="I1440">
        <v>265</v>
      </c>
      <c r="J1440" t="s">
        <v>1276</v>
      </c>
      <c r="K1440" t="str">
        <f>INDEX('Planning Periods'!$O$2:$O$540,MATCH('Table B Values'!A1440,'Planning Periods'!$A$2:$A$540,0))</f>
        <v>San Joaquin County</v>
      </c>
      <c r="S1440" t="s">
        <v>1115</v>
      </c>
      <c r="T1440">
        <v>2018</v>
      </c>
      <c r="U1440">
        <v>37</v>
      </c>
    </row>
    <row r="1441" spans="1:21">
      <c r="A1441" t="s">
        <v>900</v>
      </c>
      <c r="B1441">
        <v>2020</v>
      </c>
      <c r="C1441">
        <v>0</v>
      </c>
      <c r="D1441">
        <v>0</v>
      </c>
      <c r="E1441">
        <v>4</v>
      </c>
      <c r="F1441">
        <v>0</v>
      </c>
      <c r="G1441">
        <v>0</v>
      </c>
      <c r="H1441">
        <v>17</v>
      </c>
      <c r="I1441">
        <v>159</v>
      </c>
      <c r="J1441" t="s">
        <v>1276</v>
      </c>
      <c r="K1441" t="str">
        <f>INDEX('Planning Periods'!$O$2:$O$540,MATCH('Table B Values'!A1441,'Planning Periods'!$A$2:$A$540,0))</f>
        <v>San Bernardino County</v>
      </c>
      <c r="S1441" t="s">
        <v>813</v>
      </c>
      <c r="T1441">
        <v>2018</v>
      </c>
      <c r="U1441">
        <v>0</v>
      </c>
    </row>
    <row r="1442" spans="1:21">
      <c r="A1442" t="s">
        <v>1181</v>
      </c>
      <c r="B1442">
        <v>2020</v>
      </c>
      <c r="C1442">
        <v>0</v>
      </c>
      <c r="D1442">
        <v>0</v>
      </c>
      <c r="E1442">
        <v>3</v>
      </c>
      <c r="F1442">
        <v>0</v>
      </c>
      <c r="G1442">
        <v>0</v>
      </c>
      <c r="H1442">
        <v>40</v>
      </c>
      <c r="I1442">
        <v>124</v>
      </c>
      <c r="J1442" t="s">
        <v>1276</v>
      </c>
      <c r="K1442" t="str">
        <f>INDEX('Planning Periods'!$O$2:$O$540,MATCH('Table B Values'!A1442,'Planning Periods'!$A$2:$A$540,0))</f>
        <v>Alameda County</v>
      </c>
      <c r="S1442" t="s">
        <v>978</v>
      </c>
      <c r="T1442">
        <v>2018</v>
      </c>
      <c r="U1442">
        <v>0</v>
      </c>
    </row>
    <row r="1443" spans="1:21">
      <c r="A1443" t="s">
        <v>891</v>
      </c>
      <c r="B1443">
        <v>2020</v>
      </c>
      <c r="C1443">
        <v>0</v>
      </c>
      <c r="D1443">
        <v>0</v>
      </c>
      <c r="E1443">
        <v>0</v>
      </c>
      <c r="F1443">
        <v>0</v>
      </c>
      <c r="G1443">
        <v>0</v>
      </c>
      <c r="H1443">
        <v>516</v>
      </c>
      <c r="I1443">
        <v>15</v>
      </c>
      <c r="J1443" t="s">
        <v>1276</v>
      </c>
      <c r="K1443" t="str">
        <f>INDEX('Planning Periods'!$O$2:$O$540,MATCH('Table B Values'!A1443,'Planning Periods'!$A$2:$A$540,0))</f>
        <v>Placer County</v>
      </c>
      <c r="S1443" t="s">
        <v>987</v>
      </c>
      <c r="T1443">
        <v>2018</v>
      </c>
      <c r="U1443">
        <v>0</v>
      </c>
    </row>
    <row r="1444" spans="1:21">
      <c r="A1444" t="s">
        <v>1185</v>
      </c>
      <c r="B1444">
        <v>2020</v>
      </c>
      <c r="C1444">
        <v>0</v>
      </c>
      <c r="D1444">
        <v>0</v>
      </c>
      <c r="E1444">
        <v>0</v>
      </c>
      <c r="F1444">
        <v>0</v>
      </c>
      <c r="G1444">
        <v>0</v>
      </c>
      <c r="H1444">
        <v>1</v>
      </c>
      <c r="I1444">
        <v>2</v>
      </c>
      <c r="J1444" t="s">
        <v>1276</v>
      </c>
      <c r="K1444" t="str">
        <f>INDEX('Planning Periods'!$O$2:$O$540,MATCH('Table B Values'!A1444,'Planning Periods'!$A$2:$A$540,0))</f>
        <v>Tulare County</v>
      </c>
      <c r="S1444" t="s">
        <v>985</v>
      </c>
      <c r="T1444">
        <v>2018</v>
      </c>
      <c r="U1444">
        <v>1</v>
      </c>
    </row>
    <row r="1445" spans="1:21">
      <c r="A1445" t="s">
        <v>893</v>
      </c>
      <c r="B1445">
        <v>2020</v>
      </c>
      <c r="C1445">
        <v>0</v>
      </c>
      <c r="D1445">
        <v>0</v>
      </c>
      <c r="E1445">
        <v>0</v>
      </c>
      <c r="F1445">
        <v>0</v>
      </c>
      <c r="G1445">
        <v>0</v>
      </c>
      <c r="H1445">
        <v>0</v>
      </c>
      <c r="I1445">
        <v>83</v>
      </c>
      <c r="J1445" t="s">
        <v>1276</v>
      </c>
      <c r="K1445" t="str">
        <f>INDEX('Planning Periods'!$O$2:$O$540,MATCH('Table B Values'!A1445,'Planning Periods'!$A$2:$A$540,0))</f>
        <v>Sutter County</v>
      </c>
      <c r="S1445" t="s">
        <v>984</v>
      </c>
      <c r="T1445">
        <v>2018</v>
      </c>
      <c r="U1445">
        <v>0</v>
      </c>
    </row>
    <row r="1446" spans="1:21">
      <c r="A1446" t="s">
        <v>932</v>
      </c>
      <c r="B1446">
        <v>2020</v>
      </c>
      <c r="C1446">
        <v>13</v>
      </c>
      <c r="D1446">
        <v>0</v>
      </c>
      <c r="E1446">
        <v>0</v>
      </c>
      <c r="F1446">
        <v>0</v>
      </c>
      <c r="G1446">
        <v>0</v>
      </c>
      <c r="H1446">
        <v>0</v>
      </c>
      <c r="I1446">
        <v>173</v>
      </c>
      <c r="J1446" t="s">
        <v>1276</v>
      </c>
      <c r="K1446" t="str">
        <f>INDEX('Planning Periods'!$O$2:$O$540,MATCH('Table B Values'!A1446,'Planning Periods'!$A$2:$A$540,0))</f>
        <v>Los Angeles County</v>
      </c>
      <c r="S1446" t="s">
        <v>988</v>
      </c>
      <c r="T1446">
        <v>2018</v>
      </c>
      <c r="U1446">
        <v>0</v>
      </c>
    </row>
    <row r="1447" spans="1:21">
      <c r="A1447" t="s">
        <v>1261</v>
      </c>
      <c r="B1447">
        <v>2020</v>
      </c>
      <c r="C1447">
        <v>0</v>
      </c>
      <c r="D1447">
        <v>0</v>
      </c>
      <c r="E1447">
        <v>0</v>
      </c>
      <c r="F1447">
        <v>1</v>
      </c>
      <c r="G1447">
        <v>0</v>
      </c>
      <c r="H1447">
        <v>0</v>
      </c>
      <c r="I1447">
        <v>0</v>
      </c>
      <c r="J1447" t="s">
        <v>1276</v>
      </c>
      <c r="K1447" t="str">
        <f>INDEX('Planning Periods'!$O$2:$O$540,MATCH('Table B Values'!A1447,'Planning Periods'!$A$2:$A$540,0))</f>
        <v>Siskiyou County</v>
      </c>
      <c r="S1447" t="s">
        <v>1056</v>
      </c>
      <c r="T1447">
        <v>2018</v>
      </c>
      <c r="U1447">
        <v>0</v>
      </c>
    </row>
    <row r="1448" spans="1:21">
      <c r="A1448" t="s">
        <v>1238</v>
      </c>
      <c r="B1448">
        <v>2020</v>
      </c>
      <c r="C1448">
        <v>132</v>
      </c>
      <c r="D1448">
        <v>0</v>
      </c>
      <c r="E1448">
        <v>0</v>
      </c>
      <c r="F1448">
        <v>0</v>
      </c>
      <c r="G1448">
        <v>0</v>
      </c>
      <c r="H1448">
        <v>0</v>
      </c>
      <c r="I1448">
        <v>283</v>
      </c>
      <c r="J1448" t="s">
        <v>1276</v>
      </c>
      <c r="K1448" t="str">
        <f>INDEX('Planning Periods'!$O$2:$O$540,MATCH('Table B Values'!A1448,'Planning Periods'!$A$2:$A$540,0))</f>
        <v>Santa Clara County</v>
      </c>
      <c r="S1448" t="s">
        <v>1030</v>
      </c>
      <c r="T1448">
        <v>2018</v>
      </c>
      <c r="U1448">
        <v>0</v>
      </c>
    </row>
    <row r="1449" spans="1:21">
      <c r="A1449" t="s">
        <v>884</v>
      </c>
      <c r="B1449">
        <v>2020</v>
      </c>
      <c r="C1449">
        <v>0</v>
      </c>
      <c r="D1449">
        <v>0</v>
      </c>
      <c r="E1449">
        <v>0</v>
      </c>
      <c r="F1449">
        <v>3</v>
      </c>
      <c r="G1449">
        <v>0</v>
      </c>
      <c r="H1449">
        <v>1</v>
      </c>
      <c r="I1449">
        <v>38</v>
      </c>
      <c r="J1449" t="s">
        <v>1276</v>
      </c>
      <c r="K1449" t="str">
        <f>INDEX('Planning Periods'!$O$2:$O$540,MATCH('Table B Values'!A1449,'Planning Periods'!$A$2:$A$540,0))</f>
        <v>Orange County</v>
      </c>
      <c r="S1449" t="s">
        <v>942</v>
      </c>
      <c r="T1449">
        <v>2018</v>
      </c>
      <c r="U1449">
        <v>0</v>
      </c>
    </row>
    <row r="1450" spans="1:21">
      <c r="A1450" t="s">
        <v>1260</v>
      </c>
      <c r="B1450">
        <v>2020</v>
      </c>
      <c r="C1450">
        <v>103</v>
      </c>
      <c r="D1450">
        <v>0</v>
      </c>
      <c r="E1450">
        <v>0</v>
      </c>
      <c r="F1450">
        <v>10</v>
      </c>
      <c r="G1450">
        <v>0</v>
      </c>
      <c r="H1450">
        <v>27</v>
      </c>
      <c r="I1450">
        <v>442</v>
      </c>
      <c r="J1450" t="s">
        <v>1276</v>
      </c>
      <c r="K1450" t="str">
        <f>INDEX('Planning Periods'!$O$2:$O$540,MATCH('Table B Values'!A1450,'Planning Periods'!$A$2:$A$540,0))</f>
        <v>Stanislaus County</v>
      </c>
      <c r="S1450" t="s">
        <v>1021</v>
      </c>
      <c r="T1450">
        <v>2018</v>
      </c>
      <c r="U1450">
        <v>0</v>
      </c>
    </row>
    <row r="1451" spans="1:21">
      <c r="A1451" t="s">
        <v>934</v>
      </c>
      <c r="B1451">
        <v>2020</v>
      </c>
      <c r="C1451">
        <v>0</v>
      </c>
      <c r="D1451">
        <v>0</v>
      </c>
      <c r="E1451">
        <v>0</v>
      </c>
      <c r="F1451">
        <v>0</v>
      </c>
      <c r="G1451">
        <v>0</v>
      </c>
      <c r="H1451">
        <v>0</v>
      </c>
      <c r="I1451">
        <v>11</v>
      </c>
      <c r="J1451" t="s">
        <v>1276</v>
      </c>
      <c r="K1451" t="str">
        <f>INDEX('Planning Periods'!$O$2:$O$540,MATCH('Table B Values'!A1451,'Planning Periods'!$A$2:$A$540,0))</f>
        <v>San Bernardino County</v>
      </c>
      <c r="S1451" t="s">
        <v>1190</v>
      </c>
      <c r="T1451">
        <v>2018</v>
      </c>
      <c r="U1451">
        <v>0</v>
      </c>
    </row>
    <row r="1452" spans="1:21">
      <c r="A1452" t="s">
        <v>951</v>
      </c>
      <c r="B1452">
        <v>2020</v>
      </c>
      <c r="C1452">
        <v>0</v>
      </c>
      <c r="D1452">
        <v>11</v>
      </c>
      <c r="E1452">
        <v>0</v>
      </c>
      <c r="F1452">
        <v>8</v>
      </c>
      <c r="G1452">
        <v>0</v>
      </c>
      <c r="H1452">
        <v>1</v>
      </c>
      <c r="I1452">
        <v>79</v>
      </c>
      <c r="J1452" t="s">
        <v>1276</v>
      </c>
      <c r="K1452" t="str">
        <f>INDEX('Planning Periods'!$O$2:$O$540,MATCH('Table B Values'!A1452,'Planning Periods'!$A$2:$A$540,0))</f>
        <v>Ventura County</v>
      </c>
      <c r="S1452" t="s">
        <v>1031</v>
      </c>
      <c r="T1452">
        <v>2018</v>
      </c>
      <c r="U1452">
        <v>0</v>
      </c>
    </row>
    <row r="1453" spans="1:21">
      <c r="A1453" t="s">
        <v>1266</v>
      </c>
      <c r="B1453">
        <v>2020</v>
      </c>
      <c r="C1453">
        <v>0</v>
      </c>
      <c r="D1453">
        <v>0</v>
      </c>
      <c r="E1453">
        <v>0</v>
      </c>
      <c r="F1453">
        <v>0</v>
      </c>
      <c r="G1453">
        <v>0</v>
      </c>
      <c r="H1453" s="359">
        <v>4</v>
      </c>
      <c r="I1453" s="359">
        <v>10</v>
      </c>
      <c r="J1453" t="s">
        <v>1276</v>
      </c>
      <c r="K1453" t="str">
        <f>INDEX('Planning Periods'!$O$2:$O$540,MATCH('Table B Values'!A1453,'Planning Periods'!$A$2:$A$540,0))</f>
        <v>Contra Costa County</v>
      </c>
      <c r="S1453" t="s">
        <v>1177</v>
      </c>
      <c r="T1453">
        <v>2018</v>
      </c>
      <c r="U1453">
        <v>0</v>
      </c>
    </row>
    <row r="1454" spans="1:21">
      <c r="A1454" t="s">
        <v>944</v>
      </c>
      <c r="B1454">
        <v>2020</v>
      </c>
      <c r="C1454">
        <v>0</v>
      </c>
      <c r="D1454">
        <v>0</v>
      </c>
      <c r="E1454">
        <v>0</v>
      </c>
      <c r="F1454">
        <v>0</v>
      </c>
      <c r="G1454">
        <v>0</v>
      </c>
      <c r="H1454">
        <v>311</v>
      </c>
      <c r="I1454">
        <v>120</v>
      </c>
      <c r="J1454" t="s">
        <v>1276</v>
      </c>
      <c r="K1454" t="str">
        <f>INDEX('Planning Periods'!$O$2:$O$540,MATCH('Table B Values'!A1454,'Planning Periods'!$A$2:$A$540,0))</f>
        <v>Riverside County</v>
      </c>
      <c r="S1454" t="s">
        <v>1189</v>
      </c>
      <c r="T1454">
        <v>2018</v>
      </c>
      <c r="U1454">
        <v>0</v>
      </c>
    </row>
    <row r="1455" spans="1:21">
      <c r="A1455" t="s">
        <v>1262</v>
      </c>
      <c r="B1455">
        <v>2020</v>
      </c>
      <c r="C1455">
        <v>0</v>
      </c>
      <c r="D1455">
        <v>0</v>
      </c>
      <c r="E1455">
        <v>0</v>
      </c>
      <c r="F1455">
        <v>176</v>
      </c>
      <c r="G1455">
        <v>0</v>
      </c>
      <c r="H1455">
        <v>0</v>
      </c>
      <c r="I1455">
        <v>100</v>
      </c>
      <c r="J1455" t="s">
        <v>1276</v>
      </c>
      <c r="K1455" t="str">
        <f>INDEX('Planning Periods'!$O$2:$O$540,MATCH('Table B Values'!A1455,'Planning Periods'!$A$2:$A$540,0))</f>
        <v>Monterey County</v>
      </c>
      <c r="S1455" t="s">
        <v>1044</v>
      </c>
      <c r="T1455">
        <v>2018</v>
      </c>
      <c r="U1455">
        <v>24</v>
      </c>
    </row>
    <row r="1456" spans="1:21">
      <c r="A1456" t="s">
        <v>1258</v>
      </c>
      <c r="B1456">
        <v>2020</v>
      </c>
      <c r="C1456">
        <v>0</v>
      </c>
      <c r="D1456">
        <v>9</v>
      </c>
      <c r="E1456">
        <v>0</v>
      </c>
      <c r="F1456">
        <v>0</v>
      </c>
      <c r="G1456">
        <v>0</v>
      </c>
      <c r="H1456">
        <v>0</v>
      </c>
      <c r="I1456">
        <v>38</v>
      </c>
      <c r="J1456" t="s">
        <v>1276</v>
      </c>
      <c r="K1456" t="str">
        <f>INDEX('Planning Periods'!$O$2:$O$540,MATCH('Table B Values'!A1456,'Planning Periods'!$A$2:$A$540,0))</f>
        <v>Santa Clara County</v>
      </c>
      <c r="S1456" t="s">
        <v>930</v>
      </c>
      <c r="T1456">
        <v>2018</v>
      </c>
      <c r="U1456">
        <v>0</v>
      </c>
    </row>
    <row r="1457" spans="1:21">
      <c r="A1457" t="s">
        <v>941</v>
      </c>
      <c r="B1457">
        <v>2020</v>
      </c>
      <c r="C1457">
        <v>0</v>
      </c>
      <c r="D1457">
        <v>0</v>
      </c>
      <c r="E1457">
        <v>0</v>
      </c>
      <c r="F1457">
        <v>0</v>
      </c>
      <c r="G1457">
        <v>0</v>
      </c>
      <c r="H1457">
        <v>0</v>
      </c>
      <c r="I1457">
        <v>7</v>
      </c>
      <c r="J1457" t="s">
        <v>1276</v>
      </c>
      <c r="K1457" t="str">
        <f>INDEX('Planning Periods'!$O$2:$O$540,MATCH('Table B Values'!A1457,'Planning Periods'!$A$2:$A$540,0))</f>
        <v>Los Angeles County</v>
      </c>
      <c r="S1457" t="s">
        <v>1035</v>
      </c>
      <c r="T1457">
        <v>2018</v>
      </c>
      <c r="U1457">
        <v>0</v>
      </c>
    </row>
    <row r="1458" spans="1:21">
      <c r="A1458" t="s">
        <v>1259</v>
      </c>
      <c r="B1458">
        <v>2020</v>
      </c>
      <c r="C1458">
        <v>0</v>
      </c>
      <c r="D1458">
        <v>0</v>
      </c>
      <c r="E1458">
        <v>0</v>
      </c>
      <c r="F1458">
        <v>0</v>
      </c>
      <c r="G1458">
        <v>0</v>
      </c>
      <c r="H1458">
        <v>0</v>
      </c>
      <c r="I1458">
        <v>13</v>
      </c>
      <c r="J1458" t="s">
        <v>1276</v>
      </c>
      <c r="K1458" t="str">
        <f>INDEX('Planning Periods'!$O$2:$O$540,MATCH('Table B Values'!A1458,'Planning Periods'!$A$2:$A$540,0))</f>
        <v>Monterey County</v>
      </c>
      <c r="S1458" t="s">
        <v>1033</v>
      </c>
      <c r="T1458">
        <v>2018</v>
      </c>
      <c r="U1458">
        <v>0</v>
      </c>
    </row>
    <row r="1459" spans="1:21">
      <c r="A1459" t="s">
        <v>1231</v>
      </c>
      <c r="B1459">
        <v>2020</v>
      </c>
      <c r="C1459">
        <v>0</v>
      </c>
      <c r="D1459">
        <v>0</v>
      </c>
      <c r="E1459">
        <v>0</v>
      </c>
      <c r="F1459">
        <v>0</v>
      </c>
      <c r="G1459">
        <v>0</v>
      </c>
      <c r="H1459">
        <v>0</v>
      </c>
      <c r="I1459" s="359">
        <v>18</v>
      </c>
      <c r="J1459" t="s">
        <v>1276</v>
      </c>
      <c r="K1459" t="str">
        <f>INDEX('Planning Periods'!$O$2:$O$540,MATCH('Table B Values'!A1459,'Planning Periods'!$A$2:$A$540,0))</f>
        <v>Contra Costa County</v>
      </c>
      <c r="S1459" t="s">
        <v>885</v>
      </c>
      <c r="T1459">
        <v>2018</v>
      </c>
      <c r="U1459">
        <v>0</v>
      </c>
    </row>
    <row r="1460" spans="1:21">
      <c r="A1460" t="s">
        <v>1195</v>
      </c>
      <c r="B1460">
        <v>2020</v>
      </c>
      <c r="C1460">
        <v>0</v>
      </c>
      <c r="D1460">
        <v>0</v>
      </c>
      <c r="E1460">
        <v>0</v>
      </c>
      <c r="F1460">
        <v>0</v>
      </c>
      <c r="G1460">
        <v>0</v>
      </c>
      <c r="H1460">
        <v>0</v>
      </c>
      <c r="I1460" s="359">
        <v>2</v>
      </c>
      <c r="J1460" t="s">
        <v>1276</v>
      </c>
      <c r="K1460" t="str">
        <f>INDEX('Planning Periods'!$O$2:$O$540,MATCH('Table B Values'!A1460,'Planning Periods'!$A$2:$A$540,0))</f>
        <v>Yuba County</v>
      </c>
      <c r="S1460" t="s">
        <v>1042</v>
      </c>
      <c r="T1460">
        <v>2018</v>
      </c>
      <c r="U1460">
        <v>0</v>
      </c>
    </row>
    <row r="1461" spans="1:21">
      <c r="A1461" t="s">
        <v>887</v>
      </c>
      <c r="B1461">
        <v>2020</v>
      </c>
      <c r="C1461">
        <v>0</v>
      </c>
      <c r="D1461">
        <v>1</v>
      </c>
      <c r="E1461">
        <v>0</v>
      </c>
      <c r="F1461">
        <v>4</v>
      </c>
      <c r="G1461">
        <v>0</v>
      </c>
      <c r="H1461">
        <v>3</v>
      </c>
      <c r="I1461">
        <v>3</v>
      </c>
      <c r="J1461" t="s">
        <v>1276</v>
      </c>
      <c r="K1461" t="str">
        <f>INDEX('Planning Periods'!$O$2:$O$540,MATCH('Table B Values'!A1461,'Planning Periods'!$A$2:$A$540,0))</f>
        <v>Los Angeles County</v>
      </c>
      <c r="S1461" t="s">
        <v>1192</v>
      </c>
      <c r="T1461">
        <v>2018</v>
      </c>
      <c r="U1461">
        <v>0</v>
      </c>
    </row>
    <row r="1462" spans="1:21">
      <c r="A1462" t="s">
        <v>1233</v>
      </c>
      <c r="B1462">
        <v>2020</v>
      </c>
      <c r="C1462">
        <v>0</v>
      </c>
      <c r="D1462">
        <v>0</v>
      </c>
      <c r="E1462">
        <v>0</v>
      </c>
      <c r="F1462">
        <v>0</v>
      </c>
      <c r="G1462">
        <v>0</v>
      </c>
      <c r="H1462">
        <v>2</v>
      </c>
      <c r="I1462">
        <v>871</v>
      </c>
      <c r="J1462" t="s">
        <v>1276</v>
      </c>
      <c r="K1462" t="str">
        <f>INDEX('Planning Periods'!$O$2:$O$540,MATCH('Table B Values'!A1462,'Planning Periods'!$A$2:$A$540,0))</f>
        <v>San Joaquin County</v>
      </c>
      <c r="S1462" t="s">
        <v>1046</v>
      </c>
      <c r="T1462">
        <v>2018</v>
      </c>
      <c r="U1462">
        <v>0</v>
      </c>
    </row>
    <row r="1463" spans="1:21">
      <c r="A1463" t="s">
        <v>1234</v>
      </c>
      <c r="B1463">
        <v>2020</v>
      </c>
      <c r="C1463">
        <v>1</v>
      </c>
      <c r="D1463">
        <v>4</v>
      </c>
      <c r="E1463">
        <v>0</v>
      </c>
      <c r="F1463">
        <v>14</v>
      </c>
      <c r="G1463">
        <v>0</v>
      </c>
      <c r="H1463">
        <v>7</v>
      </c>
      <c r="I1463">
        <v>26</v>
      </c>
      <c r="J1463" t="s">
        <v>1276</v>
      </c>
      <c r="K1463" t="str">
        <f>INDEX('Planning Periods'!$O$2:$O$540,MATCH('Table B Values'!A1463,'Planning Periods'!$A$2:$A$540,0))</f>
        <v>Marin County</v>
      </c>
      <c r="S1463" t="s">
        <v>1271</v>
      </c>
      <c r="T1463">
        <v>2018</v>
      </c>
      <c r="U1463">
        <v>0</v>
      </c>
    </row>
    <row r="1464" spans="1:21">
      <c r="A1464" t="s">
        <v>1232</v>
      </c>
      <c r="B1464">
        <v>2020</v>
      </c>
      <c r="C1464">
        <v>0</v>
      </c>
      <c r="D1464">
        <v>0</v>
      </c>
      <c r="E1464">
        <v>0</v>
      </c>
      <c r="F1464">
        <v>0</v>
      </c>
      <c r="G1464">
        <v>0</v>
      </c>
      <c r="H1464">
        <v>0</v>
      </c>
      <c r="I1464">
        <v>75</v>
      </c>
      <c r="J1464" t="s">
        <v>1276</v>
      </c>
      <c r="K1464" t="str">
        <f>INDEX('Planning Periods'!$O$2:$O$540,MATCH('Table B Values'!A1464,'Planning Periods'!$A$2:$A$540,0))</f>
        <v>Monterey County</v>
      </c>
      <c r="S1464" t="s">
        <v>864</v>
      </c>
      <c r="T1464">
        <v>2018</v>
      </c>
      <c r="U1464">
        <v>0</v>
      </c>
    </row>
    <row r="1465" spans="1:21">
      <c r="A1465" t="s">
        <v>1239</v>
      </c>
      <c r="B1465">
        <v>2020</v>
      </c>
      <c r="C1465">
        <v>0</v>
      </c>
      <c r="D1465">
        <v>20</v>
      </c>
      <c r="E1465">
        <v>0</v>
      </c>
      <c r="F1465">
        <v>25</v>
      </c>
      <c r="G1465">
        <v>0</v>
      </c>
      <c r="H1465">
        <v>5</v>
      </c>
      <c r="I1465">
        <v>22</v>
      </c>
      <c r="J1465" t="s">
        <v>1276</v>
      </c>
      <c r="K1465" t="str">
        <f>INDEX('Planning Periods'!$O$2:$O$540,MATCH('Table B Values'!A1465,'Planning Periods'!$A$2:$A$540,0))</f>
        <v>Merced County</v>
      </c>
      <c r="S1465" t="s">
        <v>1066</v>
      </c>
      <c r="T1465">
        <v>2018</v>
      </c>
      <c r="U1465">
        <v>0</v>
      </c>
    </row>
    <row r="1466" spans="1:21">
      <c r="A1466" t="s">
        <v>1236</v>
      </c>
      <c r="B1466">
        <v>2020</v>
      </c>
      <c r="C1466">
        <v>0</v>
      </c>
      <c r="D1466">
        <v>6</v>
      </c>
      <c r="E1466">
        <v>0</v>
      </c>
      <c r="F1466">
        <v>6</v>
      </c>
      <c r="G1466">
        <v>0</v>
      </c>
      <c r="H1466">
        <v>3</v>
      </c>
      <c r="I1466">
        <v>1</v>
      </c>
      <c r="J1466" t="s">
        <v>1276</v>
      </c>
      <c r="K1466" t="str">
        <f>INDEX('Planning Periods'!$O$2:$O$540,MATCH('Table B Values'!A1466,'Planning Periods'!$A$2:$A$540,0))</f>
        <v>Marin County</v>
      </c>
      <c r="S1466" t="s">
        <v>1168</v>
      </c>
      <c r="T1466">
        <v>2018</v>
      </c>
      <c r="U1466">
        <v>0</v>
      </c>
    </row>
    <row r="1467" spans="1:21">
      <c r="A1467" t="s">
        <v>1237</v>
      </c>
      <c r="B1467">
        <v>2020</v>
      </c>
      <c r="C1467">
        <v>0</v>
      </c>
      <c r="D1467">
        <v>2</v>
      </c>
      <c r="E1467">
        <v>0</v>
      </c>
      <c r="F1467">
        <v>1</v>
      </c>
      <c r="G1467">
        <v>20</v>
      </c>
      <c r="H1467">
        <v>2</v>
      </c>
      <c r="I1467" s="359">
        <v>303</v>
      </c>
      <c r="J1467" t="s">
        <v>1276</v>
      </c>
      <c r="K1467" t="str">
        <f>INDEX('Planning Periods'!$O$2:$O$540,MATCH('Table B Values'!A1467,'Planning Periods'!$A$2:$A$540,0))</f>
        <v>San Mateo County</v>
      </c>
      <c r="S1467" t="s">
        <v>1054</v>
      </c>
      <c r="T1467">
        <v>2018</v>
      </c>
      <c r="U1467">
        <v>0</v>
      </c>
    </row>
    <row r="1468" spans="1:21">
      <c r="A1468" t="s">
        <v>1241</v>
      </c>
      <c r="B1468">
        <v>2020</v>
      </c>
      <c r="C1468">
        <v>58</v>
      </c>
      <c r="D1468">
        <v>0</v>
      </c>
      <c r="E1468">
        <v>61</v>
      </c>
      <c r="F1468">
        <v>0</v>
      </c>
      <c r="G1468">
        <v>0</v>
      </c>
      <c r="H1468">
        <v>492</v>
      </c>
      <c r="I1468">
        <v>499</v>
      </c>
      <c r="J1468" t="s">
        <v>1276</v>
      </c>
      <c r="K1468" t="str">
        <f>INDEX('Planning Periods'!$O$2:$O$540,MATCH('Table B Values'!A1468,'Planning Periods'!$A$2:$A$540,0))</f>
        <v>Merced County</v>
      </c>
      <c r="S1468" t="s">
        <v>1050</v>
      </c>
      <c r="T1468">
        <v>2018</v>
      </c>
      <c r="U1468">
        <v>0</v>
      </c>
    </row>
    <row r="1469" spans="1:21">
      <c r="A1469" t="s">
        <v>1235</v>
      </c>
      <c r="B1469">
        <v>2020</v>
      </c>
      <c r="C1469">
        <v>0</v>
      </c>
      <c r="D1469">
        <v>4</v>
      </c>
      <c r="E1469">
        <v>0</v>
      </c>
      <c r="F1469">
        <v>0</v>
      </c>
      <c r="G1469">
        <v>0</v>
      </c>
      <c r="H1469">
        <v>46</v>
      </c>
      <c r="I1469">
        <v>1</v>
      </c>
      <c r="J1469" t="s">
        <v>1276</v>
      </c>
      <c r="K1469" t="str">
        <f>INDEX('Planning Periods'!$O$2:$O$540,MATCH('Table B Values'!A1469,'Planning Periods'!$A$2:$A$540,0))</f>
        <v>Fresno County</v>
      </c>
      <c r="S1469" t="s">
        <v>1167</v>
      </c>
      <c r="T1469">
        <v>2018</v>
      </c>
      <c r="U1469">
        <v>0</v>
      </c>
    </row>
    <row r="1470" spans="1:21">
      <c r="A1470" t="s">
        <v>881</v>
      </c>
      <c r="B1470">
        <v>2020</v>
      </c>
      <c r="C1470">
        <v>0</v>
      </c>
      <c r="D1470">
        <v>0</v>
      </c>
      <c r="E1470">
        <v>0</v>
      </c>
      <c r="F1470">
        <v>2</v>
      </c>
      <c r="G1470">
        <v>0</v>
      </c>
      <c r="H1470">
        <v>7</v>
      </c>
      <c r="I1470">
        <v>1433</v>
      </c>
      <c r="J1470" t="s">
        <v>1276</v>
      </c>
      <c r="K1470" t="str">
        <f>INDEX('Planning Periods'!$O$2:$O$540,MATCH('Table B Values'!A1470,'Planning Periods'!$A$2:$A$540,0))</f>
        <v>Riverside County</v>
      </c>
      <c r="S1470" t="s">
        <v>1298</v>
      </c>
      <c r="T1470">
        <v>2018</v>
      </c>
      <c r="U1470">
        <v>0</v>
      </c>
    </row>
    <row r="1471" spans="1:21">
      <c r="A1471" t="s">
        <v>1240</v>
      </c>
      <c r="B1471">
        <v>2020</v>
      </c>
      <c r="C1471">
        <v>0</v>
      </c>
      <c r="D1471">
        <v>0</v>
      </c>
      <c r="E1471">
        <v>13</v>
      </c>
      <c r="F1471">
        <v>13</v>
      </c>
      <c r="G1471">
        <v>0</v>
      </c>
      <c r="H1471">
        <v>0</v>
      </c>
      <c r="I1471">
        <v>230</v>
      </c>
      <c r="J1471" t="s">
        <v>1276</v>
      </c>
      <c r="K1471" t="str">
        <f>INDEX('Planning Periods'!$O$2:$O$540,MATCH('Table B Values'!A1471,'Planning Periods'!$A$2:$A$540,0))</f>
        <v>San Mateo County</v>
      </c>
      <c r="S1471" t="s">
        <v>1061</v>
      </c>
      <c r="T1471">
        <v>2018</v>
      </c>
      <c r="U1471">
        <v>0</v>
      </c>
    </row>
    <row r="1472" spans="1:21">
      <c r="A1472" t="s">
        <v>1174</v>
      </c>
      <c r="B1472">
        <v>2020</v>
      </c>
      <c r="C1472">
        <v>25</v>
      </c>
      <c r="D1472">
        <v>0</v>
      </c>
      <c r="E1472">
        <v>114</v>
      </c>
      <c r="F1472">
        <v>0</v>
      </c>
      <c r="G1472">
        <v>6</v>
      </c>
      <c r="H1472">
        <v>39</v>
      </c>
      <c r="I1472">
        <v>269</v>
      </c>
      <c r="J1472" t="s">
        <v>1276</v>
      </c>
      <c r="K1472" t="str">
        <f>INDEX('Planning Periods'!$O$2:$O$540,MATCH('Table B Values'!A1472,'Planning Periods'!$A$2:$A$540,0))</f>
        <v>Alameda County</v>
      </c>
      <c r="S1472" t="s">
        <v>857</v>
      </c>
      <c r="T1472">
        <v>2018</v>
      </c>
      <c r="U1472">
        <v>0</v>
      </c>
    </row>
    <row r="1473" spans="1:21">
      <c r="A1473" t="s">
        <v>1175</v>
      </c>
      <c r="B1473">
        <v>2020</v>
      </c>
      <c r="C1473">
        <v>0</v>
      </c>
      <c r="D1473">
        <v>0</v>
      </c>
      <c r="E1473">
        <v>2</v>
      </c>
      <c r="F1473">
        <v>0</v>
      </c>
      <c r="G1473">
        <v>2</v>
      </c>
      <c r="H1473">
        <v>16</v>
      </c>
      <c r="I1473">
        <v>15</v>
      </c>
      <c r="J1473" t="s">
        <v>1276</v>
      </c>
      <c r="K1473" t="str">
        <f>INDEX('Planning Periods'!$O$2:$O$540,MATCH('Table B Values'!A1473,'Planning Periods'!$A$2:$A$540,0))</f>
        <v>Sonoma County</v>
      </c>
      <c r="S1473" t="s">
        <v>1026</v>
      </c>
      <c r="T1473">
        <v>2018</v>
      </c>
      <c r="U1473">
        <v>0</v>
      </c>
    </row>
    <row r="1474" spans="1:21">
      <c r="A1474" t="s">
        <v>1051</v>
      </c>
      <c r="B1474">
        <v>2020</v>
      </c>
      <c r="C1474">
        <v>0</v>
      </c>
      <c r="D1474">
        <v>0</v>
      </c>
      <c r="E1474">
        <v>0</v>
      </c>
      <c r="F1474">
        <v>0</v>
      </c>
      <c r="G1474">
        <v>0</v>
      </c>
      <c r="H1474">
        <v>2</v>
      </c>
      <c r="I1474">
        <v>65</v>
      </c>
      <c r="J1474" t="s">
        <v>1276</v>
      </c>
      <c r="K1474" t="str">
        <f>INDEX('Planning Periods'!$O$2:$O$540,MATCH('Table B Values'!A1474,'Planning Periods'!$A$2:$A$540,0))</f>
        <v>Riverside County</v>
      </c>
      <c r="S1474" t="s">
        <v>1063</v>
      </c>
      <c r="T1474">
        <v>2018</v>
      </c>
      <c r="U1474">
        <v>0</v>
      </c>
    </row>
    <row r="1475" spans="1:21">
      <c r="A1475" t="s">
        <v>1053</v>
      </c>
      <c r="B1475">
        <v>2020</v>
      </c>
      <c r="C1475">
        <v>0</v>
      </c>
      <c r="D1475">
        <v>0</v>
      </c>
      <c r="E1475">
        <v>0</v>
      </c>
      <c r="F1475">
        <v>0</v>
      </c>
      <c r="G1475">
        <v>0</v>
      </c>
      <c r="H1475">
        <v>0</v>
      </c>
      <c r="I1475">
        <v>27</v>
      </c>
      <c r="J1475" t="s">
        <v>1276</v>
      </c>
      <c r="K1475" t="str">
        <f>INDEX('Planning Periods'!$O$2:$O$540,MATCH('Table B Values'!A1475,'Planning Periods'!$A$2:$A$540,0))</f>
        <v>Los Angeles County</v>
      </c>
      <c r="S1475" t="s">
        <v>1299</v>
      </c>
      <c r="T1475">
        <v>2018</v>
      </c>
      <c r="U1475">
        <v>0</v>
      </c>
    </row>
    <row r="1476" spans="1:21">
      <c r="A1476" t="s">
        <v>1171</v>
      </c>
      <c r="B1476">
        <v>2020</v>
      </c>
      <c r="C1476">
        <v>0</v>
      </c>
      <c r="D1476">
        <v>0</v>
      </c>
      <c r="E1476">
        <v>0</v>
      </c>
      <c r="F1476">
        <v>3</v>
      </c>
      <c r="G1476">
        <v>0</v>
      </c>
      <c r="H1476">
        <v>0</v>
      </c>
      <c r="I1476">
        <v>1</v>
      </c>
      <c r="J1476" t="s">
        <v>1276</v>
      </c>
      <c r="K1476" t="str">
        <f>INDEX('Planning Periods'!$O$2:$O$540,MATCH('Table B Values'!A1476,'Planning Periods'!$A$2:$A$540,0))</f>
        <v>Merced County</v>
      </c>
      <c r="S1476" t="s">
        <v>1064</v>
      </c>
      <c r="T1476">
        <v>2018</v>
      </c>
      <c r="U1476">
        <v>0</v>
      </c>
    </row>
    <row r="1477" spans="1:21">
      <c r="A1477" t="s">
        <v>1169</v>
      </c>
      <c r="B1477">
        <v>2020</v>
      </c>
      <c r="C1477">
        <v>0</v>
      </c>
      <c r="D1477">
        <v>0</v>
      </c>
      <c r="E1477">
        <v>0</v>
      </c>
      <c r="F1477">
        <v>0</v>
      </c>
      <c r="G1477">
        <v>0</v>
      </c>
      <c r="H1477">
        <v>10</v>
      </c>
      <c r="I1477">
        <v>15</v>
      </c>
      <c r="J1477" t="s">
        <v>1276</v>
      </c>
      <c r="K1477" t="str">
        <f>INDEX('Planning Periods'!$O$2:$O$540,MATCH('Table B Values'!A1477,'Planning Periods'!$A$2:$A$540,0))</f>
        <v>San Mateo County</v>
      </c>
      <c r="S1477" t="s">
        <v>1068</v>
      </c>
      <c r="T1477">
        <v>2018</v>
      </c>
      <c r="U1477">
        <v>0</v>
      </c>
    </row>
    <row r="1478" spans="1:21">
      <c r="A1478" t="s">
        <v>1170</v>
      </c>
      <c r="B1478">
        <v>2020</v>
      </c>
      <c r="C1478">
        <v>0</v>
      </c>
      <c r="D1478">
        <v>0</v>
      </c>
      <c r="E1478">
        <v>0</v>
      </c>
      <c r="F1478">
        <v>0</v>
      </c>
      <c r="G1478">
        <v>0</v>
      </c>
      <c r="H1478">
        <v>129</v>
      </c>
      <c r="I1478">
        <v>34</v>
      </c>
      <c r="J1478" t="s">
        <v>1276</v>
      </c>
      <c r="K1478" t="str">
        <f>INDEX('Planning Periods'!$O$2:$O$540,MATCH('Table B Values'!A1478,'Planning Periods'!$A$2:$A$540,0))</f>
        <v>Kings County</v>
      </c>
      <c r="S1478" t="s">
        <v>1029</v>
      </c>
      <c r="T1478">
        <v>2019</v>
      </c>
      <c r="U1478">
        <v>0</v>
      </c>
    </row>
    <row r="1479" spans="1:21">
      <c r="A1479" t="s">
        <v>1176</v>
      </c>
      <c r="B1479">
        <v>2020</v>
      </c>
      <c r="C1479">
        <v>0</v>
      </c>
      <c r="D1479">
        <v>0</v>
      </c>
      <c r="E1479">
        <v>0</v>
      </c>
      <c r="F1479">
        <v>0</v>
      </c>
      <c r="G1479">
        <v>0</v>
      </c>
      <c r="H1479">
        <v>0</v>
      </c>
      <c r="I1479">
        <v>4</v>
      </c>
      <c r="J1479" t="s">
        <v>1276</v>
      </c>
      <c r="K1479" t="str">
        <f>INDEX('Planning Periods'!$O$2:$O$540,MATCH('Table B Values'!A1479,'Planning Periods'!$A$2:$A$540,0))</f>
        <v>Contra Costa County</v>
      </c>
      <c r="S1479" t="s">
        <v>1024</v>
      </c>
      <c r="T1479">
        <v>2019</v>
      </c>
      <c r="U1479">
        <v>0</v>
      </c>
    </row>
    <row r="1480" spans="1:21">
      <c r="A1480" t="s">
        <v>1167</v>
      </c>
      <c r="B1480">
        <v>2020</v>
      </c>
      <c r="C1480">
        <v>0</v>
      </c>
      <c r="D1480">
        <v>9</v>
      </c>
      <c r="E1480">
        <v>0</v>
      </c>
      <c r="F1480">
        <v>7</v>
      </c>
      <c r="G1480">
        <v>0</v>
      </c>
      <c r="H1480">
        <v>6</v>
      </c>
      <c r="I1480">
        <v>3</v>
      </c>
      <c r="J1480" t="s">
        <v>1276</v>
      </c>
      <c r="K1480" t="str">
        <f>INDEX('Planning Periods'!$O$2:$O$540,MATCH('Table B Values'!A1480,'Planning Periods'!$A$2:$A$540,0))</f>
        <v>San Mateo County</v>
      </c>
      <c r="S1480" t="s">
        <v>1017</v>
      </c>
      <c r="T1480">
        <v>2019</v>
      </c>
      <c r="U1480">
        <v>0</v>
      </c>
    </row>
    <row r="1481" spans="1:21">
      <c r="A1481" t="s">
        <v>1168</v>
      </c>
      <c r="B1481">
        <v>2020</v>
      </c>
      <c r="C1481">
        <v>0</v>
      </c>
      <c r="D1481">
        <v>0</v>
      </c>
      <c r="E1481">
        <v>0</v>
      </c>
      <c r="F1481">
        <v>0</v>
      </c>
      <c r="G1481">
        <v>0</v>
      </c>
      <c r="H1481">
        <v>0</v>
      </c>
      <c r="I1481">
        <v>298</v>
      </c>
      <c r="J1481" t="s">
        <v>1276</v>
      </c>
      <c r="K1481" t="str">
        <f>INDEX('Planning Periods'!$O$2:$O$540,MATCH('Table B Values'!A1481,'Planning Periods'!$A$2:$A$540,0))</f>
        <v>San Benito County</v>
      </c>
      <c r="S1481" t="s">
        <v>1027</v>
      </c>
      <c r="T1481">
        <v>2019</v>
      </c>
      <c r="U1481">
        <v>0</v>
      </c>
    </row>
    <row r="1482" spans="1:21">
      <c r="A1482" t="s">
        <v>1048</v>
      </c>
      <c r="B1482">
        <v>2020</v>
      </c>
      <c r="C1482">
        <v>0</v>
      </c>
      <c r="D1482">
        <v>0</v>
      </c>
      <c r="E1482">
        <v>0</v>
      </c>
      <c r="F1482">
        <v>1</v>
      </c>
      <c r="G1482">
        <v>0</v>
      </c>
      <c r="H1482">
        <v>0</v>
      </c>
      <c r="I1482">
        <v>0</v>
      </c>
      <c r="J1482" t="s">
        <v>1276</v>
      </c>
      <c r="K1482" t="str">
        <f>INDEX('Planning Periods'!$O$2:$O$540,MATCH('Table B Values'!A1482,'Planning Periods'!$A$2:$A$540,0))</f>
        <v>Imperial County</v>
      </c>
      <c r="S1482" t="s">
        <v>947</v>
      </c>
      <c r="T1482">
        <v>2019</v>
      </c>
      <c r="U1482">
        <v>0</v>
      </c>
    </row>
    <row r="1483" spans="1:21">
      <c r="A1483" t="s">
        <v>1050</v>
      </c>
      <c r="B1483">
        <v>2020</v>
      </c>
      <c r="C1483">
        <v>0</v>
      </c>
      <c r="D1483">
        <v>0</v>
      </c>
      <c r="E1483">
        <v>0</v>
      </c>
      <c r="F1483">
        <v>4</v>
      </c>
      <c r="G1483">
        <v>0</v>
      </c>
      <c r="H1483" s="359">
        <v>5</v>
      </c>
      <c r="I1483" s="359">
        <v>0</v>
      </c>
      <c r="J1483" t="s">
        <v>1276</v>
      </c>
      <c r="K1483" t="str">
        <f>INDEX('Planning Periods'!$O$2:$O$540,MATCH('Table B Values'!A1483,'Planning Periods'!$A$2:$A$540,0))</f>
        <v>San Bernardino County</v>
      </c>
      <c r="S1483" t="s">
        <v>804</v>
      </c>
      <c r="T1483">
        <v>2019</v>
      </c>
      <c r="U1483">
        <v>0</v>
      </c>
    </row>
    <row r="1484" spans="1:21">
      <c r="A1484" t="s">
        <v>1056</v>
      </c>
      <c r="B1484">
        <v>2020</v>
      </c>
      <c r="C1484">
        <v>0</v>
      </c>
      <c r="D1484">
        <v>0</v>
      </c>
      <c r="E1484">
        <v>0</v>
      </c>
      <c r="F1484">
        <v>0</v>
      </c>
      <c r="G1484">
        <v>1</v>
      </c>
      <c r="H1484">
        <v>13</v>
      </c>
      <c r="I1484">
        <v>0</v>
      </c>
      <c r="J1484" t="s">
        <v>1276</v>
      </c>
      <c r="K1484" t="str">
        <f>INDEX('Planning Periods'!$O$2:$O$540,MATCH('Table B Values'!A1484,'Planning Periods'!$A$2:$A$540,0))</f>
        <v>Los Angeles County</v>
      </c>
      <c r="S1484" t="s">
        <v>1025</v>
      </c>
      <c r="T1484">
        <v>2019</v>
      </c>
      <c r="U1484">
        <v>0</v>
      </c>
    </row>
    <row r="1485" spans="1:21">
      <c r="A1485" t="s">
        <v>1054</v>
      </c>
      <c r="B1485">
        <v>2020</v>
      </c>
      <c r="C1485">
        <v>0</v>
      </c>
      <c r="D1485">
        <v>0</v>
      </c>
      <c r="E1485">
        <v>0</v>
      </c>
      <c r="F1485">
        <v>0</v>
      </c>
      <c r="G1485">
        <v>0</v>
      </c>
      <c r="H1485">
        <v>162</v>
      </c>
      <c r="I1485">
        <v>136</v>
      </c>
      <c r="J1485" t="s">
        <v>1276</v>
      </c>
      <c r="K1485" t="str">
        <f>INDEX('Planning Periods'!$O$2:$O$540,MATCH('Table B Values'!A1485,'Planning Periods'!$A$2:$A$540,0))</f>
        <v>San Bernardino County</v>
      </c>
      <c r="S1485" t="s">
        <v>1020</v>
      </c>
      <c r="T1485">
        <v>2019</v>
      </c>
      <c r="U1485">
        <v>0</v>
      </c>
    </row>
    <row r="1486" spans="1:21">
      <c r="A1486" t="s">
        <v>896</v>
      </c>
      <c r="B1486">
        <v>2020</v>
      </c>
      <c r="C1486">
        <v>0</v>
      </c>
      <c r="D1486">
        <v>0</v>
      </c>
      <c r="E1486">
        <v>0</v>
      </c>
      <c r="F1486">
        <v>0</v>
      </c>
      <c r="G1486">
        <v>0</v>
      </c>
      <c r="H1486">
        <v>0</v>
      </c>
      <c r="I1486">
        <v>3</v>
      </c>
      <c r="J1486" t="s">
        <v>1276</v>
      </c>
      <c r="K1486" t="str">
        <f>INDEX('Planning Periods'!$O$2:$O$540,MATCH('Table B Values'!A1486,'Planning Periods'!$A$2:$A$540,0))</f>
        <v>Los Angeles County</v>
      </c>
      <c r="S1486" t="s">
        <v>1045</v>
      </c>
      <c r="T1486">
        <v>2019</v>
      </c>
      <c r="U1486">
        <v>0</v>
      </c>
    </row>
    <row r="1487" spans="1:21">
      <c r="A1487" t="s">
        <v>987</v>
      </c>
      <c r="B1487">
        <v>2020</v>
      </c>
      <c r="C1487">
        <v>0</v>
      </c>
      <c r="D1487">
        <v>0</v>
      </c>
      <c r="E1487">
        <v>0</v>
      </c>
      <c r="F1487">
        <v>0</v>
      </c>
      <c r="G1487">
        <v>0</v>
      </c>
      <c r="H1487">
        <v>0</v>
      </c>
      <c r="I1487">
        <v>127</v>
      </c>
      <c r="J1487" t="s">
        <v>1276</v>
      </c>
      <c r="K1487" t="str">
        <f>INDEX('Planning Periods'!$O$2:$O$540,MATCH('Table B Values'!A1487,'Planning Periods'!$A$2:$A$540,0))</f>
        <v>Los Angeles County</v>
      </c>
      <c r="S1487" t="s">
        <v>1039</v>
      </c>
      <c r="T1487">
        <v>2019</v>
      </c>
      <c r="U1487">
        <v>0</v>
      </c>
    </row>
    <row r="1488" spans="1:21">
      <c r="A1488" t="s">
        <v>1115</v>
      </c>
      <c r="B1488">
        <v>2020</v>
      </c>
      <c r="C1488">
        <v>76</v>
      </c>
      <c r="D1488">
        <v>3</v>
      </c>
      <c r="E1488">
        <v>80</v>
      </c>
      <c r="F1488">
        <v>0</v>
      </c>
      <c r="G1488">
        <v>0</v>
      </c>
      <c r="H1488">
        <v>12</v>
      </c>
      <c r="I1488" s="359">
        <v>72</v>
      </c>
      <c r="J1488" t="s">
        <v>1276</v>
      </c>
      <c r="K1488" t="str">
        <f>INDEX('Planning Periods'!$O$2:$O$540,MATCH('Table B Values'!A1488,'Planning Periods'!$A$2:$A$540,0))</f>
        <v>Santa Clara County</v>
      </c>
      <c r="S1488" t="s">
        <v>1032</v>
      </c>
      <c r="T1488">
        <v>2019</v>
      </c>
      <c r="U1488">
        <v>0</v>
      </c>
    </row>
    <row r="1489" spans="1:21">
      <c r="A1489" t="s">
        <v>813</v>
      </c>
      <c r="B1489">
        <v>2020</v>
      </c>
      <c r="C1489">
        <v>0</v>
      </c>
      <c r="D1489">
        <v>0</v>
      </c>
      <c r="E1489">
        <v>0</v>
      </c>
      <c r="F1489">
        <v>0</v>
      </c>
      <c r="G1489">
        <v>0</v>
      </c>
      <c r="H1489">
        <v>0</v>
      </c>
      <c r="I1489" s="359">
        <v>174</v>
      </c>
      <c r="J1489" t="s">
        <v>1276</v>
      </c>
      <c r="K1489" t="str">
        <f>INDEX('Planning Periods'!$O$2:$O$540,MATCH('Table B Values'!A1489,'Planning Periods'!$A$2:$A$540,0))</f>
        <v>Los Angeles County</v>
      </c>
      <c r="S1489" t="s">
        <v>1043</v>
      </c>
      <c r="T1489">
        <v>2019</v>
      </c>
      <c r="U1489">
        <v>0</v>
      </c>
    </row>
    <row r="1490" spans="1:21">
      <c r="A1490" t="s">
        <v>988</v>
      </c>
      <c r="B1490">
        <v>2020</v>
      </c>
      <c r="C1490">
        <v>0</v>
      </c>
      <c r="D1490">
        <v>0</v>
      </c>
      <c r="E1490">
        <v>0</v>
      </c>
      <c r="F1490">
        <v>0</v>
      </c>
      <c r="G1490">
        <v>0</v>
      </c>
      <c r="H1490">
        <v>0</v>
      </c>
      <c r="I1490">
        <v>287</v>
      </c>
      <c r="J1490" t="s">
        <v>1276</v>
      </c>
      <c r="K1490" t="str">
        <f>INDEX('Planning Periods'!$O$2:$O$540,MATCH('Table B Values'!A1490,'Planning Periods'!$A$2:$A$540,0))</f>
        <v>Orange County</v>
      </c>
      <c r="S1490" t="s">
        <v>1022</v>
      </c>
      <c r="T1490">
        <v>2019</v>
      </c>
      <c r="U1490">
        <v>0</v>
      </c>
    </row>
    <row r="1491" spans="1:21">
      <c r="A1491" t="s">
        <v>1119</v>
      </c>
      <c r="B1491">
        <v>2020</v>
      </c>
      <c r="C1491">
        <v>0</v>
      </c>
      <c r="D1491">
        <v>20</v>
      </c>
      <c r="E1491">
        <v>0</v>
      </c>
      <c r="F1491">
        <v>10</v>
      </c>
      <c r="G1491">
        <v>0</v>
      </c>
      <c r="H1491">
        <v>45</v>
      </c>
      <c r="I1491">
        <v>44</v>
      </c>
      <c r="J1491" t="s">
        <v>1276</v>
      </c>
      <c r="K1491" t="str">
        <f>INDEX('Planning Periods'!$O$2:$O$540,MATCH('Table B Values'!A1491,'Planning Periods'!$A$2:$A$540,0))</f>
        <v>Fresno County</v>
      </c>
      <c r="S1491" t="s">
        <v>959</v>
      </c>
      <c r="T1491">
        <v>2019</v>
      </c>
      <c r="U1491">
        <v>0</v>
      </c>
    </row>
    <row r="1492" spans="1:21">
      <c r="A1492" t="s">
        <v>985</v>
      </c>
      <c r="B1492">
        <v>2020</v>
      </c>
      <c r="C1492">
        <v>0</v>
      </c>
      <c r="D1492">
        <v>0</v>
      </c>
      <c r="E1492">
        <v>4</v>
      </c>
      <c r="F1492">
        <v>0</v>
      </c>
      <c r="G1492">
        <v>0</v>
      </c>
      <c r="H1492">
        <v>0</v>
      </c>
      <c r="I1492">
        <v>64</v>
      </c>
      <c r="J1492" t="s">
        <v>1276</v>
      </c>
      <c r="K1492" t="str">
        <f>INDEX('Planning Periods'!$O$2:$O$540,MATCH('Table B Values'!A1492,'Planning Periods'!$A$2:$A$540,0))</f>
        <v>Orange County</v>
      </c>
      <c r="S1492" t="s">
        <v>1041</v>
      </c>
      <c r="T1492">
        <v>2019</v>
      </c>
      <c r="U1492">
        <v>0</v>
      </c>
    </row>
    <row r="1493" spans="1:21">
      <c r="A1493" t="s">
        <v>984</v>
      </c>
      <c r="B1493">
        <v>2020</v>
      </c>
      <c r="C1493">
        <v>0</v>
      </c>
      <c r="D1493">
        <v>0</v>
      </c>
      <c r="E1493">
        <v>0</v>
      </c>
      <c r="F1493">
        <v>13</v>
      </c>
      <c r="G1493">
        <v>0</v>
      </c>
      <c r="H1493">
        <v>0</v>
      </c>
      <c r="I1493">
        <v>22</v>
      </c>
      <c r="J1493" t="s">
        <v>1276</v>
      </c>
      <c r="K1493" t="str">
        <f>INDEX('Planning Periods'!$O$2:$O$540,MATCH('Table B Values'!A1493,'Planning Periods'!$A$2:$A$540,0))</f>
        <v>Sacramento County</v>
      </c>
      <c r="S1493" t="s">
        <v>923</v>
      </c>
      <c r="T1493">
        <v>2019</v>
      </c>
      <c r="U1493">
        <v>0</v>
      </c>
    </row>
    <row r="1494" spans="1:21">
      <c r="A1494" t="s">
        <v>978</v>
      </c>
      <c r="B1494">
        <v>2020</v>
      </c>
      <c r="C1494">
        <v>0</v>
      </c>
      <c r="D1494">
        <v>0</v>
      </c>
      <c r="E1494">
        <v>0</v>
      </c>
      <c r="F1494">
        <v>0</v>
      </c>
      <c r="G1494">
        <v>0</v>
      </c>
      <c r="H1494">
        <v>0</v>
      </c>
      <c r="I1494">
        <v>27</v>
      </c>
      <c r="J1494" t="s">
        <v>1276</v>
      </c>
      <c r="K1494" t="str">
        <f>INDEX('Planning Periods'!$O$2:$O$540,MATCH('Table B Values'!A1494,'Planning Periods'!$A$2:$A$540,0))</f>
        <v>Los Angeles County</v>
      </c>
      <c r="S1494" t="s">
        <v>827</v>
      </c>
      <c r="T1494">
        <v>2019</v>
      </c>
      <c r="U1494">
        <v>0</v>
      </c>
    </row>
    <row r="1495" spans="1:21">
      <c r="A1495" t="s">
        <v>1172</v>
      </c>
      <c r="B1495">
        <v>2020</v>
      </c>
      <c r="C1495">
        <v>0</v>
      </c>
      <c r="D1495">
        <v>0</v>
      </c>
      <c r="E1495">
        <v>0</v>
      </c>
      <c r="F1495">
        <v>0</v>
      </c>
      <c r="G1495">
        <v>0</v>
      </c>
      <c r="H1495">
        <v>0</v>
      </c>
      <c r="I1495">
        <v>0</v>
      </c>
      <c r="J1495" t="s">
        <v>1276</v>
      </c>
      <c r="K1495" t="str">
        <f>INDEX('Planning Periods'!$O$2:$O$540,MATCH('Table B Values'!A1495,'Planning Periods'!$A$2:$A$540,0))</f>
        <v>Butte County</v>
      </c>
      <c r="S1495" t="s">
        <v>928</v>
      </c>
      <c r="T1495">
        <v>2019</v>
      </c>
      <c r="U1495">
        <v>0</v>
      </c>
    </row>
    <row r="1496" spans="1:21">
      <c r="A1496" t="s">
        <v>1016</v>
      </c>
      <c r="B1496">
        <v>2020</v>
      </c>
      <c r="C1496">
        <v>0</v>
      </c>
      <c r="D1496">
        <v>0</v>
      </c>
      <c r="E1496">
        <v>0</v>
      </c>
      <c r="F1496">
        <v>2</v>
      </c>
      <c r="G1496">
        <v>0</v>
      </c>
      <c r="H1496">
        <v>9</v>
      </c>
      <c r="I1496">
        <v>8</v>
      </c>
      <c r="J1496" t="s">
        <v>1276</v>
      </c>
      <c r="K1496" t="str">
        <f>INDEX('Planning Periods'!$O$2:$O$540,MATCH('Table B Values'!A1496,'Planning Periods'!$A$2:$A$540,0))</f>
        <v>San Luis Obispo County</v>
      </c>
      <c r="S1496" t="s">
        <v>931</v>
      </c>
      <c r="T1496">
        <v>2019</v>
      </c>
      <c r="U1496">
        <v>0</v>
      </c>
    </row>
    <row r="1497" spans="1:21">
      <c r="A1497" t="s">
        <v>1173</v>
      </c>
      <c r="B1497">
        <v>2020</v>
      </c>
      <c r="C1497">
        <v>0</v>
      </c>
      <c r="D1497">
        <v>0</v>
      </c>
      <c r="E1497">
        <v>0</v>
      </c>
      <c r="F1497">
        <v>6</v>
      </c>
      <c r="G1497">
        <v>0</v>
      </c>
      <c r="H1497">
        <v>0</v>
      </c>
      <c r="I1497">
        <v>67</v>
      </c>
      <c r="J1497" t="s">
        <v>1276</v>
      </c>
      <c r="K1497" t="str">
        <f>INDEX('Planning Periods'!$O$2:$O$540,MATCH('Table B Values'!A1497,'Planning Periods'!$A$2:$A$540,0))</f>
        <v>Santa Barbara County</v>
      </c>
      <c r="S1497" t="s">
        <v>979</v>
      </c>
      <c r="T1497">
        <v>2019</v>
      </c>
      <c r="U1497">
        <v>0</v>
      </c>
    </row>
    <row r="1498" spans="1:21">
      <c r="A1498" t="s">
        <v>1193</v>
      </c>
      <c r="B1498">
        <v>2020</v>
      </c>
      <c r="C1498">
        <v>0</v>
      </c>
      <c r="D1498">
        <v>31</v>
      </c>
      <c r="E1498">
        <v>0</v>
      </c>
      <c r="F1498">
        <v>0</v>
      </c>
      <c r="G1498">
        <v>0</v>
      </c>
      <c r="H1498">
        <v>6</v>
      </c>
      <c r="I1498">
        <v>52</v>
      </c>
      <c r="J1498" t="s">
        <v>1276</v>
      </c>
      <c r="K1498" t="str">
        <f>INDEX('Planning Periods'!$O$2:$O$540,MATCH('Table B Values'!A1498,'Planning Periods'!$A$2:$A$540,0))</f>
        <v>Monterey County</v>
      </c>
      <c r="S1498" t="s">
        <v>936</v>
      </c>
      <c r="T1498">
        <v>2019</v>
      </c>
      <c r="U1498">
        <v>0</v>
      </c>
    </row>
    <row r="1499" spans="1:21">
      <c r="A1499" t="s">
        <v>976</v>
      </c>
      <c r="B1499">
        <v>2020</v>
      </c>
      <c r="C1499">
        <v>0</v>
      </c>
      <c r="D1499">
        <v>0</v>
      </c>
      <c r="E1499">
        <v>0</v>
      </c>
      <c r="F1499">
        <v>5</v>
      </c>
      <c r="G1499">
        <v>0</v>
      </c>
      <c r="H1499">
        <v>4</v>
      </c>
      <c r="I1499">
        <v>6</v>
      </c>
      <c r="J1499" t="s">
        <v>1276</v>
      </c>
      <c r="K1499" t="str">
        <f>INDEX('Planning Periods'!$O$2:$O$540,MATCH('Table B Values'!A1499,'Planning Periods'!$A$2:$A$540,0))</f>
        <v>Glenn County</v>
      </c>
      <c r="S1499" t="s">
        <v>938</v>
      </c>
      <c r="T1499">
        <v>2019</v>
      </c>
      <c r="U1499">
        <v>0</v>
      </c>
    </row>
    <row r="1500" spans="1:21">
      <c r="A1500" t="s">
        <v>767</v>
      </c>
      <c r="B1500">
        <v>2020</v>
      </c>
      <c r="C1500">
        <v>0</v>
      </c>
      <c r="D1500">
        <v>0</v>
      </c>
      <c r="E1500">
        <v>0</v>
      </c>
      <c r="F1500">
        <v>13</v>
      </c>
      <c r="G1500">
        <v>0</v>
      </c>
      <c r="H1500">
        <v>0</v>
      </c>
      <c r="I1500">
        <v>5</v>
      </c>
      <c r="J1500" t="s">
        <v>1276</v>
      </c>
      <c r="K1500" t="str">
        <f>INDEX('Planning Periods'!$O$2:$O$540,MATCH('Table B Values'!A1500,'Planning Periods'!$A$2:$A$540,0))</f>
        <v>Santa Barbara County</v>
      </c>
      <c r="S1500" t="s">
        <v>830</v>
      </c>
      <c r="T1500">
        <v>2019</v>
      </c>
      <c r="U1500">
        <v>0</v>
      </c>
    </row>
    <row r="1501" spans="1:21">
      <c r="A1501" t="s">
        <v>1186</v>
      </c>
      <c r="B1501">
        <v>2020</v>
      </c>
      <c r="C1501">
        <v>0</v>
      </c>
      <c r="D1501">
        <v>0</v>
      </c>
      <c r="E1501">
        <v>0</v>
      </c>
      <c r="F1501">
        <v>0</v>
      </c>
      <c r="G1501">
        <v>0</v>
      </c>
      <c r="H1501">
        <v>0</v>
      </c>
      <c r="I1501">
        <v>1</v>
      </c>
      <c r="J1501" t="s">
        <v>1276</v>
      </c>
      <c r="K1501" t="str">
        <f>INDEX('Planning Periods'!$O$2:$O$540,MATCH('Table B Values'!A1501,'Planning Periods'!$A$2:$A$540,0))</f>
        <v>Los Angeles County</v>
      </c>
      <c r="S1501" t="s">
        <v>943</v>
      </c>
      <c r="T1501">
        <v>2019</v>
      </c>
      <c r="U1501">
        <v>0</v>
      </c>
    </row>
    <row r="1502" spans="1:21">
      <c r="A1502" t="s">
        <v>925</v>
      </c>
      <c r="B1502">
        <v>2020</v>
      </c>
      <c r="C1502">
        <v>0</v>
      </c>
      <c r="D1502">
        <v>0</v>
      </c>
      <c r="E1502">
        <v>0</v>
      </c>
      <c r="F1502">
        <v>1</v>
      </c>
      <c r="G1502">
        <v>0</v>
      </c>
      <c r="H1502">
        <v>0</v>
      </c>
      <c r="I1502">
        <v>0</v>
      </c>
      <c r="J1502" t="s">
        <v>1276</v>
      </c>
      <c r="K1502" t="str">
        <f>INDEX('Planning Periods'!$O$2:$O$540,MATCH('Table B Values'!A1502,'Planning Periods'!$A$2:$A$540,0))</f>
        <v>Orange County</v>
      </c>
      <c r="S1502" t="s">
        <v>946</v>
      </c>
      <c r="T1502">
        <v>2019</v>
      </c>
      <c r="U1502">
        <v>0</v>
      </c>
    </row>
    <row r="1503" spans="1:21">
      <c r="A1503" t="s">
        <v>1023</v>
      </c>
      <c r="B1503">
        <v>2020</v>
      </c>
      <c r="C1503">
        <v>34</v>
      </c>
      <c r="D1503">
        <v>0</v>
      </c>
      <c r="E1503">
        <v>39</v>
      </c>
      <c r="F1503">
        <v>0</v>
      </c>
      <c r="G1503">
        <v>0</v>
      </c>
      <c r="H1503">
        <v>0</v>
      </c>
      <c r="I1503">
        <v>64</v>
      </c>
      <c r="J1503" t="s">
        <v>1276</v>
      </c>
      <c r="K1503" t="str">
        <f>INDEX('Planning Periods'!$O$2:$O$540,MATCH('Table B Values'!A1503,'Planning Periods'!$A$2:$A$540,0))</f>
        <v>Los Angeles County</v>
      </c>
      <c r="S1503" t="s">
        <v>1282</v>
      </c>
      <c r="T1503">
        <v>2019</v>
      </c>
      <c r="U1503">
        <v>0</v>
      </c>
    </row>
    <row r="1504" spans="1:21">
      <c r="A1504" t="s">
        <v>942</v>
      </c>
      <c r="B1504">
        <v>2020</v>
      </c>
      <c r="C1504">
        <v>0</v>
      </c>
      <c r="D1504">
        <v>12</v>
      </c>
      <c r="E1504">
        <v>0</v>
      </c>
      <c r="F1504">
        <v>14</v>
      </c>
      <c r="G1504">
        <v>0</v>
      </c>
      <c r="H1504">
        <v>0</v>
      </c>
      <c r="I1504">
        <v>7</v>
      </c>
      <c r="J1504" t="s">
        <v>1276</v>
      </c>
      <c r="K1504" t="str">
        <f>INDEX('Planning Periods'!$O$2:$O$540,MATCH('Table B Values'!A1504,'Planning Periods'!$A$2:$A$540,0))</f>
        <v>Orange County</v>
      </c>
      <c r="S1504" t="s">
        <v>950</v>
      </c>
      <c r="T1504">
        <v>2019</v>
      </c>
      <c r="U1504">
        <v>0</v>
      </c>
    </row>
    <row r="1505" spans="1:21">
      <c r="A1505" t="s">
        <v>1190</v>
      </c>
      <c r="B1505">
        <v>2020</v>
      </c>
      <c r="C1505">
        <v>0</v>
      </c>
      <c r="D1505">
        <v>0</v>
      </c>
      <c r="E1505">
        <v>0</v>
      </c>
      <c r="F1505">
        <v>21</v>
      </c>
      <c r="G1505">
        <v>0</v>
      </c>
      <c r="H1505">
        <v>1</v>
      </c>
      <c r="I1505">
        <v>7</v>
      </c>
      <c r="J1505" t="s">
        <v>1276</v>
      </c>
      <c r="K1505" t="str">
        <f>INDEX('Planning Periods'!$O$2:$O$540,MATCH('Table B Values'!A1505,'Planning Periods'!$A$2:$A$540,0))</f>
        <v>Kings County</v>
      </c>
      <c r="S1505" t="s">
        <v>953</v>
      </c>
      <c r="T1505">
        <v>2019</v>
      </c>
      <c r="U1505">
        <v>0</v>
      </c>
    </row>
    <row r="1506" spans="1:21">
      <c r="A1506" t="s">
        <v>1187</v>
      </c>
      <c r="B1506">
        <v>2020</v>
      </c>
      <c r="C1506">
        <v>0</v>
      </c>
      <c r="D1506">
        <v>0</v>
      </c>
      <c r="E1506">
        <v>47</v>
      </c>
      <c r="F1506">
        <v>1</v>
      </c>
      <c r="G1506">
        <v>0</v>
      </c>
      <c r="H1506">
        <v>3</v>
      </c>
      <c r="I1506">
        <v>0</v>
      </c>
      <c r="J1506" t="s">
        <v>1276</v>
      </c>
      <c r="K1506" t="str">
        <f>INDEX('Planning Periods'!$O$2:$O$540,MATCH('Table B Values'!A1506,'Planning Periods'!$A$2:$A$540,0))</f>
        <v>Fresno County</v>
      </c>
      <c r="S1506" t="s">
        <v>956</v>
      </c>
      <c r="T1506">
        <v>2019</v>
      </c>
      <c r="U1506">
        <v>14</v>
      </c>
    </row>
    <row r="1507" spans="1:21">
      <c r="A1507" t="s">
        <v>1030</v>
      </c>
      <c r="B1507">
        <v>2020</v>
      </c>
      <c r="C1507">
        <v>0</v>
      </c>
      <c r="D1507">
        <v>0</v>
      </c>
      <c r="E1507">
        <v>0</v>
      </c>
      <c r="F1507">
        <v>0</v>
      </c>
      <c r="G1507">
        <v>0</v>
      </c>
      <c r="H1507">
        <v>0</v>
      </c>
      <c r="I1507">
        <v>15</v>
      </c>
      <c r="J1507" t="s">
        <v>1276</v>
      </c>
      <c r="K1507" t="str">
        <f>INDEX('Planning Periods'!$O$2:$O$540,MATCH('Table B Values'!A1507,'Planning Periods'!$A$2:$A$540,0))</f>
        <v>Los Angeles County</v>
      </c>
      <c r="S1507" t="s">
        <v>958</v>
      </c>
      <c r="T1507">
        <v>2019</v>
      </c>
      <c r="U1507">
        <v>0</v>
      </c>
    </row>
    <row r="1508" spans="1:21">
      <c r="A1508" t="s">
        <v>1044</v>
      </c>
      <c r="B1508">
        <v>2020</v>
      </c>
      <c r="C1508">
        <v>0</v>
      </c>
      <c r="D1508">
        <v>0</v>
      </c>
      <c r="E1508">
        <v>0</v>
      </c>
      <c r="F1508">
        <v>0</v>
      </c>
      <c r="G1508">
        <v>0</v>
      </c>
      <c r="H1508">
        <v>0</v>
      </c>
      <c r="I1508">
        <v>195</v>
      </c>
      <c r="J1508" t="s">
        <v>1276</v>
      </c>
      <c r="K1508" t="str">
        <f>INDEX('Planning Periods'!$O$2:$O$540,MATCH('Table B Values'!A1508,'Planning Periods'!$A$2:$A$540,0))</f>
        <v>Riverside County</v>
      </c>
      <c r="S1508" t="s">
        <v>1034</v>
      </c>
      <c r="T1508">
        <v>2019</v>
      </c>
      <c r="U1508">
        <v>0</v>
      </c>
    </row>
    <row r="1509" spans="1:21">
      <c r="A1509" t="s">
        <v>885</v>
      </c>
      <c r="B1509">
        <v>2020</v>
      </c>
      <c r="C1509">
        <v>0</v>
      </c>
      <c r="D1509">
        <v>3</v>
      </c>
      <c r="E1509">
        <v>0</v>
      </c>
      <c r="F1509">
        <v>0</v>
      </c>
      <c r="G1509">
        <v>0</v>
      </c>
      <c r="H1509">
        <v>0</v>
      </c>
      <c r="I1509">
        <v>0</v>
      </c>
      <c r="J1509" t="s">
        <v>1276</v>
      </c>
      <c r="K1509" t="str">
        <f>INDEX('Planning Periods'!$O$2:$O$540,MATCH('Table B Values'!A1509,'Planning Periods'!$A$2:$A$540,0))</f>
        <v>Orange County</v>
      </c>
      <c r="S1509" t="s">
        <v>829</v>
      </c>
      <c r="T1509">
        <v>2019</v>
      </c>
      <c r="U1509">
        <v>0</v>
      </c>
    </row>
    <row r="1510" spans="1:21">
      <c r="A1510" t="s">
        <v>1035</v>
      </c>
      <c r="B1510">
        <v>2020</v>
      </c>
      <c r="C1510">
        <v>13</v>
      </c>
      <c r="D1510">
        <v>0</v>
      </c>
      <c r="E1510">
        <v>77</v>
      </c>
      <c r="F1510">
        <v>0</v>
      </c>
      <c r="G1510">
        <v>0</v>
      </c>
      <c r="H1510">
        <v>299</v>
      </c>
      <c r="I1510">
        <v>18</v>
      </c>
      <c r="J1510" t="s">
        <v>1276</v>
      </c>
      <c r="K1510" t="str">
        <f>INDEX('Planning Periods'!$O$2:$O$540,MATCH('Table B Values'!A1510,'Planning Periods'!$A$2:$A$540,0))</f>
        <v>Riverside County</v>
      </c>
      <c r="S1510" t="s">
        <v>823</v>
      </c>
      <c r="T1510">
        <v>2019</v>
      </c>
      <c r="U1510">
        <v>0</v>
      </c>
    </row>
    <row r="1511" spans="1:21">
      <c r="A1511" t="s">
        <v>1033</v>
      </c>
      <c r="B1511">
        <v>2020</v>
      </c>
      <c r="C1511">
        <v>0</v>
      </c>
      <c r="D1511">
        <v>0</v>
      </c>
      <c r="E1511">
        <v>0</v>
      </c>
      <c r="F1511">
        <v>0</v>
      </c>
      <c r="G1511">
        <v>0</v>
      </c>
      <c r="H1511">
        <v>0</v>
      </c>
      <c r="I1511">
        <v>409</v>
      </c>
      <c r="J1511" t="s">
        <v>1276</v>
      </c>
      <c r="K1511" t="str">
        <f>INDEX('Planning Periods'!$O$2:$O$540,MATCH('Table B Values'!A1511,'Planning Periods'!$A$2:$A$540,0))</f>
        <v>Orange County</v>
      </c>
      <c r="S1511" t="s">
        <v>814</v>
      </c>
      <c r="T1511">
        <v>2019</v>
      </c>
      <c r="U1511">
        <v>0</v>
      </c>
    </row>
    <row r="1512" spans="1:21">
      <c r="A1512" t="s">
        <v>1191</v>
      </c>
      <c r="B1512">
        <v>2020</v>
      </c>
      <c r="C1512">
        <v>0</v>
      </c>
      <c r="D1512">
        <v>0</v>
      </c>
      <c r="E1512">
        <v>0</v>
      </c>
      <c r="F1512">
        <v>0</v>
      </c>
      <c r="G1512">
        <v>0</v>
      </c>
      <c r="H1512">
        <v>0</v>
      </c>
      <c r="I1512" s="359">
        <v>5</v>
      </c>
      <c r="J1512" t="s">
        <v>1276</v>
      </c>
      <c r="K1512" t="str">
        <f>INDEX('Planning Periods'!$O$2:$O$540,MATCH('Table B Values'!A1512,'Planning Periods'!$A$2:$A$540,0))</f>
        <v>Orange County</v>
      </c>
      <c r="S1512" t="s">
        <v>828</v>
      </c>
      <c r="T1512">
        <v>2019</v>
      </c>
      <c r="U1512">
        <v>0</v>
      </c>
    </row>
    <row r="1513" spans="1:21">
      <c r="A1513" t="s">
        <v>1042</v>
      </c>
      <c r="B1513">
        <v>2020</v>
      </c>
      <c r="C1513">
        <v>0</v>
      </c>
      <c r="D1513">
        <v>5</v>
      </c>
      <c r="E1513">
        <v>0</v>
      </c>
      <c r="F1513">
        <v>5</v>
      </c>
      <c r="G1513">
        <v>0</v>
      </c>
      <c r="H1513">
        <v>0</v>
      </c>
      <c r="I1513">
        <v>15</v>
      </c>
      <c r="J1513" t="s">
        <v>1276</v>
      </c>
      <c r="K1513" t="str">
        <f>INDEX('Planning Periods'!$O$2:$O$540,MATCH('Table B Values'!A1513,'Planning Periods'!$A$2:$A$540,0))</f>
        <v>Los Angeles County</v>
      </c>
      <c r="S1513" t="s">
        <v>1008</v>
      </c>
      <c r="T1513">
        <v>2019</v>
      </c>
      <c r="U1513">
        <v>0</v>
      </c>
    </row>
    <row r="1514" spans="1:21">
      <c r="A1514" t="s">
        <v>1192</v>
      </c>
      <c r="B1514">
        <v>2020</v>
      </c>
      <c r="C1514">
        <v>5</v>
      </c>
      <c r="D1514">
        <v>0</v>
      </c>
      <c r="E1514">
        <v>0</v>
      </c>
      <c r="F1514">
        <v>0</v>
      </c>
      <c r="G1514">
        <v>7</v>
      </c>
      <c r="H1514">
        <v>15</v>
      </c>
      <c r="I1514">
        <v>56</v>
      </c>
      <c r="J1514" t="s">
        <v>1276</v>
      </c>
      <c r="K1514" t="str">
        <f>INDEX('Planning Periods'!$O$2:$O$540,MATCH('Table B Values'!A1514,'Planning Periods'!$A$2:$A$540,0))</f>
        <v>Contra Costa County</v>
      </c>
      <c r="S1514" t="s">
        <v>921</v>
      </c>
      <c r="T1514">
        <v>2019</v>
      </c>
      <c r="U1514">
        <v>0</v>
      </c>
    </row>
    <row r="1515" spans="1:21">
      <c r="A1515" t="s">
        <v>1046</v>
      </c>
      <c r="B1515">
        <v>2020</v>
      </c>
      <c r="C1515">
        <v>0</v>
      </c>
      <c r="D1515">
        <v>0</v>
      </c>
      <c r="E1515">
        <v>0</v>
      </c>
      <c r="F1515">
        <v>0</v>
      </c>
      <c r="G1515">
        <v>0</v>
      </c>
      <c r="H1515">
        <v>12</v>
      </c>
      <c r="I1515">
        <v>13</v>
      </c>
      <c r="J1515" t="s">
        <v>1276</v>
      </c>
      <c r="K1515" t="str">
        <f>INDEX('Planning Periods'!$O$2:$O$540,MATCH('Table B Values'!A1515,'Planning Periods'!$A$2:$A$540,0))</f>
        <v>Orange County</v>
      </c>
      <c r="S1515" t="s">
        <v>825</v>
      </c>
      <c r="T1515">
        <v>2019</v>
      </c>
      <c r="U1515">
        <v>0</v>
      </c>
    </row>
    <row r="1516" spans="1:21">
      <c r="A1516" t="s">
        <v>1063</v>
      </c>
      <c r="B1516">
        <v>2020</v>
      </c>
      <c r="C1516">
        <v>102</v>
      </c>
      <c r="D1516">
        <v>0</v>
      </c>
      <c r="E1516">
        <v>0</v>
      </c>
      <c r="F1516">
        <v>0</v>
      </c>
      <c r="G1516">
        <v>0</v>
      </c>
      <c r="H1516">
        <v>0</v>
      </c>
      <c r="I1516">
        <v>407</v>
      </c>
      <c r="J1516" t="s">
        <v>1276</v>
      </c>
      <c r="K1516" t="str">
        <f>INDEX('Planning Periods'!$O$2:$O$540,MATCH('Table B Values'!A1516,'Planning Periods'!$A$2:$A$540,0))</f>
        <v>Riverside County</v>
      </c>
      <c r="S1516" t="s">
        <v>817</v>
      </c>
      <c r="T1516">
        <v>2019</v>
      </c>
      <c r="U1516">
        <v>0</v>
      </c>
    </row>
    <row r="1517" spans="1:21">
      <c r="A1517" t="s">
        <v>1058</v>
      </c>
      <c r="B1517">
        <v>2020</v>
      </c>
      <c r="C1517">
        <v>41</v>
      </c>
      <c r="D1517">
        <v>0</v>
      </c>
      <c r="E1517">
        <v>0</v>
      </c>
      <c r="F1517">
        <v>0</v>
      </c>
      <c r="G1517">
        <v>0</v>
      </c>
      <c r="H1517">
        <v>0</v>
      </c>
      <c r="I1517">
        <v>40</v>
      </c>
      <c r="J1517" t="s">
        <v>1276</v>
      </c>
      <c r="K1517" t="str">
        <f>INDEX('Planning Periods'!$O$2:$O$540,MATCH('Table B Values'!A1517,'Planning Periods'!$A$2:$A$540,0))</f>
        <v>Los Angeles County</v>
      </c>
      <c r="S1517" t="s">
        <v>846</v>
      </c>
      <c r="T1517">
        <v>2019</v>
      </c>
      <c r="U1517">
        <v>0</v>
      </c>
    </row>
    <row r="1518" spans="1:21">
      <c r="A1518" t="s">
        <v>1057</v>
      </c>
      <c r="B1518">
        <v>2020</v>
      </c>
      <c r="C1518">
        <v>0</v>
      </c>
      <c r="D1518">
        <v>0</v>
      </c>
      <c r="E1518">
        <v>0</v>
      </c>
      <c r="F1518">
        <v>0</v>
      </c>
      <c r="G1518">
        <v>0</v>
      </c>
      <c r="H1518">
        <v>0</v>
      </c>
      <c r="I1518">
        <v>16</v>
      </c>
      <c r="J1518" t="s">
        <v>1276</v>
      </c>
      <c r="K1518" t="str">
        <f>INDEX('Planning Periods'!$O$2:$O$540,MATCH('Table B Values'!A1518,'Planning Periods'!$A$2:$A$540,0))</f>
        <v>Inyo County</v>
      </c>
      <c r="S1518" t="s">
        <v>840</v>
      </c>
      <c r="T1518">
        <v>2019</v>
      </c>
      <c r="U1518">
        <v>0</v>
      </c>
    </row>
    <row r="1519" spans="1:21">
      <c r="A1519" t="s">
        <v>1070</v>
      </c>
      <c r="B1519">
        <v>2020</v>
      </c>
      <c r="C1519">
        <v>0</v>
      </c>
      <c r="D1519">
        <v>0</v>
      </c>
      <c r="E1519">
        <v>0</v>
      </c>
      <c r="F1519">
        <v>0</v>
      </c>
      <c r="G1519">
        <v>0</v>
      </c>
      <c r="H1519">
        <v>15</v>
      </c>
      <c r="I1519">
        <v>27</v>
      </c>
      <c r="J1519" t="s">
        <v>1276</v>
      </c>
      <c r="K1519" t="str">
        <f>INDEX('Planning Periods'!$O$2:$O$540,MATCH('Table B Values'!A1519,'Planning Periods'!$A$2:$A$540,0))</f>
        <v>Imperial County</v>
      </c>
      <c r="S1519" t="s">
        <v>1060</v>
      </c>
      <c r="T1519">
        <v>2019</v>
      </c>
      <c r="U1519">
        <v>0</v>
      </c>
    </row>
    <row r="1520" spans="1:21">
      <c r="A1520" t="s">
        <v>781</v>
      </c>
      <c r="B1520">
        <v>2020</v>
      </c>
      <c r="C1520">
        <v>0</v>
      </c>
      <c r="D1520">
        <v>7</v>
      </c>
      <c r="E1520">
        <v>0</v>
      </c>
      <c r="F1520">
        <v>13</v>
      </c>
      <c r="G1520">
        <v>0</v>
      </c>
      <c r="H1520">
        <v>9</v>
      </c>
      <c r="I1520">
        <v>53</v>
      </c>
      <c r="J1520" t="s">
        <v>1276</v>
      </c>
      <c r="K1520" t="str">
        <f>INDEX('Planning Periods'!$O$2:$O$540,MATCH('Table B Values'!A1520,'Planning Periods'!$A$2:$A$540,0))</f>
        <v>Orange County</v>
      </c>
      <c r="S1520" t="s">
        <v>844</v>
      </c>
      <c r="T1520">
        <v>2019</v>
      </c>
      <c r="U1520">
        <v>0</v>
      </c>
    </row>
    <row r="1521" spans="1:21">
      <c r="A1521" t="s">
        <v>1066</v>
      </c>
      <c r="B1521">
        <v>2020</v>
      </c>
      <c r="C1521">
        <v>0</v>
      </c>
      <c r="D1521">
        <v>0</v>
      </c>
      <c r="E1521">
        <v>0</v>
      </c>
      <c r="F1521">
        <v>24</v>
      </c>
      <c r="G1521">
        <v>0</v>
      </c>
      <c r="H1521" s="359">
        <v>0</v>
      </c>
      <c r="I1521" s="359">
        <v>0</v>
      </c>
      <c r="J1521" t="s">
        <v>1276</v>
      </c>
      <c r="K1521" t="str">
        <f>INDEX('Planning Periods'!$O$2:$O$540,MATCH('Table B Values'!A1521,'Planning Periods'!$A$2:$A$540,0))</f>
        <v>Los Angeles County</v>
      </c>
      <c r="S1521" t="s">
        <v>831</v>
      </c>
      <c r="T1521">
        <v>2019</v>
      </c>
      <c r="U1521">
        <v>0</v>
      </c>
    </row>
    <row r="1522" spans="1:21">
      <c r="A1522" t="s">
        <v>1064</v>
      </c>
      <c r="B1522">
        <v>2020</v>
      </c>
      <c r="C1522">
        <v>0</v>
      </c>
      <c r="D1522">
        <v>0</v>
      </c>
      <c r="E1522">
        <v>0</v>
      </c>
      <c r="F1522">
        <v>0</v>
      </c>
      <c r="G1522">
        <v>0</v>
      </c>
      <c r="H1522">
        <v>0</v>
      </c>
      <c r="I1522">
        <v>35</v>
      </c>
      <c r="J1522" t="s">
        <v>1276</v>
      </c>
      <c r="K1522" t="str">
        <f>INDEX('Planning Periods'!$O$2:$O$540,MATCH('Table B Values'!A1522,'Planning Periods'!$A$2:$A$540,0))</f>
        <v>San Diego County</v>
      </c>
      <c r="S1522" t="s">
        <v>1197</v>
      </c>
      <c r="T1522">
        <v>2019</v>
      </c>
      <c r="U1522">
        <v>0</v>
      </c>
    </row>
    <row r="1523" spans="1:21">
      <c r="A1523" t="s">
        <v>1061</v>
      </c>
      <c r="B1523">
        <v>2020</v>
      </c>
      <c r="C1523">
        <v>0</v>
      </c>
      <c r="D1523">
        <v>0</v>
      </c>
      <c r="E1523">
        <v>0</v>
      </c>
      <c r="F1523">
        <v>0</v>
      </c>
      <c r="G1523">
        <v>0</v>
      </c>
      <c r="H1523">
        <v>21</v>
      </c>
      <c r="I1523">
        <v>39</v>
      </c>
      <c r="J1523" t="s">
        <v>1276</v>
      </c>
      <c r="K1523" t="str">
        <f>INDEX('Planning Periods'!$O$2:$O$540,MATCH('Table B Values'!A1523,'Planning Periods'!$A$2:$A$540,0))</f>
        <v>Amador County</v>
      </c>
      <c r="S1523" t="s">
        <v>772</v>
      </c>
      <c r="T1523">
        <v>2019</v>
      </c>
      <c r="U1523">
        <v>0</v>
      </c>
    </row>
    <row r="1524" spans="1:21">
      <c r="A1524" t="s">
        <v>1177</v>
      </c>
      <c r="B1524">
        <v>2020</v>
      </c>
      <c r="C1524">
        <v>0</v>
      </c>
      <c r="D1524">
        <v>0</v>
      </c>
      <c r="E1524">
        <v>0</v>
      </c>
      <c r="F1524">
        <v>0</v>
      </c>
      <c r="G1524">
        <v>0</v>
      </c>
      <c r="H1524">
        <v>21</v>
      </c>
      <c r="I1524">
        <v>0</v>
      </c>
      <c r="J1524" t="s">
        <v>1276</v>
      </c>
      <c r="K1524" t="str">
        <f>INDEX('Planning Periods'!$O$2:$O$540,MATCH('Table B Values'!A1524,'Planning Periods'!$A$2:$A$540,0))</f>
        <v>Fresno County</v>
      </c>
      <c r="S1524" t="s">
        <v>994</v>
      </c>
      <c r="T1524">
        <v>2019</v>
      </c>
      <c r="U1524">
        <v>0</v>
      </c>
    </row>
    <row r="1525" spans="1:21">
      <c r="A1525" t="s">
        <v>1188</v>
      </c>
      <c r="B1525">
        <v>2020</v>
      </c>
      <c r="C1525">
        <v>6</v>
      </c>
      <c r="D1525">
        <v>0</v>
      </c>
      <c r="E1525">
        <v>0</v>
      </c>
      <c r="F1525">
        <v>110</v>
      </c>
      <c r="G1525">
        <v>0</v>
      </c>
      <c r="H1525">
        <v>27</v>
      </c>
      <c r="I1525">
        <v>308</v>
      </c>
      <c r="J1525" t="s">
        <v>1276</v>
      </c>
      <c r="K1525" t="str">
        <f>INDEX('Planning Periods'!$O$2:$O$540,MATCH('Table B Values'!A1525,'Planning Periods'!$A$2:$A$540,0))</f>
        <v>Kern County</v>
      </c>
      <c r="S1525" t="s">
        <v>913</v>
      </c>
      <c r="T1525">
        <v>2019</v>
      </c>
      <c r="U1525">
        <v>0</v>
      </c>
    </row>
    <row r="1526" spans="1:21">
      <c r="A1526" t="s">
        <v>1189</v>
      </c>
      <c r="B1526">
        <v>2020</v>
      </c>
      <c r="C1526">
        <v>0</v>
      </c>
      <c r="D1526">
        <v>0</v>
      </c>
      <c r="E1526">
        <v>0</v>
      </c>
      <c r="F1526">
        <v>7</v>
      </c>
      <c r="G1526">
        <v>0</v>
      </c>
      <c r="H1526">
        <v>0</v>
      </c>
      <c r="I1526">
        <v>45</v>
      </c>
      <c r="J1526" t="s">
        <v>1276</v>
      </c>
      <c r="K1526" t="str">
        <f>INDEX('Planning Periods'!$O$2:$O$540,MATCH('Table B Values'!A1526,'Planning Periods'!$A$2:$A$540,0))</f>
        <v>Monterey County</v>
      </c>
      <c r="S1526" t="s">
        <v>990</v>
      </c>
      <c r="T1526">
        <v>2019</v>
      </c>
      <c r="U1526">
        <v>0</v>
      </c>
    </row>
    <row r="1527" spans="1:21">
      <c r="A1527" t="s">
        <v>1031</v>
      </c>
      <c r="B1527">
        <v>2020</v>
      </c>
      <c r="C1527">
        <v>0</v>
      </c>
      <c r="D1527">
        <v>0</v>
      </c>
      <c r="E1527">
        <v>0</v>
      </c>
      <c r="F1527">
        <v>0</v>
      </c>
      <c r="G1527">
        <v>0</v>
      </c>
      <c r="H1527">
        <v>0</v>
      </c>
      <c r="I1527">
        <v>465</v>
      </c>
      <c r="J1527" t="s">
        <v>1276</v>
      </c>
      <c r="K1527" t="str">
        <f>INDEX('Planning Periods'!$O$2:$O$540,MATCH('Table B Values'!A1527,'Planning Periods'!$A$2:$A$540,0))</f>
        <v>Riverside County</v>
      </c>
      <c r="S1527" t="s">
        <v>999</v>
      </c>
      <c r="T1527">
        <v>2019</v>
      </c>
      <c r="U1527">
        <v>0</v>
      </c>
    </row>
    <row r="1528" spans="1:21">
      <c r="A1528" t="s">
        <v>857</v>
      </c>
      <c r="B1528">
        <v>2020</v>
      </c>
      <c r="C1528">
        <v>22</v>
      </c>
      <c r="D1528">
        <v>0</v>
      </c>
      <c r="E1528">
        <v>0</v>
      </c>
      <c r="F1528">
        <v>0</v>
      </c>
      <c r="G1528">
        <v>0</v>
      </c>
      <c r="H1528">
        <v>0</v>
      </c>
      <c r="I1528">
        <v>1963</v>
      </c>
      <c r="J1528" t="s">
        <v>1276</v>
      </c>
      <c r="K1528" t="str">
        <f>INDEX('Planning Periods'!$O$2:$O$540,MATCH('Table B Values'!A1528,'Planning Periods'!$A$2:$A$540,0))</f>
        <v>Orange County</v>
      </c>
      <c r="S1528" t="s">
        <v>1036</v>
      </c>
      <c r="T1528">
        <v>2019</v>
      </c>
      <c r="U1528">
        <v>0</v>
      </c>
    </row>
    <row r="1529" spans="1:21">
      <c r="A1529" t="s">
        <v>1028</v>
      </c>
      <c r="B1529">
        <v>2020</v>
      </c>
      <c r="C1529">
        <v>4</v>
      </c>
      <c r="D1529">
        <v>0</v>
      </c>
      <c r="E1529">
        <v>3</v>
      </c>
      <c r="F1529">
        <v>0</v>
      </c>
      <c r="G1529">
        <v>0</v>
      </c>
      <c r="H1529">
        <v>0</v>
      </c>
      <c r="I1529">
        <v>0</v>
      </c>
      <c r="J1529" t="s">
        <v>1276</v>
      </c>
      <c r="K1529" t="str">
        <f>INDEX('Planning Periods'!$O$2:$O$540,MATCH('Table B Values'!A1529,'Planning Periods'!$A$2:$A$540,0))</f>
        <v>Los Angeles County</v>
      </c>
      <c r="S1529" t="s">
        <v>996</v>
      </c>
      <c r="T1529">
        <v>2019</v>
      </c>
      <c r="U1529">
        <v>0</v>
      </c>
    </row>
    <row r="1530" spans="1:21">
      <c r="A1530" t="s">
        <v>1026</v>
      </c>
      <c r="B1530">
        <v>2020</v>
      </c>
      <c r="C1530">
        <v>0</v>
      </c>
      <c r="D1530">
        <v>0</v>
      </c>
      <c r="E1530">
        <v>0</v>
      </c>
      <c r="F1530">
        <v>0</v>
      </c>
      <c r="G1530">
        <v>0</v>
      </c>
      <c r="H1530">
        <v>0</v>
      </c>
      <c r="I1530">
        <v>3</v>
      </c>
      <c r="J1530" t="s">
        <v>1276</v>
      </c>
      <c r="K1530" t="str">
        <f>INDEX('Planning Periods'!$O$2:$O$540,MATCH('Table B Values'!A1530,'Planning Periods'!$A$2:$A$540,0))</f>
        <v>Amador County</v>
      </c>
      <c r="S1530" t="s">
        <v>998</v>
      </c>
      <c r="T1530">
        <v>2019</v>
      </c>
      <c r="U1530">
        <v>0</v>
      </c>
    </row>
    <row r="1531" spans="1:21">
      <c r="A1531" t="s">
        <v>888</v>
      </c>
      <c r="B1531">
        <v>2020</v>
      </c>
      <c r="C1531">
        <v>45</v>
      </c>
      <c r="D1531">
        <v>1</v>
      </c>
      <c r="E1531">
        <v>0</v>
      </c>
      <c r="F1531">
        <v>10</v>
      </c>
      <c r="G1531">
        <v>0</v>
      </c>
      <c r="H1531">
        <v>219</v>
      </c>
      <c r="I1531">
        <v>1352</v>
      </c>
      <c r="J1531" t="s">
        <v>1276</v>
      </c>
      <c r="K1531" t="str">
        <f>INDEX('Planning Periods'!$O$2:$O$540,MATCH('Table B Values'!A1531,'Planning Periods'!$A$2:$A$540,0))</f>
        <v>Placer County</v>
      </c>
      <c r="S1531" t="s">
        <v>992</v>
      </c>
      <c r="T1531">
        <v>2019</v>
      </c>
      <c r="U1531">
        <v>0</v>
      </c>
    </row>
    <row r="1532" spans="1:21">
      <c r="A1532" t="s">
        <v>1225</v>
      </c>
      <c r="B1532">
        <v>2020</v>
      </c>
      <c r="C1532">
        <v>0</v>
      </c>
      <c r="D1532">
        <v>0</v>
      </c>
      <c r="E1532">
        <v>0</v>
      </c>
      <c r="F1532">
        <v>2</v>
      </c>
      <c r="G1532">
        <v>0</v>
      </c>
      <c r="H1532">
        <v>0</v>
      </c>
      <c r="I1532">
        <v>0</v>
      </c>
      <c r="J1532" t="s">
        <v>1276</v>
      </c>
      <c r="K1532" t="str">
        <f>INDEX('Planning Periods'!$O$2:$O$540,MATCH('Table B Values'!A1532,'Planning Periods'!$A$2:$A$540,0))</f>
        <v>Marin County</v>
      </c>
      <c r="S1532" t="s">
        <v>1004</v>
      </c>
      <c r="T1532">
        <v>2019</v>
      </c>
      <c r="U1532">
        <v>0</v>
      </c>
    </row>
    <row r="1533" spans="1:21">
      <c r="A1533" t="s">
        <v>778</v>
      </c>
      <c r="B1533">
        <v>2020</v>
      </c>
      <c r="C1533">
        <v>533</v>
      </c>
      <c r="D1533">
        <v>26</v>
      </c>
      <c r="E1533">
        <v>438</v>
      </c>
      <c r="F1533">
        <v>250</v>
      </c>
      <c r="G1533">
        <v>14</v>
      </c>
      <c r="H1533">
        <v>1356</v>
      </c>
      <c r="I1533">
        <v>1147</v>
      </c>
      <c r="J1533" t="s">
        <v>1276</v>
      </c>
      <c r="K1533" t="str">
        <f>INDEX('Planning Periods'!$O$2:$O$540,MATCH('Table B Values'!A1533,'Planning Periods'!$A$2:$A$540,0))</f>
        <v>Sacramento County</v>
      </c>
      <c r="S1533" t="s">
        <v>1006</v>
      </c>
      <c r="T1533">
        <v>2019</v>
      </c>
      <c r="U1533">
        <v>0</v>
      </c>
    </row>
    <row r="1534" spans="1:21">
      <c r="A1534" t="s">
        <v>954</v>
      </c>
      <c r="B1534">
        <v>2020</v>
      </c>
      <c r="C1534">
        <v>0</v>
      </c>
      <c r="D1534">
        <v>0</v>
      </c>
      <c r="E1534">
        <v>0</v>
      </c>
      <c r="F1534">
        <v>0</v>
      </c>
      <c r="G1534">
        <v>0</v>
      </c>
      <c r="H1534">
        <v>0</v>
      </c>
      <c r="I1534">
        <v>59</v>
      </c>
      <c r="J1534" t="s">
        <v>1276</v>
      </c>
      <c r="K1534" t="str">
        <f>INDEX('Planning Periods'!$O$2:$O$540,MATCH('Table B Values'!A1534,'Planning Periods'!$A$2:$A$540,0))</f>
        <v>Los Angeles County</v>
      </c>
      <c r="S1534" t="s">
        <v>1055</v>
      </c>
      <c r="T1534">
        <v>2019</v>
      </c>
      <c r="U1534">
        <v>0</v>
      </c>
    </row>
    <row r="1535" spans="1:21">
      <c r="A1535" t="s">
        <v>1224</v>
      </c>
      <c r="B1535">
        <v>2020</v>
      </c>
      <c r="C1535">
        <v>18</v>
      </c>
      <c r="D1535">
        <v>0</v>
      </c>
      <c r="E1535">
        <v>25</v>
      </c>
      <c r="F1535">
        <v>0</v>
      </c>
      <c r="G1535">
        <v>9</v>
      </c>
      <c r="H1535">
        <v>4</v>
      </c>
      <c r="I1535">
        <v>176</v>
      </c>
      <c r="J1535" t="s">
        <v>1276</v>
      </c>
      <c r="K1535" t="str">
        <f>INDEX('Planning Periods'!$O$2:$O$540,MATCH('Table B Values'!A1535,'Planning Periods'!$A$2:$A$540,0))</f>
        <v>Sonoma County</v>
      </c>
      <c r="S1535" t="s">
        <v>1010</v>
      </c>
      <c r="T1535">
        <v>2019</v>
      </c>
      <c r="U1535">
        <v>0</v>
      </c>
    </row>
    <row r="1536" spans="1:21">
      <c r="A1536" t="s">
        <v>1213</v>
      </c>
      <c r="B1536">
        <v>2020</v>
      </c>
      <c r="C1536">
        <v>0</v>
      </c>
      <c r="D1536">
        <v>0</v>
      </c>
      <c r="E1536">
        <v>0</v>
      </c>
      <c r="F1536">
        <v>0</v>
      </c>
      <c r="G1536">
        <v>0</v>
      </c>
      <c r="H1536">
        <v>0</v>
      </c>
      <c r="I1536">
        <v>1</v>
      </c>
      <c r="J1536" t="s">
        <v>1276</v>
      </c>
      <c r="K1536" t="str">
        <f>INDEX('Planning Periods'!$O$2:$O$540,MATCH('Table B Values'!A1536,'Planning Periods'!$A$2:$A$540,0))</f>
        <v>Los Angeles County</v>
      </c>
      <c r="S1536" t="s">
        <v>1001</v>
      </c>
      <c r="T1536">
        <v>2019</v>
      </c>
      <c r="U1536">
        <v>0</v>
      </c>
    </row>
    <row r="1537" spans="1:21">
      <c r="A1537" t="s">
        <v>841</v>
      </c>
      <c r="B1537">
        <v>2020</v>
      </c>
      <c r="C1537">
        <v>0</v>
      </c>
      <c r="D1537">
        <v>0</v>
      </c>
      <c r="E1537">
        <v>0</v>
      </c>
      <c r="F1537">
        <v>0</v>
      </c>
      <c r="G1537">
        <v>0</v>
      </c>
      <c r="H1537">
        <v>0</v>
      </c>
      <c r="I1537">
        <v>31</v>
      </c>
      <c r="J1537" t="s">
        <v>1276</v>
      </c>
      <c r="K1537" t="str">
        <f>INDEX('Planning Periods'!$O$2:$O$540,MATCH('Table B Values'!A1537,'Planning Periods'!$A$2:$A$540,0))</f>
        <v>Los Angeles County</v>
      </c>
      <c r="S1537" t="s">
        <v>1013</v>
      </c>
      <c r="T1537">
        <v>2019</v>
      </c>
      <c r="U1537">
        <v>0</v>
      </c>
    </row>
    <row r="1538" spans="1:21">
      <c r="A1538" t="s">
        <v>1037</v>
      </c>
      <c r="B1538">
        <v>2020</v>
      </c>
      <c r="C1538">
        <v>0</v>
      </c>
      <c r="D1538">
        <v>0</v>
      </c>
      <c r="E1538">
        <v>0</v>
      </c>
      <c r="F1538">
        <v>0</v>
      </c>
      <c r="G1538">
        <v>0</v>
      </c>
      <c r="H1538">
        <v>439</v>
      </c>
      <c r="I1538">
        <v>333</v>
      </c>
      <c r="J1538" t="s">
        <v>1276</v>
      </c>
      <c r="K1538" t="str">
        <f>INDEX('Planning Periods'!$O$2:$O$540,MATCH('Table B Values'!A1538,'Planning Periods'!$A$2:$A$540,0))</f>
        <v>Sacramento County</v>
      </c>
      <c r="S1538" t="s">
        <v>1015</v>
      </c>
      <c r="T1538">
        <v>2019</v>
      </c>
      <c r="U1538">
        <v>0</v>
      </c>
    </row>
    <row r="1539" spans="1:21">
      <c r="A1539" t="s">
        <v>957</v>
      </c>
      <c r="B1539">
        <v>2020</v>
      </c>
      <c r="C1539">
        <v>38</v>
      </c>
      <c r="D1539">
        <v>19</v>
      </c>
      <c r="E1539">
        <v>158</v>
      </c>
      <c r="F1539">
        <v>106</v>
      </c>
      <c r="G1539">
        <v>0</v>
      </c>
      <c r="H1539">
        <v>258</v>
      </c>
      <c r="I1539">
        <v>348</v>
      </c>
      <c r="J1539" t="s">
        <v>1276</v>
      </c>
      <c r="K1539" t="str">
        <f>INDEX('Planning Periods'!$O$2:$O$540,MATCH('Table B Values'!A1539,'Planning Periods'!$A$2:$A$540,0))</f>
        <v>San Bernardino County</v>
      </c>
      <c r="S1539" t="s">
        <v>977</v>
      </c>
      <c r="T1539">
        <v>2019</v>
      </c>
      <c r="U1539">
        <v>0</v>
      </c>
    </row>
    <row r="1540" spans="1:21">
      <c r="A1540" t="s">
        <v>960</v>
      </c>
      <c r="B1540">
        <v>2020</v>
      </c>
      <c r="C1540">
        <v>0</v>
      </c>
      <c r="D1540">
        <v>0</v>
      </c>
      <c r="E1540">
        <v>0</v>
      </c>
      <c r="F1540">
        <v>7</v>
      </c>
      <c r="G1540">
        <v>0</v>
      </c>
      <c r="H1540">
        <v>0</v>
      </c>
      <c r="I1540">
        <v>28</v>
      </c>
      <c r="J1540" t="s">
        <v>1276</v>
      </c>
      <c r="K1540" t="str">
        <f>INDEX('Planning Periods'!$O$2:$O$540,MATCH('Table B Values'!A1540,'Planning Periods'!$A$2:$A$540,0))</f>
        <v>San Mateo County</v>
      </c>
      <c r="S1540" t="s">
        <v>1227</v>
      </c>
      <c r="T1540">
        <v>2019</v>
      </c>
      <c r="U1540">
        <v>0</v>
      </c>
    </row>
    <row r="1541" spans="1:21">
      <c r="A1541" t="s">
        <v>961</v>
      </c>
      <c r="B1541">
        <v>2020</v>
      </c>
      <c r="C1541">
        <v>23</v>
      </c>
      <c r="D1541">
        <v>0</v>
      </c>
      <c r="E1541">
        <v>0</v>
      </c>
      <c r="F1541">
        <v>0</v>
      </c>
      <c r="G1541">
        <v>0</v>
      </c>
      <c r="H1541">
        <v>0</v>
      </c>
      <c r="I1541">
        <v>43</v>
      </c>
      <c r="J1541" t="s">
        <v>1276</v>
      </c>
      <c r="K1541" t="str">
        <f>INDEX('Planning Periods'!$O$2:$O$540,MATCH('Table B Values'!A1541,'Planning Periods'!$A$2:$A$540,0))</f>
        <v>San Mateo County</v>
      </c>
      <c r="S1541" t="s">
        <v>863</v>
      </c>
      <c r="T1541">
        <v>2019</v>
      </c>
      <c r="U1541">
        <v>33</v>
      </c>
    </row>
    <row r="1542" spans="1:21">
      <c r="A1542" t="s">
        <v>963</v>
      </c>
      <c r="B1542">
        <v>2020</v>
      </c>
      <c r="C1542">
        <v>0</v>
      </c>
      <c r="D1542">
        <v>0</v>
      </c>
      <c r="E1542">
        <v>0</v>
      </c>
      <c r="F1542">
        <v>13</v>
      </c>
      <c r="G1542">
        <v>0</v>
      </c>
      <c r="H1542">
        <v>12</v>
      </c>
      <c r="I1542">
        <v>25</v>
      </c>
      <c r="J1542" t="s">
        <v>1276</v>
      </c>
      <c r="K1542" t="str">
        <f>INDEX('Planning Periods'!$O$2:$O$540,MATCH('Table B Values'!A1542,'Planning Periods'!$A$2:$A$540,0))</f>
        <v>San Benito County</v>
      </c>
      <c r="S1542" t="s">
        <v>866</v>
      </c>
      <c r="T1542">
        <v>2019</v>
      </c>
      <c r="U1542">
        <v>0</v>
      </c>
    </row>
    <row r="1543" spans="1:21">
      <c r="A1543" t="s">
        <v>1279</v>
      </c>
      <c r="B1543">
        <v>2020</v>
      </c>
      <c r="C1543">
        <v>0</v>
      </c>
      <c r="D1543">
        <v>0</v>
      </c>
      <c r="E1543">
        <v>0</v>
      </c>
      <c r="F1543">
        <v>0</v>
      </c>
      <c r="G1543">
        <v>0</v>
      </c>
      <c r="H1543">
        <v>0</v>
      </c>
      <c r="I1543">
        <v>17</v>
      </c>
      <c r="J1543" t="s">
        <v>1276</v>
      </c>
      <c r="K1543" t="str">
        <f>INDEX('Planning Periods'!$O$2:$O$540,MATCH('Table B Values'!A1543,'Planning Periods'!$A$2:$A$540,0))</f>
        <v>Napa County</v>
      </c>
      <c r="S1543" t="s">
        <v>1226</v>
      </c>
      <c r="T1543">
        <v>2019</v>
      </c>
      <c r="U1543">
        <v>0</v>
      </c>
    </row>
    <row r="1544" spans="1:21">
      <c r="A1544" t="s">
        <v>968</v>
      </c>
      <c r="B1544">
        <v>2020</v>
      </c>
      <c r="C1544">
        <v>0</v>
      </c>
      <c r="D1544">
        <v>0</v>
      </c>
      <c r="E1544">
        <v>0</v>
      </c>
      <c r="F1544">
        <v>0</v>
      </c>
      <c r="G1544">
        <v>0</v>
      </c>
      <c r="H1544">
        <v>0</v>
      </c>
      <c r="I1544">
        <v>210</v>
      </c>
      <c r="J1544" t="s">
        <v>1276</v>
      </c>
      <c r="K1544" t="str">
        <f>INDEX('Planning Periods'!$O$2:$O$540,MATCH('Table B Values'!A1544,'Planning Periods'!$A$2:$A$540,0))</f>
        <v>Monterey County</v>
      </c>
      <c r="S1544" t="s">
        <v>847</v>
      </c>
      <c r="T1544">
        <v>2019</v>
      </c>
      <c r="U1544">
        <v>0</v>
      </c>
    </row>
    <row r="1545" spans="1:21">
      <c r="A1545" t="s">
        <v>970</v>
      </c>
      <c r="B1545">
        <v>2020</v>
      </c>
      <c r="C1545">
        <v>0</v>
      </c>
      <c r="D1545">
        <v>3</v>
      </c>
      <c r="E1545">
        <v>0</v>
      </c>
      <c r="F1545">
        <v>3</v>
      </c>
      <c r="G1545">
        <v>0</v>
      </c>
      <c r="H1545">
        <v>5</v>
      </c>
      <c r="I1545">
        <v>1</v>
      </c>
      <c r="J1545" t="s">
        <v>1276</v>
      </c>
      <c r="K1545" t="str">
        <f>INDEX('Planning Periods'!$O$2:$O$540,MATCH('Table B Values'!A1545,'Planning Periods'!$A$2:$A$540,0))</f>
        <v>Marin County</v>
      </c>
      <c r="S1545" t="s">
        <v>1216</v>
      </c>
      <c r="T1545">
        <v>2019</v>
      </c>
      <c r="U1545">
        <v>0</v>
      </c>
    </row>
    <row r="1546" spans="1:21">
      <c r="A1546" t="s">
        <v>1230</v>
      </c>
      <c r="B1546">
        <v>2020</v>
      </c>
      <c r="C1546">
        <v>158</v>
      </c>
      <c r="D1546">
        <v>0</v>
      </c>
      <c r="E1546">
        <v>81</v>
      </c>
      <c r="F1546">
        <v>60</v>
      </c>
      <c r="G1546">
        <v>0</v>
      </c>
      <c r="H1546">
        <v>0</v>
      </c>
      <c r="I1546" s="359">
        <v>23</v>
      </c>
      <c r="J1546" t="s">
        <v>1276</v>
      </c>
      <c r="K1546" t="str">
        <f>INDEX('Planning Periods'!$O$2:$O$540,MATCH('Table B Values'!A1546,'Planning Periods'!$A$2:$A$540,0))</f>
        <v>San Mateo County</v>
      </c>
      <c r="S1546" t="s">
        <v>849</v>
      </c>
      <c r="T1546">
        <v>2019</v>
      </c>
      <c r="U1546">
        <v>0</v>
      </c>
    </row>
    <row r="1547" spans="1:21">
      <c r="A1547" t="s">
        <v>1228</v>
      </c>
      <c r="B1547">
        <v>2020</v>
      </c>
      <c r="C1547">
        <v>19</v>
      </c>
      <c r="D1547">
        <v>0</v>
      </c>
      <c r="E1547">
        <v>34</v>
      </c>
      <c r="F1547">
        <v>0</v>
      </c>
      <c r="G1547">
        <v>0</v>
      </c>
      <c r="H1547">
        <v>52</v>
      </c>
      <c r="I1547">
        <v>1</v>
      </c>
      <c r="J1547" t="s">
        <v>1276</v>
      </c>
      <c r="K1547" t="str">
        <f>INDEX('Planning Periods'!$O$2:$O$540,MATCH('Table B Values'!A1547,'Planning Periods'!$A$2:$A$540,0))</f>
        <v>Fresno County</v>
      </c>
      <c r="S1547" t="s">
        <v>858</v>
      </c>
      <c r="T1547">
        <v>2019</v>
      </c>
      <c r="U1547">
        <v>0</v>
      </c>
    </row>
    <row r="1548" spans="1:21">
      <c r="A1548" t="s">
        <v>843</v>
      </c>
      <c r="B1548">
        <v>2020</v>
      </c>
      <c r="C1548">
        <v>0</v>
      </c>
      <c r="D1548">
        <v>0</v>
      </c>
      <c r="E1548">
        <v>0</v>
      </c>
      <c r="F1548">
        <v>0</v>
      </c>
      <c r="G1548">
        <v>0</v>
      </c>
      <c r="H1548">
        <v>0</v>
      </c>
      <c r="I1548">
        <v>161</v>
      </c>
      <c r="J1548" t="s">
        <v>1276</v>
      </c>
      <c r="K1548" t="str">
        <f>INDEX('Planning Periods'!$O$2:$O$540,MATCH('Table B Values'!A1548,'Planning Periods'!$A$2:$A$540,0))</f>
        <v>San Bernardino County</v>
      </c>
      <c r="S1548" t="s">
        <v>795</v>
      </c>
      <c r="T1548">
        <v>2019</v>
      </c>
      <c r="U1548">
        <v>0</v>
      </c>
    </row>
    <row r="1549" spans="1:21">
      <c r="A1549" t="s">
        <v>837</v>
      </c>
      <c r="B1549">
        <v>2020</v>
      </c>
      <c r="C1549">
        <v>0</v>
      </c>
      <c r="D1549">
        <v>2</v>
      </c>
      <c r="E1549">
        <v>0</v>
      </c>
      <c r="F1549">
        <v>9</v>
      </c>
      <c r="G1549">
        <v>0</v>
      </c>
      <c r="H1549">
        <v>2</v>
      </c>
      <c r="I1549">
        <v>62</v>
      </c>
      <c r="J1549" t="s">
        <v>1276</v>
      </c>
      <c r="K1549" t="str">
        <f>INDEX('Planning Periods'!$O$2:$O$540,MATCH('Table B Values'!A1549,'Planning Periods'!$A$2:$A$540,0))</f>
        <v>Los Angeles County</v>
      </c>
      <c r="S1549" t="s">
        <v>789</v>
      </c>
      <c r="T1549">
        <v>2019</v>
      </c>
      <c r="U1549">
        <v>0</v>
      </c>
    </row>
    <row r="1550" spans="1:21">
      <c r="A1550" t="s">
        <v>795</v>
      </c>
      <c r="B1550">
        <v>2020</v>
      </c>
      <c r="C1550">
        <v>0</v>
      </c>
      <c r="D1550">
        <v>0</v>
      </c>
      <c r="E1550">
        <v>0</v>
      </c>
      <c r="F1550">
        <v>0</v>
      </c>
      <c r="G1550">
        <v>0</v>
      </c>
      <c r="H1550">
        <v>0</v>
      </c>
      <c r="I1550">
        <v>39</v>
      </c>
      <c r="J1550" t="s">
        <v>1276</v>
      </c>
      <c r="K1550" t="str">
        <f>INDEX('Planning Periods'!$O$2:$O$540,MATCH('Table B Values'!A1550,'Planning Periods'!$A$2:$A$540,0))</f>
        <v>Shasta County</v>
      </c>
      <c r="S1550" t="s">
        <v>837</v>
      </c>
      <c r="T1550">
        <v>2019</v>
      </c>
      <c r="U1550">
        <v>0</v>
      </c>
    </row>
    <row r="1551" spans="1:21">
      <c r="A1551" t="s">
        <v>789</v>
      </c>
      <c r="B1551">
        <v>2020</v>
      </c>
      <c r="C1551">
        <v>0</v>
      </c>
      <c r="D1551">
        <v>9</v>
      </c>
      <c r="E1551">
        <v>0</v>
      </c>
      <c r="F1551">
        <v>2</v>
      </c>
      <c r="G1551">
        <v>0</v>
      </c>
      <c r="H1551">
        <v>0</v>
      </c>
      <c r="I1551">
        <v>72</v>
      </c>
      <c r="J1551" t="s">
        <v>1276</v>
      </c>
      <c r="K1551" t="str">
        <f>INDEX('Planning Periods'!$O$2:$O$540,MATCH('Table B Values'!A1551,'Planning Periods'!$A$2:$A$540,0))</f>
        <v>San Bernardino County</v>
      </c>
      <c r="S1551" t="s">
        <v>835</v>
      </c>
      <c r="T1551">
        <v>2019</v>
      </c>
      <c r="U1551">
        <v>0</v>
      </c>
    </row>
    <row r="1552" spans="1:21">
      <c r="A1552" t="s">
        <v>1229</v>
      </c>
      <c r="B1552">
        <v>2020</v>
      </c>
      <c r="C1552">
        <v>0</v>
      </c>
      <c r="D1552">
        <v>0</v>
      </c>
      <c r="E1552">
        <v>0</v>
      </c>
      <c r="F1552">
        <v>0</v>
      </c>
      <c r="G1552">
        <v>0</v>
      </c>
      <c r="H1552">
        <v>0</v>
      </c>
      <c r="I1552">
        <v>114</v>
      </c>
      <c r="J1552" t="s">
        <v>1276</v>
      </c>
      <c r="K1552" t="str">
        <f>INDEX('Planning Periods'!$O$2:$O$540,MATCH('Table B Values'!A1552,'Planning Periods'!$A$2:$A$540,0))</f>
        <v>Contra Costa County</v>
      </c>
      <c r="S1552" t="s">
        <v>861</v>
      </c>
      <c r="T1552">
        <v>2019</v>
      </c>
      <c r="U1552">
        <v>0</v>
      </c>
    </row>
    <row r="1553" spans="1:21">
      <c r="A1553" t="s">
        <v>1210</v>
      </c>
      <c r="B1553">
        <v>2020</v>
      </c>
      <c r="C1553">
        <v>0</v>
      </c>
      <c r="D1553">
        <v>0</v>
      </c>
      <c r="E1553">
        <v>0</v>
      </c>
      <c r="F1553">
        <v>0</v>
      </c>
      <c r="G1553">
        <v>0</v>
      </c>
      <c r="H1553">
        <v>61</v>
      </c>
      <c r="I1553">
        <v>327</v>
      </c>
      <c r="J1553" t="s">
        <v>1276</v>
      </c>
      <c r="K1553" t="str">
        <f>INDEX('Planning Periods'!$O$2:$O$540,MATCH('Table B Values'!A1553,'Planning Periods'!$A$2:$A$540,0))</f>
        <v>Riverside County</v>
      </c>
      <c r="S1553" t="s">
        <v>832</v>
      </c>
      <c r="T1553">
        <v>2019</v>
      </c>
      <c r="U1553">
        <v>0</v>
      </c>
    </row>
    <row r="1554" spans="1:21">
      <c r="A1554" t="s">
        <v>845</v>
      </c>
      <c r="B1554">
        <v>2020</v>
      </c>
      <c r="C1554">
        <v>0</v>
      </c>
      <c r="D1554">
        <v>0</v>
      </c>
      <c r="E1554">
        <v>0</v>
      </c>
      <c r="F1554">
        <v>0</v>
      </c>
      <c r="G1554">
        <v>0</v>
      </c>
      <c r="H1554">
        <v>98</v>
      </c>
      <c r="I1554">
        <v>1182</v>
      </c>
      <c r="J1554" t="s">
        <v>1276</v>
      </c>
      <c r="K1554" t="str">
        <f>INDEX('Planning Periods'!$O$2:$O$540,MATCH('Table B Values'!A1554,'Planning Periods'!$A$2:$A$540,0))</f>
        <v>Riverside County</v>
      </c>
      <c r="S1554" t="s">
        <v>1288</v>
      </c>
      <c r="T1554">
        <v>2019</v>
      </c>
      <c r="U1554">
        <v>0</v>
      </c>
    </row>
    <row r="1555" spans="1:21">
      <c r="A1555" t="s">
        <v>833</v>
      </c>
      <c r="B1555">
        <v>2020</v>
      </c>
      <c r="C1555">
        <v>0</v>
      </c>
      <c r="D1555">
        <v>2</v>
      </c>
      <c r="E1555">
        <v>0</v>
      </c>
      <c r="F1555">
        <v>4</v>
      </c>
      <c r="G1555">
        <v>0</v>
      </c>
      <c r="H1555">
        <v>151</v>
      </c>
      <c r="I1555">
        <v>266</v>
      </c>
      <c r="J1555" t="s">
        <v>1276</v>
      </c>
      <c r="K1555" t="str">
        <f>INDEX('Planning Periods'!$O$2:$O$540,MATCH('Table B Values'!A1555,'Planning Periods'!$A$2:$A$540,0))</f>
        <v>Placer County</v>
      </c>
      <c r="S1555" t="s">
        <v>797</v>
      </c>
      <c r="T1555">
        <v>2019</v>
      </c>
      <c r="U1555">
        <v>0</v>
      </c>
    </row>
    <row r="1556" spans="1:21">
      <c r="A1556" t="s">
        <v>1220</v>
      </c>
      <c r="B1556">
        <v>2020</v>
      </c>
      <c r="C1556">
        <v>0</v>
      </c>
      <c r="D1556">
        <v>0</v>
      </c>
      <c r="E1556">
        <v>0</v>
      </c>
      <c r="F1556">
        <v>0</v>
      </c>
      <c r="G1556">
        <v>0</v>
      </c>
      <c r="H1556">
        <v>0</v>
      </c>
      <c r="I1556">
        <v>25</v>
      </c>
      <c r="J1556" t="s">
        <v>1276</v>
      </c>
      <c r="K1556" t="str">
        <f>INDEX('Planning Periods'!$O$2:$O$540,MATCH('Table B Values'!A1556,'Planning Periods'!$A$2:$A$540,0))</f>
        <v>Stanislaus County</v>
      </c>
      <c r="S1556" t="s">
        <v>1201</v>
      </c>
      <c r="T1556">
        <v>2019</v>
      </c>
      <c r="U1556">
        <v>0</v>
      </c>
    </row>
    <row r="1557" spans="1:21">
      <c r="A1557" t="s">
        <v>1221</v>
      </c>
      <c r="B1557">
        <v>2020</v>
      </c>
      <c r="C1557">
        <v>0</v>
      </c>
      <c r="D1557">
        <v>0</v>
      </c>
      <c r="E1557">
        <v>0</v>
      </c>
      <c r="F1557">
        <v>0</v>
      </c>
      <c r="G1557">
        <v>0</v>
      </c>
      <c r="H1557">
        <v>0</v>
      </c>
      <c r="I1557">
        <v>41</v>
      </c>
      <c r="J1557" t="s">
        <v>1276</v>
      </c>
      <c r="K1557" t="str">
        <f>INDEX('Planning Periods'!$O$2:$O$540,MATCH('Table B Values'!A1557,'Planning Periods'!$A$2:$A$540,0))</f>
        <v>Kern County</v>
      </c>
      <c r="S1557" t="s">
        <v>1204</v>
      </c>
      <c r="T1557">
        <v>2019</v>
      </c>
      <c r="U1557">
        <v>0</v>
      </c>
    </row>
    <row r="1558" spans="1:21">
      <c r="A1558" t="s">
        <v>1222</v>
      </c>
      <c r="B1558">
        <v>2020</v>
      </c>
      <c r="C1558">
        <v>0</v>
      </c>
      <c r="D1558">
        <v>0</v>
      </c>
      <c r="E1558">
        <v>0</v>
      </c>
      <c r="F1558">
        <v>0</v>
      </c>
      <c r="G1558">
        <v>0</v>
      </c>
      <c r="H1558">
        <v>0</v>
      </c>
      <c r="I1558">
        <v>27</v>
      </c>
      <c r="J1558" t="s">
        <v>1276</v>
      </c>
      <c r="K1558" t="str">
        <f>INDEX('Planning Periods'!$O$2:$O$540,MATCH('Table B Values'!A1558,'Planning Periods'!$A$2:$A$540,0))</f>
        <v>Solano County</v>
      </c>
      <c r="S1558" t="s">
        <v>1199</v>
      </c>
      <c r="T1558">
        <v>2019</v>
      </c>
      <c r="U1558">
        <v>0</v>
      </c>
    </row>
    <row r="1559" spans="1:21">
      <c r="A1559" t="s">
        <v>1223</v>
      </c>
      <c r="B1559">
        <v>2020</v>
      </c>
      <c r="C1559">
        <v>0</v>
      </c>
      <c r="D1559">
        <v>0</v>
      </c>
      <c r="E1559">
        <v>0</v>
      </c>
      <c r="F1559">
        <v>0</v>
      </c>
      <c r="G1559">
        <v>0</v>
      </c>
      <c r="H1559">
        <v>0</v>
      </c>
      <c r="I1559">
        <v>10</v>
      </c>
      <c r="J1559" t="s">
        <v>1276</v>
      </c>
      <c r="K1559" t="str">
        <f>INDEX('Planning Periods'!$O$2:$O$540,MATCH('Table B Values'!A1559,'Planning Periods'!$A$2:$A$540,0))</f>
        <v>San Joaquin County</v>
      </c>
      <c r="S1559" t="s">
        <v>785</v>
      </c>
      <c r="T1559">
        <v>2019</v>
      </c>
      <c r="U1559">
        <v>0</v>
      </c>
    </row>
    <row r="1560" spans="1:21">
      <c r="A1560" t="s">
        <v>972</v>
      </c>
      <c r="B1560">
        <v>2020</v>
      </c>
      <c r="C1560">
        <v>0</v>
      </c>
      <c r="D1560">
        <v>3</v>
      </c>
      <c r="E1560">
        <v>0</v>
      </c>
      <c r="F1560">
        <v>4</v>
      </c>
      <c r="G1560">
        <v>0</v>
      </c>
      <c r="H1560">
        <v>7</v>
      </c>
      <c r="I1560">
        <v>9</v>
      </c>
      <c r="J1560" t="s">
        <v>1276</v>
      </c>
      <c r="K1560" t="str">
        <f>INDEX('Planning Periods'!$O$2:$O$540,MATCH('Table B Values'!A1560,'Planning Periods'!$A$2:$A$540,0))</f>
        <v>Orange County</v>
      </c>
      <c r="S1560" t="s">
        <v>777</v>
      </c>
      <c r="T1560">
        <v>2019</v>
      </c>
      <c r="U1560">
        <v>0</v>
      </c>
    </row>
    <row r="1561" spans="1:21">
      <c r="A1561" t="s">
        <v>943</v>
      </c>
      <c r="B1561">
        <v>2020</v>
      </c>
      <c r="C1561">
        <v>4</v>
      </c>
      <c r="D1561">
        <v>0</v>
      </c>
      <c r="E1561">
        <v>2</v>
      </c>
      <c r="F1561">
        <v>7</v>
      </c>
      <c r="G1561">
        <v>0</v>
      </c>
      <c r="H1561">
        <v>0</v>
      </c>
      <c r="I1561">
        <v>69</v>
      </c>
      <c r="J1561" t="s">
        <v>1276</v>
      </c>
      <c r="K1561" t="str">
        <f>INDEX('Planning Periods'!$O$2:$O$540,MATCH('Table B Values'!A1561,'Planning Periods'!$A$2:$A$540,0))</f>
        <v>Marin County</v>
      </c>
      <c r="S1561" t="s">
        <v>780</v>
      </c>
      <c r="T1561">
        <v>2019</v>
      </c>
      <c r="U1561">
        <v>0</v>
      </c>
    </row>
    <row r="1562" spans="1:21">
      <c r="A1562" t="s">
        <v>946</v>
      </c>
      <c r="B1562">
        <v>2020</v>
      </c>
      <c r="C1562">
        <v>5</v>
      </c>
      <c r="D1562">
        <v>0</v>
      </c>
      <c r="E1562">
        <v>5</v>
      </c>
      <c r="F1562">
        <v>0</v>
      </c>
      <c r="G1562">
        <v>0</v>
      </c>
      <c r="H1562">
        <v>0</v>
      </c>
      <c r="I1562">
        <v>96</v>
      </c>
      <c r="J1562" t="s">
        <v>1276</v>
      </c>
      <c r="K1562" t="str">
        <f>INDEX('Planning Periods'!$O$2:$O$540,MATCH('Table B Values'!A1562,'Planning Periods'!$A$2:$A$540,0))</f>
        <v>Contra Costa County</v>
      </c>
      <c r="S1562" t="s">
        <v>800</v>
      </c>
      <c r="T1562">
        <v>2019</v>
      </c>
      <c r="U1562">
        <v>0</v>
      </c>
    </row>
    <row r="1563" spans="1:21">
      <c r="A1563" t="s">
        <v>947</v>
      </c>
      <c r="B1563">
        <v>2020</v>
      </c>
      <c r="C1563">
        <v>0</v>
      </c>
      <c r="D1563">
        <v>0</v>
      </c>
      <c r="E1563">
        <v>0</v>
      </c>
      <c r="F1563">
        <v>0</v>
      </c>
      <c r="G1563">
        <v>0</v>
      </c>
      <c r="H1563">
        <v>0</v>
      </c>
      <c r="I1563">
        <v>2</v>
      </c>
      <c r="J1563" t="s">
        <v>1276</v>
      </c>
      <c r="K1563" t="str">
        <f>INDEX('Planning Periods'!$O$2:$O$540,MATCH('Table B Values'!A1563,'Planning Periods'!$A$2:$A$540,0))</f>
        <v>Fresno County</v>
      </c>
      <c r="S1563" t="s">
        <v>1202</v>
      </c>
      <c r="T1563">
        <v>2019</v>
      </c>
      <c r="U1563">
        <v>0</v>
      </c>
    </row>
    <row r="1564" spans="1:21">
      <c r="A1564" t="s">
        <v>950</v>
      </c>
      <c r="B1564">
        <v>2020</v>
      </c>
      <c r="C1564">
        <v>0</v>
      </c>
      <c r="D1564">
        <v>0</v>
      </c>
      <c r="E1564">
        <v>0</v>
      </c>
      <c r="F1564">
        <v>3</v>
      </c>
      <c r="G1564">
        <v>0</v>
      </c>
      <c r="H1564">
        <v>12</v>
      </c>
      <c r="I1564">
        <v>4</v>
      </c>
      <c r="J1564" t="s">
        <v>1276</v>
      </c>
      <c r="K1564" t="str">
        <f>INDEX('Planning Periods'!$O$2:$O$540,MATCH('Table B Values'!A1564,'Planning Periods'!$A$2:$A$540,0))</f>
        <v>Contra Costa County</v>
      </c>
      <c r="S1564" t="s">
        <v>1203</v>
      </c>
      <c r="T1564">
        <v>2019</v>
      </c>
      <c r="U1564">
        <v>0</v>
      </c>
    </row>
    <row r="1565" spans="1:21">
      <c r="A1565" t="s">
        <v>953</v>
      </c>
      <c r="B1565">
        <v>2020</v>
      </c>
      <c r="C1565">
        <v>0</v>
      </c>
      <c r="D1565">
        <v>0</v>
      </c>
      <c r="E1565">
        <v>0</v>
      </c>
      <c r="F1565">
        <v>0</v>
      </c>
      <c r="G1565">
        <v>14</v>
      </c>
      <c r="H1565">
        <v>0</v>
      </c>
      <c r="I1565">
        <v>3</v>
      </c>
      <c r="J1565" t="s">
        <v>1276</v>
      </c>
      <c r="K1565" t="str">
        <f>INDEX('Planning Periods'!$O$2:$O$540,MATCH('Table B Values'!A1565,'Planning Periods'!$A$2:$A$540,0))</f>
        <v>Los Angeles County</v>
      </c>
      <c r="S1565" t="s">
        <v>854</v>
      </c>
      <c r="T1565">
        <v>2019</v>
      </c>
      <c r="U1565">
        <v>0</v>
      </c>
    </row>
    <row r="1566" spans="1:21">
      <c r="A1566" t="s">
        <v>956</v>
      </c>
      <c r="B1566">
        <v>2020</v>
      </c>
      <c r="C1566">
        <v>3</v>
      </c>
      <c r="D1566">
        <v>0</v>
      </c>
      <c r="E1566">
        <v>1</v>
      </c>
      <c r="F1566">
        <v>0</v>
      </c>
      <c r="G1566">
        <v>0</v>
      </c>
      <c r="H1566">
        <v>0</v>
      </c>
      <c r="I1566">
        <v>92</v>
      </c>
      <c r="J1566" t="s">
        <v>1276</v>
      </c>
      <c r="K1566" t="str">
        <f>INDEX('Planning Periods'!$O$2:$O$540,MATCH('Table B Values'!A1566,'Planning Periods'!$A$2:$A$540,0))</f>
        <v>San Mateo County</v>
      </c>
      <c r="S1566" t="s">
        <v>852</v>
      </c>
      <c r="T1566">
        <v>2019</v>
      </c>
      <c r="U1566">
        <v>0</v>
      </c>
    </row>
    <row r="1567" spans="1:21">
      <c r="A1567" t="s">
        <v>958</v>
      </c>
      <c r="B1567">
        <v>2020</v>
      </c>
      <c r="C1567">
        <v>33</v>
      </c>
      <c r="D1567">
        <v>0</v>
      </c>
      <c r="E1567">
        <v>35</v>
      </c>
      <c r="F1567">
        <v>0</v>
      </c>
      <c r="G1567">
        <v>0</v>
      </c>
      <c r="H1567">
        <v>33</v>
      </c>
      <c r="I1567">
        <v>62</v>
      </c>
      <c r="J1567" t="s">
        <v>1276</v>
      </c>
      <c r="K1567" t="str">
        <f>INDEX('Planning Periods'!$O$2:$O$540,MATCH('Table B Values'!A1567,'Planning Periods'!$A$2:$A$540,0))</f>
        <v>San Mateo County</v>
      </c>
      <c r="S1567" t="s">
        <v>1205</v>
      </c>
      <c r="T1567">
        <v>2019</v>
      </c>
      <c r="U1567">
        <v>0</v>
      </c>
    </row>
    <row r="1568" spans="1:21">
      <c r="A1568" t="s">
        <v>804</v>
      </c>
      <c r="B1568">
        <v>2020</v>
      </c>
      <c r="C1568">
        <v>56</v>
      </c>
      <c r="D1568">
        <v>3</v>
      </c>
      <c r="E1568">
        <v>491</v>
      </c>
      <c r="F1568">
        <v>59</v>
      </c>
      <c r="G1568">
        <v>0</v>
      </c>
      <c r="H1568">
        <v>1</v>
      </c>
      <c r="I1568">
        <v>863</v>
      </c>
      <c r="J1568" t="s">
        <v>1276</v>
      </c>
      <c r="K1568" t="str">
        <f>INDEX('Planning Periods'!$O$2:$O$540,MATCH('Table B Values'!A1568,'Planning Periods'!$A$2:$A$540,0))</f>
        <v>Orange County</v>
      </c>
      <c r="S1568" t="s">
        <v>791</v>
      </c>
      <c r="T1568">
        <v>2019</v>
      </c>
      <c r="U1568">
        <v>0</v>
      </c>
    </row>
    <row r="1569" spans="1:21">
      <c r="A1569" t="s">
        <v>1017</v>
      </c>
      <c r="B1569">
        <v>2020</v>
      </c>
      <c r="C1569">
        <v>0</v>
      </c>
      <c r="D1569">
        <v>0</v>
      </c>
      <c r="E1569">
        <v>17</v>
      </c>
      <c r="F1569">
        <v>0</v>
      </c>
      <c r="G1569">
        <v>17</v>
      </c>
      <c r="H1569">
        <v>0</v>
      </c>
      <c r="I1569">
        <v>1070</v>
      </c>
      <c r="J1569" t="s">
        <v>1276</v>
      </c>
      <c r="K1569" t="str">
        <f>INDEX('Planning Periods'!$O$2:$O$540,MATCH('Table B Values'!A1569,'Planning Periods'!$A$2:$A$540,0))</f>
        <v>Los Angeles County</v>
      </c>
      <c r="S1569" t="s">
        <v>794</v>
      </c>
      <c r="T1569">
        <v>2019</v>
      </c>
      <c r="U1569">
        <v>0</v>
      </c>
    </row>
    <row r="1570" spans="1:21">
      <c r="A1570" t="s">
        <v>1020</v>
      </c>
      <c r="B1570">
        <v>2020</v>
      </c>
      <c r="C1570">
        <v>0</v>
      </c>
      <c r="D1570">
        <v>0</v>
      </c>
      <c r="E1570">
        <v>0</v>
      </c>
      <c r="F1570">
        <v>43</v>
      </c>
      <c r="G1570">
        <v>0</v>
      </c>
      <c r="H1570">
        <v>24</v>
      </c>
      <c r="I1570">
        <v>12</v>
      </c>
      <c r="J1570" t="s">
        <v>1276</v>
      </c>
      <c r="K1570" t="str">
        <f>INDEX('Planning Periods'!$O$2:$O$540,MATCH('Table B Values'!A1570,'Planning Periods'!$A$2:$A$540,0))</f>
        <v>Santa Cruz County</v>
      </c>
      <c r="S1570" t="s">
        <v>1230</v>
      </c>
      <c r="T1570">
        <v>2019</v>
      </c>
      <c r="U1570">
        <v>0</v>
      </c>
    </row>
    <row r="1571" spans="1:21">
      <c r="A1571" t="s">
        <v>1022</v>
      </c>
      <c r="B1571">
        <v>2020</v>
      </c>
      <c r="C1571">
        <v>0</v>
      </c>
      <c r="D1571">
        <v>29</v>
      </c>
      <c r="E1571">
        <v>16</v>
      </c>
      <c r="F1571">
        <v>26</v>
      </c>
      <c r="G1571">
        <v>0</v>
      </c>
      <c r="H1571">
        <v>11</v>
      </c>
      <c r="I1571">
        <v>60</v>
      </c>
      <c r="J1571" t="s">
        <v>1276</v>
      </c>
      <c r="K1571" t="str">
        <f>INDEX('Planning Periods'!$O$2:$O$540,MATCH('Table B Values'!A1571,'Planning Periods'!$A$2:$A$540,0))</f>
        <v>Santa Cruz County</v>
      </c>
      <c r="S1571" t="s">
        <v>970</v>
      </c>
      <c r="T1571">
        <v>2019</v>
      </c>
      <c r="U1571">
        <v>0</v>
      </c>
    </row>
    <row r="1572" spans="1:21">
      <c r="A1572" t="s">
        <v>1024</v>
      </c>
      <c r="B1572">
        <v>2020</v>
      </c>
      <c r="C1572">
        <v>0</v>
      </c>
      <c r="D1572">
        <v>10</v>
      </c>
      <c r="E1572">
        <v>0</v>
      </c>
      <c r="F1572">
        <v>0</v>
      </c>
      <c r="G1572">
        <v>0</v>
      </c>
      <c r="H1572">
        <v>0</v>
      </c>
      <c r="I1572">
        <v>85</v>
      </c>
      <c r="J1572" t="s">
        <v>1276</v>
      </c>
      <c r="K1572" t="str">
        <f>INDEX('Planning Periods'!$O$2:$O$540,MATCH('Table B Values'!A1572,'Planning Periods'!$A$2:$A$540,0))</f>
        <v>Santa Clara County</v>
      </c>
      <c r="S1572" t="s">
        <v>1280</v>
      </c>
      <c r="T1572">
        <v>2019</v>
      </c>
      <c r="U1572">
        <v>0</v>
      </c>
    </row>
    <row r="1573" spans="1:21">
      <c r="A1573" t="s">
        <v>1025</v>
      </c>
      <c r="B1573">
        <v>2020</v>
      </c>
      <c r="C1573">
        <v>2</v>
      </c>
      <c r="D1573">
        <v>0</v>
      </c>
      <c r="E1573">
        <v>0</v>
      </c>
      <c r="F1573">
        <v>0</v>
      </c>
      <c r="G1573">
        <v>0</v>
      </c>
      <c r="H1573">
        <v>0</v>
      </c>
      <c r="I1573">
        <v>130</v>
      </c>
      <c r="J1573" t="s">
        <v>1276</v>
      </c>
      <c r="K1573" t="str">
        <f>INDEX('Planning Periods'!$O$2:$O$540,MATCH('Table B Values'!A1573,'Planning Periods'!$A$2:$A$540,0))</f>
        <v>Santa Barbara County</v>
      </c>
      <c r="S1573" t="s">
        <v>957</v>
      </c>
      <c r="T1573">
        <v>2019</v>
      </c>
      <c r="U1573">
        <v>0</v>
      </c>
    </row>
    <row r="1574" spans="1:21">
      <c r="A1574" t="s">
        <v>1027</v>
      </c>
      <c r="B1574">
        <v>2020</v>
      </c>
      <c r="C1574">
        <v>0</v>
      </c>
      <c r="D1574">
        <v>0</v>
      </c>
      <c r="E1574">
        <v>0</v>
      </c>
      <c r="F1574">
        <v>30</v>
      </c>
      <c r="G1574">
        <v>0</v>
      </c>
      <c r="H1574">
        <v>60</v>
      </c>
      <c r="I1574">
        <v>115</v>
      </c>
      <c r="J1574" t="s">
        <v>1276</v>
      </c>
      <c r="K1574" t="str">
        <f>INDEX('Planning Periods'!$O$2:$O$540,MATCH('Table B Values'!A1574,'Planning Periods'!$A$2:$A$540,0))</f>
        <v>Santa Barbara County</v>
      </c>
      <c r="S1574" t="s">
        <v>968</v>
      </c>
      <c r="T1574">
        <v>2019</v>
      </c>
      <c r="U1574">
        <v>0</v>
      </c>
    </row>
    <row r="1575" spans="1:21">
      <c r="A1575" t="s">
        <v>1029</v>
      </c>
      <c r="B1575">
        <v>2020</v>
      </c>
      <c r="C1575">
        <v>37</v>
      </c>
      <c r="D1575">
        <v>0</v>
      </c>
      <c r="E1575">
        <v>163</v>
      </c>
      <c r="F1575">
        <v>0</v>
      </c>
      <c r="G1575">
        <v>51</v>
      </c>
      <c r="H1575">
        <v>0</v>
      </c>
      <c r="I1575">
        <v>362</v>
      </c>
      <c r="J1575" t="s">
        <v>1276</v>
      </c>
      <c r="K1575" t="str">
        <f>INDEX('Planning Periods'!$O$2:$O$540,MATCH('Table B Values'!A1575,'Planning Periods'!$A$2:$A$540,0))</f>
        <v>Santa Clara County</v>
      </c>
      <c r="S1575" t="s">
        <v>778</v>
      </c>
      <c r="T1575">
        <v>2019</v>
      </c>
      <c r="U1575">
        <v>0</v>
      </c>
    </row>
    <row r="1576" spans="1:21">
      <c r="A1576" t="s">
        <v>974</v>
      </c>
      <c r="B1576">
        <v>2020</v>
      </c>
      <c r="C1576">
        <v>707</v>
      </c>
      <c r="D1576">
        <v>0</v>
      </c>
      <c r="E1576">
        <v>339</v>
      </c>
      <c r="F1576">
        <v>0</v>
      </c>
      <c r="G1576">
        <v>127</v>
      </c>
      <c r="H1576">
        <v>277</v>
      </c>
      <c r="I1576" s="359">
        <v>1709</v>
      </c>
      <c r="J1576" t="s">
        <v>1276</v>
      </c>
      <c r="K1576" t="str">
        <f>INDEX('Planning Periods'!$O$2:$O$540,MATCH('Table B Values'!A1576,'Planning Periods'!$A$2:$A$540,0))</f>
        <v>San Francisco County</v>
      </c>
      <c r="S1576" t="s">
        <v>1037</v>
      </c>
      <c r="T1576">
        <v>2019</v>
      </c>
      <c r="U1576">
        <v>0</v>
      </c>
    </row>
    <row r="1577" spans="1:21">
      <c r="A1577" t="s">
        <v>977</v>
      </c>
      <c r="B1577">
        <v>2020</v>
      </c>
      <c r="C1577">
        <v>0</v>
      </c>
      <c r="D1577">
        <v>0</v>
      </c>
      <c r="E1577">
        <v>0</v>
      </c>
      <c r="F1577">
        <v>15</v>
      </c>
      <c r="G1577">
        <v>0</v>
      </c>
      <c r="H1577">
        <v>0</v>
      </c>
      <c r="I1577">
        <v>41</v>
      </c>
      <c r="J1577" t="s">
        <v>1276</v>
      </c>
      <c r="K1577" t="str">
        <f>INDEX('Planning Periods'!$O$2:$O$540,MATCH('Table B Values'!A1577,'Planning Periods'!$A$2:$A$540,0))</f>
        <v>Los Angeles County</v>
      </c>
      <c r="S1577" t="s">
        <v>965</v>
      </c>
      <c r="T1577">
        <v>2019</v>
      </c>
      <c r="U1577">
        <v>0</v>
      </c>
    </row>
    <row r="1578" spans="1:21">
      <c r="A1578" t="s">
        <v>979</v>
      </c>
      <c r="B1578">
        <v>2020</v>
      </c>
      <c r="C1578">
        <v>0</v>
      </c>
      <c r="D1578">
        <v>0</v>
      </c>
      <c r="E1578">
        <v>0</v>
      </c>
      <c r="F1578">
        <v>0</v>
      </c>
      <c r="G1578">
        <v>0</v>
      </c>
      <c r="H1578">
        <v>143</v>
      </c>
      <c r="I1578">
        <v>15</v>
      </c>
      <c r="J1578" t="s">
        <v>1276</v>
      </c>
      <c r="K1578" t="str">
        <f>INDEX('Planning Periods'!$O$2:$O$540,MATCH('Table B Values'!A1578,'Planning Periods'!$A$2:$A$540,0))</f>
        <v>Riverside County</v>
      </c>
      <c r="S1578" t="s">
        <v>960</v>
      </c>
      <c r="T1578">
        <v>2019</v>
      </c>
      <c r="U1578">
        <v>0</v>
      </c>
    </row>
    <row r="1579" spans="1:21">
      <c r="A1579" t="s">
        <v>981</v>
      </c>
      <c r="B1579">
        <v>2020</v>
      </c>
      <c r="C1579">
        <v>0</v>
      </c>
      <c r="D1579">
        <v>0</v>
      </c>
      <c r="E1579">
        <v>0</v>
      </c>
      <c r="F1579">
        <v>69</v>
      </c>
      <c r="G1579">
        <v>0</v>
      </c>
      <c r="H1579">
        <v>12</v>
      </c>
      <c r="I1579">
        <v>18</v>
      </c>
      <c r="J1579" t="s">
        <v>1276</v>
      </c>
      <c r="K1579" t="str">
        <f>INDEX('Planning Periods'!$O$2:$O$540,MATCH('Table B Values'!A1579,'Planning Periods'!$A$2:$A$540,0))</f>
        <v>Los Angeles County</v>
      </c>
      <c r="S1579" t="s">
        <v>986</v>
      </c>
      <c r="T1579">
        <v>2019</v>
      </c>
      <c r="U1579">
        <v>0</v>
      </c>
    </row>
    <row r="1580" spans="1:21">
      <c r="A1580" t="s">
        <v>770</v>
      </c>
      <c r="B1580">
        <v>2020</v>
      </c>
      <c r="C1580">
        <v>937</v>
      </c>
      <c r="D1580">
        <v>0</v>
      </c>
      <c r="E1580">
        <v>768</v>
      </c>
      <c r="F1580">
        <v>0</v>
      </c>
      <c r="G1580">
        <v>3</v>
      </c>
      <c r="H1580">
        <v>0</v>
      </c>
      <c r="I1580">
        <v>4774</v>
      </c>
      <c r="J1580" t="s">
        <v>1276</v>
      </c>
      <c r="K1580" t="str">
        <f>INDEX('Planning Periods'!$O$2:$O$540,MATCH('Table B Values'!A1580,'Planning Periods'!$A$2:$A$540,0))</f>
        <v>San Diego County</v>
      </c>
      <c r="S1580" t="s">
        <v>981</v>
      </c>
      <c r="T1580">
        <v>2019</v>
      </c>
      <c r="U1580">
        <v>0</v>
      </c>
    </row>
    <row r="1581" spans="1:21">
      <c r="A1581" t="s">
        <v>915</v>
      </c>
      <c r="B1581">
        <v>2020</v>
      </c>
      <c r="C1581">
        <v>0</v>
      </c>
      <c r="D1581">
        <v>20</v>
      </c>
      <c r="E1581">
        <v>0</v>
      </c>
      <c r="F1581">
        <v>47</v>
      </c>
      <c r="G1581">
        <v>0</v>
      </c>
      <c r="H1581">
        <v>241</v>
      </c>
      <c r="I1581">
        <v>315</v>
      </c>
      <c r="J1581" t="s">
        <v>1276</v>
      </c>
      <c r="K1581" t="str">
        <f>INDEX('Planning Periods'!$O$2:$O$540,MATCH('Table B Values'!A1581,'Planning Periods'!$A$2:$A$540,0))</f>
        <v>San Diego County</v>
      </c>
      <c r="S1581" t="s">
        <v>974</v>
      </c>
      <c r="T1581">
        <v>2019</v>
      </c>
      <c r="U1581">
        <v>13</v>
      </c>
    </row>
    <row r="1582" spans="1:21">
      <c r="A1582" t="s">
        <v>986</v>
      </c>
      <c r="B1582">
        <v>2020</v>
      </c>
      <c r="C1582">
        <v>0</v>
      </c>
      <c r="D1582">
        <v>1</v>
      </c>
      <c r="E1582">
        <v>0</v>
      </c>
      <c r="F1582">
        <v>3</v>
      </c>
      <c r="G1582">
        <v>0</v>
      </c>
      <c r="H1582">
        <v>7</v>
      </c>
      <c r="I1582">
        <v>17</v>
      </c>
      <c r="J1582" t="s">
        <v>1276</v>
      </c>
      <c r="K1582" t="str">
        <f>INDEX('Planning Periods'!$O$2:$O$540,MATCH('Table B Values'!A1582,'Planning Periods'!$A$2:$A$540,0))</f>
        <v>Los Angeles County</v>
      </c>
      <c r="S1582" t="s">
        <v>915</v>
      </c>
      <c r="T1582">
        <v>2019</v>
      </c>
      <c r="U1582">
        <v>0</v>
      </c>
    </row>
    <row r="1583" spans="1:21">
      <c r="A1583" t="s">
        <v>933</v>
      </c>
      <c r="B1583">
        <v>2020</v>
      </c>
      <c r="C1583">
        <v>0</v>
      </c>
      <c r="D1583">
        <v>0</v>
      </c>
      <c r="E1583">
        <v>0</v>
      </c>
      <c r="F1583">
        <v>0</v>
      </c>
      <c r="G1583">
        <v>0</v>
      </c>
      <c r="H1583">
        <v>0</v>
      </c>
      <c r="I1583">
        <v>6</v>
      </c>
      <c r="J1583" t="s">
        <v>1276</v>
      </c>
      <c r="K1583" t="str">
        <f>INDEX('Planning Periods'!$O$2:$O$540,MATCH('Table B Values'!A1583,'Planning Periods'!$A$2:$A$540,0))</f>
        <v>Fresno County</v>
      </c>
      <c r="S1583" t="s">
        <v>961</v>
      </c>
      <c r="T1583">
        <v>2019</v>
      </c>
      <c r="U1583">
        <v>0</v>
      </c>
    </row>
    <row r="1584" spans="1:21">
      <c r="A1584" t="s">
        <v>827</v>
      </c>
      <c r="B1584">
        <v>2020</v>
      </c>
      <c r="C1584">
        <v>14</v>
      </c>
      <c r="D1584">
        <v>0</v>
      </c>
      <c r="E1584">
        <v>1</v>
      </c>
      <c r="F1584">
        <v>30</v>
      </c>
      <c r="G1584">
        <v>5</v>
      </c>
      <c r="H1584">
        <v>0</v>
      </c>
      <c r="I1584">
        <v>415</v>
      </c>
      <c r="J1584" t="s">
        <v>1276</v>
      </c>
      <c r="K1584" t="str">
        <f>INDEX('Planning Periods'!$O$2:$O$540,MATCH('Table B Values'!A1584,'Planning Periods'!$A$2:$A$540,0))</f>
        <v>San Luis Obispo County</v>
      </c>
      <c r="S1584" t="s">
        <v>972</v>
      </c>
      <c r="T1584">
        <v>2019</v>
      </c>
      <c r="U1584">
        <v>0</v>
      </c>
    </row>
    <row r="1585" spans="1:21">
      <c r="A1585" t="s">
        <v>928</v>
      </c>
      <c r="B1585">
        <v>2020</v>
      </c>
      <c r="C1585">
        <v>0</v>
      </c>
      <c r="D1585">
        <v>0</v>
      </c>
      <c r="E1585">
        <v>0</v>
      </c>
      <c r="F1585">
        <v>22</v>
      </c>
      <c r="G1585">
        <v>0</v>
      </c>
      <c r="H1585">
        <v>26</v>
      </c>
      <c r="I1585">
        <v>264</v>
      </c>
      <c r="J1585" t="s">
        <v>1276</v>
      </c>
      <c r="K1585" t="str">
        <f>INDEX('Planning Periods'!$O$2:$O$540,MATCH('Table B Values'!A1585,'Planning Periods'!$A$2:$A$540,0))</f>
        <v>San Luis Obispo County</v>
      </c>
      <c r="S1585" t="s">
        <v>770</v>
      </c>
      <c r="T1585">
        <v>2019</v>
      </c>
      <c r="U1585">
        <v>154</v>
      </c>
    </row>
    <row r="1586" spans="1:21">
      <c r="A1586" t="s">
        <v>830</v>
      </c>
      <c r="B1586">
        <v>2020</v>
      </c>
      <c r="C1586">
        <v>37</v>
      </c>
      <c r="D1586">
        <v>0</v>
      </c>
      <c r="E1586">
        <v>34</v>
      </c>
      <c r="F1586">
        <v>0</v>
      </c>
      <c r="G1586">
        <v>0</v>
      </c>
      <c r="H1586">
        <v>0</v>
      </c>
      <c r="I1586">
        <v>174</v>
      </c>
      <c r="J1586" t="s">
        <v>1276</v>
      </c>
      <c r="K1586" t="str">
        <f>INDEX('Planning Periods'!$O$2:$O$540,MATCH('Table B Values'!A1586,'Planning Periods'!$A$2:$A$540,0))</f>
        <v>San Diego County</v>
      </c>
      <c r="S1586" t="s">
        <v>1222</v>
      </c>
      <c r="T1586">
        <v>2019</v>
      </c>
      <c r="U1586">
        <v>0</v>
      </c>
    </row>
    <row r="1587" spans="1:21">
      <c r="A1587" t="s">
        <v>923</v>
      </c>
      <c r="B1587">
        <v>2020</v>
      </c>
      <c r="C1587">
        <v>43</v>
      </c>
      <c r="D1587">
        <v>1</v>
      </c>
      <c r="E1587">
        <v>18</v>
      </c>
      <c r="F1587">
        <v>0</v>
      </c>
      <c r="G1587">
        <v>0</v>
      </c>
      <c r="H1587">
        <v>0</v>
      </c>
      <c r="I1587">
        <v>26</v>
      </c>
      <c r="J1587" t="s">
        <v>1276</v>
      </c>
      <c r="K1587" t="str">
        <f>INDEX('Planning Periods'!$O$2:$O$540,MATCH('Table B Values'!A1587,'Planning Periods'!$A$2:$A$540,0))</f>
        <v>Alameda County</v>
      </c>
      <c r="S1587" t="s">
        <v>1223</v>
      </c>
      <c r="T1587">
        <v>2019</v>
      </c>
      <c r="U1587">
        <v>0</v>
      </c>
    </row>
    <row r="1588" spans="1:21">
      <c r="A1588" t="s">
        <v>936</v>
      </c>
      <c r="B1588">
        <v>2020</v>
      </c>
      <c r="C1588">
        <v>0</v>
      </c>
      <c r="D1588">
        <v>7</v>
      </c>
      <c r="E1588">
        <v>0</v>
      </c>
      <c r="F1588">
        <v>31</v>
      </c>
      <c r="G1588">
        <v>0</v>
      </c>
      <c r="H1588">
        <v>132</v>
      </c>
      <c r="I1588">
        <v>68</v>
      </c>
      <c r="J1588" t="s">
        <v>1276</v>
      </c>
      <c r="K1588" t="str">
        <f>INDEX('Planning Periods'!$O$2:$O$540,MATCH('Table B Values'!A1588,'Planning Periods'!$A$2:$A$540,0))</f>
        <v>San Joaquin County</v>
      </c>
      <c r="S1588" t="s">
        <v>1220</v>
      </c>
      <c r="T1588">
        <v>2019</v>
      </c>
      <c r="U1588">
        <v>0</v>
      </c>
    </row>
    <row r="1589" spans="1:21">
      <c r="A1589" t="s">
        <v>938</v>
      </c>
      <c r="B1589">
        <v>2020</v>
      </c>
      <c r="C1589">
        <v>396</v>
      </c>
      <c r="D1589">
        <v>0</v>
      </c>
      <c r="E1589">
        <v>105</v>
      </c>
      <c r="F1589">
        <v>0</v>
      </c>
      <c r="G1589">
        <v>33</v>
      </c>
      <c r="H1589">
        <v>129</v>
      </c>
      <c r="I1589">
        <v>717</v>
      </c>
      <c r="J1589" t="s">
        <v>1276</v>
      </c>
      <c r="K1589" t="str">
        <f>INDEX('Planning Periods'!$O$2:$O$540,MATCH('Table B Values'!A1589,'Planning Periods'!$A$2:$A$540,0))</f>
        <v>Santa Clara County</v>
      </c>
      <c r="S1589" t="s">
        <v>1208</v>
      </c>
      <c r="T1589">
        <v>2019</v>
      </c>
      <c r="U1589">
        <v>4</v>
      </c>
    </row>
    <row r="1590" spans="1:21">
      <c r="A1590" t="s">
        <v>931</v>
      </c>
      <c r="B1590">
        <v>2020</v>
      </c>
      <c r="C1590">
        <v>10</v>
      </c>
      <c r="D1590">
        <v>12</v>
      </c>
      <c r="E1590">
        <v>27</v>
      </c>
      <c r="F1590">
        <v>25</v>
      </c>
      <c r="G1590">
        <v>0</v>
      </c>
      <c r="H1590">
        <v>6</v>
      </c>
      <c r="I1590">
        <v>81</v>
      </c>
      <c r="J1590" t="s">
        <v>1276</v>
      </c>
      <c r="K1590" t="str">
        <f>INDEX('Planning Periods'!$O$2:$O$540,MATCH('Table B Values'!A1590,'Planning Periods'!$A$2:$A$540,0))</f>
        <v>Orange County</v>
      </c>
      <c r="S1590" t="s">
        <v>1228</v>
      </c>
      <c r="T1590">
        <v>2019</v>
      </c>
      <c r="U1590">
        <v>0</v>
      </c>
    </row>
    <row r="1591" spans="1:21">
      <c r="A1591" t="s">
        <v>924</v>
      </c>
      <c r="B1591">
        <v>2020</v>
      </c>
      <c r="C1591">
        <v>0</v>
      </c>
      <c r="D1591">
        <v>0</v>
      </c>
      <c r="E1591">
        <v>0</v>
      </c>
      <c r="F1591">
        <v>0</v>
      </c>
      <c r="G1591">
        <v>0</v>
      </c>
      <c r="H1591">
        <v>49</v>
      </c>
      <c r="I1591">
        <v>135</v>
      </c>
      <c r="J1591" t="s">
        <v>1276</v>
      </c>
      <c r="K1591" t="str">
        <f>INDEX('Planning Periods'!$O$2:$O$540,MATCH('Table B Values'!A1591,'Planning Periods'!$A$2:$A$540,0))</f>
        <v>San Diego County</v>
      </c>
      <c r="S1591" t="s">
        <v>843</v>
      </c>
      <c r="T1591">
        <v>2019</v>
      </c>
      <c r="U1591">
        <v>0</v>
      </c>
    </row>
    <row r="1592" spans="1:21">
      <c r="A1592" t="s">
        <v>809</v>
      </c>
      <c r="B1592">
        <v>2020</v>
      </c>
      <c r="C1592">
        <v>0</v>
      </c>
      <c r="D1592">
        <v>0</v>
      </c>
      <c r="E1592">
        <v>0</v>
      </c>
      <c r="F1592">
        <v>0</v>
      </c>
      <c r="G1592">
        <v>0</v>
      </c>
      <c r="H1592">
        <v>25</v>
      </c>
      <c r="I1592">
        <v>0</v>
      </c>
      <c r="J1592" t="s">
        <v>1276</v>
      </c>
      <c r="K1592" t="str">
        <f>INDEX('Planning Periods'!$O$2:$O$540,MATCH('Table B Values'!A1592,'Planning Periods'!$A$2:$A$540,0))</f>
        <v>Ventura County</v>
      </c>
      <c r="S1592" t="s">
        <v>1229</v>
      </c>
      <c r="T1592">
        <v>2019</v>
      </c>
      <c r="U1592">
        <v>0</v>
      </c>
    </row>
    <row r="1593" spans="1:21">
      <c r="A1593" t="s">
        <v>812</v>
      </c>
      <c r="B1593">
        <v>2020</v>
      </c>
      <c r="C1593">
        <v>0</v>
      </c>
      <c r="D1593">
        <v>0</v>
      </c>
      <c r="E1593">
        <v>0</v>
      </c>
      <c r="F1593">
        <v>0</v>
      </c>
      <c r="G1593">
        <v>0</v>
      </c>
      <c r="H1593">
        <v>0</v>
      </c>
      <c r="I1593">
        <v>934</v>
      </c>
      <c r="J1593" t="s">
        <v>1276</v>
      </c>
      <c r="K1593" t="str">
        <f>INDEX('Planning Periods'!$O$2:$O$540,MATCH('Table B Values'!A1593,'Planning Periods'!$A$2:$A$540,0))</f>
        <v>San Bernardino County</v>
      </c>
      <c r="S1593" t="s">
        <v>1210</v>
      </c>
      <c r="T1593">
        <v>2019</v>
      </c>
      <c r="U1593">
        <v>0</v>
      </c>
    </row>
    <row r="1594" spans="1:21">
      <c r="A1594" t="s">
        <v>1255</v>
      </c>
      <c r="B1594">
        <v>2020</v>
      </c>
      <c r="C1594">
        <v>0</v>
      </c>
      <c r="D1594">
        <v>0</v>
      </c>
      <c r="E1594">
        <v>104</v>
      </c>
      <c r="F1594">
        <v>0</v>
      </c>
      <c r="G1594">
        <v>25</v>
      </c>
      <c r="H1594">
        <v>0</v>
      </c>
      <c r="I1594">
        <v>338</v>
      </c>
      <c r="J1594" t="s">
        <v>1276</v>
      </c>
      <c r="K1594" t="str">
        <f>INDEX('Planning Periods'!$O$2:$O$540,MATCH('Table B Values'!A1594,'Planning Periods'!$A$2:$A$540,0))</f>
        <v>Contra Costa County</v>
      </c>
      <c r="S1594" t="s">
        <v>954</v>
      </c>
      <c r="T1594">
        <v>2019</v>
      </c>
      <c r="U1594">
        <v>0</v>
      </c>
    </row>
    <row r="1595" spans="1:21">
      <c r="A1595" t="s">
        <v>1257</v>
      </c>
      <c r="B1595">
        <v>2020</v>
      </c>
      <c r="C1595">
        <v>1</v>
      </c>
      <c r="D1595">
        <v>8</v>
      </c>
      <c r="E1595">
        <v>1</v>
      </c>
      <c r="F1595">
        <v>6</v>
      </c>
      <c r="G1595">
        <v>0</v>
      </c>
      <c r="H1595">
        <v>0</v>
      </c>
      <c r="I1595">
        <v>9</v>
      </c>
      <c r="J1595" t="s">
        <v>1276</v>
      </c>
      <c r="K1595" t="str">
        <f>INDEX('Planning Periods'!$O$2:$O$540,MATCH('Table B Values'!A1595,'Planning Periods'!$A$2:$A$540,0))</f>
        <v>Marin County</v>
      </c>
      <c r="S1595" t="s">
        <v>888</v>
      </c>
      <c r="T1595">
        <v>2019</v>
      </c>
      <c r="U1595">
        <v>0</v>
      </c>
    </row>
    <row r="1596" spans="1:21">
      <c r="A1596" t="s">
        <v>1256</v>
      </c>
      <c r="B1596">
        <v>2020</v>
      </c>
      <c r="C1596">
        <v>0</v>
      </c>
      <c r="D1596">
        <v>0</v>
      </c>
      <c r="E1596">
        <v>0</v>
      </c>
      <c r="F1596">
        <v>0</v>
      </c>
      <c r="G1596">
        <v>0</v>
      </c>
      <c r="H1596">
        <v>0</v>
      </c>
      <c r="I1596">
        <v>95</v>
      </c>
      <c r="J1596" t="s">
        <v>1276</v>
      </c>
      <c r="K1596" t="str">
        <f>INDEX('Planning Periods'!$O$2:$O$540,MATCH('Table B Values'!A1596,'Planning Periods'!$A$2:$A$540,0))</f>
        <v>Stanislaus County</v>
      </c>
      <c r="S1596" t="s">
        <v>1225</v>
      </c>
      <c r="T1596">
        <v>2019</v>
      </c>
      <c r="U1596">
        <v>0</v>
      </c>
    </row>
    <row r="1597" spans="1:21">
      <c r="A1597" t="s">
        <v>1254</v>
      </c>
      <c r="B1597">
        <v>2020</v>
      </c>
      <c r="C1597">
        <v>193</v>
      </c>
      <c r="D1597">
        <v>0</v>
      </c>
      <c r="E1597">
        <v>40</v>
      </c>
      <c r="F1597">
        <v>0</v>
      </c>
      <c r="G1597">
        <v>9</v>
      </c>
      <c r="H1597">
        <v>0</v>
      </c>
      <c r="I1597">
        <v>865</v>
      </c>
      <c r="J1597" t="s">
        <v>1276</v>
      </c>
      <c r="K1597" t="str">
        <f>INDEX('Planning Periods'!$O$2:$O$540,MATCH('Table B Values'!A1597,'Planning Periods'!$A$2:$A$540,0))</f>
        <v>Alameda County</v>
      </c>
      <c r="S1597" t="s">
        <v>841</v>
      </c>
      <c r="T1597">
        <v>2019</v>
      </c>
      <c r="U1597">
        <v>0</v>
      </c>
    </row>
    <row r="1598" spans="1:21">
      <c r="A1598" t="s">
        <v>803</v>
      </c>
      <c r="B1598">
        <v>2020</v>
      </c>
      <c r="C1598">
        <v>0</v>
      </c>
      <c r="D1598">
        <v>0</v>
      </c>
      <c r="E1598">
        <v>0</v>
      </c>
      <c r="F1598">
        <v>0</v>
      </c>
      <c r="G1598">
        <v>0</v>
      </c>
      <c r="H1598">
        <v>39</v>
      </c>
      <c r="I1598">
        <v>1</v>
      </c>
      <c r="J1598" t="s">
        <v>1276</v>
      </c>
      <c r="K1598" t="str">
        <f>INDEX('Planning Periods'!$O$2:$O$540,MATCH('Table B Values'!A1598,'Planning Periods'!$A$2:$A$540,0))</f>
        <v>Orange County</v>
      </c>
      <c r="S1598" t="s">
        <v>845</v>
      </c>
      <c r="T1598">
        <v>2019</v>
      </c>
      <c r="U1598">
        <v>0</v>
      </c>
    </row>
    <row r="1599" spans="1:21">
      <c r="A1599" t="s">
        <v>815</v>
      </c>
      <c r="B1599">
        <v>2020</v>
      </c>
      <c r="C1599">
        <v>0</v>
      </c>
      <c r="D1599">
        <v>0</v>
      </c>
      <c r="E1599">
        <v>0</v>
      </c>
      <c r="F1599">
        <v>0</v>
      </c>
      <c r="G1599">
        <v>0</v>
      </c>
      <c r="H1599">
        <v>0</v>
      </c>
      <c r="I1599">
        <v>51</v>
      </c>
      <c r="J1599" t="s">
        <v>1276</v>
      </c>
      <c r="K1599" t="str">
        <f>INDEX('Planning Periods'!$O$2:$O$540,MATCH('Table B Values'!A1599,'Planning Periods'!$A$2:$A$540,0))</f>
        <v>Butte County</v>
      </c>
      <c r="S1599" t="s">
        <v>833</v>
      </c>
      <c r="T1599">
        <v>2019</v>
      </c>
      <c r="U1599">
        <v>2</v>
      </c>
    </row>
    <row r="1600" spans="1:21">
      <c r="A1600" t="s">
        <v>824</v>
      </c>
      <c r="B1600">
        <v>2020</v>
      </c>
      <c r="C1600">
        <v>0</v>
      </c>
      <c r="D1600">
        <v>5</v>
      </c>
      <c r="E1600">
        <v>3</v>
      </c>
      <c r="F1600">
        <v>1</v>
      </c>
      <c r="G1600">
        <v>43</v>
      </c>
      <c r="H1600">
        <v>1</v>
      </c>
      <c r="I1600">
        <v>310</v>
      </c>
      <c r="J1600" t="s">
        <v>1276</v>
      </c>
      <c r="K1600" t="str">
        <f>INDEX('Planning Periods'!$O$2:$O$540,MATCH('Table B Values'!A1600,'Planning Periods'!$A$2:$A$540,0))</f>
        <v>Ventura County</v>
      </c>
      <c r="S1600" t="s">
        <v>1224</v>
      </c>
      <c r="T1600">
        <v>2019</v>
      </c>
      <c r="U1600">
        <v>0</v>
      </c>
    </row>
    <row r="1601" spans="1:21">
      <c r="A1601" t="s">
        <v>1214</v>
      </c>
      <c r="B1601">
        <v>2020</v>
      </c>
      <c r="C1601">
        <v>0</v>
      </c>
      <c r="D1601">
        <v>1</v>
      </c>
      <c r="E1601">
        <v>0</v>
      </c>
      <c r="F1601">
        <v>9</v>
      </c>
      <c r="G1601">
        <v>0</v>
      </c>
      <c r="H1601">
        <v>12</v>
      </c>
      <c r="I1601">
        <v>11</v>
      </c>
      <c r="J1601" t="s">
        <v>1276</v>
      </c>
      <c r="K1601" t="str">
        <f>INDEX('Planning Periods'!$O$2:$O$540,MATCH('Table B Values'!A1601,'Planning Periods'!$A$2:$A$540,0))</f>
        <v>Monterey County</v>
      </c>
      <c r="S1601" t="s">
        <v>1093</v>
      </c>
      <c r="T1601">
        <v>2020</v>
      </c>
      <c r="U1601">
        <v>0</v>
      </c>
    </row>
    <row r="1602" spans="1:21">
      <c r="A1602" t="s">
        <v>1207</v>
      </c>
      <c r="B1602">
        <v>2020</v>
      </c>
      <c r="C1602">
        <v>0</v>
      </c>
      <c r="D1602">
        <v>0</v>
      </c>
      <c r="E1602">
        <v>0</v>
      </c>
      <c r="F1602">
        <v>0</v>
      </c>
      <c r="G1602">
        <v>0</v>
      </c>
      <c r="H1602">
        <v>3</v>
      </c>
      <c r="I1602">
        <v>0</v>
      </c>
      <c r="J1602" t="s">
        <v>1276</v>
      </c>
      <c r="K1602" t="str">
        <f>INDEX('Planning Periods'!$O$2:$O$540,MATCH('Table B Values'!A1602,'Planning Periods'!$A$2:$A$540,0))</f>
        <v>Glenn County</v>
      </c>
      <c r="S1602" t="s">
        <v>1091</v>
      </c>
      <c r="T1602">
        <v>2020</v>
      </c>
      <c r="U1602">
        <v>0</v>
      </c>
    </row>
    <row r="1603" spans="1:21">
      <c r="A1603" t="s">
        <v>806</v>
      </c>
      <c r="B1603">
        <v>2020</v>
      </c>
      <c r="C1603">
        <v>0</v>
      </c>
      <c r="D1603">
        <v>0</v>
      </c>
      <c r="E1603">
        <v>0</v>
      </c>
      <c r="F1603">
        <v>0</v>
      </c>
      <c r="G1603">
        <v>0</v>
      </c>
      <c r="H1603">
        <v>0</v>
      </c>
      <c r="I1603">
        <v>185</v>
      </c>
      <c r="J1603" t="s">
        <v>1276</v>
      </c>
      <c r="K1603" t="str">
        <f>INDEX('Planning Periods'!$O$2:$O$540,MATCH('Table B Values'!A1603,'Planning Periods'!$A$2:$A$540,0))</f>
        <v>Orange County</v>
      </c>
      <c r="S1603" t="s">
        <v>1139</v>
      </c>
      <c r="T1603">
        <v>2020</v>
      </c>
      <c r="U1603">
        <v>0</v>
      </c>
    </row>
    <row r="1604" spans="1:21">
      <c r="A1604" t="s">
        <v>1209</v>
      </c>
      <c r="B1604">
        <v>2020</v>
      </c>
      <c r="C1604">
        <v>10</v>
      </c>
      <c r="D1604">
        <v>0</v>
      </c>
      <c r="E1604">
        <v>70</v>
      </c>
      <c r="F1604">
        <v>0</v>
      </c>
      <c r="G1604">
        <v>0</v>
      </c>
      <c r="H1604">
        <v>0</v>
      </c>
      <c r="I1604">
        <v>0</v>
      </c>
      <c r="J1604" t="s">
        <v>1276</v>
      </c>
      <c r="K1604" t="str">
        <f>INDEX('Planning Periods'!$O$2:$O$540,MATCH('Table B Values'!A1604,'Planning Periods'!$A$2:$A$540,0))</f>
        <v>Fresno County</v>
      </c>
      <c r="S1604" t="s">
        <v>1086</v>
      </c>
      <c r="T1604">
        <v>2020</v>
      </c>
      <c r="U1604">
        <v>0</v>
      </c>
    </row>
    <row r="1605" spans="1:21">
      <c r="A1605" t="s">
        <v>1206</v>
      </c>
      <c r="B1605">
        <v>2020</v>
      </c>
      <c r="C1605">
        <v>0</v>
      </c>
      <c r="D1605">
        <v>0</v>
      </c>
      <c r="E1605">
        <v>0</v>
      </c>
      <c r="F1605">
        <v>0</v>
      </c>
      <c r="G1605">
        <v>0</v>
      </c>
      <c r="H1605">
        <v>9</v>
      </c>
      <c r="I1605">
        <v>44</v>
      </c>
      <c r="J1605" t="s">
        <v>1276</v>
      </c>
      <c r="K1605" t="str">
        <f>INDEX('Planning Periods'!$O$2:$O$540,MATCH('Table B Values'!A1605,'Planning Periods'!$A$2:$A$540,0))</f>
        <v>Contra Costa County</v>
      </c>
      <c r="S1605" t="s">
        <v>1277</v>
      </c>
      <c r="T1605">
        <v>2020</v>
      </c>
      <c r="U1605">
        <v>0</v>
      </c>
    </row>
    <row r="1606" spans="1:21">
      <c r="A1606" t="s">
        <v>916</v>
      </c>
      <c r="B1606">
        <v>2020</v>
      </c>
      <c r="C1606">
        <v>0</v>
      </c>
      <c r="D1606">
        <v>0</v>
      </c>
      <c r="E1606">
        <v>0</v>
      </c>
      <c r="F1606">
        <v>0</v>
      </c>
      <c r="G1606">
        <v>0</v>
      </c>
      <c r="H1606">
        <v>0</v>
      </c>
      <c r="I1606">
        <v>236</v>
      </c>
      <c r="J1606" t="s">
        <v>1276</v>
      </c>
      <c r="K1606" t="str">
        <f>INDEX('Planning Periods'!$O$2:$O$540,MATCH('Table B Values'!A1606,'Planning Periods'!$A$2:$A$540,0))</f>
        <v>Riverside County</v>
      </c>
      <c r="S1606" t="s">
        <v>1137</v>
      </c>
      <c r="T1606">
        <v>2020</v>
      </c>
      <c r="U1606">
        <v>0</v>
      </c>
    </row>
    <row r="1607" spans="1:21">
      <c r="A1607" t="s">
        <v>1252</v>
      </c>
      <c r="B1607">
        <v>2020</v>
      </c>
      <c r="C1607">
        <v>30</v>
      </c>
      <c r="D1607">
        <v>0</v>
      </c>
      <c r="E1607">
        <v>27</v>
      </c>
      <c r="F1607">
        <v>18</v>
      </c>
      <c r="G1607">
        <v>0</v>
      </c>
      <c r="H1607">
        <v>20</v>
      </c>
      <c r="I1607">
        <v>44</v>
      </c>
      <c r="J1607" t="s">
        <v>1276</v>
      </c>
      <c r="K1607" t="str">
        <f>INDEX('Planning Periods'!$O$2:$O$540,MATCH('Table B Values'!A1607,'Planning Periods'!$A$2:$A$540,0))</f>
        <v>Napa County</v>
      </c>
      <c r="S1607" t="s">
        <v>1142</v>
      </c>
      <c r="T1607">
        <v>2020</v>
      </c>
      <c r="U1607">
        <v>0</v>
      </c>
    </row>
    <row r="1608" spans="1:21">
      <c r="A1608" t="s">
        <v>1253</v>
      </c>
      <c r="B1608">
        <v>2020</v>
      </c>
      <c r="C1608">
        <v>0</v>
      </c>
      <c r="D1608">
        <v>0</v>
      </c>
      <c r="E1608">
        <v>0</v>
      </c>
      <c r="F1608">
        <v>3</v>
      </c>
      <c r="G1608">
        <v>0</v>
      </c>
      <c r="H1608">
        <v>5</v>
      </c>
      <c r="I1608">
        <v>10</v>
      </c>
      <c r="J1608" t="s">
        <v>1276</v>
      </c>
      <c r="K1608" t="str">
        <f>INDEX('Planning Periods'!$O$2:$O$540,MATCH('Table B Values'!A1608,'Planning Periods'!$A$2:$A$540,0))</f>
        <v>Napa County</v>
      </c>
      <c r="S1608" t="s">
        <v>1107</v>
      </c>
      <c r="T1608">
        <v>2020</v>
      </c>
      <c r="U1608">
        <v>0</v>
      </c>
    </row>
    <row r="1609" spans="1:21">
      <c r="A1609" t="s">
        <v>1264</v>
      </c>
      <c r="B1609">
        <v>2020</v>
      </c>
      <c r="C1609">
        <v>42</v>
      </c>
      <c r="D1609">
        <v>0</v>
      </c>
      <c r="E1609">
        <v>45</v>
      </c>
      <c r="F1609">
        <v>0</v>
      </c>
      <c r="G1609">
        <v>18</v>
      </c>
      <c r="H1609">
        <v>0</v>
      </c>
      <c r="I1609">
        <v>1384</v>
      </c>
      <c r="J1609" t="s">
        <v>1276</v>
      </c>
      <c r="K1609" t="str">
        <f>INDEX('Planning Periods'!$O$2:$O$540,MATCH('Table B Values'!A1609,'Planning Periods'!$A$2:$A$540,0))</f>
        <v>Santa Clara County</v>
      </c>
      <c r="S1609" t="s">
        <v>1105</v>
      </c>
      <c r="T1609">
        <v>2020</v>
      </c>
      <c r="U1609">
        <v>0</v>
      </c>
    </row>
    <row r="1610" spans="1:21">
      <c r="A1610" t="s">
        <v>1265</v>
      </c>
      <c r="B1610">
        <v>2020</v>
      </c>
      <c r="C1610">
        <v>0</v>
      </c>
      <c r="D1610">
        <v>0</v>
      </c>
      <c r="E1610">
        <v>1</v>
      </c>
      <c r="F1610">
        <v>0</v>
      </c>
      <c r="G1610">
        <v>0</v>
      </c>
      <c r="H1610">
        <v>5</v>
      </c>
      <c r="I1610">
        <v>38</v>
      </c>
      <c r="J1610" t="s">
        <v>1276</v>
      </c>
      <c r="K1610" t="str">
        <f>INDEX('Planning Periods'!$O$2:$O$540,MATCH('Table B Values'!A1610,'Planning Periods'!$A$2:$A$540,0))</f>
        <v>Santa Clara County</v>
      </c>
      <c r="S1610" t="s">
        <v>1160</v>
      </c>
      <c r="T1610">
        <v>2020</v>
      </c>
      <c r="U1610">
        <v>0</v>
      </c>
    </row>
    <row r="1611" spans="1:21">
      <c r="A1611" t="s">
        <v>918</v>
      </c>
      <c r="B1611">
        <v>2020</v>
      </c>
      <c r="C1611">
        <v>0</v>
      </c>
      <c r="D1611">
        <v>0</v>
      </c>
      <c r="E1611">
        <v>0</v>
      </c>
      <c r="F1611">
        <v>0</v>
      </c>
      <c r="G1611">
        <v>0</v>
      </c>
      <c r="H1611">
        <v>8</v>
      </c>
      <c r="I1611">
        <v>16</v>
      </c>
      <c r="J1611" t="s">
        <v>1276</v>
      </c>
      <c r="K1611" t="str">
        <f>INDEX('Planning Periods'!$O$2:$O$540,MATCH('Table B Values'!A1611,'Planning Periods'!$A$2:$A$540,0))</f>
        <v>San Luis Obispo County</v>
      </c>
      <c r="S1611" t="s">
        <v>1109</v>
      </c>
      <c r="T1611">
        <v>2020</v>
      </c>
      <c r="U1611">
        <v>0</v>
      </c>
    </row>
    <row r="1612" spans="1:21">
      <c r="A1612" t="s">
        <v>1263</v>
      </c>
      <c r="B1612">
        <v>2020</v>
      </c>
      <c r="C1612">
        <v>0</v>
      </c>
      <c r="D1612">
        <v>0</v>
      </c>
      <c r="E1612">
        <v>0</v>
      </c>
      <c r="F1612">
        <v>0</v>
      </c>
      <c r="G1612">
        <v>0</v>
      </c>
      <c r="H1612">
        <v>1</v>
      </c>
      <c r="I1612">
        <v>1</v>
      </c>
      <c r="J1612" t="s">
        <v>1276</v>
      </c>
      <c r="K1612" t="str">
        <f>INDEX('Planning Periods'!$O$2:$O$540,MATCH('Table B Values'!A1612,'Planning Periods'!$A$2:$A$540,0))</f>
        <v>Siskiyou County</v>
      </c>
      <c r="S1612" t="s">
        <v>955</v>
      </c>
      <c r="T1612">
        <v>2020</v>
      </c>
      <c r="U1612">
        <v>0</v>
      </c>
    </row>
    <row r="1613" spans="1:21">
      <c r="A1613" t="s">
        <v>859</v>
      </c>
      <c r="B1613">
        <v>2020</v>
      </c>
      <c r="C1613">
        <v>65</v>
      </c>
      <c r="D1613">
        <v>0</v>
      </c>
      <c r="E1613">
        <v>71</v>
      </c>
      <c r="F1613">
        <v>2</v>
      </c>
      <c r="G1613">
        <v>0</v>
      </c>
      <c r="H1613">
        <v>0</v>
      </c>
      <c r="I1613">
        <v>186</v>
      </c>
      <c r="J1613" t="s">
        <v>1276</v>
      </c>
      <c r="K1613" t="str">
        <f>INDEX('Planning Periods'!$O$2:$O$540,MATCH('Table B Values'!A1613,'Planning Periods'!$A$2:$A$540,0))</f>
        <v>San Diego County</v>
      </c>
      <c r="S1613" t="s">
        <v>1108</v>
      </c>
      <c r="T1613">
        <v>2020</v>
      </c>
      <c r="U1613">
        <v>0</v>
      </c>
    </row>
    <row r="1614" spans="1:21">
      <c r="A1614" t="s">
        <v>926</v>
      </c>
      <c r="B1614">
        <v>2020</v>
      </c>
      <c r="C1614">
        <v>0</v>
      </c>
      <c r="D1614">
        <v>2</v>
      </c>
      <c r="E1614">
        <v>0</v>
      </c>
      <c r="F1614">
        <v>4</v>
      </c>
      <c r="G1614">
        <v>0</v>
      </c>
      <c r="H1614">
        <v>2</v>
      </c>
      <c r="I1614">
        <v>101</v>
      </c>
      <c r="J1614" t="s">
        <v>1276</v>
      </c>
      <c r="K1614" t="str">
        <f>INDEX('Planning Periods'!$O$2:$O$540,MATCH('Table B Values'!A1614,'Planning Periods'!$A$2:$A$540,0))</f>
        <v>Orange County</v>
      </c>
      <c r="S1614" t="s">
        <v>1153</v>
      </c>
      <c r="T1614">
        <v>2020</v>
      </c>
      <c r="U1614">
        <v>0</v>
      </c>
    </row>
    <row r="1615" spans="1:21">
      <c r="A1615" t="s">
        <v>929</v>
      </c>
      <c r="B1615">
        <v>2020</v>
      </c>
      <c r="C1615">
        <v>0</v>
      </c>
      <c r="D1615">
        <v>0</v>
      </c>
      <c r="E1615">
        <v>0</v>
      </c>
      <c r="F1615">
        <v>0</v>
      </c>
      <c r="G1615">
        <v>0</v>
      </c>
      <c r="H1615">
        <v>0</v>
      </c>
      <c r="I1615">
        <v>4</v>
      </c>
      <c r="J1615" t="s">
        <v>1276</v>
      </c>
      <c r="K1615" t="str">
        <f>INDEX('Planning Periods'!$O$2:$O$540,MATCH('Table B Values'!A1615,'Planning Periods'!$A$2:$A$540,0))</f>
        <v>Riverside County</v>
      </c>
      <c r="S1615" t="s">
        <v>1161</v>
      </c>
      <c r="T1615">
        <v>2020</v>
      </c>
      <c r="U1615">
        <v>0</v>
      </c>
    </row>
    <row r="1616" spans="1:21">
      <c r="A1616" t="s">
        <v>922</v>
      </c>
      <c r="B1616">
        <v>2020</v>
      </c>
      <c r="C1616">
        <v>0</v>
      </c>
      <c r="D1616">
        <v>13</v>
      </c>
      <c r="E1616">
        <v>0</v>
      </c>
      <c r="F1616">
        <v>4</v>
      </c>
      <c r="G1616">
        <v>0</v>
      </c>
      <c r="H1616">
        <v>7</v>
      </c>
      <c r="I1616">
        <v>32</v>
      </c>
      <c r="J1616" t="s">
        <v>1276</v>
      </c>
      <c r="K1616" t="str">
        <f>INDEX('Planning Periods'!$O$2:$O$540,MATCH('Table B Values'!A1616,'Planning Periods'!$A$2:$A$540,0))</f>
        <v>Los Angeles County</v>
      </c>
      <c r="S1616" t="s">
        <v>1152</v>
      </c>
      <c r="T1616">
        <v>2020</v>
      </c>
      <c r="U1616">
        <v>18</v>
      </c>
    </row>
    <row r="1617" spans="1:21">
      <c r="A1617" t="s">
        <v>1251</v>
      </c>
      <c r="B1617">
        <v>2020</v>
      </c>
      <c r="C1617">
        <v>0</v>
      </c>
      <c r="D1617">
        <v>0</v>
      </c>
      <c r="E1617">
        <v>0</v>
      </c>
      <c r="F1617">
        <v>1</v>
      </c>
      <c r="G1617">
        <v>0</v>
      </c>
      <c r="H1617">
        <v>1</v>
      </c>
      <c r="I1617">
        <v>0</v>
      </c>
      <c r="J1617" t="s">
        <v>1276</v>
      </c>
      <c r="K1617" t="str">
        <f>INDEX('Planning Periods'!$O$2:$O$540,MATCH('Table B Values'!A1617,'Planning Periods'!$A$2:$A$540,0))</f>
        <v>Stanislaus County</v>
      </c>
      <c r="S1617" t="s">
        <v>1150</v>
      </c>
      <c r="T1617">
        <v>2020</v>
      </c>
      <c r="U1617">
        <v>0</v>
      </c>
    </row>
    <row r="1618" spans="1:21">
      <c r="A1618" t="s">
        <v>912</v>
      </c>
      <c r="B1618">
        <v>2020</v>
      </c>
      <c r="C1618">
        <v>0</v>
      </c>
      <c r="D1618">
        <v>2</v>
      </c>
      <c r="E1618">
        <v>0</v>
      </c>
      <c r="F1618">
        <v>0</v>
      </c>
      <c r="G1618">
        <v>0</v>
      </c>
      <c r="H1618">
        <v>1</v>
      </c>
      <c r="I1618">
        <v>0</v>
      </c>
      <c r="J1618" t="s">
        <v>1276</v>
      </c>
      <c r="K1618" t="str">
        <f>INDEX('Planning Periods'!$O$2:$O$540,MATCH('Table B Values'!A1618,'Planning Periods'!$A$2:$A$540,0))</f>
        <v>San Bernardino County</v>
      </c>
      <c r="S1618" t="s">
        <v>1103</v>
      </c>
      <c r="T1618">
        <v>2020</v>
      </c>
      <c r="U1618">
        <v>0</v>
      </c>
    </row>
    <row r="1619" spans="1:21">
      <c r="A1619" t="s">
        <v>1250</v>
      </c>
      <c r="B1619">
        <v>2020</v>
      </c>
      <c r="C1619">
        <v>0</v>
      </c>
      <c r="D1619">
        <v>0</v>
      </c>
      <c r="E1619">
        <v>0</v>
      </c>
      <c r="F1619">
        <v>0</v>
      </c>
      <c r="G1619">
        <v>0</v>
      </c>
      <c r="H1619">
        <v>0</v>
      </c>
      <c r="I1619">
        <v>283</v>
      </c>
      <c r="J1619" t="s">
        <v>1276</v>
      </c>
      <c r="K1619" t="str">
        <f>INDEX('Planning Periods'!$O$2:$O$540,MATCH('Table B Values'!A1619,'Planning Periods'!$A$2:$A$540,0))</f>
        <v>Alameda County</v>
      </c>
      <c r="S1619" t="s">
        <v>1098</v>
      </c>
      <c r="T1619">
        <v>2020</v>
      </c>
      <c r="U1619">
        <v>0</v>
      </c>
    </row>
    <row r="1620" spans="1:21">
      <c r="A1620" t="s">
        <v>1215</v>
      </c>
      <c r="B1620">
        <v>2020</v>
      </c>
      <c r="C1620">
        <v>0</v>
      </c>
      <c r="D1620">
        <v>0</v>
      </c>
      <c r="E1620">
        <v>0</v>
      </c>
      <c r="F1620">
        <v>0</v>
      </c>
      <c r="G1620">
        <v>0</v>
      </c>
      <c r="H1620">
        <v>0</v>
      </c>
      <c r="I1620">
        <v>26</v>
      </c>
      <c r="J1620" t="s">
        <v>1276</v>
      </c>
      <c r="K1620" t="str">
        <f>INDEX('Planning Periods'!$O$2:$O$540,MATCH('Table B Values'!A1620,'Planning Periods'!$A$2:$A$540,0))</f>
        <v>San Mateo County</v>
      </c>
      <c r="S1620" t="s">
        <v>1077</v>
      </c>
      <c r="T1620">
        <v>2020</v>
      </c>
      <c r="U1620">
        <v>0</v>
      </c>
    </row>
    <row r="1621" spans="1:21">
      <c r="A1621" t="s">
        <v>1203</v>
      </c>
      <c r="B1621">
        <v>2020</v>
      </c>
      <c r="C1621">
        <v>0</v>
      </c>
      <c r="D1621">
        <v>0</v>
      </c>
      <c r="E1621">
        <v>0</v>
      </c>
      <c r="F1621">
        <v>0</v>
      </c>
      <c r="G1621">
        <v>0</v>
      </c>
      <c r="H1621">
        <v>9</v>
      </c>
      <c r="I1621">
        <v>36</v>
      </c>
      <c r="J1621" t="s">
        <v>1276</v>
      </c>
      <c r="K1621" t="str">
        <f>INDEX('Planning Periods'!$O$2:$O$540,MATCH('Table B Values'!A1621,'Planning Periods'!$A$2:$A$540,0))</f>
        <v>Alameda County</v>
      </c>
      <c r="S1621" t="s">
        <v>1100</v>
      </c>
      <c r="T1621">
        <v>2020</v>
      </c>
      <c r="U1621">
        <v>0</v>
      </c>
    </row>
    <row r="1622" spans="1:21">
      <c r="A1622" t="s">
        <v>1216</v>
      </c>
      <c r="B1622">
        <v>2020</v>
      </c>
      <c r="C1622">
        <v>3</v>
      </c>
      <c r="D1622">
        <v>0</v>
      </c>
      <c r="E1622">
        <v>0</v>
      </c>
      <c r="F1622">
        <v>0</v>
      </c>
      <c r="G1622">
        <v>0</v>
      </c>
      <c r="H1622">
        <v>0</v>
      </c>
      <c r="I1622">
        <v>531</v>
      </c>
      <c r="J1622" t="s">
        <v>1276</v>
      </c>
      <c r="K1622" t="str">
        <f>INDEX('Planning Periods'!$O$2:$O$540,MATCH('Table B Values'!A1622,'Planning Periods'!$A$2:$A$540,0))</f>
        <v>Los Angeles County</v>
      </c>
      <c r="S1622" t="s">
        <v>1151</v>
      </c>
      <c r="T1622">
        <v>2020</v>
      </c>
      <c r="U1622">
        <v>0</v>
      </c>
    </row>
    <row r="1623" spans="1:21">
      <c r="A1623" t="s">
        <v>1202</v>
      </c>
      <c r="B1623">
        <v>2020</v>
      </c>
      <c r="C1623">
        <v>0</v>
      </c>
      <c r="D1623">
        <v>0</v>
      </c>
      <c r="E1623">
        <v>0</v>
      </c>
      <c r="F1623">
        <v>0</v>
      </c>
      <c r="G1623">
        <v>0</v>
      </c>
      <c r="H1623">
        <v>1</v>
      </c>
      <c r="I1623">
        <v>15</v>
      </c>
      <c r="J1623" t="s">
        <v>1276</v>
      </c>
      <c r="K1623" t="str">
        <f>INDEX('Planning Periods'!$O$2:$O$540,MATCH('Table B Values'!A1623,'Planning Periods'!$A$2:$A$540,0))</f>
        <v>Contra Costa County</v>
      </c>
      <c r="S1623" t="s">
        <v>1295</v>
      </c>
      <c r="T1623">
        <v>2020</v>
      </c>
      <c r="U1623">
        <v>0</v>
      </c>
    </row>
    <row r="1624" spans="1:21">
      <c r="A1624" t="s">
        <v>791</v>
      </c>
      <c r="B1624">
        <v>2020</v>
      </c>
      <c r="C1624">
        <v>0</v>
      </c>
      <c r="D1624">
        <v>0</v>
      </c>
      <c r="E1624">
        <v>0</v>
      </c>
      <c r="F1624">
        <v>0</v>
      </c>
      <c r="G1624">
        <v>5</v>
      </c>
      <c r="H1624">
        <v>0</v>
      </c>
      <c r="I1624">
        <v>10</v>
      </c>
      <c r="J1624" t="s">
        <v>1276</v>
      </c>
      <c r="K1624" t="str">
        <f>INDEX('Planning Periods'!$O$2:$O$540,MATCH('Table B Values'!A1624,'Planning Periods'!$A$2:$A$540,0))</f>
        <v>Orange County</v>
      </c>
      <c r="S1624" t="s">
        <v>1096</v>
      </c>
      <c r="T1624">
        <v>2020</v>
      </c>
      <c r="U1624">
        <v>0</v>
      </c>
    </row>
    <row r="1625" spans="1:21">
      <c r="A1625" t="s">
        <v>794</v>
      </c>
      <c r="B1625">
        <v>2020</v>
      </c>
      <c r="C1625">
        <v>87</v>
      </c>
      <c r="D1625">
        <v>0</v>
      </c>
      <c r="E1625">
        <v>46</v>
      </c>
      <c r="F1625">
        <v>9</v>
      </c>
      <c r="G1625">
        <v>2</v>
      </c>
      <c r="H1625">
        <v>61</v>
      </c>
      <c r="I1625">
        <v>339</v>
      </c>
      <c r="J1625" t="s">
        <v>1276</v>
      </c>
      <c r="K1625" t="str">
        <f>INDEX('Planning Periods'!$O$2:$O$540,MATCH('Table B Values'!A1625,'Planning Periods'!$A$2:$A$540,0))</f>
        <v>Placer County</v>
      </c>
      <c r="S1625" t="s">
        <v>1088</v>
      </c>
      <c r="T1625">
        <v>2020</v>
      </c>
      <c r="U1625">
        <v>0</v>
      </c>
    </row>
    <row r="1626" spans="1:21">
      <c r="A1626" t="s">
        <v>852</v>
      </c>
      <c r="B1626">
        <v>2020</v>
      </c>
      <c r="C1626">
        <v>0</v>
      </c>
      <c r="D1626">
        <v>0</v>
      </c>
      <c r="E1626">
        <v>0</v>
      </c>
      <c r="F1626">
        <v>0</v>
      </c>
      <c r="G1626">
        <v>0</v>
      </c>
      <c r="H1626">
        <v>3</v>
      </c>
      <c r="I1626">
        <v>3</v>
      </c>
      <c r="J1626" t="s">
        <v>1276</v>
      </c>
      <c r="K1626" t="str">
        <f>INDEX('Planning Periods'!$O$2:$O$540,MATCH('Table B Values'!A1626,'Planning Periods'!$A$2:$A$540,0))</f>
        <v>El Dorado County</v>
      </c>
      <c r="S1626" t="s">
        <v>1136</v>
      </c>
      <c r="T1626">
        <v>2020</v>
      </c>
      <c r="U1626">
        <v>0</v>
      </c>
    </row>
    <row r="1627" spans="1:21">
      <c r="A1627" t="s">
        <v>849</v>
      </c>
      <c r="B1627">
        <v>2020</v>
      </c>
      <c r="C1627">
        <v>0</v>
      </c>
      <c r="D1627">
        <v>0</v>
      </c>
      <c r="E1627">
        <v>1</v>
      </c>
      <c r="F1627">
        <v>0</v>
      </c>
      <c r="G1627">
        <v>0</v>
      </c>
      <c r="H1627">
        <v>0</v>
      </c>
      <c r="I1627">
        <v>1</v>
      </c>
      <c r="J1627" t="s">
        <v>1276</v>
      </c>
      <c r="K1627" t="str">
        <f>INDEX('Planning Periods'!$O$2:$O$540,MATCH('Table B Values'!A1627,'Planning Periods'!$A$2:$A$540,0))</f>
        <v>Ventura County</v>
      </c>
      <c r="S1627" t="s">
        <v>1140</v>
      </c>
      <c r="T1627">
        <v>2020</v>
      </c>
      <c r="U1627">
        <v>0</v>
      </c>
    </row>
    <row r="1628" spans="1:21">
      <c r="A1628" t="s">
        <v>858</v>
      </c>
      <c r="B1628">
        <v>2020</v>
      </c>
      <c r="C1628">
        <v>0</v>
      </c>
      <c r="D1628">
        <v>0</v>
      </c>
      <c r="E1628">
        <v>0</v>
      </c>
      <c r="F1628">
        <v>0</v>
      </c>
      <c r="G1628">
        <v>0</v>
      </c>
      <c r="H1628">
        <v>0</v>
      </c>
      <c r="I1628">
        <v>360</v>
      </c>
      <c r="J1628" t="s">
        <v>1276</v>
      </c>
      <c r="K1628" t="str">
        <f>INDEX('Planning Periods'!$O$2:$O$540,MATCH('Table B Values'!A1628,'Planning Periods'!$A$2:$A$540,0))</f>
        <v>San Bernardino County</v>
      </c>
      <c r="S1628" t="s">
        <v>1148</v>
      </c>
      <c r="T1628">
        <v>2020</v>
      </c>
      <c r="U1628">
        <v>0</v>
      </c>
    </row>
    <row r="1629" spans="1:21">
      <c r="A1629" t="s">
        <v>861</v>
      </c>
      <c r="B1629">
        <v>2020</v>
      </c>
      <c r="C1629">
        <v>0</v>
      </c>
      <c r="D1629">
        <v>0</v>
      </c>
      <c r="E1629">
        <v>0</v>
      </c>
      <c r="F1629">
        <v>0</v>
      </c>
      <c r="G1629">
        <v>0</v>
      </c>
      <c r="H1629">
        <v>0</v>
      </c>
      <c r="I1629">
        <v>203</v>
      </c>
      <c r="J1629" t="s">
        <v>1276</v>
      </c>
      <c r="K1629" t="str">
        <f>INDEX('Planning Periods'!$O$2:$O$540,MATCH('Table B Values'!A1629,'Planning Periods'!$A$2:$A$540,0))</f>
        <v>Riverside County</v>
      </c>
      <c r="S1629" t="s">
        <v>1149</v>
      </c>
      <c r="T1629">
        <v>2020</v>
      </c>
      <c r="U1629">
        <v>20</v>
      </c>
    </row>
    <row r="1630" spans="1:21">
      <c r="A1630" t="s">
        <v>832</v>
      </c>
      <c r="B1630">
        <v>2020</v>
      </c>
      <c r="C1630">
        <v>0</v>
      </c>
      <c r="D1630">
        <v>0</v>
      </c>
      <c r="E1630">
        <v>0</v>
      </c>
      <c r="F1630">
        <v>0</v>
      </c>
      <c r="G1630">
        <v>0</v>
      </c>
      <c r="H1630">
        <v>5</v>
      </c>
      <c r="I1630">
        <v>6</v>
      </c>
      <c r="J1630" t="s">
        <v>1276</v>
      </c>
      <c r="K1630" t="str">
        <f>INDEX('Planning Periods'!$O$2:$O$540,MATCH('Table B Values'!A1630,'Planning Periods'!$A$2:$A$540,0))</f>
        <v>Los Angeles County</v>
      </c>
      <c r="S1630" t="s">
        <v>1102</v>
      </c>
      <c r="T1630">
        <v>2020</v>
      </c>
      <c r="U1630">
        <v>0</v>
      </c>
    </row>
    <row r="1631" spans="1:21">
      <c r="A1631" t="s">
        <v>866</v>
      </c>
      <c r="B1631">
        <v>2020</v>
      </c>
      <c r="C1631">
        <v>0</v>
      </c>
      <c r="D1631">
        <v>0</v>
      </c>
      <c r="E1631">
        <v>0</v>
      </c>
      <c r="F1631">
        <v>0</v>
      </c>
      <c r="G1631">
        <v>0</v>
      </c>
      <c r="H1631">
        <v>320</v>
      </c>
      <c r="I1631" s="359">
        <v>252</v>
      </c>
      <c r="J1631" t="s">
        <v>1276</v>
      </c>
      <c r="K1631" t="str">
        <f>INDEX('Planning Periods'!$O$2:$O$540,MATCH('Table B Values'!A1631,'Planning Periods'!$A$2:$A$540,0))</f>
        <v>Sacramento County</v>
      </c>
      <c r="S1631" t="s">
        <v>1114</v>
      </c>
      <c r="T1631">
        <v>2020</v>
      </c>
      <c r="U1631">
        <v>0</v>
      </c>
    </row>
    <row r="1632" spans="1:21">
      <c r="A1632" t="s">
        <v>1226</v>
      </c>
      <c r="B1632">
        <v>2020</v>
      </c>
      <c r="C1632">
        <v>0</v>
      </c>
      <c r="D1632">
        <v>0</v>
      </c>
      <c r="E1632">
        <v>0</v>
      </c>
      <c r="F1632">
        <v>0</v>
      </c>
      <c r="G1632">
        <v>0</v>
      </c>
      <c r="H1632">
        <v>31</v>
      </c>
      <c r="I1632">
        <v>30</v>
      </c>
      <c r="J1632" t="s">
        <v>1276</v>
      </c>
      <c r="K1632" t="str">
        <f>INDEX('Planning Periods'!$O$2:$O$540,MATCH('Table B Values'!A1632,'Planning Periods'!$A$2:$A$540,0))</f>
        <v>Tulare County</v>
      </c>
      <c r="S1632" t="s">
        <v>1156</v>
      </c>
      <c r="T1632">
        <v>2020</v>
      </c>
      <c r="U1632">
        <v>0</v>
      </c>
    </row>
    <row r="1633" spans="1:21">
      <c r="A1633" t="s">
        <v>1227</v>
      </c>
      <c r="B1633">
        <v>2020</v>
      </c>
      <c r="C1633">
        <v>0</v>
      </c>
      <c r="D1633">
        <v>1</v>
      </c>
      <c r="E1633">
        <v>1</v>
      </c>
      <c r="F1633">
        <v>0</v>
      </c>
      <c r="G1633">
        <v>0</v>
      </c>
      <c r="H1633">
        <v>6</v>
      </c>
      <c r="I1633">
        <v>1</v>
      </c>
      <c r="J1633" t="s">
        <v>1276</v>
      </c>
      <c r="K1633" t="str">
        <f>INDEX('Planning Periods'!$O$2:$O$540,MATCH('Table B Values'!A1633,'Planning Periods'!$A$2:$A$540,0))</f>
        <v>San Mateo County</v>
      </c>
      <c r="S1633" t="s">
        <v>1122</v>
      </c>
      <c r="T1633">
        <v>2020</v>
      </c>
      <c r="U1633">
        <v>0</v>
      </c>
    </row>
    <row r="1634" spans="1:21">
      <c r="A1634" t="s">
        <v>863</v>
      </c>
      <c r="B1634">
        <v>2020</v>
      </c>
      <c r="C1634">
        <v>14</v>
      </c>
      <c r="D1634">
        <v>0</v>
      </c>
      <c r="E1634">
        <v>29</v>
      </c>
      <c r="F1634">
        <v>42</v>
      </c>
      <c r="G1634">
        <v>0</v>
      </c>
      <c r="H1634">
        <v>37</v>
      </c>
      <c r="I1634">
        <v>37</v>
      </c>
      <c r="J1634" t="s">
        <v>1276</v>
      </c>
      <c r="K1634" t="str">
        <f>INDEX('Planning Periods'!$O$2:$O$540,MATCH('Table B Values'!A1634,'Planning Periods'!$A$2:$A$540,0))</f>
        <v>San Diego County</v>
      </c>
      <c r="S1634" t="s">
        <v>1155</v>
      </c>
      <c r="T1634">
        <v>2020</v>
      </c>
      <c r="U1634">
        <v>0</v>
      </c>
    </row>
    <row r="1635" spans="1:21">
      <c r="A1635" t="s">
        <v>783</v>
      </c>
      <c r="B1635">
        <v>2020</v>
      </c>
      <c r="C1635">
        <v>0</v>
      </c>
      <c r="D1635">
        <v>58</v>
      </c>
      <c r="E1635">
        <v>0</v>
      </c>
      <c r="F1635">
        <v>225</v>
      </c>
      <c r="G1635">
        <v>0</v>
      </c>
      <c r="H1635">
        <v>181</v>
      </c>
      <c r="I1635">
        <v>481</v>
      </c>
      <c r="J1635" t="s">
        <v>1276</v>
      </c>
      <c r="K1635" t="str">
        <f>INDEX('Planning Periods'!$O$2:$O$540,MATCH('Table B Values'!A1635,'Planning Periods'!$A$2:$A$540,0))</f>
        <v>Butte County</v>
      </c>
      <c r="S1635" t="s">
        <v>1159</v>
      </c>
      <c r="T1635">
        <v>2020</v>
      </c>
      <c r="U1635">
        <v>0</v>
      </c>
    </row>
    <row r="1636" spans="1:21">
      <c r="A1636" t="s">
        <v>785</v>
      </c>
      <c r="B1636">
        <v>2020</v>
      </c>
      <c r="C1636">
        <v>0</v>
      </c>
      <c r="D1636">
        <v>2</v>
      </c>
      <c r="E1636">
        <v>0</v>
      </c>
      <c r="F1636">
        <v>3</v>
      </c>
      <c r="G1636">
        <v>0</v>
      </c>
      <c r="H1636">
        <v>7</v>
      </c>
      <c r="I1636">
        <v>1</v>
      </c>
      <c r="J1636" t="s">
        <v>1276</v>
      </c>
      <c r="K1636" t="str">
        <f>INDEX('Planning Periods'!$O$2:$O$540,MATCH('Table B Values'!A1636,'Planning Periods'!$A$2:$A$540,0))</f>
        <v>Los Angeles County</v>
      </c>
      <c r="S1636" t="s">
        <v>1128</v>
      </c>
      <c r="T1636">
        <v>2020</v>
      </c>
      <c r="U1636">
        <v>0</v>
      </c>
    </row>
    <row r="1637" spans="1:21">
      <c r="A1637" t="s">
        <v>1200</v>
      </c>
      <c r="B1637">
        <v>2020</v>
      </c>
      <c r="C1637">
        <v>0</v>
      </c>
      <c r="D1637">
        <v>0</v>
      </c>
      <c r="E1637">
        <v>0</v>
      </c>
      <c r="F1637">
        <v>0</v>
      </c>
      <c r="G1637">
        <v>0</v>
      </c>
      <c r="H1637">
        <v>2</v>
      </c>
      <c r="I1637">
        <v>0</v>
      </c>
      <c r="J1637" t="s">
        <v>1276</v>
      </c>
      <c r="K1637" t="str">
        <f>INDEX('Planning Periods'!$O$2:$O$540,MATCH('Table B Values'!A1637,'Planning Periods'!$A$2:$A$540,0))</f>
        <v>Fresno County</v>
      </c>
      <c r="S1637" t="s">
        <v>1123</v>
      </c>
      <c r="T1637">
        <v>2020</v>
      </c>
      <c r="U1637">
        <v>2</v>
      </c>
    </row>
    <row r="1638" spans="1:21">
      <c r="A1638" t="s">
        <v>1212</v>
      </c>
      <c r="B1638">
        <v>2020</v>
      </c>
      <c r="C1638">
        <v>0</v>
      </c>
      <c r="D1638">
        <v>2</v>
      </c>
      <c r="E1638">
        <v>0</v>
      </c>
      <c r="F1638">
        <v>1</v>
      </c>
      <c r="G1638">
        <v>0</v>
      </c>
      <c r="H1638">
        <v>0</v>
      </c>
      <c r="I1638">
        <v>6</v>
      </c>
      <c r="J1638" t="s">
        <v>1276</v>
      </c>
      <c r="K1638" t="str">
        <f>INDEX('Planning Periods'!$O$2:$O$540,MATCH('Table B Values'!A1638,'Planning Periods'!$A$2:$A$540,0))</f>
        <v>Los Angeles County</v>
      </c>
      <c r="S1638" t="s">
        <v>1157</v>
      </c>
      <c r="T1638">
        <v>2020</v>
      </c>
      <c r="U1638">
        <v>0</v>
      </c>
    </row>
    <row r="1639" spans="1:21">
      <c r="A1639" t="s">
        <v>826</v>
      </c>
      <c r="B1639">
        <v>2020</v>
      </c>
      <c r="C1639">
        <v>0</v>
      </c>
      <c r="D1639">
        <v>0</v>
      </c>
      <c r="E1639">
        <v>0</v>
      </c>
      <c r="F1639">
        <v>0</v>
      </c>
      <c r="G1639">
        <v>0</v>
      </c>
      <c r="H1639">
        <v>0</v>
      </c>
      <c r="I1639">
        <v>10</v>
      </c>
      <c r="J1639" t="s">
        <v>1276</v>
      </c>
      <c r="K1639" t="str">
        <f>INDEX('Planning Periods'!$O$2:$O$540,MATCH('Table B Values'!A1639,'Planning Periods'!$A$2:$A$540,0))</f>
        <v>Riverside County</v>
      </c>
      <c r="S1639" t="s">
        <v>1126</v>
      </c>
      <c r="T1639">
        <v>2020</v>
      </c>
      <c r="U1639">
        <v>0</v>
      </c>
    </row>
    <row r="1640" spans="1:21">
      <c r="A1640" t="s">
        <v>818</v>
      </c>
      <c r="B1640">
        <v>2020</v>
      </c>
      <c r="C1640">
        <v>0</v>
      </c>
      <c r="D1640">
        <v>11</v>
      </c>
      <c r="E1640">
        <v>0</v>
      </c>
      <c r="F1640">
        <v>14</v>
      </c>
      <c r="G1640">
        <v>0</v>
      </c>
      <c r="H1640">
        <v>18</v>
      </c>
      <c r="I1640">
        <v>128</v>
      </c>
      <c r="J1640" t="s">
        <v>1276</v>
      </c>
      <c r="K1640" t="str">
        <f>INDEX('Planning Periods'!$O$2:$O$540,MATCH('Table B Values'!A1640,'Planning Periods'!$A$2:$A$540,0))</f>
        <v>Riverside County</v>
      </c>
      <c r="S1640" t="s">
        <v>1076</v>
      </c>
      <c r="T1640">
        <v>2020</v>
      </c>
      <c r="U1640">
        <v>0</v>
      </c>
    </row>
    <row r="1641" spans="1:21">
      <c r="A1641" t="s">
        <v>1211</v>
      </c>
      <c r="B1641">
        <v>2020</v>
      </c>
      <c r="C1641">
        <v>58</v>
      </c>
      <c r="D1641">
        <v>0</v>
      </c>
      <c r="E1641">
        <v>0</v>
      </c>
      <c r="F1641">
        <v>0</v>
      </c>
      <c r="G1641">
        <v>0</v>
      </c>
      <c r="H1641">
        <v>0</v>
      </c>
      <c r="I1641">
        <v>132</v>
      </c>
      <c r="J1641" t="s">
        <v>1276</v>
      </c>
      <c r="K1641" t="str">
        <f>INDEX('Planning Periods'!$O$2:$O$540,MATCH('Table B Values'!A1641,'Planning Periods'!$A$2:$A$540,0))</f>
        <v>Santa Clara County</v>
      </c>
      <c r="S1641" t="s">
        <v>816</v>
      </c>
      <c r="T1641">
        <v>2020</v>
      </c>
      <c r="U1641">
        <v>0</v>
      </c>
    </row>
    <row r="1642" spans="1:21">
      <c r="A1642" t="s">
        <v>777</v>
      </c>
      <c r="B1642">
        <v>2020</v>
      </c>
      <c r="C1642">
        <v>26</v>
      </c>
      <c r="D1642">
        <v>0</v>
      </c>
      <c r="E1642">
        <v>18</v>
      </c>
      <c r="F1642">
        <v>0</v>
      </c>
      <c r="G1642">
        <v>17</v>
      </c>
      <c r="H1642">
        <v>80</v>
      </c>
      <c r="I1642">
        <v>274</v>
      </c>
      <c r="J1642" t="s">
        <v>1276</v>
      </c>
      <c r="K1642" t="str">
        <f>INDEX('Planning Periods'!$O$2:$O$540,MATCH('Table B Values'!A1642,'Planning Periods'!$A$2:$A$540,0))</f>
        <v>Los Angeles County</v>
      </c>
      <c r="S1642" t="s">
        <v>1072</v>
      </c>
      <c r="T1642">
        <v>2020</v>
      </c>
      <c r="U1642">
        <v>0</v>
      </c>
    </row>
    <row r="1643" spans="1:21">
      <c r="A1643" t="s">
        <v>1201</v>
      </c>
      <c r="B1643">
        <v>2020</v>
      </c>
      <c r="C1643">
        <v>0</v>
      </c>
      <c r="D1643">
        <v>6</v>
      </c>
      <c r="E1643">
        <v>1</v>
      </c>
      <c r="F1643">
        <v>6</v>
      </c>
      <c r="G1643">
        <v>0</v>
      </c>
      <c r="H1643">
        <v>6</v>
      </c>
      <c r="I1643">
        <v>5</v>
      </c>
      <c r="J1643" t="s">
        <v>1276</v>
      </c>
      <c r="K1643" t="str">
        <f>INDEX('Planning Periods'!$O$2:$O$540,MATCH('Table B Values'!A1643,'Planning Periods'!$A$2:$A$540,0))</f>
        <v>Alameda County</v>
      </c>
      <c r="S1643" t="s">
        <v>1082</v>
      </c>
      <c r="T1643">
        <v>2020</v>
      </c>
      <c r="U1643">
        <v>0</v>
      </c>
    </row>
    <row r="1644" spans="1:21">
      <c r="A1644" t="s">
        <v>1204</v>
      </c>
      <c r="B1644">
        <v>2020</v>
      </c>
      <c r="C1644">
        <v>0</v>
      </c>
      <c r="D1644">
        <v>0</v>
      </c>
      <c r="E1644">
        <v>0</v>
      </c>
      <c r="F1644">
        <v>0</v>
      </c>
      <c r="G1644">
        <v>0</v>
      </c>
      <c r="H1644">
        <v>0</v>
      </c>
      <c r="I1644">
        <v>9</v>
      </c>
      <c r="J1644" t="s">
        <v>1276</v>
      </c>
      <c r="K1644" t="str">
        <f>INDEX('Planning Periods'!$O$2:$O$540,MATCH('Table B Values'!A1644,'Planning Periods'!$A$2:$A$540,0))</f>
        <v>Contra Costa County</v>
      </c>
      <c r="S1644" t="s">
        <v>1125</v>
      </c>
      <c r="T1644">
        <v>2020</v>
      </c>
      <c r="U1644">
        <v>0</v>
      </c>
    </row>
    <row r="1645" spans="1:21">
      <c r="A1645" t="s">
        <v>1205</v>
      </c>
      <c r="B1645">
        <v>2020</v>
      </c>
      <c r="C1645">
        <v>6</v>
      </c>
      <c r="D1645">
        <v>0</v>
      </c>
      <c r="E1645">
        <v>80</v>
      </c>
      <c r="F1645">
        <v>17</v>
      </c>
      <c r="G1645">
        <v>0</v>
      </c>
      <c r="H1645">
        <v>0</v>
      </c>
      <c r="I1645">
        <v>98</v>
      </c>
      <c r="J1645" t="s">
        <v>1276</v>
      </c>
      <c r="K1645" t="str">
        <f>INDEX('Planning Periods'!$O$2:$O$540,MATCH('Table B Values'!A1645,'Planning Periods'!$A$2:$A$540,0))</f>
        <v>Contra Costa County</v>
      </c>
      <c r="S1645" t="s">
        <v>1078</v>
      </c>
      <c r="T1645">
        <v>2020</v>
      </c>
      <c r="U1645">
        <v>0</v>
      </c>
    </row>
    <row r="1646" spans="1:21">
      <c r="A1646" t="s">
        <v>797</v>
      </c>
      <c r="B1646">
        <v>2020</v>
      </c>
      <c r="C1646">
        <v>0</v>
      </c>
      <c r="D1646">
        <v>0</v>
      </c>
      <c r="E1646">
        <v>0</v>
      </c>
      <c r="F1646">
        <v>0</v>
      </c>
      <c r="G1646">
        <v>0</v>
      </c>
      <c r="H1646">
        <v>0</v>
      </c>
      <c r="I1646">
        <v>48</v>
      </c>
      <c r="J1646" t="s">
        <v>1276</v>
      </c>
      <c r="K1646" t="str">
        <f>INDEX('Planning Periods'!$O$2:$O$540,MATCH('Table B Values'!A1646,'Planning Periods'!$A$2:$A$540,0))</f>
        <v>Los Angeles County</v>
      </c>
      <c r="S1646" t="s">
        <v>1080</v>
      </c>
      <c r="T1646">
        <v>2020</v>
      </c>
      <c r="U1646">
        <v>0</v>
      </c>
    </row>
    <row r="1647" spans="1:21">
      <c r="A1647" t="s">
        <v>780</v>
      </c>
      <c r="B1647">
        <v>2020</v>
      </c>
      <c r="C1647">
        <v>0</v>
      </c>
      <c r="D1647">
        <v>0</v>
      </c>
      <c r="E1647">
        <v>0</v>
      </c>
      <c r="F1647">
        <v>9</v>
      </c>
      <c r="G1647">
        <v>0</v>
      </c>
      <c r="H1647">
        <v>24</v>
      </c>
      <c r="I1647">
        <v>8</v>
      </c>
      <c r="J1647" t="s">
        <v>1276</v>
      </c>
      <c r="K1647" t="str">
        <f>INDEX('Planning Periods'!$O$2:$O$540,MATCH('Table B Values'!A1647,'Planning Periods'!$A$2:$A$540,0))</f>
        <v>San Luis Obispo County</v>
      </c>
      <c r="S1647" t="s">
        <v>1165</v>
      </c>
      <c r="T1647">
        <v>2020</v>
      </c>
      <c r="U1647">
        <v>0</v>
      </c>
    </row>
    <row r="1648" spans="1:21">
      <c r="A1648" t="s">
        <v>788</v>
      </c>
      <c r="B1648">
        <v>2020</v>
      </c>
      <c r="C1648">
        <v>0</v>
      </c>
      <c r="D1648">
        <v>0</v>
      </c>
      <c r="E1648">
        <v>0</v>
      </c>
      <c r="F1648">
        <v>0</v>
      </c>
      <c r="G1648">
        <v>0</v>
      </c>
      <c r="H1648">
        <v>0</v>
      </c>
      <c r="I1648">
        <v>236</v>
      </c>
      <c r="J1648" t="s">
        <v>1276</v>
      </c>
      <c r="K1648" t="str">
        <f>INDEX('Planning Periods'!$O$2:$O$540,MATCH('Table B Values'!A1648,'Planning Periods'!$A$2:$A$540,0))</f>
        <v>Riverside County</v>
      </c>
      <c r="S1648" t="s">
        <v>1166</v>
      </c>
      <c r="T1648">
        <v>2020</v>
      </c>
      <c r="U1648">
        <v>0</v>
      </c>
    </row>
    <row r="1649" spans="1:21">
      <c r="A1649" t="s">
        <v>1199</v>
      </c>
      <c r="B1649">
        <v>2020</v>
      </c>
      <c r="C1649">
        <v>27</v>
      </c>
      <c r="D1649">
        <v>0</v>
      </c>
      <c r="E1649">
        <v>29</v>
      </c>
      <c r="F1649">
        <v>0</v>
      </c>
      <c r="G1649">
        <v>0</v>
      </c>
      <c r="H1649">
        <v>22</v>
      </c>
      <c r="I1649">
        <v>187</v>
      </c>
      <c r="J1649" t="s">
        <v>1276</v>
      </c>
      <c r="K1649" t="str">
        <f>INDEX('Planning Periods'!$O$2:$O$540,MATCH('Table B Values'!A1649,'Planning Periods'!$A$2:$A$540,0))</f>
        <v>Sonoma County</v>
      </c>
      <c r="S1649" t="s">
        <v>1085</v>
      </c>
      <c r="T1649">
        <v>2020</v>
      </c>
      <c r="U1649">
        <v>0</v>
      </c>
    </row>
    <row r="1650" spans="1:21">
      <c r="A1650" t="s">
        <v>1081</v>
      </c>
      <c r="B1650">
        <v>2019</v>
      </c>
      <c r="C1650">
        <v>0</v>
      </c>
      <c r="D1650">
        <v>0</v>
      </c>
      <c r="E1650">
        <v>0</v>
      </c>
      <c r="F1650">
        <v>0</v>
      </c>
      <c r="G1650">
        <v>0</v>
      </c>
      <c r="H1650">
        <v>0</v>
      </c>
      <c r="I1650">
        <v>127</v>
      </c>
      <c r="J1650" t="s">
        <v>1276</v>
      </c>
      <c r="K1650" t="str">
        <f>INDEX('Planning Periods'!$O$2:$O$540,MATCH('Table B Values'!A1650,'Planning Periods'!$A$2:$A$540,0))</f>
        <v>Los Angeles County</v>
      </c>
      <c r="S1650" t="s">
        <v>1090</v>
      </c>
      <c r="T1650">
        <v>2020</v>
      </c>
      <c r="U1650">
        <v>0</v>
      </c>
    </row>
    <row r="1651" spans="1:21">
      <c r="A1651" t="s">
        <v>1219</v>
      </c>
      <c r="B1651">
        <v>2019</v>
      </c>
      <c r="C1651">
        <v>0</v>
      </c>
      <c r="D1651">
        <v>0</v>
      </c>
      <c r="E1651">
        <v>0</v>
      </c>
      <c r="F1651">
        <v>1</v>
      </c>
      <c r="G1651">
        <v>0</v>
      </c>
      <c r="H1651">
        <v>0</v>
      </c>
      <c r="I1651">
        <v>0</v>
      </c>
      <c r="J1651" t="s">
        <v>1276</v>
      </c>
      <c r="K1651" t="str">
        <f>INDEX('Planning Periods'!$O$2:$O$540,MATCH('Table B Values'!A1651,'Planning Periods'!$A$2:$A$540,0))</f>
        <v>Alpine County</v>
      </c>
      <c r="S1651" t="s">
        <v>1296</v>
      </c>
      <c r="T1651">
        <v>2020</v>
      </c>
      <c r="U1651">
        <v>0</v>
      </c>
    </row>
    <row r="1652" spans="1:21">
      <c r="A1652" t="s">
        <v>1147</v>
      </c>
      <c r="B1652">
        <v>2019</v>
      </c>
      <c r="C1652">
        <v>0</v>
      </c>
      <c r="D1652">
        <v>0</v>
      </c>
      <c r="E1652">
        <v>0</v>
      </c>
      <c r="F1652">
        <v>0</v>
      </c>
      <c r="G1652">
        <v>0</v>
      </c>
      <c r="H1652">
        <v>12</v>
      </c>
      <c r="I1652">
        <v>7</v>
      </c>
      <c r="J1652" t="s">
        <v>1276</v>
      </c>
      <c r="K1652" t="str">
        <f>INDEX('Planning Periods'!$O$2:$O$540,MATCH('Table B Values'!A1652,'Planning Periods'!$A$2:$A$540,0))</f>
        <v>Alameda County</v>
      </c>
      <c r="S1652" t="s">
        <v>1111</v>
      </c>
      <c r="T1652">
        <v>2020</v>
      </c>
      <c r="U1652">
        <v>0</v>
      </c>
    </row>
    <row r="1653" spans="1:21">
      <c r="A1653" t="s">
        <v>874</v>
      </c>
      <c r="B1653">
        <v>2019</v>
      </c>
      <c r="C1653">
        <v>0</v>
      </c>
      <c r="D1653">
        <v>0</v>
      </c>
      <c r="E1653">
        <v>0</v>
      </c>
      <c r="F1653">
        <v>0</v>
      </c>
      <c r="G1653">
        <v>0</v>
      </c>
      <c r="H1653">
        <v>0</v>
      </c>
      <c r="I1653">
        <v>8</v>
      </c>
      <c r="J1653" t="s">
        <v>1276</v>
      </c>
      <c r="K1653" t="str">
        <f>INDEX('Planning Periods'!$O$2:$O$540,MATCH('Table B Values'!A1653,'Planning Periods'!$A$2:$A$540,0))</f>
        <v>Los Angeles County</v>
      </c>
      <c r="S1653" t="s">
        <v>1269</v>
      </c>
      <c r="T1653">
        <v>2020</v>
      </c>
      <c r="U1653">
        <v>0</v>
      </c>
    </row>
    <row r="1654" spans="1:21">
      <c r="A1654" t="s">
        <v>1146</v>
      </c>
      <c r="B1654">
        <v>2019</v>
      </c>
      <c r="C1654">
        <v>0</v>
      </c>
      <c r="D1654">
        <v>0</v>
      </c>
      <c r="E1654">
        <v>0</v>
      </c>
      <c r="F1654">
        <v>26</v>
      </c>
      <c r="G1654">
        <v>0</v>
      </c>
      <c r="H1654">
        <v>0</v>
      </c>
      <c r="I1654" s="359">
        <v>63</v>
      </c>
      <c r="J1654" t="s">
        <v>1276</v>
      </c>
      <c r="K1654" t="str">
        <f>INDEX('Planning Periods'!$O$2:$O$540,MATCH('Table B Values'!A1654,'Planning Periods'!$A$2:$A$540,0))</f>
        <v>Alameda County</v>
      </c>
      <c r="S1654" t="s">
        <v>1164</v>
      </c>
      <c r="T1654">
        <v>2020</v>
      </c>
      <c r="U1654">
        <v>0</v>
      </c>
    </row>
    <row r="1655" spans="1:21">
      <c r="A1655" t="s">
        <v>876</v>
      </c>
      <c r="B1655">
        <v>2019</v>
      </c>
      <c r="C1655">
        <v>31</v>
      </c>
      <c r="D1655">
        <v>0</v>
      </c>
      <c r="E1655">
        <v>28</v>
      </c>
      <c r="F1655">
        <v>0</v>
      </c>
      <c r="G1655">
        <v>24</v>
      </c>
      <c r="H1655">
        <v>0</v>
      </c>
      <c r="I1655">
        <v>598</v>
      </c>
      <c r="J1655" t="s">
        <v>1276</v>
      </c>
      <c r="K1655" t="str">
        <f>INDEX('Planning Periods'!$O$2:$O$540,MATCH('Table B Values'!A1655,'Planning Periods'!$A$2:$A$540,0))</f>
        <v>Alameda County</v>
      </c>
      <c r="S1655" t="s">
        <v>1097</v>
      </c>
      <c r="T1655">
        <v>2020</v>
      </c>
      <c r="U1655">
        <v>0</v>
      </c>
    </row>
    <row r="1656" spans="1:21">
      <c r="A1656" t="s">
        <v>1083</v>
      </c>
      <c r="B1656">
        <v>2019</v>
      </c>
      <c r="C1656">
        <v>0</v>
      </c>
      <c r="D1656">
        <v>0</v>
      </c>
      <c r="E1656">
        <v>0</v>
      </c>
      <c r="F1656">
        <v>0</v>
      </c>
      <c r="G1656">
        <v>0</v>
      </c>
      <c r="H1656">
        <v>0</v>
      </c>
      <c r="I1656">
        <v>26</v>
      </c>
      <c r="J1656" t="s">
        <v>1276</v>
      </c>
      <c r="K1656" t="str">
        <f>INDEX('Planning Periods'!$O$2:$O$540,MATCH('Table B Values'!A1656,'Planning Periods'!$A$2:$A$540,0))</f>
        <v>Shasta County</v>
      </c>
      <c r="S1656" t="s">
        <v>927</v>
      </c>
      <c r="T1656">
        <v>2020</v>
      </c>
      <c r="U1656">
        <v>0</v>
      </c>
    </row>
    <row r="1657" spans="1:21">
      <c r="A1657" t="s">
        <v>1079</v>
      </c>
      <c r="B1657">
        <v>2019</v>
      </c>
      <c r="C1657">
        <v>0</v>
      </c>
      <c r="D1657">
        <v>0</v>
      </c>
      <c r="E1657">
        <v>0</v>
      </c>
      <c r="F1657">
        <v>0</v>
      </c>
      <c r="G1657">
        <v>0</v>
      </c>
      <c r="H1657">
        <v>4</v>
      </c>
      <c r="I1657">
        <v>1</v>
      </c>
      <c r="J1657" t="s">
        <v>1276</v>
      </c>
      <c r="K1657" t="str">
        <f>INDEX('Planning Periods'!$O$2:$O$540,MATCH('Table B Values'!A1657,'Planning Periods'!$A$2:$A$540,0))</f>
        <v>Calaveras County</v>
      </c>
      <c r="S1657" t="s">
        <v>836</v>
      </c>
      <c r="T1657">
        <v>2020</v>
      </c>
      <c r="U1657">
        <v>0</v>
      </c>
    </row>
    <row r="1658" spans="1:21">
      <c r="A1658" t="s">
        <v>786</v>
      </c>
      <c r="B1658">
        <v>2019</v>
      </c>
      <c r="C1658">
        <v>43</v>
      </c>
      <c r="D1658">
        <v>0</v>
      </c>
      <c r="E1658">
        <v>10</v>
      </c>
      <c r="F1658">
        <v>0</v>
      </c>
      <c r="G1658">
        <v>0</v>
      </c>
      <c r="H1658">
        <v>0</v>
      </c>
      <c r="I1658">
        <v>948</v>
      </c>
      <c r="J1658" t="s">
        <v>1276</v>
      </c>
      <c r="K1658" t="str">
        <f>INDEX('Planning Periods'!$O$2:$O$540,MATCH('Table B Values'!A1658,'Planning Periods'!$A$2:$A$540,0))</f>
        <v>Orange County</v>
      </c>
      <c r="S1658" t="s">
        <v>838</v>
      </c>
      <c r="T1658">
        <v>2020</v>
      </c>
      <c r="U1658">
        <v>0</v>
      </c>
    </row>
    <row r="1659" spans="1:21">
      <c r="A1659" t="s">
        <v>945</v>
      </c>
      <c r="B1659">
        <v>2019</v>
      </c>
      <c r="C1659">
        <v>0</v>
      </c>
      <c r="D1659">
        <v>0</v>
      </c>
      <c r="E1659">
        <v>0</v>
      </c>
      <c r="F1659">
        <v>1</v>
      </c>
      <c r="G1659">
        <v>0</v>
      </c>
      <c r="H1659">
        <v>13</v>
      </c>
      <c r="I1659">
        <v>14</v>
      </c>
      <c r="J1659" t="s">
        <v>1276</v>
      </c>
      <c r="K1659" t="str">
        <f>INDEX('Planning Periods'!$O$2:$O$540,MATCH('Table B Values'!A1659,'Planning Periods'!$A$2:$A$540,0))</f>
        <v>Amador County</v>
      </c>
      <c r="S1659" t="s">
        <v>1087</v>
      </c>
      <c r="T1659">
        <v>2020</v>
      </c>
      <c r="U1659">
        <v>0</v>
      </c>
    </row>
    <row r="1660" spans="1:21">
      <c r="A1660" t="s">
        <v>1145</v>
      </c>
      <c r="B1660">
        <v>2019</v>
      </c>
      <c r="C1660">
        <v>0</v>
      </c>
      <c r="D1660">
        <v>1</v>
      </c>
      <c r="E1660">
        <v>0</v>
      </c>
      <c r="F1660">
        <v>0</v>
      </c>
      <c r="G1660">
        <v>0</v>
      </c>
      <c r="H1660">
        <v>0</v>
      </c>
      <c r="I1660">
        <v>0</v>
      </c>
      <c r="J1660" t="s">
        <v>1276</v>
      </c>
      <c r="K1660" t="str">
        <f>INDEX('Planning Periods'!$O$2:$O$540,MATCH('Table B Values'!A1660,'Planning Periods'!$A$2:$A$540,0))</f>
        <v>Napa County</v>
      </c>
      <c r="S1660" t="s">
        <v>1095</v>
      </c>
      <c r="T1660">
        <v>2020</v>
      </c>
      <c r="U1660">
        <v>0</v>
      </c>
    </row>
    <row r="1661" spans="1:21">
      <c r="A1661" t="s">
        <v>1116</v>
      </c>
      <c r="B1661">
        <v>2019</v>
      </c>
      <c r="C1661">
        <v>0</v>
      </c>
      <c r="D1661">
        <v>0</v>
      </c>
      <c r="E1661">
        <v>0</v>
      </c>
      <c r="F1661">
        <v>0</v>
      </c>
      <c r="G1661">
        <v>0</v>
      </c>
      <c r="H1661">
        <v>0</v>
      </c>
      <c r="I1661">
        <v>63</v>
      </c>
      <c r="J1661" t="s">
        <v>1276</v>
      </c>
      <c r="K1661" t="str">
        <f>INDEX('Planning Periods'!$O$2:$O$540,MATCH('Table B Values'!A1661,'Planning Periods'!$A$2:$A$540,0))</f>
        <v>San Bernardino County</v>
      </c>
      <c r="S1661" t="s">
        <v>1294</v>
      </c>
      <c r="T1661">
        <v>2020</v>
      </c>
      <c r="U1661">
        <v>0</v>
      </c>
    </row>
    <row r="1662" spans="1:21">
      <c r="A1662" t="s">
        <v>802</v>
      </c>
      <c r="B1662">
        <v>2019</v>
      </c>
      <c r="C1662">
        <v>0</v>
      </c>
      <c r="D1662">
        <v>0</v>
      </c>
      <c r="E1662">
        <v>0</v>
      </c>
      <c r="F1662">
        <v>0</v>
      </c>
      <c r="G1662">
        <v>0</v>
      </c>
      <c r="H1662">
        <v>0</v>
      </c>
      <c r="I1662">
        <v>280</v>
      </c>
      <c r="J1662" t="s">
        <v>1276</v>
      </c>
      <c r="K1662" t="str">
        <f>INDEX('Planning Periods'!$O$2:$O$540,MATCH('Table B Values'!A1662,'Planning Periods'!$A$2:$A$540,0))</f>
        <v>Ventura County</v>
      </c>
      <c r="S1662" t="s">
        <v>1073</v>
      </c>
      <c r="T1662">
        <v>2020</v>
      </c>
      <c r="U1662">
        <v>0</v>
      </c>
    </row>
    <row r="1663" spans="1:21">
      <c r="A1663" t="s">
        <v>793</v>
      </c>
      <c r="B1663">
        <v>2019</v>
      </c>
      <c r="C1663">
        <v>0</v>
      </c>
      <c r="D1663">
        <v>11</v>
      </c>
      <c r="E1663">
        <v>0</v>
      </c>
      <c r="F1663">
        <v>30</v>
      </c>
      <c r="G1663">
        <v>0</v>
      </c>
      <c r="H1663">
        <v>28</v>
      </c>
      <c r="I1663">
        <v>39</v>
      </c>
      <c r="J1663" t="s">
        <v>1276</v>
      </c>
      <c r="K1663" t="str">
        <f>INDEX('Planning Periods'!$O$2:$O$540,MATCH('Table B Values'!A1663,'Planning Periods'!$A$2:$A$540,0))</f>
        <v>Ventura County</v>
      </c>
      <c r="S1663" t="s">
        <v>811</v>
      </c>
      <c r="T1663">
        <v>2019</v>
      </c>
      <c r="U1663">
        <v>0</v>
      </c>
    </row>
    <row r="1664" spans="1:21">
      <c r="A1664" t="s">
        <v>796</v>
      </c>
      <c r="B1664">
        <v>2019</v>
      </c>
      <c r="C1664">
        <v>0</v>
      </c>
      <c r="D1664">
        <v>7</v>
      </c>
      <c r="E1664">
        <v>0</v>
      </c>
      <c r="F1664">
        <v>0</v>
      </c>
      <c r="G1664">
        <v>0</v>
      </c>
      <c r="H1664">
        <v>144</v>
      </c>
      <c r="I1664">
        <v>288</v>
      </c>
      <c r="J1664" t="s">
        <v>1276</v>
      </c>
      <c r="K1664" t="str">
        <f>INDEX('Planning Periods'!$O$2:$O$540,MATCH('Table B Values'!A1664,'Planning Periods'!$A$2:$A$540,0))</f>
        <v>San Bernardino County</v>
      </c>
      <c r="S1664" t="s">
        <v>802</v>
      </c>
      <c r="T1664">
        <v>2019</v>
      </c>
      <c r="U1664">
        <v>0</v>
      </c>
    </row>
    <row r="1665" spans="1:21">
      <c r="A1665" t="s">
        <v>811</v>
      </c>
      <c r="B1665">
        <v>2019</v>
      </c>
      <c r="C1665">
        <v>0</v>
      </c>
      <c r="D1665">
        <v>0</v>
      </c>
      <c r="E1665">
        <v>0</v>
      </c>
      <c r="F1665">
        <v>0</v>
      </c>
      <c r="G1665">
        <v>0</v>
      </c>
      <c r="H1665">
        <v>0</v>
      </c>
      <c r="I1665">
        <v>64</v>
      </c>
      <c r="J1665" t="s">
        <v>1276</v>
      </c>
      <c r="K1665" t="str">
        <f>INDEX('Planning Periods'!$O$2:$O$540,MATCH('Table B Values'!A1665,'Planning Periods'!$A$2:$A$540,0))</f>
        <v>Solano County</v>
      </c>
      <c r="S1665" t="s">
        <v>793</v>
      </c>
      <c r="T1665">
        <v>2019</v>
      </c>
      <c r="U1665">
        <v>9</v>
      </c>
    </row>
    <row r="1666" spans="1:21">
      <c r="A1666" t="s">
        <v>790</v>
      </c>
      <c r="B1666">
        <v>2019</v>
      </c>
      <c r="C1666">
        <v>0</v>
      </c>
      <c r="D1666">
        <v>0</v>
      </c>
      <c r="E1666">
        <v>0</v>
      </c>
      <c r="F1666">
        <v>0</v>
      </c>
      <c r="G1666">
        <v>0</v>
      </c>
      <c r="H1666">
        <v>12</v>
      </c>
      <c r="I1666" s="359">
        <v>8</v>
      </c>
      <c r="J1666" t="s">
        <v>1276</v>
      </c>
      <c r="K1666" t="str">
        <f>INDEX('Planning Periods'!$O$2:$O$540,MATCH('Table B Values'!A1666,'Planning Periods'!$A$2:$A$540,0))</f>
        <v>Alameda County</v>
      </c>
      <c r="S1666" t="s">
        <v>808</v>
      </c>
      <c r="T1666">
        <v>2019</v>
      </c>
      <c r="U1666">
        <v>0</v>
      </c>
    </row>
    <row r="1667" spans="1:21">
      <c r="A1667" t="s">
        <v>805</v>
      </c>
      <c r="B1667">
        <v>2019</v>
      </c>
      <c r="C1667">
        <v>0</v>
      </c>
      <c r="D1667">
        <v>0</v>
      </c>
      <c r="E1667">
        <v>0</v>
      </c>
      <c r="F1667">
        <v>0</v>
      </c>
      <c r="G1667">
        <v>0</v>
      </c>
      <c r="H1667">
        <v>14</v>
      </c>
      <c r="I1667">
        <v>511</v>
      </c>
      <c r="J1667" t="s">
        <v>1276</v>
      </c>
      <c r="K1667" t="str">
        <f>INDEX('Planning Periods'!$O$2:$O$540,MATCH('Table B Values'!A1667,'Planning Periods'!$A$2:$A$540,0))</f>
        <v>San Bernardino County</v>
      </c>
      <c r="S1667" t="s">
        <v>822</v>
      </c>
      <c r="T1667">
        <v>2019</v>
      </c>
      <c r="U1667">
        <v>0</v>
      </c>
    </row>
    <row r="1668" spans="1:21">
      <c r="A1668" t="s">
        <v>808</v>
      </c>
      <c r="B1668">
        <v>2019</v>
      </c>
      <c r="C1668">
        <v>0</v>
      </c>
      <c r="D1668">
        <v>0</v>
      </c>
      <c r="E1668">
        <v>0</v>
      </c>
      <c r="F1668">
        <v>3</v>
      </c>
      <c r="G1668">
        <v>0</v>
      </c>
      <c r="H1668">
        <v>0</v>
      </c>
      <c r="I1668">
        <v>378</v>
      </c>
      <c r="J1668" t="s">
        <v>1276</v>
      </c>
      <c r="K1668" t="str">
        <f>INDEX('Planning Periods'!$O$2:$O$540,MATCH('Table B Values'!A1668,'Planning Periods'!$A$2:$A$540,0))</f>
        <v>Solano County</v>
      </c>
      <c r="S1668" t="s">
        <v>790</v>
      </c>
      <c r="T1668">
        <v>2019</v>
      </c>
      <c r="U1668">
        <v>0</v>
      </c>
    </row>
    <row r="1669" spans="1:21">
      <c r="A1669" t="s">
        <v>799</v>
      </c>
      <c r="B1669">
        <v>2019</v>
      </c>
      <c r="C1669">
        <v>0</v>
      </c>
      <c r="D1669">
        <v>0</v>
      </c>
      <c r="E1669">
        <v>0</v>
      </c>
      <c r="F1669">
        <v>0</v>
      </c>
      <c r="G1669">
        <v>0</v>
      </c>
      <c r="H1669">
        <v>2</v>
      </c>
      <c r="I1669">
        <v>3</v>
      </c>
      <c r="J1669" t="s">
        <v>1276</v>
      </c>
      <c r="K1669" t="str">
        <f>INDEX('Planning Periods'!$O$2:$O$540,MATCH('Table B Values'!A1669,'Planning Periods'!$A$2:$A$540,0))</f>
        <v>Orange County</v>
      </c>
      <c r="S1669" t="s">
        <v>805</v>
      </c>
      <c r="T1669">
        <v>2019</v>
      </c>
      <c r="U1669">
        <v>0</v>
      </c>
    </row>
    <row r="1670" spans="1:21">
      <c r="A1670" t="s">
        <v>894</v>
      </c>
      <c r="B1670">
        <v>2019</v>
      </c>
      <c r="C1670">
        <v>0</v>
      </c>
      <c r="D1670">
        <v>0</v>
      </c>
      <c r="E1670">
        <v>0</v>
      </c>
      <c r="F1670">
        <v>24</v>
      </c>
      <c r="G1670">
        <v>2</v>
      </c>
      <c r="H1670">
        <v>6</v>
      </c>
      <c r="I1670">
        <v>50</v>
      </c>
      <c r="J1670" t="s">
        <v>1276</v>
      </c>
      <c r="K1670" t="str">
        <f>INDEX('Planning Periods'!$O$2:$O$540,MATCH('Table B Values'!A1670,'Planning Periods'!$A$2:$A$540,0))</f>
        <v>Kern County</v>
      </c>
      <c r="S1670" t="s">
        <v>796</v>
      </c>
      <c r="T1670">
        <v>2019</v>
      </c>
      <c r="U1670">
        <v>6</v>
      </c>
    </row>
    <row r="1671" spans="1:21">
      <c r="A1671" t="s">
        <v>889</v>
      </c>
      <c r="B1671">
        <v>2019</v>
      </c>
      <c r="C1671">
        <v>0</v>
      </c>
      <c r="D1671">
        <v>0</v>
      </c>
      <c r="E1671">
        <v>0</v>
      </c>
      <c r="F1671">
        <v>0</v>
      </c>
      <c r="G1671">
        <v>0</v>
      </c>
      <c r="H1671">
        <v>0</v>
      </c>
      <c r="I1671">
        <v>21</v>
      </c>
      <c r="J1671" t="s">
        <v>1276</v>
      </c>
      <c r="K1671" t="str">
        <f>INDEX('Planning Periods'!$O$2:$O$540,MATCH('Table B Values'!A1671,'Planning Periods'!$A$2:$A$540,0))</f>
        <v>Stanislaus County</v>
      </c>
      <c r="S1671" t="s">
        <v>902</v>
      </c>
      <c r="T1671">
        <v>2019</v>
      </c>
      <c r="U1671">
        <v>0</v>
      </c>
    </row>
    <row r="1672" spans="1:21">
      <c r="A1672" t="s">
        <v>890</v>
      </c>
      <c r="B1672">
        <v>2019</v>
      </c>
      <c r="C1672">
        <v>0</v>
      </c>
      <c r="D1672">
        <v>0</v>
      </c>
      <c r="E1672">
        <v>1</v>
      </c>
      <c r="F1672">
        <v>0</v>
      </c>
      <c r="G1672">
        <v>1</v>
      </c>
      <c r="H1672">
        <v>0</v>
      </c>
      <c r="I1672">
        <v>25</v>
      </c>
      <c r="J1672" t="s">
        <v>1276</v>
      </c>
      <c r="K1672" t="str">
        <f>INDEX('Planning Periods'!$O$2:$O$540,MATCH('Table B Values'!A1672,'Planning Periods'!$A$2:$A$540,0))</f>
        <v>Santa Cruz County</v>
      </c>
      <c r="S1672" t="s">
        <v>894</v>
      </c>
      <c r="T1672">
        <v>2019</v>
      </c>
      <c r="U1672">
        <v>0</v>
      </c>
    </row>
    <row r="1673" spans="1:21">
      <c r="A1673" t="s">
        <v>902</v>
      </c>
      <c r="B1673">
        <v>2019</v>
      </c>
      <c r="C1673">
        <v>0</v>
      </c>
      <c r="D1673">
        <v>0</v>
      </c>
      <c r="E1673">
        <v>0</v>
      </c>
      <c r="F1673">
        <v>0</v>
      </c>
      <c r="G1673">
        <v>0</v>
      </c>
      <c r="H1673">
        <v>9</v>
      </c>
      <c r="I1673">
        <v>368</v>
      </c>
      <c r="J1673" t="s">
        <v>1276</v>
      </c>
      <c r="K1673" t="str">
        <f>INDEX('Planning Periods'!$O$2:$O$540,MATCH('Table B Values'!A1673,'Planning Periods'!$A$2:$A$540,0))</f>
        <v>Contra Costa County</v>
      </c>
      <c r="S1673" t="s">
        <v>889</v>
      </c>
      <c r="T1673">
        <v>2019</v>
      </c>
      <c r="U1673">
        <v>0</v>
      </c>
    </row>
    <row r="1674" spans="1:21">
      <c r="A1674" t="s">
        <v>848</v>
      </c>
      <c r="B1674">
        <v>2019</v>
      </c>
      <c r="C1674">
        <v>0</v>
      </c>
      <c r="D1674">
        <v>20</v>
      </c>
      <c r="E1674">
        <v>0</v>
      </c>
      <c r="F1674">
        <v>46</v>
      </c>
      <c r="G1674">
        <v>0</v>
      </c>
      <c r="H1674">
        <v>463</v>
      </c>
      <c r="I1674">
        <v>169</v>
      </c>
      <c r="J1674" t="s">
        <v>1276</v>
      </c>
      <c r="K1674" t="str">
        <f>INDEX('Planning Periods'!$O$2:$O$540,MATCH('Table B Values'!A1674,'Planning Periods'!$A$2:$A$540,0))</f>
        <v>Tulare County</v>
      </c>
      <c r="S1674" t="s">
        <v>899</v>
      </c>
      <c r="T1674">
        <v>2019</v>
      </c>
      <c r="U1674">
        <v>0</v>
      </c>
    </row>
    <row r="1675" spans="1:21">
      <c r="A1675" t="s">
        <v>897</v>
      </c>
      <c r="B1675">
        <v>2019</v>
      </c>
      <c r="C1675">
        <v>60</v>
      </c>
      <c r="D1675">
        <v>0</v>
      </c>
      <c r="E1675">
        <v>31</v>
      </c>
      <c r="F1675">
        <v>0</v>
      </c>
      <c r="G1675">
        <v>0</v>
      </c>
      <c r="H1675">
        <v>0</v>
      </c>
      <c r="I1675">
        <v>307</v>
      </c>
      <c r="J1675" t="s">
        <v>1276</v>
      </c>
      <c r="K1675" t="str">
        <f>INDEX('Planning Periods'!$O$2:$O$540,MATCH('Table B Values'!A1675,'Planning Periods'!$A$2:$A$540,0))</f>
        <v>San Diego County</v>
      </c>
      <c r="S1675" t="s">
        <v>799</v>
      </c>
      <c r="T1675">
        <v>2019</v>
      </c>
      <c r="U1675">
        <v>0</v>
      </c>
    </row>
    <row r="1676" spans="1:21">
      <c r="A1676" t="s">
        <v>899</v>
      </c>
      <c r="B1676">
        <v>2019</v>
      </c>
      <c r="C1676">
        <v>0</v>
      </c>
      <c r="D1676">
        <v>0</v>
      </c>
      <c r="E1676">
        <v>0</v>
      </c>
      <c r="F1676">
        <v>0</v>
      </c>
      <c r="G1676">
        <v>0</v>
      </c>
      <c r="H1676">
        <v>0</v>
      </c>
      <c r="I1676">
        <v>19</v>
      </c>
      <c r="J1676" t="s">
        <v>1276</v>
      </c>
      <c r="K1676" t="str">
        <f>INDEX('Planning Periods'!$O$2:$O$540,MATCH('Table B Values'!A1676,'Planning Periods'!$A$2:$A$540,0))</f>
        <v>Los Angeles County</v>
      </c>
      <c r="S1676" t="s">
        <v>848</v>
      </c>
      <c r="T1676">
        <v>2019</v>
      </c>
      <c r="U1676">
        <v>0</v>
      </c>
    </row>
    <row r="1677" spans="1:21">
      <c r="A1677" t="s">
        <v>982</v>
      </c>
      <c r="B1677">
        <v>2019</v>
      </c>
      <c r="C1677">
        <v>0</v>
      </c>
      <c r="D1677">
        <v>0</v>
      </c>
      <c r="E1677">
        <v>0</v>
      </c>
      <c r="F1677">
        <v>0</v>
      </c>
      <c r="G1677">
        <v>0</v>
      </c>
      <c r="H1677">
        <v>0</v>
      </c>
      <c r="I1677">
        <v>34</v>
      </c>
      <c r="J1677" t="s">
        <v>1276</v>
      </c>
      <c r="K1677" t="str">
        <f>INDEX('Planning Periods'!$O$2:$O$540,MATCH('Table B Values'!A1677,'Planning Periods'!$A$2:$A$540,0))</f>
        <v>Nevada County</v>
      </c>
      <c r="S1677" t="s">
        <v>897</v>
      </c>
      <c r="T1677">
        <v>2019</v>
      </c>
      <c r="U1677">
        <v>0</v>
      </c>
    </row>
    <row r="1678" spans="1:21">
      <c r="A1678" t="s">
        <v>940</v>
      </c>
      <c r="B1678">
        <v>2019</v>
      </c>
      <c r="C1678">
        <v>0</v>
      </c>
      <c r="D1678">
        <v>0</v>
      </c>
      <c r="E1678">
        <v>0</v>
      </c>
      <c r="F1678">
        <v>0</v>
      </c>
      <c r="G1678">
        <v>0</v>
      </c>
      <c r="H1678">
        <v>0</v>
      </c>
      <c r="I1678">
        <v>186</v>
      </c>
      <c r="J1678" t="s">
        <v>1276</v>
      </c>
      <c r="K1678" t="str">
        <f>INDEX('Planning Periods'!$O$2:$O$540,MATCH('Table B Values'!A1678,'Planning Periods'!$A$2:$A$540,0))</f>
        <v>Los Angeles County</v>
      </c>
      <c r="S1678" t="s">
        <v>782</v>
      </c>
      <c r="T1678">
        <v>2019</v>
      </c>
      <c r="U1678">
        <v>0</v>
      </c>
    </row>
    <row r="1679" spans="1:21">
      <c r="A1679" t="s">
        <v>787</v>
      </c>
      <c r="B1679">
        <v>2019</v>
      </c>
      <c r="C1679">
        <v>0</v>
      </c>
      <c r="D1679">
        <v>0</v>
      </c>
      <c r="E1679">
        <v>0</v>
      </c>
      <c r="F1679">
        <v>0</v>
      </c>
      <c r="G1679">
        <v>0</v>
      </c>
      <c r="H1679">
        <v>193</v>
      </c>
      <c r="I1679">
        <v>439</v>
      </c>
      <c r="J1679" t="s">
        <v>1276</v>
      </c>
      <c r="K1679" t="str">
        <f>INDEX('Planning Periods'!$O$2:$O$540,MATCH('Table B Values'!A1679,'Planning Periods'!$A$2:$A$540,0))</f>
        <v>Tulare County</v>
      </c>
      <c r="S1679" t="s">
        <v>784</v>
      </c>
      <c r="T1679">
        <v>2019</v>
      </c>
      <c r="U1679">
        <v>0</v>
      </c>
    </row>
    <row r="1680" spans="1:21">
      <c r="A1680" t="s">
        <v>1059</v>
      </c>
      <c r="B1680">
        <v>2019</v>
      </c>
      <c r="C1680">
        <v>0</v>
      </c>
      <c r="D1680">
        <v>0</v>
      </c>
      <c r="E1680">
        <v>0</v>
      </c>
      <c r="F1680">
        <v>0</v>
      </c>
      <c r="G1680">
        <v>8</v>
      </c>
      <c r="H1680">
        <v>0</v>
      </c>
      <c r="I1680" s="359">
        <v>233</v>
      </c>
      <c r="J1680" t="s">
        <v>1276</v>
      </c>
      <c r="K1680" t="str">
        <f>INDEX('Planning Periods'!$O$2:$O$540,MATCH('Table B Values'!A1680,'Planning Periods'!$A$2:$A$540,0))</f>
        <v>Alameda County</v>
      </c>
      <c r="S1680" t="s">
        <v>1291</v>
      </c>
      <c r="T1680">
        <v>2019</v>
      </c>
      <c r="U1680">
        <v>0</v>
      </c>
    </row>
    <row r="1681" spans="1:21">
      <c r="A1681" t="s">
        <v>784</v>
      </c>
      <c r="B1681">
        <v>2019</v>
      </c>
      <c r="C1681">
        <v>0</v>
      </c>
      <c r="D1681">
        <v>0</v>
      </c>
      <c r="E1681">
        <v>0</v>
      </c>
      <c r="F1681">
        <v>0</v>
      </c>
      <c r="G1681">
        <v>22</v>
      </c>
      <c r="H1681">
        <v>18</v>
      </c>
      <c r="I1681">
        <v>748</v>
      </c>
      <c r="J1681" t="s">
        <v>1276</v>
      </c>
      <c r="K1681" t="str">
        <f>INDEX('Planning Periods'!$O$2:$O$540,MATCH('Table B Values'!A1681,'Planning Periods'!$A$2:$A$540,0))</f>
        <v>San Joaquin County</v>
      </c>
      <c r="S1681" t="s">
        <v>1274</v>
      </c>
      <c r="T1681">
        <v>2019</v>
      </c>
      <c r="U1681">
        <v>0</v>
      </c>
    </row>
    <row r="1682" spans="1:21">
      <c r="A1682" t="s">
        <v>1291</v>
      </c>
      <c r="B1682">
        <v>2019</v>
      </c>
      <c r="C1682">
        <v>0</v>
      </c>
      <c r="D1682">
        <v>0</v>
      </c>
      <c r="E1682">
        <v>0</v>
      </c>
      <c r="F1682">
        <v>0</v>
      </c>
      <c r="G1682">
        <v>0</v>
      </c>
      <c r="H1682">
        <v>0</v>
      </c>
      <c r="I1682">
        <v>1</v>
      </c>
      <c r="J1682" t="s">
        <v>1276</v>
      </c>
      <c r="K1682" t="str">
        <f>INDEX('Planning Periods'!$O$2:$O$540,MATCH('Table B Values'!A1682,'Planning Periods'!$A$2:$A$540,0))</f>
        <v>Humboldt County</v>
      </c>
      <c r="S1682" t="s">
        <v>834</v>
      </c>
      <c r="T1682">
        <v>2019</v>
      </c>
      <c r="U1682">
        <v>0</v>
      </c>
    </row>
    <row r="1683" spans="1:21">
      <c r="A1683" t="s">
        <v>975</v>
      </c>
      <c r="B1683">
        <v>2019</v>
      </c>
      <c r="C1683">
        <v>0</v>
      </c>
      <c r="D1683">
        <v>0</v>
      </c>
      <c r="E1683">
        <v>0</v>
      </c>
      <c r="F1683">
        <v>0</v>
      </c>
      <c r="G1683">
        <v>0</v>
      </c>
      <c r="H1683">
        <v>0</v>
      </c>
      <c r="I1683">
        <v>0</v>
      </c>
      <c r="J1683" t="s">
        <v>1276</v>
      </c>
      <c r="K1683" t="str">
        <f>INDEX('Planning Periods'!$O$2:$O$540,MATCH('Table B Values'!A1683,'Planning Periods'!$A$2:$A$540,0))</f>
        <v>Trinity County</v>
      </c>
      <c r="S1683" t="s">
        <v>810</v>
      </c>
      <c r="T1683">
        <v>2019</v>
      </c>
      <c r="U1683">
        <v>0</v>
      </c>
    </row>
    <row r="1684" spans="1:21">
      <c r="A1684" t="s">
        <v>779</v>
      </c>
      <c r="B1684">
        <v>2019</v>
      </c>
      <c r="C1684">
        <v>0</v>
      </c>
      <c r="D1684">
        <v>43</v>
      </c>
      <c r="E1684">
        <v>0</v>
      </c>
      <c r="F1684">
        <v>111</v>
      </c>
      <c r="G1684">
        <v>0</v>
      </c>
      <c r="H1684">
        <v>35</v>
      </c>
      <c r="I1684">
        <v>36</v>
      </c>
      <c r="J1684" t="s">
        <v>1276</v>
      </c>
      <c r="K1684" t="str">
        <f>INDEX('Planning Periods'!$O$2:$O$540,MATCH('Table B Values'!A1684,'Planning Periods'!$A$2:$A$540,0))</f>
        <v>Tulare County</v>
      </c>
      <c r="S1684" t="s">
        <v>839</v>
      </c>
      <c r="T1684">
        <v>2019</v>
      </c>
      <c r="U1684">
        <v>0</v>
      </c>
    </row>
    <row r="1685" spans="1:21">
      <c r="A1685" t="s">
        <v>776</v>
      </c>
      <c r="B1685">
        <v>2019</v>
      </c>
      <c r="C1685">
        <v>0</v>
      </c>
      <c r="D1685">
        <v>0</v>
      </c>
      <c r="E1685">
        <v>0</v>
      </c>
      <c r="F1685">
        <v>0</v>
      </c>
      <c r="G1685">
        <v>0</v>
      </c>
      <c r="H1685">
        <v>5</v>
      </c>
      <c r="I1685">
        <v>0</v>
      </c>
      <c r="J1685" t="s">
        <v>1276</v>
      </c>
      <c r="K1685" t="str">
        <f>INDEX('Planning Periods'!$O$2:$O$540,MATCH('Table B Values'!A1685,'Planning Periods'!$A$2:$A$540,0))</f>
        <v>San Bernardino County</v>
      </c>
      <c r="S1685" t="s">
        <v>975</v>
      </c>
      <c r="T1685">
        <v>2019</v>
      </c>
      <c r="U1685">
        <v>0</v>
      </c>
    </row>
    <row r="1686" spans="1:21">
      <c r="A1686" t="s">
        <v>822</v>
      </c>
      <c r="B1686">
        <v>2019</v>
      </c>
      <c r="C1686">
        <v>0</v>
      </c>
      <c r="D1686">
        <v>0</v>
      </c>
      <c r="E1686">
        <v>0</v>
      </c>
      <c r="F1686">
        <v>0</v>
      </c>
      <c r="G1686">
        <v>0</v>
      </c>
      <c r="H1686">
        <v>1</v>
      </c>
      <c r="I1686">
        <v>1</v>
      </c>
      <c r="J1686" t="s">
        <v>1276</v>
      </c>
      <c r="K1686" t="str">
        <f>INDEX('Planning Periods'!$O$2:$O$540,MATCH('Table B Values'!A1686,'Planning Periods'!$A$2:$A$540,0))</f>
        <v>Mendocino County</v>
      </c>
      <c r="S1686" t="s">
        <v>771</v>
      </c>
      <c r="T1686">
        <v>2019</v>
      </c>
      <c r="U1686">
        <v>0</v>
      </c>
    </row>
    <row r="1687" spans="1:21">
      <c r="A1687" t="s">
        <v>1067</v>
      </c>
      <c r="B1687">
        <v>2019</v>
      </c>
      <c r="C1687">
        <v>0</v>
      </c>
      <c r="D1687">
        <v>0</v>
      </c>
      <c r="E1687">
        <v>0</v>
      </c>
      <c r="F1687">
        <v>0</v>
      </c>
      <c r="G1687">
        <v>0</v>
      </c>
      <c r="H1687">
        <v>71</v>
      </c>
      <c r="I1687">
        <v>44</v>
      </c>
      <c r="J1687" t="s">
        <v>1276</v>
      </c>
      <c r="K1687" t="str">
        <f>INDEX('Planning Periods'!$O$2:$O$540,MATCH('Table B Values'!A1687,'Planning Periods'!$A$2:$A$540,0))</f>
        <v>Solano County</v>
      </c>
      <c r="S1687" t="s">
        <v>774</v>
      </c>
      <c r="T1687">
        <v>2019</v>
      </c>
      <c r="U1687">
        <v>0</v>
      </c>
    </row>
    <row r="1688" spans="1:21">
      <c r="A1688" t="s">
        <v>774</v>
      </c>
      <c r="B1688">
        <v>2019</v>
      </c>
      <c r="C1688">
        <v>0</v>
      </c>
      <c r="D1688">
        <v>0</v>
      </c>
      <c r="E1688">
        <v>0</v>
      </c>
      <c r="F1688">
        <v>0</v>
      </c>
      <c r="G1688">
        <v>0</v>
      </c>
      <c r="H1688">
        <v>5</v>
      </c>
      <c r="I1688">
        <v>257</v>
      </c>
      <c r="J1688" t="s">
        <v>1276</v>
      </c>
      <c r="K1688" t="str">
        <f>INDEX('Planning Periods'!$O$2:$O$540,MATCH('Table B Values'!A1688,'Planning Periods'!$A$2:$A$540,0))</f>
        <v>Orange County</v>
      </c>
      <c r="S1688" t="s">
        <v>776</v>
      </c>
      <c r="T1688">
        <v>2019</v>
      </c>
      <c r="U1688">
        <v>0</v>
      </c>
    </row>
    <row r="1689" spans="1:21">
      <c r="A1689" t="s">
        <v>1217</v>
      </c>
      <c r="B1689">
        <v>2019</v>
      </c>
      <c r="C1689">
        <v>0</v>
      </c>
      <c r="D1689">
        <v>0</v>
      </c>
      <c r="E1689">
        <v>0</v>
      </c>
      <c r="F1689">
        <v>0</v>
      </c>
      <c r="G1689">
        <v>0</v>
      </c>
      <c r="H1689">
        <v>0</v>
      </c>
      <c r="I1689">
        <v>14</v>
      </c>
      <c r="J1689" t="s">
        <v>1276</v>
      </c>
      <c r="K1689" t="str">
        <f>INDEX('Planning Periods'!$O$2:$O$540,MATCH('Table B Values'!A1689,'Planning Periods'!$A$2:$A$540,0))</f>
        <v>Tuolumne County</v>
      </c>
      <c r="S1689" t="s">
        <v>1217</v>
      </c>
      <c r="T1689">
        <v>2019</v>
      </c>
      <c r="U1689">
        <v>0</v>
      </c>
    </row>
    <row r="1690" spans="1:21">
      <c r="A1690" t="s">
        <v>993</v>
      </c>
      <c r="B1690">
        <v>2019</v>
      </c>
      <c r="C1690">
        <v>0</v>
      </c>
      <c r="D1690">
        <v>0</v>
      </c>
      <c r="E1690">
        <v>0</v>
      </c>
      <c r="F1690">
        <v>0</v>
      </c>
      <c r="G1690">
        <v>0</v>
      </c>
      <c r="H1690">
        <v>0</v>
      </c>
      <c r="I1690">
        <v>41</v>
      </c>
      <c r="J1690" t="s">
        <v>1276</v>
      </c>
      <c r="K1690" t="str">
        <f>INDEX('Planning Periods'!$O$2:$O$540,MATCH('Table B Values'!A1690,'Planning Periods'!$A$2:$A$540,0))</f>
        <v>Los Angeles County</v>
      </c>
      <c r="S1690" t="s">
        <v>982</v>
      </c>
      <c r="T1690">
        <v>2019</v>
      </c>
      <c r="U1690">
        <v>0</v>
      </c>
    </row>
    <row r="1691" spans="1:21">
      <c r="A1691" t="s">
        <v>771</v>
      </c>
      <c r="B1691">
        <v>2019</v>
      </c>
      <c r="C1691">
        <v>16</v>
      </c>
      <c r="D1691">
        <v>0</v>
      </c>
      <c r="E1691">
        <v>45</v>
      </c>
      <c r="F1691">
        <v>69</v>
      </c>
      <c r="G1691">
        <v>0</v>
      </c>
      <c r="H1691">
        <v>6</v>
      </c>
      <c r="I1691">
        <v>95</v>
      </c>
      <c r="J1691" t="s">
        <v>1276</v>
      </c>
      <c r="K1691" t="str">
        <f>INDEX('Planning Periods'!$O$2:$O$540,MATCH('Table B Values'!A1691,'Planning Periods'!$A$2:$A$540,0))</f>
        <v>Stanislaus County</v>
      </c>
      <c r="S1691" t="s">
        <v>787</v>
      </c>
      <c r="T1691">
        <v>2019</v>
      </c>
      <c r="U1691">
        <v>0</v>
      </c>
    </row>
    <row r="1692" spans="1:21">
      <c r="A1692" t="s">
        <v>1273</v>
      </c>
      <c r="B1692">
        <v>2019</v>
      </c>
      <c r="C1692">
        <v>0</v>
      </c>
      <c r="D1692">
        <v>0</v>
      </c>
      <c r="E1692">
        <v>0</v>
      </c>
      <c r="F1692">
        <v>0</v>
      </c>
      <c r="G1692">
        <v>0</v>
      </c>
      <c r="H1692">
        <v>0</v>
      </c>
      <c r="I1692">
        <v>4</v>
      </c>
      <c r="J1692" t="s">
        <v>1276</v>
      </c>
      <c r="K1692" t="str">
        <f>INDEX('Planning Periods'!$O$2:$O$540,MATCH('Table B Values'!A1692,'Planning Periods'!$A$2:$A$540,0))</f>
        <v>Siskiyou County</v>
      </c>
      <c r="S1692" t="s">
        <v>779</v>
      </c>
      <c r="T1692">
        <v>2019</v>
      </c>
      <c r="U1692">
        <v>7</v>
      </c>
    </row>
    <row r="1693" spans="1:21">
      <c r="A1693" t="s">
        <v>886</v>
      </c>
      <c r="B1693">
        <v>2019</v>
      </c>
      <c r="C1693">
        <v>14</v>
      </c>
      <c r="D1693">
        <v>0</v>
      </c>
      <c r="E1693">
        <v>0</v>
      </c>
      <c r="F1693">
        <v>0</v>
      </c>
      <c r="G1693">
        <v>0</v>
      </c>
      <c r="H1693">
        <v>0</v>
      </c>
      <c r="I1693">
        <v>689</v>
      </c>
      <c r="J1693" t="s">
        <v>1276</v>
      </c>
      <c r="K1693" t="str">
        <f>INDEX('Planning Periods'!$O$2:$O$540,MATCH('Table B Values'!A1693,'Planning Periods'!$A$2:$A$540,0))</f>
        <v>Yuba County</v>
      </c>
      <c r="S1693" t="s">
        <v>890</v>
      </c>
      <c r="T1693">
        <v>2019</v>
      </c>
      <c r="U1693">
        <v>0</v>
      </c>
    </row>
    <row r="1694" spans="1:21">
      <c r="A1694" t="s">
        <v>878</v>
      </c>
      <c r="B1694">
        <v>2019</v>
      </c>
      <c r="C1694">
        <v>0</v>
      </c>
      <c r="D1694">
        <v>0</v>
      </c>
      <c r="E1694">
        <v>0</v>
      </c>
      <c r="F1694">
        <v>5</v>
      </c>
      <c r="G1694">
        <v>0</v>
      </c>
      <c r="H1694">
        <v>0</v>
      </c>
      <c r="I1694">
        <v>33</v>
      </c>
      <c r="J1694" t="s">
        <v>1276</v>
      </c>
      <c r="K1694" t="str">
        <f>INDEX('Planning Periods'!$O$2:$O$540,MATCH('Table B Values'!A1694,'Planning Periods'!$A$2:$A$540,0))</f>
        <v>San Bernardino County</v>
      </c>
      <c r="S1694" t="s">
        <v>874</v>
      </c>
      <c r="T1694">
        <v>2020</v>
      </c>
      <c r="U1694">
        <v>0</v>
      </c>
    </row>
    <row r="1695" spans="1:21">
      <c r="A1695" t="s">
        <v>871</v>
      </c>
      <c r="B1695">
        <v>2019</v>
      </c>
      <c r="C1695">
        <v>0</v>
      </c>
      <c r="D1695">
        <v>0</v>
      </c>
      <c r="E1695">
        <v>0</v>
      </c>
      <c r="F1695">
        <v>0</v>
      </c>
      <c r="G1695">
        <v>0</v>
      </c>
      <c r="H1695">
        <v>0</v>
      </c>
      <c r="I1695" s="359">
        <v>21</v>
      </c>
      <c r="J1695" t="s">
        <v>1276</v>
      </c>
      <c r="K1695" t="str">
        <f>INDEX('Planning Periods'!$O$2:$O$540,MATCH('Table B Values'!A1695,'Planning Periods'!$A$2:$A$540,0))</f>
        <v>San Bernardino County</v>
      </c>
      <c r="S1695" t="s">
        <v>876</v>
      </c>
      <c r="T1695">
        <v>2020</v>
      </c>
      <c r="U1695">
        <v>0</v>
      </c>
    </row>
    <row r="1696" spans="1:21">
      <c r="A1696" t="s">
        <v>989</v>
      </c>
      <c r="B1696">
        <v>2019</v>
      </c>
      <c r="C1696">
        <v>0</v>
      </c>
      <c r="D1696">
        <v>0</v>
      </c>
      <c r="E1696">
        <v>0</v>
      </c>
      <c r="F1696">
        <v>1</v>
      </c>
      <c r="G1696">
        <v>0</v>
      </c>
      <c r="H1696">
        <v>20</v>
      </c>
      <c r="I1696">
        <v>0</v>
      </c>
      <c r="J1696" t="s">
        <v>1276</v>
      </c>
      <c r="K1696" t="str">
        <f>INDEX('Planning Periods'!$O$2:$O$540,MATCH('Table B Values'!A1696,'Planning Periods'!$A$2:$A$540,0))</f>
        <v>Riverside County</v>
      </c>
      <c r="S1696" t="s">
        <v>1146</v>
      </c>
      <c r="T1696">
        <v>2020</v>
      </c>
      <c r="U1696">
        <v>0</v>
      </c>
    </row>
    <row r="1697" spans="1:21">
      <c r="A1697" t="s">
        <v>1065</v>
      </c>
      <c r="B1697">
        <v>2019</v>
      </c>
      <c r="C1697">
        <v>0</v>
      </c>
      <c r="D1697">
        <v>2</v>
      </c>
      <c r="E1697">
        <v>0</v>
      </c>
      <c r="F1697">
        <v>0</v>
      </c>
      <c r="G1697">
        <v>0</v>
      </c>
      <c r="H1697">
        <v>25</v>
      </c>
      <c r="I1697">
        <v>202</v>
      </c>
      <c r="J1697" t="s">
        <v>1276</v>
      </c>
      <c r="K1697" t="str">
        <f>INDEX('Planning Periods'!$O$2:$O$540,MATCH('Table B Values'!A1697,'Planning Periods'!$A$2:$A$540,0))</f>
        <v>Tulare County</v>
      </c>
      <c r="S1697" t="s">
        <v>871</v>
      </c>
      <c r="T1697">
        <v>2019</v>
      </c>
      <c r="U1697">
        <v>0</v>
      </c>
    </row>
    <row r="1698" spans="1:21">
      <c r="A1698" t="s">
        <v>873</v>
      </c>
      <c r="B1698">
        <v>2019</v>
      </c>
      <c r="C1698">
        <v>0</v>
      </c>
      <c r="D1698">
        <v>1</v>
      </c>
      <c r="E1698">
        <v>0</v>
      </c>
      <c r="F1698">
        <v>5</v>
      </c>
      <c r="G1698">
        <v>0</v>
      </c>
      <c r="H1698">
        <v>0</v>
      </c>
      <c r="I1698">
        <v>5</v>
      </c>
      <c r="J1698" t="s">
        <v>1276</v>
      </c>
      <c r="K1698" t="str">
        <f>INDEX('Planning Periods'!$O$2:$O$540,MATCH('Table B Values'!A1698,'Planning Periods'!$A$2:$A$540,0))</f>
        <v>Los Angeles County</v>
      </c>
      <c r="S1698" t="s">
        <v>855</v>
      </c>
      <c r="T1698">
        <v>2019</v>
      </c>
      <c r="U1698">
        <v>0</v>
      </c>
    </row>
    <row r="1699" spans="1:21">
      <c r="A1699" t="s">
        <v>914</v>
      </c>
      <c r="B1699">
        <v>2019</v>
      </c>
      <c r="C1699">
        <v>0</v>
      </c>
      <c r="D1699">
        <v>0</v>
      </c>
      <c r="E1699">
        <v>0</v>
      </c>
      <c r="F1699">
        <v>21</v>
      </c>
      <c r="G1699">
        <v>0</v>
      </c>
      <c r="H1699">
        <v>0</v>
      </c>
      <c r="I1699">
        <v>95</v>
      </c>
      <c r="J1699" t="s">
        <v>1276</v>
      </c>
      <c r="K1699" t="str">
        <f>INDEX('Planning Periods'!$O$2:$O$540,MATCH('Table B Values'!A1699,'Planning Periods'!$A$2:$A$540,0))</f>
        <v>Los Angeles County</v>
      </c>
      <c r="S1699" t="s">
        <v>886</v>
      </c>
      <c r="T1699">
        <v>2019</v>
      </c>
      <c r="U1699">
        <v>0</v>
      </c>
    </row>
    <row r="1700" spans="1:21">
      <c r="A1700" t="s">
        <v>906</v>
      </c>
      <c r="B1700">
        <v>2019</v>
      </c>
      <c r="C1700">
        <v>0</v>
      </c>
      <c r="D1700">
        <v>0</v>
      </c>
      <c r="E1700">
        <v>0</v>
      </c>
      <c r="F1700">
        <v>2</v>
      </c>
      <c r="G1700">
        <v>0</v>
      </c>
      <c r="H1700">
        <v>28</v>
      </c>
      <c r="I1700">
        <v>7</v>
      </c>
      <c r="J1700" t="s">
        <v>1276</v>
      </c>
      <c r="K1700" t="str">
        <f>INDEX('Planning Periods'!$O$2:$O$540,MATCH('Table B Values'!A1700,'Planning Periods'!$A$2:$A$540,0))</f>
        <v>Riverside County</v>
      </c>
      <c r="S1700" t="s">
        <v>878</v>
      </c>
      <c r="T1700">
        <v>2019</v>
      </c>
      <c r="U1700">
        <v>0</v>
      </c>
    </row>
    <row r="1701" spans="1:21">
      <c r="A1701" t="s">
        <v>1018</v>
      </c>
      <c r="B1701">
        <v>2019</v>
      </c>
      <c r="C1701">
        <v>0</v>
      </c>
      <c r="D1701">
        <v>0</v>
      </c>
      <c r="E1701">
        <v>0</v>
      </c>
      <c r="F1701">
        <v>2</v>
      </c>
      <c r="G1701">
        <v>0</v>
      </c>
      <c r="H1701">
        <v>4</v>
      </c>
      <c r="I1701">
        <v>0</v>
      </c>
      <c r="J1701" t="s">
        <v>1276</v>
      </c>
      <c r="K1701" t="str">
        <f>INDEX('Planning Periods'!$O$2:$O$540,MATCH('Table B Values'!A1701,'Planning Periods'!$A$2:$A$540,0))</f>
        <v>Mendocino County</v>
      </c>
      <c r="S1701" t="s">
        <v>1147</v>
      </c>
      <c r="T1701">
        <v>2020</v>
      </c>
      <c r="U1701">
        <v>0</v>
      </c>
    </row>
    <row r="1702" spans="1:21">
      <c r="A1702" t="s">
        <v>917</v>
      </c>
      <c r="B1702">
        <v>2019</v>
      </c>
      <c r="C1702">
        <v>85</v>
      </c>
      <c r="D1702">
        <v>0</v>
      </c>
      <c r="E1702">
        <v>28</v>
      </c>
      <c r="F1702">
        <v>0</v>
      </c>
      <c r="G1702">
        <v>0</v>
      </c>
      <c r="H1702">
        <v>2</v>
      </c>
      <c r="I1702">
        <v>29</v>
      </c>
      <c r="J1702" t="s">
        <v>1276</v>
      </c>
      <c r="K1702" t="str">
        <f>INDEX('Planning Periods'!$O$2:$O$540,MATCH('Table B Values'!A1702,'Planning Periods'!$A$2:$A$540,0))</f>
        <v>Orange County</v>
      </c>
      <c r="S1702" t="s">
        <v>1083</v>
      </c>
      <c r="T1702">
        <v>2020</v>
      </c>
      <c r="U1702">
        <v>0</v>
      </c>
    </row>
    <row r="1703" spans="1:21">
      <c r="A1703" t="s">
        <v>892</v>
      </c>
      <c r="B1703">
        <v>2019</v>
      </c>
      <c r="C1703">
        <v>0</v>
      </c>
      <c r="D1703">
        <v>0</v>
      </c>
      <c r="E1703">
        <v>0</v>
      </c>
      <c r="F1703">
        <v>0</v>
      </c>
      <c r="G1703">
        <v>0</v>
      </c>
      <c r="H1703">
        <v>0</v>
      </c>
      <c r="I1703">
        <v>48</v>
      </c>
      <c r="J1703" t="s">
        <v>1276</v>
      </c>
      <c r="K1703" t="str">
        <f>INDEX('Planning Periods'!$O$2:$O$540,MATCH('Table B Values'!A1703,'Planning Periods'!$A$2:$A$540,0))</f>
        <v>Los Angeles County</v>
      </c>
      <c r="S1703" t="s">
        <v>1144</v>
      </c>
      <c r="T1703">
        <v>2020</v>
      </c>
      <c r="U1703">
        <v>0</v>
      </c>
    </row>
    <row r="1704" spans="1:21">
      <c r="A1704" t="s">
        <v>904</v>
      </c>
      <c r="B1704">
        <v>2019</v>
      </c>
      <c r="C1704">
        <v>0</v>
      </c>
      <c r="D1704">
        <v>0</v>
      </c>
      <c r="E1704">
        <v>0</v>
      </c>
      <c r="F1704">
        <v>0</v>
      </c>
      <c r="G1704">
        <v>0</v>
      </c>
      <c r="H1704">
        <v>0</v>
      </c>
      <c r="I1704">
        <v>9</v>
      </c>
      <c r="J1704" t="s">
        <v>1276</v>
      </c>
      <c r="K1704" t="str">
        <f>INDEX('Planning Periods'!$O$2:$O$540,MATCH('Table B Values'!A1704,'Planning Periods'!$A$2:$A$540,0))</f>
        <v>Los Angeles County</v>
      </c>
      <c r="S1704" t="s">
        <v>1075</v>
      </c>
      <c r="T1704">
        <v>2020</v>
      </c>
      <c r="U1704">
        <v>0</v>
      </c>
    </row>
    <row r="1705" spans="1:21">
      <c r="A1705" t="s">
        <v>908</v>
      </c>
      <c r="B1705">
        <v>2019</v>
      </c>
      <c r="C1705">
        <v>0</v>
      </c>
      <c r="D1705">
        <v>0</v>
      </c>
      <c r="E1705">
        <v>0</v>
      </c>
      <c r="F1705">
        <v>0</v>
      </c>
      <c r="G1705">
        <v>0</v>
      </c>
      <c r="H1705">
        <v>59</v>
      </c>
      <c r="I1705">
        <v>260</v>
      </c>
      <c r="J1705" t="s">
        <v>1276</v>
      </c>
      <c r="K1705" t="str">
        <f>INDEX('Planning Periods'!$O$2:$O$540,MATCH('Table B Values'!A1705,'Planning Periods'!$A$2:$A$540,0))</f>
        <v>Yolo County</v>
      </c>
      <c r="S1705" t="s">
        <v>786</v>
      </c>
      <c r="T1705">
        <v>2020</v>
      </c>
      <c r="U1705">
        <v>95</v>
      </c>
    </row>
    <row r="1706" spans="1:21">
      <c r="A1706" t="s">
        <v>911</v>
      </c>
      <c r="B1706">
        <v>2019</v>
      </c>
      <c r="C1706">
        <v>0</v>
      </c>
      <c r="D1706">
        <v>0</v>
      </c>
      <c r="E1706">
        <v>0</v>
      </c>
      <c r="F1706">
        <v>2</v>
      </c>
      <c r="G1706">
        <v>0</v>
      </c>
      <c r="H1706">
        <v>0</v>
      </c>
      <c r="I1706">
        <v>3</v>
      </c>
      <c r="J1706" t="s">
        <v>1276</v>
      </c>
      <c r="K1706" t="str">
        <f>INDEX('Planning Periods'!$O$2:$O$540,MATCH('Table B Values'!A1706,'Planning Periods'!$A$2:$A$540,0))</f>
        <v>Glenn County</v>
      </c>
      <c r="S1706" t="s">
        <v>1081</v>
      </c>
      <c r="T1706">
        <v>2020</v>
      </c>
      <c r="U1706">
        <v>0</v>
      </c>
    </row>
    <row r="1707" spans="1:21">
      <c r="A1707" t="s">
        <v>851</v>
      </c>
      <c r="B1707">
        <v>2019</v>
      </c>
      <c r="C1707">
        <v>0</v>
      </c>
      <c r="D1707">
        <v>11</v>
      </c>
      <c r="E1707">
        <v>0</v>
      </c>
      <c r="F1707">
        <v>2</v>
      </c>
      <c r="G1707">
        <v>0</v>
      </c>
      <c r="H1707">
        <v>2</v>
      </c>
      <c r="I1707">
        <v>12</v>
      </c>
      <c r="J1707" t="s">
        <v>1276</v>
      </c>
      <c r="K1707" t="str">
        <f>INDEX('Planning Periods'!$O$2:$O$540,MATCH('Table B Values'!A1707,'Planning Periods'!$A$2:$A$540,0))</f>
        <v>San Mateo County</v>
      </c>
      <c r="S1707" t="s">
        <v>945</v>
      </c>
      <c r="T1707">
        <v>2020</v>
      </c>
      <c r="U1707">
        <v>3</v>
      </c>
    </row>
    <row r="1708" spans="1:21">
      <c r="A1708" t="s">
        <v>775</v>
      </c>
      <c r="B1708">
        <v>2019</v>
      </c>
      <c r="C1708">
        <v>0</v>
      </c>
      <c r="D1708">
        <v>3</v>
      </c>
      <c r="E1708">
        <v>0</v>
      </c>
      <c r="F1708">
        <v>7</v>
      </c>
      <c r="G1708">
        <v>0</v>
      </c>
      <c r="H1708">
        <v>0</v>
      </c>
      <c r="I1708">
        <v>0</v>
      </c>
      <c r="J1708" t="s">
        <v>1276</v>
      </c>
      <c r="K1708" t="str">
        <f>INDEX('Planning Periods'!$O$2:$O$540,MATCH('Table B Values'!A1708,'Planning Periods'!$A$2:$A$540,0))</f>
        <v>Yolo County</v>
      </c>
      <c r="S1708" t="s">
        <v>1145</v>
      </c>
      <c r="T1708">
        <v>2020</v>
      </c>
      <c r="U1708">
        <v>0</v>
      </c>
    </row>
    <row r="1709" spans="1:21">
      <c r="A1709" t="s">
        <v>855</v>
      </c>
      <c r="B1709">
        <v>2019</v>
      </c>
      <c r="C1709" s="359">
        <v>0</v>
      </c>
      <c r="D1709">
        <v>3</v>
      </c>
      <c r="E1709">
        <v>0</v>
      </c>
      <c r="F1709">
        <v>0</v>
      </c>
      <c r="G1709">
        <v>0</v>
      </c>
      <c r="H1709">
        <v>0</v>
      </c>
      <c r="I1709" s="359">
        <v>77</v>
      </c>
      <c r="J1709" t="s">
        <v>1276</v>
      </c>
      <c r="K1709" t="str">
        <f>INDEX('Planning Periods'!$O$2:$O$540,MATCH('Table B Values'!A1709,'Planning Periods'!$A$2:$A$540,0))</f>
        <v>Orange County</v>
      </c>
      <c r="S1709" t="s">
        <v>917</v>
      </c>
      <c r="T1709">
        <v>2019</v>
      </c>
      <c r="U1709">
        <v>0</v>
      </c>
    </row>
    <row r="1710" spans="1:21">
      <c r="A1710" t="s">
        <v>807</v>
      </c>
      <c r="B1710">
        <v>2019</v>
      </c>
      <c r="C1710">
        <v>0</v>
      </c>
      <c r="D1710">
        <v>0</v>
      </c>
      <c r="E1710">
        <v>0</v>
      </c>
      <c r="F1710">
        <v>0</v>
      </c>
      <c r="G1710">
        <v>0</v>
      </c>
      <c r="H1710">
        <v>3</v>
      </c>
      <c r="I1710">
        <v>14</v>
      </c>
      <c r="J1710" t="s">
        <v>1276</v>
      </c>
      <c r="K1710" t="str">
        <f>INDEX('Planning Periods'!$O$2:$O$540,MATCH('Table B Values'!A1710,'Planning Periods'!$A$2:$A$540,0))</f>
        <v>Yolo County</v>
      </c>
      <c r="S1710" t="s">
        <v>914</v>
      </c>
      <c r="T1710">
        <v>2019</v>
      </c>
      <c r="U1710">
        <v>0</v>
      </c>
    </row>
    <row r="1711" spans="1:21">
      <c r="A1711" t="s">
        <v>860</v>
      </c>
      <c r="B1711">
        <v>2019</v>
      </c>
      <c r="C1711">
        <v>30</v>
      </c>
      <c r="D1711">
        <v>0</v>
      </c>
      <c r="E1711">
        <v>29</v>
      </c>
      <c r="F1711">
        <v>0</v>
      </c>
      <c r="G1711">
        <v>1</v>
      </c>
      <c r="H1711">
        <v>0</v>
      </c>
      <c r="I1711">
        <v>23</v>
      </c>
      <c r="J1711" t="s">
        <v>1276</v>
      </c>
      <c r="K1711" t="str">
        <f>INDEX('Planning Periods'!$O$2:$O$540,MATCH('Table B Values'!A1711,'Planning Periods'!$A$2:$A$540,0))</f>
        <v>Sonoma County</v>
      </c>
      <c r="S1711" t="s">
        <v>906</v>
      </c>
      <c r="T1711">
        <v>2019</v>
      </c>
      <c r="U1711">
        <v>0</v>
      </c>
    </row>
    <row r="1712" spans="1:21">
      <c r="A1712" t="s">
        <v>862</v>
      </c>
      <c r="B1712">
        <v>2019</v>
      </c>
      <c r="C1712">
        <v>47</v>
      </c>
      <c r="D1712">
        <v>0</v>
      </c>
      <c r="E1712">
        <v>15</v>
      </c>
      <c r="F1712">
        <v>0</v>
      </c>
      <c r="G1712">
        <v>2</v>
      </c>
      <c r="H1712">
        <v>0</v>
      </c>
      <c r="I1712">
        <v>69</v>
      </c>
      <c r="J1712" t="s">
        <v>1276</v>
      </c>
      <c r="K1712" t="str">
        <f>INDEX('Planning Periods'!$O$2:$O$540,MATCH('Table B Values'!A1712,'Planning Periods'!$A$2:$A$540,0))</f>
        <v>Yolo County</v>
      </c>
      <c r="S1712" t="s">
        <v>908</v>
      </c>
      <c r="T1712">
        <v>2019</v>
      </c>
      <c r="U1712">
        <v>0</v>
      </c>
    </row>
    <row r="1713" spans="1:21">
      <c r="A1713" t="s">
        <v>865</v>
      </c>
      <c r="B1713">
        <v>2019</v>
      </c>
      <c r="C1713">
        <v>0</v>
      </c>
      <c r="D1713">
        <v>0</v>
      </c>
      <c r="E1713">
        <v>0</v>
      </c>
      <c r="F1713">
        <v>37</v>
      </c>
      <c r="G1713">
        <v>0</v>
      </c>
      <c r="H1713">
        <v>17</v>
      </c>
      <c r="I1713">
        <v>0</v>
      </c>
      <c r="J1713" t="s">
        <v>1276</v>
      </c>
      <c r="K1713" t="str">
        <f>INDEX('Planning Periods'!$O$2:$O$540,MATCH('Table B Values'!A1713,'Planning Periods'!$A$2:$A$540,0))</f>
        <v>Tulare County</v>
      </c>
      <c r="S1713" t="s">
        <v>1273</v>
      </c>
      <c r="T1713">
        <v>2019</v>
      </c>
      <c r="U1713">
        <v>0</v>
      </c>
    </row>
    <row r="1714" spans="1:21">
      <c r="A1714" t="s">
        <v>782</v>
      </c>
      <c r="B1714">
        <v>2019</v>
      </c>
      <c r="C1714">
        <v>0</v>
      </c>
      <c r="D1714">
        <v>0</v>
      </c>
      <c r="E1714">
        <v>0</v>
      </c>
      <c r="F1714">
        <v>0</v>
      </c>
      <c r="G1714">
        <v>0</v>
      </c>
      <c r="H1714">
        <v>0</v>
      </c>
      <c r="I1714">
        <v>77</v>
      </c>
      <c r="J1714" t="s">
        <v>1276</v>
      </c>
      <c r="K1714" t="str">
        <f>INDEX('Planning Periods'!$O$2:$O$540,MATCH('Table B Values'!A1714,'Planning Periods'!$A$2:$A$540,0))</f>
        <v>Los Angeles County</v>
      </c>
      <c r="S1714" t="s">
        <v>892</v>
      </c>
      <c r="T1714">
        <v>2019</v>
      </c>
      <c r="U1714">
        <v>0</v>
      </c>
    </row>
    <row r="1715" spans="1:21">
      <c r="A1715" t="s">
        <v>1043</v>
      </c>
      <c r="B1715">
        <v>2019</v>
      </c>
      <c r="C1715">
        <v>6</v>
      </c>
      <c r="D1715">
        <v>0</v>
      </c>
      <c r="E1715">
        <v>12</v>
      </c>
      <c r="F1715">
        <v>0</v>
      </c>
      <c r="G1715">
        <v>0</v>
      </c>
      <c r="H1715">
        <v>50</v>
      </c>
      <c r="I1715">
        <v>379</v>
      </c>
      <c r="J1715" t="s">
        <v>1276</v>
      </c>
      <c r="K1715" t="str">
        <f>INDEX('Planning Periods'!$O$2:$O$540,MATCH('Table B Values'!A1715,'Planning Periods'!$A$2:$A$540,0))</f>
        <v>Sonoma County</v>
      </c>
      <c r="S1715" t="s">
        <v>904</v>
      </c>
      <c r="T1715">
        <v>2019</v>
      </c>
      <c r="U1715">
        <v>0</v>
      </c>
    </row>
    <row r="1716" spans="1:21">
      <c r="A1716" t="s">
        <v>1045</v>
      </c>
      <c r="B1716">
        <v>2019</v>
      </c>
      <c r="C1716">
        <v>0</v>
      </c>
      <c r="D1716">
        <v>0</v>
      </c>
      <c r="E1716">
        <v>0</v>
      </c>
      <c r="F1716">
        <v>0</v>
      </c>
      <c r="G1716">
        <v>0</v>
      </c>
      <c r="H1716">
        <v>1</v>
      </c>
      <c r="I1716">
        <v>114</v>
      </c>
      <c r="J1716" t="s">
        <v>1276</v>
      </c>
      <c r="K1716" t="str">
        <f>INDEX('Planning Periods'!$O$2:$O$540,MATCH('Table B Values'!A1716,'Planning Periods'!$A$2:$A$540,0))</f>
        <v>San Diego County</v>
      </c>
      <c r="S1716" t="s">
        <v>1018</v>
      </c>
      <c r="T1716">
        <v>2019</v>
      </c>
      <c r="U1716">
        <v>0</v>
      </c>
    </row>
    <row r="1717" spans="1:21">
      <c r="A1717" t="s">
        <v>1039</v>
      </c>
      <c r="B1717">
        <v>2019</v>
      </c>
      <c r="C1717">
        <v>0</v>
      </c>
      <c r="D1717">
        <v>0</v>
      </c>
      <c r="E1717">
        <v>17</v>
      </c>
      <c r="F1717">
        <v>0</v>
      </c>
      <c r="G1717">
        <v>0</v>
      </c>
      <c r="H1717">
        <v>8</v>
      </c>
      <c r="I1717">
        <v>3</v>
      </c>
      <c r="J1717" t="s">
        <v>1276</v>
      </c>
      <c r="K1717" t="str">
        <f>INDEX('Planning Periods'!$O$2:$O$540,MATCH('Table B Values'!A1717,'Planning Periods'!$A$2:$A$540,0))</f>
        <v>Santa Clara County</v>
      </c>
      <c r="S1717" t="s">
        <v>807</v>
      </c>
      <c r="T1717">
        <v>2019</v>
      </c>
      <c r="U1717">
        <v>0</v>
      </c>
    </row>
    <row r="1718" spans="1:21">
      <c r="A1718" t="s">
        <v>1041</v>
      </c>
      <c r="B1718">
        <v>2019</v>
      </c>
      <c r="C1718">
        <v>4</v>
      </c>
      <c r="D1718">
        <v>0</v>
      </c>
      <c r="E1718">
        <v>35</v>
      </c>
      <c r="F1718">
        <v>111</v>
      </c>
      <c r="G1718">
        <v>0</v>
      </c>
      <c r="H1718">
        <v>92</v>
      </c>
      <c r="I1718">
        <v>252</v>
      </c>
      <c r="J1718" t="s">
        <v>1276</v>
      </c>
      <c r="K1718" t="str">
        <f>INDEX('Planning Periods'!$O$2:$O$540,MATCH('Table B Values'!A1718,'Planning Periods'!$A$2:$A$540,0))</f>
        <v>Santa Barbara County</v>
      </c>
      <c r="S1718" t="s">
        <v>851</v>
      </c>
      <c r="T1718">
        <v>2019</v>
      </c>
      <c r="U1718">
        <v>10</v>
      </c>
    </row>
    <row r="1719" spans="1:21">
      <c r="A1719" t="s">
        <v>1020</v>
      </c>
      <c r="B1719">
        <v>2019</v>
      </c>
      <c r="C1719">
        <v>45</v>
      </c>
      <c r="D1719">
        <v>0</v>
      </c>
      <c r="E1719">
        <v>17</v>
      </c>
      <c r="F1719">
        <v>51</v>
      </c>
      <c r="G1719">
        <v>0</v>
      </c>
      <c r="H1719">
        <v>16</v>
      </c>
      <c r="I1719">
        <v>26</v>
      </c>
      <c r="J1719" t="s">
        <v>1276</v>
      </c>
      <c r="K1719" t="str">
        <f>INDEX('Planning Periods'!$O$2:$O$540,MATCH('Table B Values'!A1719,'Planning Periods'!$A$2:$A$540,0))</f>
        <v>Santa Cruz County</v>
      </c>
      <c r="S1719" t="s">
        <v>775</v>
      </c>
      <c r="T1719">
        <v>2019</v>
      </c>
      <c r="U1719">
        <v>0</v>
      </c>
    </row>
    <row r="1720" spans="1:21">
      <c r="A1720" t="s">
        <v>1022</v>
      </c>
      <c r="B1720">
        <v>2019</v>
      </c>
      <c r="C1720">
        <v>0</v>
      </c>
      <c r="D1720">
        <v>0</v>
      </c>
      <c r="E1720">
        <v>2</v>
      </c>
      <c r="F1720">
        <v>0</v>
      </c>
      <c r="G1720">
        <v>1</v>
      </c>
      <c r="H1720">
        <v>27</v>
      </c>
      <c r="I1720">
        <v>46</v>
      </c>
      <c r="J1720" t="s">
        <v>1276</v>
      </c>
      <c r="K1720" t="str">
        <f>INDEX('Planning Periods'!$O$2:$O$540,MATCH('Table B Values'!A1720,'Planning Periods'!$A$2:$A$540,0))</f>
        <v>Santa Cruz County</v>
      </c>
      <c r="S1720" t="s">
        <v>865</v>
      </c>
      <c r="T1720">
        <v>2019</v>
      </c>
      <c r="U1720">
        <v>0</v>
      </c>
    </row>
    <row r="1721" spans="1:21">
      <c r="A1721" t="s">
        <v>959</v>
      </c>
      <c r="B1721">
        <v>2019</v>
      </c>
      <c r="C1721">
        <v>0</v>
      </c>
      <c r="D1721">
        <v>0</v>
      </c>
      <c r="E1721">
        <v>0</v>
      </c>
      <c r="F1721">
        <v>10</v>
      </c>
      <c r="G1721">
        <v>0</v>
      </c>
      <c r="H1721">
        <v>0</v>
      </c>
      <c r="I1721">
        <v>0</v>
      </c>
      <c r="J1721" t="s">
        <v>1276</v>
      </c>
      <c r="K1721" t="str">
        <f>INDEX('Planning Periods'!$O$2:$O$540,MATCH('Table B Values'!A1721,'Planning Periods'!$A$2:$A$540,0))</f>
        <v>Los Angeles County</v>
      </c>
      <c r="S1721" t="s">
        <v>911</v>
      </c>
      <c r="T1721">
        <v>2019</v>
      </c>
      <c r="U1721">
        <v>0</v>
      </c>
    </row>
    <row r="1722" spans="1:21">
      <c r="A1722" t="s">
        <v>1032</v>
      </c>
      <c r="B1722">
        <v>2019</v>
      </c>
      <c r="C1722">
        <v>0</v>
      </c>
      <c r="D1722">
        <v>2</v>
      </c>
      <c r="E1722">
        <v>0</v>
      </c>
      <c r="F1722">
        <v>3</v>
      </c>
      <c r="G1722">
        <v>0</v>
      </c>
      <c r="H1722">
        <v>1</v>
      </c>
      <c r="I1722">
        <v>0</v>
      </c>
      <c r="J1722" t="s">
        <v>1276</v>
      </c>
      <c r="K1722" t="str">
        <f>INDEX('Planning Periods'!$O$2:$O$540,MATCH('Table B Values'!A1722,'Planning Periods'!$A$2:$A$540,0))</f>
        <v>Marin County</v>
      </c>
      <c r="S1722" t="s">
        <v>860</v>
      </c>
      <c r="T1722">
        <v>2019</v>
      </c>
      <c r="U1722">
        <v>0</v>
      </c>
    </row>
    <row r="1723" spans="1:21">
      <c r="A1723" t="s">
        <v>999</v>
      </c>
      <c r="B1723">
        <v>2019</v>
      </c>
      <c r="C1723">
        <v>0</v>
      </c>
      <c r="D1723">
        <v>0</v>
      </c>
      <c r="E1723">
        <v>0</v>
      </c>
      <c r="F1723">
        <v>0</v>
      </c>
      <c r="G1723">
        <v>0</v>
      </c>
      <c r="H1723">
        <v>13</v>
      </c>
      <c r="I1723">
        <v>0</v>
      </c>
      <c r="J1723" t="s">
        <v>1276</v>
      </c>
      <c r="K1723" t="str">
        <f>INDEX('Planning Periods'!$O$2:$O$540,MATCH('Table B Values'!A1723,'Planning Periods'!$A$2:$A$540,0))</f>
        <v>Fresno County</v>
      </c>
      <c r="S1723" t="s">
        <v>862</v>
      </c>
      <c r="T1723">
        <v>2019</v>
      </c>
      <c r="U1723">
        <v>0</v>
      </c>
    </row>
    <row r="1724" spans="1:21">
      <c r="A1724" t="s">
        <v>994</v>
      </c>
      <c r="B1724">
        <v>2019</v>
      </c>
      <c r="C1724">
        <v>0</v>
      </c>
      <c r="D1724">
        <v>0</v>
      </c>
      <c r="E1724">
        <v>0</v>
      </c>
      <c r="F1724">
        <v>16</v>
      </c>
      <c r="G1724">
        <v>0</v>
      </c>
      <c r="H1724">
        <v>19</v>
      </c>
      <c r="I1724">
        <v>172</v>
      </c>
      <c r="J1724" t="s">
        <v>1276</v>
      </c>
      <c r="K1724" t="str">
        <f>INDEX('Planning Periods'!$O$2:$O$540,MATCH('Table B Values'!A1724,'Planning Periods'!$A$2:$A$540,0))</f>
        <v>Kern County</v>
      </c>
      <c r="S1724" t="s">
        <v>1110</v>
      </c>
      <c r="T1724">
        <v>2019</v>
      </c>
      <c r="U1724">
        <v>0</v>
      </c>
    </row>
    <row r="1725" spans="1:21">
      <c r="A1725" t="s">
        <v>913</v>
      </c>
      <c r="B1725">
        <v>2019</v>
      </c>
      <c r="C1725">
        <v>0</v>
      </c>
      <c r="D1725">
        <v>3</v>
      </c>
      <c r="E1725">
        <v>0</v>
      </c>
      <c r="F1725">
        <v>8</v>
      </c>
      <c r="G1725">
        <v>0</v>
      </c>
      <c r="H1725">
        <v>5</v>
      </c>
      <c r="I1725">
        <v>280</v>
      </c>
      <c r="J1725" t="s">
        <v>1276</v>
      </c>
      <c r="K1725" t="str">
        <f>INDEX('Planning Periods'!$O$2:$O$540,MATCH('Table B Values'!A1725,'Planning Periods'!$A$2:$A$540,0))</f>
        <v>Shasta County</v>
      </c>
      <c r="S1725" t="s">
        <v>870</v>
      </c>
      <c r="T1725">
        <v>2019</v>
      </c>
      <c r="U1725">
        <v>0</v>
      </c>
    </row>
    <row r="1726" spans="1:21">
      <c r="A1726" t="s">
        <v>998</v>
      </c>
      <c r="B1726">
        <v>2019</v>
      </c>
      <c r="C1726">
        <v>0</v>
      </c>
      <c r="D1726">
        <v>1</v>
      </c>
      <c r="E1726">
        <v>0</v>
      </c>
      <c r="F1726">
        <v>3</v>
      </c>
      <c r="G1726">
        <v>0</v>
      </c>
      <c r="H1726">
        <v>0</v>
      </c>
      <c r="I1726">
        <v>1</v>
      </c>
      <c r="J1726" t="s">
        <v>1276</v>
      </c>
      <c r="K1726" t="str">
        <f>INDEX('Planning Periods'!$O$2:$O$540,MATCH('Table B Values'!A1726,'Planning Periods'!$A$2:$A$540,0))</f>
        <v>Sonoma County</v>
      </c>
      <c r="S1726" t="s">
        <v>964</v>
      </c>
      <c r="T1726">
        <v>2019</v>
      </c>
      <c r="U1726">
        <v>0</v>
      </c>
    </row>
    <row r="1727" spans="1:21">
      <c r="A1727" t="s">
        <v>1034</v>
      </c>
      <c r="B1727">
        <v>2019</v>
      </c>
      <c r="C1727">
        <v>0</v>
      </c>
      <c r="D1727">
        <v>0</v>
      </c>
      <c r="E1727">
        <v>0</v>
      </c>
      <c r="F1727">
        <v>0</v>
      </c>
      <c r="G1727">
        <v>0</v>
      </c>
      <c r="H1727">
        <v>0</v>
      </c>
      <c r="I1727">
        <v>12</v>
      </c>
      <c r="J1727" t="s">
        <v>1276</v>
      </c>
      <c r="K1727" t="str">
        <f>INDEX('Planning Periods'!$O$2:$O$540,MATCH('Table B Values'!A1727,'Planning Periods'!$A$2:$A$540,0))</f>
        <v>Santa Cruz County</v>
      </c>
      <c r="S1727" t="s">
        <v>973</v>
      </c>
      <c r="T1727">
        <v>2019</v>
      </c>
      <c r="U1727">
        <v>0</v>
      </c>
    </row>
    <row r="1728" spans="1:21">
      <c r="A1728" t="s">
        <v>1036</v>
      </c>
      <c r="B1728">
        <v>2019</v>
      </c>
      <c r="C1728">
        <v>0</v>
      </c>
      <c r="D1728">
        <v>0</v>
      </c>
      <c r="E1728">
        <v>0</v>
      </c>
      <c r="F1728">
        <v>0</v>
      </c>
      <c r="G1728">
        <v>0</v>
      </c>
      <c r="H1728">
        <v>0</v>
      </c>
      <c r="I1728">
        <v>12</v>
      </c>
      <c r="J1728" t="s">
        <v>1276</v>
      </c>
      <c r="K1728" t="str">
        <f>INDEX('Planning Periods'!$O$2:$O$540,MATCH('Table B Values'!A1728,'Planning Periods'!$A$2:$A$540,0))</f>
        <v>Orange County</v>
      </c>
      <c r="S1728" t="s">
        <v>1134</v>
      </c>
      <c r="T1728">
        <v>2019</v>
      </c>
      <c r="U1728">
        <v>0</v>
      </c>
    </row>
    <row r="1729" spans="1:21">
      <c r="A1729" t="s">
        <v>996</v>
      </c>
      <c r="B1729">
        <v>2019</v>
      </c>
      <c r="C1729">
        <v>0</v>
      </c>
      <c r="D1729">
        <v>0</v>
      </c>
      <c r="E1729">
        <v>0</v>
      </c>
      <c r="F1729">
        <v>0</v>
      </c>
      <c r="G1729">
        <v>0</v>
      </c>
      <c r="H1729">
        <v>0</v>
      </c>
      <c r="I1729">
        <v>5</v>
      </c>
      <c r="J1729" t="s">
        <v>1276</v>
      </c>
      <c r="K1729" t="str">
        <f>INDEX('Planning Periods'!$O$2:$O$540,MATCH('Table B Values'!A1729,'Planning Periods'!$A$2:$A$540,0))</f>
        <v>Monterey County</v>
      </c>
      <c r="S1729" t="s">
        <v>1130</v>
      </c>
      <c r="T1729">
        <v>2019</v>
      </c>
      <c r="U1729">
        <v>0</v>
      </c>
    </row>
    <row r="1730" spans="1:21">
      <c r="A1730" t="s">
        <v>950</v>
      </c>
      <c r="B1730">
        <v>2019</v>
      </c>
      <c r="C1730">
        <v>0</v>
      </c>
      <c r="D1730">
        <v>0</v>
      </c>
      <c r="E1730">
        <v>0</v>
      </c>
      <c r="F1730">
        <v>0</v>
      </c>
      <c r="G1730">
        <v>0</v>
      </c>
      <c r="H1730">
        <v>6</v>
      </c>
      <c r="I1730">
        <v>1</v>
      </c>
      <c r="J1730" t="s">
        <v>1276</v>
      </c>
      <c r="K1730" t="str">
        <f>INDEX('Planning Periods'!$O$2:$O$540,MATCH('Table B Values'!A1730,'Planning Periods'!$A$2:$A$540,0))</f>
        <v>Contra Costa County</v>
      </c>
      <c r="S1730" t="s">
        <v>1131</v>
      </c>
      <c r="T1730">
        <v>2019</v>
      </c>
      <c r="U1730">
        <v>0</v>
      </c>
    </row>
    <row r="1731" spans="1:21">
      <c r="A1731" t="s">
        <v>943</v>
      </c>
      <c r="B1731">
        <v>2019</v>
      </c>
      <c r="C1731">
        <v>0</v>
      </c>
      <c r="D1731">
        <v>0</v>
      </c>
      <c r="E1731">
        <v>0</v>
      </c>
      <c r="F1731">
        <v>6</v>
      </c>
      <c r="G1731">
        <v>0</v>
      </c>
      <c r="H1731">
        <v>0</v>
      </c>
      <c r="I1731">
        <v>22</v>
      </c>
      <c r="J1731" t="s">
        <v>1276</v>
      </c>
      <c r="K1731" t="str">
        <f>INDEX('Planning Periods'!$O$2:$O$540,MATCH('Table B Values'!A1731,'Planning Periods'!$A$2:$A$540,0))</f>
        <v>Marin County</v>
      </c>
      <c r="S1731" t="s">
        <v>962</v>
      </c>
      <c r="T1731">
        <v>2019</v>
      </c>
      <c r="U1731">
        <v>0</v>
      </c>
    </row>
    <row r="1732" spans="1:21">
      <c r="A1732" t="s">
        <v>946</v>
      </c>
      <c r="B1732">
        <v>2019</v>
      </c>
      <c r="C1732">
        <v>6</v>
      </c>
      <c r="D1732">
        <v>0</v>
      </c>
      <c r="E1732">
        <v>6</v>
      </c>
      <c r="F1732">
        <v>0</v>
      </c>
      <c r="G1732">
        <v>0</v>
      </c>
      <c r="H1732">
        <v>0</v>
      </c>
      <c r="I1732">
        <v>240</v>
      </c>
      <c r="J1732" t="s">
        <v>1276</v>
      </c>
      <c r="K1732" t="str">
        <f>INDEX('Planning Periods'!$O$2:$O$540,MATCH('Table B Values'!A1732,'Planning Periods'!$A$2:$A$540,0))</f>
        <v>Contra Costa County</v>
      </c>
      <c r="S1732" t="s">
        <v>1113</v>
      </c>
      <c r="T1732">
        <v>2019</v>
      </c>
      <c r="U1732">
        <v>26</v>
      </c>
    </row>
    <row r="1733" spans="1:21">
      <c r="A1733" t="s">
        <v>958</v>
      </c>
      <c r="B1733">
        <v>2019</v>
      </c>
      <c r="C1733">
        <v>33</v>
      </c>
      <c r="D1733">
        <v>0</v>
      </c>
      <c r="E1733">
        <v>33</v>
      </c>
      <c r="F1733">
        <v>12</v>
      </c>
      <c r="G1733">
        <v>0</v>
      </c>
      <c r="H1733">
        <v>34</v>
      </c>
      <c r="I1733" s="359">
        <v>163</v>
      </c>
      <c r="J1733" t="s">
        <v>1276</v>
      </c>
      <c r="K1733" t="str">
        <f>INDEX('Planning Periods'!$O$2:$O$540,MATCH('Table B Values'!A1733,'Planning Periods'!$A$2:$A$540,0))</f>
        <v>San Mateo County</v>
      </c>
      <c r="S1733" t="s">
        <v>1117</v>
      </c>
      <c r="T1733">
        <v>2019</v>
      </c>
      <c r="U1733">
        <v>0</v>
      </c>
    </row>
    <row r="1734" spans="1:21">
      <c r="A1734" t="s">
        <v>830</v>
      </c>
      <c r="B1734">
        <v>2019</v>
      </c>
      <c r="C1734">
        <v>0</v>
      </c>
      <c r="D1734">
        <v>0</v>
      </c>
      <c r="E1734">
        <v>0</v>
      </c>
      <c r="F1734">
        <v>0</v>
      </c>
      <c r="G1734">
        <v>0</v>
      </c>
      <c r="H1734">
        <v>0</v>
      </c>
      <c r="I1734">
        <v>215</v>
      </c>
      <c r="J1734" t="s">
        <v>1276</v>
      </c>
      <c r="K1734" t="str">
        <f>INDEX('Planning Periods'!$O$2:$O$540,MATCH('Table B Values'!A1734,'Planning Periods'!$A$2:$A$540,0))</f>
        <v>San Diego County</v>
      </c>
      <c r="S1734" t="s">
        <v>1119</v>
      </c>
      <c r="T1734">
        <v>2019</v>
      </c>
      <c r="U1734">
        <v>0</v>
      </c>
    </row>
    <row r="1735" spans="1:21">
      <c r="A1735" t="s">
        <v>953</v>
      </c>
      <c r="B1735">
        <v>2019</v>
      </c>
      <c r="C1735">
        <v>0</v>
      </c>
      <c r="D1735">
        <v>0</v>
      </c>
      <c r="E1735">
        <v>8</v>
      </c>
      <c r="F1735">
        <v>0</v>
      </c>
      <c r="G1735">
        <v>0</v>
      </c>
      <c r="H1735">
        <v>0</v>
      </c>
      <c r="I1735">
        <v>4</v>
      </c>
      <c r="J1735" t="s">
        <v>1276</v>
      </c>
      <c r="K1735" t="str">
        <f>INDEX('Planning Periods'!$O$2:$O$540,MATCH('Table B Values'!A1735,'Planning Periods'!$A$2:$A$540,0))</f>
        <v>Los Angeles County</v>
      </c>
      <c r="S1735" t="s">
        <v>1106</v>
      </c>
      <c r="T1735">
        <v>2019</v>
      </c>
      <c r="U1735">
        <v>0</v>
      </c>
    </row>
    <row r="1736" spans="1:21">
      <c r="A1736" t="s">
        <v>956</v>
      </c>
      <c r="B1736">
        <v>2019</v>
      </c>
      <c r="C1736">
        <v>67</v>
      </c>
      <c r="D1736">
        <v>0</v>
      </c>
      <c r="E1736">
        <v>25</v>
      </c>
      <c r="F1736">
        <v>0</v>
      </c>
      <c r="G1736">
        <v>0</v>
      </c>
      <c r="H1736">
        <v>0</v>
      </c>
      <c r="I1736">
        <v>294</v>
      </c>
      <c r="J1736" t="s">
        <v>1276</v>
      </c>
      <c r="K1736" t="str">
        <f>INDEX('Planning Periods'!$O$2:$O$540,MATCH('Table B Values'!A1736,'Planning Periods'!$A$2:$A$540,0))</f>
        <v>San Mateo County</v>
      </c>
      <c r="S1736" t="s">
        <v>967</v>
      </c>
      <c r="T1736">
        <v>2019</v>
      </c>
      <c r="U1736">
        <v>0</v>
      </c>
    </row>
    <row r="1737" spans="1:21">
      <c r="A1737" t="s">
        <v>1282</v>
      </c>
      <c r="B1737">
        <v>2019</v>
      </c>
      <c r="C1737">
        <v>0</v>
      </c>
      <c r="D1737">
        <v>0</v>
      </c>
      <c r="E1737">
        <v>0</v>
      </c>
      <c r="F1737">
        <v>0</v>
      </c>
      <c r="G1737">
        <v>0</v>
      </c>
      <c r="H1737">
        <v>0</v>
      </c>
      <c r="I1737">
        <v>4</v>
      </c>
      <c r="J1737" t="s">
        <v>1276</v>
      </c>
      <c r="K1737" t="str">
        <f>INDEX('Planning Periods'!$O$2:$O$540,MATCH('Table B Values'!A1737,'Planning Periods'!$A$2:$A$540,0))</f>
        <v>Monterey County</v>
      </c>
      <c r="S1737" t="s">
        <v>1104</v>
      </c>
      <c r="T1737">
        <v>2019</v>
      </c>
      <c r="U1737">
        <v>0</v>
      </c>
    </row>
    <row r="1738" spans="1:21">
      <c r="A1738" t="s">
        <v>1029</v>
      </c>
      <c r="B1738">
        <v>2019</v>
      </c>
      <c r="C1738">
        <v>130</v>
      </c>
      <c r="D1738">
        <v>0</v>
      </c>
      <c r="E1738">
        <v>15</v>
      </c>
      <c r="F1738">
        <v>0</v>
      </c>
      <c r="G1738">
        <v>8</v>
      </c>
      <c r="H1738">
        <v>0</v>
      </c>
      <c r="I1738">
        <v>626</v>
      </c>
      <c r="J1738" t="s">
        <v>1276</v>
      </c>
      <c r="K1738" t="str">
        <f>INDEX('Planning Periods'!$O$2:$O$540,MATCH('Table B Values'!A1738,'Planning Periods'!$A$2:$A$540,0))</f>
        <v>Santa Clara County</v>
      </c>
      <c r="S1738" t="s">
        <v>867</v>
      </c>
      <c r="T1738">
        <v>2019</v>
      </c>
      <c r="U1738">
        <v>0</v>
      </c>
    </row>
    <row r="1739" spans="1:21">
      <c r="A1739" t="s">
        <v>1024</v>
      </c>
      <c r="B1739">
        <v>2019</v>
      </c>
      <c r="C1739">
        <v>0</v>
      </c>
      <c r="D1739">
        <v>24</v>
      </c>
      <c r="E1739">
        <v>0</v>
      </c>
      <c r="F1739">
        <v>0</v>
      </c>
      <c r="G1739">
        <v>0</v>
      </c>
      <c r="H1739">
        <v>2532</v>
      </c>
      <c r="I1739">
        <v>41</v>
      </c>
      <c r="J1739" t="s">
        <v>1276</v>
      </c>
      <c r="K1739" t="str">
        <f>INDEX('Planning Periods'!$O$2:$O$540,MATCH('Table B Values'!A1739,'Planning Periods'!$A$2:$A$540,0))</f>
        <v>Santa Clara County</v>
      </c>
      <c r="S1739" t="s">
        <v>1009</v>
      </c>
      <c r="T1739">
        <v>2019</v>
      </c>
      <c r="U1739">
        <v>0</v>
      </c>
    </row>
    <row r="1740" spans="1:21">
      <c r="A1740" t="s">
        <v>1017</v>
      </c>
      <c r="B1740">
        <v>2019</v>
      </c>
      <c r="C1740">
        <v>0</v>
      </c>
      <c r="D1740">
        <v>0</v>
      </c>
      <c r="E1740">
        <v>0</v>
      </c>
      <c r="F1740">
        <v>0</v>
      </c>
      <c r="G1740">
        <v>0</v>
      </c>
      <c r="H1740">
        <v>0</v>
      </c>
      <c r="I1740">
        <v>925</v>
      </c>
      <c r="J1740" t="s">
        <v>1276</v>
      </c>
      <c r="K1740" t="str">
        <f>INDEX('Planning Periods'!$O$2:$O$540,MATCH('Table B Values'!A1740,'Planning Periods'!$A$2:$A$540,0))</f>
        <v>Los Angeles County</v>
      </c>
      <c r="S1740" t="s">
        <v>1014</v>
      </c>
      <c r="T1740">
        <v>2019</v>
      </c>
      <c r="U1740">
        <v>0</v>
      </c>
    </row>
    <row r="1741" spans="1:21">
      <c r="A1741" t="s">
        <v>1027</v>
      </c>
      <c r="B1741">
        <v>2019</v>
      </c>
      <c r="C1741">
        <v>0</v>
      </c>
      <c r="D1741">
        <v>0</v>
      </c>
      <c r="E1741">
        <v>0</v>
      </c>
      <c r="F1741">
        <v>26</v>
      </c>
      <c r="G1741">
        <v>0</v>
      </c>
      <c r="H1741">
        <v>21</v>
      </c>
      <c r="I1741">
        <v>195</v>
      </c>
      <c r="J1741" t="s">
        <v>1276</v>
      </c>
      <c r="K1741" t="str">
        <f>INDEX('Planning Periods'!$O$2:$O$540,MATCH('Table B Values'!A1741,'Planning Periods'!$A$2:$A$540,0))</f>
        <v>Santa Barbara County</v>
      </c>
      <c r="S1741" t="s">
        <v>1012</v>
      </c>
      <c r="T1741">
        <v>2019</v>
      </c>
      <c r="U1741">
        <v>0</v>
      </c>
    </row>
    <row r="1742" spans="1:21">
      <c r="A1742" t="s">
        <v>947</v>
      </c>
      <c r="B1742">
        <v>2019</v>
      </c>
      <c r="C1742">
        <v>0</v>
      </c>
      <c r="D1742">
        <v>0</v>
      </c>
      <c r="E1742">
        <v>0</v>
      </c>
      <c r="F1742">
        <v>0</v>
      </c>
      <c r="G1742">
        <v>0</v>
      </c>
      <c r="H1742">
        <v>33</v>
      </c>
      <c r="I1742">
        <v>17</v>
      </c>
      <c r="J1742" t="s">
        <v>1276</v>
      </c>
      <c r="K1742" t="str">
        <f>INDEX('Planning Periods'!$O$2:$O$540,MATCH('Table B Values'!A1742,'Planning Periods'!$A$2:$A$540,0))</f>
        <v>Fresno County</v>
      </c>
      <c r="S1742" t="s">
        <v>1062</v>
      </c>
      <c r="T1742">
        <v>2019</v>
      </c>
      <c r="U1742">
        <v>0</v>
      </c>
    </row>
    <row r="1743" spans="1:21">
      <c r="A1743" t="s">
        <v>804</v>
      </c>
      <c r="B1743">
        <v>2019</v>
      </c>
      <c r="C1743">
        <v>76</v>
      </c>
      <c r="D1743">
        <v>4</v>
      </c>
      <c r="E1743">
        <v>30</v>
      </c>
      <c r="F1743">
        <v>53</v>
      </c>
      <c r="G1743">
        <v>0</v>
      </c>
      <c r="H1743">
        <v>1</v>
      </c>
      <c r="I1743">
        <v>538</v>
      </c>
      <c r="J1743" t="s">
        <v>1276</v>
      </c>
      <c r="K1743" t="str">
        <f>INDEX('Planning Periods'!$O$2:$O$540,MATCH('Table B Values'!A1743,'Planning Periods'!$A$2:$A$540,0))</f>
        <v>Orange County</v>
      </c>
      <c r="S1743" t="s">
        <v>993</v>
      </c>
      <c r="T1743">
        <v>2019</v>
      </c>
      <c r="U1743">
        <v>0</v>
      </c>
    </row>
    <row r="1744" spans="1:21">
      <c r="A1744" t="s">
        <v>1025</v>
      </c>
      <c r="B1744">
        <v>2019</v>
      </c>
      <c r="C1744">
        <v>0</v>
      </c>
      <c r="D1744">
        <v>0</v>
      </c>
      <c r="E1744">
        <v>0</v>
      </c>
      <c r="F1744">
        <v>0</v>
      </c>
      <c r="G1744">
        <v>0</v>
      </c>
      <c r="H1744">
        <v>0</v>
      </c>
      <c r="I1744">
        <v>180</v>
      </c>
      <c r="J1744" t="s">
        <v>1276</v>
      </c>
      <c r="K1744" t="str">
        <f>INDEX('Planning Periods'!$O$2:$O$540,MATCH('Table B Values'!A1744,'Planning Periods'!$A$2:$A$540,0))</f>
        <v>Santa Barbara County</v>
      </c>
      <c r="S1744" t="s">
        <v>940</v>
      </c>
      <c r="T1744">
        <v>2019</v>
      </c>
      <c r="U1744">
        <v>0</v>
      </c>
    </row>
    <row r="1745" spans="1:21">
      <c r="A1745" t="s">
        <v>990</v>
      </c>
      <c r="B1745">
        <v>2019</v>
      </c>
      <c r="C1745">
        <v>30</v>
      </c>
      <c r="D1745">
        <v>0</v>
      </c>
      <c r="E1745">
        <v>0</v>
      </c>
      <c r="F1745">
        <v>0</v>
      </c>
      <c r="G1745">
        <v>0</v>
      </c>
      <c r="H1745">
        <v>25</v>
      </c>
      <c r="I1745">
        <v>17</v>
      </c>
      <c r="J1745" t="s">
        <v>1276</v>
      </c>
      <c r="K1745" t="str">
        <f>INDEX('Planning Periods'!$O$2:$O$540,MATCH('Table B Values'!A1745,'Planning Periods'!$A$2:$A$540,0))</f>
        <v>Shasta County</v>
      </c>
      <c r="S1745" t="s">
        <v>1059</v>
      </c>
      <c r="T1745">
        <v>2019</v>
      </c>
      <c r="U1745">
        <v>0</v>
      </c>
    </row>
    <row r="1746" spans="1:21">
      <c r="A1746" t="s">
        <v>1009</v>
      </c>
      <c r="B1746">
        <v>2019</v>
      </c>
      <c r="C1746">
        <v>0</v>
      </c>
      <c r="D1746">
        <v>0</v>
      </c>
      <c r="E1746">
        <v>0</v>
      </c>
      <c r="F1746">
        <v>0</v>
      </c>
      <c r="G1746">
        <v>0</v>
      </c>
      <c r="H1746">
        <v>0</v>
      </c>
      <c r="I1746">
        <v>66</v>
      </c>
      <c r="J1746" t="s">
        <v>1276</v>
      </c>
      <c r="K1746" t="str">
        <f>INDEX('Planning Periods'!$O$2:$O$540,MATCH('Table B Values'!A1746,'Planning Periods'!$A$2:$A$540,0))</f>
        <v>Riverside County</v>
      </c>
      <c r="S1746" t="s">
        <v>1127</v>
      </c>
      <c r="T1746">
        <v>2019</v>
      </c>
      <c r="U1746">
        <v>0</v>
      </c>
    </row>
    <row r="1747" spans="1:21">
      <c r="A1747" t="s">
        <v>772</v>
      </c>
      <c r="B1747">
        <v>2019</v>
      </c>
      <c r="C1747">
        <v>0</v>
      </c>
      <c r="D1747">
        <v>0</v>
      </c>
      <c r="E1747">
        <v>0</v>
      </c>
      <c r="F1747">
        <v>0</v>
      </c>
      <c r="G1747">
        <v>0</v>
      </c>
      <c r="H1747">
        <v>0</v>
      </c>
      <c r="I1747">
        <v>9</v>
      </c>
      <c r="J1747" t="s">
        <v>1276</v>
      </c>
      <c r="K1747" t="str">
        <f>INDEX('Planning Periods'!$O$2:$O$540,MATCH('Table B Values'!A1747,'Planning Periods'!$A$2:$A$540,0))</f>
        <v>Sutter County</v>
      </c>
      <c r="S1747" t="s">
        <v>1007</v>
      </c>
      <c r="T1747">
        <v>2019</v>
      </c>
      <c r="U1747">
        <v>0</v>
      </c>
    </row>
    <row r="1748" spans="1:21">
      <c r="A1748" t="s">
        <v>844</v>
      </c>
      <c r="B1748">
        <v>2019</v>
      </c>
      <c r="C1748">
        <v>0</v>
      </c>
      <c r="D1748">
        <v>0</v>
      </c>
      <c r="E1748">
        <v>0</v>
      </c>
      <c r="F1748">
        <v>0</v>
      </c>
      <c r="G1748">
        <v>0</v>
      </c>
      <c r="H1748">
        <v>0</v>
      </c>
      <c r="I1748">
        <v>3</v>
      </c>
      <c r="J1748" t="s">
        <v>1276</v>
      </c>
      <c r="K1748" t="str">
        <f>INDEX('Planning Periods'!$O$2:$O$540,MATCH('Table B Values'!A1748,'Planning Periods'!$A$2:$A$540,0))</f>
        <v>Amador County</v>
      </c>
      <c r="S1748" t="s">
        <v>1135</v>
      </c>
      <c r="T1748">
        <v>2019</v>
      </c>
      <c r="U1748">
        <v>0</v>
      </c>
    </row>
    <row r="1749" spans="1:21">
      <c r="A1749" t="s">
        <v>1197</v>
      </c>
      <c r="B1749">
        <v>2019</v>
      </c>
      <c r="C1749">
        <v>0</v>
      </c>
      <c r="D1749">
        <v>0</v>
      </c>
      <c r="E1749">
        <v>0</v>
      </c>
      <c r="F1749">
        <v>0</v>
      </c>
      <c r="G1749">
        <v>0</v>
      </c>
      <c r="H1749">
        <v>3</v>
      </c>
      <c r="I1749">
        <v>0</v>
      </c>
      <c r="J1749" t="s">
        <v>1276</v>
      </c>
      <c r="K1749" t="str">
        <f>INDEX('Planning Periods'!$O$2:$O$540,MATCH('Table B Values'!A1749,'Planning Periods'!$A$2:$A$540,0))</f>
        <v>Lassen County</v>
      </c>
      <c r="S1749" t="s">
        <v>903</v>
      </c>
      <c r="T1749">
        <v>2019</v>
      </c>
      <c r="U1749">
        <v>0</v>
      </c>
    </row>
    <row r="1750" spans="1:21">
      <c r="A1750" t="s">
        <v>814</v>
      </c>
      <c r="B1750">
        <v>2019</v>
      </c>
      <c r="C1750">
        <v>0</v>
      </c>
      <c r="D1750">
        <v>0</v>
      </c>
      <c r="E1750">
        <v>0</v>
      </c>
      <c r="F1750">
        <v>0</v>
      </c>
      <c r="G1750">
        <v>0</v>
      </c>
      <c r="H1750">
        <v>0</v>
      </c>
      <c r="I1750">
        <v>115</v>
      </c>
      <c r="J1750" t="s">
        <v>1276</v>
      </c>
      <c r="K1750" t="str">
        <f>INDEX('Planning Periods'!$O$2:$O$540,MATCH('Table B Values'!A1750,'Planning Periods'!$A$2:$A$540,0))</f>
        <v>Orange County</v>
      </c>
      <c r="S1750" t="s">
        <v>819</v>
      </c>
      <c r="T1750">
        <v>2019</v>
      </c>
      <c r="U1750">
        <v>10</v>
      </c>
    </row>
    <row r="1751" spans="1:21">
      <c r="A1751" t="s">
        <v>817</v>
      </c>
      <c r="B1751">
        <v>2019</v>
      </c>
      <c r="C1751">
        <v>118</v>
      </c>
      <c r="D1751">
        <v>0</v>
      </c>
      <c r="E1751">
        <v>0</v>
      </c>
      <c r="F1751">
        <v>4</v>
      </c>
      <c r="G1751">
        <v>0</v>
      </c>
      <c r="H1751">
        <v>457</v>
      </c>
      <c r="I1751">
        <v>0</v>
      </c>
      <c r="J1751" t="s">
        <v>1276</v>
      </c>
      <c r="K1751" t="str">
        <f>INDEX('Planning Periods'!$O$2:$O$540,MATCH('Table B Values'!A1751,'Planning Periods'!$A$2:$A$540,0))</f>
        <v>San Joaquin County</v>
      </c>
      <c r="S1751" t="s">
        <v>882</v>
      </c>
      <c r="T1751">
        <v>2019</v>
      </c>
      <c r="U1751">
        <v>0</v>
      </c>
    </row>
    <row r="1752" spans="1:21">
      <c r="A1752" t="s">
        <v>831</v>
      </c>
      <c r="B1752">
        <v>2019</v>
      </c>
      <c r="C1752">
        <v>25</v>
      </c>
      <c r="D1752">
        <v>0</v>
      </c>
      <c r="E1752">
        <v>0</v>
      </c>
      <c r="F1752">
        <v>0</v>
      </c>
      <c r="G1752">
        <v>24</v>
      </c>
      <c r="H1752">
        <v>48</v>
      </c>
      <c r="I1752">
        <v>609</v>
      </c>
      <c r="J1752" t="s">
        <v>1276</v>
      </c>
      <c r="K1752" t="str">
        <f>INDEX('Planning Periods'!$O$2:$O$540,MATCH('Table B Values'!A1752,'Planning Periods'!$A$2:$A$540,0))</f>
        <v>Santa Clara County</v>
      </c>
      <c r="S1752" t="s">
        <v>1005</v>
      </c>
      <c r="T1752">
        <v>2019</v>
      </c>
      <c r="U1752">
        <v>0</v>
      </c>
    </row>
    <row r="1753" spans="1:21">
      <c r="A1753" t="s">
        <v>846</v>
      </c>
      <c r="B1753">
        <v>2019</v>
      </c>
      <c r="C1753">
        <v>0</v>
      </c>
      <c r="D1753">
        <v>0</v>
      </c>
      <c r="E1753">
        <v>0</v>
      </c>
      <c r="F1753">
        <v>0</v>
      </c>
      <c r="G1753">
        <v>0</v>
      </c>
      <c r="H1753">
        <v>5</v>
      </c>
      <c r="I1753">
        <v>7</v>
      </c>
      <c r="J1753" t="s">
        <v>1276</v>
      </c>
      <c r="K1753" t="str">
        <f>INDEX('Planning Periods'!$O$2:$O$540,MATCH('Table B Values'!A1753,'Planning Periods'!$A$2:$A$540,0))</f>
        <v>Kern County</v>
      </c>
      <c r="S1753" t="s">
        <v>1003</v>
      </c>
      <c r="T1753">
        <v>2019</v>
      </c>
      <c r="U1753">
        <v>0</v>
      </c>
    </row>
    <row r="1754" spans="1:21">
      <c r="A1754" t="s">
        <v>810</v>
      </c>
      <c r="B1754">
        <v>2019</v>
      </c>
      <c r="C1754">
        <v>0</v>
      </c>
      <c r="D1754">
        <v>33</v>
      </c>
      <c r="E1754">
        <v>0</v>
      </c>
      <c r="F1754">
        <v>0</v>
      </c>
      <c r="G1754">
        <v>0</v>
      </c>
      <c r="H1754">
        <v>0</v>
      </c>
      <c r="I1754">
        <v>42</v>
      </c>
      <c r="J1754" t="s">
        <v>1276</v>
      </c>
      <c r="K1754" t="str">
        <f>INDEX('Planning Periods'!$O$2:$O$540,MATCH('Table B Values'!A1754,'Planning Periods'!$A$2:$A$540,0))</f>
        <v>Los Angeles County</v>
      </c>
      <c r="S1754" t="s">
        <v>985</v>
      </c>
      <c r="T1754">
        <v>2019</v>
      </c>
      <c r="U1754">
        <v>0</v>
      </c>
    </row>
    <row r="1755" spans="1:21">
      <c r="A1755" t="s">
        <v>839</v>
      </c>
      <c r="B1755">
        <v>2019</v>
      </c>
      <c r="C1755">
        <v>0</v>
      </c>
      <c r="D1755">
        <v>0</v>
      </c>
      <c r="E1755">
        <v>0</v>
      </c>
      <c r="F1755">
        <v>0</v>
      </c>
      <c r="G1755">
        <v>0</v>
      </c>
      <c r="H1755">
        <v>0</v>
      </c>
      <c r="I1755">
        <v>67</v>
      </c>
      <c r="J1755" t="s">
        <v>1276</v>
      </c>
      <c r="K1755" t="str">
        <f>INDEX('Planning Periods'!$O$2:$O$540,MATCH('Table B Values'!A1755,'Planning Periods'!$A$2:$A$540,0))</f>
        <v>Ventura County</v>
      </c>
      <c r="S1755" t="s">
        <v>1174</v>
      </c>
      <c r="T1755">
        <v>2019</v>
      </c>
      <c r="U1755">
        <v>0</v>
      </c>
    </row>
    <row r="1756" spans="1:21">
      <c r="A1756" t="s">
        <v>1274</v>
      </c>
      <c r="B1756">
        <v>2019</v>
      </c>
      <c r="C1756">
        <v>0</v>
      </c>
      <c r="D1756">
        <v>0</v>
      </c>
      <c r="E1756">
        <v>0</v>
      </c>
      <c r="F1756">
        <v>0</v>
      </c>
      <c r="G1756">
        <v>0</v>
      </c>
      <c r="H1756">
        <v>0</v>
      </c>
      <c r="I1756">
        <v>5</v>
      </c>
      <c r="J1756" t="s">
        <v>1276</v>
      </c>
      <c r="K1756" t="str">
        <f>INDEX('Planning Periods'!$O$2:$O$540,MATCH('Table B Values'!A1756,'Planning Periods'!$A$2:$A$540,0))</f>
        <v>Marin County</v>
      </c>
      <c r="S1756" t="s">
        <v>1175</v>
      </c>
      <c r="T1756">
        <v>2019</v>
      </c>
      <c r="U1756">
        <v>0</v>
      </c>
    </row>
    <row r="1757" spans="1:21">
      <c r="A1757" t="s">
        <v>834</v>
      </c>
      <c r="B1757">
        <v>2019</v>
      </c>
      <c r="C1757">
        <v>0</v>
      </c>
      <c r="D1757">
        <v>0</v>
      </c>
      <c r="E1757">
        <v>0</v>
      </c>
      <c r="F1757">
        <v>0</v>
      </c>
      <c r="G1757">
        <v>0</v>
      </c>
      <c r="H1757">
        <v>0</v>
      </c>
      <c r="I1757">
        <v>209</v>
      </c>
      <c r="J1757" t="s">
        <v>1276</v>
      </c>
      <c r="K1757" t="str">
        <f>INDEX('Planning Periods'!$O$2:$O$540,MATCH('Table B Values'!A1757,'Planning Periods'!$A$2:$A$540,0))</f>
        <v>Riverside County</v>
      </c>
      <c r="S1757" t="s">
        <v>1051</v>
      </c>
      <c r="T1757">
        <v>2019</v>
      </c>
      <c r="U1757">
        <v>0</v>
      </c>
    </row>
    <row r="1758" spans="1:21">
      <c r="A1758" t="s">
        <v>840</v>
      </c>
      <c r="B1758">
        <v>2019</v>
      </c>
      <c r="C1758">
        <v>0</v>
      </c>
      <c r="D1758">
        <v>0</v>
      </c>
      <c r="E1758">
        <v>0</v>
      </c>
      <c r="F1758">
        <v>0</v>
      </c>
      <c r="G1758">
        <v>0</v>
      </c>
      <c r="H1758">
        <v>0</v>
      </c>
      <c r="I1758">
        <v>6</v>
      </c>
      <c r="J1758" t="s">
        <v>1276</v>
      </c>
      <c r="K1758" t="str">
        <f>INDEX('Planning Periods'!$O$2:$O$540,MATCH('Table B Values'!A1758,'Planning Periods'!$A$2:$A$540,0))</f>
        <v>Kern County</v>
      </c>
      <c r="S1758" t="s">
        <v>1053</v>
      </c>
      <c r="T1758">
        <v>2019</v>
      </c>
      <c r="U1758">
        <v>0</v>
      </c>
    </row>
    <row r="1759" spans="1:21">
      <c r="A1759" t="s">
        <v>1060</v>
      </c>
      <c r="B1759">
        <v>2019</v>
      </c>
      <c r="C1759">
        <v>0</v>
      </c>
      <c r="D1759">
        <v>3</v>
      </c>
      <c r="E1759">
        <v>0</v>
      </c>
      <c r="F1759">
        <v>14</v>
      </c>
      <c r="G1759">
        <v>0</v>
      </c>
      <c r="H1759">
        <v>8</v>
      </c>
      <c r="I1759">
        <v>23</v>
      </c>
      <c r="J1759" t="s">
        <v>1276</v>
      </c>
      <c r="K1759" t="str">
        <f>INDEX('Planning Periods'!$O$2:$O$540,MATCH('Table B Values'!A1759,'Planning Periods'!$A$2:$A$540,0))</f>
        <v>Tehama County</v>
      </c>
      <c r="S1759" t="s">
        <v>1169</v>
      </c>
      <c r="T1759">
        <v>2019</v>
      </c>
      <c r="U1759">
        <v>0</v>
      </c>
    </row>
    <row r="1760" spans="1:21">
      <c r="A1760" t="s">
        <v>1062</v>
      </c>
      <c r="B1760">
        <v>2019</v>
      </c>
      <c r="C1760">
        <v>0</v>
      </c>
      <c r="D1760">
        <v>4</v>
      </c>
      <c r="E1760">
        <v>0</v>
      </c>
      <c r="F1760">
        <v>2</v>
      </c>
      <c r="G1760">
        <v>0</v>
      </c>
      <c r="H1760">
        <v>2</v>
      </c>
      <c r="I1760">
        <v>1</v>
      </c>
      <c r="J1760" t="s">
        <v>1276</v>
      </c>
      <c r="K1760" t="str">
        <f>INDEX('Planning Periods'!$O$2:$O$540,MATCH('Table B Values'!A1760,'Planning Periods'!$A$2:$A$540,0))</f>
        <v>San Mateo County</v>
      </c>
      <c r="S1760" t="s">
        <v>1170</v>
      </c>
      <c r="T1760">
        <v>2019</v>
      </c>
      <c r="U1760">
        <v>0</v>
      </c>
    </row>
    <row r="1761" spans="1:21">
      <c r="A1761" t="s">
        <v>1015</v>
      </c>
      <c r="B1761">
        <v>2019</v>
      </c>
      <c r="C1761">
        <v>0</v>
      </c>
      <c r="D1761">
        <v>0</v>
      </c>
      <c r="E1761">
        <v>0</v>
      </c>
      <c r="F1761">
        <v>0</v>
      </c>
      <c r="G1761">
        <v>0</v>
      </c>
      <c r="H1761">
        <v>6</v>
      </c>
      <c r="I1761">
        <v>3</v>
      </c>
      <c r="J1761" t="s">
        <v>1276</v>
      </c>
      <c r="K1761" t="str">
        <f>INDEX('Planning Periods'!$O$2:$O$540,MATCH('Table B Values'!A1761,'Planning Periods'!$A$2:$A$540,0))</f>
        <v>San Diego County</v>
      </c>
      <c r="S1761" t="s">
        <v>1297</v>
      </c>
      <c r="T1761">
        <v>2019</v>
      </c>
      <c r="U1761">
        <v>0</v>
      </c>
    </row>
    <row r="1762" spans="1:21">
      <c r="A1762" t="s">
        <v>1010</v>
      </c>
      <c r="B1762">
        <v>2019</v>
      </c>
      <c r="C1762">
        <v>0</v>
      </c>
      <c r="D1762">
        <v>1</v>
      </c>
      <c r="E1762">
        <v>0</v>
      </c>
      <c r="F1762">
        <v>18</v>
      </c>
      <c r="G1762">
        <v>0</v>
      </c>
      <c r="H1762">
        <v>5</v>
      </c>
      <c r="I1762">
        <v>6</v>
      </c>
      <c r="J1762" t="s">
        <v>1276</v>
      </c>
      <c r="K1762" t="str">
        <f>INDEX('Planning Periods'!$O$2:$O$540,MATCH('Table B Values'!A1762,'Planning Periods'!$A$2:$A$540,0))</f>
        <v>Solano County</v>
      </c>
      <c r="S1762" t="s">
        <v>1176</v>
      </c>
      <c r="T1762">
        <v>2019</v>
      </c>
      <c r="U1762">
        <v>0</v>
      </c>
    </row>
    <row r="1763" spans="1:21">
      <c r="A1763" t="s">
        <v>1004</v>
      </c>
      <c r="B1763">
        <v>2019</v>
      </c>
      <c r="C1763">
        <v>24</v>
      </c>
      <c r="D1763">
        <v>0</v>
      </c>
      <c r="E1763">
        <v>28</v>
      </c>
      <c r="F1763">
        <v>0</v>
      </c>
      <c r="G1763">
        <v>2</v>
      </c>
      <c r="H1763">
        <v>14</v>
      </c>
      <c r="I1763">
        <v>37</v>
      </c>
      <c r="J1763" t="s">
        <v>1276</v>
      </c>
      <c r="K1763" t="str">
        <f>INDEX('Planning Periods'!$O$2:$O$540,MATCH('Table B Values'!A1763,'Planning Periods'!$A$2:$A$540,0))</f>
        <v>Sonoma County</v>
      </c>
      <c r="S1763" t="s">
        <v>1168</v>
      </c>
      <c r="T1763">
        <v>2019</v>
      </c>
      <c r="U1763">
        <v>0</v>
      </c>
    </row>
    <row r="1764" spans="1:21">
      <c r="A1764" t="s">
        <v>1013</v>
      </c>
      <c r="B1764">
        <v>2019</v>
      </c>
      <c r="C1764">
        <v>0</v>
      </c>
      <c r="D1764">
        <v>0</v>
      </c>
      <c r="E1764">
        <v>0</v>
      </c>
      <c r="F1764">
        <v>0</v>
      </c>
      <c r="G1764">
        <v>0</v>
      </c>
      <c r="H1764">
        <v>0</v>
      </c>
      <c r="I1764">
        <v>11</v>
      </c>
      <c r="J1764" t="s">
        <v>1276</v>
      </c>
      <c r="K1764" t="str">
        <f>INDEX('Planning Periods'!$O$2:$O$540,MATCH('Table B Values'!A1764,'Planning Periods'!$A$2:$A$540,0))</f>
        <v>Siskiyou County</v>
      </c>
      <c r="S1764" t="s">
        <v>1048</v>
      </c>
      <c r="T1764">
        <v>2019</v>
      </c>
      <c r="U1764">
        <v>0</v>
      </c>
    </row>
    <row r="1765" spans="1:21">
      <c r="A1765" t="s">
        <v>1014</v>
      </c>
      <c r="B1765">
        <v>2019</v>
      </c>
      <c r="C1765">
        <v>0</v>
      </c>
      <c r="D1765">
        <v>0</v>
      </c>
      <c r="E1765">
        <v>1</v>
      </c>
      <c r="F1765">
        <v>84</v>
      </c>
      <c r="G1765">
        <v>0</v>
      </c>
      <c r="H1765">
        <v>0</v>
      </c>
      <c r="I1765">
        <v>147</v>
      </c>
      <c r="J1765" t="s">
        <v>1276</v>
      </c>
      <c r="K1765" t="str">
        <f>INDEX('Planning Periods'!$O$2:$O$540,MATCH('Table B Values'!A1765,'Planning Periods'!$A$2:$A$540,0))</f>
        <v>San Diego County</v>
      </c>
      <c r="S1765" t="s">
        <v>1271</v>
      </c>
      <c r="T1765">
        <v>2019</v>
      </c>
      <c r="U1765">
        <v>0</v>
      </c>
    </row>
    <row r="1766" spans="1:21">
      <c r="A1766" t="s">
        <v>992</v>
      </c>
      <c r="B1766">
        <v>2019</v>
      </c>
      <c r="C1766">
        <v>0</v>
      </c>
      <c r="D1766">
        <v>0</v>
      </c>
      <c r="E1766">
        <v>0</v>
      </c>
      <c r="F1766">
        <v>8</v>
      </c>
      <c r="G1766">
        <v>0</v>
      </c>
      <c r="H1766">
        <v>0</v>
      </c>
      <c r="I1766">
        <v>0</v>
      </c>
      <c r="J1766" t="s">
        <v>1276</v>
      </c>
      <c r="K1766" t="str">
        <f>INDEX('Planning Periods'!$O$2:$O$540,MATCH('Table B Values'!A1766,'Planning Periods'!$A$2:$A$540,0))</f>
        <v>Los Angeles County</v>
      </c>
      <c r="S1766" t="s">
        <v>1050</v>
      </c>
      <c r="T1766">
        <v>2019</v>
      </c>
      <c r="U1766">
        <v>0</v>
      </c>
    </row>
    <row r="1767" spans="1:21">
      <c r="A1767" t="s">
        <v>1001</v>
      </c>
      <c r="B1767">
        <v>2019</v>
      </c>
      <c r="C1767">
        <v>0</v>
      </c>
      <c r="D1767">
        <v>0</v>
      </c>
      <c r="E1767">
        <v>0</v>
      </c>
      <c r="F1767">
        <v>0</v>
      </c>
      <c r="G1767">
        <v>0</v>
      </c>
      <c r="H1767">
        <v>1</v>
      </c>
      <c r="I1767" s="359">
        <v>3</v>
      </c>
      <c r="J1767" t="s">
        <v>1276</v>
      </c>
      <c r="K1767" t="str">
        <f>INDEX('Planning Periods'!$O$2:$O$540,MATCH('Table B Values'!A1767,'Planning Periods'!$A$2:$A$540,0))</f>
        <v>Los Angeles County</v>
      </c>
      <c r="S1767" t="s">
        <v>1056</v>
      </c>
      <c r="T1767">
        <v>2019</v>
      </c>
      <c r="U1767">
        <v>0</v>
      </c>
    </row>
    <row r="1768" spans="1:21">
      <c r="A1768" t="s">
        <v>1006</v>
      </c>
      <c r="B1768">
        <v>2019</v>
      </c>
      <c r="C1768">
        <v>0</v>
      </c>
      <c r="D1768">
        <v>0</v>
      </c>
      <c r="E1768">
        <v>0</v>
      </c>
      <c r="F1768">
        <v>63</v>
      </c>
      <c r="G1768">
        <v>0</v>
      </c>
      <c r="H1768" s="359">
        <v>82</v>
      </c>
      <c r="I1768" s="359">
        <v>394</v>
      </c>
      <c r="J1768" t="s">
        <v>1276</v>
      </c>
      <c r="K1768" t="str">
        <f>INDEX('Planning Periods'!$O$2:$O$540,MATCH('Table B Values'!A1768,'Planning Periods'!$A$2:$A$540,0))</f>
        <v>Sonoma County</v>
      </c>
      <c r="S1768" t="s">
        <v>1054</v>
      </c>
      <c r="T1768">
        <v>2019</v>
      </c>
      <c r="U1768">
        <v>0</v>
      </c>
    </row>
    <row r="1769" spans="1:21">
      <c r="A1769" t="s">
        <v>828</v>
      </c>
      <c r="B1769">
        <v>2019</v>
      </c>
      <c r="C1769">
        <v>0</v>
      </c>
      <c r="D1769">
        <v>0</v>
      </c>
      <c r="E1769">
        <v>0</v>
      </c>
      <c r="F1769">
        <v>0</v>
      </c>
      <c r="G1769">
        <v>0</v>
      </c>
      <c r="H1769">
        <v>0</v>
      </c>
      <c r="I1769">
        <v>10</v>
      </c>
      <c r="J1769" t="s">
        <v>1276</v>
      </c>
      <c r="K1769" t="str">
        <f>INDEX('Planning Periods'!$O$2:$O$540,MATCH('Table B Values'!A1769,'Planning Periods'!$A$2:$A$540,0))</f>
        <v>Los Angeles County</v>
      </c>
      <c r="S1769" t="s">
        <v>896</v>
      </c>
      <c r="T1769">
        <v>2019</v>
      </c>
      <c r="U1769">
        <v>0</v>
      </c>
    </row>
    <row r="1770" spans="1:21">
      <c r="A1770" t="s">
        <v>829</v>
      </c>
      <c r="B1770">
        <v>2019</v>
      </c>
      <c r="C1770">
        <v>0</v>
      </c>
      <c r="D1770">
        <v>0</v>
      </c>
      <c r="E1770">
        <v>1</v>
      </c>
      <c r="F1770">
        <v>0</v>
      </c>
      <c r="G1770">
        <v>21</v>
      </c>
      <c r="H1770">
        <v>4</v>
      </c>
      <c r="I1770">
        <v>269</v>
      </c>
      <c r="J1770" t="s">
        <v>1276</v>
      </c>
      <c r="K1770" t="str">
        <f>INDEX('Planning Periods'!$O$2:$O$540,MATCH('Table B Values'!A1770,'Planning Periods'!$A$2:$A$540,0))</f>
        <v>San Mateo County</v>
      </c>
      <c r="S1770" t="s">
        <v>813</v>
      </c>
      <c r="T1770">
        <v>2019</v>
      </c>
      <c r="U1770">
        <v>0</v>
      </c>
    </row>
    <row r="1771" spans="1:21">
      <c r="A1771" t="s">
        <v>823</v>
      </c>
      <c r="B1771">
        <v>2019</v>
      </c>
      <c r="C1771">
        <v>0</v>
      </c>
      <c r="D1771">
        <v>0</v>
      </c>
      <c r="E1771">
        <v>0</v>
      </c>
      <c r="F1771">
        <v>13</v>
      </c>
      <c r="G1771">
        <v>0</v>
      </c>
      <c r="H1771">
        <v>0</v>
      </c>
      <c r="I1771">
        <v>54</v>
      </c>
      <c r="J1771" t="s">
        <v>1276</v>
      </c>
      <c r="K1771" t="str">
        <f>INDEX('Planning Periods'!$O$2:$O$540,MATCH('Table B Values'!A1771,'Planning Periods'!$A$2:$A$540,0))</f>
        <v>Stanislaus County</v>
      </c>
      <c r="S1771" t="s">
        <v>978</v>
      </c>
      <c r="T1771">
        <v>2019</v>
      </c>
      <c r="U1771">
        <v>0</v>
      </c>
    </row>
    <row r="1772" spans="1:21">
      <c r="A1772" t="s">
        <v>825</v>
      </c>
      <c r="B1772">
        <v>2019</v>
      </c>
      <c r="C1772">
        <v>0</v>
      </c>
      <c r="D1772">
        <v>0</v>
      </c>
      <c r="E1772">
        <v>1</v>
      </c>
      <c r="F1772">
        <v>0</v>
      </c>
      <c r="G1772">
        <v>0</v>
      </c>
      <c r="H1772">
        <v>10</v>
      </c>
      <c r="I1772">
        <v>27</v>
      </c>
      <c r="J1772" t="s">
        <v>1276</v>
      </c>
      <c r="K1772" t="str">
        <f>INDEX('Planning Periods'!$O$2:$O$540,MATCH('Table B Values'!A1772,'Planning Periods'!$A$2:$A$540,0))</f>
        <v>El Dorado County</v>
      </c>
      <c r="S1772" t="s">
        <v>976</v>
      </c>
      <c r="T1772">
        <v>2019</v>
      </c>
      <c r="U1772">
        <v>0</v>
      </c>
    </row>
    <row r="1773" spans="1:21">
      <c r="A1773" t="s">
        <v>1055</v>
      </c>
      <c r="B1773">
        <v>2019</v>
      </c>
      <c r="C1773">
        <v>0</v>
      </c>
      <c r="D1773">
        <v>0</v>
      </c>
      <c r="E1773">
        <v>0</v>
      </c>
      <c r="F1773">
        <v>0</v>
      </c>
      <c r="G1773">
        <v>0</v>
      </c>
      <c r="H1773">
        <v>1</v>
      </c>
      <c r="I1773">
        <v>1</v>
      </c>
      <c r="J1773" t="s">
        <v>1276</v>
      </c>
      <c r="K1773" t="str">
        <f>INDEX('Planning Periods'!$O$2:$O$540,MATCH('Table B Values'!A1773,'Planning Periods'!$A$2:$A$540,0))</f>
        <v>Tuolumne County</v>
      </c>
      <c r="S1773" t="s">
        <v>1115</v>
      </c>
      <c r="T1773">
        <v>2019</v>
      </c>
      <c r="U1773">
        <v>0</v>
      </c>
    </row>
    <row r="1774" spans="1:21">
      <c r="A1774" t="s">
        <v>1008</v>
      </c>
      <c r="B1774">
        <v>2019</v>
      </c>
      <c r="C1774">
        <v>0</v>
      </c>
      <c r="D1774">
        <v>0</v>
      </c>
      <c r="E1774">
        <v>0</v>
      </c>
      <c r="F1774">
        <v>0</v>
      </c>
      <c r="G1774">
        <v>0</v>
      </c>
      <c r="H1774">
        <v>0</v>
      </c>
      <c r="I1774">
        <v>11</v>
      </c>
      <c r="J1774" t="s">
        <v>1276</v>
      </c>
      <c r="K1774" t="str">
        <f>INDEX('Planning Periods'!$O$2:$O$540,MATCH('Table B Values'!A1774,'Planning Periods'!$A$2:$A$540,0))</f>
        <v>Los Angeles County</v>
      </c>
      <c r="S1774" t="s">
        <v>984</v>
      </c>
      <c r="T1774">
        <v>2019</v>
      </c>
      <c r="U1774">
        <v>0</v>
      </c>
    </row>
    <row r="1775" spans="1:21">
      <c r="A1775" t="s">
        <v>921</v>
      </c>
      <c r="B1775">
        <v>2019</v>
      </c>
      <c r="C1775">
        <v>0</v>
      </c>
      <c r="D1775">
        <v>0</v>
      </c>
      <c r="E1775">
        <v>0</v>
      </c>
      <c r="F1775">
        <v>0</v>
      </c>
      <c r="G1775">
        <v>0</v>
      </c>
      <c r="H1775">
        <v>493</v>
      </c>
      <c r="I1775">
        <v>7</v>
      </c>
      <c r="J1775" t="s">
        <v>1276</v>
      </c>
      <c r="K1775" t="str">
        <f>INDEX('Planning Periods'!$O$2:$O$540,MATCH('Table B Values'!A1775,'Planning Periods'!$A$2:$A$540,0))</f>
        <v>Los Angeles County</v>
      </c>
      <c r="S1775" t="s">
        <v>988</v>
      </c>
      <c r="T1775">
        <v>2019</v>
      </c>
      <c r="U1775">
        <v>0</v>
      </c>
    </row>
    <row r="1776" spans="1:21">
      <c r="A1776" t="s">
        <v>1000</v>
      </c>
      <c r="B1776">
        <v>2019</v>
      </c>
      <c r="C1776">
        <v>0</v>
      </c>
      <c r="D1776">
        <v>0</v>
      </c>
      <c r="E1776">
        <v>0</v>
      </c>
      <c r="F1776">
        <v>8</v>
      </c>
      <c r="G1776">
        <v>0</v>
      </c>
      <c r="H1776">
        <v>1</v>
      </c>
      <c r="I1776" s="359">
        <v>96</v>
      </c>
      <c r="J1776" t="s">
        <v>1276</v>
      </c>
      <c r="K1776" t="str">
        <f>INDEX('Planning Periods'!$O$2:$O$540,MATCH('Table B Values'!A1776,'Planning Periods'!$A$2:$A$540,0))</f>
        <v>Orange County</v>
      </c>
      <c r="S1776" t="s">
        <v>987</v>
      </c>
      <c r="T1776">
        <v>2019</v>
      </c>
      <c r="U1776">
        <v>0</v>
      </c>
    </row>
    <row r="1777" spans="1:21">
      <c r="A1777" t="s">
        <v>1089</v>
      </c>
      <c r="B1777">
        <v>2019</v>
      </c>
      <c r="C1777">
        <v>0</v>
      </c>
      <c r="D1777">
        <v>0</v>
      </c>
      <c r="E1777">
        <v>0</v>
      </c>
      <c r="F1777">
        <v>35</v>
      </c>
      <c r="G1777">
        <v>2</v>
      </c>
      <c r="H1777">
        <v>34</v>
      </c>
      <c r="I1777">
        <v>81</v>
      </c>
      <c r="J1777" t="s">
        <v>1276</v>
      </c>
      <c r="K1777" t="str">
        <f>INDEX('Planning Periods'!$O$2:$O$540,MATCH('Table B Values'!A1777,'Planning Periods'!$A$2:$A$540,0))</f>
        <v>San Mateo County</v>
      </c>
      <c r="S1777" t="s">
        <v>767</v>
      </c>
      <c r="T1777">
        <v>2019</v>
      </c>
      <c r="U1777">
        <v>0</v>
      </c>
    </row>
    <row r="1778" spans="1:21">
      <c r="A1778" t="s">
        <v>997</v>
      </c>
      <c r="B1778">
        <v>2019</v>
      </c>
      <c r="C1778">
        <v>3</v>
      </c>
      <c r="D1778">
        <v>0</v>
      </c>
      <c r="E1778">
        <v>0</v>
      </c>
      <c r="F1778">
        <v>0</v>
      </c>
      <c r="G1778">
        <v>0</v>
      </c>
      <c r="H1778">
        <v>0</v>
      </c>
      <c r="I1778">
        <v>64</v>
      </c>
      <c r="J1778" t="s">
        <v>1276</v>
      </c>
      <c r="K1778" t="str">
        <f>INDEX('Planning Periods'!$O$2:$O$540,MATCH('Table B Values'!A1778,'Planning Periods'!$A$2:$A$540,0))</f>
        <v>Orange County</v>
      </c>
      <c r="S1778" t="s">
        <v>1016</v>
      </c>
      <c r="T1778">
        <v>2019</v>
      </c>
      <c r="U1778">
        <v>0</v>
      </c>
    </row>
    <row r="1779" spans="1:21">
      <c r="A1779" t="s">
        <v>1052</v>
      </c>
      <c r="B1779">
        <v>2019</v>
      </c>
      <c r="C1779">
        <v>10</v>
      </c>
      <c r="D1779">
        <v>0</v>
      </c>
      <c r="E1779">
        <v>2</v>
      </c>
      <c r="F1779">
        <v>11</v>
      </c>
      <c r="G1779">
        <v>0</v>
      </c>
      <c r="H1779">
        <v>8</v>
      </c>
      <c r="I1779">
        <v>176</v>
      </c>
      <c r="J1779" t="s">
        <v>1276</v>
      </c>
      <c r="K1779" t="str">
        <f>INDEX('Planning Periods'!$O$2:$O$540,MATCH('Table B Values'!A1779,'Planning Periods'!$A$2:$A$540,0))</f>
        <v>Contra Costa County</v>
      </c>
      <c r="S1779" t="s">
        <v>1173</v>
      </c>
      <c r="T1779">
        <v>2019</v>
      </c>
      <c r="U1779">
        <v>0</v>
      </c>
    </row>
    <row r="1780" spans="1:21">
      <c r="A1780" t="s">
        <v>850</v>
      </c>
      <c r="B1780">
        <v>2019</v>
      </c>
      <c r="C1780">
        <v>8</v>
      </c>
      <c r="D1780">
        <v>0</v>
      </c>
      <c r="E1780">
        <v>47</v>
      </c>
      <c r="F1780">
        <v>22</v>
      </c>
      <c r="G1780">
        <v>0</v>
      </c>
      <c r="H1780">
        <v>169</v>
      </c>
      <c r="I1780">
        <v>36</v>
      </c>
      <c r="J1780" t="s">
        <v>1276</v>
      </c>
      <c r="K1780" t="str">
        <f>INDEX('Planning Periods'!$O$2:$O$540,MATCH('Table B Values'!A1780,'Planning Periods'!$A$2:$A$540,0))</f>
        <v>Yolo County</v>
      </c>
      <c r="S1780" t="s">
        <v>1171</v>
      </c>
      <c r="T1780">
        <v>2019</v>
      </c>
      <c r="U1780">
        <v>0</v>
      </c>
    </row>
    <row r="1781" spans="1:21">
      <c r="A1781" t="s">
        <v>1049</v>
      </c>
      <c r="B1781">
        <v>2019</v>
      </c>
      <c r="C1781">
        <v>0</v>
      </c>
      <c r="D1781">
        <v>0</v>
      </c>
      <c r="E1781">
        <v>0</v>
      </c>
      <c r="F1781">
        <v>0</v>
      </c>
      <c r="G1781">
        <v>0</v>
      </c>
      <c r="H1781">
        <v>63</v>
      </c>
      <c r="I1781">
        <v>0</v>
      </c>
      <c r="J1781" t="s">
        <v>1276</v>
      </c>
      <c r="K1781" t="str">
        <f>INDEX('Planning Periods'!$O$2:$O$540,MATCH('Table B Values'!A1781,'Planning Periods'!$A$2:$A$540,0))</f>
        <v>Kern County</v>
      </c>
      <c r="S1781" t="s">
        <v>1172</v>
      </c>
      <c r="T1781">
        <v>2019</v>
      </c>
      <c r="U1781">
        <v>0</v>
      </c>
    </row>
    <row r="1782" spans="1:21">
      <c r="A1782" t="s">
        <v>995</v>
      </c>
      <c r="B1782">
        <v>2019</v>
      </c>
      <c r="C1782">
        <v>0</v>
      </c>
      <c r="D1782">
        <v>0</v>
      </c>
      <c r="E1782">
        <v>1</v>
      </c>
      <c r="F1782">
        <v>0</v>
      </c>
      <c r="G1782">
        <v>0</v>
      </c>
      <c r="H1782">
        <v>3</v>
      </c>
      <c r="I1782">
        <v>1</v>
      </c>
      <c r="J1782" t="s">
        <v>1276</v>
      </c>
      <c r="K1782" t="str">
        <f>INDEX('Planning Periods'!$O$2:$O$540,MATCH('Table B Values'!A1782,'Planning Periods'!$A$2:$A$540,0))</f>
        <v>San Diego County</v>
      </c>
      <c r="S1782" t="s">
        <v>983</v>
      </c>
      <c r="T1782">
        <v>2019</v>
      </c>
      <c r="U1782">
        <v>0</v>
      </c>
    </row>
    <row r="1783" spans="1:21">
      <c r="A1783" t="s">
        <v>991</v>
      </c>
      <c r="B1783">
        <v>2019</v>
      </c>
      <c r="C1783">
        <v>20</v>
      </c>
      <c r="D1783">
        <v>6</v>
      </c>
      <c r="E1783">
        <v>0</v>
      </c>
      <c r="F1783">
        <v>9</v>
      </c>
      <c r="G1783">
        <v>1</v>
      </c>
      <c r="H1783">
        <v>13</v>
      </c>
      <c r="I1783">
        <v>31</v>
      </c>
      <c r="J1783" t="s">
        <v>1276</v>
      </c>
      <c r="K1783" t="str">
        <f>INDEX('Planning Periods'!$O$2:$O$540,MATCH('Table B Values'!A1783,'Planning Periods'!$A$2:$A$540,0))</f>
        <v>Del Norte County</v>
      </c>
      <c r="S1783" t="s">
        <v>980</v>
      </c>
      <c r="T1783">
        <v>2019</v>
      </c>
      <c r="U1783">
        <v>0</v>
      </c>
    </row>
    <row r="1784" spans="1:21">
      <c r="A1784" t="s">
        <v>928</v>
      </c>
      <c r="B1784">
        <v>2019</v>
      </c>
      <c r="C1784">
        <v>7</v>
      </c>
      <c r="D1784">
        <v>0</v>
      </c>
      <c r="E1784">
        <v>13</v>
      </c>
      <c r="F1784">
        <v>13</v>
      </c>
      <c r="G1784">
        <v>0</v>
      </c>
      <c r="H1784">
        <v>20</v>
      </c>
      <c r="I1784">
        <v>279</v>
      </c>
      <c r="J1784" t="s">
        <v>1276</v>
      </c>
      <c r="K1784" t="str">
        <f>INDEX('Planning Periods'!$O$2:$O$540,MATCH('Table B Values'!A1784,'Planning Periods'!$A$2:$A$540,0))</f>
        <v>San Luis Obispo County</v>
      </c>
      <c r="S1784" t="s">
        <v>1193</v>
      </c>
      <c r="T1784">
        <v>2019</v>
      </c>
      <c r="U1784">
        <v>0</v>
      </c>
    </row>
    <row r="1785" spans="1:21">
      <c r="A1785" t="s">
        <v>1179</v>
      </c>
      <c r="B1785">
        <v>2019</v>
      </c>
      <c r="C1785">
        <v>0</v>
      </c>
      <c r="D1785">
        <v>0</v>
      </c>
      <c r="E1785">
        <v>0</v>
      </c>
      <c r="F1785">
        <v>0</v>
      </c>
      <c r="G1785">
        <v>0</v>
      </c>
      <c r="H1785">
        <v>0</v>
      </c>
      <c r="I1785">
        <v>389</v>
      </c>
      <c r="J1785" t="s">
        <v>1276</v>
      </c>
      <c r="K1785" t="str">
        <f>INDEX('Planning Periods'!$O$2:$O$540,MATCH('Table B Values'!A1785,'Planning Periods'!$A$2:$A$540,0))</f>
        <v>San Joaquin County</v>
      </c>
      <c r="S1785" t="s">
        <v>1067</v>
      </c>
      <c r="T1785">
        <v>2019</v>
      </c>
      <c r="U1785">
        <v>0</v>
      </c>
    </row>
    <row r="1786" spans="1:21">
      <c r="A1786" t="s">
        <v>1180</v>
      </c>
      <c r="B1786">
        <v>2019</v>
      </c>
      <c r="C1786">
        <v>0</v>
      </c>
      <c r="D1786">
        <v>0</v>
      </c>
      <c r="E1786">
        <v>0</v>
      </c>
      <c r="F1786">
        <v>0</v>
      </c>
      <c r="G1786">
        <v>0</v>
      </c>
      <c r="H1786">
        <v>0</v>
      </c>
      <c r="I1786">
        <v>51</v>
      </c>
      <c r="J1786" t="s">
        <v>1276</v>
      </c>
      <c r="K1786" t="str">
        <f>INDEX('Planning Periods'!$O$2:$O$540,MATCH('Table B Values'!A1786,'Planning Periods'!$A$2:$A$540,0))</f>
        <v>Los Angeles County</v>
      </c>
      <c r="S1786" t="s">
        <v>1087</v>
      </c>
      <c r="T1786">
        <v>2019</v>
      </c>
      <c r="U1786">
        <v>0</v>
      </c>
    </row>
    <row r="1787" spans="1:21">
      <c r="A1787" t="s">
        <v>898</v>
      </c>
      <c r="B1787">
        <v>2019</v>
      </c>
      <c r="C1787">
        <v>0</v>
      </c>
      <c r="D1787">
        <v>0</v>
      </c>
      <c r="E1787">
        <v>0</v>
      </c>
      <c r="F1787">
        <v>4</v>
      </c>
      <c r="G1787">
        <v>0</v>
      </c>
      <c r="H1787">
        <v>3</v>
      </c>
      <c r="I1787">
        <v>2</v>
      </c>
      <c r="J1787" t="s">
        <v>1276</v>
      </c>
      <c r="K1787" t="str">
        <f>INDEX('Planning Periods'!$O$2:$O$540,MATCH('Table B Values'!A1787,'Planning Periods'!$A$2:$A$540,0))</f>
        <v>San Diego County</v>
      </c>
      <c r="S1787" t="s">
        <v>1095</v>
      </c>
      <c r="T1787">
        <v>2019</v>
      </c>
      <c r="U1787">
        <v>0</v>
      </c>
    </row>
    <row r="1788" spans="1:21">
      <c r="A1788" t="s">
        <v>1178</v>
      </c>
      <c r="B1788">
        <v>2019</v>
      </c>
      <c r="C1788">
        <v>0</v>
      </c>
      <c r="D1788">
        <v>2</v>
      </c>
      <c r="E1788">
        <v>0</v>
      </c>
      <c r="F1788">
        <v>1</v>
      </c>
      <c r="G1788">
        <v>0</v>
      </c>
      <c r="H1788">
        <v>0</v>
      </c>
      <c r="I1788">
        <v>1</v>
      </c>
      <c r="J1788" t="s">
        <v>1276</v>
      </c>
      <c r="K1788" t="str">
        <f>INDEX('Planning Periods'!$O$2:$O$540,MATCH('Table B Values'!A1788,'Planning Periods'!$A$2:$A$540,0))</f>
        <v>Marin County</v>
      </c>
      <c r="S1788" t="s">
        <v>1294</v>
      </c>
      <c r="T1788">
        <v>2019</v>
      </c>
      <c r="U1788">
        <v>0</v>
      </c>
    </row>
    <row r="1789" spans="1:21">
      <c r="A1789" t="s">
        <v>1033</v>
      </c>
      <c r="B1789">
        <v>2019</v>
      </c>
      <c r="C1789">
        <v>32</v>
      </c>
      <c r="D1789">
        <v>0</v>
      </c>
      <c r="E1789">
        <v>25</v>
      </c>
      <c r="F1789">
        <v>0</v>
      </c>
      <c r="G1789">
        <v>0</v>
      </c>
      <c r="H1789">
        <v>1</v>
      </c>
      <c r="I1789">
        <v>355</v>
      </c>
      <c r="J1789" t="s">
        <v>1276</v>
      </c>
      <c r="K1789" t="str">
        <f>INDEX('Planning Periods'!$O$2:$O$540,MATCH('Table B Values'!A1789,'Planning Periods'!$A$2:$A$540,0))</f>
        <v>Orange County</v>
      </c>
      <c r="S1789" t="s">
        <v>1164</v>
      </c>
      <c r="T1789">
        <v>2019</v>
      </c>
      <c r="U1789">
        <v>0</v>
      </c>
    </row>
    <row r="1790" spans="1:21">
      <c r="A1790" t="s">
        <v>1038</v>
      </c>
      <c r="B1790">
        <v>2019</v>
      </c>
      <c r="C1790">
        <v>0</v>
      </c>
      <c r="D1790">
        <v>13</v>
      </c>
      <c r="E1790">
        <v>0</v>
      </c>
      <c r="F1790">
        <v>4</v>
      </c>
      <c r="G1790">
        <v>0</v>
      </c>
      <c r="H1790">
        <v>0</v>
      </c>
      <c r="I1790">
        <v>0</v>
      </c>
      <c r="J1790" t="s">
        <v>1276</v>
      </c>
      <c r="K1790" t="str">
        <f>INDEX('Planning Periods'!$O$2:$O$540,MATCH('Table B Values'!A1790,'Planning Periods'!$A$2:$A$540,0))</f>
        <v>Los Angeles County</v>
      </c>
      <c r="S1790" t="s">
        <v>1165</v>
      </c>
      <c r="T1790">
        <v>2019</v>
      </c>
      <c r="U1790">
        <v>0</v>
      </c>
    </row>
    <row r="1791" spans="1:21">
      <c r="A1791" t="s">
        <v>1158</v>
      </c>
      <c r="B1791">
        <v>2019</v>
      </c>
      <c r="C1791">
        <v>0</v>
      </c>
      <c r="D1791">
        <v>0</v>
      </c>
      <c r="E1791">
        <v>0</v>
      </c>
      <c r="F1791">
        <v>0</v>
      </c>
      <c r="G1791">
        <v>0</v>
      </c>
      <c r="H1791">
        <v>0</v>
      </c>
      <c r="I1791">
        <v>202</v>
      </c>
      <c r="J1791" t="s">
        <v>1276</v>
      </c>
      <c r="K1791" t="str">
        <f>INDEX('Planning Periods'!$O$2:$O$540,MATCH('Table B Values'!A1791,'Planning Periods'!$A$2:$A$540,0))</f>
        <v>Los Angeles County</v>
      </c>
      <c r="S1791" t="s">
        <v>1166</v>
      </c>
      <c r="T1791">
        <v>2019</v>
      </c>
      <c r="U1791">
        <v>0</v>
      </c>
    </row>
    <row r="1792" spans="1:21">
      <c r="A1792" t="s">
        <v>1184</v>
      </c>
      <c r="B1792">
        <v>2019</v>
      </c>
      <c r="C1792">
        <v>0</v>
      </c>
      <c r="D1792">
        <v>0</v>
      </c>
      <c r="E1792">
        <v>0</v>
      </c>
      <c r="F1792">
        <v>0</v>
      </c>
      <c r="G1792">
        <v>0</v>
      </c>
      <c r="H1792">
        <v>26</v>
      </c>
      <c r="I1792">
        <v>119</v>
      </c>
      <c r="J1792" t="s">
        <v>1276</v>
      </c>
      <c r="K1792" t="str">
        <f>INDEX('Planning Periods'!$O$2:$O$540,MATCH('Table B Values'!A1792,'Planning Periods'!$A$2:$A$540,0))</f>
        <v>Kings County</v>
      </c>
      <c r="S1792" t="s">
        <v>1085</v>
      </c>
      <c r="T1792">
        <v>2019</v>
      </c>
      <c r="U1792">
        <v>0</v>
      </c>
    </row>
    <row r="1793" spans="1:21">
      <c r="A1793" t="s">
        <v>1182</v>
      </c>
      <c r="B1793">
        <v>2019</v>
      </c>
      <c r="C1793">
        <v>0</v>
      </c>
      <c r="D1793">
        <v>0</v>
      </c>
      <c r="E1793">
        <v>0</v>
      </c>
      <c r="F1793">
        <v>4</v>
      </c>
      <c r="G1793">
        <v>0</v>
      </c>
      <c r="H1793">
        <v>7</v>
      </c>
      <c r="I1793">
        <v>76</v>
      </c>
      <c r="J1793" t="s">
        <v>1276</v>
      </c>
      <c r="K1793" t="str">
        <f>INDEX('Planning Periods'!$O$2:$O$540,MATCH('Table B Values'!A1793,'Planning Periods'!$A$2:$A$540,0))</f>
        <v>Merced County</v>
      </c>
      <c r="S1793" t="s">
        <v>1101</v>
      </c>
      <c r="T1793">
        <v>2019</v>
      </c>
      <c r="U1793">
        <v>0</v>
      </c>
    </row>
    <row r="1794" spans="1:21">
      <c r="A1794" t="s">
        <v>1183</v>
      </c>
      <c r="B1794">
        <v>2019</v>
      </c>
      <c r="C1794">
        <v>0</v>
      </c>
      <c r="D1794">
        <v>0</v>
      </c>
      <c r="E1794">
        <v>0</v>
      </c>
      <c r="F1794">
        <v>0</v>
      </c>
      <c r="G1794">
        <v>0</v>
      </c>
      <c r="H1794">
        <v>0</v>
      </c>
      <c r="I1794">
        <v>490</v>
      </c>
      <c r="J1794" t="s">
        <v>1276</v>
      </c>
      <c r="K1794" t="str">
        <f>INDEX('Planning Periods'!$O$2:$O$540,MATCH('Table B Values'!A1794,'Planning Periods'!$A$2:$A$540,0))</f>
        <v>San Joaquin County</v>
      </c>
      <c r="S1794" t="s">
        <v>836</v>
      </c>
      <c r="T1794">
        <v>2019</v>
      </c>
      <c r="U1794">
        <v>0</v>
      </c>
    </row>
    <row r="1795" spans="1:21">
      <c r="A1795" t="s">
        <v>900</v>
      </c>
      <c r="B1795">
        <v>2019</v>
      </c>
      <c r="C1795">
        <v>0</v>
      </c>
      <c r="D1795">
        <v>0</v>
      </c>
      <c r="E1795">
        <v>0</v>
      </c>
      <c r="F1795">
        <v>0</v>
      </c>
      <c r="G1795">
        <v>0</v>
      </c>
      <c r="H1795">
        <v>0</v>
      </c>
      <c r="I1795">
        <v>91</v>
      </c>
      <c r="J1795" t="s">
        <v>1276</v>
      </c>
      <c r="K1795" t="str">
        <f>INDEX('Planning Periods'!$O$2:$O$540,MATCH('Table B Values'!A1795,'Planning Periods'!$A$2:$A$540,0))</f>
        <v>San Bernardino County</v>
      </c>
      <c r="S1795" t="s">
        <v>1128</v>
      </c>
      <c r="T1795">
        <v>2019</v>
      </c>
      <c r="U1795">
        <v>0</v>
      </c>
    </row>
    <row r="1796" spans="1:21">
      <c r="A1796" t="s">
        <v>1181</v>
      </c>
      <c r="B1796">
        <v>2019</v>
      </c>
      <c r="C1796">
        <v>42</v>
      </c>
      <c r="D1796">
        <v>0</v>
      </c>
      <c r="E1796">
        <v>1</v>
      </c>
      <c r="F1796">
        <v>0</v>
      </c>
      <c r="G1796">
        <v>2</v>
      </c>
      <c r="H1796">
        <v>36</v>
      </c>
      <c r="I1796">
        <v>260</v>
      </c>
      <c r="J1796" t="s">
        <v>1276</v>
      </c>
      <c r="K1796" t="str">
        <f>INDEX('Planning Periods'!$O$2:$O$540,MATCH('Table B Values'!A1796,'Planning Periods'!$A$2:$A$540,0))</f>
        <v>Alameda County</v>
      </c>
      <c r="S1796" t="s">
        <v>1123</v>
      </c>
      <c r="T1796">
        <v>2019</v>
      </c>
      <c r="U1796">
        <v>0</v>
      </c>
    </row>
    <row r="1797" spans="1:21">
      <c r="A1797" t="s">
        <v>891</v>
      </c>
      <c r="B1797">
        <v>2019</v>
      </c>
      <c r="C1797">
        <v>0</v>
      </c>
      <c r="D1797">
        <v>0</v>
      </c>
      <c r="E1797">
        <v>0</v>
      </c>
      <c r="F1797">
        <v>0</v>
      </c>
      <c r="G1797">
        <v>0</v>
      </c>
      <c r="H1797">
        <v>61</v>
      </c>
      <c r="I1797">
        <v>1</v>
      </c>
      <c r="J1797" t="s">
        <v>1276</v>
      </c>
      <c r="K1797" t="str">
        <f>INDEX('Planning Periods'!$O$2:$O$540,MATCH('Table B Values'!A1797,'Planning Periods'!$A$2:$A$540,0))</f>
        <v>Placer County</v>
      </c>
      <c r="S1797" t="s">
        <v>1154</v>
      </c>
      <c r="T1797">
        <v>2019</v>
      </c>
      <c r="U1797">
        <v>0</v>
      </c>
    </row>
    <row r="1798" spans="1:21">
      <c r="A1798" t="s">
        <v>1185</v>
      </c>
      <c r="B1798">
        <v>2019</v>
      </c>
      <c r="C1798">
        <v>0</v>
      </c>
      <c r="D1798">
        <v>0</v>
      </c>
      <c r="E1798">
        <v>0</v>
      </c>
      <c r="F1798">
        <v>0</v>
      </c>
      <c r="G1798">
        <v>0</v>
      </c>
      <c r="H1798">
        <v>0</v>
      </c>
      <c r="I1798">
        <v>6</v>
      </c>
      <c r="J1798" t="s">
        <v>1276</v>
      </c>
      <c r="K1798" t="str">
        <f>INDEX('Planning Periods'!$O$2:$O$540,MATCH('Table B Values'!A1798,'Planning Periods'!$A$2:$A$540,0))</f>
        <v>Tulare County</v>
      </c>
      <c r="S1798" t="s">
        <v>838</v>
      </c>
      <c r="T1798">
        <v>2019</v>
      </c>
      <c r="U1798">
        <v>0</v>
      </c>
    </row>
    <row r="1799" spans="1:21">
      <c r="A1799" t="s">
        <v>893</v>
      </c>
      <c r="B1799">
        <v>2019</v>
      </c>
      <c r="C1799">
        <v>0</v>
      </c>
      <c r="D1799">
        <v>0</v>
      </c>
      <c r="E1799">
        <v>0</v>
      </c>
      <c r="F1799">
        <v>0</v>
      </c>
      <c r="G1799">
        <v>0</v>
      </c>
      <c r="H1799">
        <v>0</v>
      </c>
      <c r="I1799">
        <v>50</v>
      </c>
      <c r="J1799" t="s">
        <v>1276</v>
      </c>
      <c r="K1799" t="str">
        <f>INDEX('Planning Periods'!$O$2:$O$540,MATCH('Table B Values'!A1799,'Planning Periods'!$A$2:$A$540,0))</f>
        <v>Sutter County</v>
      </c>
      <c r="S1799" t="s">
        <v>1097</v>
      </c>
      <c r="T1799">
        <v>2019</v>
      </c>
      <c r="U1799">
        <v>0</v>
      </c>
    </row>
    <row r="1800" spans="1:21">
      <c r="A1800" t="s">
        <v>1186</v>
      </c>
      <c r="B1800">
        <v>2019</v>
      </c>
      <c r="C1800">
        <v>0</v>
      </c>
      <c r="D1800">
        <v>0</v>
      </c>
      <c r="E1800">
        <v>0</v>
      </c>
      <c r="F1800">
        <v>0</v>
      </c>
      <c r="G1800">
        <v>0</v>
      </c>
      <c r="H1800">
        <v>0</v>
      </c>
      <c r="I1800" s="359">
        <v>2</v>
      </c>
      <c r="J1800" t="s">
        <v>1276</v>
      </c>
      <c r="K1800" t="str">
        <f>INDEX('Planning Periods'!$O$2:$O$540,MATCH('Table B Values'!A1800,'Planning Periods'!$A$2:$A$540,0))</f>
        <v>Los Angeles County</v>
      </c>
      <c r="S1800" t="s">
        <v>927</v>
      </c>
      <c r="T1800">
        <v>2019</v>
      </c>
      <c r="U1800">
        <v>0</v>
      </c>
    </row>
    <row r="1801" spans="1:21">
      <c r="A1801" t="s">
        <v>1021</v>
      </c>
      <c r="B1801">
        <v>2019</v>
      </c>
      <c r="C1801">
        <v>0</v>
      </c>
      <c r="D1801">
        <v>0</v>
      </c>
      <c r="E1801">
        <v>13</v>
      </c>
      <c r="F1801">
        <v>0</v>
      </c>
      <c r="G1801">
        <v>0</v>
      </c>
      <c r="H1801">
        <v>0</v>
      </c>
      <c r="I1801">
        <v>168</v>
      </c>
      <c r="J1801" t="s">
        <v>1276</v>
      </c>
      <c r="K1801" t="str">
        <f>INDEX('Planning Periods'!$O$2:$O$540,MATCH('Table B Values'!A1801,'Planning Periods'!$A$2:$A$540,0))</f>
        <v>San Diego County</v>
      </c>
      <c r="S1801" t="s">
        <v>955</v>
      </c>
      <c r="T1801">
        <v>2019</v>
      </c>
      <c r="U1801">
        <v>0</v>
      </c>
    </row>
    <row r="1802" spans="1:21">
      <c r="A1802" t="s">
        <v>925</v>
      </c>
      <c r="B1802">
        <v>2019</v>
      </c>
      <c r="C1802">
        <v>0</v>
      </c>
      <c r="D1802">
        <v>0</v>
      </c>
      <c r="E1802">
        <v>0</v>
      </c>
      <c r="F1802">
        <v>1</v>
      </c>
      <c r="G1802">
        <v>0</v>
      </c>
      <c r="H1802">
        <v>0</v>
      </c>
      <c r="I1802">
        <v>0</v>
      </c>
      <c r="J1802" t="s">
        <v>1276</v>
      </c>
      <c r="K1802" t="str">
        <f>INDEX('Planning Periods'!$O$2:$O$540,MATCH('Table B Values'!A1802,'Planning Periods'!$A$2:$A$540,0))</f>
        <v>Orange County</v>
      </c>
      <c r="S1802" t="s">
        <v>1105</v>
      </c>
      <c r="T1802">
        <v>2019</v>
      </c>
      <c r="U1802">
        <v>0</v>
      </c>
    </row>
    <row r="1803" spans="1:21">
      <c r="A1803" t="s">
        <v>942</v>
      </c>
      <c r="B1803">
        <v>2019</v>
      </c>
      <c r="C1803">
        <v>0</v>
      </c>
      <c r="D1803">
        <v>0</v>
      </c>
      <c r="E1803">
        <v>0</v>
      </c>
      <c r="F1803">
        <v>5</v>
      </c>
      <c r="G1803">
        <v>2</v>
      </c>
      <c r="H1803">
        <v>0</v>
      </c>
      <c r="I1803">
        <v>23</v>
      </c>
      <c r="J1803" t="s">
        <v>1276</v>
      </c>
      <c r="K1803" t="str">
        <f>INDEX('Planning Periods'!$O$2:$O$540,MATCH('Table B Values'!A1803,'Planning Periods'!$A$2:$A$540,0))</f>
        <v>Orange County</v>
      </c>
      <c r="S1803" t="s">
        <v>1160</v>
      </c>
      <c r="T1803">
        <v>2019</v>
      </c>
      <c r="U1803">
        <v>0</v>
      </c>
    </row>
    <row r="1804" spans="1:21">
      <c r="A1804" t="s">
        <v>1190</v>
      </c>
      <c r="B1804">
        <v>2019</v>
      </c>
      <c r="C1804">
        <v>0</v>
      </c>
      <c r="D1804">
        <v>0</v>
      </c>
      <c r="E1804">
        <v>0</v>
      </c>
      <c r="F1804">
        <v>12</v>
      </c>
      <c r="G1804">
        <v>0</v>
      </c>
      <c r="H1804">
        <v>2</v>
      </c>
      <c r="I1804">
        <v>8</v>
      </c>
      <c r="J1804" t="s">
        <v>1276</v>
      </c>
      <c r="K1804" t="str">
        <f>INDEX('Planning Periods'!$O$2:$O$540,MATCH('Table B Values'!A1804,'Planning Periods'!$A$2:$A$540,0))</f>
        <v>Kings County</v>
      </c>
      <c r="S1804" t="s">
        <v>1162</v>
      </c>
      <c r="T1804">
        <v>2019</v>
      </c>
      <c r="U1804">
        <v>0</v>
      </c>
    </row>
    <row r="1805" spans="1:21">
      <c r="A1805" t="s">
        <v>1187</v>
      </c>
      <c r="B1805">
        <v>2019</v>
      </c>
      <c r="C1805">
        <v>0</v>
      </c>
      <c r="D1805">
        <v>12</v>
      </c>
      <c r="E1805">
        <v>35</v>
      </c>
      <c r="F1805">
        <v>4</v>
      </c>
      <c r="G1805">
        <v>0</v>
      </c>
      <c r="H1805">
        <v>3</v>
      </c>
      <c r="I1805">
        <v>62</v>
      </c>
      <c r="J1805" t="s">
        <v>1276</v>
      </c>
      <c r="K1805" t="str">
        <f>INDEX('Planning Periods'!$O$2:$O$540,MATCH('Table B Values'!A1805,'Planning Periods'!$A$2:$A$540,0))</f>
        <v>Fresno County</v>
      </c>
      <c r="S1805" t="s">
        <v>1108</v>
      </c>
      <c r="T1805">
        <v>2019</v>
      </c>
      <c r="U1805">
        <v>0</v>
      </c>
    </row>
    <row r="1806" spans="1:21">
      <c r="A1806" t="s">
        <v>1030</v>
      </c>
      <c r="B1806">
        <v>2019</v>
      </c>
      <c r="C1806">
        <v>0</v>
      </c>
      <c r="D1806">
        <v>0</v>
      </c>
      <c r="E1806">
        <v>0</v>
      </c>
      <c r="F1806">
        <v>0</v>
      </c>
      <c r="G1806">
        <v>0</v>
      </c>
      <c r="H1806">
        <v>0</v>
      </c>
      <c r="I1806">
        <v>8</v>
      </c>
      <c r="J1806" t="s">
        <v>1276</v>
      </c>
      <c r="K1806" t="str">
        <f>INDEX('Planning Periods'!$O$2:$O$540,MATCH('Table B Values'!A1806,'Planning Periods'!$A$2:$A$540,0))</f>
        <v>Los Angeles County</v>
      </c>
      <c r="S1806" t="s">
        <v>1153</v>
      </c>
      <c r="T1806">
        <v>2019</v>
      </c>
      <c r="U1806">
        <v>0</v>
      </c>
    </row>
    <row r="1807" spans="1:21">
      <c r="A1807" t="s">
        <v>1023</v>
      </c>
      <c r="B1807">
        <v>2019</v>
      </c>
      <c r="C1807">
        <v>0</v>
      </c>
      <c r="D1807">
        <v>0</v>
      </c>
      <c r="E1807">
        <v>0</v>
      </c>
      <c r="F1807">
        <v>0</v>
      </c>
      <c r="G1807">
        <v>0</v>
      </c>
      <c r="H1807">
        <v>0</v>
      </c>
      <c r="I1807">
        <v>42</v>
      </c>
      <c r="J1807" t="s">
        <v>1276</v>
      </c>
      <c r="K1807" t="str">
        <f>INDEX('Planning Periods'!$O$2:$O$540,MATCH('Table B Values'!A1807,'Planning Periods'!$A$2:$A$540,0))</f>
        <v>Los Angeles County</v>
      </c>
      <c r="S1807" t="s">
        <v>1161</v>
      </c>
      <c r="T1807">
        <v>2019</v>
      </c>
      <c r="U1807">
        <v>0</v>
      </c>
    </row>
    <row r="1808" spans="1:21">
      <c r="A1808" t="s">
        <v>1191</v>
      </c>
      <c r="B1808">
        <v>2019</v>
      </c>
      <c r="C1808">
        <v>0</v>
      </c>
      <c r="D1808">
        <v>0</v>
      </c>
      <c r="E1808">
        <v>0</v>
      </c>
      <c r="F1808">
        <v>0</v>
      </c>
      <c r="G1808">
        <v>0</v>
      </c>
      <c r="H1808">
        <v>0</v>
      </c>
      <c r="I1808">
        <v>2</v>
      </c>
      <c r="J1808" t="s">
        <v>1276</v>
      </c>
      <c r="K1808" t="str">
        <f>INDEX('Planning Periods'!$O$2:$O$540,MATCH('Table B Values'!A1808,'Planning Periods'!$A$2:$A$540,0))</f>
        <v>Orange County</v>
      </c>
      <c r="S1808" t="s">
        <v>1109</v>
      </c>
      <c r="T1808">
        <v>2019</v>
      </c>
      <c r="U1808">
        <v>0</v>
      </c>
    </row>
    <row r="1809" spans="1:21">
      <c r="A1809" t="s">
        <v>885</v>
      </c>
      <c r="B1809">
        <v>2019</v>
      </c>
      <c r="C1809">
        <v>0</v>
      </c>
      <c r="D1809">
        <v>0</v>
      </c>
      <c r="E1809">
        <v>0</v>
      </c>
      <c r="F1809">
        <v>0</v>
      </c>
      <c r="G1809">
        <v>0</v>
      </c>
      <c r="H1809">
        <v>3</v>
      </c>
      <c r="I1809">
        <v>1</v>
      </c>
      <c r="J1809" t="s">
        <v>1276</v>
      </c>
      <c r="K1809" t="str">
        <f>INDEX('Planning Periods'!$O$2:$O$540,MATCH('Table B Values'!A1809,'Planning Periods'!$A$2:$A$540,0))</f>
        <v>Orange County</v>
      </c>
      <c r="S1809" t="s">
        <v>1112</v>
      </c>
      <c r="T1809">
        <v>2019</v>
      </c>
      <c r="U1809">
        <v>0</v>
      </c>
    </row>
    <row r="1810" spans="1:21">
      <c r="A1810" t="s">
        <v>1035</v>
      </c>
      <c r="B1810">
        <v>2019</v>
      </c>
      <c r="C1810">
        <v>28</v>
      </c>
      <c r="D1810">
        <v>0</v>
      </c>
      <c r="E1810">
        <v>103</v>
      </c>
      <c r="F1810">
        <v>3</v>
      </c>
      <c r="G1810">
        <v>1</v>
      </c>
      <c r="H1810">
        <v>133</v>
      </c>
      <c r="I1810">
        <v>137</v>
      </c>
      <c r="J1810" t="s">
        <v>1276</v>
      </c>
      <c r="K1810" t="str">
        <f>INDEX('Planning Periods'!$O$2:$O$540,MATCH('Table B Values'!A1810,'Planning Periods'!$A$2:$A$540,0))</f>
        <v>Riverside County</v>
      </c>
      <c r="S1810" t="s">
        <v>1269</v>
      </c>
      <c r="T1810">
        <v>2019</v>
      </c>
      <c r="U1810">
        <v>0</v>
      </c>
    </row>
    <row r="1811" spans="1:21">
      <c r="A1811" t="s">
        <v>1046</v>
      </c>
      <c r="B1811">
        <v>2019</v>
      </c>
      <c r="C1811">
        <v>0</v>
      </c>
      <c r="D1811">
        <v>0</v>
      </c>
      <c r="E1811">
        <v>0</v>
      </c>
      <c r="F1811">
        <v>0</v>
      </c>
      <c r="G1811">
        <v>0</v>
      </c>
      <c r="H1811">
        <v>8</v>
      </c>
      <c r="I1811">
        <v>8</v>
      </c>
      <c r="J1811" t="s">
        <v>1276</v>
      </c>
      <c r="K1811" t="str">
        <f>INDEX('Planning Periods'!$O$2:$O$540,MATCH('Table B Values'!A1811,'Planning Periods'!$A$2:$A$540,0))</f>
        <v>Orange County</v>
      </c>
      <c r="S1811" t="s">
        <v>1090</v>
      </c>
      <c r="T1811">
        <v>2019</v>
      </c>
      <c r="U1811">
        <v>0</v>
      </c>
    </row>
    <row r="1812" spans="1:21">
      <c r="A1812" t="s">
        <v>1044</v>
      </c>
      <c r="B1812">
        <v>2019</v>
      </c>
      <c r="C1812">
        <v>0</v>
      </c>
      <c r="D1812">
        <v>0</v>
      </c>
      <c r="E1812">
        <v>0</v>
      </c>
      <c r="F1812">
        <v>0</v>
      </c>
      <c r="G1812">
        <v>0</v>
      </c>
      <c r="H1812">
        <v>6</v>
      </c>
      <c r="I1812">
        <v>131</v>
      </c>
      <c r="J1812" t="s">
        <v>1276</v>
      </c>
      <c r="K1812" t="str">
        <f>INDEX('Planning Periods'!$O$2:$O$540,MATCH('Table B Values'!A1812,'Planning Periods'!$A$2:$A$540,0))</f>
        <v>Riverside County</v>
      </c>
      <c r="S1812" t="s">
        <v>1111</v>
      </c>
      <c r="T1812">
        <v>2019</v>
      </c>
      <c r="U1812">
        <v>0</v>
      </c>
    </row>
    <row r="1813" spans="1:21">
      <c r="A1813" t="s">
        <v>1042</v>
      </c>
      <c r="B1813">
        <v>2019</v>
      </c>
      <c r="C1813">
        <v>0</v>
      </c>
      <c r="D1813">
        <v>1</v>
      </c>
      <c r="E1813">
        <v>0</v>
      </c>
      <c r="F1813">
        <v>7</v>
      </c>
      <c r="G1813">
        <v>0</v>
      </c>
      <c r="H1813">
        <v>0</v>
      </c>
      <c r="I1813">
        <v>6</v>
      </c>
      <c r="J1813" t="s">
        <v>1276</v>
      </c>
      <c r="K1813" t="str">
        <f>INDEX('Planning Periods'!$O$2:$O$540,MATCH('Table B Values'!A1813,'Planning Periods'!$A$2:$A$540,0))</f>
        <v>Los Angeles County</v>
      </c>
      <c r="S1813" t="s">
        <v>1114</v>
      </c>
      <c r="T1813">
        <v>2019</v>
      </c>
      <c r="U1813">
        <v>0</v>
      </c>
    </row>
    <row r="1814" spans="1:21">
      <c r="A1814" t="s">
        <v>1192</v>
      </c>
      <c r="B1814">
        <v>2019</v>
      </c>
      <c r="C1814">
        <v>0</v>
      </c>
      <c r="D1814">
        <v>0</v>
      </c>
      <c r="E1814">
        <v>3</v>
      </c>
      <c r="F1814">
        <v>0</v>
      </c>
      <c r="G1814">
        <v>7</v>
      </c>
      <c r="H1814">
        <v>7</v>
      </c>
      <c r="I1814">
        <v>70</v>
      </c>
      <c r="J1814" t="s">
        <v>1276</v>
      </c>
      <c r="K1814" t="str">
        <f>INDEX('Planning Periods'!$O$2:$O$540,MATCH('Table B Values'!A1814,'Planning Periods'!$A$2:$A$540,0))</f>
        <v>Contra Costa County</v>
      </c>
      <c r="S1814" t="s">
        <v>952</v>
      </c>
      <c r="T1814">
        <v>2019</v>
      </c>
      <c r="U1814">
        <v>0</v>
      </c>
    </row>
    <row r="1815" spans="1:21">
      <c r="A1815" t="s">
        <v>1243</v>
      </c>
      <c r="B1815">
        <v>2019</v>
      </c>
      <c r="C1815">
        <v>0</v>
      </c>
      <c r="D1815">
        <v>0</v>
      </c>
      <c r="E1815">
        <v>0</v>
      </c>
      <c r="F1815">
        <v>0</v>
      </c>
      <c r="G1815">
        <v>0</v>
      </c>
      <c r="H1815">
        <v>1</v>
      </c>
      <c r="I1815">
        <v>24</v>
      </c>
      <c r="J1815" t="s">
        <v>1276</v>
      </c>
      <c r="K1815" t="str">
        <f>INDEX('Planning Periods'!$O$2:$O$540,MATCH('Table B Values'!A1815,'Planning Periods'!$A$2:$A$540,0))</f>
        <v>Los Angeles County</v>
      </c>
      <c r="S1815" t="s">
        <v>1296</v>
      </c>
      <c r="T1815">
        <v>2019</v>
      </c>
      <c r="U1815">
        <v>0</v>
      </c>
    </row>
    <row r="1816" spans="1:21">
      <c r="A1816" t="s">
        <v>879</v>
      </c>
      <c r="B1816">
        <v>2019</v>
      </c>
      <c r="C1816">
        <v>0</v>
      </c>
      <c r="D1816">
        <v>0</v>
      </c>
      <c r="E1816">
        <v>0</v>
      </c>
      <c r="F1816">
        <v>0</v>
      </c>
      <c r="G1816">
        <v>0</v>
      </c>
      <c r="H1816">
        <v>0</v>
      </c>
      <c r="I1816">
        <v>30</v>
      </c>
      <c r="J1816" t="s">
        <v>1276</v>
      </c>
      <c r="K1816" t="str">
        <f>INDEX('Planning Periods'!$O$2:$O$540,MATCH('Table B Values'!A1816,'Planning Periods'!$A$2:$A$540,0))</f>
        <v>Mariposa County</v>
      </c>
      <c r="S1816" t="s">
        <v>1124</v>
      </c>
      <c r="T1816">
        <v>2019</v>
      </c>
      <c r="U1816">
        <v>0</v>
      </c>
    </row>
    <row r="1817" spans="1:21">
      <c r="A1817" t="s">
        <v>1135</v>
      </c>
      <c r="B1817">
        <v>2019</v>
      </c>
      <c r="C1817">
        <v>0</v>
      </c>
      <c r="D1817">
        <v>0</v>
      </c>
      <c r="E1817">
        <v>0</v>
      </c>
      <c r="F1817">
        <v>0</v>
      </c>
      <c r="G1817">
        <v>0</v>
      </c>
      <c r="H1817">
        <v>1</v>
      </c>
      <c r="I1817" s="359">
        <v>9</v>
      </c>
      <c r="J1817" t="s">
        <v>1276</v>
      </c>
      <c r="K1817" t="str">
        <f>INDEX('Planning Periods'!$O$2:$O$540,MATCH('Table B Values'!A1817,'Planning Periods'!$A$2:$A$540,0))</f>
        <v>San Joaquin County</v>
      </c>
      <c r="S1817" t="s">
        <v>997</v>
      </c>
      <c r="T1817">
        <v>2019</v>
      </c>
      <c r="U1817">
        <v>0</v>
      </c>
    </row>
    <row r="1818" spans="1:21">
      <c r="A1818" t="s">
        <v>1231</v>
      </c>
      <c r="B1818">
        <v>2019</v>
      </c>
      <c r="C1818">
        <v>0</v>
      </c>
      <c r="D1818">
        <v>0</v>
      </c>
      <c r="E1818">
        <v>0</v>
      </c>
      <c r="F1818">
        <v>0</v>
      </c>
      <c r="G1818">
        <v>0</v>
      </c>
      <c r="H1818">
        <v>0</v>
      </c>
      <c r="I1818">
        <v>5</v>
      </c>
      <c r="J1818" t="s">
        <v>1276</v>
      </c>
      <c r="K1818" t="str">
        <f>INDEX('Planning Periods'!$O$2:$O$540,MATCH('Table B Values'!A1818,'Planning Periods'!$A$2:$A$540,0))</f>
        <v>Contra Costa County</v>
      </c>
      <c r="S1818" t="s">
        <v>1089</v>
      </c>
      <c r="T1818">
        <v>2019</v>
      </c>
      <c r="U1818">
        <v>0</v>
      </c>
    </row>
    <row r="1819" spans="1:21">
      <c r="A1819" t="s">
        <v>1232</v>
      </c>
      <c r="B1819">
        <v>2019</v>
      </c>
      <c r="C1819">
        <v>0</v>
      </c>
      <c r="D1819">
        <v>0</v>
      </c>
      <c r="E1819">
        <v>0</v>
      </c>
      <c r="F1819">
        <v>0</v>
      </c>
      <c r="G1819">
        <v>0</v>
      </c>
      <c r="H1819">
        <v>0</v>
      </c>
      <c r="I1819">
        <v>76</v>
      </c>
      <c r="J1819" t="s">
        <v>1276</v>
      </c>
      <c r="K1819" t="str">
        <f>INDEX('Planning Periods'!$O$2:$O$540,MATCH('Table B Values'!A1819,'Planning Periods'!$A$2:$A$540,0))</f>
        <v>Monterey County</v>
      </c>
      <c r="S1819" t="s">
        <v>1000</v>
      </c>
      <c r="T1819">
        <v>2019</v>
      </c>
      <c r="U1819">
        <v>0</v>
      </c>
    </row>
    <row r="1820" spans="1:21">
      <c r="A1820" t="s">
        <v>872</v>
      </c>
      <c r="B1820">
        <v>2019</v>
      </c>
      <c r="C1820">
        <v>0</v>
      </c>
      <c r="D1820">
        <v>0</v>
      </c>
      <c r="E1820">
        <v>0</v>
      </c>
      <c r="F1820">
        <v>0</v>
      </c>
      <c r="G1820">
        <v>0</v>
      </c>
      <c r="H1820">
        <v>0</v>
      </c>
      <c r="I1820">
        <v>96</v>
      </c>
      <c r="J1820" t="s">
        <v>1276</v>
      </c>
      <c r="K1820" t="str">
        <f>INDEX('Planning Periods'!$O$2:$O$540,MATCH('Table B Values'!A1820,'Planning Periods'!$A$2:$A$540,0))</f>
        <v>Los Angeles County</v>
      </c>
      <c r="S1820" t="s">
        <v>1094</v>
      </c>
      <c r="T1820">
        <v>2019</v>
      </c>
      <c r="U1820">
        <v>0</v>
      </c>
    </row>
    <row r="1821" spans="1:21">
      <c r="A1821" t="s">
        <v>1233</v>
      </c>
      <c r="B1821">
        <v>2019</v>
      </c>
      <c r="C1821">
        <v>0</v>
      </c>
      <c r="D1821">
        <v>0</v>
      </c>
      <c r="E1821">
        <v>0</v>
      </c>
      <c r="F1821">
        <v>0</v>
      </c>
      <c r="G1821">
        <v>0</v>
      </c>
      <c r="H1821">
        <v>182</v>
      </c>
      <c r="I1821">
        <v>514</v>
      </c>
      <c r="J1821" t="s">
        <v>1276</v>
      </c>
      <c r="K1821" t="str">
        <f>INDEX('Planning Periods'!$O$2:$O$540,MATCH('Table B Values'!A1821,'Planning Periods'!$A$2:$A$540,0))</f>
        <v>San Joaquin County</v>
      </c>
      <c r="S1821" t="s">
        <v>1099</v>
      </c>
      <c r="T1821">
        <v>2019</v>
      </c>
      <c r="U1821">
        <v>0</v>
      </c>
    </row>
    <row r="1822" spans="1:21">
      <c r="A1822" t="s">
        <v>1234</v>
      </c>
      <c r="B1822">
        <v>2019</v>
      </c>
      <c r="C1822">
        <v>1</v>
      </c>
      <c r="D1822">
        <v>6</v>
      </c>
      <c r="E1822">
        <v>0</v>
      </c>
      <c r="F1822">
        <v>8</v>
      </c>
      <c r="G1822">
        <v>0</v>
      </c>
      <c r="H1822">
        <v>9</v>
      </c>
      <c r="I1822">
        <v>39</v>
      </c>
      <c r="J1822" t="s">
        <v>1276</v>
      </c>
      <c r="K1822" t="str">
        <f>INDEX('Planning Periods'!$O$2:$O$540,MATCH('Table B Values'!A1822,'Planning Periods'!$A$2:$A$540,0))</f>
        <v>Marin County</v>
      </c>
      <c r="S1822" t="s">
        <v>1071</v>
      </c>
      <c r="T1822">
        <v>2019</v>
      </c>
      <c r="U1822">
        <v>0</v>
      </c>
    </row>
    <row r="1823" spans="1:21">
      <c r="A1823" t="s">
        <v>887</v>
      </c>
      <c r="B1823">
        <v>2019</v>
      </c>
      <c r="C1823">
        <v>0</v>
      </c>
      <c r="D1823">
        <v>0</v>
      </c>
      <c r="E1823">
        <v>0</v>
      </c>
      <c r="F1823">
        <v>0</v>
      </c>
      <c r="G1823">
        <v>0</v>
      </c>
      <c r="H1823">
        <v>16</v>
      </c>
      <c r="I1823">
        <v>5</v>
      </c>
      <c r="J1823" t="s">
        <v>1276</v>
      </c>
      <c r="K1823" t="str">
        <f>INDEX('Planning Periods'!$O$2:$O$540,MATCH('Table B Values'!A1823,'Planning Periods'!$A$2:$A$540,0))</f>
        <v>Los Angeles County</v>
      </c>
      <c r="S1823" t="s">
        <v>801</v>
      </c>
      <c r="T1823">
        <v>2019</v>
      </c>
      <c r="U1823">
        <v>0</v>
      </c>
    </row>
    <row r="1824" spans="1:21">
      <c r="A1824" t="s">
        <v>881</v>
      </c>
      <c r="B1824">
        <v>2019</v>
      </c>
      <c r="C1824">
        <v>0</v>
      </c>
      <c r="D1824">
        <v>0</v>
      </c>
      <c r="E1824">
        <v>0</v>
      </c>
      <c r="F1824">
        <v>4</v>
      </c>
      <c r="G1824">
        <v>0</v>
      </c>
      <c r="H1824">
        <v>379</v>
      </c>
      <c r="I1824">
        <v>653</v>
      </c>
      <c r="J1824" t="s">
        <v>1276</v>
      </c>
      <c r="K1824" t="str">
        <f>INDEX('Planning Periods'!$O$2:$O$540,MATCH('Table B Values'!A1824,'Planning Periods'!$A$2:$A$540,0))</f>
        <v>Riverside County</v>
      </c>
      <c r="S1824" t="s">
        <v>1052</v>
      </c>
      <c r="T1824">
        <v>2019</v>
      </c>
      <c r="U1824">
        <v>0</v>
      </c>
    </row>
    <row r="1825" spans="1:21">
      <c r="A1825" t="s">
        <v>1240</v>
      </c>
      <c r="B1825">
        <v>2019</v>
      </c>
      <c r="C1825">
        <v>0</v>
      </c>
      <c r="D1825">
        <v>1</v>
      </c>
      <c r="E1825">
        <v>14</v>
      </c>
      <c r="F1825">
        <v>2</v>
      </c>
      <c r="G1825">
        <v>6</v>
      </c>
      <c r="H1825">
        <v>1</v>
      </c>
      <c r="I1825">
        <v>172</v>
      </c>
      <c r="J1825" t="s">
        <v>1276</v>
      </c>
      <c r="K1825" t="str">
        <f>INDEX('Planning Periods'!$O$2:$O$540,MATCH('Table B Values'!A1825,'Planning Periods'!$A$2:$A$540,0))</f>
        <v>San Mateo County</v>
      </c>
      <c r="S1825" t="s">
        <v>989</v>
      </c>
      <c r="T1825">
        <v>2019</v>
      </c>
      <c r="U1825">
        <v>0</v>
      </c>
    </row>
    <row r="1826" spans="1:21">
      <c r="A1826" t="s">
        <v>1241</v>
      </c>
      <c r="B1826">
        <v>2019</v>
      </c>
      <c r="C1826">
        <v>0</v>
      </c>
      <c r="D1826">
        <v>0</v>
      </c>
      <c r="E1826">
        <v>0</v>
      </c>
      <c r="F1826">
        <v>0</v>
      </c>
      <c r="G1826">
        <v>0</v>
      </c>
      <c r="H1826">
        <v>18</v>
      </c>
      <c r="I1826">
        <v>650</v>
      </c>
      <c r="J1826" t="s">
        <v>1276</v>
      </c>
      <c r="K1826" t="str">
        <f>INDEX('Planning Periods'!$O$2:$O$540,MATCH('Table B Values'!A1826,'Planning Periods'!$A$2:$A$540,0))</f>
        <v>Merced County</v>
      </c>
      <c r="S1826" t="s">
        <v>873</v>
      </c>
      <c r="T1826">
        <v>2019</v>
      </c>
      <c r="U1826">
        <v>1</v>
      </c>
    </row>
    <row r="1827" spans="1:21">
      <c r="A1827" t="s">
        <v>1235</v>
      </c>
      <c r="B1827">
        <v>2019</v>
      </c>
      <c r="C1827">
        <v>0</v>
      </c>
      <c r="D1827">
        <v>0</v>
      </c>
      <c r="E1827">
        <v>0</v>
      </c>
      <c r="F1827">
        <v>0</v>
      </c>
      <c r="G1827">
        <v>0</v>
      </c>
      <c r="H1827">
        <v>53</v>
      </c>
      <c r="I1827">
        <v>0</v>
      </c>
      <c r="J1827" t="s">
        <v>1276</v>
      </c>
      <c r="K1827" t="str">
        <f>INDEX('Planning Periods'!$O$2:$O$540,MATCH('Table B Values'!A1827,'Planning Periods'!$A$2:$A$540,0))</f>
        <v>Fresno County</v>
      </c>
      <c r="S1827" t="s">
        <v>1065</v>
      </c>
      <c r="T1827">
        <v>2019</v>
      </c>
      <c r="U1827">
        <v>0</v>
      </c>
    </row>
    <row r="1828" spans="1:21">
      <c r="A1828" t="s">
        <v>1281</v>
      </c>
      <c r="B1828">
        <v>2019</v>
      </c>
      <c r="C1828">
        <v>0</v>
      </c>
      <c r="D1828">
        <v>0</v>
      </c>
      <c r="E1828">
        <v>0</v>
      </c>
      <c r="F1828">
        <v>0</v>
      </c>
      <c r="G1828">
        <v>0</v>
      </c>
      <c r="H1828">
        <v>0</v>
      </c>
      <c r="I1828">
        <v>7</v>
      </c>
      <c r="J1828" t="s">
        <v>1276</v>
      </c>
      <c r="K1828" t="str">
        <f>INDEX('Planning Periods'!$O$2:$O$540,MATCH('Table B Values'!A1828,'Planning Periods'!$A$2:$A$540,0))</f>
        <v>Kern County</v>
      </c>
      <c r="S1828" t="s">
        <v>1049</v>
      </c>
      <c r="T1828">
        <v>2019</v>
      </c>
      <c r="U1828">
        <v>0</v>
      </c>
    </row>
    <row r="1829" spans="1:21">
      <c r="A1829" t="s">
        <v>842</v>
      </c>
      <c r="B1829">
        <v>2019</v>
      </c>
      <c r="C1829">
        <v>0</v>
      </c>
      <c r="D1829">
        <v>0</v>
      </c>
      <c r="E1829">
        <v>0</v>
      </c>
      <c r="F1829">
        <v>0</v>
      </c>
      <c r="G1829">
        <v>0</v>
      </c>
      <c r="H1829">
        <v>3</v>
      </c>
      <c r="I1829">
        <v>29</v>
      </c>
      <c r="J1829" t="s">
        <v>1276</v>
      </c>
      <c r="K1829" t="str">
        <f>INDEX('Planning Periods'!$O$2:$O$540,MATCH('Table B Values'!A1829,'Planning Periods'!$A$2:$A$540,0))</f>
        <v>Mendocino County</v>
      </c>
      <c r="S1829" t="s">
        <v>850</v>
      </c>
      <c r="T1829">
        <v>2019</v>
      </c>
      <c r="U1829">
        <v>0</v>
      </c>
    </row>
    <row r="1830" spans="1:21">
      <c r="A1830" t="s">
        <v>1007</v>
      </c>
      <c r="B1830">
        <v>2019</v>
      </c>
      <c r="C1830">
        <v>4</v>
      </c>
      <c r="D1830">
        <v>11</v>
      </c>
      <c r="E1830">
        <v>0</v>
      </c>
      <c r="F1830">
        <v>8</v>
      </c>
      <c r="G1830">
        <v>0</v>
      </c>
      <c r="H1830">
        <v>32</v>
      </c>
      <c r="I1830">
        <v>133</v>
      </c>
      <c r="J1830" t="s">
        <v>1276</v>
      </c>
      <c r="K1830" t="str">
        <f>INDEX('Planning Periods'!$O$2:$O$540,MATCH('Table B Values'!A1830,'Planning Periods'!$A$2:$A$540,0))</f>
        <v>San Diego County</v>
      </c>
      <c r="S1830" t="s">
        <v>995</v>
      </c>
      <c r="T1830">
        <v>2019</v>
      </c>
      <c r="U1830">
        <v>0</v>
      </c>
    </row>
    <row r="1831" spans="1:21">
      <c r="A1831" t="s">
        <v>1245</v>
      </c>
      <c r="B1831">
        <v>2019</v>
      </c>
      <c r="C1831">
        <v>0</v>
      </c>
      <c r="D1831">
        <v>5</v>
      </c>
      <c r="E1831">
        <v>0</v>
      </c>
      <c r="F1831">
        <v>2</v>
      </c>
      <c r="G1831">
        <v>0</v>
      </c>
      <c r="H1831">
        <v>1</v>
      </c>
      <c r="I1831">
        <v>11</v>
      </c>
      <c r="J1831" t="s">
        <v>1276</v>
      </c>
      <c r="K1831" t="str">
        <f>INDEX('Planning Periods'!$O$2:$O$540,MATCH('Table B Values'!A1831,'Planning Periods'!$A$2:$A$540,0))</f>
        <v>Santa Clara County</v>
      </c>
      <c r="S1831" t="s">
        <v>991</v>
      </c>
      <c r="T1831">
        <v>2019</v>
      </c>
      <c r="U1831">
        <v>19</v>
      </c>
    </row>
    <row r="1832" spans="1:21">
      <c r="A1832" t="s">
        <v>773</v>
      </c>
      <c r="B1832">
        <v>2019</v>
      </c>
      <c r="C1832">
        <v>864</v>
      </c>
      <c r="D1832">
        <v>0</v>
      </c>
      <c r="E1832">
        <v>391</v>
      </c>
      <c r="F1832">
        <v>0</v>
      </c>
      <c r="G1832">
        <v>72</v>
      </c>
      <c r="H1832">
        <v>0</v>
      </c>
      <c r="I1832">
        <v>19002</v>
      </c>
      <c r="J1832" t="s">
        <v>1276</v>
      </c>
      <c r="K1832" t="str">
        <f>INDEX('Planning Periods'!$O$2:$O$540,MATCH('Table B Values'!A1832,'Planning Periods'!$A$2:$A$540,0))</f>
        <v>Los Angeles County</v>
      </c>
      <c r="S1832" t="s">
        <v>1126</v>
      </c>
      <c r="T1832">
        <v>2019</v>
      </c>
      <c r="U1832">
        <v>0</v>
      </c>
    </row>
    <row r="1833" spans="1:21">
      <c r="A1833" t="s">
        <v>905</v>
      </c>
      <c r="B1833">
        <v>2019</v>
      </c>
      <c r="C1833">
        <v>54</v>
      </c>
      <c r="D1833">
        <v>0</v>
      </c>
      <c r="E1833">
        <v>107</v>
      </c>
      <c r="F1833">
        <v>0</v>
      </c>
      <c r="G1833">
        <v>0</v>
      </c>
      <c r="H1833">
        <v>0</v>
      </c>
      <c r="I1833">
        <v>1130</v>
      </c>
      <c r="J1833" t="s">
        <v>1276</v>
      </c>
      <c r="K1833" t="str">
        <f>INDEX('Planning Periods'!$O$2:$O$540,MATCH('Table B Values'!A1833,'Planning Periods'!$A$2:$A$540,0))</f>
        <v>Los Angeles County</v>
      </c>
      <c r="S1833" t="s">
        <v>949</v>
      </c>
      <c r="T1833">
        <v>2019</v>
      </c>
      <c r="U1833">
        <v>0</v>
      </c>
    </row>
    <row r="1834" spans="1:21">
      <c r="A1834" t="s">
        <v>1242</v>
      </c>
      <c r="B1834">
        <v>2019</v>
      </c>
      <c r="C1834">
        <v>0</v>
      </c>
      <c r="D1834">
        <v>0</v>
      </c>
      <c r="E1834">
        <v>0</v>
      </c>
      <c r="F1834">
        <v>0</v>
      </c>
      <c r="G1834">
        <v>0</v>
      </c>
      <c r="H1834">
        <v>0</v>
      </c>
      <c r="I1834">
        <v>107</v>
      </c>
      <c r="J1834" t="s">
        <v>1276</v>
      </c>
      <c r="K1834" t="str">
        <f>INDEX('Planning Periods'!$O$2:$O$540,MATCH('Table B Values'!A1834,'Planning Periods'!$A$2:$A$540,0))</f>
        <v>Santa Clara County</v>
      </c>
      <c r="S1834" t="s">
        <v>1078</v>
      </c>
      <c r="T1834">
        <v>2019</v>
      </c>
      <c r="U1834">
        <v>0</v>
      </c>
    </row>
    <row r="1835" spans="1:21">
      <c r="A1835" t="s">
        <v>1244</v>
      </c>
      <c r="B1835">
        <v>2019</v>
      </c>
      <c r="C1835">
        <v>0</v>
      </c>
      <c r="D1835">
        <v>0</v>
      </c>
      <c r="E1835">
        <v>0</v>
      </c>
      <c r="F1835">
        <v>0</v>
      </c>
      <c r="G1835">
        <v>0</v>
      </c>
      <c r="H1835">
        <v>0</v>
      </c>
      <c r="I1835">
        <v>6</v>
      </c>
      <c r="J1835" t="s">
        <v>1276</v>
      </c>
      <c r="K1835" t="str">
        <f>INDEX('Planning Periods'!$O$2:$O$540,MATCH('Table B Values'!A1835,'Planning Periods'!$A$2:$A$540,0))</f>
        <v>Santa Barbara County</v>
      </c>
      <c r="S1835" t="s">
        <v>1155</v>
      </c>
      <c r="T1835">
        <v>2019</v>
      </c>
      <c r="U1835">
        <v>0</v>
      </c>
    </row>
    <row r="1836" spans="1:21">
      <c r="A1836" t="s">
        <v>907</v>
      </c>
      <c r="B1836">
        <v>2019</v>
      </c>
      <c r="C1836">
        <v>87</v>
      </c>
      <c r="D1836">
        <v>0</v>
      </c>
      <c r="E1836">
        <v>108</v>
      </c>
      <c r="F1836">
        <v>0</v>
      </c>
      <c r="G1836">
        <v>28</v>
      </c>
      <c r="H1836">
        <v>0</v>
      </c>
      <c r="I1836">
        <v>1038</v>
      </c>
      <c r="J1836" t="s">
        <v>1276</v>
      </c>
      <c r="K1836" t="str">
        <f>INDEX('Planning Periods'!$O$2:$O$540,MATCH('Table B Values'!A1836,'Planning Periods'!$A$2:$A$540,0))</f>
        <v>Los Angeles County</v>
      </c>
      <c r="S1836" t="s">
        <v>1159</v>
      </c>
      <c r="T1836">
        <v>2019</v>
      </c>
      <c r="U1836">
        <v>0</v>
      </c>
    </row>
    <row r="1837" spans="1:21">
      <c r="A1837" t="s">
        <v>1196</v>
      </c>
      <c r="B1837">
        <v>2019</v>
      </c>
      <c r="C1837">
        <v>0</v>
      </c>
      <c r="D1837">
        <v>0</v>
      </c>
      <c r="E1837">
        <v>0</v>
      </c>
      <c r="F1837">
        <v>0</v>
      </c>
      <c r="G1837">
        <v>0</v>
      </c>
      <c r="H1837">
        <v>1</v>
      </c>
      <c r="I1837">
        <v>0</v>
      </c>
      <c r="J1837" t="s">
        <v>1276</v>
      </c>
      <c r="K1837" t="str">
        <f>INDEX('Planning Periods'!$O$2:$O$540,MATCH('Table B Values'!A1837,'Planning Periods'!$A$2:$A$540,0))</f>
        <v>Placer County</v>
      </c>
      <c r="S1837" t="s">
        <v>1156</v>
      </c>
      <c r="T1837">
        <v>2019</v>
      </c>
      <c r="U1837">
        <v>0</v>
      </c>
    </row>
    <row r="1838" spans="1:21">
      <c r="A1838" t="s">
        <v>1249</v>
      </c>
      <c r="B1838">
        <v>2019</v>
      </c>
      <c r="C1838">
        <v>0</v>
      </c>
      <c r="D1838">
        <v>0</v>
      </c>
      <c r="E1838">
        <v>0</v>
      </c>
      <c r="F1838">
        <v>0</v>
      </c>
      <c r="G1838">
        <v>0</v>
      </c>
      <c r="H1838">
        <v>2</v>
      </c>
      <c r="I1838">
        <v>192</v>
      </c>
      <c r="J1838" t="s">
        <v>1276</v>
      </c>
      <c r="K1838" t="str">
        <f>INDEX('Planning Periods'!$O$2:$O$540,MATCH('Table B Values'!A1838,'Planning Periods'!$A$2:$A$540,0))</f>
        <v>Merced County</v>
      </c>
      <c r="S1838" t="s">
        <v>1267</v>
      </c>
      <c r="T1838">
        <v>2019</v>
      </c>
      <c r="U1838">
        <v>0</v>
      </c>
    </row>
    <row r="1839" spans="1:21">
      <c r="A1839" t="s">
        <v>877</v>
      </c>
      <c r="B1839">
        <v>2019</v>
      </c>
      <c r="C1839">
        <v>0</v>
      </c>
      <c r="D1839">
        <v>0</v>
      </c>
      <c r="E1839">
        <v>0</v>
      </c>
      <c r="F1839">
        <v>0</v>
      </c>
      <c r="G1839">
        <v>0</v>
      </c>
      <c r="H1839">
        <v>0</v>
      </c>
      <c r="I1839">
        <v>18</v>
      </c>
      <c r="J1839" t="s">
        <v>1276</v>
      </c>
      <c r="K1839" t="str">
        <f>INDEX('Planning Periods'!$O$2:$O$540,MATCH('Table B Values'!A1839,'Planning Periods'!$A$2:$A$540,0))</f>
        <v>Los Angeles County</v>
      </c>
      <c r="S1839" t="s">
        <v>1080</v>
      </c>
      <c r="T1839">
        <v>2019</v>
      </c>
      <c r="U1839">
        <v>0</v>
      </c>
    </row>
    <row r="1840" spans="1:21">
      <c r="A1840" t="s">
        <v>869</v>
      </c>
      <c r="B1840">
        <v>2019</v>
      </c>
      <c r="C1840">
        <v>0</v>
      </c>
      <c r="D1840">
        <v>0</v>
      </c>
      <c r="E1840">
        <v>0</v>
      </c>
      <c r="F1840">
        <v>0</v>
      </c>
      <c r="G1840">
        <v>0</v>
      </c>
      <c r="H1840">
        <v>0</v>
      </c>
      <c r="I1840">
        <v>15</v>
      </c>
      <c r="J1840" t="s">
        <v>1276</v>
      </c>
      <c r="K1840" t="str">
        <f>INDEX('Planning Periods'!$O$2:$O$540,MATCH('Table B Values'!A1840,'Planning Periods'!$A$2:$A$540,0))</f>
        <v>Mono County</v>
      </c>
      <c r="S1840" t="s">
        <v>1120</v>
      </c>
      <c r="T1840">
        <v>2019</v>
      </c>
      <c r="U1840">
        <v>0</v>
      </c>
    </row>
    <row r="1841" spans="1:21">
      <c r="A1841" t="s">
        <v>903</v>
      </c>
      <c r="B1841">
        <v>2019</v>
      </c>
      <c r="C1841">
        <v>0</v>
      </c>
      <c r="D1841">
        <v>5</v>
      </c>
      <c r="E1841">
        <v>0</v>
      </c>
      <c r="F1841">
        <v>2</v>
      </c>
      <c r="G1841">
        <v>0</v>
      </c>
      <c r="H1841">
        <v>20</v>
      </c>
      <c r="I1841">
        <v>10</v>
      </c>
      <c r="J1841" t="s">
        <v>1276</v>
      </c>
      <c r="K1841" t="str">
        <f>INDEX('Planning Periods'!$O$2:$O$540,MATCH('Table B Values'!A1841,'Planning Periods'!$A$2:$A$540,0))</f>
        <v>San Diego County</v>
      </c>
      <c r="S1841" t="s">
        <v>1084</v>
      </c>
      <c r="T1841">
        <v>2019</v>
      </c>
      <c r="U1841">
        <v>0</v>
      </c>
    </row>
    <row r="1842" spans="1:21">
      <c r="A1842" t="s">
        <v>1247</v>
      </c>
      <c r="B1842">
        <v>2019</v>
      </c>
      <c r="C1842">
        <v>0</v>
      </c>
      <c r="D1842">
        <v>0</v>
      </c>
      <c r="E1842">
        <v>0</v>
      </c>
      <c r="F1842">
        <v>0</v>
      </c>
      <c r="G1842">
        <v>0</v>
      </c>
      <c r="H1842">
        <v>0</v>
      </c>
      <c r="I1842">
        <v>480</v>
      </c>
      <c r="J1842" t="s">
        <v>1276</v>
      </c>
      <c r="K1842" t="str">
        <f>INDEX('Planning Periods'!$O$2:$O$540,MATCH('Table B Values'!A1842,'Planning Periods'!$A$2:$A$540,0))</f>
        <v>Madera County</v>
      </c>
      <c r="S1842" t="s">
        <v>853</v>
      </c>
      <c r="T1842">
        <v>2019</v>
      </c>
      <c r="U1842">
        <v>0</v>
      </c>
    </row>
    <row r="1843" spans="1:21">
      <c r="A1843" t="s">
        <v>1248</v>
      </c>
      <c r="B1843">
        <v>2019</v>
      </c>
      <c r="C1843">
        <v>0</v>
      </c>
      <c r="D1843">
        <v>0</v>
      </c>
      <c r="E1843">
        <v>0</v>
      </c>
      <c r="F1843">
        <v>0</v>
      </c>
      <c r="G1843">
        <v>0</v>
      </c>
      <c r="H1843">
        <v>28</v>
      </c>
      <c r="I1843">
        <v>3</v>
      </c>
      <c r="J1843" t="s">
        <v>1276</v>
      </c>
      <c r="K1843" t="str">
        <f>INDEX('Planning Periods'!$O$2:$O$540,MATCH('Table B Values'!A1843,'Planning Periods'!$A$2:$A$540,0))</f>
        <v>Santa Clara County</v>
      </c>
      <c r="S1843" t="s">
        <v>1074</v>
      </c>
      <c r="T1843">
        <v>2019</v>
      </c>
      <c r="U1843">
        <v>0</v>
      </c>
    </row>
    <row r="1844" spans="1:21">
      <c r="A1844" t="s">
        <v>875</v>
      </c>
      <c r="B1844">
        <v>2019</v>
      </c>
      <c r="C1844">
        <v>0</v>
      </c>
      <c r="D1844">
        <v>0</v>
      </c>
      <c r="E1844">
        <v>0</v>
      </c>
      <c r="F1844">
        <v>0</v>
      </c>
      <c r="G1844">
        <v>0</v>
      </c>
      <c r="H1844">
        <v>0</v>
      </c>
      <c r="I1844">
        <v>10</v>
      </c>
      <c r="J1844" t="s">
        <v>1276</v>
      </c>
      <c r="K1844" t="str">
        <f>INDEX('Planning Periods'!$O$2:$O$540,MATCH('Table B Values'!A1844,'Planning Periods'!$A$2:$A$540,0))</f>
        <v>Los Angeles County</v>
      </c>
      <c r="S1844" t="s">
        <v>1082</v>
      </c>
      <c r="T1844">
        <v>2019</v>
      </c>
      <c r="U1844">
        <v>0</v>
      </c>
    </row>
    <row r="1845" spans="1:21">
      <c r="A1845" t="s">
        <v>1246</v>
      </c>
      <c r="B1845">
        <v>2019</v>
      </c>
      <c r="C1845">
        <v>0</v>
      </c>
      <c r="D1845">
        <v>0</v>
      </c>
      <c r="E1845">
        <v>0</v>
      </c>
      <c r="F1845">
        <v>0</v>
      </c>
      <c r="G1845">
        <v>0</v>
      </c>
      <c r="H1845">
        <v>0</v>
      </c>
      <c r="I1845">
        <v>148</v>
      </c>
      <c r="J1845" t="s">
        <v>1276</v>
      </c>
      <c r="K1845" t="str">
        <f>INDEX('Planning Periods'!$O$2:$O$540,MATCH('Table B Values'!A1845,'Planning Periods'!$A$2:$A$540,0))</f>
        <v>Madera County</v>
      </c>
      <c r="S1845" t="s">
        <v>816</v>
      </c>
      <c r="T1845">
        <v>2019</v>
      </c>
      <c r="U1845">
        <v>0</v>
      </c>
    </row>
    <row r="1846" spans="1:21">
      <c r="A1846" t="s">
        <v>1189</v>
      </c>
      <c r="B1846">
        <v>2019</v>
      </c>
      <c r="C1846">
        <v>0</v>
      </c>
      <c r="D1846">
        <v>0</v>
      </c>
      <c r="E1846">
        <v>0</v>
      </c>
      <c r="F1846">
        <v>0</v>
      </c>
      <c r="G1846">
        <v>0</v>
      </c>
      <c r="H1846">
        <v>0</v>
      </c>
      <c r="I1846">
        <v>50</v>
      </c>
      <c r="J1846" t="s">
        <v>1276</v>
      </c>
      <c r="K1846" t="str">
        <f>INDEX('Planning Periods'!$O$2:$O$540,MATCH('Table B Values'!A1846,'Planning Periods'!$A$2:$A$540,0))</f>
        <v>Monterey County</v>
      </c>
      <c r="S1846" t="s">
        <v>1072</v>
      </c>
      <c r="T1846">
        <v>2019</v>
      </c>
      <c r="U1846">
        <v>0</v>
      </c>
    </row>
    <row r="1847" spans="1:21">
      <c r="A1847" t="s">
        <v>978</v>
      </c>
      <c r="B1847">
        <v>2019</v>
      </c>
      <c r="C1847">
        <v>0</v>
      </c>
      <c r="D1847">
        <v>0</v>
      </c>
      <c r="E1847">
        <v>0</v>
      </c>
      <c r="F1847">
        <v>0</v>
      </c>
      <c r="G1847">
        <v>0</v>
      </c>
      <c r="H1847">
        <v>0</v>
      </c>
      <c r="I1847">
        <v>42</v>
      </c>
      <c r="J1847" t="s">
        <v>1276</v>
      </c>
      <c r="K1847" t="str">
        <f>INDEX('Planning Periods'!$O$2:$O$540,MATCH('Table B Values'!A1847,'Planning Periods'!$A$2:$A$540,0))</f>
        <v>Los Angeles County</v>
      </c>
      <c r="S1847" t="s">
        <v>932</v>
      </c>
      <c r="T1847">
        <v>2019</v>
      </c>
      <c r="U1847">
        <v>0</v>
      </c>
    </row>
    <row r="1848" spans="1:21">
      <c r="A1848" t="s">
        <v>976</v>
      </c>
      <c r="B1848">
        <v>2019</v>
      </c>
      <c r="C1848">
        <v>0</v>
      </c>
      <c r="D1848">
        <v>0</v>
      </c>
      <c r="E1848">
        <v>0</v>
      </c>
      <c r="F1848">
        <v>8</v>
      </c>
      <c r="G1848">
        <v>0</v>
      </c>
      <c r="H1848">
        <v>11</v>
      </c>
      <c r="I1848">
        <v>13</v>
      </c>
      <c r="J1848" t="s">
        <v>1276</v>
      </c>
      <c r="K1848" t="str">
        <f>INDEX('Planning Periods'!$O$2:$O$540,MATCH('Table B Values'!A1848,'Planning Periods'!$A$2:$A$540,0))</f>
        <v>Glenn County</v>
      </c>
      <c r="S1848" t="s">
        <v>1258</v>
      </c>
      <c r="T1848">
        <v>2019</v>
      </c>
      <c r="U1848">
        <v>0</v>
      </c>
    </row>
    <row r="1849" spans="1:21">
      <c r="A1849" t="s">
        <v>767</v>
      </c>
      <c r="B1849">
        <v>2019</v>
      </c>
      <c r="C1849">
        <v>0</v>
      </c>
      <c r="D1849">
        <v>0</v>
      </c>
      <c r="E1849">
        <v>5</v>
      </c>
      <c r="F1849">
        <v>2</v>
      </c>
      <c r="G1849">
        <v>0</v>
      </c>
      <c r="H1849">
        <v>4</v>
      </c>
      <c r="I1849">
        <v>274</v>
      </c>
      <c r="J1849" t="s">
        <v>1276</v>
      </c>
      <c r="K1849" t="str">
        <f>INDEX('Planning Periods'!$O$2:$O$540,MATCH('Table B Values'!A1849,'Planning Periods'!$A$2:$A$540,0))</f>
        <v>Santa Barbara County</v>
      </c>
      <c r="S1849" t="s">
        <v>1259</v>
      </c>
      <c r="T1849">
        <v>2019</v>
      </c>
      <c r="U1849">
        <v>0</v>
      </c>
    </row>
    <row r="1850" spans="1:21">
      <c r="A1850" t="s">
        <v>813</v>
      </c>
      <c r="B1850">
        <v>2019</v>
      </c>
      <c r="C1850">
        <v>4</v>
      </c>
      <c r="D1850">
        <v>0</v>
      </c>
      <c r="E1850">
        <v>0</v>
      </c>
      <c r="F1850">
        <v>0</v>
      </c>
      <c r="G1850">
        <v>0</v>
      </c>
      <c r="H1850">
        <v>0</v>
      </c>
      <c r="I1850">
        <v>299</v>
      </c>
      <c r="J1850" t="s">
        <v>1276</v>
      </c>
      <c r="K1850" t="str">
        <f>INDEX('Planning Periods'!$O$2:$O$540,MATCH('Table B Values'!A1850,'Planning Periods'!$A$2:$A$540,0))</f>
        <v>Los Angeles County</v>
      </c>
      <c r="S1850" t="s">
        <v>939</v>
      </c>
      <c r="T1850">
        <v>2019</v>
      </c>
      <c r="U1850">
        <v>0</v>
      </c>
    </row>
    <row r="1851" spans="1:21">
      <c r="A1851" t="s">
        <v>988</v>
      </c>
      <c r="B1851">
        <v>2019</v>
      </c>
      <c r="C1851">
        <v>0</v>
      </c>
      <c r="D1851">
        <v>0</v>
      </c>
      <c r="E1851">
        <v>0</v>
      </c>
      <c r="F1851">
        <v>0</v>
      </c>
      <c r="G1851">
        <v>0</v>
      </c>
      <c r="H1851">
        <v>0</v>
      </c>
      <c r="I1851">
        <v>125</v>
      </c>
      <c r="J1851" t="s">
        <v>1276</v>
      </c>
      <c r="K1851" t="str">
        <f>INDEX('Planning Periods'!$O$2:$O$540,MATCH('Table B Values'!A1851,'Planning Periods'!$A$2:$A$540,0))</f>
        <v>Orange County</v>
      </c>
      <c r="S1851" t="s">
        <v>1238</v>
      </c>
      <c r="T1851">
        <v>2019</v>
      </c>
      <c r="U1851">
        <v>0</v>
      </c>
    </row>
    <row r="1852" spans="1:21">
      <c r="A1852" t="s">
        <v>987</v>
      </c>
      <c r="B1852">
        <v>2019</v>
      </c>
      <c r="C1852">
        <v>0</v>
      </c>
      <c r="D1852">
        <v>0</v>
      </c>
      <c r="E1852">
        <v>0</v>
      </c>
      <c r="F1852">
        <v>0</v>
      </c>
      <c r="G1852">
        <v>0</v>
      </c>
      <c r="H1852">
        <v>0</v>
      </c>
      <c r="I1852">
        <v>40</v>
      </c>
      <c r="J1852" t="s">
        <v>1276</v>
      </c>
      <c r="K1852" t="str">
        <f>INDEX('Planning Periods'!$O$2:$O$540,MATCH('Table B Values'!A1852,'Planning Periods'!$A$2:$A$540,0))</f>
        <v>Los Angeles County</v>
      </c>
      <c r="S1852" t="s">
        <v>1260</v>
      </c>
      <c r="T1852">
        <v>2019</v>
      </c>
      <c r="U1852">
        <v>0</v>
      </c>
    </row>
    <row r="1853" spans="1:21">
      <c r="A1853" t="s">
        <v>1115</v>
      </c>
      <c r="B1853">
        <v>2019</v>
      </c>
      <c r="C1853">
        <v>0</v>
      </c>
      <c r="D1853">
        <v>4</v>
      </c>
      <c r="E1853">
        <v>0</v>
      </c>
      <c r="F1853">
        <v>0</v>
      </c>
      <c r="G1853">
        <v>0</v>
      </c>
      <c r="H1853">
        <v>12</v>
      </c>
      <c r="I1853">
        <v>153</v>
      </c>
      <c r="J1853" t="s">
        <v>1276</v>
      </c>
      <c r="K1853" t="str">
        <f>INDEX('Planning Periods'!$O$2:$O$540,MATCH('Table B Values'!A1853,'Planning Periods'!$A$2:$A$540,0))</f>
        <v>Santa Clara County</v>
      </c>
      <c r="S1853" t="s">
        <v>937</v>
      </c>
      <c r="T1853">
        <v>2019</v>
      </c>
      <c r="U1853">
        <v>0</v>
      </c>
    </row>
    <row r="1854" spans="1:21">
      <c r="A1854" t="s">
        <v>983</v>
      </c>
      <c r="B1854">
        <v>2019</v>
      </c>
      <c r="C1854">
        <v>0</v>
      </c>
      <c r="D1854">
        <v>0</v>
      </c>
      <c r="E1854">
        <v>0</v>
      </c>
      <c r="F1854">
        <v>0</v>
      </c>
      <c r="G1854">
        <v>0</v>
      </c>
      <c r="H1854">
        <v>1</v>
      </c>
      <c r="I1854">
        <v>18</v>
      </c>
      <c r="J1854" t="s">
        <v>1276</v>
      </c>
      <c r="K1854" t="str">
        <f>INDEX('Planning Periods'!$O$2:$O$540,MATCH('Table B Values'!A1854,'Planning Periods'!$A$2:$A$540,0))</f>
        <v>San Bernardino County</v>
      </c>
      <c r="S1854" t="s">
        <v>1262</v>
      </c>
      <c r="T1854">
        <v>2019</v>
      </c>
      <c r="U1854">
        <v>0</v>
      </c>
    </row>
    <row r="1855" spans="1:21">
      <c r="A1855" t="s">
        <v>1016</v>
      </c>
      <c r="B1855">
        <v>2019</v>
      </c>
      <c r="C1855">
        <v>0</v>
      </c>
      <c r="D1855">
        <v>0</v>
      </c>
      <c r="E1855">
        <v>3</v>
      </c>
      <c r="F1855">
        <v>2</v>
      </c>
      <c r="G1855">
        <v>0</v>
      </c>
      <c r="H1855">
        <v>18</v>
      </c>
      <c r="I1855">
        <v>22</v>
      </c>
      <c r="J1855" t="s">
        <v>1276</v>
      </c>
      <c r="K1855" t="str">
        <f>INDEX('Planning Periods'!$O$2:$O$540,MATCH('Table B Values'!A1855,'Planning Periods'!$A$2:$A$540,0))</f>
        <v>San Luis Obispo County</v>
      </c>
      <c r="S1855" t="s">
        <v>918</v>
      </c>
      <c r="T1855">
        <v>2019</v>
      </c>
      <c r="U1855">
        <v>0</v>
      </c>
    </row>
    <row r="1856" spans="1:21">
      <c r="A1856" t="s">
        <v>1173</v>
      </c>
      <c r="B1856">
        <v>2019</v>
      </c>
      <c r="C1856">
        <v>30</v>
      </c>
      <c r="D1856">
        <v>0</v>
      </c>
      <c r="E1856">
        <v>7</v>
      </c>
      <c r="F1856">
        <v>0</v>
      </c>
      <c r="G1856">
        <v>1</v>
      </c>
      <c r="H1856">
        <v>34</v>
      </c>
      <c r="I1856">
        <v>0</v>
      </c>
      <c r="J1856" t="s">
        <v>1276</v>
      </c>
      <c r="K1856" t="str">
        <f>INDEX('Planning Periods'!$O$2:$O$540,MATCH('Table B Values'!A1856,'Planning Periods'!$A$2:$A$540,0))</f>
        <v>Santa Barbara County</v>
      </c>
      <c r="S1856" t="s">
        <v>1263</v>
      </c>
      <c r="T1856">
        <v>2019</v>
      </c>
      <c r="U1856">
        <v>0</v>
      </c>
    </row>
    <row r="1857" spans="1:21">
      <c r="A1857" t="s">
        <v>1171</v>
      </c>
      <c r="B1857">
        <v>2019</v>
      </c>
      <c r="C1857">
        <v>0</v>
      </c>
      <c r="D1857">
        <v>0</v>
      </c>
      <c r="E1857">
        <v>0</v>
      </c>
      <c r="F1857">
        <v>0</v>
      </c>
      <c r="G1857">
        <v>0</v>
      </c>
      <c r="H1857">
        <v>0</v>
      </c>
      <c r="I1857">
        <v>5</v>
      </c>
      <c r="J1857" t="s">
        <v>1276</v>
      </c>
      <c r="K1857" t="str">
        <f>INDEX('Planning Periods'!$O$2:$O$540,MATCH('Table B Values'!A1857,'Planning Periods'!$A$2:$A$540,0))</f>
        <v>Merced County</v>
      </c>
      <c r="S1857" t="s">
        <v>1264</v>
      </c>
      <c r="T1857">
        <v>2019</v>
      </c>
      <c r="U1857">
        <v>0</v>
      </c>
    </row>
    <row r="1858" spans="1:21">
      <c r="A1858" t="s">
        <v>1172</v>
      </c>
      <c r="B1858">
        <v>2019</v>
      </c>
      <c r="C1858">
        <v>0</v>
      </c>
      <c r="D1858">
        <v>0</v>
      </c>
      <c r="E1858">
        <v>0</v>
      </c>
      <c r="F1858">
        <v>0</v>
      </c>
      <c r="G1858">
        <v>0</v>
      </c>
      <c r="H1858">
        <v>0</v>
      </c>
      <c r="I1858">
        <v>32</v>
      </c>
      <c r="J1858" t="s">
        <v>1276</v>
      </c>
      <c r="K1858" t="str">
        <f>INDEX('Planning Periods'!$O$2:$O$540,MATCH('Table B Values'!A1858,'Planning Periods'!$A$2:$A$540,0))</f>
        <v>Butte County</v>
      </c>
      <c r="S1858" t="s">
        <v>1265</v>
      </c>
      <c r="T1858">
        <v>2019</v>
      </c>
      <c r="U1858">
        <v>0</v>
      </c>
    </row>
    <row r="1859" spans="1:21">
      <c r="A1859" t="s">
        <v>980</v>
      </c>
      <c r="B1859">
        <v>2019</v>
      </c>
      <c r="C1859">
        <v>0</v>
      </c>
      <c r="D1859">
        <v>0</v>
      </c>
      <c r="E1859">
        <v>1</v>
      </c>
      <c r="F1859">
        <v>4</v>
      </c>
      <c r="G1859">
        <v>0</v>
      </c>
      <c r="H1859">
        <v>0</v>
      </c>
      <c r="I1859">
        <v>22</v>
      </c>
      <c r="J1859" t="s">
        <v>1276</v>
      </c>
      <c r="K1859" t="str">
        <f>INDEX('Planning Periods'!$O$2:$O$540,MATCH('Table B Values'!A1859,'Planning Periods'!$A$2:$A$540,0))</f>
        <v>Nevada County</v>
      </c>
      <c r="S1859" t="s">
        <v>951</v>
      </c>
      <c r="T1859">
        <v>2019</v>
      </c>
      <c r="U1859">
        <v>0</v>
      </c>
    </row>
    <row r="1860" spans="1:21">
      <c r="A1860" t="s">
        <v>1130</v>
      </c>
      <c r="B1860">
        <v>2019</v>
      </c>
      <c r="C1860">
        <v>0</v>
      </c>
      <c r="D1860">
        <v>0</v>
      </c>
      <c r="E1860">
        <v>0</v>
      </c>
      <c r="F1860">
        <v>4</v>
      </c>
      <c r="G1860">
        <v>1</v>
      </c>
      <c r="H1860">
        <v>1</v>
      </c>
      <c r="I1860">
        <v>0</v>
      </c>
      <c r="J1860" t="s">
        <v>1276</v>
      </c>
      <c r="K1860" t="str">
        <f>INDEX('Planning Periods'!$O$2:$O$540,MATCH('Table B Values'!A1860,'Planning Periods'!$A$2:$A$540,0))</f>
        <v>Marin County</v>
      </c>
      <c r="S1860" t="s">
        <v>1266</v>
      </c>
      <c r="T1860">
        <v>2019</v>
      </c>
      <c r="U1860">
        <v>0</v>
      </c>
    </row>
    <row r="1861" spans="1:21">
      <c r="A1861" t="s">
        <v>1193</v>
      </c>
      <c r="B1861">
        <v>2019</v>
      </c>
      <c r="C1861">
        <v>0</v>
      </c>
      <c r="D1861">
        <v>0</v>
      </c>
      <c r="E1861">
        <v>0</v>
      </c>
      <c r="F1861">
        <v>0</v>
      </c>
      <c r="G1861">
        <v>0</v>
      </c>
      <c r="H1861">
        <v>0</v>
      </c>
      <c r="I1861">
        <v>5</v>
      </c>
      <c r="J1861" t="s">
        <v>1276</v>
      </c>
      <c r="K1861" t="str">
        <f>INDEX('Planning Periods'!$O$2:$O$540,MATCH('Table B Values'!A1861,'Planning Periods'!$A$2:$A$540,0))</f>
        <v>Monterey County</v>
      </c>
      <c r="S1861" t="s">
        <v>944</v>
      </c>
      <c r="T1861">
        <v>2019</v>
      </c>
      <c r="U1861">
        <v>0</v>
      </c>
    </row>
    <row r="1862" spans="1:21">
      <c r="A1862" t="s">
        <v>973</v>
      </c>
      <c r="B1862">
        <v>2019</v>
      </c>
      <c r="C1862">
        <v>0</v>
      </c>
      <c r="D1862">
        <v>0</v>
      </c>
      <c r="E1862">
        <v>0</v>
      </c>
      <c r="F1862">
        <v>3</v>
      </c>
      <c r="G1862">
        <v>0</v>
      </c>
      <c r="H1862">
        <v>0</v>
      </c>
      <c r="I1862">
        <v>0</v>
      </c>
      <c r="J1862" t="s">
        <v>1276</v>
      </c>
      <c r="K1862" t="str">
        <f>INDEX('Planning Periods'!$O$2:$O$540,MATCH('Table B Values'!A1862,'Planning Periods'!$A$2:$A$540,0))</f>
        <v>Humboldt County</v>
      </c>
      <c r="S1862" t="s">
        <v>1231</v>
      </c>
      <c r="T1862">
        <v>2019</v>
      </c>
      <c r="U1862">
        <v>0</v>
      </c>
    </row>
    <row r="1863" spans="1:21">
      <c r="A1863" t="s">
        <v>967</v>
      </c>
      <c r="B1863">
        <v>2019</v>
      </c>
      <c r="C1863">
        <v>0</v>
      </c>
      <c r="D1863">
        <v>0</v>
      </c>
      <c r="E1863">
        <v>0</v>
      </c>
      <c r="F1863">
        <v>0</v>
      </c>
      <c r="G1863">
        <v>0</v>
      </c>
      <c r="H1863">
        <v>12</v>
      </c>
      <c r="I1863">
        <v>11</v>
      </c>
      <c r="J1863" t="s">
        <v>1276</v>
      </c>
      <c r="K1863" t="str">
        <f>INDEX('Planning Periods'!$O$2:$O$540,MATCH('Table B Values'!A1863,'Planning Periods'!$A$2:$A$540,0))</f>
        <v>Humboldt County</v>
      </c>
      <c r="S1863" t="s">
        <v>887</v>
      </c>
      <c r="T1863">
        <v>2019</v>
      </c>
      <c r="U1863">
        <v>0</v>
      </c>
    </row>
    <row r="1864" spans="1:21">
      <c r="A1864" t="s">
        <v>1131</v>
      </c>
      <c r="B1864">
        <v>2019</v>
      </c>
      <c r="C1864">
        <v>0</v>
      </c>
      <c r="D1864">
        <v>0</v>
      </c>
      <c r="E1864">
        <v>0</v>
      </c>
      <c r="F1864">
        <v>0</v>
      </c>
      <c r="G1864">
        <v>0</v>
      </c>
      <c r="H1864">
        <v>2</v>
      </c>
      <c r="I1864">
        <v>352</v>
      </c>
      <c r="J1864" t="s">
        <v>1276</v>
      </c>
      <c r="K1864" t="str">
        <f>INDEX('Planning Periods'!$O$2:$O$540,MATCH('Table B Values'!A1864,'Planning Periods'!$A$2:$A$540,0))</f>
        <v>Solano County</v>
      </c>
      <c r="S1864" t="s">
        <v>1281</v>
      </c>
      <c r="T1864">
        <v>2019</v>
      </c>
      <c r="U1864">
        <v>0</v>
      </c>
    </row>
    <row r="1865" spans="1:21">
      <c r="A1865" t="s">
        <v>962</v>
      </c>
      <c r="B1865">
        <v>2019</v>
      </c>
      <c r="C1865">
        <v>0</v>
      </c>
      <c r="D1865">
        <v>0</v>
      </c>
      <c r="E1865">
        <v>0</v>
      </c>
      <c r="F1865">
        <v>0</v>
      </c>
      <c r="G1865">
        <v>0</v>
      </c>
      <c r="H1865">
        <v>0</v>
      </c>
      <c r="I1865" s="359">
        <v>2</v>
      </c>
      <c r="J1865" t="s">
        <v>1276</v>
      </c>
      <c r="K1865" t="str">
        <f>INDEX('Planning Periods'!$O$2:$O$540,MATCH('Table B Values'!A1865,'Planning Periods'!$A$2:$A$540,0))</f>
        <v>Mendocino County</v>
      </c>
      <c r="S1865" t="s">
        <v>879</v>
      </c>
      <c r="T1865">
        <v>2019</v>
      </c>
      <c r="U1865">
        <v>0</v>
      </c>
    </row>
    <row r="1866" spans="1:21">
      <c r="A1866" t="s">
        <v>1110</v>
      </c>
      <c r="B1866">
        <v>2019</v>
      </c>
      <c r="C1866">
        <v>0</v>
      </c>
      <c r="D1866">
        <v>0</v>
      </c>
      <c r="E1866">
        <v>0</v>
      </c>
      <c r="F1866">
        <v>2</v>
      </c>
      <c r="G1866">
        <v>0</v>
      </c>
      <c r="H1866">
        <v>0</v>
      </c>
      <c r="I1866">
        <v>0</v>
      </c>
      <c r="J1866" t="s">
        <v>1276</v>
      </c>
      <c r="K1866" t="str">
        <f>INDEX('Planning Periods'!$O$2:$O$540,MATCH('Table B Values'!A1866,'Planning Periods'!$A$2:$A$540,0))</f>
        <v>Fresno County</v>
      </c>
      <c r="S1866" t="s">
        <v>1233</v>
      </c>
      <c r="T1866">
        <v>2019</v>
      </c>
      <c r="U1866">
        <v>0</v>
      </c>
    </row>
    <row r="1867" spans="1:21">
      <c r="A1867" t="s">
        <v>870</v>
      </c>
      <c r="B1867">
        <v>2019</v>
      </c>
      <c r="C1867">
        <v>0</v>
      </c>
      <c r="D1867">
        <v>1</v>
      </c>
      <c r="E1867">
        <v>0</v>
      </c>
      <c r="F1867">
        <v>3</v>
      </c>
      <c r="G1867">
        <v>0</v>
      </c>
      <c r="H1867" s="359">
        <v>3</v>
      </c>
      <c r="I1867" s="359">
        <v>726</v>
      </c>
      <c r="J1867" t="s">
        <v>1276</v>
      </c>
      <c r="K1867" t="str">
        <f>INDEX('Planning Periods'!$O$2:$O$540,MATCH('Table B Values'!A1867,'Planning Periods'!$A$2:$A$540,0))</f>
        <v>Sacramento County</v>
      </c>
      <c r="S1867" t="s">
        <v>1234</v>
      </c>
      <c r="T1867">
        <v>2019</v>
      </c>
      <c r="U1867">
        <v>0</v>
      </c>
    </row>
    <row r="1868" spans="1:21">
      <c r="A1868" t="s">
        <v>964</v>
      </c>
      <c r="B1868">
        <v>2019</v>
      </c>
      <c r="C1868">
        <v>0</v>
      </c>
      <c r="D1868">
        <v>0</v>
      </c>
      <c r="E1868">
        <v>0</v>
      </c>
      <c r="F1868">
        <v>0</v>
      </c>
      <c r="G1868">
        <v>0</v>
      </c>
      <c r="H1868">
        <v>0</v>
      </c>
      <c r="I1868" s="359">
        <v>835</v>
      </c>
      <c r="J1868" t="s">
        <v>1276</v>
      </c>
      <c r="K1868" t="str">
        <f>INDEX('Planning Periods'!$O$2:$O$540,MATCH('Table B Values'!A1868,'Planning Periods'!$A$2:$A$540,0))</f>
        <v>San Bernardino County</v>
      </c>
      <c r="S1868" t="s">
        <v>1232</v>
      </c>
      <c r="T1868">
        <v>2019</v>
      </c>
      <c r="U1868">
        <v>0</v>
      </c>
    </row>
    <row r="1869" spans="1:21">
      <c r="A1869" t="s">
        <v>1104</v>
      </c>
      <c r="B1869">
        <v>2019</v>
      </c>
      <c r="C1869">
        <v>0</v>
      </c>
      <c r="D1869">
        <v>2</v>
      </c>
      <c r="E1869">
        <v>0</v>
      </c>
      <c r="F1869">
        <v>0</v>
      </c>
      <c r="G1869">
        <v>0</v>
      </c>
      <c r="H1869">
        <v>0</v>
      </c>
      <c r="I1869">
        <v>20</v>
      </c>
      <c r="J1869" t="s">
        <v>1276</v>
      </c>
      <c r="K1869" t="str">
        <f>INDEX('Planning Periods'!$O$2:$O$540,MATCH('Table B Values'!A1869,'Planning Periods'!$A$2:$A$540,0))</f>
        <v>San Mateo County</v>
      </c>
      <c r="S1869" t="s">
        <v>842</v>
      </c>
      <c r="T1869">
        <v>2019</v>
      </c>
      <c r="U1869">
        <v>0</v>
      </c>
    </row>
    <row r="1870" spans="1:21">
      <c r="A1870" t="s">
        <v>1119</v>
      </c>
      <c r="B1870">
        <v>2019</v>
      </c>
      <c r="C1870">
        <v>0</v>
      </c>
      <c r="D1870">
        <v>20</v>
      </c>
      <c r="E1870">
        <v>0</v>
      </c>
      <c r="F1870">
        <v>40</v>
      </c>
      <c r="G1870">
        <v>0</v>
      </c>
      <c r="H1870">
        <v>20</v>
      </c>
      <c r="I1870">
        <v>56</v>
      </c>
      <c r="J1870" t="s">
        <v>1276</v>
      </c>
      <c r="K1870" t="str">
        <f>INDEX('Planning Periods'!$O$2:$O$540,MATCH('Table B Values'!A1870,'Planning Periods'!$A$2:$A$540,0))</f>
        <v>Fresno County</v>
      </c>
      <c r="S1870" t="s">
        <v>1239</v>
      </c>
      <c r="T1870">
        <v>2019</v>
      </c>
      <c r="U1870">
        <v>0</v>
      </c>
    </row>
    <row r="1871" spans="1:21">
      <c r="A1871" t="s">
        <v>985</v>
      </c>
      <c r="B1871">
        <v>2019</v>
      </c>
      <c r="C1871">
        <v>1</v>
      </c>
      <c r="D1871">
        <v>0</v>
      </c>
      <c r="E1871">
        <v>8</v>
      </c>
      <c r="F1871">
        <v>0</v>
      </c>
      <c r="G1871">
        <v>10</v>
      </c>
      <c r="H1871">
        <v>0</v>
      </c>
      <c r="I1871">
        <v>323</v>
      </c>
      <c r="J1871" t="s">
        <v>1276</v>
      </c>
      <c r="K1871" t="str">
        <f>INDEX('Planning Periods'!$O$2:$O$540,MATCH('Table B Values'!A1871,'Planning Periods'!$A$2:$A$540,0))</f>
        <v>Orange County</v>
      </c>
      <c r="S1871" t="s">
        <v>1236</v>
      </c>
      <c r="T1871">
        <v>2019</v>
      </c>
      <c r="U1871">
        <v>0</v>
      </c>
    </row>
    <row r="1872" spans="1:21">
      <c r="A1872" t="s">
        <v>984</v>
      </c>
      <c r="B1872">
        <v>2019</v>
      </c>
      <c r="C1872">
        <v>0</v>
      </c>
      <c r="D1872">
        <v>1</v>
      </c>
      <c r="E1872">
        <v>0</v>
      </c>
      <c r="F1872">
        <v>0</v>
      </c>
      <c r="G1872">
        <v>0</v>
      </c>
      <c r="H1872">
        <v>0</v>
      </c>
      <c r="I1872">
        <v>57</v>
      </c>
      <c r="J1872" t="s">
        <v>1276</v>
      </c>
      <c r="K1872" t="str">
        <f>INDEX('Planning Periods'!$O$2:$O$540,MATCH('Table B Values'!A1872,'Planning Periods'!$A$2:$A$540,0))</f>
        <v>Sacramento County</v>
      </c>
      <c r="S1872" t="s">
        <v>1237</v>
      </c>
      <c r="T1872">
        <v>2019</v>
      </c>
      <c r="U1872">
        <v>0</v>
      </c>
    </row>
    <row r="1873" spans="1:21">
      <c r="A1873" t="s">
        <v>1117</v>
      </c>
      <c r="B1873">
        <v>2019</v>
      </c>
      <c r="C1873">
        <v>41</v>
      </c>
      <c r="D1873">
        <v>0</v>
      </c>
      <c r="E1873">
        <v>5</v>
      </c>
      <c r="F1873">
        <v>0</v>
      </c>
      <c r="G1873">
        <v>0</v>
      </c>
      <c r="H1873">
        <v>0</v>
      </c>
      <c r="I1873">
        <v>1970</v>
      </c>
      <c r="J1873" t="s">
        <v>1276</v>
      </c>
      <c r="K1873" t="str">
        <f>INDEX('Planning Periods'!$O$2:$O$540,MATCH('Table B Values'!A1873,'Planning Periods'!$A$2:$A$540,0))</f>
        <v>Fresno County</v>
      </c>
      <c r="S1873" t="s">
        <v>1241</v>
      </c>
      <c r="T1873">
        <v>2019</v>
      </c>
      <c r="U1873">
        <v>0</v>
      </c>
    </row>
    <row r="1874" spans="1:21">
      <c r="A1874" t="s">
        <v>867</v>
      </c>
      <c r="B1874">
        <v>2019</v>
      </c>
      <c r="C1874">
        <v>0</v>
      </c>
      <c r="D1874">
        <v>0</v>
      </c>
      <c r="E1874">
        <v>0</v>
      </c>
      <c r="F1874">
        <v>17</v>
      </c>
      <c r="G1874">
        <v>0</v>
      </c>
      <c r="H1874">
        <v>6</v>
      </c>
      <c r="I1874">
        <v>155</v>
      </c>
      <c r="J1874" t="s">
        <v>1276</v>
      </c>
      <c r="K1874" t="str">
        <f>INDEX('Planning Periods'!$O$2:$O$540,MATCH('Table B Values'!A1874,'Planning Periods'!$A$2:$A$540,0))</f>
        <v>Orange County</v>
      </c>
      <c r="S1874" t="s">
        <v>1235</v>
      </c>
      <c r="T1874">
        <v>2019</v>
      </c>
      <c r="U1874">
        <v>0</v>
      </c>
    </row>
    <row r="1875" spans="1:21">
      <c r="A1875" t="s">
        <v>1106</v>
      </c>
      <c r="B1875">
        <v>2019</v>
      </c>
      <c r="C1875">
        <v>0</v>
      </c>
      <c r="D1875">
        <v>0</v>
      </c>
      <c r="E1875">
        <v>0</v>
      </c>
      <c r="F1875">
        <v>0</v>
      </c>
      <c r="G1875">
        <v>0</v>
      </c>
      <c r="H1875">
        <v>22</v>
      </c>
      <c r="I1875">
        <v>29</v>
      </c>
      <c r="J1875" t="s">
        <v>1276</v>
      </c>
      <c r="K1875" t="str">
        <f>INDEX('Planning Periods'!$O$2:$O$540,MATCH('Table B Values'!A1875,'Planning Periods'!$A$2:$A$540,0))</f>
        <v>Fresno County</v>
      </c>
      <c r="S1875" t="s">
        <v>881</v>
      </c>
      <c r="T1875">
        <v>2019</v>
      </c>
      <c r="U1875">
        <v>0</v>
      </c>
    </row>
    <row r="1876" spans="1:21">
      <c r="A1876" t="s">
        <v>1113</v>
      </c>
      <c r="B1876">
        <v>2019</v>
      </c>
      <c r="C1876">
        <v>78</v>
      </c>
      <c r="D1876">
        <v>0</v>
      </c>
      <c r="E1876">
        <v>52</v>
      </c>
      <c r="F1876">
        <v>0</v>
      </c>
      <c r="G1876">
        <v>2</v>
      </c>
      <c r="H1876">
        <v>0</v>
      </c>
      <c r="I1876" s="359">
        <v>955</v>
      </c>
      <c r="J1876" t="s">
        <v>1276</v>
      </c>
      <c r="K1876" t="str">
        <f>INDEX('Planning Periods'!$O$2:$O$540,MATCH('Table B Values'!A1876,'Planning Periods'!$A$2:$A$540,0))</f>
        <v>Alameda County</v>
      </c>
      <c r="S1876" t="s">
        <v>1240</v>
      </c>
      <c r="T1876">
        <v>2019</v>
      </c>
      <c r="U1876">
        <v>0</v>
      </c>
    </row>
    <row r="1877" spans="1:21">
      <c r="A1877" t="s">
        <v>1169</v>
      </c>
      <c r="B1877">
        <v>2019</v>
      </c>
      <c r="C1877">
        <v>0</v>
      </c>
      <c r="D1877">
        <v>0</v>
      </c>
      <c r="E1877">
        <v>0</v>
      </c>
      <c r="F1877">
        <v>0</v>
      </c>
      <c r="G1877">
        <v>0</v>
      </c>
      <c r="H1877">
        <v>12</v>
      </c>
      <c r="I1877">
        <v>7</v>
      </c>
      <c r="J1877" t="s">
        <v>1276</v>
      </c>
      <c r="K1877" t="str">
        <f>INDEX('Planning Periods'!$O$2:$O$540,MATCH('Table B Values'!A1877,'Planning Periods'!$A$2:$A$540,0))</f>
        <v>San Mateo County</v>
      </c>
      <c r="S1877" t="s">
        <v>916</v>
      </c>
      <c r="T1877">
        <v>2019</v>
      </c>
      <c r="U1877">
        <v>0</v>
      </c>
    </row>
    <row r="1878" spans="1:21">
      <c r="A1878" t="s">
        <v>1064</v>
      </c>
      <c r="B1878">
        <v>2019</v>
      </c>
      <c r="C1878">
        <v>0</v>
      </c>
      <c r="D1878">
        <v>0</v>
      </c>
      <c r="E1878">
        <v>0</v>
      </c>
      <c r="F1878">
        <v>0</v>
      </c>
      <c r="G1878">
        <v>0</v>
      </c>
      <c r="H1878">
        <v>0</v>
      </c>
      <c r="I1878">
        <v>28</v>
      </c>
      <c r="J1878" t="s">
        <v>1276</v>
      </c>
      <c r="K1878" t="str">
        <f>INDEX('Planning Periods'!$O$2:$O$540,MATCH('Table B Values'!A1878,'Planning Periods'!$A$2:$A$540,0))</f>
        <v>San Diego County</v>
      </c>
      <c r="S1878" t="s">
        <v>1207</v>
      </c>
      <c r="T1878">
        <v>2019</v>
      </c>
      <c r="U1878">
        <v>0</v>
      </c>
    </row>
    <row r="1879" spans="1:21">
      <c r="A1879" t="s">
        <v>1070</v>
      </c>
      <c r="B1879">
        <v>2019</v>
      </c>
      <c r="C1879">
        <v>0</v>
      </c>
      <c r="D1879">
        <v>0</v>
      </c>
      <c r="E1879">
        <v>0</v>
      </c>
      <c r="F1879">
        <v>0</v>
      </c>
      <c r="G1879">
        <v>0</v>
      </c>
      <c r="H1879">
        <v>0</v>
      </c>
      <c r="I1879">
        <v>13</v>
      </c>
      <c r="J1879" t="s">
        <v>1276</v>
      </c>
      <c r="K1879" t="str">
        <f>INDEX('Planning Periods'!$O$2:$O$540,MATCH('Table B Values'!A1879,'Planning Periods'!$A$2:$A$540,0))</f>
        <v>Imperial County</v>
      </c>
      <c r="S1879" t="s">
        <v>815</v>
      </c>
      <c r="T1879">
        <v>2019</v>
      </c>
      <c r="U1879">
        <v>0</v>
      </c>
    </row>
    <row r="1880" spans="1:21">
      <c r="A1880" t="s">
        <v>1068</v>
      </c>
      <c r="B1880">
        <v>2019</v>
      </c>
      <c r="C1880">
        <v>0</v>
      </c>
      <c r="D1880">
        <v>0</v>
      </c>
      <c r="E1880">
        <v>0</v>
      </c>
      <c r="F1880">
        <v>0</v>
      </c>
      <c r="G1880">
        <v>0</v>
      </c>
      <c r="H1880">
        <v>0</v>
      </c>
      <c r="I1880">
        <v>71</v>
      </c>
      <c r="J1880" t="s">
        <v>1276</v>
      </c>
      <c r="K1880" t="str">
        <f>INDEX('Planning Periods'!$O$2:$O$540,MATCH('Table B Values'!A1880,'Planning Periods'!$A$2:$A$540,0))</f>
        <v>Riverside County</v>
      </c>
      <c r="S1880" t="s">
        <v>824</v>
      </c>
      <c r="T1880">
        <v>2019</v>
      </c>
      <c r="U1880">
        <v>0</v>
      </c>
    </row>
    <row r="1881" spans="1:21">
      <c r="A1881" t="s">
        <v>1299</v>
      </c>
      <c r="B1881">
        <v>2019</v>
      </c>
      <c r="C1881">
        <v>0</v>
      </c>
      <c r="D1881">
        <v>0</v>
      </c>
      <c r="E1881">
        <v>0</v>
      </c>
      <c r="F1881">
        <v>0</v>
      </c>
      <c r="G1881">
        <v>0</v>
      </c>
      <c r="H1881">
        <v>0</v>
      </c>
      <c r="I1881">
        <v>0</v>
      </c>
      <c r="J1881" t="s">
        <v>1276</v>
      </c>
      <c r="K1881" t="str">
        <f>INDEX('Planning Periods'!$O$2:$O$540,MATCH('Table B Values'!A1881,'Planning Periods'!$A$2:$A$540,0))</f>
        <v>Imperial County</v>
      </c>
      <c r="S1881" t="s">
        <v>1206</v>
      </c>
      <c r="T1881">
        <v>2019</v>
      </c>
      <c r="U1881">
        <v>0</v>
      </c>
    </row>
    <row r="1882" spans="1:21">
      <c r="A1882" t="s">
        <v>1134</v>
      </c>
      <c r="B1882">
        <v>2019</v>
      </c>
      <c r="C1882">
        <v>0</v>
      </c>
      <c r="D1882">
        <v>0</v>
      </c>
      <c r="E1882">
        <v>0</v>
      </c>
      <c r="F1882">
        <v>4</v>
      </c>
      <c r="G1882">
        <v>0</v>
      </c>
      <c r="H1882">
        <v>2</v>
      </c>
      <c r="I1882">
        <v>8</v>
      </c>
      <c r="J1882" t="s">
        <v>1276</v>
      </c>
      <c r="K1882" t="str">
        <f>INDEX('Planning Periods'!$O$2:$O$540,MATCH('Table B Values'!A1882,'Planning Periods'!$A$2:$A$540,0))</f>
        <v>Tulare County</v>
      </c>
      <c r="S1882" t="s">
        <v>812</v>
      </c>
      <c r="T1882">
        <v>2019</v>
      </c>
      <c r="U1882">
        <v>0</v>
      </c>
    </row>
    <row r="1883" spans="1:21">
      <c r="A1883" t="s">
        <v>781</v>
      </c>
      <c r="B1883">
        <v>2019</v>
      </c>
      <c r="C1883">
        <v>0</v>
      </c>
      <c r="D1883">
        <v>0</v>
      </c>
      <c r="E1883">
        <v>0</v>
      </c>
      <c r="F1883">
        <v>0</v>
      </c>
      <c r="G1883">
        <v>1</v>
      </c>
      <c r="H1883">
        <v>22</v>
      </c>
      <c r="I1883">
        <v>135</v>
      </c>
      <c r="J1883" t="s">
        <v>1276</v>
      </c>
      <c r="K1883" t="str">
        <f>INDEX('Planning Periods'!$O$2:$O$540,MATCH('Table B Values'!A1883,'Planning Periods'!$A$2:$A$540,0))</f>
        <v>Orange County</v>
      </c>
      <c r="S1883" t="s">
        <v>803</v>
      </c>
      <c r="T1883">
        <v>2019</v>
      </c>
      <c r="U1883">
        <v>0</v>
      </c>
    </row>
    <row r="1884" spans="1:21">
      <c r="A1884" t="s">
        <v>1066</v>
      </c>
      <c r="B1884">
        <v>2019</v>
      </c>
      <c r="C1884">
        <v>0</v>
      </c>
      <c r="D1884">
        <v>0</v>
      </c>
      <c r="E1884">
        <v>0</v>
      </c>
      <c r="F1884">
        <v>10</v>
      </c>
      <c r="G1884">
        <v>0</v>
      </c>
      <c r="H1884">
        <v>0</v>
      </c>
      <c r="I1884">
        <v>0</v>
      </c>
      <c r="J1884" t="s">
        <v>1276</v>
      </c>
      <c r="K1884" t="str">
        <f>INDEX('Planning Periods'!$O$2:$O$540,MATCH('Table B Values'!A1884,'Planning Periods'!$A$2:$A$540,0))</f>
        <v>Los Angeles County</v>
      </c>
      <c r="S1884" t="s">
        <v>806</v>
      </c>
      <c r="T1884">
        <v>2019</v>
      </c>
      <c r="U1884">
        <v>0</v>
      </c>
    </row>
    <row r="1885" spans="1:21">
      <c r="A1885" t="s">
        <v>1063</v>
      </c>
      <c r="B1885">
        <v>2019</v>
      </c>
      <c r="C1885">
        <v>0</v>
      </c>
      <c r="D1885">
        <v>0</v>
      </c>
      <c r="E1885">
        <v>0</v>
      </c>
      <c r="F1885">
        <v>0</v>
      </c>
      <c r="G1885">
        <v>0</v>
      </c>
      <c r="H1885">
        <v>0</v>
      </c>
      <c r="I1885">
        <v>265</v>
      </c>
      <c r="J1885" t="s">
        <v>1276</v>
      </c>
      <c r="K1885" t="str">
        <f>INDEX('Planning Periods'!$O$2:$O$540,MATCH('Table B Values'!A1885,'Planning Periods'!$A$2:$A$540,0))</f>
        <v>Riverside County</v>
      </c>
      <c r="S1885" t="s">
        <v>1214</v>
      </c>
      <c r="T1885">
        <v>2019</v>
      </c>
      <c r="U1885">
        <v>0</v>
      </c>
    </row>
    <row r="1886" spans="1:21">
      <c r="A1886" t="s">
        <v>1026</v>
      </c>
      <c r="B1886">
        <v>2019</v>
      </c>
      <c r="C1886">
        <v>0</v>
      </c>
      <c r="D1886">
        <v>0</v>
      </c>
      <c r="E1886">
        <v>0</v>
      </c>
      <c r="F1886">
        <v>0</v>
      </c>
      <c r="G1886">
        <v>0</v>
      </c>
      <c r="H1886">
        <v>0</v>
      </c>
      <c r="I1886">
        <v>23</v>
      </c>
      <c r="J1886" t="s">
        <v>1276</v>
      </c>
      <c r="K1886" t="str">
        <f>INDEX('Planning Periods'!$O$2:$O$540,MATCH('Table B Values'!A1886,'Planning Periods'!$A$2:$A$540,0))</f>
        <v>Amador County</v>
      </c>
      <c r="S1886" t="s">
        <v>1211</v>
      </c>
      <c r="T1886">
        <v>2019</v>
      </c>
      <c r="U1886">
        <v>0</v>
      </c>
    </row>
    <row r="1887" spans="1:21">
      <c r="A1887" t="s">
        <v>1177</v>
      </c>
      <c r="B1887">
        <v>2019</v>
      </c>
      <c r="C1887">
        <v>0</v>
      </c>
      <c r="D1887">
        <v>1</v>
      </c>
      <c r="E1887">
        <v>6</v>
      </c>
      <c r="F1887">
        <v>1</v>
      </c>
      <c r="G1887">
        <v>0</v>
      </c>
      <c r="H1887">
        <v>58</v>
      </c>
      <c r="I1887">
        <v>12</v>
      </c>
      <c r="J1887" t="s">
        <v>1276</v>
      </c>
      <c r="K1887" t="str">
        <f>INDEX('Planning Periods'!$O$2:$O$540,MATCH('Table B Values'!A1887,'Planning Periods'!$A$2:$A$540,0))</f>
        <v>Fresno County</v>
      </c>
      <c r="S1887" t="s">
        <v>1212</v>
      </c>
      <c r="T1887">
        <v>2019</v>
      </c>
      <c r="U1887">
        <v>0</v>
      </c>
    </row>
    <row r="1888" spans="1:21">
      <c r="A1888" t="s">
        <v>1188</v>
      </c>
      <c r="B1888">
        <v>2019</v>
      </c>
      <c r="C1888">
        <v>0</v>
      </c>
      <c r="D1888">
        <v>0</v>
      </c>
      <c r="E1888">
        <v>0</v>
      </c>
      <c r="F1888">
        <v>77</v>
      </c>
      <c r="G1888">
        <v>0</v>
      </c>
      <c r="H1888">
        <v>117</v>
      </c>
      <c r="I1888">
        <v>130</v>
      </c>
      <c r="J1888" t="s">
        <v>1276</v>
      </c>
      <c r="K1888" t="str">
        <f>INDEX('Planning Periods'!$O$2:$O$540,MATCH('Table B Values'!A1888,'Planning Periods'!$A$2:$A$540,0))</f>
        <v>Kern County</v>
      </c>
      <c r="S1888" t="s">
        <v>783</v>
      </c>
      <c r="T1888">
        <v>2019</v>
      </c>
      <c r="U1888">
        <v>6</v>
      </c>
    </row>
    <row r="1889" spans="1:21">
      <c r="A1889" t="s">
        <v>1028</v>
      </c>
      <c r="B1889">
        <v>2019</v>
      </c>
      <c r="C1889">
        <v>2</v>
      </c>
      <c r="D1889">
        <v>0</v>
      </c>
      <c r="E1889">
        <v>2</v>
      </c>
      <c r="F1889">
        <v>0</v>
      </c>
      <c r="G1889">
        <v>0</v>
      </c>
      <c r="H1889">
        <v>0</v>
      </c>
      <c r="I1889">
        <v>0</v>
      </c>
      <c r="J1889" t="s">
        <v>1276</v>
      </c>
      <c r="K1889" t="str">
        <f>INDEX('Planning Periods'!$O$2:$O$540,MATCH('Table B Values'!A1889,'Planning Periods'!$A$2:$A$540,0))</f>
        <v>Los Angeles County</v>
      </c>
      <c r="S1889" t="s">
        <v>821</v>
      </c>
      <c r="T1889">
        <v>2019</v>
      </c>
      <c r="U1889">
        <v>0</v>
      </c>
    </row>
    <row r="1890" spans="1:21">
      <c r="A1890" t="s">
        <v>1057</v>
      </c>
      <c r="B1890">
        <v>2019</v>
      </c>
      <c r="C1890">
        <v>0</v>
      </c>
      <c r="D1890">
        <v>0</v>
      </c>
      <c r="E1890">
        <v>0</v>
      </c>
      <c r="F1890">
        <v>0</v>
      </c>
      <c r="G1890">
        <v>0</v>
      </c>
      <c r="H1890">
        <v>0</v>
      </c>
      <c r="I1890">
        <v>20</v>
      </c>
      <c r="J1890" t="s">
        <v>1276</v>
      </c>
      <c r="K1890" t="str">
        <f>INDEX('Planning Periods'!$O$2:$O$540,MATCH('Table B Values'!A1890,'Planning Periods'!$A$2:$A$540,0))</f>
        <v>Inyo County</v>
      </c>
      <c r="S1890" t="s">
        <v>1215</v>
      </c>
      <c r="T1890">
        <v>2019</v>
      </c>
      <c r="U1890">
        <v>0</v>
      </c>
    </row>
    <row r="1891" spans="1:21">
      <c r="A1891" t="s">
        <v>1061</v>
      </c>
      <c r="B1891">
        <v>2019</v>
      </c>
      <c r="C1891">
        <v>0</v>
      </c>
      <c r="D1891">
        <v>0</v>
      </c>
      <c r="E1891">
        <v>0</v>
      </c>
      <c r="F1891">
        <v>0</v>
      </c>
      <c r="G1891">
        <v>0</v>
      </c>
      <c r="H1891">
        <v>38</v>
      </c>
      <c r="I1891">
        <v>0</v>
      </c>
      <c r="J1891" t="s">
        <v>1276</v>
      </c>
      <c r="K1891" t="str">
        <f>INDEX('Planning Periods'!$O$2:$O$540,MATCH('Table B Values'!A1891,'Planning Periods'!$A$2:$A$540,0))</f>
        <v>Amador County</v>
      </c>
      <c r="S1891" t="s">
        <v>826</v>
      </c>
      <c r="T1891">
        <v>2019</v>
      </c>
      <c r="U1891">
        <v>0</v>
      </c>
    </row>
    <row r="1892" spans="1:21">
      <c r="A1892" t="s">
        <v>857</v>
      </c>
      <c r="B1892">
        <v>2019</v>
      </c>
      <c r="C1892">
        <v>220</v>
      </c>
      <c r="D1892">
        <v>0</v>
      </c>
      <c r="E1892">
        <v>34</v>
      </c>
      <c r="F1892">
        <v>0</v>
      </c>
      <c r="G1892">
        <v>25</v>
      </c>
      <c r="H1892">
        <v>0</v>
      </c>
      <c r="I1892">
        <v>2725</v>
      </c>
      <c r="J1892" t="s">
        <v>1276</v>
      </c>
      <c r="K1892" t="str">
        <f>INDEX('Planning Periods'!$O$2:$O$540,MATCH('Table B Values'!A1892,'Planning Periods'!$A$2:$A$540,0))</f>
        <v>Orange County</v>
      </c>
      <c r="S1892" t="s">
        <v>818</v>
      </c>
      <c r="T1892">
        <v>2019</v>
      </c>
      <c r="U1892">
        <v>0</v>
      </c>
    </row>
    <row r="1893" spans="1:21">
      <c r="A1893" t="s">
        <v>1175</v>
      </c>
      <c r="B1893">
        <v>2019</v>
      </c>
      <c r="C1893">
        <v>0</v>
      </c>
      <c r="D1893">
        <v>0</v>
      </c>
      <c r="E1893">
        <v>1</v>
      </c>
      <c r="F1893">
        <v>0</v>
      </c>
      <c r="G1893">
        <v>1</v>
      </c>
      <c r="H1893">
        <v>17</v>
      </c>
      <c r="I1893">
        <v>12</v>
      </c>
      <c r="J1893" t="s">
        <v>1276</v>
      </c>
      <c r="K1893" t="str">
        <f>INDEX('Planning Periods'!$O$2:$O$540,MATCH('Table B Values'!A1893,'Planning Periods'!$A$2:$A$540,0))</f>
        <v>Sonoma County</v>
      </c>
      <c r="S1893" t="s">
        <v>901</v>
      </c>
      <c r="T1893">
        <v>2019</v>
      </c>
      <c r="U1893">
        <v>0</v>
      </c>
    </row>
    <row r="1894" spans="1:21">
      <c r="A1894" t="s">
        <v>1051</v>
      </c>
      <c r="B1894">
        <v>2019</v>
      </c>
      <c r="C1894">
        <v>0</v>
      </c>
      <c r="D1894">
        <v>0</v>
      </c>
      <c r="E1894">
        <v>0</v>
      </c>
      <c r="F1894">
        <v>1</v>
      </c>
      <c r="G1894">
        <v>0</v>
      </c>
      <c r="H1894">
        <v>72</v>
      </c>
      <c r="I1894">
        <v>3</v>
      </c>
      <c r="J1894" t="s">
        <v>1276</v>
      </c>
      <c r="K1894" t="str">
        <f>INDEX('Planning Periods'!$O$2:$O$540,MATCH('Table B Values'!A1894,'Planning Periods'!$A$2:$A$540,0))</f>
        <v>Riverside County</v>
      </c>
      <c r="S1894" t="s">
        <v>1250</v>
      </c>
      <c r="T1894">
        <v>2019</v>
      </c>
      <c r="U1894">
        <v>0</v>
      </c>
    </row>
    <row r="1895" spans="1:21">
      <c r="A1895" t="s">
        <v>1176</v>
      </c>
      <c r="B1895">
        <v>2019</v>
      </c>
      <c r="C1895">
        <v>0</v>
      </c>
      <c r="D1895">
        <v>0</v>
      </c>
      <c r="E1895">
        <v>0</v>
      </c>
      <c r="F1895">
        <v>15</v>
      </c>
      <c r="G1895">
        <v>0</v>
      </c>
      <c r="H1895">
        <v>217</v>
      </c>
      <c r="I1895">
        <v>17</v>
      </c>
      <c r="J1895" t="s">
        <v>1276</v>
      </c>
      <c r="K1895" t="str">
        <f>INDEX('Planning Periods'!$O$2:$O$540,MATCH('Table B Values'!A1895,'Planning Periods'!$A$2:$A$540,0))</f>
        <v>Contra Costa County</v>
      </c>
      <c r="S1895" t="s">
        <v>926</v>
      </c>
      <c r="T1895">
        <v>2019</v>
      </c>
      <c r="U1895">
        <v>0</v>
      </c>
    </row>
    <row r="1896" spans="1:21">
      <c r="A1896" t="s">
        <v>1174</v>
      </c>
      <c r="B1896">
        <v>2019</v>
      </c>
      <c r="C1896">
        <v>0</v>
      </c>
      <c r="D1896">
        <v>0</v>
      </c>
      <c r="E1896">
        <v>20</v>
      </c>
      <c r="F1896">
        <v>0</v>
      </c>
      <c r="G1896">
        <v>6</v>
      </c>
      <c r="H1896">
        <v>21</v>
      </c>
      <c r="I1896">
        <v>1029</v>
      </c>
      <c r="J1896" t="s">
        <v>1276</v>
      </c>
      <c r="K1896" t="str">
        <f>INDEX('Planning Periods'!$O$2:$O$540,MATCH('Table B Values'!A1896,'Planning Periods'!$A$2:$A$540,0))</f>
        <v>Alameda County</v>
      </c>
      <c r="S1896" t="s">
        <v>912</v>
      </c>
      <c r="T1896">
        <v>2019</v>
      </c>
      <c r="U1896">
        <v>0</v>
      </c>
    </row>
    <row r="1897" spans="1:21">
      <c r="A1897" t="s">
        <v>1170</v>
      </c>
      <c r="B1897">
        <v>2019</v>
      </c>
      <c r="C1897">
        <v>0</v>
      </c>
      <c r="D1897">
        <v>0</v>
      </c>
      <c r="E1897">
        <v>0</v>
      </c>
      <c r="F1897">
        <v>0</v>
      </c>
      <c r="G1897">
        <v>0</v>
      </c>
      <c r="H1897">
        <v>25</v>
      </c>
      <c r="I1897">
        <v>214</v>
      </c>
      <c r="J1897" t="s">
        <v>1276</v>
      </c>
      <c r="K1897" t="str">
        <f>INDEX('Planning Periods'!$O$2:$O$540,MATCH('Table B Values'!A1897,'Planning Periods'!$A$2:$A$540,0))</f>
        <v>Kings County</v>
      </c>
      <c r="S1897" t="s">
        <v>1252</v>
      </c>
      <c r="T1897">
        <v>2019</v>
      </c>
      <c r="U1897">
        <v>0</v>
      </c>
    </row>
    <row r="1898" spans="1:21">
      <c r="A1898" t="s">
        <v>1297</v>
      </c>
      <c r="B1898">
        <v>2019</v>
      </c>
      <c r="C1898">
        <v>0</v>
      </c>
      <c r="D1898">
        <v>0</v>
      </c>
      <c r="E1898">
        <v>0</v>
      </c>
      <c r="F1898">
        <v>0</v>
      </c>
      <c r="G1898">
        <v>0</v>
      </c>
      <c r="H1898">
        <v>0</v>
      </c>
      <c r="I1898">
        <v>3</v>
      </c>
      <c r="J1898" t="s">
        <v>1276</v>
      </c>
      <c r="K1898" t="str">
        <f>INDEX('Planning Periods'!$O$2:$O$540,MATCH('Table B Values'!A1898,'Planning Periods'!$A$2:$A$540,0))</f>
        <v>Los Angeles County</v>
      </c>
      <c r="S1898" t="s">
        <v>1253</v>
      </c>
      <c r="T1898">
        <v>2019</v>
      </c>
      <c r="U1898">
        <v>0</v>
      </c>
    </row>
    <row r="1899" spans="1:21">
      <c r="A1899" t="s">
        <v>1053</v>
      </c>
      <c r="B1899">
        <v>2019</v>
      </c>
      <c r="C1899">
        <v>0</v>
      </c>
      <c r="D1899">
        <v>0</v>
      </c>
      <c r="E1899">
        <v>0</v>
      </c>
      <c r="F1899">
        <v>0</v>
      </c>
      <c r="G1899">
        <v>0</v>
      </c>
      <c r="H1899">
        <v>13</v>
      </c>
      <c r="I1899">
        <v>0</v>
      </c>
      <c r="J1899" t="s">
        <v>1276</v>
      </c>
      <c r="K1899" t="str">
        <f>INDEX('Planning Periods'!$O$2:$O$540,MATCH('Table B Values'!A1899,'Planning Periods'!$A$2:$A$540,0))</f>
        <v>Los Angeles County</v>
      </c>
      <c r="S1899" t="s">
        <v>859</v>
      </c>
      <c r="T1899">
        <v>2019</v>
      </c>
      <c r="U1899">
        <v>0</v>
      </c>
    </row>
    <row r="1900" spans="1:21">
      <c r="A1900" t="s">
        <v>1056</v>
      </c>
      <c r="B1900">
        <v>2019</v>
      </c>
      <c r="C1900">
        <v>0</v>
      </c>
      <c r="D1900">
        <v>0</v>
      </c>
      <c r="E1900">
        <v>0</v>
      </c>
      <c r="F1900">
        <v>0</v>
      </c>
      <c r="G1900">
        <v>2</v>
      </c>
      <c r="H1900">
        <v>0</v>
      </c>
      <c r="I1900">
        <v>27</v>
      </c>
      <c r="J1900" t="s">
        <v>1276</v>
      </c>
      <c r="K1900" t="str">
        <f>INDEX('Planning Periods'!$O$2:$O$540,MATCH('Table B Values'!A1900,'Planning Periods'!$A$2:$A$540,0))</f>
        <v>Los Angeles County</v>
      </c>
      <c r="S1900" t="s">
        <v>929</v>
      </c>
      <c r="T1900">
        <v>2019</v>
      </c>
      <c r="U1900">
        <v>0</v>
      </c>
    </row>
    <row r="1901" spans="1:21">
      <c r="A1901" t="s">
        <v>1048</v>
      </c>
      <c r="B1901">
        <v>2019</v>
      </c>
      <c r="C1901">
        <v>0</v>
      </c>
      <c r="D1901">
        <v>44</v>
      </c>
      <c r="E1901">
        <v>0</v>
      </c>
      <c r="F1901">
        <v>2</v>
      </c>
      <c r="G1901">
        <v>0</v>
      </c>
      <c r="H1901">
        <v>0</v>
      </c>
      <c r="I1901">
        <v>0</v>
      </c>
      <c r="J1901" t="s">
        <v>1276</v>
      </c>
      <c r="K1901" t="str">
        <f>INDEX('Planning Periods'!$O$2:$O$540,MATCH('Table B Values'!A1901,'Planning Periods'!$A$2:$A$540,0))</f>
        <v>Imperial County</v>
      </c>
      <c r="S1901" t="s">
        <v>1255</v>
      </c>
      <c r="T1901">
        <v>2019</v>
      </c>
      <c r="U1901">
        <v>0</v>
      </c>
    </row>
    <row r="1902" spans="1:21">
      <c r="A1902" t="s">
        <v>1271</v>
      </c>
      <c r="B1902">
        <v>2019</v>
      </c>
      <c r="C1902">
        <v>0</v>
      </c>
      <c r="D1902">
        <v>0</v>
      </c>
      <c r="E1902">
        <v>0</v>
      </c>
      <c r="F1902">
        <v>0</v>
      </c>
      <c r="G1902">
        <v>0</v>
      </c>
      <c r="H1902">
        <v>0</v>
      </c>
      <c r="I1902">
        <v>20</v>
      </c>
      <c r="J1902" t="s">
        <v>1276</v>
      </c>
      <c r="K1902" t="str">
        <f>INDEX('Planning Periods'!$O$2:$O$540,MATCH('Table B Values'!A1902,'Planning Periods'!$A$2:$A$540,0))</f>
        <v>Stanislaus County</v>
      </c>
      <c r="S1902" t="s">
        <v>924</v>
      </c>
      <c r="T1902">
        <v>2019</v>
      </c>
      <c r="U1902">
        <v>0</v>
      </c>
    </row>
    <row r="1903" spans="1:21">
      <c r="A1903" t="s">
        <v>864</v>
      </c>
      <c r="B1903">
        <v>2019</v>
      </c>
      <c r="C1903">
        <v>0</v>
      </c>
      <c r="D1903">
        <v>4</v>
      </c>
      <c r="E1903">
        <v>0</v>
      </c>
      <c r="F1903">
        <v>0</v>
      </c>
      <c r="G1903">
        <v>0</v>
      </c>
      <c r="H1903">
        <v>74</v>
      </c>
      <c r="I1903">
        <v>17</v>
      </c>
      <c r="J1903" t="s">
        <v>1276</v>
      </c>
      <c r="K1903" t="str">
        <f>INDEX('Planning Periods'!$O$2:$O$540,MATCH('Table B Values'!A1903,'Planning Periods'!$A$2:$A$540,0))</f>
        <v>Humboldt County</v>
      </c>
      <c r="S1903" t="s">
        <v>809</v>
      </c>
      <c r="T1903">
        <v>2019</v>
      </c>
      <c r="U1903">
        <v>0</v>
      </c>
    </row>
    <row r="1904" spans="1:21">
      <c r="A1904" t="s">
        <v>1168</v>
      </c>
      <c r="B1904">
        <v>2019</v>
      </c>
      <c r="C1904">
        <v>0</v>
      </c>
      <c r="D1904">
        <v>0</v>
      </c>
      <c r="E1904">
        <v>0</v>
      </c>
      <c r="F1904">
        <v>0</v>
      </c>
      <c r="G1904">
        <v>0</v>
      </c>
      <c r="H1904">
        <v>0</v>
      </c>
      <c r="I1904">
        <v>168</v>
      </c>
      <c r="J1904" t="s">
        <v>1276</v>
      </c>
      <c r="K1904" t="str">
        <f>INDEX('Planning Periods'!$O$2:$O$540,MATCH('Table B Values'!A1904,'Planning Periods'!$A$2:$A$540,0))</f>
        <v>San Benito County</v>
      </c>
      <c r="S1904" t="s">
        <v>1254</v>
      </c>
      <c r="T1904">
        <v>2019</v>
      </c>
      <c r="U1904">
        <v>69</v>
      </c>
    </row>
    <row r="1905" spans="1:21">
      <c r="A1905" t="s">
        <v>1054</v>
      </c>
      <c r="B1905">
        <v>2019</v>
      </c>
      <c r="C1905">
        <v>0</v>
      </c>
      <c r="D1905">
        <v>0</v>
      </c>
      <c r="E1905">
        <v>0</v>
      </c>
      <c r="F1905">
        <v>0</v>
      </c>
      <c r="G1905">
        <v>0</v>
      </c>
      <c r="H1905">
        <v>178</v>
      </c>
      <c r="I1905">
        <v>180</v>
      </c>
      <c r="J1905" t="s">
        <v>1276</v>
      </c>
      <c r="K1905" t="str">
        <f>INDEX('Planning Periods'!$O$2:$O$540,MATCH('Table B Values'!A1905,'Planning Periods'!$A$2:$A$540,0))</f>
        <v>San Bernardino County</v>
      </c>
      <c r="S1905" t="s">
        <v>922</v>
      </c>
      <c r="T1905">
        <v>2019</v>
      </c>
      <c r="U1905">
        <v>0</v>
      </c>
    </row>
    <row r="1906" spans="1:21">
      <c r="A1906" t="s">
        <v>896</v>
      </c>
      <c r="B1906">
        <v>2019</v>
      </c>
      <c r="C1906">
        <v>0</v>
      </c>
      <c r="D1906">
        <v>0</v>
      </c>
      <c r="E1906">
        <v>0</v>
      </c>
      <c r="F1906">
        <v>0</v>
      </c>
      <c r="G1906">
        <v>0</v>
      </c>
      <c r="H1906">
        <v>0</v>
      </c>
      <c r="I1906" s="359">
        <v>10</v>
      </c>
      <c r="J1906" t="s">
        <v>1276</v>
      </c>
      <c r="K1906" t="str">
        <f>INDEX('Planning Periods'!$O$2:$O$540,MATCH('Table B Values'!A1906,'Planning Periods'!$A$2:$A$540,0))</f>
        <v>Los Angeles County</v>
      </c>
      <c r="S1906" t="s">
        <v>1257</v>
      </c>
      <c r="T1906">
        <v>2019</v>
      </c>
      <c r="U1906">
        <v>0</v>
      </c>
    </row>
    <row r="1907" spans="1:21">
      <c r="A1907" t="s">
        <v>1050</v>
      </c>
      <c r="B1907">
        <v>2019</v>
      </c>
      <c r="C1907">
        <v>0</v>
      </c>
      <c r="D1907">
        <v>0</v>
      </c>
      <c r="E1907">
        <v>0</v>
      </c>
      <c r="F1907">
        <v>0</v>
      </c>
      <c r="G1907">
        <v>0</v>
      </c>
      <c r="H1907">
        <v>2</v>
      </c>
      <c r="I1907">
        <v>3</v>
      </c>
      <c r="J1907" t="s">
        <v>1276</v>
      </c>
      <c r="K1907" t="str">
        <f>INDEX('Planning Periods'!$O$2:$O$540,MATCH('Table B Values'!A1907,'Planning Periods'!$A$2:$A$540,0))</f>
        <v>San Bernardino County</v>
      </c>
      <c r="S1907" t="s">
        <v>1256</v>
      </c>
      <c r="T1907">
        <v>2019</v>
      </c>
      <c r="U1907">
        <v>14</v>
      </c>
    </row>
    <row r="1908" spans="1:21">
      <c r="A1908" t="s">
        <v>795</v>
      </c>
      <c r="B1908">
        <v>2019</v>
      </c>
      <c r="C1908">
        <v>0</v>
      </c>
      <c r="D1908">
        <v>0</v>
      </c>
      <c r="E1908">
        <v>59</v>
      </c>
      <c r="F1908">
        <v>0</v>
      </c>
      <c r="G1908">
        <v>0</v>
      </c>
      <c r="H1908">
        <v>0</v>
      </c>
      <c r="I1908">
        <v>249</v>
      </c>
      <c r="J1908" t="s">
        <v>1276</v>
      </c>
      <c r="K1908" t="str">
        <f>INDEX('Planning Periods'!$O$2:$O$540,MATCH('Table B Values'!A1908,'Planning Periods'!$A$2:$A$540,0))</f>
        <v>Shasta County</v>
      </c>
      <c r="S1908" t="s">
        <v>872</v>
      </c>
      <c r="T1908">
        <v>2019</v>
      </c>
      <c r="U1908">
        <v>0</v>
      </c>
    </row>
    <row r="1909" spans="1:21">
      <c r="A1909" t="s">
        <v>789</v>
      </c>
      <c r="B1909">
        <v>2019</v>
      </c>
      <c r="C1909">
        <v>0</v>
      </c>
      <c r="D1909">
        <v>1</v>
      </c>
      <c r="E1909">
        <v>0</v>
      </c>
      <c r="F1909">
        <v>10</v>
      </c>
      <c r="G1909">
        <v>0</v>
      </c>
      <c r="H1909">
        <v>0</v>
      </c>
      <c r="I1909">
        <v>122</v>
      </c>
      <c r="J1909" t="s">
        <v>1276</v>
      </c>
      <c r="K1909" t="str">
        <f>INDEX('Planning Periods'!$O$2:$O$540,MATCH('Table B Values'!A1909,'Planning Periods'!$A$2:$A$540,0))</f>
        <v>San Bernardino County</v>
      </c>
      <c r="S1909" t="s">
        <v>942</v>
      </c>
      <c r="T1909">
        <v>2019</v>
      </c>
      <c r="U1909">
        <v>0</v>
      </c>
    </row>
    <row r="1910" spans="1:21">
      <c r="A1910" t="s">
        <v>837</v>
      </c>
      <c r="B1910">
        <v>2019</v>
      </c>
      <c r="C1910">
        <v>0</v>
      </c>
      <c r="D1910">
        <v>0</v>
      </c>
      <c r="E1910">
        <v>0</v>
      </c>
      <c r="F1910">
        <v>16</v>
      </c>
      <c r="G1910">
        <v>0</v>
      </c>
      <c r="H1910">
        <v>0</v>
      </c>
      <c r="I1910">
        <v>127</v>
      </c>
      <c r="J1910" t="s">
        <v>1276</v>
      </c>
      <c r="K1910" t="str">
        <f>INDEX('Planning Periods'!$O$2:$O$540,MATCH('Table B Values'!A1910,'Planning Periods'!$A$2:$A$540,0))</f>
        <v>Los Angeles County</v>
      </c>
      <c r="S1910" t="s">
        <v>1186</v>
      </c>
      <c r="T1910">
        <v>2019</v>
      </c>
      <c r="U1910">
        <v>0</v>
      </c>
    </row>
    <row r="1911" spans="1:21">
      <c r="A1911" t="s">
        <v>1127</v>
      </c>
      <c r="B1911">
        <v>2019</v>
      </c>
      <c r="C1911">
        <v>0</v>
      </c>
      <c r="D1911">
        <v>0</v>
      </c>
      <c r="E1911">
        <v>0</v>
      </c>
      <c r="F1911">
        <v>0</v>
      </c>
      <c r="G1911">
        <v>0</v>
      </c>
      <c r="H1911">
        <v>0</v>
      </c>
      <c r="I1911">
        <v>136</v>
      </c>
      <c r="J1911" t="s">
        <v>1276</v>
      </c>
      <c r="K1911" t="str">
        <f>INDEX('Planning Periods'!$O$2:$O$540,MATCH('Table B Values'!A1911,'Planning Periods'!$A$2:$A$540,0))</f>
        <v>Contra Costa County</v>
      </c>
      <c r="S1911" t="s">
        <v>1021</v>
      </c>
      <c r="T1911">
        <v>2019</v>
      </c>
      <c r="U1911">
        <v>0</v>
      </c>
    </row>
    <row r="1912" spans="1:21">
      <c r="A1912" t="s">
        <v>832</v>
      </c>
      <c r="B1912">
        <v>2019</v>
      </c>
      <c r="C1912">
        <v>0</v>
      </c>
      <c r="D1912">
        <v>0</v>
      </c>
      <c r="E1912">
        <v>0</v>
      </c>
      <c r="F1912">
        <v>0</v>
      </c>
      <c r="G1912">
        <v>0</v>
      </c>
      <c r="H1912">
        <v>1</v>
      </c>
      <c r="I1912">
        <v>9</v>
      </c>
      <c r="J1912" t="s">
        <v>1276</v>
      </c>
      <c r="K1912" t="str">
        <f>INDEX('Planning Periods'!$O$2:$O$540,MATCH('Table B Values'!A1912,'Planning Periods'!$A$2:$A$540,0))</f>
        <v>Los Angeles County</v>
      </c>
      <c r="S1912" t="s">
        <v>1030</v>
      </c>
      <c r="T1912">
        <v>2019</v>
      </c>
      <c r="U1912">
        <v>0</v>
      </c>
    </row>
    <row r="1913" spans="1:21">
      <c r="A1913" t="s">
        <v>1288</v>
      </c>
      <c r="B1913">
        <v>2019</v>
      </c>
      <c r="C1913">
        <v>0</v>
      </c>
      <c r="D1913">
        <v>0</v>
      </c>
      <c r="E1913">
        <v>0</v>
      </c>
      <c r="F1913">
        <v>1</v>
      </c>
      <c r="G1913">
        <v>0</v>
      </c>
      <c r="H1913">
        <v>0</v>
      </c>
      <c r="I1913">
        <v>0</v>
      </c>
      <c r="J1913" t="s">
        <v>1276</v>
      </c>
      <c r="K1913" t="str">
        <f>INDEX('Planning Periods'!$O$2:$O$540,MATCH('Table B Values'!A1913,'Planning Periods'!$A$2:$A$540,0))</f>
        <v>Orange County</v>
      </c>
      <c r="S1913" t="s">
        <v>1189</v>
      </c>
      <c r="T1913">
        <v>2019</v>
      </c>
      <c r="U1913">
        <v>0</v>
      </c>
    </row>
    <row r="1914" spans="1:21">
      <c r="A1914" t="s">
        <v>835</v>
      </c>
      <c r="B1914">
        <v>2019</v>
      </c>
      <c r="C1914">
        <v>0</v>
      </c>
      <c r="D1914">
        <v>0</v>
      </c>
      <c r="E1914">
        <v>0</v>
      </c>
      <c r="F1914">
        <v>0</v>
      </c>
      <c r="G1914">
        <v>0</v>
      </c>
      <c r="H1914">
        <v>3</v>
      </c>
      <c r="I1914">
        <v>0</v>
      </c>
      <c r="J1914" t="s">
        <v>1276</v>
      </c>
      <c r="K1914" t="str">
        <f>INDEX('Planning Periods'!$O$2:$O$540,MATCH('Table B Values'!A1914,'Planning Periods'!$A$2:$A$540,0))</f>
        <v>Tehama County</v>
      </c>
      <c r="S1914" t="s">
        <v>1190</v>
      </c>
      <c r="T1914">
        <v>2019</v>
      </c>
      <c r="U1914">
        <v>0</v>
      </c>
    </row>
    <row r="1915" spans="1:21">
      <c r="A1915" t="s">
        <v>1230</v>
      </c>
      <c r="B1915">
        <v>2019</v>
      </c>
      <c r="C1915">
        <v>117</v>
      </c>
      <c r="D1915">
        <v>0</v>
      </c>
      <c r="E1915">
        <v>0</v>
      </c>
      <c r="F1915">
        <v>39</v>
      </c>
      <c r="G1915">
        <v>0</v>
      </c>
      <c r="H1915">
        <v>0</v>
      </c>
      <c r="I1915">
        <v>60</v>
      </c>
      <c r="J1915" t="s">
        <v>1276</v>
      </c>
      <c r="K1915" t="str">
        <f>INDEX('Planning Periods'!$O$2:$O$540,MATCH('Table B Values'!A1915,'Planning Periods'!$A$2:$A$540,0))</f>
        <v>San Mateo County</v>
      </c>
      <c r="S1915" t="s">
        <v>1187</v>
      </c>
      <c r="T1915">
        <v>2019</v>
      </c>
      <c r="U1915">
        <v>0</v>
      </c>
    </row>
    <row r="1916" spans="1:21">
      <c r="A1916" t="s">
        <v>1012</v>
      </c>
      <c r="B1916">
        <v>2019</v>
      </c>
      <c r="C1916">
        <v>0</v>
      </c>
      <c r="D1916">
        <v>10</v>
      </c>
      <c r="E1916">
        <v>0</v>
      </c>
      <c r="F1916">
        <v>9</v>
      </c>
      <c r="G1916">
        <v>0</v>
      </c>
      <c r="H1916">
        <v>74</v>
      </c>
      <c r="I1916" s="359">
        <v>5</v>
      </c>
      <c r="J1916" t="s">
        <v>1276</v>
      </c>
      <c r="K1916" t="str">
        <f>INDEX('Planning Periods'!$O$2:$O$540,MATCH('Table B Values'!A1916,'Planning Periods'!$A$2:$A$540,0))</f>
        <v>Imperial County</v>
      </c>
      <c r="S1916" t="s">
        <v>925</v>
      </c>
      <c r="T1916">
        <v>2019</v>
      </c>
      <c r="U1916">
        <v>0</v>
      </c>
    </row>
    <row r="1917" spans="1:21">
      <c r="A1917" t="s">
        <v>1222</v>
      </c>
      <c r="B1917">
        <v>2019</v>
      </c>
      <c r="C1917">
        <v>0</v>
      </c>
      <c r="D1917">
        <v>0</v>
      </c>
      <c r="E1917">
        <v>0</v>
      </c>
      <c r="F1917">
        <v>0</v>
      </c>
      <c r="G1917">
        <v>0</v>
      </c>
      <c r="H1917">
        <v>0</v>
      </c>
      <c r="I1917">
        <v>121</v>
      </c>
      <c r="J1917" t="s">
        <v>1276</v>
      </c>
      <c r="K1917" t="str">
        <f>INDEX('Planning Periods'!$O$2:$O$540,MATCH('Table B Values'!A1917,'Planning Periods'!$A$2:$A$540,0))</f>
        <v>Solano County</v>
      </c>
      <c r="S1917" t="s">
        <v>1046</v>
      </c>
      <c r="T1917">
        <v>2019</v>
      </c>
      <c r="U1917">
        <v>0</v>
      </c>
    </row>
    <row r="1918" spans="1:21">
      <c r="A1918" t="s">
        <v>1223</v>
      </c>
      <c r="B1918">
        <v>2019</v>
      </c>
      <c r="C1918">
        <v>0</v>
      </c>
      <c r="D1918">
        <v>0</v>
      </c>
      <c r="E1918">
        <v>0</v>
      </c>
      <c r="F1918">
        <v>0</v>
      </c>
      <c r="G1918">
        <v>0</v>
      </c>
      <c r="H1918">
        <v>0</v>
      </c>
      <c r="I1918">
        <v>71</v>
      </c>
      <c r="J1918" t="s">
        <v>1276</v>
      </c>
      <c r="K1918" t="str">
        <f>INDEX('Planning Periods'!$O$2:$O$540,MATCH('Table B Values'!A1918,'Planning Periods'!$A$2:$A$540,0))</f>
        <v>San Joaquin County</v>
      </c>
      <c r="S1918" t="s">
        <v>1191</v>
      </c>
      <c r="T1918">
        <v>2019</v>
      </c>
      <c r="U1918">
        <v>0</v>
      </c>
    </row>
    <row r="1919" spans="1:21">
      <c r="A1919" t="s">
        <v>1208</v>
      </c>
      <c r="B1919">
        <v>2019</v>
      </c>
      <c r="C1919">
        <v>25</v>
      </c>
      <c r="D1919">
        <v>0</v>
      </c>
      <c r="E1919">
        <v>0</v>
      </c>
      <c r="F1919">
        <v>1</v>
      </c>
      <c r="G1919">
        <v>0</v>
      </c>
      <c r="H1919">
        <v>0</v>
      </c>
      <c r="I1919">
        <v>0</v>
      </c>
      <c r="J1919" t="s">
        <v>1276</v>
      </c>
      <c r="K1919" t="str">
        <f>INDEX('Planning Periods'!$O$2:$O$540,MATCH('Table B Values'!A1919,'Planning Periods'!$A$2:$A$540,0))</f>
        <v>Humboldt County</v>
      </c>
      <c r="S1919" t="s">
        <v>885</v>
      </c>
      <c r="T1919">
        <v>2019</v>
      </c>
      <c r="U1919">
        <v>0</v>
      </c>
    </row>
    <row r="1920" spans="1:21">
      <c r="A1920" t="s">
        <v>1228</v>
      </c>
      <c r="B1920">
        <v>2019</v>
      </c>
      <c r="C1920">
        <v>0</v>
      </c>
      <c r="D1920">
        <v>0</v>
      </c>
      <c r="E1920">
        <v>0</v>
      </c>
      <c r="F1920">
        <v>0</v>
      </c>
      <c r="G1920">
        <v>0</v>
      </c>
      <c r="H1920">
        <v>12</v>
      </c>
      <c r="I1920">
        <v>0</v>
      </c>
      <c r="J1920" t="s">
        <v>1276</v>
      </c>
      <c r="K1920" t="str">
        <f>INDEX('Planning Periods'!$O$2:$O$540,MATCH('Table B Values'!A1920,'Planning Periods'!$A$2:$A$540,0))</f>
        <v>Fresno County</v>
      </c>
      <c r="S1920" t="s">
        <v>1192</v>
      </c>
      <c r="T1920">
        <v>2019</v>
      </c>
      <c r="U1920">
        <v>0</v>
      </c>
    </row>
    <row r="1921" spans="1:21">
      <c r="A1921" t="s">
        <v>843</v>
      </c>
      <c r="B1921">
        <v>2019</v>
      </c>
      <c r="C1921">
        <v>0</v>
      </c>
      <c r="D1921">
        <v>0</v>
      </c>
      <c r="E1921">
        <v>0</v>
      </c>
      <c r="F1921">
        <v>1</v>
      </c>
      <c r="G1921">
        <v>0</v>
      </c>
      <c r="H1921">
        <v>0</v>
      </c>
      <c r="I1921">
        <v>53</v>
      </c>
      <c r="J1921" t="s">
        <v>1276</v>
      </c>
      <c r="K1921" t="str">
        <f>INDEX('Planning Periods'!$O$2:$O$540,MATCH('Table B Values'!A1921,'Planning Periods'!$A$2:$A$540,0))</f>
        <v>San Bernardino County</v>
      </c>
      <c r="S1921" t="s">
        <v>1023</v>
      </c>
      <c r="T1921">
        <v>2019</v>
      </c>
      <c r="U1921">
        <v>0</v>
      </c>
    </row>
    <row r="1922" spans="1:21">
      <c r="A1922" t="s">
        <v>1229</v>
      </c>
      <c r="B1922">
        <v>2019</v>
      </c>
      <c r="C1922">
        <v>0</v>
      </c>
      <c r="D1922">
        <v>0</v>
      </c>
      <c r="E1922">
        <v>0</v>
      </c>
      <c r="F1922">
        <v>0</v>
      </c>
      <c r="G1922">
        <v>0</v>
      </c>
      <c r="H1922">
        <v>0</v>
      </c>
      <c r="I1922">
        <v>91</v>
      </c>
      <c r="J1922" t="s">
        <v>1276</v>
      </c>
      <c r="K1922" t="str">
        <f>INDEX('Planning Periods'!$O$2:$O$540,MATCH('Table B Values'!A1922,'Planning Periods'!$A$2:$A$540,0))</f>
        <v>Contra Costa County</v>
      </c>
      <c r="S1922" t="s">
        <v>1044</v>
      </c>
      <c r="T1922">
        <v>2019</v>
      </c>
      <c r="U1922">
        <v>0</v>
      </c>
    </row>
    <row r="1923" spans="1:21">
      <c r="A1923" t="s">
        <v>854</v>
      </c>
      <c r="B1923">
        <v>2019</v>
      </c>
      <c r="C1923">
        <v>0</v>
      </c>
      <c r="D1923">
        <v>0</v>
      </c>
      <c r="E1923">
        <v>0</v>
      </c>
      <c r="F1923">
        <v>1</v>
      </c>
      <c r="G1923">
        <v>0</v>
      </c>
      <c r="H1923">
        <v>8</v>
      </c>
      <c r="I1923">
        <v>11</v>
      </c>
      <c r="J1923" t="s">
        <v>1276</v>
      </c>
      <c r="K1923" t="str">
        <f>INDEX('Planning Periods'!$O$2:$O$540,MATCH('Table B Values'!A1923,'Planning Periods'!$A$2:$A$540,0))</f>
        <v>Plumas County</v>
      </c>
      <c r="S1923" t="s">
        <v>1042</v>
      </c>
      <c r="T1923">
        <v>2019</v>
      </c>
      <c r="U1923">
        <v>1</v>
      </c>
    </row>
    <row r="1924" spans="1:21">
      <c r="A1924" t="s">
        <v>882</v>
      </c>
      <c r="B1924">
        <v>2019</v>
      </c>
      <c r="C1924">
        <v>0</v>
      </c>
      <c r="D1924">
        <v>0</v>
      </c>
      <c r="E1924">
        <v>1</v>
      </c>
      <c r="F1924">
        <v>0</v>
      </c>
      <c r="G1924">
        <v>15</v>
      </c>
      <c r="H1924">
        <v>44</v>
      </c>
      <c r="I1924">
        <v>476</v>
      </c>
      <c r="J1924" t="s">
        <v>1276</v>
      </c>
      <c r="K1924" t="str">
        <f>INDEX('Planning Periods'!$O$2:$O$540,MATCH('Table B Values'!A1924,'Planning Periods'!$A$2:$A$540,0))</f>
        <v>El Dorado County</v>
      </c>
      <c r="S1924" t="s">
        <v>1064</v>
      </c>
      <c r="T1924">
        <v>2019</v>
      </c>
      <c r="U1924">
        <v>0</v>
      </c>
    </row>
    <row r="1925" spans="1:21">
      <c r="A1925" t="s">
        <v>847</v>
      </c>
      <c r="B1925">
        <v>2019</v>
      </c>
      <c r="C1925">
        <v>0</v>
      </c>
      <c r="D1925">
        <v>0</v>
      </c>
      <c r="E1925">
        <v>0</v>
      </c>
      <c r="F1925">
        <v>0</v>
      </c>
      <c r="G1925">
        <v>0</v>
      </c>
      <c r="H1925">
        <v>0</v>
      </c>
      <c r="I1925">
        <v>9</v>
      </c>
      <c r="J1925" t="s">
        <v>1276</v>
      </c>
      <c r="K1925" t="str">
        <f>INDEX('Planning Periods'!$O$2:$O$540,MATCH('Table B Values'!A1925,'Planning Periods'!$A$2:$A$540,0))</f>
        <v>Amador County</v>
      </c>
      <c r="S1925" t="s">
        <v>1070</v>
      </c>
      <c r="T1925">
        <v>2019</v>
      </c>
      <c r="U1925">
        <v>0</v>
      </c>
    </row>
    <row r="1926" spans="1:21">
      <c r="A1926" t="s">
        <v>1203</v>
      </c>
      <c r="B1926">
        <v>2019</v>
      </c>
      <c r="C1926">
        <v>23</v>
      </c>
      <c r="D1926">
        <v>0</v>
      </c>
      <c r="E1926">
        <v>6</v>
      </c>
      <c r="F1926">
        <v>0</v>
      </c>
      <c r="G1926">
        <v>0</v>
      </c>
      <c r="H1926">
        <v>11</v>
      </c>
      <c r="I1926">
        <v>87</v>
      </c>
      <c r="J1926" t="s">
        <v>1276</v>
      </c>
      <c r="K1926" t="str">
        <f>INDEX('Planning Periods'!$O$2:$O$540,MATCH('Table B Values'!A1926,'Planning Periods'!$A$2:$A$540,0))</f>
        <v>Alameda County</v>
      </c>
      <c r="S1926" t="s">
        <v>1068</v>
      </c>
      <c r="T1926">
        <v>2019</v>
      </c>
      <c r="U1926">
        <v>0</v>
      </c>
    </row>
    <row r="1927" spans="1:21">
      <c r="A1927" t="s">
        <v>794</v>
      </c>
      <c r="B1927">
        <v>2019</v>
      </c>
      <c r="C1927">
        <v>0</v>
      </c>
      <c r="D1927">
        <v>0</v>
      </c>
      <c r="E1927">
        <v>0</v>
      </c>
      <c r="F1927">
        <v>0</v>
      </c>
      <c r="G1927">
        <v>0</v>
      </c>
      <c r="H1927">
        <v>24</v>
      </c>
      <c r="I1927">
        <v>386</v>
      </c>
      <c r="J1927" t="s">
        <v>1276</v>
      </c>
      <c r="K1927" t="str">
        <f>INDEX('Planning Periods'!$O$2:$O$540,MATCH('Table B Values'!A1927,'Planning Periods'!$A$2:$A$540,0))</f>
        <v>Placer County</v>
      </c>
      <c r="S1927" t="s">
        <v>1299</v>
      </c>
      <c r="T1927">
        <v>2019</v>
      </c>
      <c r="U1927">
        <v>0</v>
      </c>
    </row>
    <row r="1928" spans="1:21">
      <c r="A1928" t="s">
        <v>852</v>
      </c>
      <c r="B1928">
        <v>2019</v>
      </c>
      <c r="C1928">
        <v>0</v>
      </c>
      <c r="D1928">
        <v>0</v>
      </c>
      <c r="E1928">
        <v>0</v>
      </c>
      <c r="F1928">
        <v>0</v>
      </c>
      <c r="G1928">
        <v>0</v>
      </c>
      <c r="H1928">
        <v>2</v>
      </c>
      <c r="I1928">
        <v>4</v>
      </c>
      <c r="J1928" t="s">
        <v>1276</v>
      </c>
      <c r="K1928" t="str">
        <f>INDEX('Planning Periods'!$O$2:$O$540,MATCH('Table B Values'!A1928,'Planning Periods'!$A$2:$A$540,0))</f>
        <v>El Dorado County</v>
      </c>
      <c r="S1928" t="s">
        <v>864</v>
      </c>
      <c r="T1928">
        <v>2019</v>
      </c>
      <c r="U1928">
        <v>0</v>
      </c>
    </row>
    <row r="1929" spans="1:21">
      <c r="A1929" t="s">
        <v>1202</v>
      </c>
      <c r="B1929">
        <v>2019</v>
      </c>
      <c r="C1929">
        <v>0</v>
      </c>
      <c r="D1929">
        <v>0</v>
      </c>
      <c r="E1929">
        <v>0</v>
      </c>
      <c r="F1929">
        <v>0</v>
      </c>
      <c r="G1929">
        <v>0</v>
      </c>
      <c r="H1929">
        <v>14</v>
      </c>
      <c r="I1929">
        <v>18</v>
      </c>
      <c r="J1929" t="s">
        <v>1276</v>
      </c>
      <c r="K1929" t="str">
        <f>INDEX('Planning Periods'!$O$2:$O$540,MATCH('Table B Values'!A1929,'Planning Periods'!$A$2:$A$540,0))</f>
        <v>Contra Costa County</v>
      </c>
      <c r="S1929" t="s">
        <v>781</v>
      </c>
      <c r="T1929">
        <v>2019</v>
      </c>
      <c r="U1929">
        <v>0</v>
      </c>
    </row>
    <row r="1930" spans="1:21">
      <c r="A1930" t="s">
        <v>1216</v>
      </c>
      <c r="B1930">
        <v>2019</v>
      </c>
      <c r="C1930">
        <v>0</v>
      </c>
      <c r="D1930">
        <v>0</v>
      </c>
      <c r="E1930">
        <v>0</v>
      </c>
      <c r="F1930">
        <v>61</v>
      </c>
      <c r="G1930">
        <v>0</v>
      </c>
      <c r="H1930">
        <v>0</v>
      </c>
      <c r="I1930">
        <v>144</v>
      </c>
      <c r="J1930" t="s">
        <v>1276</v>
      </c>
      <c r="K1930" t="str">
        <f>INDEX('Planning Periods'!$O$2:$O$540,MATCH('Table B Values'!A1930,'Planning Periods'!$A$2:$A$540,0))</f>
        <v>Los Angeles County</v>
      </c>
      <c r="S1930" t="s">
        <v>1066</v>
      </c>
      <c r="T1930">
        <v>2019</v>
      </c>
      <c r="U1930">
        <v>0</v>
      </c>
    </row>
    <row r="1931" spans="1:21">
      <c r="A1931" t="s">
        <v>866</v>
      </c>
      <c r="B1931">
        <v>2019</v>
      </c>
      <c r="C1931">
        <v>0</v>
      </c>
      <c r="D1931">
        <v>0</v>
      </c>
      <c r="E1931">
        <v>0</v>
      </c>
      <c r="F1931">
        <v>0</v>
      </c>
      <c r="G1931">
        <v>0</v>
      </c>
      <c r="H1931">
        <v>210</v>
      </c>
      <c r="I1931">
        <v>254</v>
      </c>
      <c r="J1931" t="s">
        <v>1276</v>
      </c>
      <c r="K1931" t="str">
        <f>INDEX('Planning Periods'!$O$2:$O$540,MATCH('Table B Values'!A1931,'Planning Periods'!$A$2:$A$540,0))</f>
        <v>Sacramento County</v>
      </c>
      <c r="S1931" t="s">
        <v>1063</v>
      </c>
      <c r="T1931">
        <v>2019</v>
      </c>
      <c r="U1931">
        <v>0</v>
      </c>
    </row>
    <row r="1932" spans="1:21">
      <c r="A1932" t="s">
        <v>858</v>
      </c>
      <c r="B1932">
        <v>2019</v>
      </c>
      <c r="C1932">
        <v>0</v>
      </c>
      <c r="D1932">
        <v>0</v>
      </c>
      <c r="E1932">
        <v>0</v>
      </c>
      <c r="F1932">
        <v>0</v>
      </c>
      <c r="G1932">
        <v>140</v>
      </c>
      <c r="H1932">
        <v>0</v>
      </c>
      <c r="I1932" s="359">
        <v>300</v>
      </c>
      <c r="J1932" t="s">
        <v>1276</v>
      </c>
      <c r="K1932" t="str">
        <f>INDEX('Planning Periods'!$O$2:$O$540,MATCH('Table B Values'!A1932,'Planning Periods'!$A$2:$A$540,0))</f>
        <v>San Bernardino County</v>
      </c>
      <c r="S1932" t="s">
        <v>1026</v>
      </c>
      <c r="T1932">
        <v>2019</v>
      </c>
      <c r="U1932">
        <v>0</v>
      </c>
    </row>
    <row r="1933" spans="1:21">
      <c r="A1933" t="s">
        <v>861</v>
      </c>
      <c r="B1933">
        <v>2019</v>
      </c>
      <c r="C1933">
        <v>0</v>
      </c>
      <c r="D1933">
        <v>0</v>
      </c>
      <c r="E1933">
        <v>0</v>
      </c>
      <c r="F1933">
        <v>0</v>
      </c>
      <c r="G1933">
        <v>0</v>
      </c>
      <c r="H1933">
        <v>0</v>
      </c>
      <c r="I1933">
        <v>195</v>
      </c>
      <c r="J1933" t="s">
        <v>1276</v>
      </c>
      <c r="K1933" t="str">
        <f>INDEX('Planning Periods'!$O$2:$O$540,MATCH('Table B Values'!A1933,'Planning Periods'!$A$2:$A$540,0))</f>
        <v>Riverside County</v>
      </c>
      <c r="S1933" t="s">
        <v>1177</v>
      </c>
      <c r="T1933">
        <v>2019</v>
      </c>
      <c r="U1933">
        <v>0</v>
      </c>
    </row>
    <row r="1934" spans="1:21">
      <c r="A1934" t="s">
        <v>863</v>
      </c>
      <c r="B1934">
        <v>2019</v>
      </c>
      <c r="C1934">
        <v>33</v>
      </c>
      <c r="D1934">
        <v>0</v>
      </c>
      <c r="E1934">
        <v>20</v>
      </c>
      <c r="F1934">
        <v>0</v>
      </c>
      <c r="G1934">
        <v>0</v>
      </c>
      <c r="H1934">
        <v>0</v>
      </c>
      <c r="I1934">
        <v>17</v>
      </c>
      <c r="J1934" t="s">
        <v>1276</v>
      </c>
      <c r="K1934" t="str">
        <f>INDEX('Planning Periods'!$O$2:$O$540,MATCH('Table B Values'!A1934,'Planning Periods'!$A$2:$A$540,0))</f>
        <v>San Diego County</v>
      </c>
      <c r="S1934" t="s">
        <v>1188</v>
      </c>
      <c r="T1934">
        <v>2019</v>
      </c>
      <c r="U1934">
        <v>0</v>
      </c>
    </row>
    <row r="1935" spans="1:21">
      <c r="A1935" t="s">
        <v>849</v>
      </c>
      <c r="B1935">
        <v>2019</v>
      </c>
      <c r="C1935">
        <v>0</v>
      </c>
      <c r="D1935">
        <v>0</v>
      </c>
      <c r="E1935">
        <v>0</v>
      </c>
      <c r="F1935">
        <v>0</v>
      </c>
      <c r="G1935">
        <v>0</v>
      </c>
      <c r="H1935">
        <v>0</v>
      </c>
      <c r="I1935">
        <v>4</v>
      </c>
      <c r="J1935" t="s">
        <v>1276</v>
      </c>
      <c r="K1935" t="str">
        <f>INDEX('Planning Periods'!$O$2:$O$540,MATCH('Table B Values'!A1935,'Planning Periods'!$A$2:$A$540,0))</f>
        <v>Ventura County</v>
      </c>
      <c r="S1935" t="s">
        <v>1028</v>
      </c>
      <c r="T1935">
        <v>2019</v>
      </c>
      <c r="U1935">
        <v>0</v>
      </c>
    </row>
    <row r="1936" spans="1:21">
      <c r="A1936" t="s">
        <v>1226</v>
      </c>
      <c r="B1936">
        <v>2019</v>
      </c>
      <c r="C1936">
        <v>0</v>
      </c>
      <c r="D1936">
        <v>0</v>
      </c>
      <c r="E1936">
        <v>8</v>
      </c>
      <c r="F1936">
        <v>4</v>
      </c>
      <c r="G1936">
        <v>0</v>
      </c>
      <c r="H1936">
        <v>2</v>
      </c>
      <c r="I1936">
        <v>64</v>
      </c>
      <c r="J1936" t="s">
        <v>1276</v>
      </c>
      <c r="K1936" t="str">
        <f>INDEX('Planning Periods'!$O$2:$O$540,MATCH('Table B Values'!A1936,'Planning Periods'!$A$2:$A$540,0))</f>
        <v>Tulare County</v>
      </c>
      <c r="S1936" t="s">
        <v>1057</v>
      </c>
      <c r="T1936">
        <v>2019</v>
      </c>
      <c r="U1936">
        <v>0</v>
      </c>
    </row>
    <row r="1937" spans="1:21">
      <c r="A1937" t="s">
        <v>1227</v>
      </c>
      <c r="B1937">
        <v>2019</v>
      </c>
      <c r="C1937">
        <v>0</v>
      </c>
      <c r="D1937">
        <v>4</v>
      </c>
      <c r="E1937">
        <v>0</v>
      </c>
      <c r="F1937">
        <v>1</v>
      </c>
      <c r="G1937">
        <v>0</v>
      </c>
      <c r="H1937">
        <v>1</v>
      </c>
      <c r="I1937" s="359">
        <v>4</v>
      </c>
      <c r="J1937" t="s">
        <v>1276</v>
      </c>
      <c r="K1937" t="str">
        <f>INDEX('Planning Periods'!$O$2:$O$540,MATCH('Table B Values'!A1937,'Planning Periods'!$A$2:$A$540,0))</f>
        <v>San Mateo County</v>
      </c>
      <c r="S1937" t="s">
        <v>1061</v>
      </c>
      <c r="T1937">
        <v>2019</v>
      </c>
      <c r="U1937">
        <v>0</v>
      </c>
    </row>
    <row r="1938" spans="1:21">
      <c r="A1938" t="s">
        <v>1220</v>
      </c>
      <c r="B1938">
        <v>2019</v>
      </c>
      <c r="C1938">
        <v>0</v>
      </c>
      <c r="D1938">
        <v>0</v>
      </c>
      <c r="E1938">
        <v>0</v>
      </c>
      <c r="F1938">
        <v>0</v>
      </c>
      <c r="G1938">
        <v>0</v>
      </c>
      <c r="H1938">
        <v>0</v>
      </c>
      <c r="I1938">
        <v>18</v>
      </c>
      <c r="J1938" t="s">
        <v>1276</v>
      </c>
      <c r="K1938" t="str">
        <f>INDEX('Planning Periods'!$O$2:$O$540,MATCH('Table B Values'!A1938,'Planning Periods'!$A$2:$A$540,0))</f>
        <v>Stanislaus County</v>
      </c>
      <c r="S1938" t="s">
        <v>857</v>
      </c>
      <c r="T1938">
        <v>2019</v>
      </c>
      <c r="U1938">
        <v>35</v>
      </c>
    </row>
    <row r="1939" spans="1:21">
      <c r="A1939" t="s">
        <v>915</v>
      </c>
      <c r="B1939">
        <v>2019</v>
      </c>
      <c r="C1939">
        <v>0</v>
      </c>
      <c r="D1939">
        <v>71</v>
      </c>
      <c r="E1939">
        <v>0</v>
      </c>
      <c r="F1939">
        <v>214</v>
      </c>
      <c r="G1939">
        <v>0</v>
      </c>
      <c r="H1939">
        <v>32</v>
      </c>
      <c r="I1939">
        <v>545</v>
      </c>
      <c r="J1939" t="s">
        <v>1276</v>
      </c>
      <c r="K1939" t="str">
        <f>INDEX('Planning Periods'!$O$2:$O$540,MATCH('Table B Values'!A1939,'Planning Periods'!$A$2:$A$540,0))</f>
        <v>San Diego County</v>
      </c>
      <c r="S1939" t="s">
        <v>1035</v>
      </c>
      <c r="T1939">
        <v>2019</v>
      </c>
      <c r="U1939">
        <v>0</v>
      </c>
    </row>
    <row r="1940" spans="1:21">
      <c r="A1940" t="s">
        <v>986</v>
      </c>
      <c r="B1940">
        <v>2019</v>
      </c>
      <c r="C1940">
        <v>0</v>
      </c>
      <c r="D1940">
        <v>0</v>
      </c>
      <c r="E1940">
        <v>0</v>
      </c>
      <c r="F1940">
        <v>0</v>
      </c>
      <c r="G1940">
        <v>0</v>
      </c>
      <c r="H1940">
        <v>0</v>
      </c>
      <c r="I1940">
        <v>15</v>
      </c>
      <c r="J1940" t="s">
        <v>1276</v>
      </c>
      <c r="K1940" t="str">
        <f>INDEX('Planning Periods'!$O$2:$O$540,MATCH('Table B Values'!A1940,'Planning Periods'!$A$2:$A$540,0))</f>
        <v>Los Angeles County</v>
      </c>
      <c r="S1940" t="s">
        <v>1242</v>
      </c>
      <c r="T1940">
        <v>2019</v>
      </c>
      <c r="U1940">
        <v>0</v>
      </c>
    </row>
    <row r="1941" spans="1:21">
      <c r="A1941" t="s">
        <v>981</v>
      </c>
      <c r="B1941">
        <v>2019</v>
      </c>
      <c r="C1941">
        <v>0</v>
      </c>
      <c r="D1941">
        <v>0</v>
      </c>
      <c r="E1941">
        <v>0</v>
      </c>
      <c r="F1941">
        <v>46</v>
      </c>
      <c r="G1941">
        <v>0</v>
      </c>
      <c r="H1941">
        <v>16</v>
      </c>
      <c r="I1941">
        <v>4</v>
      </c>
      <c r="J1941" t="s">
        <v>1276</v>
      </c>
      <c r="K1941" t="str">
        <f>INDEX('Planning Periods'!$O$2:$O$540,MATCH('Table B Values'!A1941,'Planning Periods'!$A$2:$A$540,0))</f>
        <v>Los Angeles County</v>
      </c>
      <c r="S1941" t="s">
        <v>1245</v>
      </c>
      <c r="T1941">
        <v>2019</v>
      </c>
      <c r="U1941">
        <v>0</v>
      </c>
    </row>
    <row r="1942" spans="1:21">
      <c r="A1942" t="s">
        <v>770</v>
      </c>
      <c r="B1942">
        <v>2019</v>
      </c>
      <c r="C1942">
        <v>602</v>
      </c>
      <c r="D1942">
        <v>0</v>
      </c>
      <c r="E1942">
        <v>314</v>
      </c>
      <c r="F1942">
        <v>0</v>
      </c>
      <c r="G1942">
        <v>24</v>
      </c>
      <c r="H1942">
        <v>0</v>
      </c>
      <c r="I1942">
        <v>4281</v>
      </c>
      <c r="J1942" t="s">
        <v>1276</v>
      </c>
      <c r="K1942" t="str">
        <f>INDEX('Planning Periods'!$O$2:$O$540,MATCH('Table B Values'!A1942,'Planning Periods'!$A$2:$A$540,0))</f>
        <v>San Diego County</v>
      </c>
      <c r="S1942" t="s">
        <v>773</v>
      </c>
      <c r="T1942">
        <v>2019</v>
      </c>
      <c r="U1942">
        <v>419</v>
      </c>
    </row>
    <row r="1943" spans="1:21">
      <c r="A1943" t="s">
        <v>960</v>
      </c>
      <c r="B1943">
        <v>2019</v>
      </c>
      <c r="C1943">
        <v>0</v>
      </c>
      <c r="D1943">
        <v>0</v>
      </c>
      <c r="E1943">
        <v>6</v>
      </c>
      <c r="F1943">
        <v>36</v>
      </c>
      <c r="G1943">
        <v>5</v>
      </c>
      <c r="H1943">
        <v>0</v>
      </c>
      <c r="I1943">
        <v>2</v>
      </c>
      <c r="J1943" t="s">
        <v>1276</v>
      </c>
      <c r="K1943" t="str">
        <f>INDEX('Planning Periods'!$O$2:$O$540,MATCH('Table B Values'!A1943,'Planning Periods'!$A$2:$A$540,0))</f>
        <v>San Mateo County</v>
      </c>
      <c r="S1943" t="s">
        <v>1196</v>
      </c>
      <c r="T1943">
        <v>2019</v>
      </c>
      <c r="U1943">
        <v>0</v>
      </c>
    </row>
    <row r="1944" spans="1:21">
      <c r="A1944" t="s">
        <v>961</v>
      </c>
      <c r="B1944">
        <v>2019</v>
      </c>
      <c r="C1944">
        <v>0</v>
      </c>
      <c r="D1944">
        <v>0</v>
      </c>
      <c r="E1944">
        <v>1</v>
      </c>
      <c r="F1944">
        <v>0</v>
      </c>
      <c r="G1944">
        <v>2</v>
      </c>
      <c r="H1944">
        <v>0</v>
      </c>
      <c r="I1944">
        <v>52</v>
      </c>
      <c r="J1944" t="s">
        <v>1276</v>
      </c>
      <c r="K1944" t="str">
        <f>INDEX('Planning Periods'!$O$2:$O$540,MATCH('Table B Values'!A1944,'Planning Periods'!$A$2:$A$540,0))</f>
        <v>San Mateo County</v>
      </c>
      <c r="S1944" t="s">
        <v>1243</v>
      </c>
      <c r="T1944">
        <v>2019</v>
      </c>
      <c r="U1944">
        <v>0</v>
      </c>
    </row>
    <row r="1945" spans="1:21">
      <c r="A1945" t="s">
        <v>972</v>
      </c>
      <c r="B1945">
        <v>2019</v>
      </c>
      <c r="C1945">
        <v>0</v>
      </c>
      <c r="D1945">
        <v>0</v>
      </c>
      <c r="E1945">
        <v>0</v>
      </c>
      <c r="F1945">
        <v>0</v>
      </c>
      <c r="G1945">
        <v>0</v>
      </c>
      <c r="H1945">
        <v>13</v>
      </c>
      <c r="I1945">
        <v>33</v>
      </c>
      <c r="J1945" t="s">
        <v>1276</v>
      </c>
      <c r="K1945" t="str">
        <f>INDEX('Planning Periods'!$O$2:$O$540,MATCH('Table B Values'!A1945,'Planning Periods'!$A$2:$A$540,0))</f>
        <v>Orange County</v>
      </c>
      <c r="S1945" t="s">
        <v>1244</v>
      </c>
      <c r="T1945">
        <v>2019</v>
      </c>
      <c r="U1945">
        <v>0</v>
      </c>
    </row>
    <row r="1946" spans="1:21">
      <c r="A1946" t="s">
        <v>974</v>
      </c>
      <c r="B1946">
        <v>2019</v>
      </c>
      <c r="C1946">
        <v>513</v>
      </c>
      <c r="D1946">
        <v>0</v>
      </c>
      <c r="E1946">
        <v>393</v>
      </c>
      <c r="F1946">
        <v>0</v>
      </c>
      <c r="G1946">
        <v>57</v>
      </c>
      <c r="H1946">
        <v>552</v>
      </c>
      <c r="I1946">
        <v>3214</v>
      </c>
      <c r="J1946" t="s">
        <v>1276</v>
      </c>
      <c r="K1946" t="str">
        <f>INDEX('Planning Periods'!$O$2:$O$540,MATCH('Table B Values'!A1946,'Planning Periods'!$A$2:$A$540,0))</f>
        <v>San Francisco County</v>
      </c>
      <c r="S1946" t="s">
        <v>907</v>
      </c>
      <c r="T1946">
        <v>2019</v>
      </c>
      <c r="U1946">
        <v>0</v>
      </c>
    </row>
    <row r="1947" spans="1:21">
      <c r="A1947" t="s">
        <v>931</v>
      </c>
      <c r="B1947">
        <v>2019</v>
      </c>
      <c r="C1947">
        <v>0</v>
      </c>
      <c r="D1947">
        <v>0</v>
      </c>
      <c r="E1947">
        <v>0</v>
      </c>
      <c r="F1947">
        <v>0</v>
      </c>
      <c r="G1947">
        <v>0</v>
      </c>
      <c r="H1947">
        <v>3</v>
      </c>
      <c r="I1947">
        <v>82</v>
      </c>
      <c r="J1947" t="s">
        <v>1276</v>
      </c>
      <c r="K1947" t="str">
        <f>INDEX('Planning Periods'!$O$2:$O$540,MATCH('Table B Values'!A1947,'Planning Periods'!$A$2:$A$540,0))</f>
        <v>Orange County</v>
      </c>
      <c r="S1947" t="s">
        <v>905</v>
      </c>
      <c r="T1947">
        <v>2019</v>
      </c>
      <c r="U1947">
        <v>0</v>
      </c>
    </row>
    <row r="1948" spans="1:21">
      <c r="A1948" t="s">
        <v>923</v>
      </c>
      <c r="B1948">
        <v>2019</v>
      </c>
      <c r="C1948">
        <v>0</v>
      </c>
      <c r="D1948">
        <v>0</v>
      </c>
      <c r="E1948">
        <v>0</v>
      </c>
      <c r="F1948">
        <v>0</v>
      </c>
      <c r="G1948">
        <v>0</v>
      </c>
      <c r="H1948">
        <v>0</v>
      </c>
      <c r="I1948">
        <v>33</v>
      </c>
      <c r="J1948" t="s">
        <v>1276</v>
      </c>
      <c r="K1948" t="str">
        <f>INDEX('Planning Periods'!$O$2:$O$540,MATCH('Table B Values'!A1948,'Planning Periods'!$A$2:$A$540,0))</f>
        <v>Alameda County</v>
      </c>
      <c r="S1948" t="s">
        <v>1247</v>
      </c>
      <c r="T1948">
        <v>2019</v>
      </c>
      <c r="U1948">
        <v>0</v>
      </c>
    </row>
    <row r="1949" spans="1:21">
      <c r="A1949" t="s">
        <v>827</v>
      </c>
      <c r="B1949">
        <v>2019</v>
      </c>
      <c r="C1949">
        <v>0</v>
      </c>
      <c r="D1949">
        <v>0</v>
      </c>
      <c r="E1949">
        <v>6</v>
      </c>
      <c r="F1949">
        <v>0</v>
      </c>
      <c r="G1949">
        <v>8</v>
      </c>
      <c r="H1949">
        <v>0</v>
      </c>
      <c r="I1949">
        <v>523</v>
      </c>
      <c r="J1949" t="s">
        <v>1276</v>
      </c>
      <c r="K1949" t="str">
        <f>INDEX('Planning Periods'!$O$2:$O$540,MATCH('Table B Values'!A1949,'Planning Periods'!$A$2:$A$540,0))</f>
        <v>San Luis Obispo County</v>
      </c>
      <c r="S1949" t="s">
        <v>877</v>
      </c>
      <c r="T1949">
        <v>2019</v>
      </c>
      <c r="U1949">
        <v>0</v>
      </c>
    </row>
    <row r="1950" spans="1:21">
      <c r="A1950" t="s">
        <v>938</v>
      </c>
      <c r="B1950">
        <v>2019</v>
      </c>
      <c r="C1950">
        <v>134</v>
      </c>
      <c r="D1950">
        <v>0</v>
      </c>
      <c r="E1950">
        <v>0</v>
      </c>
      <c r="F1950">
        <v>0</v>
      </c>
      <c r="G1950">
        <v>0</v>
      </c>
      <c r="H1950">
        <v>719</v>
      </c>
      <c r="I1950">
        <v>1572</v>
      </c>
      <c r="J1950" t="s">
        <v>1276</v>
      </c>
      <c r="K1950" t="str">
        <f>INDEX('Planning Periods'!$O$2:$O$540,MATCH('Table B Values'!A1950,'Planning Periods'!$A$2:$A$540,0))</f>
        <v>Santa Clara County</v>
      </c>
      <c r="S1950" t="s">
        <v>869</v>
      </c>
      <c r="T1950">
        <v>2019</v>
      </c>
      <c r="U1950">
        <v>0</v>
      </c>
    </row>
    <row r="1951" spans="1:21">
      <c r="A1951" t="s">
        <v>977</v>
      </c>
      <c r="B1951">
        <v>2019</v>
      </c>
      <c r="C1951">
        <v>0</v>
      </c>
      <c r="D1951">
        <v>0</v>
      </c>
      <c r="E1951">
        <v>0</v>
      </c>
      <c r="F1951">
        <v>21</v>
      </c>
      <c r="G1951">
        <v>0</v>
      </c>
      <c r="H1951">
        <v>0</v>
      </c>
      <c r="I1951">
        <v>13</v>
      </c>
      <c r="J1951" t="s">
        <v>1276</v>
      </c>
      <c r="K1951" t="str">
        <f>INDEX('Planning Periods'!$O$2:$O$540,MATCH('Table B Values'!A1951,'Planning Periods'!$A$2:$A$540,0))</f>
        <v>Los Angeles County</v>
      </c>
      <c r="S1951" t="s">
        <v>1246</v>
      </c>
      <c r="T1951">
        <v>2019</v>
      </c>
      <c r="U1951">
        <v>0</v>
      </c>
    </row>
    <row r="1952" spans="1:21">
      <c r="A1952" t="s">
        <v>979</v>
      </c>
      <c r="B1952">
        <v>2019</v>
      </c>
      <c r="C1952">
        <v>0</v>
      </c>
      <c r="D1952">
        <v>0</v>
      </c>
      <c r="E1952">
        <v>0</v>
      </c>
      <c r="F1952">
        <v>0</v>
      </c>
      <c r="G1952">
        <v>0</v>
      </c>
      <c r="H1952">
        <v>201</v>
      </c>
      <c r="I1952">
        <v>0</v>
      </c>
      <c r="J1952" t="s">
        <v>1276</v>
      </c>
      <c r="K1952" t="str">
        <f>INDEX('Planning Periods'!$O$2:$O$540,MATCH('Table B Values'!A1952,'Planning Periods'!$A$2:$A$540,0))</f>
        <v>Riverside County</v>
      </c>
      <c r="S1952" t="s">
        <v>1249</v>
      </c>
      <c r="T1952">
        <v>2019</v>
      </c>
      <c r="U1952">
        <v>0</v>
      </c>
    </row>
    <row r="1953" spans="1:21">
      <c r="A1953" t="s">
        <v>936</v>
      </c>
      <c r="B1953">
        <v>2019</v>
      </c>
      <c r="C1953">
        <v>0</v>
      </c>
      <c r="D1953">
        <v>26</v>
      </c>
      <c r="E1953">
        <v>2</v>
      </c>
      <c r="F1953">
        <v>88</v>
      </c>
      <c r="G1953">
        <v>0</v>
      </c>
      <c r="H1953">
        <v>225</v>
      </c>
      <c r="I1953">
        <v>363</v>
      </c>
      <c r="J1953" t="s">
        <v>1276</v>
      </c>
      <c r="K1953" t="str">
        <f>INDEX('Planning Periods'!$O$2:$O$540,MATCH('Table B Values'!A1953,'Planning Periods'!$A$2:$A$540,0))</f>
        <v>San Joaquin County</v>
      </c>
      <c r="S1953" t="s">
        <v>1248</v>
      </c>
      <c r="T1953">
        <v>2019</v>
      </c>
      <c r="U1953">
        <v>0</v>
      </c>
    </row>
    <row r="1954" spans="1:21">
      <c r="A1954" t="s">
        <v>841</v>
      </c>
      <c r="B1954">
        <v>2019</v>
      </c>
      <c r="C1954">
        <v>0</v>
      </c>
      <c r="D1954">
        <v>0</v>
      </c>
      <c r="E1954">
        <v>0</v>
      </c>
      <c r="F1954">
        <v>0</v>
      </c>
      <c r="G1954">
        <v>0</v>
      </c>
      <c r="H1954">
        <v>1</v>
      </c>
      <c r="I1954">
        <v>104</v>
      </c>
      <c r="J1954" t="s">
        <v>1276</v>
      </c>
      <c r="K1954" t="str">
        <f>INDEX('Planning Periods'!$O$2:$O$540,MATCH('Table B Values'!A1954,'Planning Periods'!$A$2:$A$540,0))</f>
        <v>Los Angeles County</v>
      </c>
      <c r="S1954" t="s">
        <v>875</v>
      </c>
      <c r="T1954">
        <v>2019</v>
      </c>
      <c r="U1954">
        <v>0</v>
      </c>
    </row>
    <row r="1955" spans="1:21">
      <c r="A1955" t="s">
        <v>954</v>
      </c>
      <c r="B1955">
        <v>2019</v>
      </c>
      <c r="C1955">
        <v>0</v>
      </c>
      <c r="D1955">
        <v>0</v>
      </c>
      <c r="E1955">
        <v>0</v>
      </c>
      <c r="F1955">
        <v>0</v>
      </c>
      <c r="G1955">
        <v>0</v>
      </c>
      <c r="H1955">
        <v>0</v>
      </c>
      <c r="I1955">
        <v>66</v>
      </c>
      <c r="J1955" t="s">
        <v>1276</v>
      </c>
      <c r="K1955" t="str">
        <f>INDEX('Planning Periods'!$O$2:$O$540,MATCH('Table B Values'!A1955,'Planning Periods'!$A$2:$A$540,0))</f>
        <v>Los Angeles County</v>
      </c>
      <c r="S1955" t="s">
        <v>1179</v>
      </c>
      <c r="T1955">
        <v>2019</v>
      </c>
      <c r="U1955">
        <v>0</v>
      </c>
    </row>
    <row r="1956" spans="1:21">
      <c r="A1956" t="s">
        <v>888</v>
      </c>
      <c r="B1956">
        <v>2019</v>
      </c>
      <c r="C1956">
        <v>43</v>
      </c>
      <c r="D1956">
        <v>0</v>
      </c>
      <c r="E1956">
        <v>20</v>
      </c>
      <c r="F1956">
        <v>5</v>
      </c>
      <c r="G1956">
        <v>0</v>
      </c>
      <c r="H1956">
        <v>474</v>
      </c>
      <c r="I1956">
        <v>500</v>
      </c>
      <c r="J1956" t="s">
        <v>1276</v>
      </c>
      <c r="K1956" t="str">
        <f>INDEX('Planning Periods'!$O$2:$O$540,MATCH('Table B Values'!A1956,'Planning Periods'!$A$2:$A$540,0))</f>
        <v>Placer County</v>
      </c>
      <c r="S1956" t="s">
        <v>1180</v>
      </c>
      <c r="T1956">
        <v>2019</v>
      </c>
      <c r="U1956">
        <v>0</v>
      </c>
    </row>
    <row r="1957" spans="1:21">
      <c r="A1957" t="s">
        <v>1224</v>
      </c>
      <c r="B1957">
        <v>2019</v>
      </c>
      <c r="C1957">
        <v>7</v>
      </c>
      <c r="D1957">
        <v>0</v>
      </c>
      <c r="E1957">
        <v>0</v>
      </c>
      <c r="F1957">
        <v>0</v>
      </c>
      <c r="G1957">
        <v>0</v>
      </c>
      <c r="H1957">
        <v>0</v>
      </c>
      <c r="I1957">
        <v>306</v>
      </c>
      <c r="J1957" t="s">
        <v>1276</v>
      </c>
      <c r="K1957" t="str">
        <f>INDEX('Planning Periods'!$O$2:$O$540,MATCH('Table B Values'!A1957,'Planning Periods'!$A$2:$A$540,0))</f>
        <v>Sonoma County</v>
      </c>
      <c r="S1957" t="s">
        <v>898</v>
      </c>
      <c r="T1957">
        <v>2019</v>
      </c>
      <c r="U1957">
        <v>0</v>
      </c>
    </row>
    <row r="1958" spans="1:21">
      <c r="A1958" t="s">
        <v>1210</v>
      </c>
      <c r="B1958">
        <v>2019</v>
      </c>
      <c r="C1958">
        <v>0</v>
      </c>
      <c r="D1958">
        <v>0</v>
      </c>
      <c r="E1958">
        <v>0</v>
      </c>
      <c r="F1958">
        <v>0</v>
      </c>
      <c r="G1958">
        <v>0</v>
      </c>
      <c r="H1958">
        <v>25</v>
      </c>
      <c r="I1958">
        <v>598</v>
      </c>
      <c r="J1958" t="s">
        <v>1276</v>
      </c>
      <c r="K1958" t="str">
        <f>INDEX('Planning Periods'!$O$2:$O$540,MATCH('Table B Values'!A1958,'Planning Periods'!$A$2:$A$540,0))</f>
        <v>Riverside County</v>
      </c>
      <c r="S1958" t="s">
        <v>1178</v>
      </c>
      <c r="T1958">
        <v>2019</v>
      </c>
      <c r="U1958">
        <v>0</v>
      </c>
    </row>
    <row r="1959" spans="1:21">
      <c r="A1959" t="s">
        <v>845</v>
      </c>
      <c r="B1959">
        <v>2019</v>
      </c>
      <c r="C1959">
        <v>0</v>
      </c>
      <c r="D1959">
        <v>3</v>
      </c>
      <c r="E1959">
        <v>0</v>
      </c>
      <c r="F1959">
        <v>0</v>
      </c>
      <c r="G1959">
        <v>0</v>
      </c>
      <c r="H1959">
        <v>265</v>
      </c>
      <c r="I1959">
        <v>1765</v>
      </c>
      <c r="J1959" t="s">
        <v>1276</v>
      </c>
      <c r="K1959" t="str">
        <f>INDEX('Planning Periods'!$O$2:$O$540,MATCH('Table B Values'!A1959,'Planning Periods'!$A$2:$A$540,0))</f>
        <v>Riverside County</v>
      </c>
      <c r="S1959" t="s">
        <v>1033</v>
      </c>
      <c r="T1959">
        <v>2019</v>
      </c>
      <c r="U1959">
        <v>0</v>
      </c>
    </row>
    <row r="1960" spans="1:21">
      <c r="A1960" t="s">
        <v>833</v>
      </c>
      <c r="B1960">
        <v>2019</v>
      </c>
      <c r="C1960">
        <v>0</v>
      </c>
      <c r="D1960">
        <v>2</v>
      </c>
      <c r="E1960">
        <v>0</v>
      </c>
      <c r="F1960">
        <v>0</v>
      </c>
      <c r="G1960">
        <v>0</v>
      </c>
      <c r="H1960">
        <v>82</v>
      </c>
      <c r="I1960">
        <v>355</v>
      </c>
      <c r="J1960" t="s">
        <v>1276</v>
      </c>
      <c r="K1960" t="str">
        <f>INDEX('Planning Periods'!$O$2:$O$540,MATCH('Table B Values'!A1960,'Planning Periods'!$A$2:$A$540,0))</f>
        <v>Placer County</v>
      </c>
      <c r="S1960" t="s">
        <v>1038</v>
      </c>
      <c r="T1960">
        <v>2019</v>
      </c>
      <c r="U1960">
        <v>1</v>
      </c>
    </row>
    <row r="1961" spans="1:21">
      <c r="A1961" t="s">
        <v>1225</v>
      </c>
      <c r="B1961">
        <v>2019</v>
      </c>
      <c r="C1961">
        <v>1</v>
      </c>
      <c r="D1961">
        <v>0</v>
      </c>
      <c r="E1961">
        <v>0</v>
      </c>
      <c r="F1961">
        <v>2</v>
      </c>
      <c r="G1961">
        <v>0</v>
      </c>
      <c r="H1961">
        <v>2</v>
      </c>
      <c r="I1961">
        <v>0</v>
      </c>
      <c r="J1961" t="s">
        <v>1276</v>
      </c>
      <c r="K1961" t="str">
        <f>INDEX('Planning Periods'!$O$2:$O$540,MATCH('Table B Values'!A1961,'Planning Periods'!$A$2:$A$540,0))</f>
        <v>Marin County</v>
      </c>
      <c r="S1961" t="s">
        <v>1158</v>
      </c>
      <c r="T1961">
        <v>2019</v>
      </c>
      <c r="U1961">
        <v>0</v>
      </c>
    </row>
    <row r="1962" spans="1:21">
      <c r="A1962" t="s">
        <v>970</v>
      </c>
      <c r="B1962">
        <v>2019</v>
      </c>
      <c r="C1962">
        <v>0</v>
      </c>
      <c r="D1962">
        <v>0</v>
      </c>
      <c r="E1962">
        <v>0</v>
      </c>
      <c r="F1962">
        <v>0</v>
      </c>
      <c r="G1962">
        <v>0</v>
      </c>
      <c r="H1962">
        <v>7</v>
      </c>
      <c r="I1962">
        <v>3</v>
      </c>
      <c r="J1962" t="s">
        <v>1276</v>
      </c>
      <c r="K1962" t="str">
        <f>INDEX('Planning Periods'!$O$2:$O$540,MATCH('Table B Values'!A1962,'Planning Periods'!$A$2:$A$540,0))</f>
        <v>Marin County</v>
      </c>
      <c r="S1962" t="s">
        <v>1184</v>
      </c>
      <c r="T1962">
        <v>2019</v>
      </c>
      <c r="U1962">
        <v>0</v>
      </c>
    </row>
    <row r="1963" spans="1:21">
      <c r="A1963" t="s">
        <v>1280</v>
      </c>
      <c r="B1963">
        <v>2019</v>
      </c>
      <c r="C1963">
        <v>0</v>
      </c>
      <c r="D1963">
        <v>0</v>
      </c>
      <c r="E1963">
        <v>0</v>
      </c>
      <c r="F1963">
        <v>0</v>
      </c>
      <c r="G1963">
        <v>0</v>
      </c>
      <c r="H1963">
        <v>0</v>
      </c>
      <c r="I1963" s="359">
        <v>213</v>
      </c>
      <c r="J1963" t="s">
        <v>1276</v>
      </c>
      <c r="K1963" t="str">
        <f>INDEX('Planning Periods'!$O$2:$O$540,MATCH('Table B Values'!A1963,'Planning Periods'!$A$2:$A$540,0))</f>
        <v>Marin County</v>
      </c>
      <c r="S1963" t="s">
        <v>1182</v>
      </c>
      <c r="T1963">
        <v>2019</v>
      </c>
      <c r="U1963">
        <v>0</v>
      </c>
    </row>
    <row r="1964" spans="1:21">
      <c r="A1964" t="s">
        <v>957</v>
      </c>
      <c r="B1964">
        <v>2019</v>
      </c>
      <c r="C1964">
        <v>0</v>
      </c>
      <c r="D1964">
        <v>1</v>
      </c>
      <c r="E1964">
        <v>0</v>
      </c>
      <c r="F1964">
        <v>51</v>
      </c>
      <c r="G1964">
        <v>0</v>
      </c>
      <c r="H1964">
        <v>99</v>
      </c>
      <c r="I1964">
        <v>289</v>
      </c>
      <c r="J1964" t="s">
        <v>1276</v>
      </c>
      <c r="K1964" t="str">
        <f>INDEX('Planning Periods'!$O$2:$O$540,MATCH('Table B Values'!A1964,'Planning Periods'!$A$2:$A$540,0))</f>
        <v>San Bernardino County</v>
      </c>
      <c r="S1964" t="s">
        <v>1183</v>
      </c>
      <c r="T1964">
        <v>2019</v>
      </c>
      <c r="U1964">
        <v>0</v>
      </c>
    </row>
    <row r="1965" spans="1:21">
      <c r="A1965" t="s">
        <v>968</v>
      </c>
      <c r="B1965">
        <v>2019</v>
      </c>
      <c r="C1965">
        <v>0</v>
      </c>
      <c r="D1965">
        <v>0</v>
      </c>
      <c r="E1965">
        <v>8</v>
      </c>
      <c r="F1965">
        <v>0</v>
      </c>
      <c r="G1965">
        <v>0</v>
      </c>
      <c r="H1965">
        <v>0</v>
      </c>
      <c r="I1965">
        <v>100</v>
      </c>
      <c r="J1965" t="s">
        <v>1276</v>
      </c>
      <c r="K1965" t="str">
        <f>INDEX('Planning Periods'!$O$2:$O$540,MATCH('Table B Values'!A1965,'Planning Periods'!$A$2:$A$540,0))</f>
        <v>Monterey County</v>
      </c>
      <c r="S1965" t="s">
        <v>900</v>
      </c>
      <c r="T1965">
        <v>2019</v>
      </c>
      <c r="U1965">
        <v>0</v>
      </c>
    </row>
    <row r="1966" spans="1:21">
      <c r="A1966" t="s">
        <v>778</v>
      </c>
      <c r="B1966">
        <v>2019</v>
      </c>
      <c r="C1966">
        <v>10</v>
      </c>
      <c r="D1966">
        <v>37</v>
      </c>
      <c r="E1966">
        <v>7</v>
      </c>
      <c r="F1966">
        <v>52</v>
      </c>
      <c r="G1966">
        <v>18</v>
      </c>
      <c r="H1966">
        <v>1906</v>
      </c>
      <c r="I1966">
        <v>1046</v>
      </c>
      <c r="J1966" t="s">
        <v>1276</v>
      </c>
      <c r="K1966" t="str">
        <f>INDEX('Planning Periods'!$O$2:$O$540,MATCH('Table B Values'!A1966,'Planning Periods'!$A$2:$A$540,0))</f>
        <v>Sacramento County</v>
      </c>
      <c r="S1966" t="s">
        <v>1181</v>
      </c>
      <c r="T1966">
        <v>2019</v>
      </c>
      <c r="U1966">
        <v>0</v>
      </c>
    </row>
    <row r="1967" spans="1:21">
      <c r="A1967" t="s">
        <v>1037</v>
      </c>
      <c r="B1967">
        <v>2019</v>
      </c>
      <c r="C1967">
        <v>57</v>
      </c>
      <c r="D1967">
        <v>0</v>
      </c>
      <c r="E1967">
        <v>26</v>
      </c>
      <c r="F1967">
        <v>0</v>
      </c>
      <c r="G1967">
        <v>0</v>
      </c>
      <c r="H1967">
        <v>242</v>
      </c>
      <c r="I1967">
        <v>295</v>
      </c>
      <c r="J1967" t="s">
        <v>1276</v>
      </c>
      <c r="K1967" t="str">
        <f>INDEX('Planning Periods'!$O$2:$O$540,MATCH('Table B Values'!A1967,'Planning Periods'!$A$2:$A$540,0))</f>
        <v>Sacramento County</v>
      </c>
      <c r="S1967" t="s">
        <v>891</v>
      </c>
      <c r="T1967">
        <v>2019</v>
      </c>
      <c r="U1967">
        <v>0</v>
      </c>
    </row>
    <row r="1968" spans="1:21">
      <c r="A1968" t="s">
        <v>1279</v>
      </c>
      <c r="B1968">
        <v>2019</v>
      </c>
      <c r="C1968">
        <v>2</v>
      </c>
      <c r="D1968">
        <v>0</v>
      </c>
      <c r="E1968">
        <v>6</v>
      </c>
      <c r="F1968">
        <v>0</v>
      </c>
      <c r="G1968">
        <v>0</v>
      </c>
      <c r="H1968">
        <v>0</v>
      </c>
      <c r="I1968">
        <v>4</v>
      </c>
      <c r="J1968" t="s">
        <v>1276</v>
      </c>
      <c r="K1968" t="str">
        <f>INDEX('Planning Periods'!$O$2:$O$540,MATCH('Table B Values'!A1968,'Planning Periods'!$A$2:$A$540,0))</f>
        <v>Napa County</v>
      </c>
      <c r="S1968" t="s">
        <v>1185</v>
      </c>
      <c r="T1968">
        <v>2019</v>
      </c>
      <c r="U1968">
        <v>0</v>
      </c>
    </row>
    <row r="1969" spans="1:21">
      <c r="A1969" t="s">
        <v>791</v>
      </c>
      <c r="B1969">
        <v>2019</v>
      </c>
      <c r="C1969">
        <v>0</v>
      </c>
      <c r="D1969">
        <v>0</v>
      </c>
      <c r="E1969">
        <v>0</v>
      </c>
      <c r="F1969">
        <v>0</v>
      </c>
      <c r="G1969">
        <v>2</v>
      </c>
      <c r="H1969">
        <v>0</v>
      </c>
      <c r="I1969">
        <v>218</v>
      </c>
      <c r="J1969" t="s">
        <v>1276</v>
      </c>
      <c r="K1969" t="str">
        <f>INDEX('Planning Periods'!$O$2:$O$540,MATCH('Table B Values'!A1969,'Planning Periods'!$A$2:$A$540,0))</f>
        <v>Orange County</v>
      </c>
      <c r="S1969" t="s">
        <v>893</v>
      </c>
      <c r="T1969">
        <v>2019</v>
      </c>
      <c r="U1969">
        <v>0</v>
      </c>
    </row>
    <row r="1970" spans="1:21">
      <c r="A1970" t="s">
        <v>1264</v>
      </c>
      <c r="B1970">
        <v>2019</v>
      </c>
      <c r="C1970">
        <v>61</v>
      </c>
      <c r="D1970">
        <v>0</v>
      </c>
      <c r="E1970">
        <v>0</v>
      </c>
      <c r="F1970">
        <v>0</v>
      </c>
      <c r="G1970">
        <v>0</v>
      </c>
      <c r="H1970">
        <v>0</v>
      </c>
      <c r="I1970">
        <v>233</v>
      </c>
      <c r="J1970" t="s">
        <v>1276</v>
      </c>
      <c r="K1970" t="str">
        <f>INDEX('Planning Periods'!$O$2:$O$540,MATCH('Table B Values'!A1970,'Planning Periods'!$A$2:$A$540,0))</f>
        <v>Santa Clara County</v>
      </c>
    </row>
    <row r="1971" spans="1:21">
      <c r="A1971" t="s">
        <v>916</v>
      </c>
      <c r="B1971">
        <v>2019</v>
      </c>
      <c r="C1971">
        <v>0</v>
      </c>
      <c r="D1971">
        <v>0</v>
      </c>
      <c r="E1971">
        <v>0</v>
      </c>
      <c r="F1971">
        <v>0</v>
      </c>
      <c r="G1971">
        <v>0</v>
      </c>
      <c r="H1971">
        <v>0</v>
      </c>
      <c r="I1971">
        <v>230</v>
      </c>
      <c r="J1971" t="s">
        <v>1276</v>
      </c>
      <c r="K1971" t="str">
        <f>INDEX('Planning Periods'!$O$2:$O$540,MATCH('Table B Values'!A1971,'Planning Periods'!$A$2:$A$540,0))</f>
        <v>Riverside County</v>
      </c>
    </row>
    <row r="1972" spans="1:21">
      <c r="A1972" t="s">
        <v>1252</v>
      </c>
      <c r="B1972">
        <v>2019</v>
      </c>
      <c r="C1972">
        <v>0</v>
      </c>
      <c r="D1972">
        <v>0</v>
      </c>
      <c r="E1972">
        <v>16</v>
      </c>
      <c r="F1972">
        <v>11</v>
      </c>
      <c r="G1972">
        <v>20</v>
      </c>
      <c r="H1972">
        <v>21</v>
      </c>
      <c r="I1972">
        <v>92</v>
      </c>
      <c r="J1972" t="s">
        <v>1276</v>
      </c>
      <c r="K1972" t="str">
        <f>INDEX('Planning Periods'!$O$2:$O$540,MATCH('Table B Values'!A1972,'Planning Periods'!$A$2:$A$540,0))</f>
        <v>Napa County</v>
      </c>
    </row>
    <row r="1973" spans="1:21">
      <c r="A1973" t="s">
        <v>1263</v>
      </c>
      <c r="B1973">
        <v>2019</v>
      </c>
      <c r="C1973">
        <v>0</v>
      </c>
      <c r="D1973">
        <v>0</v>
      </c>
      <c r="E1973">
        <v>0</v>
      </c>
      <c r="F1973">
        <v>0</v>
      </c>
      <c r="G1973">
        <v>0</v>
      </c>
      <c r="H1973">
        <v>1</v>
      </c>
      <c r="I1973">
        <v>1</v>
      </c>
      <c r="J1973" t="s">
        <v>1276</v>
      </c>
      <c r="K1973" t="str">
        <f>INDEX('Planning Periods'!$O$2:$O$540,MATCH('Table B Values'!A1973,'Planning Periods'!$A$2:$A$540,0))</f>
        <v>Siskiyou County</v>
      </c>
    </row>
    <row r="1974" spans="1:21">
      <c r="A1974" t="s">
        <v>944</v>
      </c>
      <c r="B1974">
        <v>2019</v>
      </c>
      <c r="C1974">
        <v>0</v>
      </c>
      <c r="D1974">
        <v>0</v>
      </c>
      <c r="E1974">
        <v>0</v>
      </c>
      <c r="F1974">
        <v>0</v>
      </c>
      <c r="G1974">
        <v>0</v>
      </c>
      <c r="H1974">
        <v>238</v>
      </c>
      <c r="I1974">
        <v>283</v>
      </c>
      <c r="J1974" t="s">
        <v>1276</v>
      </c>
      <c r="K1974" t="str">
        <f>INDEX('Planning Periods'!$O$2:$O$540,MATCH('Table B Values'!A1974,'Planning Periods'!$A$2:$A$540,0))</f>
        <v>Riverside County</v>
      </c>
    </row>
    <row r="1975" spans="1:21">
      <c r="A1975" t="s">
        <v>1265</v>
      </c>
      <c r="B1975">
        <v>2019</v>
      </c>
      <c r="C1975">
        <v>0</v>
      </c>
      <c r="D1975">
        <v>0</v>
      </c>
      <c r="E1975">
        <v>11</v>
      </c>
      <c r="F1975">
        <v>0</v>
      </c>
      <c r="G1975">
        <v>1</v>
      </c>
      <c r="H1975">
        <v>13</v>
      </c>
      <c r="I1975">
        <v>142</v>
      </c>
      <c r="J1975" t="s">
        <v>1276</v>
      </c>
      <c r="K1975" t="str">
        <f>INDEX('Planning Periods'!$O$2:$O$540,MATCH('Table B Values'!A1975,'Planning Periods'!$A$2:$A$540,0))</f>
        <v>Santa Clara County</v>
      </c>
    </row>
    <row r="1976" spans="1:21">
      <c r="A1976" t="s">
        <v>918</v>
      </c>
      <c r="B1976">
        <v>2019</v>
      </c>
      <c r="C1976">
        <v>0</v>
      </c>
      <c r="D1976">
        <v>0</v>
      </c>
      <c r="E1976">
        <v>0</v>
      </c>
      <c r="F1976">
        <v>0</v>
      </c>
      <c r="G1976">
        <v>1</v>
      </c>
      <c r="H1976">
        <v>0</v>
      </c>
      <c r="I1976">
        <v>25</v>
      </c>
      <c r="J1976" t="s">
        <v>1276</v>
      </c>
      <c r="K1976" t="str">
        <f>INDEX('Planning Periods'!$O$2:$O$540,MATCH('Table B Values'!A1976,'Planning Periods'!$A$2:$A$540,0))</f>
        <v>San Luis Obispo County</v>
      </c>
    </row>
    <row r="1977" spans="1:21">
      <c r="A1977" t="s">
        <v>1253</v>
      </c>
      <c r="B1977">
        <v>2019</v>
      </c>
      <c r="C1977">
        <v>0</v>
      </c>
      <c r="D1977">
        <v>1</v>
      </c>
      <c r="E1977">
        <v>0</v>
      </c>
      <c r="F1977">
        <v>2</v>
      </c>
      <c r="G1977">
        <v>0</v>
      </c>
      <c r="H1977">
        <v>3</v>
      </c>
      <c r="I1977">
        <v>17</v>
      </c>
      <c r="J1977" t="s">
        <v>1276</v>
      </c>
      <c r="K1977" t="str">
        <f>INDEX('Planning Periods'!$O$2:$O$540,MATCH('Table B Values'!A1977,'Planning Periods'!$A$2:$A$540,0))</f>
        <v>Napa County</v>
      </c>
    </row>
    <row r="1978" spans="1:21">
      <c r="A1978" t="s">
        <v>1250</v>
      </c>
      <c r="B1978">
        <v>2019</v>
      </c>
      <c r="C1978">
        <v>0</v>
      </c>
      <c r="D1978">
        <v>0</v>
      </c>
      <c r="E1978">
        <v>0</v>
      </c>
      <c r="F1978">
        <v>0</v>
      </c>
      <c r="G1978">
        <v>0</v>
      </c>
      <c r="H1978">
        <v>0</v>
      </c>
      <c r="I1978">
        <v>279</v>
      </c>
      <c r="J1978" t="s">
        <v>1276</v>
      </c>
      <c r="K1978" t="str">
        <f>INDEX('Planning Periods'!$O$2:$O$540,MATCH('Table B Values'!A1978,'Planning Periods'!$A$2:$A$540,0))</f>
        <v>Alameda County</v>
      </c>
    </row>
    <row r="1979" spans="1:21">
      <c r="A1979" t="s">
        <v>926</v>
      </c>
      <c r="B1979">
        <v>2019</v>
      </c>
      <c r="C1979">
        <v>0</v>
      </c>
      <c r="D1979">
        <v>2</v>
      </c>
      <c r="E1979">
        <v>0</v>
      </c>
      <c r="F1979">
        <v>1</v>
      </c>
      <c r="G1979">
        <v>0</v>
      </c>
      <c r="H1979">
        <v>0</v>
      </c>
      <c r="I1979">
        <v>23</v>
      </c>
      <c r="J1979" t="s">
        <v>1276</v>
      </c>
      <c r="K1979" t="str">
        <f>INDEX('Planning Periods'!$O$2:$O$540,MATCH('Table B Values'!A1979,'Planning Periods'!$A$2:$A$540,0))</f>
        <v>Orange County</v>
      </c>
    </row>
    <row r="1980" spans="1:21">
      <c r="A1980" t="s">
        <v>929</v>
      </c>
      <c r="B1980">
        <v>2019</v>
      </c>
      <c r="C1980">
        <v>0</v>
      </c>
      <c r="D1980">
        <v>0</v>
      </c>
      <c r="E1980">
        <v>0</v>
      </c>
      <c r="F1980">
        <v>0</v>
      </c>
      <c r="G1980">
        <v>0</v>
      </c>
      <c r="H1980">
        <v>0</v>
      </c>
      <c r="I1980">
        <v>5</v>
      </c>
      <c r="J1980" t="s">
        <v>1276</v>
      </c>
      <c r="K1980" t="str">
        <f>INDEX('Planning Periods'!$O$2:$O$540,MATCH('Table B Values'!A1980,'Planning Periods'!$A$2:$A$540,0))</f>
        <v>Riverside County</v>
      </c>
    </row>
    <row r="1981" spans="1:21">
      <c r="A1981" t="s">
        <v>1005</v>
      </c>
      <c r="B1981">
        <v>2019</v>
      </c>
      <c r="C1981">
        <v>0</v>
      </c>
      <c r="D1981">
        <v>0</v>
      </c>
      <c r="E1981">
        <v>0</v>
      </c>
      <c r="F1981">
        <v>0</v>
      </c>
      <c r="G1981">
        <v>0</v>
      </c>
      <c r="H1981">
        <v>0</v>
      </c>
      <c r="I1981">
        <v>113</v>
      </c>
      <c r="J1981" t="s">
        <v>1276</v>
      </c>
      <c r="K1981" t="str">
        <f>INDEX('Planning Periods'!$O$2:$O$540,MATCH('Table B Values'!A1981,'Planning Periods'!$A$2:$A$540,0))</f>
        <v>Los Angeles County</v>
      </c>
    </row>
    <row r="1982" spans="1:21">
      <c r="A1982" t="s">
        <v>859</v>
      </c>
      <c r="B1982">
        <v>2019</v>
      </c>
      <c r="C1982">
        <v>0</v>
      </c>
      <c r="D1982">
        <v>0</v>
      </c>
      <c r="E1982">
        <v>0</v>
      </c>
      <c r="F1982">
        <v>0</v>
      </c>
      <c r="G1982">
        <v>0</v>
      </c>
      <c r="H1982">
        <v>0</v>
      </c>
      <c r="I1982">
        <v>166</v>
      </c>
      <c r="J1982" t="s">
        <v>1276</v>
      </c>
      <c r="K1982" t="str">
        <f>INDEX('Planning Periods'!$O$2:$O$540,MATCH('Table B Values'!A1982,'Planning Periods'!$A$2:$A$540,0))</f>
        <v>San Diego County</v>
      </c>
    </row>
    <row r="1983" spans="1:21">
      <c r="A1983" t="s">
        <v>912</v>
      </c>
      <c r="B1983">
        <v>2019</v>
      </c>
      <c r="C1983">
        <v>0</v>
      </c>
      <c r="D1983">
        <v>0</v>
      </c>
      <c r="E1983">
        <v>0</v>
      </c>
      <c r="F1983">
        <v>0</v>
      </c>
      <c r="G1983">
        <v>0</v>
      </c>
      <c r="H1983">
        <v>2</v>
      </c>
      <c r="I1983">
        <v>0</v>
      </c>
      <c r="J1983" t="s">
        <v>1276</v>
      </c>
      <c r="K1983" t="str">
        <f>INDEX('Planning Periods'!$O$2:$O$540,MATCH('Table B Values'!A1983,'Planning Periods'!$A$2:$A$540,0))</f>
        <v>San Bernardino County</v>
      </c>
    </row>
    <row r="1984" spans="1:21">
      <c r="A1984" t="s">
        <v>901</v>
      </c>
      <c r="B1984">
        <v>2019</v>
      </c>
      <c r="C1984">
        <v>0</v>
      </c>
      <c r="D1984">
        <v>0</v>
      </c>
      <c r="E1984">
        <v>0</v>
      </c>
      <c r="F1984">
        <v>0</v>
      </c>
      <c r="G1984">
        <v>1</v>
      </c>
      <c r="H1984">
        <v>0</v>
      </c>
      <c r="I1984">
        <v>0</v>
      </c>
      <c r="J1984" t="s">
        <v>1276</v>
      </c>
      <c r="K1984" t="str">
        <f>INDEX('Planning Periods'!$O$2:$O$540,MATCH('Table B Values'!A1984,'Planning Periods'!$A$2:$A$540,0))</f>
        <v>Nevada County</v>
      </c>
    </row>
    <row r="1985" spans="1:11">
      <c r="A1985" t="s">
        <v>1260</v>
      </c>
      <c r="B1985">
        <v>2019</v>
      </c>
      <c r="C1985">
        <v>0</v>
      </c>
      <c r="D1985">
        <v>0</v>
      </c>
      <c r="E1985">
        <v>0</v>
      </c>
      <c r="F1985">
        <v>5</v>
      </c>
      <c r="G1985">
        <v>0</v>
      </c>
      <c r="H1985">
        <v>130</v>
      </c>
      <c r="I1985">
        <v>159</v>
      </c>
      <c r="J1985" t="s">
        <v>1276</v>
      </c>
      <c r="K1985" t="str">
        <f>INDEX('Planning Periods'!$O$2:$O$540,MATCH('Table B Values'!A1985,'Planning Periods'!$A$2:$A$540,0))</f>
        <v>Stanislaus County</v>
      </c>
    </row>
    <row r="1986" spans="1:11">
      <c r="A1986" t="s">
        <v>937</v>
      </c>
      <c r="B1986">
        <v>2019</v>
      </c>
      <c r="C1986">
        <v>0</v>
      </c>
      <c r="D1986">
        <v>0</v>
      </c>
      <c r="E1986">
        <v>0</v>
      </c>
      <c r="F1986">
        <v>0</v>
      </c>
      <c r="G1986">
        <v>0</v>
      </c>
      <c r="H1986">
        <v>3</v>
      </c>
      <c r="I1986">
        <v>0</v>
      </c>
      <c r="J1986" t="s">
        <v>1276</v>
      </c>
      <c r="K1986" t="str">
        <f>INDEX('Planning Periods'!$O$2:$O$540,MATCH('Table B Values'!A1986,'Planning Periods'!$A$2:$A$540,0))</f>
        <v>Modoc County</v>
      </c>
    </row>
    <row r="1987" spans="1:11">
      <c r="A1987" t="s">
        <v>819</v>
      </c>
      <c r="B1987">
        <v>2019</v>
      </c>
      <c r="C1987">
        <v>63</v>
      </c>
      <c r="D1987">
        <v>0</v>
      </c>
      <c r="E1987">
        <v>32</v>
      </c>
      <c r="F1987">
        <v>0</v>
      </c>
      <c r="G1987">
        <v>0</v>
      </c>
      <c r="H1987">
        <v>0</v>
      </c>
      <c r="I1987">
        <v>1012</v>
      </c>
      <c r="J1987" t="s">
        <v>1276</v>
      </c>
      <c r="K1987" t="str">
        <f>INDEX('Planning Periods'!$O$2:$O$540,MATCH('Table B Values'!A1987,'Planning Periods'!$A$2:$A$540,0))</f>
        <v>Sacramento County</v>
      </c>
    </row>
    <row r="1988" spans="1:11">
      <c r="A1988" t="s">
        <v>1238</v>
      </c>
      <c r="B1988">
        <v>2019</v>
      </c>
      <c r="C1988">
        <v>0</v>
      </c>
      <c r="D1988">
        <v>0</v>
      </c>
      <c r="E1988">
        <v>0</v>
      </c>
      <c r="F1988">
        <v>0</v>
      </c>
      <c r="G1988">
        <v>0</v>
      </c>
      <c r="H1988">
        <v>0</v>
      </c>
      <c r="I1988">
        <v>141</v>
      </c>
      <c r="J1988" t="s">
        <v>1276</v>
      </c>
      <c r="K1988" t="str">
        <f>INDEX('Planning Periods'!$O$2:$O$540,MATCH('Table B Values'!A1988,'Planning Periods'!$A$2:$A$540,0))</f>
        <v>Santa Clara County</v>
      </c>
    </row>
    <row r="1989" spans="1:11">
      <c r="A1989" t="s">
        <v>1239</v>
      </c>
      <c r="B1989">
        <v>2019</v>
      </c>
      <c r="C1989">
        <v>0</v>
      </c>
      <c r="D1989">
        <v>0</v>
      </c>
      <c r="E1989">
        <v>0</v>
      </c>
      <c r="F1989">
        <v>25</v>
      </c>
      <c r="G1989">
        <v>0</v>
      </c>
      <c r="H1989">
        <v>2</v>
      </c>
      <c r="I1989">
        <v>105</v>
      </c>
      <c r="J1989" t="s">
        <v>1276</v>
      </c>
      <c r="K1989" t="str">
        <f>INDEX('Planning Periods'!$O$2:$O$540,MATCH('Table B Values'!A1989,'Planning Periods'!$A$2:$A$540,0))</f>
        <v>Merced County</v>
      </c>
    </row>
    <row r="1990" spans="1:11">
      <c r="A1990" t="s">
        <v>1236</v>
      </c>
      <c r="B1990">
        <v>2019</v>
      </c>
      <c r="C1990">
        <v>0</v>
      </c>
      <c r="D1990">
        <v>5</v>
      </c>
      <c r="E1990">
        <v>2</v>
      </c>
      <c r="F1990">
        <v>4</v>
      </c>
      <c r="G1990">
        <v>0</v>
      </c>
      <c r="H1990">
        <v>4</v>
      </c>
      <c r="I1990">
        <v>11</v>
      </c>
      <c r="J1990" t="s">
        <v>1276</v>
      </c>
      <c r="K1990" t="str">
        <f>INDEX('Planning Periods'!$O$2:$O$540,MATCH('Table B Values'!A1990,'Planning Periods'!$A$2:$A$540,0))</f>
        <v>Marin County</v>
      </c>
    </row>
    <row r="1991" spans="1:11">
      <c r="A1991" t="s">
        <v>1237</v>
      </c>
      <c r="B1991">
        <v>2019</v>
      </c>
      <c r="C1991">
        <v>0</v>
      </c>
      <c r="D1991">
        <v>5</v>
      </c>
      <c r="E1991">
        <v>0</v>
      </c>
      <c r="F1991">
        <v>5</v>
      </c>
      <c r="G1991">
        <v>0</v>
      </c>
      <c r="H1991">
        <v>4</v>
      </c>
      <c r="I1991">
        <v>4</v>
      </c>
      <c r="J1991" t="s">
        <v>1276</v>
      </c>
      <c r="K1991" t="str">
        <f>INDEX('Planning Periods'!$O$2:$O$540,MATCH('Table B Values'!A1991,'Planning Periods'!$A$2:$A$540,0))</f>
        <v>San Mateo County</v>
      </c>
    </row>
    <row r="1992" spans="1:11">
      <c r="A1992" t="s">
        <v>939</v>
      </c>
      <c r="B1992">
        <v>2019</v>
      </c>
      <c r="C1992">
        <v>0</v>
      </c>
      <c r="D1992">
        <v>0</v>
      </c>
      <c r="E1992">
        <v>0</v>
      </c>
      <c r="F1992">
        <v>1</v>
      </c>
      <c r="G1992">
        <v>0</v>
      </c>
      <c r="H1992">
        <v>5</v>
      </c>
      <c r="I1992">
        <v>3</v>
      </c>
      <c r="J1992" t="s">
        <v>1276</v>
      </c>
      <c r="K1992" t="str">
        <f>INDEX('Planning Periods'!$O$2:$O$540,MATCH('Table B Values'!A1992,'Planning Periods'!$A$2:$A$540,0))</f>
        <v>Mono County</v>
      </c>
    </row>
    <row r="1993" spans="1:11">
      <c r="A1993" t="s">
        <v>1262</v>
      </c>
      <c r="B1993">
        <v>2019</v>
      </c>
      <c r="C1993">
        <v>0</v>
      </c>
      <c r="D1993">
        <v>0</v>
      </c>
      <c r="E1993">
        <v>0</v>
      </c>
      <c r="F1993">
        <v>0</v>
      </c>
      <c r="G1993">
        <v>8</v>
      </c>
      <c r="H1993">
        <v>0</v>
      </c>
      <c r="I1993">
        <v>215</v>
      </c>
      <c r="J1993" t="s">
        <v>1276</v>
      </c>
      <c r="K1993" t="str">
        <f>INDEX('Planning Periods'!$O$2:$O$540,MATCH('Table B Values'!A1993,'Planning Periods'!$A$2:$A$540,0))</f>
        <v>Monterey County</v>
      </c>
    </row>
    <row r="1994" spans="1:11">
      <c r="A1994" t="s">
        <v>951</v>
      </c>
      <c r="B1994">
        <v>2019</v>
      </c>
      <c r="C1994">
        <v>0</v>
      </c>
      <c r="D1994">
        <v>0</v>
      </c>
      <c r="E1994">
        <v>0</v>
      </c>
      <c r="F1994">
        <v>3</v>
      </c>
      <c r="G1994">
        <v>0</v>
      </c>
      <c r="H1994">
        <v>2</v>
      </c>
      <c r="I1994">
        <v>0</v>
      </c>
      <c r="J1994" t="s">
        <v>1276</v>
      </c>
      <c r="K1994" t="str">
        <f>INDEX('Planning Periods'!$O$2:$O$540,MATCH('Table B Values'!A1994,'Planning Periods'!$A$2:$A$540,0))</f>
        <v>Ventura County</v>
      </c>
    </row>
    <row r="1995" spans="1:11">
      <c r="A1995" t="s">
        <v>1266</v>
      </c>
      <c r="B1995">
        <v>2019</v>
      </c>
      <c r="C1995">
        <v>0</v>
      </c>
      <c r="D1995">
        <v>0</v>
      </c>
      <c r="E1995">
        <v>0</v>
      </c>
      <c r="F1995">
        <v>0</v>
      </c>
      <c r="G1995">
        <v>0</v>
      </c>
      <c r="H1995">
        <v>1</v>
      </c>
      <c r="I1995">
        <v>5</v>
      </c>
      <c r="J1995" t="s">
        <v>1276</v>
      </c>
      <c r="K1995" t="str">
        <f>INDEX('Planning Periods'!$O$2:$O$540,MATCH('Table B Values'!A1995,'Planning Periods'!$A$2:$A$540,0))</f>
        <v>Contra Costa County</v>
      </c>
    </row>
    <row r="1996" spans="1:11">
      <c r="A1996" t="s">
        <v>1259</v>
      </c>
      <c r="B1996">
        <v>2019</v>
      </c>
      <c r="C1996">
        <v>0</v>
      </c>
      <c r="D1996">
        <v>0</v>
      </c>
      <c r="E1996">
        <v>0</v>
      </c>
      <c r="F1996">
        <v>0</v>
      </c>
      <c r="G1996">
        <v>0</v>
      </c>
      <c r="H1996">
        <v>0</v>
      </c>
      <c r="I1996">
        <v>3</v>
      </c>
      <c r="J1996" t="s">
        <v>1276</v>
      </c>
      <c r="K1996" t="str">
        <f>INDEX('Planning Periods'!$O$2:$O$540,MATCH('Table B Values'!A1996,'Planning Periods'!$A$2:$A$540,0))</f>
        <v>Monterey County</v>
      </c>
    </row>
    <row r="1997" spans="1:11">
      <c r="A1997" t="s">
        <v>1003</v>
      </c>
      <c r="B1997">
        <v>2019</v>
      </c>
      <c r="C1997">
        <v>0</v>
      </c>
      <c r="D1997">
        <v>0</v>
      </c>
      <c r="E1997">
        <v>0</v>
      </c>
      <c r="F1997">
        <v>0</v>
      </c>
      <c r="G1997">
        <v>0</v>
      </c>
      <c r="H1997">
        <v>0</v>
      </c>
      <c r="I1997">
        <v>19</v>
      </c>
      <c r="J1997" t="s">
        <v>1276</v>
      </c>
      <c r="K1997" t="str">
        <f>INDEX('Planning Periods'!$O$2:$O$540,MATCH('Table B Values'!A1997,'Planning Periods'!$A$2:$A$540,0))</f>
        <v>Los Angeles County</v>
      </c>
    </row>
    <row r="1998" spans="1:11">
      <c r="A1998" t="s">
        <v>932</v>
      </c>
      <c r="B1998">
        <v>2019</v>
      </c>
      <c r="C1998">
        <v>0</v>
      </c>
      <c r="D1998">
        <v>0</v>
      </c>
      <c r="E1998">
        <v>0</v>
      </c>
      <c r="F1998">
        <v>0</v>
      </c>
      <c r="G1998">
        <v>0</v>
      </c>
      <c r="H1998">
        <v>0</v>
      </c>
      <c r="I1998">
        <v>18</v>
      </c>
      <c r="J1998" t="s">
        <v>1276</v>
      </c>
      <c r="K1998" t="str">
        <f>INDEX('Planning Periods'!$O$2:$O$540,MATCH('Table B Values'!A1998,'Planning Periods'!$A$2:$A$540,0))</f>
        <v>Los Angeles County</v>
      </c>
    </row>
    <row r="1999" spans="1:11">
      <c r="A1999" t="s">
        <v>1258</v>
      </c>
      <c r="B1999">
        <v>2019</v>
      </c>
      <c r="C1999">
        <v>0</v>
      </c>
      <c r="D1999">
        <v>14</v>
      </c>
      <c r="E1999">
        <v>0</v>
      </c>
      <c r="F1999">
        <v>0</v>
      </c>
      <c r="G1999">
        <v>0</v>
      </c>
      <c r="H1999">
        <v>0</v>
      </c>
      <c r="I1999">
        <v>12</v>
      </c>
      <c r="J1999" t="s">
        <v>1276</v>
      </c>
      <c r="K1999" t="str">
        <f>INDEX('Planning Periods'!$O$2:$O$540,MATCH('Table B Values'!A1999,'Planning Periods'!$A$2:$A$540,0))</f>
        <v>Santa Clara County</v>
      </c>
    </row>
    <row r="2000" spans="1:11">
      <c r="A2000" t="s">
        <v>922</v>
      </c>
      <c r="B2000">
        <v>2019</v>
      </c>
      <c r="C2000">
        <v>0</v>
      </c>
      <c r="D2000">
        <v>0</v>
      </c>
      <c r="E2000">
        <v>0</v>
      </c>
      <c r="F2000">
        <v>2</v>
      </c>
      <c r="G2000">
        <v>0</v>
      </c>
      <c r="H2000">
        <v>16</v>
      </c>
      <c r="I2000">
        <v>4</v>
      </c>
      <c r="J2000" t="s">
        <v>1276</v>
      </c>
      <c r="K2000" t="str">
        <f>INDEX('Planning Periods'!$O$2:$O$540,MATCH('Table B Values'!A2000,'Planning Periods'!$A$2:$A$540,0))</f>
        <v>Los Angeles County</v>
      </c>
    </row>
    <row r="2001" spans="1:11">
      <c r="A2001" t="s">
        <v>1212</v>
      </c>
      <c r="B2001">
        <v>2019</v>
      </c>
      <c r="C2001">
        <v>0</v>
      </c>
      <c r="D2001">
        <v>0</v>
      </c>
      <c r="E2001">
        <v>0</v>
      </c>
      <c r="F2001">
        <v>0</v>
      </c>
      <c r="G2001">
        <v>0</v>
      </c>
      <c r="H2001">
        <v>0</v>
      </c>
      <c r="I2001">
        <v>10</v>
      </c>
      <c r="J2001" t="s">
        <v>1276</v>
      </c>
      <c r="K2001" t="str">
        <f>INDEX('Planning Periods'!$O$2:$O$540,MATCH('Table B Values'!A2001,'Planning Periods'!$A$2:$A$540,0))</f>
        <v>Los Angeles County</v>
      </c>
    </row>
    <row r="2002" spans="1:11">
      <c r="A2002" t="s">
        <v>783</v>
      </c>
      <c r="B2002">
        <v>2019</v>
      </c>
      <c r="C2002">
        <v>0</v>
      </c>
      <c r="D2002">
        <v>19</v>
      </c>
      <c r="E2002">
        <v>0</v>
      </c>
      <c r="F2002">
        <v>80</v>
      </c>
      <c r="G2002">
        <v>0</v>
      </c>
      <c r="H2002">
        <v>86</v>
      </c>
      <c r="I2002" s="359">
        <v>292</v>
      </c>
      <c r="J2002" t="s">
        <v>1276</v>
      </c>
      <c r="K2002" t="str">
        <f>INDEX('Planning Periods'!$O$2:$O$540,MATCH('Table B Values'!A2002,'Planning Periods'!$A$2:$A$540,0))</f>
        <v>Butte County</v>
      </c>
    </row>
    <row r="2003" spans="1:11">
      <c r="A2003" t="s">
        <v>785</v>
      </c>
      <c r="B2003">
        <v>2019</v>
      </c>
      <c r="C2003">
        <v>0</v>
      </c>
      <c r="D2003">
        <v>0</v>
      </c>
      <c r="E2003">
        <v>0</v>
      </c>
      <c r="F2003">
        <v>0</v>
      </c>
      <c r="G2003">
        <v>0</v>
      </c>
      <c r="H2003">
        <v>0</v>
      </c>
      <c r="I2003" s="359">
        <v>26</v>
      </c>
      <c r="J2003" t="s">
        <v>1276</v>
      </c>
      <c r="K2003" t="str">
        <f>INDEX('Planning Periods'!$O$2:$O$540,MATCH('Table B Values'!A2003,'Planning Periods'!$A$2:$A$540,0))</f>
        <v>Los Angeles County</v>
      </c>
    </row>
    <row r="2004" spans="1:11">
      <c r="A2004" t="s">
        <v>1211</v>
      </c>
      <c r="B2004">
        <v>2019</v>
      </c>
      <c r="C2004">
        <v>0</v>
      </c>
      <c r="D2004">
        <v>0</v>
      </c>
      <c r="E2004">
        <v>2</v>
      </c>
      <c r="F2004">
        <v>0</v>
      </c>
      <c r="G2004">
        <v>0</v>
      </c>
      <c r="H2004">
        <v>0</v>
      </c>
      <c r="I2004">
        <v>105</v>
      </c>
      <c r="J2004" t="s">
        <v>1276</v>
      </c>
      <c r="K2004" t="str">
        <f>INDEX('Planning Periods'!$O$2:$O$540,MATCH('Table B Values'!A2004,'Planning Periods'!$A$2:$A$540,0))</f>
        <v>Santa Clara County</v>
      </c>
    </row>
    <row r="2005" spans="1:11">
      <c r="A2005" t="s">
        <v>826</v>
      </c>
      <c r="B2005">
        <v>2019</v>
      </c>
      <c r="C2005">
        <v>0</v>
      </c>
      <c r="D2005">
        <v>0</v>
      </c>
      <c r="E2005">
        <v>0</v>
      </c>
      <c r="F2005">
        <v>0</v>
      </c>
      <c r="G2005">
        <v>0</v>
      </c>
      <c r="H2005">
        <v>0</v>
      </c>
      <c r="I2005">
        <v>42</v>
      </c>
      <c r="J2005" t="s">
        <v>1276</v>
      </c>
      <c r="K2005" t="str">
        <f>INDEX('Planning Periods'!$O$2:$O$540,MATCH('Table B Values'!A2005,'Planning Periods'!$A$2:$A$540,0))</f>
        <v>Riverside County</v>
      </c>
    </row>
    <row r="2006" spans="1:11">
      <c r="A2006" t="s">
        <v>818</v>
      </c>
      <c r="B2006">
        <v>2019</v>
      </c>
      <c r="C2006">
        <v>0</v>
      </c>
      <c r="D2006">
        <v>9</v>
      </c>
      <c r="E2006">
        <v>0</v>
      </c>
      <c r="F2006">
        <v>20</v>
      </c>
      <c r="G2006">
        <v>0</v>
      </c>
      <c r="H2006">
        <v>18</v>
      </c>
      <c r="I2006">
        <v>213</v>
      </c>
      <c r="J2006" t="s">
        <v>1276</v>
      </c>
      <c r="K2006" t="str">
        <f>INDEX('Planning Periods'!$O$2:$O$540,MATCH('Table B Values'!A2006,'Planning Periods'!$A$2:$A$540,0))</f>
        <v>Riverside County</v>
      </c>
    </row>
    <row r="2007" spans="1:11">
      <c r="A2007" t="s">
        <v>821</v>
      </c>
      <c r="B2007">
        <v>2019</v>
      </c>
      <c r="C2007">
        <v>0</v>
      </c>
      <c r="D2007">
        <v>0</v>
      </c>
      <c r="E2007">
        <v>0</v>
      </c>
      <c r="F2007">
        <v>0</v>
      </c>
      <c r="G2007">
        <v>0</v>
      </c>
      <c r="H2007">
        <v>149</v>
      </c>
      <c r="I2007">
        <v>0</v>
      </c>
      <c r="J2007" t="s">
        <v>1276</v>
      </c>
      <c r="K2007" t="str">
        <f>INDEX('Planning Periods'!$O$2:$O$540,MATCH('Table B Values'!A2007,'Planning Periods'!$A$2:$A$540,0))</f>
        <v>Los Angeles County</v>
      </c>
    </row>
    <row r="2008" spans="1:11">
      <c r="A2008" t="s">
        <v>777</v>
      </c>
      <c r="B2008">
        <v>2019</v>
      </c>
      <c r="C2008">
        <v>3</v>
      </c>
      <c r="D2008">
        <v>0</v>
      </c>
      <c r="E2008">
        <v>16</v>
      </c>
      <c r="F2008">
        <v>0</v>
      </c>
      <c r="G2008">
        <v>0</v>
      </c>
      <c r="H2008">
        <v>0</v>
      </c>
      <c r="I2008">
        <v>242</v>
      </c>
      <c r="J2008" t="s">
        <v>1276</v>
      </c>
      <c r="K2008" t="str">
        <f>INDEX('Planning Periods'!$O$2:$O$540,MATCH('Table B Values'!A2008,'Planning Periods'!$A$2:$A$540,0))</f>
        <v>Los Angeles County</v>
      </c>
    </row>
    <row r="2009" spans="1:11">
      <c r="A2009" t="s">
        <v>1204</v>
      </c>
      <c r="B2009">
        <v>2019</v>
      </c>
      <c r="C2009">
        <v>0</v>
      </c>
      <c r="D2009">
        <v>0</v>
      </c>
      <c r="E2009">
        <v>0</v>
      </c>
      <c r="F2009">
        <v>0</v>
      </c>
      <c r="G2009">
        <v>0</v>
      </c>
      <c r="H2009">
        <v>0</v>
      </c>
      <c r="I2009">
        <v>7</v>
      </c>
      <c r="J2009" t="s">
        <v>1276</v>
      </c>
      <c r="K2009" t="str">
        <f>INDEX('Planning Periods'!$O$2:$O$540,MATCH('Table B Values'!A2009,'Planning Periods'!$A$2:$A$540,0))</f>
        <v>Contra Costa County</v>
      </c>
    </row>
    <row r="2010" spans="1:11">
      <c r="A2010" t="s">
        <v>800</v>
      </c>
      <c r="B2010">
        <v>2019</v>
      </c>
      <c r="C2010">
        <v>0</v>
      </c>
      <c r="D2010">
        <v>0</v>
      </c>
      <c r="E2010">
        <v>0</v>
      </c>
      <c r="F2010">
        <v>0</v>
      </c>
      <c r="G2010">
        <v>0</v>
      </c>
      <c r="H2010">
        <v>0</v>
      </c>
      <c r="I2010">
        <v>36</v>
      </c>
      <c r="J2010" t="s">
        <v>1276</v>
      </c>
      <c r="K2010" t="str">
        <f>INDEX('Planning Periods'!$O$2:$O$540,MATCH('Table B Values'!A2010,'Planning Periods'!$A$2:$A$540,0))</f>
        <v>San Luis Obispo County</v>
      </c>
    </row>
    <row r="2011" spans="1:11">
      <c r="A2011" t="s">
        <v>1205</v>
      </c>
      <c r="B2011">
        <v>2019</v>
      </c>
      <c r="C2011">
        <v>0</v>
      </c>
      <c r="D2011">
        <v>0</v>
      </c>
      <c r="E2011">
        <v>3</v>
      </c>
      <c r="F2011">
        <v>6</v>
      </c>
      <c r="G2011">
        <v>0</v>
      </c>
      <c r="H2011">
        <v>18</v>
      </c>
      <c r="I2011">
        <v>89</v>
      </c>
      <c r="J2011" t="s">
        <v>1276</v>
      </c>
      <c r="K2011" t="str">
        <f>INDEX('Planning Periods'!$O$2:$O$540,MATCH('Table B Values'!A2011,'Planning Periods'!$A$2:$A$540,0))</f>
        <v>Contra Costa County</v>
      </c>
    </row>
    <row r="2012" spans="1:11">
      <c r="A2012" t="s">
        <v>1201</v>
      </c>
      <c r="B2012">
        <v>2019</v>
      </c>
      <c r="C2012">
        <v>0</v>
      </c>
      <c r="D2012">
        <v>2</v>
      </c>
      <c r="E2012">
        <v>0</v>
      </c>
      <c r="F2012">
        <v>2</v>
      </c>
      <c r="G2012">
        <v>0</v>
      </c>
      <c r="H2012">
        <v>4</v>
      </c>
      <c r="I2012">
        <v>3</v>
      </c>
      <c r="J2012" t="s">
        <v>1276</v>
      </c>
      <c r="K2012" t="str">
        <f>INDEX('Planning Periods'!$O$2:$O$540,MATCH('Table B Values'!A2012,'Planning Periods'!$A$2:$A$540,0))</f>
        <v>Alameda County</v>
      </c>
    </row>
    <row r="2013" spans="1:11">
      <c r="A2013" t="s">
        <v>780</v>
      </c>
      <c r="B2013">
        <v>2019</v>
      </c>
      <c r="C2013">
        <v>0</v>
      </c>
      <c r="D2013">
        <v>0</v>
      </c>
      <c r="E2013">
        <v>0</v>
      </c>
      <c r="F2013">
        <v>0</v>
      </c>
      <c r="G2013">
        <v>0</v>
      </c>
      <c r="H2013">
        <v>13</v>
      </c>
      <c r="I2013">
        <v>13</v>
      </c>
      <c r="J2013" t="s">
        <v>1276</v>
      </c>
      <c r="K2013" t="str">
        <f>INDEX('Planning Periods'!$O$2:$O$540,MATCH('Table B Values'!A2013,'Planning Periods'!$A$2:$A$540,0))</f>
        <v>San Luis Obispo County</v>
      </c>
    </row>
    <row r="2014" spans="1:11">
      <c r="A2014" t="s">
        <v>1199</v>
      </c>
      <c r="B2014">
        <v>2019</v>
      </c>
      <c r="C2014">
        <v>0</v>
      </c>
      <c r="D2014">
        <v>0</v>
      </c>
      <c r="E2014">
        <v>4</v>
      </c>
      <c r="F2014">
        <v>0</v>
      </c>
      <c r="G2014">
        <v>11</v>
      </c>
      <c r="H2014">
        <v>30</v>
      </c>
      <c r="I2014">
        <v>117</v>
      </c>
      <c r="J2014" t="s">
        <v>1276</v>
      </c>
      <c r="K2014" t="str">
        <f>INDEX('Planning Periods'!$O$2:$O$540,MATCH('Table B Values'!A2014,'Planning Periods'!$A$2:$A$540,0))</f>
        <v>Sonoma County</v>
      </c>
    </row>
    <row r="2015" spans="1:11">
      <c r="A2015" t="s">
        <v>797</v>
      </c>
      <c r="B2015">
        <v>2019</v>
      </c>
      <c r="C2015">
        <v>0</v>
      </c>
      <c r="D2015">
        <v>0</v>
      </c>
      <c r="E2015">
        <v>0</v>
      </c>
      <c r="F2015">
        <v>21</v>
      </c>
      <c r="G2015">
        <v>0</v>
      </c>
      <c r="H2015">
        <v>2</v>
      </c>
      <c r="I2015">
        <v>0</v>
      </c>
      <c r="J2015" t="s">
        <v>1276</v>
      </c>
      <c r="K2015" t="str">
        <f>INDEX('Planning Periods'!$O$2:$O$540,MATCH('Table B Values'!A2015,'Planning Periods'!$A$2:$A$540,0))</f>
        <v>Los Angeles County</v>
      </c>
    </row>
    <row r="2016" spans="1:11">
      <c r="A2016" t="s">
        <v>924</v>
      </c>
      <c r="B2016">
        <v>2019</v>
      </c>
      <c r="C2016">
        <v>0</v>
      </c>
      <c r="D2016">
        <v>0</v>
      </c>
      <c r="E2016">
        <v>0</v>
      </c>
      <c r="F2016">
        <v>13</v>
      </c>
      <c r="G2016">
        <v>0</v>
      </c>
      <c r="H2016">
        <v>20</v>
      </c>
      <c r="I2016">
        <v>247</v>
      </c>
      <c r="J2016" t="s">
        <v>1276</v>
      </c>
      <c r="K2016" t="str">
        <f>INDEX('Planning Periods'!$O$2:$O$540,MATCH('Table B Values'!A2016,'Planning Periods'!$A$2:$A$540,0))</f>
        <v>San Diego County</v>
      </c>
    </row>
    <row r="2017" spans="1:11">
      <c r="A2017" t="s">
        <v>809</v>
      </c>
      <c r="B2017">
        <v>2019</v>
      </c>
      <c r="C2017">
        <v>0</v>
      </c>
      <c r="D2017">
        <v>0</v>
      </c>
      <c r="E2017">
        <v>0</v>
      </c>
      <c r="F2017">
        <v>0</v>
      </c>
      <c r="G2017">
        <v>0</v>
      </c>
      <c r="H2017">
        <v>16</v>
      </c>
      <c r="I2017">
        <v>1</v>
      </c>
      <c r="J2017" t="s">
        <v>1276</v>
      </c>
      <c r="K2017" t="str">
        <f>INDEX('Planning Periods'!$O$2:$O$540,MATCH('Table B Values'!A2017,'Planning Periods'!$A$2:$A$540,0))</f>
        <v>Ventura County</v>
      </c>
    </row>
    <row r="2018" spans="1:11">
      <c r="A2018" t="s">
        <v>812</v>
      </c>
      <c r="B2018">
        <v>2019</v>
      </c>
      <c r="C2018">
        <v>58</v>
      </c>
      <c r="D2018">
        <v>0</v>
      </c>
      <c r="E2018">
        <v>42</v>
      </c>
      <c r="F2018">
        <v>0</v>
      </c>
      <c r="G2018">
        <v>0</v>
      </c>
      <c r="H2018">
        <v>0</v>
      </c>
      <c r="I2018" s="359">
        <v>1452</v>
      </c>
      <c r="J2018" t="s">
        <v>1276</v>
      </c>
      <c r="K2018" t="str">
        <f>INDEX('Planning Periods'!$O$2:$O$540,MATCH('Table B Values'!A2018,'Planning Periods'!$A$2:$A$540,0))</f>
        <v>San Bernardino County</v>
      </c>
    </row>
    <row r="2019" spans="1:11">
      <c r="A2019" t="s">
        <v>1255</v>
      </c>
      <c r="B2019">
        <v>2019</v>
      </c>
      <c r="C2019">
        <v>0</v>
      </c>
      <c r="D2019">
        <v>0</v>
      </c>
      <c r="E2019">
        <v>0</v>
      </c>
      <c r="F2019">
        <v>0</v>
      </c>
      <c r="G2019">
        <v>0</v>
      </c>
      <c r="H2019">
        <v>0</v>
      </c>
      <c r="I2019">
        <v>262</v>
      </c>
      <c r="J2019" t="s">
        <v>1276</v>
      </c>
      <c r="K2019" t="str">
        <f>INDEX('Planning Periods'!$O$2:$O$540,MATCH('Table B Values'!A2019,'Planning Periods'!$A$2:$A$540,0))</f>
        <v>Contra Costa County</v>
      </c>
    </row>
    <row r="2020" spans="1:11">
      <c r="A2020" t="s">
        <v>1257</v>
      </c>
      <c r="B2020">
        <v>2019</v>
      </c>
      <c r="C2020">
        <v>3</v>
      </c>
      <c r="D2020">
        <v>9</v>
      </c>
      <c r="E2020">
        <v>3</v>
      </c>
      <c r="F2020">
        <v>1</v>
      </c>
      <c r="G2020">
        <v>1</v>
      </c>
      <c r="H2020">
        <v>4</v>
      </c>
      <c r="I2020" s="359">
        <v>103</v>
      </c>
      <c r="J2020" t="s">
        <v>1276</v>
      </c>
      <c r="K2020" t="str">
        <f>INDEX('Planning Periods'!$O$2:$O$540,MATCH('Table B Values'!A2020,'Planning Periods'!$A$2:$A$540,0))</f>
        <v>Marin County</v>
      </c>
    </row>
    <row r="2021" spans="1:11">
      <c r="A2021" t="s">
        <v>1256</v>
      </c>
      <c r="B2021">
        <v>2019</v>
      </c>
      <c r="C2021">
        <v>0</v>
      </c>
      <c r="D2021">
        <v>14</v>
      </c>
      <c r="E2021">
        <v>0</v>
      </c>
      <c r="F2021">
        <v>43</v>
      </c>
      <c r="G2021">
        <v>0</v>
      </c>
      <c r="H2021">
        <v>0</v>
      </c>
      <c r="I2021">
        <v>33</v>
      </c>
      <c r="J2021" t="s">
        <v>1276</v>
      </c>
      <c r="K2021" t="str">
        <f>INDEX('Planning Periods'!$O$2:$O$540,MATCH('Table B Values'!A2021,'Planning Periods'!$A$2:$A$540,0))</f>
        <v>Stanislaus County</v>
      </c>
    </row>
    <row r="2022" spans="1:11">
      <c r="A2022" t="s">
        <v>1254</v>
      </c>
      <c r="B2022">
        <v>2019</v>
      </c>
      <c r="C2022">
        <v>120</v>
      </c>
      <c r="D2022">
        <v>0</v>
      </c>
      <c r="E2022">
        <v>307</v>
      </c>
      <c r="F2022">
        <v>0</v>
      </c>
      <c r="G2022">
        <v>9</v>
      </c>
      <c r="H2022">
        <v>0</v>
      </c>
      <c r="I2022">
        <v>1727</v>
      </c>
      <c r="J2022" t="s">
        <v>1276</v>
      </c>
      <c r="K2022" t="str">
        <f>INDEX('Planning Periods'!$O$2:$O$540,MATCH('Table B Values'!A2022,'Planning Periods'!$A$2:$A$540,0))</f>
        <v>Alameda County</v>
      </c>
    </row>
    <row r="2023" spans="1:11">
      <c r="A2023" t="s">
        <v>803</v>
      </c>
      <c r="B2023">
        <v>2019</v>
      </c>
      <c r="C2023">
        <v>0</v>
      </c>
      <c r="D2023">
        <v>0</v>
      </c>
      <c r="E2023">
        <v>0</v>
      </c>
      <c r="F2023">
        <v>0</v>
      </c>
      <c r="G2023">
        <v>0</v>
      </c>
      <c r="H2023">
        <v>662</v>
      </c>
      <c r="I2023">
        <v>418</v>
      </c>
      <c r="J2023" t="s">
        <v>1276</v>
      </c>
      <c r="K2023" t="str">
        <f>INDEX('Planning Periods'!$O$2:$O$540,MATCH('Table B Values'!A2023,'Planning Periods'!$A$2:$A$540,0))</f>
        <v>Orange County</v>
      </c>
    </row>
    <row r="2024" spans="1:11">
      <c r="A2024" t="s">
        <v>824</v>
      </c>
      <c r="B2024">
        <v>2019</v>
      </c>
      <c r="C2024">
        <v>0</v>
      </c>
      <c r="D2024">
        <v>0</v>
      </c>
      <c r="E2024">
        <v>0</v>
      </c>
      <c r="F2024">
        <v>0</v>
      </c>
      <c r="G2024">
        <v>0</v>
      </c>
      <c r="H2024">
        <v>0</v>
      </c>
      <c r="I2024">
        <v>137</v>
      </c>
      <c r="J2024" t="s">
        <v>1276</v>
      </c>
      <c r="K2024" t="str">
        <f>INDEX('Planning Periods'!$O$2:$O$540,MATCH('Table B Values'!A2024,'Planning Periods'!$A$2:$A$540,0))</f>
        <v>Ventura County</v>
      </c>
    </row>
    <row r="2025" spans="1:11">
      <c r="A2025" t="s">
        <v>1214</v>
      </c>
      <c r="B2025">
        <v>2019</v>
      </c>
      <c r="C2025">
        <v>0</v>
      </c>
      <c r="D2025">
        <v>0</v>
      </c>
      <c r="E2025">
        <v>3</v>
      </c>
      <c r="F2025">
        <v>0</v>
      </c>
      <c r="G2025">
        <v>0</v>
      </c>
      <c r="H2025">
        <v>1</v>
      </c>
      <c r="I2025">
        <v>1</v>
      </c>
      <c r="J2025" t="s">
        <v>1276</v>
      </c>
      <c r="K2025" t="str">
        <f>INDEX('Planning Periods'!$O$2:$O$540,MATCH('Table B Values'!A2025,'Planning Periods'!$A$2:$A$540,0))</f>
        <v>Monterey County</v>
      </c>
    </row>
    <row r="2026" spans="1:11">
      <c r="A2026" t="s">
        <v>1215</v>
      </c>
      <c r="B2026">
        <v>2019</v>
      </c>
      <c r="C2026">
        <v>0</v>
      </c>
      <c r="D2026">
        <v>0</v>
      </c>
      <c r="E2026">
        <v>0</v>
      </c>
      <c r="F2026">
        <v>0</v>
      </c>
      <c r="G2026">
        <v>0</v>
      </c>
      <c r="H2026">
        <v>0</v>
      </c>
      <c r="I2026">
        <v>14</v>
      </c>
      <c r="J2026" t="s">
        <v>1276</v>
      </c>
      <c r="K2026" t="str">
        <f>INDEX('Planning Periods'!$O$2:$O$540,MATCH('Table B Values'!A2026,'Planning Periods'!$A$2:$A$540,0))</f>
        <v>San Mateo County</v>
      </c>
    </row>
    <row r="2027" spans="1:11">
      <c r="A2027" t="s">
        <v>815</v>
      </c>
      <c r="B2027">
        <v>2019</v>
      </c>
      <c r="C2027">
        <v>0</v>
      </c>
      <c r="D2027">
        <v>0</v>
      </c>
      <c r="E2027">
        <v>1</v>
      </c>
      <c r="F2027">
        <v>0</v>
      </c>
      <c r="G2027">
        <v>0</v>
      </c>
      <c r="H2027">
        <v>0</v>
      </c>
      <c r="I2027">
        <v>56</v>
      </c>
      <c r="J2027" t="s">
        <v>1276</v>
      </c>
      <c r="K2027" t="str">
        <f>INDEX('Planning Periods'!$O$2:$O$540,MATCH('Table B Values'!A2027,'Planning Periods'!$A$2:$A$540,0))</f>
        <v>Butte County</v>
      </c>
    </row>
    <row r="2028" spans="1:11">
      <c r="A2028" t="s">
        <v>806</v>
      </c>
      <c r="B2028">
        <v>2019</v>
      </c>
      <c r="C2028">
        <v>0</v>
      </c>
      <c r="D2028">
        <v>0</v>
      </c>
      <c r="E2028">
        <v>0</v>
      </c>
      <c r="F2028">
        <v>0</v>
      </c>
      <c r="G2028">
        <v>0</v>
      </c>
      <c r="H2028">
        <v>0</v>
      </c>
      <c r="I2028">
        <v>273</v>
      </c>
      <c r="J2028" t="s">
        <v>1276</v>
      </c>
      <c r="K2028" t="str">
        <f>INDEX('Planning Periods'!$O$2:$O$540,MATCH('Table B Values'!A2028,'Planning Periods'!$A$2:$A$540,0))</f>
        <v>Orange County</v>
      </c>
    </row>
    <row r="2029" spans="1:11">
      <c r="A2029" t="s">
        <v>1206</v>
      </c>
      <c r="B2029">
        <v>2019</v>
      </c>
      <c r="C2029">
        <v>0</v>
      </c>
      <c r="D2029">
        <v>0</v>
      </c>
      <c r="E2029">
        <v>0</v>
      </c>
      <c r="F2029">
        <v>0</v>
      </c>
      <c r="G2029">
        <v>0</v>
      </c>
      <c r="H2029">
        <v>7</v>
      </c>
      <c r="I2029">
        <v>33</v>
      </c>
      <c r="J2029" t="s">
        <v>1276</v>
      </c>
      <c r="K2029" t="str">
        <f>INDEX('Planning Periods'!$O$2:$O$540,MATCH('Table B Values'!A2029,'Planning Periods'!$A$2:$A$540,0))</f>
        <v>Contra Costa County</v>
      </c>
    </row>
    <row r="2030" spans="1:11">
      <c r="A2030" t="s">
        <v>1207</v>
      </c>
      <c r="B2030">
        <v>2019</v>
      </c>
      <c r="C2030">
        <v>0</v>
      </c>
      <c r="D2030">
        <v>0</v>
      </c>
      <c r="E2030">
        <v>0</v>
      </c>
      <c r="F2030">
        <v>3</v>
      </c>
      <c r="G2030">
        <v>0</v>
      </c>
      <c r="H2030">
        <v>22</v>
      </c>
      <c r="I2030">
        <v>0</v>
      </c>
      <c r="J2030" t="s">
        <v>1276</v>
      </c>
      <c r="K2030" t="str">
        <f>INDEX('Planning Periods'!$O$2:$O$540,MATCH('Table B Values'!A2030,'Planning Periods'!$A$2:$A$540,0))</f>
        <v>Glenn County</v>
      </c>
    </row>
    <row r="2031" spans="1:11">
      <c r="A2031" t="s">
        <v>1128</v>
      </c>
      <c r="B2031">
        <v>2019</v>
      </c>
      <c r="C2031">
        <v>0</v>
      </c>
      <c r="D2031">
        <v>6</v>
      </c>
      <c r="E2031">
        <v>0</v>
      </c>
      <c r="F2031">
        <v>0</v>
      </c>
      <c r="G2031">
        <v>0</v>
      </c>
      <c r="H2031">
        <v>1</v>
      </c>
      <c r="I2031">
        <v>12</v>
      </c>
      <c r="J2031" t="s">
        <v>1276</v>
      </c>
      <c r="K2031" t="str">
        <f>INDEX('Planning Periods'!$O$2:$O$540,MATCH('Table B Values'!A2031,'Planning Periods'!$A$2:$A$540,0))</f>
        <v>Sacramento County</v>
      </c>
    </row>
    <row r="2032" spans="1:11">
      <c r="A2032" t="s">
        <v>1085</v>
      </c>
      <c r="B2032">
        <v>2019</v>
      </c>
      <c r="C2032">
        <v>0</v>
      </c>
      <c r="D2032">
        <v>2</v>
      </c>
      <c r="E2032">
        <v>47</v>
      </c>
      <c r="F2032">
        <v>2</v>
      </c>
      <c r="G2032">
        <v>0</v>
      </c>
      <c r="H2032">
        <v>59</v>
      </c>
      <c r="I2032">
        <v>212</v>
      </c>
      <c r="J2032" t="s">
        <v>1276</v>
      </c>
      <c r="K2032" t="str">
        <f>INDEX('Planning Periods'!$O$2:$O$540,MATCH('Table B Values'!A2032,'Planning Periods'!$A$2:$A$540,0))</f>
        <v>San Diego County</v>
      </c>
    </row>
    <row r="2033" spans="1:11">
      <c r="A2033" t="s">
        <v>1166</v>
      </c>
      <c r="B2033">
        <v>2019</v>
      </c>
      <c r="C2033">
        <v>0</v>
      </c>
      <c r="D2033">
        <v>0</v>
      </c>
      <c r="E2033">
        <v>0</v>
      </c>
      <c r="F2033">
        <v>0</v>
      </c>
      <c r="G2033">
        <v>0</v>
      </c>
      <c r="H2033">
        <v>0</v>
      </c>
      <c r="I2033">
        <v>7</v>
      </c>
      <c r="J2033" t="s">
        <v>1276</v>
      </c>
      <c r="K2033" t="str">
        <f>INDEX('Planning Periods'!$O$2:$O$540,MATCH('Table B Values'!A2033,'Planning Periods'!$A$2:$A$540,0))</f>
        <v>Santa Cruz County</v>
      </c>
    </row>
    <row r="2034" spans="1:11">
      <c r="A2034" t="s">
        <v>1095</v>
      </c>
      <c r="B2034">
        <v>2019</v>
      </c>
      <c r="C2034">
        <v>0</v>
      </c>
      <c r="D2034">
        <v>0</v>
      </c>
      <c r="E2034">
        <v>0</v>
      </c>
      <c r="F2034">
        <v>0</v>
      </c>
      <c r="G2034">
        <v>0</v>
      </c>
      <c r="H2034">
        <v>0</v>
      </c>
      <c r="I2034" s="359">
        <v>144</v>
      </c>
      <c r="J2034" t="s">
        <v>1276</v>
      </c>
      <c r="K2034" t="str">
        <f>INDEX('Planning Periods'!$O$2:$O$540,MATCH('Table B Values'!A2034,'Planning Periods'!$A$2:$A$540,0))</f>
        <v>Riverside County</v>
      </c>
    </row>
    <row r="2035" spans="1:11">
      <c r="A2035" t="s">
        <v>1087</v>
      </c>
      <c r="B2035">
        <v>2019</v>
      </c>
      <c r="C2035">
        <v>0</v>
      </c>
      <c r="D2035">
        <v>0</v>
      </c>
      <c r="E2035">
        <v>0</v>
      </c>
      <c r="F2035">
        <v>0</v>
      </c>
      <c r="G2035">
        <v>0</v>
      </c>
      <c r="H2035">
        <v>0</v>
      </c>
      <c r="I2035">
        <v>248</v>
      </c>
      <c r="J2035" t="s">
        <v>1276</v>
      </c>
      <c r="K2035" t="str">
        <f>INDEX('Planning Periods'!$O$2:$O$540,MATCH('Table B Values'!A2035,'Planning Periods'!$A$2:$A$540,0))</f>
        <v>Los Angeles County</v>
      </c>
    </row>
    <row r="2036" spans="1:11">
      <c r="A2036" t="s">
        <v>1164</v>
      </c>
      <c r="B2036">
        <v>2019</v>
      </c>
      <c r="C2036">
        <v>0</v>
      </c>
      <c r="D2036">
        <v>0</v>
      </c>
      <c r="E2036">
        <v>0</v>
      </c>
      <c r="F2036">
        <v>0</v>
      </c>
      <c r="G2036">
        <v>0</v>
      </c>
      <c r="H2036">
        <v>0</v>
      </c>
      <c r="I2036">
        <v>25</v>
      </c>
      <c r="J2036" t="s">
        <v>1276</v>
      </c>
      <c r="K2036" t="str">
        <f>INDEX('Planning Periods'!$O$2:$O$540,MATCH('Table B Values'!A2036,'Planning Periods'!$A$2:$A$540,0))</f>
        <v>Santa Barbara County</v>
      </c>
    </row>
    <row r="2037" spans="1:11">
      <c r="A2037" t="s">
        <v>1090</v>
      </c>
      <c r="B2037">
        <v>2019</v>
      </c>
      <c r="C2037">
        <v>0</v>
      </c>
      <c r="D2037">
        <v>0</v>
      </c>
      <c r="E2037">
        <v>2</v>
      </c>
      <c r="F2037">
        <v>0</v>
      </c>
      <c r="G2037">
        <v>6</v>
      </c>
      <c r="H2037">
        <v>8</v>
      </c>
      <c r="I2037">
        <v>72</v>
      </c>
      <c r="J2037" t="s">
        <v>1276</v>
      </c>
      <c r="K2037" t="str">
        <f>INDEX('Planning Periods'!$O$2:$O$540,MATCH('Table B Values'!A2037,'Planning Periods'!$A$2:$A$540,0))</f>
        <v>Ventura County</v>
      </c>
    </row>
    <row r="2038" spans="1:11">
      <c r="A2038" t="s">
        <v>1165</v>
      </c>
      <c r="B2038">
        <v>2019</v>
      </c>
      <c r="C2038">
        <v>0</v>
      </c>
      <c r="D2038">
        <v>0</v>
      </c>
      <c r="E2038">
        <v>0</v>
      </c>
      <c r="F2038">
        <v>0</v>
      </c>
      <c r="G2038">
        <v>0</v>
      </c>
      <c r="H2038">
        <v>0</v>
      </c>
      <c r="I2038">
        <v>36</v>
      </c>
      <c r="J2038" t="s">
        <v>1276</v>
      </c>
      <c r="K2038" t="str">
        <f>INDEX('Planning Periods'!$O$2:$O$540,MATCH('Table B Values'!A2038,'Planning Periods'!$A$2:$A$540,0))</f>
        <v>Santa Clara County</v>
      </c>
    </row>
    <row r="2039" spans="1:11">
      <c r="A2039" t="s">
        <v>1154</v>
      </c>
      <c r="B2039">
        <v>2019</v>
      </c>
      <c r="C2039">
        <v>0</v>
      </c>
      <c r="D2039">
        <v>0</v>
      </c>
      <c r="E2039">
        <v>0</v>
      </c>
      <c r="F2039">
        <v>0</v>
      </c>
      <c r="G2039">
        <v>4</v>
      </c>
      <c r="H2039">
        <v>0</v>
      </c>
      <c r="I2039">
        <v>5</v>
      </c>
      <c r="J2039" t="s">
        <v>1276</v>
      </c>
      <c r="K2039" t="str">
        <f>INDEX('Planning Periods'!$O$2:$O$540,MATCH('Table B Values'!A2039,'Planning Periods'!$A$2:$A$540,0))</f>
        <v>Madera County</v>
      </c>
    </row>
    <row r="2040" spans="1:11">
      <c r="A2040" t="s">
        <v>927</v>
      </c>
      <c r="B2040">
        <v>2019</v>
      </c>
      <c r="C2040">
        <v>0</v>
      </c>
      <c r="D2040">
        <v>0</v>
      </c>
      <c r="E2040">
        <v>0</v>
      </c>
      <c r="F2040">
        <v>0</v>
      </c>
      <c r="G2040">
        <v>0</v>
      </c>
      <c r="H2040">
        <v>0</v>
      </c>
      <c r="I2040">
        <v>60</v>
      </c>
      <c r="J2040" t="s">
        <v>1276</v>
      </c>
      <c r="K2040" t="str">
        <f>INDEX('Planning Periods'!$O$2:$O$540,MATCH('Table B Values'!A2040,'Planning Periods'!$A$2:$A$540,0))</f>
        <v>San Bernardino County</v>
      </c>
    </row>
    <row r="2041" spans="1:11">
      <c r="A2041" t="s">
        <v>1097</v>
      </c>
      <c r="B2041">
        <v>2019</v>
      </c>
      <c r="C2041">
        <v>0</v>
      </c>
      <c r="D2041">
        <v>0</v>
      </c>
      <c r="E2041">
        <v>0</v>
      </c>
      <c r="F2041">
        <v>0</v>
      </c>
      <c r="G2041">
        <v>0</v>
      </c>
      <c r="H2041">
        <v>0</v>
      </c>
      <c r="I2041">
        <v>550</v>
      </c>
      <c r="J2041" t="s">
        <v>1276</v>
      </c>
      <c r="K2041" t="str">
        <f>INDEX('Planning Periods'!$O$2:$O$540,MATCH('Table B Values'!A2041,'Planning Periods'!$A$2:$A$540,0))</f>
        <v>San Bernardino County</v>
      </c>
    </row>
    <row r="2042" spans="1:11">
      <c r="A2042" t="s">
        <v>836</v>
      </c>
      <c r="B2042">
        <v>2019</v>
      </c>
      <c r="C2042">
        <v>0</v>
      </c>
      <c r="D2042">
        <v>0</v>
      </c>
      <c r="E2042">
        <v>0</v>
      </c>
      <c r="F2042">
        <v>0</v>
      </c>
      <c r="G2042">
        <v>0</v>
      </c>
      <c r="H2042">
        <v>0</v>
      </c>
      <c r="I2042">
        <v>840</v>
      </c>
      <c r="J2042" t="s">
        <v>1276</v>
      </c>
      <c r="K2042" t="str">
        <f>INDEX('Planning Periods'!$O$2:$O$540,MATCH('Table B Values'!A2042,'Planning Periods'!$A$2:$A$540,0))</f>
        <v>San Diego County</v>
      </c>
    </row>
    <row r="2043" spans="1:11">
      <c r="A2043" t="s">
        <v>1294</v>
      </c>
      <c r="B2043">
        <v>2019</v>
      </c>
      <c r="C2043">
        <v>0</v>
      </c>
      <c r="D2043">
        <v>0</v>
      </c>
      <c r="E2043">
        <v>0</v>
      </c>
      <c r="F2043">
        <v>0</v>
      </c>
      <c r="G2043">
        <v>0</v>
      </c>
      <c r="H2043">
        <v>6</v>
      </c>
      <c r="I2043">
        <v>58</v>
      </c>
      <c r="J2043" t="s">
        <v>1276</v>
      </c>
      <c r="K2043" t="str">
        <f>INDEX('Planning Periods'!$O$2:$O$540,MATCH('Table B Values'!A2043,'Planning Periods'!$A$2:$A$540,0))</f>
        <v>Stanislaus County</v>
      </c>
    </row>
    <row r="2044" spans="1:11">
      <c r="A2044" t="s">
        <v>838</v>
      </c>
      <c r="B2044">
        <v>2019</v>
      </c>
      <c r="C2044">
        <v>0</v>
      </c>
      <c r="D2044">
        <v>0</v>
      </c>
      <c r="E2044">
        <v>0</v>
      </c>
      <c r="F2044">
        <v>0</v>
      </c>
      <c r="G2044">
        <v>0</v>
      </c>
      <c r="H2044">
        <v>143</v>
      </c>
      <c r="I2044">
        <v>571</v>
      </c>
      <c r="J2044" t="s">
        <v>1276</v>
      </c>
      <c r="K2044" t="str">
        <f>INDEX('Planning Periods'!$O$2:$O$540,MATCH('Table B Values'!A2044,'Planning Periods'!$A$2:$A$540,0))</f>
        <v>Butte County</v>
      </c>
    </row>
    <row r="2045" spans="1:11">
      <c r="A2045" t="s">
        <v>1101</v>
      </c>
      <c r="B2045">
        <v>2019</v>
      </c>
      <c r="C2045">
        <v>0</v>
      </c>
      <c r="D2045">
        <v>2</v>
      </c>
      <c r="E2045">
        <v>0</v>
      </c>
      <c r="F2045">
        <v>0</v>
      </c>
      <c r="G2045">
        <v>0</v>
      </c>
      <c r="H2045">
        <v>1</v>
      </c>
      <c r="I2045">
        <v>0</v>
      </c>
      <c r="J2045" t="s">
        <v>1276</v>
      </c>
      <c r="K2045" t="str">
        <f>INDEX('Planning Periods'!$O$2:$O$540,MATCH('Table B Values'!A2045,'Planning Periods'!$A$2:$A$540,0))</f>
        <v>Los Angeles County</v>
      </c>
    </row>
    <row r="2046" spans="1:11">
      <c r="A2046" t="s">
        <v>1155</v>
      </c>
      <c r="B2046">
        <v>2019</v>
      </c>
      <c r="C2046">
        <v>0</v>
      </c>
      <c r="D2046">
        <v>0</v>
      </c>
      <c r="E2046">
        <v>0</v>
      </c>
      <c r="F2046">
        <v>0</v>
      </c>
      <c r="G2046">
        <v>0</v>
      </c>
      <c r="H2046">
        <v>0</v>
      </c>
      <c r="I2046">
        <v>20</v>
      </c>
      <c r="J2046" t="s">
        <v>1276</v>
      </c>
      <c r="K2046" t="str">
        <f>INDEX('Planning Periods'!$O$2:$O$540,MATCH('Table B Values'!A2046,'Planning Periods'!$A$2:$A$540,0))</f>
        <v>Placer County</v>
      </c>
    </row>
    <row r="2047" spans="1:11">
      <c r="A2047" t="s">
        <v>1267</v>
      </c>
      <c r="B2047">
        <v>2019</v>
      </c>
      <c r="C2047">
        <v>0</v>
      </c>
      <c r="D2047">
        <v>0</v>
      </c>
      <c r="E2047">
        <v>0</v>
      </c>
      <c r="F2047">
        <v>0</v>
      </c>
      <c r="G2047">
        <v>0</v>
      </c>
      <c r="H2047">
        <v>0</v>
      </c>
      <c r="I2047">
        <v>68</v>
      </c>
      <c r="J2047" t="s">
        <v>1276</v>
      </c>
      <c r="K2047" t="str">
        <f>INDEX('Planning Periods'!$O$2:$O$540,MATCH('Table B Values'!A2047,'Planning Periods'!$A$2:$A$540,0))</f>
        <v>Fresno County</v>
      </c>
    </row>
    <row r="2048" spans="1:11">
      <c r="A2048" t="s">
        <v>949</v>
      </c>
      <c r="B2048">
        <v>2019</v>
      </c>
      <c r="C2048">
        <v>0</v>
      </c>
      <c r="D2048">
        <v>1</v>
      </c>
      <c r="E2048">
        <v>0</v>
      </c>
      <c r="F2048">
        <v>0</v>
      </c>
      <c r="G2048">
        <v>0</v>
      </c>
      <c r="H2048">
        <v>0</v>
      </c>
      <c r="I2048">
        <v>0</v>
      </c>
      <c r="J2048" t="s">
        <v>1276</v>
      </c>
      <c r="K2048" t="str">
        <f>INDEX('Planning Periods'!$O$2:$O$540,MATCH('Table B Values'!A2048,'Planning Periods'!$A$2:$A$540,0))</f>
        <v>Colusa County</v>
      </c>
    </row>
    <row r="2049" spans="1:11">
      <c r="A2049" t="s">
        <v>1126</v>
      </c>
      <c r="B2049">
        <v>2019</v>
      </c>
      <c r="C2049">
        <v>0</v>
      </c>
      <c r="D2049">
        <v>0</v>
      </c>
      <c r="E2049">
        <v>0</v>
      </c>
      <c r="F2049">
        <v>0</v>
      </c>
      <c r="G2049">
        <v>0</v>
      </c>
      <c r="H2049">
        <v>0</v>
      </c>
      <c r="I2049">
        <v>61</v>
      </c>
      <c r="J2049" t="s">
        <v>1276</v>
      </c>
      <c r="K2049" t="str">
        <f>INDEX('Planning Periods'!$O$2:$O$540,MATCH('Table B Values'!A2049,'Planning Periods'!$A$2:$A$540,0))</f>
        <v>San Bernardino County</v>
      </c>
    </row>
    <row r="2050" spans="1:11">
      <c r="A2050" t="s">
        <v>1123</v>
      </c>
      <c r="B2050">
        <v>2019</v>
      </c>
      <c r="C2050">
        <v>0</v>
      </c>
      <c r="D2050">
        <v>3</v>
      </c>
      <c r="E2050">
        <v>0</v>
      </c>
      <c r="F2050">
        <v>2</v>
      </c>
      <c r="G2050">
        <v>0</v>
      </c>
      <c r="H2050">
        <v>18</v>
      </c>
      <c r="I2050">
        <v>43</v>
      </c>
      <c r="J2050" t="s">
        <v>1276</v>
      </c>
      <c r="K2050" t="str">
        <f>INDEX('Planning Periods'!$O$2:$O$540,MATCH('Table B Values'!A2050,'Planning Periods'!$A$2:$A$540,0))</f>
        <v>Los Angeles County</v>
      </c>
    </row>
    <row r="2051" spans="1:11">
      <c r="A2051" t="s">
        <v>1124</v>
      </c>
      <c r="B2051">
        <v>2019</v>
      </c>
      <c r="C2051">
        <v>0</v>
      </c>
      <c r="D2051">
        <v>3</v>
      </c>
      <c r="E2051">
        <v>0</v>
      </c>
      <c r="F2051">
        <v>0</v>
      </c>
      <c r="G2051">
        <v>0</v>
      </c>
      <c r="H2051">
        <v>3</v>
      </c>
      <c r="I2051">
        <v>3</v>
      </c>
      <c r="J2051" t="s">
        <v>1276</v>
      </c>
      <c r="K2051" t="str">
        <f>INDEX('Planning Periods'!$O$2:$O$540,MATCH('Table B Values'!A2051,'Planning Periods'!$A$2:$A$540,0))</f>
        <v>Lake County</v>
      </c>
    </row>
    <row r="2052" spans="1:11">
      <c r="A2052" t="s">
        <v>1156</v>
      </c>
      <c r="B2052">
        <v>2019</v>
      </c>
      <c r="C2052">
        <v>0</v>
      </c>
      <c r="D2052">
        <v>0</v>
      </c>
      <c r="E2052">
        <v>60</v>
      </c>
      <c r="F2052">
        <v>0</v>
      </c>
      <c r="G2052">
        <v>0</v>
      </c>
      <c r="H2052">
        <v>507</v>
      </c>
      <c r="I2052">
        <v>526</v>
      </c>
      <c r="J2052" t="s">
        <v>1276</v>
      </c>
      <c r="K2052" t="str">
        <f>INDEX('Planning Periods'!$O$2:$O$540,MATCH('Table B Values'!A2052,'Planning Periods'!$A$2:$A$540,0))</f>
        <v>Fresno County</v>
      </c>
    </row>
    <row r="2053" spans="1:11">
      <c r="A2053" t="s">
        <v>1159</v>
      </c>
      <c r="B2053">
        <v>2019</v>
      </c>
      <c r="C2053">
        <v>0</v>
      </c>
      <c r="D2053">
        <v>1</v>
      </c>
      <c r="E2053">
        <v>0</v>
      </c>
      <c r="F2053">
        <v>2</v>
      </c>
      <c r="G2053">
        <v>0</v>
      </c>
      <c r="H2053">
        <v>2</v>
      </c>
      <c r="I2053">
        <v>24</v>
      </c>
      <c r="J2053" t="s">
        <v>1276</v>
      </c>
      <c r="K2053" t="str">
        <f>INDEX('Planning Periods'!$O$2:$O$540,MATCH('Table B Values'!A2053,'Planning Periods'!$A$2:$A$540,0))</f>
        <v>Sonoma County</v>
      </c>
    </row>
    <row r="2054" spans="1:11">
      <c r="A2054" t="s">
        <v>1149</v>
      </c>
      <c r="B2054">
        <v>2019</v>
      </c>
      <c r="C2054">
        <v>3</v>
      </c>
      <c r="D2054">
        <v>0</v>
      </c>
      <c r="E2054">
        <v>13</v>
      </c>
      <c r="F2054">
        <v>0</v>
      </c>
      <c r="G2054">
        <v>3</v>
      </c>
      <c r="H2054">
        <v>0</v>
      </c>
      <c r="I2054">
        <v>1673</v>
      </c>
      <c r="J2054" t="s">
        <v>1276</v>
      </c>
      <c r="K2054" t="str">
        <f>INDEX('Planning Periods'!$O$2:$O$540,MATCH('Table B Values'!A2054,'Planning Periods'!$A$2:$A$540,0))</f>
        <v>Kern County</v>
      </c>
    </row>
    <row r="2055" spans="1:11">
      <c r="A2055" t="s">
        <v>1289</v>
      </c>
      <c r="B2055">
        <v>2019</v>
      </c>
      <c r="C2055">
        <v>0</v>
      </c>
      <c r="D2055">
        <v>0</v>
      </c>
      <c r="E2055">
        <v>0</v>
      </c>
      <c r="F2055">
        <v>0</v>
      </c>
      <c r="G2055">
        <v>0</v>
      </c>
      <c r="H2055">
        <v>0</v>
      </c>
      <c r="I2055">
        <v>9</v>
      </c>
      <c r="J2055" t="s">
        <v>1276</v>
      </c>
      <c r="K2055" t="str">
        <f>INDEX('Planning Periods'!$O$2:$O$540,MATCH('Table B Values'!A2055,'Planning Periods'!$A$2:$A$540,0))</f>
        <v>Riverside County</v>
      </c>
    </row>
    <row r="2056" spans="1:11">
      <c r="A2056" t="s">
        <v>1102</v>
      </c>
      <c r="B2056">
        <v>2019</v>
      </c>
      <c r="C2056">
        <v>0</v>
      </c>
      <c r="D2056">
        <v>0</v>
      </c>
      <c r="E2056">
        <v>0</v>
      </c>
      <c r="F2056">
        <v>0</v>
      </c>
      <c r="G2056">
        <v>0</v>
      </c>
      <c r="H2056">
        <v>0</v>
      </c>
      <c r="I2056">
        <v>20</v>
      </c>
      <c r="J2056" t="s">
        <v>1276</v>
      </c>
      <c r="K2056" t="str">
        <f>INDEX('Planning Periods'!$O$2:$O$540,MATCH('Table B Values'!A2056,'Planning Periods'!$A$2:$A$540,0))</f>
        <v>Los Angeles County</v>
      </c>
    </row>
    <row r="2057" spans="1:11">
      <c r="A2057" t="s">
        <v>1148</v>
      </c>
      <c r="B2057">
        <v>2019</v>
      </c>
      <c r="C2057">
        <v>0</v>
      </c>
      <c r="D2057">
        <v>0</v>
      </c>
      <c r="E2057">
        <v>0</v>
      </c>
      <c r="F2057">
        <v>0</v>
      </c>
      <c r="G2057">
        <v>0</v>
      </c>
      <c r="H2057">
        <v>0</v>
      </c>
      <c r="I2057">
        <v>179</v>
      </c>
      <c r="J2057" t="s">
        <v>1276</v>
      </c>
      <c r="K2057" t="str">
        <f>INDEX('Planning Periods'!$O$2:$O$540,MATCH('Table B Values'!A2057,'Planning Periods'!$A$2:$A$540,0))</f>
        <v>Los Angeles County</v>
      </c>
    </row>
    <row r="2058" spans="1:11">
      <c r="A2058" t="s">
        <v>1150</v>
      </c>
      <c r="B2058">
        <v>2019</v>
      </c>
      <c r="C2058">
        <v>0</v>
      </c>
      <c r="D2058">
        <v>0</v>
      </c>
      <c r="E2058">
        <v>0</v>
      </c>
      <c r="F2058">
        <v>0</v>
      </c>
      <c r="G2058">
        <v>0</v>
      </c>
      <c r="H2058">
        <v>0</v>
      </c>
      <c r="I2058">
        <v>9</v>
      </c>
      <c r="J2058" t="s">
        <v>1276</v>
      </c>
      <c r="K2058" t="str">
        <f>INDEX('Planning Periods'!$O$2:$O$540,MATCH('Table B Values'!A2058,'Planning Periods'!$A$2:$A$540,0))</f>
        <v>Merced County</v>
      </c>
    </row>
    <row r="2059" spans="1:11">
      <c r="A2059" t="s">
        <v>1103</v>
      </c>
      <c r="B2059">
        <v>2019</v>
      </c>
      <c r="C2059">
        <v>0</v>
      </c>
      <c r="D2059">
        <v>0</v>
      </c>
      <c r="E2059">
        <v>0</v>
      </c>
      <c r="F2059">
        <v>0</v>
      </c>
      <c r="G2059">
        <v>0</v>
      </c>
      <c r="H2059">
        <v>3</v>
      </c>
      <c r="I2059">
        <v>9</v>
      </c>
      <c r="J2059" t="s">
        <v>1276</v>
      </c>
      <c r="K2059" t="str">
        <f>INDEX('Planning Periods'!$O$2:$O$540,MATCH('Table B Values'!A2059,'Planning Periods'!$A$2:$A$540,0))</f>
        <v>Placer County</v>
      </c>
    </row>
    <row r="2060" spans="1:11">
      <c r="A2060" t="s">
        <v>1278</v>
      </c>
      <c r="B2060">
        <v>2019</v>
      </c>
      <c r="C2060">
        <v>0</v>
      </c>
      <c r="D2060">
        <v>0</v>
      </c>
      <c r="E2060">
        <v>1</v>
      </c>
      <c r="F2060">
        <v>0</v>
      </c>
      <c r="G2060">
        <v>16</v>
      </c>
      <c r="H2060">
        <v>0</v>
      </c>
      <c r="I2060">
        <v>0</v>
      </c>
      <c r="J2060" t="s">
        <v>1276</v>
      </c>
      <c r="K2060" t="str">
        <f>INDEX('Planning Periods'!$O$2:$O$540,MATCH('Table B Values'!A2060,'Planning Periods'!$A$2:$A$540,0))</f>
        <v>Kings County</v>
      </c>
    </row>
    <row r="2061" spans="1:11">
      <c r="A2061" t="s">
        <v>1096</v>
      </c>
      <c r="B2061">
        <v>2019</v>
      </c>
      <c r="C2061">
        <v>0</v>
      </c>
      <c r="D2061">
        <v>0</v>
      </c>
      <c r="E2061">
        <v>0</v>
      </c>
      <c r="F2061">
        <v>0</v>
      </c>
      <c r="G2061">
        <v>0</v>
      </c>
      <c r="H2061">
        <v>0</v>
      </c>
      <c r="I2061">
        <v>5</v>
      </c>
      <c r="J2061" t="s">
        <v>1276</v>
      </c>
      <c r="K2061" t="str">
        <f>INDEX('Planning Periods'!$O$2:$O$540,MATCH('Table B Values'!A2061,'Planning Periods'!$A$2:$A$540,0))</f>
        <v>Los Angeles County</v>
      </c>
    </row>
    <row r="2062" spans="1:11">
      <c r="A2062" t="s">
        <v>1088</v>
      </c>
      <c r="B2062">
        <v>2019</v>
      </c>
      <c r="C2062">
        <v>0</v>
      </c>
      <c r="D2062">
        <v>0</v>
      </c>
      <c r="E2062">
        <v>0</v>
      </c>
      <c r="F2062">
        <v>0</v>
      </c>
      <c r="G2062">
        <v>0</v>
      </c>
      <c r="H2062">
        <v>0</v>
      </c>
      <c r="I2062">
        <v>28</v>
      </c>
      <c r="J2062" t="s">
        <v>1276</v>
      </c>
      <c r="K2062" t="str">
        <f>INDEX('Planning Periods'!$O$2:$O$540,MATCH('Table B Values'!A2062,'Planning Periods'!$A$2:$A$540,0))</f>
        <v>Los Angeles County</v>
      </c>
    </row>
    <row r="2063" spans="1:11">
      <c r="A2063" t="s">
        <v>1141</v>
      </c>
      <c r="B2063">
        <v>2019</v>
      </c>
      <c r="C2063">
        <v>0</v>
      </c>
      <c r="D2063">
        <v>0</v>
      </c>
      <c r="E2063">
        <v>0</v>
      </c>
      <c r="F2063">
        <v>0</v>
      </c>
      <c r="G2063">
        <v>0</v>
      </c>
      <c r="H2063">
        <v>0</v>
      </c>
      <c r="I2063">
        <v>12</v>
      </c>
      <c r="J2063" t="s">
        <v>1276</v>
      </c>
      <c r="K2063" t="str">
        <f>INDEX('Planning Periods'!$O$2:$O$540,MATCH('Table B Values'!A2063,'Planning Periods'!$A$2:$A$540,0))</f>
        <v>Los Angeles County</v>
      </c>
    </row>
    <row r="2064" spans="1:11">
      <c r="A2064" t="s">
        <v>1140</v>
      </c>
      <c r="B2064">
        <v>2019</v>
      </c>
      <c r="C2064">
        <v>0</v>
      </c>
      <c r="D2064">
        <v>0</v>
      </c>
      <c r="E2064">
        <v>0</v>
      </c>
      <c r="F2064">
        <v>0</v>
      </c>
      <c r="G2064">
        <v>0</v>
      </c>
      <c r="H2064">
        <v>0</v>
      </c>
      <c r="I2064">
        <v>429</v>
      </c>
      <c r="J2064" t="s">
        <v>1276</v>
      </c>
      <c r="K2064" t="str">
        <f>INDEX('Planning Periods'!$O$2:$O$540,MATCH('Table B Values'!A2064,'Planning Periods'!$A$2:$A$540,0))</f>
        <v>Riverside County</v>
      </c>
    </row>
    <row r="2065" spans="1:11">
      <c r="A2065" t="s">
        <v>1077</v>
      </c>
      <c r="B2065">
        <v>2019</v>
      </c>
      <c r="C2065">
        <v>0</v>
      </c>
      <c r="D2065">
        <v>0</v>
      </c>
      <c r="E2065">
        <v>20</v>
      </c>
      <c r="F2065">
        <v>0</v>
      </c>
      <c r="G2065">
        <v>0</v>
      </c>
      <c r="H2065">
        <v>0</v>
      </c>
      <c r="I2065">
        <v>49</v>
      </c>
      <c r="J2065" t="s">
        <v>1276</v>
      </c>
      <c r="K2065" t="str">
        <f>INDEX('Planning Periods'!$O$2:$O$540,MATCH('Table B Values'!A2065,'Planning Periods'!$A$2:$A$540,0))</f>
        <v>San Luis Obispo County</v>
      </c>
    </row>
    <row r="2066" spans="1:11">
      <c r="A2066" t="s">
        <v>1144</v>
      </c>
      <c r="B2066">
        <v>2019</v>
      </c>
      <c r="C2066">
        <v>0</v>
      </c>
      <c r="D2066">
        <v>2</v>
      </c>
      <c r="E2066">
        <v>0</v>
      </c>
      <c r="F2066">
        <v>0</v>
      </c>
      <c r="G2066">
        <v>0</v>
      </c>
      <c r="H2066">
        <v>12</v>
      </c>
      <c r="I2066">
        <v>279</v>
      </c>
      <c r="J2066" t="s">
        <v>1276</v>
      </c>
      <c r="K2066" t="str">
        <f>INDEX('Planning Periods'!$O$2:$O$540,MATCH('Table B Values'!A2066,'Planning Periods'!$A$2:$A$540,0))</f>
        <v>Contra Costa County</v>
      </c>
    </row>
    <row r="2067" spans="1:11">
      <c r="A2067" t="s">
        <v>798</v>
      </c>
      <c r="B2067">
        <v>2019</v>
      </c>
      <c r="C2067">
        <v>0</v>
      </c>
      <c r="D2067">
        <v>0</v>
      </c>
      <c r="E2067">
        <v>0</v>
      </c>
      <c r="F2067">
        <v>3</v>
      </c>
      <c r="G2067">
        <v>0</v>
      </c>
      <c r="H2067">
        <v>2</v>
      </c>
      <c r="I2067">
        <v>4</v>
      </c>
      <c r="J2067" t="s">
        <v>1276</v>
      </c>
      <c r="K2067" t="str">
        <f>INDEX('Planning Periods'!$O$2:$O$540,MATCH('Table B Values'!A2067,'Planning Periods'!$A$2:$A$540,0))</f>
        <v>Humboldt County</v>
      </c>
    </row>
    <row r="2068" spans="1:11">
      <c r="A2068" t="s">
        <v>1073</v>
      </c>
      <c r="B2068">
        <v>2019</v>
      </c>
      <c r="C2068">
        <v>0</v>
      </c>
      <c r="D2068">
        <v>0</v>
      </c>
      <c r="E2068">
        <v>0</v>
      </c>
      <c r="F2068">
        <v>0</v>
      </c>
      <c r="G2068">
        <v>0</v>
      </c>
      <c r="H2068">
        <v>0</v>
      </c>
      <c r="I2068">
        <v>98</v>
      </c>
      <c r="J2068" t="s">
        <v>1276</v>
      </c>
      <c r="K2068" t="str">
        <f>INDEX('Planning Periods'!$O$2:$O$540,MATCH('Table B Values'!A2068,'Planning Periods'!$A$2:$A$540,0))</f>
        <v>Los Angeles County</v>
      </c>
    </row>
    <row r="2069" spans="1:11">
      <c r="A2069" t="s">
        <v>1098</v>
      </c>
      <c r="B2069">
        <v>2019</v>
      </c>
      <c r="C2069">
        <v>0</v>
      </c>
      <c r="D2069">
        <v>0</v>
      </c>
      <c r="E2069">
        <v>0</v>
      </c>
      <c r="F2069">
        <v>2</v>
      </c>
      <c r="G2069">
        <v>1</v>
      </c>
      <c r="H2069">
        <v>2</v>
      </c>
      <c r="I2069">
        <v>64</v>
      </c>
      <c r="J2069" t="s">
        <v>1276</v>
      </c>
      <c r="K2069" t="str">
        <f>INDEX('Planning Periods'!$O$2:$O$540,MATCH('Table B Values'!A2069,'Planning Periods'!$A$2:$A$540,0))</f>
        <v>San Luis Obispo County</v>
      </c>
    </row>
    <row r="2070" spans="1:11">
      <c r="A2070" t="s">
        <v>1151</v>
      </c>
      <c r="B2070">
        <v>2019</v>
      </c>
      <c r="C2070">
        <v>0</v>
      </c>
      <c r="D2070">
        <v>0</v>
      </c>
      <c r="E2070">
        <v>0</v>
      </c>
      <c r="F2070">
        <v>0</v>
      </c>
      <c r="G2070">
        <v>0</v>
      </c>
      <c r="H2070">
        <v>111</v>
      </c>
      <c r="I2070">
        <v>0</v>
      </c>
      <c r="J2070" t="s">
        <v>1276</v>
      </c>
      <c r="K2070" t="str">
        <f>INDEX('Planning Periods'!$O$2:$O$540,MATCH('Table B Values'!A2070,'Planning Periods'!$A$2:$A$540,0))</f>
        <v>Kern County</v>
      </c>
    </row>
    <row r="2071" spans="1:11">
      <c r="A2071" t="s">
        <v>1152</v>
      </c>
      <c r="B2071">
        <v>2019</v>
      </c>
      <c r="C2071">
        <v>0</v>
      </c>
      <c r="D2071">
        <v>8</v>
      </c>
      <c r="E2071">
        <v>0</v>
      </c>
      <c r="F2071">
        <v>2</v>
      </c>
      <c r="G2071">
        <v>0</v>
      </c>
      <c r="H2071">
        <v>0</v>
      </c>
      <c r="I2071">
        <v>19</v>
      </c>
      <c r="J2071" t="s">
        <v>1276</v>
      </c>
      <c r="K2071" t="str">
        <f>INDEX('Planning Periods'!$O$2:$O$540,MATCH('Table B Values'!A2071,'Planning Periods'!$A$2:$A$540,0))</f>
        <v>San Mateo County</v>
      </c>
    </row>
    <row r="2072" spans="1:11">
      <c r="A2072" t="s">
        <v>1100</v>
      </c>
      <c r="B2072">
        <v>2019</v>
      </c>
      <c r="C2072">
        <v>0</v>
      </c>
      <c r="D2072">
        <v>0</v>
      </c>
      <c r="E2072">
        <v>0</v>
      </c>
      <c r="F2072">
        <v>0</v>
      </c>
      <c r="G2072">
        <v>0</v>
      </c>
      <c r="H2072">
        <v>0</v>
      </c>
      <c r="I2072">
        <v>9</v>
      </c>
      <c r="J2072" t="s">
        <v>1276</v>
      </c>
      <c r="K2072" t="str">
        <f>INDEX('Planning Periods'!$O$2:$O$540,MATCH('Table B Values'!A2072,'Planning Periods'!$A$2:$A$540,0))</f>
        <v>Los Angeles County</v>
      </c>
    </row>
    <row r="2073" spans="1:11">
      <c r="A2073" t="s">
        <v>1136</v>
      </c>
      <c r="B2073">
        <v>2019</v>
      </c>
      <c r="C2073">
        <v>0</v>
      </c>
      <c r="D2073">
        <v>0</v>
      </c>
      <c r="E2073">
        <v>0</v>
      </c>
      <c r="F2073">
        <v>0</v>
      </c>
      <c r="G2073">
        <v>0</v>
      </c>
      <c r="H2073">
        <v>12</v>
      </c>
      <c r="I2073">
        <v>0</v>
      </c>
      <c r="J2073" t="s">
        <v>1276</v>
      </c>
      <c r="K2073" t="str">
        <f>INDEX('Planning Periods'!$O$2:$O$540,MATCH('Table B Values'!A2073,'Planning Periods'!$A$2:$A$540,0))</f>
        <v>San Mateo County</v>
      </c>
    </row>
    <row r="2074" spans="1:11">
      <c r="A2074" t="s">
        <v>1160</v>
      </c>
      <c r="B2074">
        <v>2019</v>
      </c>
      <c r="C2074">
        <v>0</v>
      </c>
      <c r="D2074">
        <v>0</v>
      </c>
      <c r="E2074">
        <v>0</v>
      </c>
      <c r="F2074">
        <v>0</v>
      </c>
      <c r="G2074">
        <v>0</v>
      </c>
      <c r="H2074">
        <v>0</v>
      </c>
      <c r="I2074">
        <v>10</v>
      </c>
      <c r="J2074" t="s">
        <v>1276</v>
      </c>
      <c r="K2074" t="str">
        <f>INDEX('Planning Periods'!$O$2:$O$540,MATCH('Table B Values'!A2074,'Planning Periods'!$A$2:$A$540,0))</f>
        <v>San Mateo County</v>
      </c>
    </row>
    <row r="2075" spans="1:11">
      <c r="A2075" t="s">
        <v>1114</v>
      </c>
      <c r="B2075">
        <v>2019</v>
      </c>
      <c r="C2075">
        <v>0</v>
      </c>
      <c r="D2075">
        <v>0</v>
      </c>
      <c r="E2075">
        <v>0</v>
      </c>
      <c r="F2075">
        <v>0</v>
      </c>
      <c r="G2075">
        <v>0</v>
      </c>
      <c r="H2075">
        <v>0</v>
      </c>
      <c r="I2075">
        <v>10</v>
      </c>
      <c r="J2075" t="s">
        <v>1276</v>
      </c>
      <c r="K2075" t="str">
        <f>INDEX('Planning Periods'!$O$2:$O$540,MATCH('Table B Values'!A2075,'Planning Periods'!$A$2:$A$540,0))</f>
        <v>Los Angeles County</v>
      </c>
    </row>
    <row r="2076" spans="1:11">
      <c r="A2076" t="s">
        <v>1109</v>
      </c>
      <c r="B2076">
        <v>2019</v>
      </c>
      <c r="C2076">
        <v>0</v>
      </c>
      <c r="D2076">
        <v>0</v>
      </c>
      <c r="E2076">
        <v>0</v>
      </c>
      <c r="F2076">
        <v>0</v>
      </c>
      <c r="G2076">
        <v>0</v>
      </c>
      <c r="H2076">
        <v>56</v>
      </c>
      <c r="I2076">
        <v>95</v>
      </c>
      <c r="J2076" t="s">
        <v>1276</v>
      </c>
      <c r="K2076" t="str">
        <f>INDEX('Planning Periods'!$O$2:$O$540,MATCH('Table B Values'!A2076,'Planning Periods'!$A$2:$A$540,0))</f>
        <v>Butte County</v>
      </c>
    </row>
    <row r="2077" spans="1:11">
      <c r="A2077" t="s">
        <v>1105</v>
      </c>
      <c r="B2077">
        <v>2019</v>
      </c>
      <c r="C2077">
        <v>0</v>
      </c>
      <c r="D2077">
        <v>0</v>
      </c>
      <c r="E2077">
        <v>0</v>
      </c>
      <c r="F2077">
        <v>51</v>
      </c>
      <c r="G2077">
        <v>0</v>
      </c>
      <c r="H2077">
        <v>11</v>
      </c>
      <c r="I2077">
        <v>53</v>
      </c>
      <c r="J2077" t="s">
        <v>1276</v>
      </c>
      <c r="K2077" t="str">
        <f>INDEX('Planning Periods'!$O$2:$O$540,MATCH('Table B Values'!A2077,'Planning Periods'!$A$2:$A$540,0))</f>
        <v>Los Angeles County</v>
      </c>
    </row>
    <row r="2078" spans="1:11">
      <c r="A2078" t="s">
        <v>955</v>
      </c>
      <c r="B2078">
        <v>2019</v>
      </c>
      <c r="C2078">
        <v>0</v>
      </c>
      <c r="D2078">
        <v>0</v>
      </c>
      <c r="E2078">
        <v>0</v>
      </c>
      <c r="F2078">
        <v>0</v>
      </c>
      <c r="G2078">
        <v>0</v>
      </c>
      <c r="H2078">
        <v>0</v>
      </c>
      <c r="I2078">
        <v>1</v>
      </c>
      <c r="J2078" t="s">
        <v>1276</v>
      </c>
      <c r="K2078" t="str">
        <f>INDEX('Planning Periods'!$O$2:$O$540,MATCH('Table B Values'!A2078,'Planning Periods'!$A$2:$A$540,0))</f>
        <v>Orange County</v>
      </c>
    </row>
    <row r="2079" spans="1:11">
      <c r="A2079" t="s">
        <v>1162</v>
      </c>
      <c r="B2079">
        <v>2019</v>
      </c>
      <c r="C2079">
        <v>0</v>
      </c>
      <c r="D2079">
        <v>0</v>
      </c>
      <c r="E2079">
        <v>0</v>
      </c>
      <c r="F2079">
        <v>0</v>
      </c>
      <c r="G2079">
        <v>0</v>
      </c>
      <c r="H2079">
        <v>1</v>
      </c>
      <c r="I2079">
        <v>17</v>
      </c>
      <c r="J2079" t="s">
        <v>1276</v>
      </c>
      <c r="K2079" t="str">
        <f>INDEX('Planning Periods'!$O$2:$O$540,MATCH('Table B Values'!A2079,'Planning Periods'!$A$2:$A$540,0))</f>
        <v>Santa Barbara County</v>
      </c>
    </row>
    <row r="2080" spans="1:11">
      <c r="A2080" t="s">
        <v>1111</v>
      </c>
      <c r="B2080">
        <v>2019</v>
      </c>
      <c r="C2080">
        <v>0</v>
      </c>
      <c r="D2080">
        <v>0</v>
      </c>
      <c r="E2080">
        <v>0</v>
      </c>
      <c r="F2080">
        <v>0</v>
      </c>
      <c r="G2080">
        <v>0</v>
      </c>
      <c r="H2080">
        <v>0</v>
      </c>
      <c r="I2080">
        <v>286</v>
      </c>
      <c r="J2080" t="s">
        <v>1276</v>
      </c>
      <c r="K2080" t="str">
        <f>INDEX('Planning Periods'!$O$2:$O$540,MATCH('Table B Values'!A2080,'Planning Periods'!$A$2:$A$540,0))</f>
        <v>Riverside County</v>
      </c>
    </row>
    <row r="2081" spans="1:11">
      <c r="A2081" t="s">
        <v>1112</v>
      </c>
      <c r="B2081">
        <v>2019</v>
      </c>
      <c r="C2081">
        <v>0</v>
      </c>
      <c r="D2081">
        <v>0</v>
      </c>
      <c r="E2081">
        <v>0</v>
      </c>
      <c r="F2081">
        <v>1</v>
      </c>
      <c r="G2081">
        <v>0</v>
      </c>
      <c r="H2081">
        <v>0</v>
      </c>
      <c r="I2081">
        <v>0</v>
      </c>
      <c r="J2081" t="s">
        <v>1276</v>
      </c>
      <c r="K2081" t="str">
        <f>INDEX('Planning Periods'!$O$2:$O$540,MATCH('Table B Values'!A2081,'Planning Periods'!$A$2:$A$540,0))</f>
        <v>Imperial County</v>
      </c>
    </row>
    <row r="2082" spans="1:11">
      <c r="A2082" t="s">
        <v>1269</v>
      </c>
      <c r="B2082">
        <v>2019</v>
      </c>
      <c r="C2082">
        <v>0</v>
      </c>
      <c r="D2082">
        <v>0</v>
      </c>
      <c r="E2082">
        <v>0</v>
      </c>
      <c r="F2082">
        <v>1</v>
      </c>
      <c r="G2082">
        <v>0</v>
      </c>
      <c r="H2082">
        <v>1</v>
      </c>
      <c r="I2082">
        <v>3</v>
      </c>
      <c r="J2082" t="s">
        <v>1276</v>
      </c>
      <c r="K2082" t="str">
        <f>INDEX('Planning Periods'!$O$2:$O$540,MATCH('Table B Values'!A2082,'Planning Periods'!$A$2:$A$540,0))</f>
        <v>Napa County</v>
      </c>
    </row>
    <row r="2083" spans="1:11">
      <c r="A2083" t="s">
        <v>1296</v>
      </c>
      <c r="B2083">
        <v>2019</v>
      </c>
      <c r="C2083">
        <v>35</v>
      </c>
      <c r="D2083">
        <v>0</v>
      </c>
      <c r="E2083">
        <v>53</v>
      </c>
      <c r="F2083">
        <v>103</v>
      </c>
      <c r="G2083">
        <v>0</v>
      </c>
      <c r="H2083">
        <v>26</v>
      </c>
      <c r="I2083">
        <v>0</v>
      </c>
      <c r="J2083" t="s">
        <v>1276</v>
      </c>
      <c r="K2083" t="str">
        <f>INDEX('Planning Periods'!$O$2:$O$540,MATCH('Table B Values'!A2083,'Planning Periods'!$A$2:$A$540,0))</f>
        <v>Imperial County</v>
      </c>
    </row>
    <row r="2084" spans="1:11">
      <c r="A2084" t="s">
        <v>952</v>
      </c>
      <c r="B2084">
        <v>2019</v>
      </c>
      <c r="C2084">
        <v>0</v>
      </c>
      <c r="D2084">
        <v>0</v>
      </c>
      <c r="E2084">
        <v>0</v>
      </c>
      <c r="F2084">
        <v>0</v>
      </c>
      <c r="G2084">
        <v>0</v>
      </c>
      <c r="H2084">
        <v>0</v>
      </c>
      <c r="I2084">
        <v>19</v>
      </c>
      <c r="J2084" t="s">
        <v>1276</v>
      </c>
      <c r="K2084" t="str">
        <f>INDEX('Planning Periods'!$O$2:$O$540,MATCH('Table B Values'!A2084,'Planning Periods'!$A$2:$A$540,0))</f>
        <v>Calaveras County</v>
      </c>
    </row>
    <row r="2085" spans="1:11">
      <c r="A2085" t="s">
        <v>1091</v>
      </c>
      <c r="B2085">
        <v>2019</v>
      </c>
      <c r="C2085">
        <v>0</v>
      </c>
      <c r="D2085">
        <v>0</v>
      </c>
      <c r="E2085">
        <v>0</v>
      </c>
      <c r="F2085">
        <v>5</v>
      </c>
      <c r="G2085">
        <v>0</v>
      </c>
      <c r="H2085">
        <v>0</v>
      </c>
      <c r="I2085">
        <v>3</v>
      </c>
      <c r="J2085" t="s">
        <v>1276</v>
      </c>
      <c r="K2085" t="str">
        <f>INDEX('Planning Periods'!$O$2:$O$540,MATCH('Table B Values'!A2085,'Planning Periods'!$A$2:$A$540,0))</f>
        <v>Inyo County</v>
      </c>
    </row>
    <row r="2086" spans="1:11">
      <c r="A2086" t="s">
        <v>1093</v>
      </c>
      <c r="B2086">
        <v>2019</v>
      </c>
      <c r="C2086">
        <v>0</v>
      </c>
      <c r="D2086">
        <v>0</v>
      </c>
      <c r="E2086">
        <v>0</v>
      </c>
      <c r="F2086">
        <v>2</v>
      </c>
      <c r="G2086">
        <v>0</v>
      </c>
      <c r="H2086">
        <v>1</v>
      </c>
      <c r="I2086">
        <v>27</v>
      </c>
      <c r="J2086" t="s">
        <v>1276</v>
      </c>
      <c r="K2086" t="str">
        <f>INDEX('Planning Periods'!$O$2:$O$540,MATCH('Table B Values'!A2086,'Planning Periods'!$A$2:$A$540,0))</f>
        <v>San Bernardino County</v>
      </c>
    </row>
    <row r="2087" spans="1:11">
      <c r="A2087" t="s">
        <v>1277</v>
      </c>
      <c r="B2087">
        <v>2019</v>
      </c>
      <c r="C2087">
        <v>0</v>
      </c>
      <c r="D2087">
        <v>0</v>
      </c>
      <c r="E2087">
        <v>0</v>
      </c>
      <c r="F2087">
        <v>0</v>
      </c>
      <c r="G2087">
        <v>0</v>
      </c>
      <c r="H2087">
        <v>1</v>
      </c>
      <c r="I2087">
        <v>1</v>
      </c>
      <c r="J2087" t="s">
        <v>1276</v>
      </c>
      <c r="K2087" t="str">
        <f>INDEX('Planning Periods'!$O$2:$O$540,MATCH('Table B Values'!A2087,'Planning Periods'!$A$2:$A$540,0))</f>
        <v>Marin County</v>
      </c>
    </row>
    <row r="2088" spans="1:11">
      <c r="A2088" t="s">
        <v>1142</v>
      </c>
      <c r="B2088">
        <v>2019</v>
      </c>
      <c r="C2088">
        <v>13</v>
      </c>
      <c r="D2088">
        <v>0</v>
      </c>
      <c r="E2088">
        <v>0</v>
      </c>
      <c r="F2088">
        <v>0</v>
      </c>
      <c r="G2088">
        <v>0</v>
      </c>
      <c r="H2088">
        <v>0</v>
      </c>
      <c r="I2088">
        <v>350</v>
      </c>
      <c r="J2088" t="s">
        <v>1276</v>
      </c>
      <c r="K2088" t="str">
        <f>INDEX('Planning Periods'!$O$2:$O$540,MATCH('Table B Values'!A2088,'Planning Periods'!$A$2:$A$540,0))</f>
        <v>Alameda County</v>
      </c>
    </row>
    <row r="2089" spans="1:11">
      <c r="A2089" t="s">
        <v>1086</v>
      </c>
      <c r="B2089">
        <v>2019</v>
      </c>
      <c r="C2089">
        <v>1</v>
      </c>
      <c r="D2089">
        <v>4</v>
      </c>
      <c r="E2089">
        <v>0</v>
      </c>
      <c r="F2089">
        <v>0</v>
      </c>
      <c r="G2089">
        <v>0</v>
      </c>
      <c r="H2089">
        <v>0</v>
      </c>
      <c r="I2089">
        <v>83</v>
      </c>
      <c r="J2089" t="s">
        <v>1276</v>
      </c>
      <c r="K2089" t="str">
        <f>INDEX('Planning Periods'!$O$2:$O$540,MATCH('Table B Values'!A2089,'Planning Periods'!$A$2:$A$540,0))</f>
        <v>Los Angeles County</v>
      </c>
    </row>
    <row r="2090" spans="1:11">
      <c r="A2090" t="s">
        <v>1153</v>
      </c>
      <c r="B2090">
        <v>2019</v>
      </c>
      <c r="C2090">
        <v>0</v>
      </c>
      <c r="D2090">
        <v>0</v>
      </c>
      <c r="E2090">
        <v>0</v>
      </c>
      <c r="F2090">
        <v>3</v>
      </c>
      <c r="G2090">
        <v>0</v>
      </c>
      <c r="H2090">
        <v>6</v>
      </c>
      <c r="I2090">
        <v>321</v>
      </c>
      <c r="J2090" t="s">
        <v>1276</v>
      </c>
      <c r="K2090" t="str">
        <f>INDEX('Planning Periods'!$O$2:$O$540,MATCH('Table B Values'!A2090,'Planning Periods'!$A$2:$A$540,0))</f>
        <v>Contra Costa County</v>
      </c>
    </row>
    <row r="2091" spans="1:11">
      <c r="A2091" t="s">
        <v>1108</v>
      </c>
      <c r="B2091">
        <v>2019</v>
      </c>
      <c r="C2091">
        <v>0</v>
      </c>
      <c r="D2091">
        <v>0</v>
      </c>
      <c r="E2091">
        <v>0</v>
      </c>
      <c r="F2091">
        <v>0</v>
      </c>
      <c r="G2091">
        <v>20</v>
      </c>
      <c r="H2091">
        <v>0</v>
      </c>
      <c r="I2091">
        <v>695</v>
      </c>
      <c r="J2091" t="s">
        <v>1276</v>
      </c>
      <c r="K2091" t="str">
        <f>INDEX('Planning Periods'!$O$2:$O$540,MATCH('Table B Values'!A2091,'Planning Periods'!$A$2:$A$540,0))</f>
        <v>Orange County</v>
      </c>
    </row>
    <row r="2092" spans="1:11">
      <c r="A2092" t="s">
        <v>1161</v>
      </c>
      <c r="B2092">
        <v>2019</v>
      </c>
      <c r="C2092">
        <v>0</v>
      </c>
      <c r="D2092">
        <v>0</v>
      </c>
      <c r="E2092">
        <v>0</v>
      </c>
      <c r="F2092">
        <v>0</v>
      </c>
      <c r="G2092">
        <v>0</v>
      </c>
      <c r="H2092">
        <v>6</v>
      </c>
      <c r="I2092">
        <v>6</v>
      </c>
      <c r="J2092" t="s">
        <v>1276</v>
      </c>
      <c r="K2092" t="str">
        <f>INDEX('Planning Periods'!$O$2:$O$540,MATCH('Table B Values'!A2092,'Planning Periods'!$A$2:$A$540,0))</f>
        <v>San Mateo County</v>
      </c>
    </row>
    <row r="2093" spans="1:11">
      <c r="A2093" t="s">
        <v>1139</v>
      </c>
      <c r="B2093">
        <v>2019</v>
      </c>
      <c r="C2093">
        <v>0</v>
      </c>
      <c r="D2093">
        <v>0</v>
      </c>
      <c r="E2093">
        <v>0</v>
      </c>
      <c r="F2093">
        <v>0</v>
      </c>
      <c r="G2093">
        <v>0</v>
      </c>
      <c r="H2093">
        <v>6</v>
      </c>
      <c r="I2093">
        <v>0</v>
      </c>
      <c r="J2093" t="s">
        <v>1276</v>
      </c>
      <c r="K2093" t="str">
        <f>INDEX('Planning Periods'!$O$2:$O$540,MATCH('Table B Values'!A2093,'Planning Periods'!$A$2:$A$540,0))</f>
        <v>Riverside County</v>
      </c>
    </row>
    <row r="2094" spans="1:11">
      <c r="A2094" t="s">
        <v>1107</v>
      </c>
      <c r="B2094">
        <v>2019</v>
      </c>
      <c r="C2094">
        <v>30</v>
      </c>
      <c r="D2094">
        <v>0</v>
      </c>
      <c r="E2094">
        <v>30</v>
      </c>
      <c r="F2094">
        <v>0</v>
      </c>
      <c r="G2094">
        <v>24</v>
      </c>
      <c r="H2094">
        <v>25</v>
      </c>
      <c r="I2094">
        <v>2</v>
      </c>
      <c r="J2094" t="s">
        <v>1276</v>
      </c>
      <c r="K2094" t="str">
        <f>INDEX('Planning Periods'!$O$2:$O$540,MATCH('Table B Values'!A2094,'Planning Periods'!$A$2:$A$540,0))</f>
        <v>Imperial County</v>
      </c>
    </row>
    <row r="2095" spans="1:11">
      <c r="A2095" t="s">
        <v>1099</v>
      </c>
      <c r="B2095">
        <v>2019</v>
      </c>
      <c r="C2095">
        <v>0</v>
      </c>
      <c r="D2095">
        <v>0</v>
      </c>
      <c r="E2095">
        <v>0</v>
      </c>
      <c r="F2095">
        <v>0</v>
      </c>
      <c r="G2095">
        <v>0</v>
      </c>
      <c r="H2095">
        <v>2</v>
      </c>
      <c r="I2095">
        <v>1</v>
      </c>
      <c r="J2095" t="s">
        <v>1276</v>
      </c>
      <c r="K2095" t="str">
        <f>INDEX('Planning Periods'!$O$2:$O$540,MATCH('Table B Values'!A2095,'Planning Periods'!$A$2:$A$540,0))</f>
        <v>Del Norte County</v>
      </c>
    </row>
    <row r="2096" spans="1:11">
      <c r="A2096" t="s">
        <v>853</v>
      </c>
      <c r="B2096">
        <v>2019</v>
      </c>
      <c r="C2096">
        <v>0</v>
      </c>
      <c r="D2096">
        <v>0</v>
      </c>
      <c r="E2096">
        <v>0</v>
      </c>
      <c r="F2096">
        <v>5</v>
      </c>
      <c r="G2096">
        <v>0</v>
      </c>
      <c r="H2096">
        <v>10</v>
      </c>
      <c r="I2096">
        <v>71</v>
      </c>
      <c r="J2096" t="s">
        <v>1276</v>
      </c>
      <c r="K2096" t="str">
        <f>INDEX('Planning Periods'!$O$2:$O$540,MATCH('Table B Values'!A2096,'Planning Periods'!$A$2:$A$540,0))</f>
        <v>Los Angeles County</v>
      </c>
    </row>
    <row r="2097" spans="1:11">
      <c r="A2097" t="s">
        <v>1072</v>
      </c>
      <c r="B2097">
        <v>2019</v>
      </c>
      <c r="C2097">
        <v>0</v>
      </c>
      <c r="D2097">
        <v>0</v>
      </c>
      <c r="E2097">
        <v>0</v>
      </c>
      <c r="F2097">
        <v>0</v>
      </c>
      <c r="G2097">
        <v>0</v>
      </c>
      <c r="H2097">
        <v>0</v>
      </c>
      <c r="I2097">
        <v>28</v>
      </c>
      <c r="J2097" t="s">
        <v>1276</v>
      </c>
      <c r="K2097" t="str">
        <f>INDEX('Planning Periods'!$O$2:$O$540,MATCH('Table B Values'!A2097,'Planning Periods'!$A$2:$A$540,0))</f>
        <v>San Diego County</v>
      </c>
    </row>
    <row r="2098" spans="1:11">
      <c r="A2098" t="s">
        <v>1074</v>
      </c>
      <c r="B2098">
        <v>2019</v>
      </c>
      <c r="C2098">
        <v>0</v>
      </c>
      <c r="D2098">
        <v>3</v>
      </c>
      <c r="E2098">
        <v>0</v>
      </c>
      <c r="F2098">
        <v>0</v>
      </c>
      <c r="G2098">
        <v>0</v>
      </c>
      <c r="H2098">
        <v>1</v>
      </c>
      <c r="I2098">
        <v>0</v>
      </c>
      <c r="J2098" t="s">
        <v>1276</v>
      </c>
      <c r="K2098" t="str">
        <f>INDEX('Planning Periods'!$O$2:$O$540,MATCH('Table B Values'!A2098,'Planning Periods'!$A$2:$A$540,0))</f>
        <v>Marin County</v>
      </c>
    </row>
    <row r="2099" spans="1:11">
      <c r="A2099" t="s">
        <v>1084</v>
      </c>
      <c r="B2099">
        <v>2019</v>
      </c>
      <c r="C2099">
        <v>0</v>
      </c>
      <c r="D2099">
        <v>1</v>
      </c>
      <c r="E2099">
        <v>0</v>
      </c>
      <c r="F2099">
        <v>3</v>
      </c>
      <c r="G2099">
        <v>0</v>
      </c>
      <c r="H2099">
        <v>0</v>
      </c>
      <c r="I2099">
        <v>3</v>
      </c>
      <c r="J2099" t="s">
        <v>1276</v>
      </c>
      <c r="K2099" t="str">
        <f>INDEX('Planning Periods'!$O$2:$O$540,MATCH('Table B Values'!A2099,'Planning Periods'!$A$2:$A$540,0))</f>
        <v>Sonoma County</v>
      </c>
    </row>
    <row r="2100" spans="1:11">
      <c r="A2100" t="s">
        <v>1120</v>
      </c>
      <c r="B2100">
        <v>2019</v>
      </c>
      <c r="C2100">
        <v>0</v>
      </c>
      <c r="D2100">
        <v>0</v>
      </c>
      <c r="E2100">
        <v>0</v>
      </c>
      <c r="F2100">
        <v>4</v>
      </c>
      <c r="G2100">
        <v>0</v>
      </c>
      <c r="H2100">
        <v>2</v>
      </c>
      <c r="I2100">
        <v>192</v>
      </c>
      <c r="J2100" t="s">
        <v>1276</v>
      </c>
      <c r="K2100" t="str">
        <f>INDEX('Planning Periods'!$O$2:$O$540,MATCH('Table B Values'!A2100,'Planning Periods'!$A$2:$A$540,0))</f>
        <v>Orange County</v>
      </c>
    </row>
    <row r="2101" spans="1:11">
      <c r="A2101" t="s">
        <v>1071</v>
      </c>
      <c r="B2101">
        <v>2019</v>
      </c>
      <c r="C2101">
        <v>2</v>
      </c>
      <c r="D2101">
        <v>0</v>
      </c>
      <c r="E2101">
        <v>0</v>
      </c>
      <c r="F2101">
        <v>0</v>
      </c>
      <c r="G2101">
        <v>0</v>
      </c>
      <c r="H2101">
        <v>0</v>
      </c>
      <c r="I2101" s="359">
        <v>10</v>
      </c>
      <c r="J2101" t="s">
        <v>1276</v>
      </c>
      <c r="K2101" t="str">
        <f>INDEX('Planning Periods'!$O$2:$O$540,MATCH('Table B Values'!A2101,'Planning Periods'!$A$2:$A$540,0))</f>
        <v>Los Angeles County</v>
      </c>
    </row>
    <row r="2102" spans="1:11">
      <c r="A2102" t="s">
        <v>1094</v>
      </c>
      <c r="B2102">
        <v>2019</v>
      </c>
      <c r="C2102">
        <v>0</v>
      </c>
      <c r="D2102">
        <v>0</v>
      </c>
      <c r="E2102">
        <v>0</v>
      </c>
      <c r="F2102">
        <v>0</v>
      </c>
      <c r="G2102">
        <v>0</v>
      </c>
      <c r="H2102">
        <v>15</v>
      </c>
      <c r="I2102">
        <v>24</v>
      </c>
      <c r="J2102" t="s">
        <v>1276</v>
      </c>
      <c r="K2102" t="str">
        <f>INDEX('Planning Periods'!$O$2:$O$540,MATCH('Table B Values'!A2102,'Planning Periods'!$A$2:$A$540,0))</f>
        <v>Santa Clara County</v>
      </c>
    </row>
    <row r="2103" spans="1:11">
      <c r="A2103" t="s">
        <v>801</v>
      </c>
      <c r="B2103">
        <v>2019</v>
      </c>
      <c r="C2103">
        <v>1</v>
      </c>
      <c r="D2103">
        <v>0</v>
      </c>
      <c r="E2103">
        <v>0</v>
      </c>
      <c r="F2103">
        <v>0</v>
      </c>
      <c r="G2103">
        <v>0</v>
      </c>
      <c r="H2103">
        <v>0</v>
      </c>
      <c r="I2103">
        <v>77</v>
      </c>
      <c r="J2103" t="s">
        <v>1276</v>
      </c>
      <c r="K2103" t="str">
        <f>INDEX('Planning Periods'!$O$2:$O$540,MATCH('Table B Values'!A2103,'Planning Periods'!$A$2:$A$540,0))</f>
        <v>Los Angeles County</v>
      </c>
    </row>
    <row r="2104" spans="1:11">
      <c r="A2104" t="s">
        <v>1078</v>
      </c>
      <c r="B2104">
        <v>2019</v>
      </c>
      <c r="C2104">
        <v>0</v>
      </c>
      <c r="D2104">
        <v>0</v>
      </c>
      <c r="E2104">
        <v>0</v>
      </c>
      <c r="F2104">
        <v>0</v>
      </c>
      <c r="G2104">
        <v>0</v>
      </c>
      <c r="H2104">
        <v>0</v>
      </c>
      <c r="I2104">
        <v>73</v>
      </c>
      <c r="J2104" t="s">
        <v>1276</v>
      </c>
      <c r="K2104" t="str">
        <f>INDEX('Planning Periods'!$O$2:$O$540,MATCH('Table B Values'!A2104,'Planning Periods'!$A$2:$A$540,0))</f>
        <v>Los Angeles County</v>
      </c>
    </row>
    <row r="2105" spans="1:11">
      <c r="A2105" t="s">
        <v>1080</v>
      </c>
      <c r="B2105">
        <v>2019</v>
      </c>
      <c r="C2105">
        <v>0</v>
      </c>
      <c r="D2105">
        <v>0</v>
      </c>
      <c r="E2105">
        <v>0</v>
      </c>
      <c r="F2105">
        <v>0</v>
      </c>
      <c r="G2105">
        <v>1</v>
      </c>
      <c r="H2105">
        <v>0</v>
      </c>
      <c r="I2105">
        <v>34</v>
      </c>
      <c r="J2105" t="s">
        <v>1276</v>
      </c>
      <c r="K2105" t="str">
        <f>INDEX('Planning Periods'!$O$2:$O$540,MATCH('Table B Values'!A2105,'Planning Periods'!$A$2:$A$540,0))</f>
        <v>Contra Costa County</v>
      </c>
    </row>
    <row r="2106" spans="1:11">
      <c r="A2106" t="s">
        <v>816</v>
      </c>
      <c r="B2106">
        <v>2019</v>
      </c>
      <c r="C2106">
        <v>0</v>
      </c>
      <c r="D2106">
        <v>0</v>
      </c>
      <c r="E2106">
        <v>0</v>
      </c>
      <c r="F2106">
        <v>0</v>
      </c>
      <c r="G2106">
        <v>0</v>
      </c>
      <c r="H2106">
        <v>0</v>
      </c>
      <c r="I2106">
        <v>609</v>
      </c>
      <c r="J2106" t="s">
        <v>1276</v>
      </c>
      <c r="K2106" t="str">
        <f>INDEX('Planning Periods'!$O$2:$O$540,MATCH('Table B Values'!A2106,'Planning Periods'!$A$2:$A$540,0))</f>
        <v>Riverside County</v>
      </c>
    </row>
    <row r="2107" spans="1:11">
      <c r="A2107" t="s">
        <v>1082</v>
      </c>
      <c r="B2107">
        <v>2019</v>
      </c>
      <c r="C2107">
        <v>0</v>
      </c>
      <c r="D2107">
        <v>0</v>
      </c>
      <c r="E2107">
        <v>0</v>
      </c>
      <c r="F2107">
        <v>1</v>
      </c>
      <c r="G2107">
        <v>0</v>
      </c>
      <c r="H2107">
        <v>4</v>
      </c>
      <c r="I2107">
        <v>214</v>
      </c>
      <c r="J2107" t="s">
        <v>1276</v>
      </c>
      <c r="K2107" t="str">
        <f>INDEX('Planning Periods'!$O$2:$O$540,MATCH('Table B Values'!A2107,'Planning Periods'!$A$2:$A$540,0))</f>
        <v>Contra Costa County</v>
      </c>
    </row>
    <row r="2108" spans="1:11">
      <c r="A2108" t="s">
        <v>931</v>
      </c>
      <c r="B2108">
        <v>2018</v>
      </c>
      <c r="C2108">
        <v>0</v>
      </c>
      <c r="D2108">
        <v>0</v>
      </c>
      <c r="E2108">
        <v>0</v>
      </c>
      <c r="F2108">
        <v>0</v>
      </c>
      <c r="G2108">
        <v>0</v>
      </c>
      <c r="H2108">
        <v>24</v>
      </c>
      <c r="I2108">
        <v>64</v>
      </c>
      <c r="J2108" t="s">
        <v>1276</v>
      </c>
      <c r="K2108" t="str">
        <f>INDEX('Planning Periods'!$O$2:$O$540,MATCH('Table B Values'!A2108,'Planning Periods'!$A$2:$A$540,0))</f>
        <v>Orange County</v>
      </c>
    </row>
    <row r="2109" spans="1:11">
      <c r="A2109" t="s">
        <v>923</v>
      </c>
      <c r="B2109">
        <v>2018</v>
      </c>
      <c r="C2109">
        <v>0</v>
      </c>
      <c r="D2109">
        <v>0</v>
      </c>
      <c r="E2109">
        <v>0</v>
      </c>
      <c r="F2109">
        <v>0</v>
      </c>
      <c r="G2109">
        <v>0</v>
      </c>
      <c r="H2109">
        <v>0</v>
      </c>
      <c r="I2109">
        <v>7</v>
      </c>
      <c r="J2109" t="s">
        <v>1276</v>
      </c>
      <c r="K2109" t="str">
        <f>INDEX('Planning Periods'!$O$2:$O$540,MATCH('Table B Values'!A2109,'Planning Periods'!$A$2:$A$540,0))</f>
        <v>Alameda County</v>
      </c>
    </row>
    <row r="2110" spans="1:11">
      <c r="A2110" t="s">
        <v>938</v>
      </c>
      <c r="B2110">
        <v>2018</v>
      </c>
      <c r="C2110">
        <v>146</v>
      </c>
      <c r="D2110">
        <v>0</v>
      </c>
      <c r="E2110">
        <v>0</v>
      </c>
      <c r="F2110">
        <v>0</v>
      </c>
      <c r="G2110">
        <v>0</v>
      </c>
      <c r="H2110">
        <v>1300</v>
      </c>
      <c r="I2110">
        <v>1527</v>
      </c>
      <c r="J2110" t="s">
        <v>1276</v>
      </c>
      <c r="K2110" t="str">
        <f>INDEX('Planning Periods'!$O$2:$O$540,MATCH('Table B Values'!A2110,'Planning Periods'!$A$2:$A$540,0))</f>
        <v>Santa Clara County</v>
      </c>
    </row>
    <row r="2111" spans="1:11">
      <c r="A2111" t="s">
        <v>936</v>
      </c>
      <c r="B2111">
        <v>2018</v>
      </c>
      <c r="C2111">
        <v>0</v>
      </c>
      <c r="D2111">
        <v>29</v>
      </c>
      <c r="E2111">
        <v>5</v>
      </c>
      <c r="F2111">
        <v>51</v>
      </c>
      <c r="G2111">
        <v>0</v>
      </c>
      <c r="H2111">
        <v>213</v>
      </c>
      <c r="I2111">
        <v>595</v>
      </c>
      <c r="J2111" t="s">
        <v>1276</v>
      </c>
      <c r="K2111" t="str">
        <f>INDEX('Planning Periods'!$O$2:$O$540,MATCH('Table B Values'!A2111,'Planning Periods'!$A$2:$A$540,0))</f>
        <v>San Joaquin County</v>
      </c>
    </row>
    <row r="2112" spans="1:11">
      <c r="A2112" t="s">
        <v>830</v>
      </c>
      <c r="B2112">
        <v>2018</v>
      </c>
      <c r="C2112">
        <v>2</v>
      </c>
      <c r="D2112">
        <v>0</v>
      </c>
      <c r="E2112">
        <v>0</v>
      </c>
      <c r="F2112">
        <v>0</v>
      </c>
      <c r="G2112">
        <v>0</v>
      </c>
      <c r="H2112">
        <v>0</v>
      </c>
      <c r="I2112" s="359">
        <v>253</v>
      </c>
      <c r="J2112" t="s">
        <v>1276</v>
      </c>
      <c r="K2112" t="str">
        <f>INDEX('Planning Periods'!$O$2:$O$540,MATCH('Table B Values'!A2112,'Planning Periods'!$A$2:$A$540,0))</f>
        <v>San Diego County</v>
      </c>
    </row>
    <row r="2113" spans="1:11">
      <c r="A2113" t="s">
        <v>953</v>
      </c>
      <c r="B2113">
        <v>2018</v>
      </c>
      <c r="C2113">
        <v>2</v>
      </c>
      <c r="D2113">
        <v>0</v>
      </c>
      <c r="E2113">
        <v>1</v>
      </c>
      <c r="F2113">
        <v>0</v>
      </c>
      <c r="G2113">
        <v>1</v>
      </c>
      <c r="H2113">
        <v>0</v>
      </c>
      <c r="I2113">
        <v>6</v>
      </c>
      <c r="J2113" t="s">
        <v>1276</v>
      </c>
      <c r="K2113" t="str">
        <f>INDEX('Planning Periods'!$O$2:$O$540,MATCH('Table B Values'!A2113,'Planning Periods'!$A$2:$A$540,0))</f>
        <v>Los Angeles County</v>
      </c>
    </row>
    <row r="2114" spans="1:11">
      <c r="A2114" t="s">
        <v>827</v>
      </c>
      <c r="B2114">
        <v>2018</v>
      </c>
      <c r="C2114">
        <v>70</v>
      </c>
      <c r="D2114">
        <v>0</v>
      </c>
      <c r="E2114">
        <v>4</v>
      </c>
      <c r="F2114">
        <v>0</v>
      </c>
      <c r="G2114">
        <v>0</v>
      </c>
      <c r="H2114">
        <v>0</v>
      </c>
      <c r="I2114">
        <v>220</v>
      </c>
      <c r="J2114" t="s">
        <v>1276</v>
      </c>
      <c r="K2114" t="str">
        <f>INDEX('Planning Periods'!$O$2:$O$540,MATCH('Table B Values'!A2114,'Planning Periods'!$A$2:$A$540,0))</f>
        <v>San Luis Obispo County</v>
      </c>
    </row>
    <row r="2115" spans="1:11">
      <c r="A2115" t="s">
        <v>958</v>
      </c>
      <c r="B2115">
        <v>2018</v>
      </c>
      <c r="C2115">
        <v>0</v>
      </c>
      <c r="D2115">
        <v>0</v>
      </c>
      <c r="E2115">
        <v>0</v>
      </c>
      <c r="F2115">
        <v>21</v>
      </c>
      <c r="G2115">
        <v>0</v>
      </c>
      <c r="H2115">
        <v>7</v>
      </c>
      <c r="I2115">
        <v>78</v>
      </c>
      <c r="J2115" t="s">
        <v>1276</v>
      </c>
      <c r="K2115" t="str">
        <f>INDEX('Planning Periods'!$O$2:$O$540,MATCH('Table B Values'!A2115,'Planning Periods'!$A$2:$A$540,0))</f>
        <v>San Mateo County</v>
      </c>
    </row>
    <row r="2116" spans="1:11">
      <c r="A2116" t="s">
        <v>956</v>
      </c>
      <c r="B2116">
        <v>2018</v>
      </c>
      <c r="C2116">
        <v>7</v>
      </c>
      <c r="D2116">
        <v>0</v>
      </c>
      <c r="E2116">
        <v>0</v>
      </c>
      <c r="F2116">
        <v>0</v>
      </c>
      <c r="G2116">
        <v>0</v>
      </c>
      <c r="H2116">
        <v>0</v>
      </c>
      <c r="I2116">
        <v>83</v>
      </c>
      <c r="J2116" t="s">
        <v>1276</v>
      </c>
      <c r="K2116" t="str">
        <f>INDEX('Planning Periods'!$O$2:$O$540,MATCH('Table B Values'!A2116,'Planning Periods'!$A$2:$A$540,0))</f>
        <v>San Mateo County</v>
      </c>
    </row>
    <row r="2117" spans="1:11">
      <c r="A2117" t="s">
        <v>928</v>
      </c>
      <c r="B2117">
        <v>2018</v>
      </c>
      <c r="C2117">
        <v>12</v>
      </c>
      <c r="D2117">
        <v>0</v>
      </c>
      <c r="E2117">
        <v>17</v>
      </c>
      <c r="F2117">
        <v>0</v>
      </c>
      <c r="G2117">
        <v>14</v>
      </c>
      <c r="H2117">
        <v>0</v>
      </c>
      <c r="I2117">
        <v>343</v>
      </c>
      <c r="J2117" t="s">
        <v>1276</v>
      </c>
      <c r="K2117" t="str">
        <f>INDEX('Planning Periods'!$O$2:$O$540,MATCH('Table B Values'!A2117,'Planning Periods'!$A$2:$A$540,0))</f>
        <v>San Luis Obispo County</v>
      </c>
    </row>
    <row r="2118" spans="1:11">
      <c r="A2118" t="s">
        <v>972</v>
      </c>
      <c r="B2118">
        <v>2018</v>
      </c>
      <c r="C2118">
        <v>0</v>
      </c>
      <c r="D2118">
        <v>0</v>
      </c>
      <c r="E2118">
        <v>0</v>
      </c>
      <c r="F2118">
        <v>0</v>
      </c>
      <c r="G2118">
        <v>0</v>
      </c>
      <c r="H2118">
        <v>12</v>
      </c>
      <c r="I2118">
        <v>101</v>
      </c>
      <c r="J2118" t="s">
        <v>1276</v>
      </c>
      <c r="K2118" t="str">
        <f>INDEX('Planning Periods'!$O$2:$O$540,MATCH('Table B Values'!A2118,'Planning Periods'!$A$2:$A$540,0))</f>
        <v>Orange County</v>
      </c>
    </row>
    <row r="2119" spans="1:11">
      <c r="A2119" t="s">
        <v>770</v>
      </c>
      <c r="B2119">
        <v>2018</v>
      </c>
      <c r="C2119">
        <v>249</v>
      </c>
      <c r="D2119">
        <v>0</v>
      </c>
      <c r="E2119">
        <v>203</v>
      </c>
      <c r="F2119">
        <v>0</v>
      </c>
      <c r="G2119">
        <v>6</v>
      </c>
      <c r="H2119">
        <v>0</v>
      </c>
      <c r="I2119" s="359">
        <v>3437</v>
      </c>
      <c r="J2119" t="s">
        <v>1276</v>
      </c>
      <c r="K2119" t="str">
        <f>INDEX('Planning Periods'!$O$2:$O$540,MATCH('Table B Values'!A2119,'Planning Periods'!$A$2:$A$540,0))</f>
        <v>San Diego County</v>
      </c>
    </row>
    <row r="2120" spans="1:11">
      <c r="A2120" t="s">
        <v>957</v>
      </c>
      <c r="B2120">
        <v>2018</v>
      </c>
      <c r="C2120">
        <v>0</v>
      </c>
      <c r="D2120">
        <v>1</v>
      </c>
      <c r="E2120">
        <v>0</v>
      </c>
      <c r="F2120">
        <v>6</v>
      </c>
      <c r="G2120">
        <v>0</v>
      </c>
      <c r="H2120">
        <v>53</v>
      </c>
      <c r="I2120">
        <v>247</v>
      </c>
      <c r="J2120" t="s">
        <v>1276</v>
      </c>
      <c r="K2120" t="str">
        <f>INDEX('Planning Periods'!$O$2:$O$540,MATCH('Table B Values'!A2120,'Planning Periods'!$A$2:$A$540,0))</f>
        <v>San Bernardino County</v>
      </c>
    </row>
    <row r="2121" spans="1:11">
      <c r="A2121" t="s">
        <v>961</v>
      </c>
      <c r="B2121">
        <v>2018</v>
      </c>
      <c r="C2121">
        <v>0</v>
      </c>
      <c r="D2121">
        <v>0</v>
      </c>
      <c r="E2121">
        <v>0</v>
      </c>
      <c r="F2121">
        <v>0</v>
      </c>
      <c r="G2121">
        <v>0</v>
      </c>
      <c r="H2121">
        <v>0</v>
      </c>
      <c r="I2121">
        <v>32</v>
      </c>
      <c r="J2121" t="s">
        <v>1276</v>
      </c>
      <c r="K2121" t="str">
        <f>INDEX('Planning Periods'!$O$2:$O$540,MATCH('Table B Values'!A2121,'Planning Periods'!$A$2:$A$540,0))</f>
        <v>San Mateo County</v>
      </c>
    </row>
    <row r="2122" spans="1:11">
      <c r="A2122" t="s">
        <v>960</v>
      </c>
      <c r="B2122">
        <v>2018</v>
      </c>
      <c r="C2122">
        <v>0</v>
      </c>
      <c r="D2122">
        <v>0</v>
      </c>
      <c r="E2122">
        <v>0</v>
      </c>
      <c r="F2122">
        <v>6</v>
      </c>
      <c r="G2122">
        <v>0</v>
      </c>
      <c r="H2122">
        <v>0</v>
      </c>
      <c r="I2122">
        <v>0</v>
      </c>
      <c r="J2122" t="s">
        <v>1276</v>
      </c>
      <c r="K2122" t="str">
        <f>INDEX('Planning Periods'!$O$2:$O$540,MATCH('Table B Values'!A2122,'Planning Periods'!$A$2:$A$540,0))</f>
        <v>San Mateo County</v>
      </c>
    </row>
    <row r="2123" spans="1:11">
      <c r="A2123" t="s">
        <v>977</v>
      </c>
      <c r="B2123">
        <v>2018</v>
      </c>
      <c r="C2123">
        <v>0</v>
      </c>
      <c r="D2123">
        <v>0</v>
      </c>
      <c r="E2123">
        <v>0</v>
      </c>
      <c r="F2123">
        <v>0</v>
      </c>
      <c r="G2123">
        <v>0</v>
      </c>
      <c r="H2123">
        <v>10</v>
      </c>
      <c r="I2123">
        <v>12</v>
      </c>
      <c r="J2123" t="s">
        <v>1276</v>
      </c>
      <c r="K2123" t="str">
        <f>INDEX('Planning Periods'!$O$2:$O$540,MATCH('Table B Values'!A2123,'Planning Periods'!$A$2:$A$540,0))</f>
        <v>Los Angeles County</v>
      </c>
    </row>
    <row r="2124" spans="1:11">
      <c r="A2124" t="s">
        <v>979</v>
      </c>
      <c r="B2124">
        <v>2018</v>
      </c>
      <c r="C2124">
        <v>0</v>
      </c>
      <c r="D2124">
        <v>0</v>
      </c>
      <c r="E2124">
        <v>0</v>
      </c>
      <c r="F2124">
        <v>0</v>
      </c>
      <c r="G2124">
        <v>0</v>
      </c>
      <c r="H2124">
        <v>270</v>
      </c>
      <c r="I2124">
        <v>0</v>
      </c>
      <c r="J2124" t="s">
        <v>1276</v>
      </c>
      <c r="K2124" t="str">
        <f>INDEX('Planning Periods'!$O$2:$O$540,MATCH('Table B Values'!A2124,'Planning Periods'!$A$2:$A$540,0))</f>
        <v>Riverside County</v>
      </c>
    </row>
    <row r="2125" spans="1:11">
      <c r="A2125" t="s">
        <v>974</v>
      </c>
      <c r="B2125">
        <v>2018</v>
      </c>
      <c r="C2125">
        <v>440</v>
      </c>
      <c r="D2125">
        <v>0</v>
      </c>
      <c r="E2125">
        <v>552</v>
      </c>
      <c r="F2125">
        <v>0</v>
      </c>
      <c r="G2125">
        <v>44</v>
      </c>
      <c r="H2125">
        <v>357</v>
      </c>
      <c r="I2125" s="359">
        <v>3283</v>
      </c>
      <c r="J2125" t="s">
        <v>1276</v>
      </c>
      <c r="K2125" t="str">
        <f>INDEX('Planning Periods'!$O$2:$O$540,MATCH('Table B Values'!A2125,'Planning Periods'!$A$2:$A$540,0))</f>
        <v>San Francisco County</v>
      </c>
    </row>
    <row r="2126" spans="1:11">
      <c r="A2126" t="s">
        <v>915</v>
      </c>
      <c r="B2126">
        <v>2018</v>
      </c>
      <c r="C2126">
        <v>0</v>
      </c>
      <c r="D2126">
        <v>10</v>
      </c>
      <c r="E2126">
        <v>0</v>
      </c>
      <c r="F2126">
        <v>142</v>
      </c>
      <c r="G2126">
        <v>0</v>
      </c>
      <c r="H2126">
        <v>177</v>
      </c>
      <c r="I2126">
        <v>399</v>
      </c>
      <c r="J2126" t="s">
        <v>1276</v>
      </c>
      <c r="K2126" t="str">
        <f>INDEX('Planning Periods'!$O$2:$O$540,MATCH('Table B Values'!A2126,'Planning Periods'!$A$2:$A$540,0))</f>
        <v>San Diego County</v>
      </c>
    </row>
    <row r="2127" spans="1:11">
      <c r="A2127" t="s">
        <v>986</v>
      </c>
      <c r="B2127">
        <v>2018</v>
      </c>
      <c r="C2127">
        <v>0</v>
      </c>
      <c r="D2127">
        <v>0</v>
      </c>
      <c r="E2127">
        <v>0</v>
      </c>
      <c r="F2127">
        <v>0</v>
      </c>
      <c r="G2127">
        <v>0</v>
      </c>
      <c r="H2127">
        <v>1</v>
      </c>
      <c r="I2127">
        <v>1</v>
      </c>
      <c r="J2127" t="s">
        <v>1276</v>
      </c>
      <c r="K2127" t="str">
        <f>INDEX('Planning Periods'!$O$2:$O$540,MATCH('Table B Values'!A2127,'Planning Periods'!$A$2:$A$540,0))</f>
        <v>Los Angeles County</v>
      </c>
    </row>
    <row r="2128" spans="1:11">
      <c r="A2128" t="s">
        <v>981</v>
      </c>
      <c r="B2128">
        <v>2018</v>
      </c>
      <c r="C2128">
        <v>0</v>
      </c>
      <c r="D2128">
        <v>0</v>
      </c>
      <c r="E2128">
        <v>0</v>
      </c>
      <c r="F2128">
        <v>67</v>
      </c>
      <c r="G2128">
        <v>0</v>
      </c>
      <c r="H2128">
        <v>27</v>
      </c>
      <c r="I2128">
        <v>2</v>
      </c>
      <c r="J2128" t="s">
        <v>1276</v>
      </c>
      <c r="K2128" t="str">
        <f>INDEX('Planning Periods'!$O$2:$O$540,MATCH('Table B Values'!A2128,'Planning Periods'!$A$2:$A$540,0))</f>
        <v>Los Angeles County</v>
      </c>
    </row>
    <row r="2129" spans="1:11">
      <c r="A2129" t="s">
        <v>1043</v>
      </c>
      <c r="B2129">
        <v>2018</v>
      </c>
      <c r="C2129">
        <v>42</v>
      </c>
      <c r="D2129">
        <v>0</v>
      </c>
      <c r="E2129">
        <v>7</v>
      </c>
      <c r="F2129">
        <v>6</v>
      </c>
      <c r="G2129">
        <v>0</v>
      </c>
      <c r="H2129">
        <v>78</v>
      </c>
      <c r="I2129">
        <v>325</v>
      </c>
      <c r="J2129" t="s">
        <v>1276</v>
      </c>
      <c r="K2129" t="str">
        <f>INDEX('Planning Periods'!$O$2:$O$540,MATCH('Table B Values'!A2129,'Planning Periods'!$A$2:$A$540,0))</f>
        <v>Sonoma County</v>
      </c>
    </row>
    <row r="2130" spans="1:11">
      <c r="A2130" t="s">
        <v>1045</v>
      </c>
      <c r="B2130">
        <v>2018</v>
      </c>
      <c r="C2130">
        <v>0</v>
      </c>
      <c r="D2130">
        <v>0</v>
      </c>
      <c r="E2130">
        <v>0</v>
      </c>
      <c r="F2130">
        <v>0</v>
      </c>
      <c r="G2130">
        <v>0</v>
      </c>
      <c r="H2130">
        <v>0</v>
      </c>
      <c r="I2130">
        <v>157</v>
      </c>
      <c r="J2130" t="s">
        <v>1276</v>
      </c>
      <c r="K2130" t="str">
        <f>INDEX('Planning Periods'!$O$2:$O$540,MATCH('Table B Values'!A2130,'Planning Periods'!$A$2:$A$540,0))</f>
        <v>San Diego County</v>
      </c>
    </row>
    <row r="2131" spans="1:11">
      <c r="A2131" t="s">
        <v>1039</v>
      </c>
      <c r="B2131">
        <v>2018</v>
      </c>
      <c r="C2131">
        <v>0</v>
      </c>
      <c r="D2131">
        <v>0</v>
      </c>
      <c r="E2131">
        <v>14</v>
      </c>
      <c r="F2131">
        <v>0</v>
      </c>
      <c r="G2131">
        <v>0</v>
      </c>
      <c r="H2131">
        <v>0</v>
      </c>
      <c r="I2131">
        <v>32</v>
      </c>
      <c r="J2131" t="s">
        <v>1276</v>
      </c>
      <c r="K2131" t="str">
        <f>INDEX('Planning Periods'!$O$2:$O$540,MATCH('Table B Values'!A2131,'Planning Periods'!$A$2:$A$540,0))</f>
        <v>Santa Clara County</v>
      </c>
    </row>
    <row r="2132" spans="1:11">
      <c r="A2132" t="s">
        <v>959</v>
      </c>
      <c r="B2132">
        <v>2018</v>
      </c>
      <c r="C2132">
        <v>0</v>
      </c>
      <c r="D2132">
        <v>0</v>
      </c>
      <c r="E2132">
        <v>0</v>
      </c>
      <c r="F2132">
        <v>2</v>
      </c>
      <c r="G2132">
        <v>0</v>
      </c>
      <c r="H2132">
        <v>0</v>
      </c>
      <c r="I2132">
        <v>0</v>
      </c>
      <c r="J2132" t="s">
        <v>1276</v>
      </c>
      <c r="K2132" t="str">
        <f>INDEX('Planning Periods'!$O$2:$O$540,MATCH('Table B Values'!A2132,'Planning Periods'!$A$2:$A$540,0))</f>
        <v>Los Angeles County</v>
      </c>
    </row>
    <row r="2133" spans="1:11">
      <c r="A2133" t="s">
        <v>1041</v>
      </c>
      <c r="B2133">
        <v>2018</v>
      </c>
      <c r="C2133">
        <v>0</v>
      </c>
      <c r="D2133">
        <v>0</v>
      </c>
      <c r="E2133">
        <v>78</v>
      </c>
      <c r="F2133">
        <v>49</v>
      </c>
      <c r="G2133">
        <v>0</v>
      </c>
      <c r="H2133">
        <v>0</v>
      </c>
      <c r="I2133">
        <v>110</v>
      </c>
      <c r="J2133" t="s">
        <v>1276</v>
      </c>
      <c r="K2133" t="str">
        <f>INDEX('Planning Periods'!$O$2:$O$540,MATCH('Table B Values'!A2133,'Planning Periods'!$A$2:$A$540,0))</f>
        <v>Santa Barbara County</v>
      </c>
    </row>
    <row r="2134" spans="1:11">
      <c r="A2134" t="s">
        <v>792</v>
      </c>
      <c r="B2134">
        <v>2018</v>
      </c>
      <c r="C2134">
        <v>53</v>
      </c>
      <c r="D2134">
        <v>0</v>
      </c>
      <c r="E2134">
        <v>9</v>
      </c>
      <c r="F2134">
        <v>0</v>
      </c>
      <c r="G2134">
        <v>25</v>
      </c>
      <c r="H2134">
        <v>0</v>
      </c>
      <c r="I2134">
        <v>312</v>
      </c>
      <c r="J2134" t="s">
        <v>1276</v>
      </c>
      <c r="K2134" t="str">
        <f>INDEX('Planning Periods'!$O$2:$O$540,MATCH('Table B Values'!A2134,'Planning Periods'!$A$2:$A$540,0))</f>
        <v>Los Angeles County</v>
      </c>
    </row>
    <row r="2135" spans="1:11">
      <c r="A2135" t="s">
        <v>999</v>
      </c>
      <c r="B2135">
        <v>2018</v>
      </c>
      <c r="C2135">
        <v>0</v>
      </c>
      <c r="D2135">
        <v>0</v>
      </c>
      <c r="E2135">
        <v>0</v>
      </c>
      <c r="F2135">
        <v>0</v>
      </c>
      <c r="G2135">
        <v>0</v>
      </c>
      <c r="H2135">
        <v>8</v>
      </c>
      <c r="I2135" s="359">
        <v>3</v>
      </c>
      <c r="J2135" t="s">
        <v>1276</v>
      </c>
      <c r="K2135" t="str">
        <f>INDEX('Planning Periods'!$O$2:$O$540,MATCH('Table B Values'!A2135,'Planning Periods'!$A$2:$A$540,0))</f>
        <v>Fresno County</v>
      </c>
    </row>
    <row r="2136" spans="1:11">
      <c r="A2136" t="s">
        <v>998</v>
      </c>
      <c r="B2136">
        <v>2018</v>
      </c>
      <c r="C2136">
        <v>0</v>
      </c>
      <c r="D2136">
        <v>3</v>
      </c>
      <c r="E2136">
        <v>0</v>
      </c>
      <c r="F2136">
        <v>4</v>
      </c>
      <c r="G2136">
        <v>0</v>
      </c>
      <c r="H2136">
        <v>4</v>
      </c>
      <c r="I2136" s="359">
        <v>1</v>
      </c>
      <c r="J2136" t="s">
        <v>1276</v>
      </c>
      <c r="K2136" t="str">
        <f>INDEX('Planning Periods'!$O$2:$O$540,MATCH('Table B Values'!A2136,'Planning Periods'!$A$2:$A$540,0))</f>
        <v>Sonoma County</v>
      </c>
    </row>
    <row r="2137" spans="1:11">
      <c r="A2137" t="s">
        <v>994</v>
      </c>
      <c r="B2137">
        <v>2018</v>
      </c>
      <c r="C2137">
        <v>0</v>
      </c>
      <c r="D2137">
        <v>0</v>
      </c>
      <c r="E2137">
        <v>0</v>
      </c>
      <c r="F2137">
        <v>13</v>
      </c>
      <c r="G2137">
        <v>0</v>
      </c>
      <c r="H2137">
        <v>5</v>
      </c>
      <c r="I2137">
        <v>135</v>
      </c>
      <c r="J2137" t="s">
        <v>1276</v>
      </c>
      <c r="K2137" t="str">
        <f>INDEX('Planning Periods'!$O$2:$O$540,MATCH('Table B Values'!A2137,'Planning Periods'!$A$2:$A$540,0))</f>
        <v>Kern County</v>
      </c>
    </row>
    <row r="2138" spans="1:11">
      <c r="A2138" t="s">
        <v>1034</v>
      </c>
      <c r="B2138">
        <v>2018</v>
      </c>
      <c r="C2138">
        <v>0</v>
      </c>
      <c r="D2138">
        <v>0</v>
      </c>
      <c r="E2138">
        <v>0</v>
      </c>
      <c r="F2138">
        <v>0</v>
      </c>
      <c r="G2138">
        <v>3</v>
      </c>
      <c r="H2138">
        <v>0</v>
      </c>
      <c r="I2138">
        <v>63</v>
      </c>
      <c r="J2138" t="s">
        <v>1276</v>
      </c>
      <c r="K2138" t="str">
        <f>INDEX('Planning Periods'!$O$2:$O$540,MATCH('Table B Values'!A2138,'Planning Periods'!$A$2:$A$540,0))</f>
        <v>Santa Cruz County</v>
      </c>
    </row>
    <row r="2139" spans="1:11">
      <c r="A2139" t="s">
        <v>1032</v>
      </c>
      <c r="B2139">
        <v>2018</v>
      </c>
      <c r="C2139">
        <v>0</v>
      </c>
      <c r="D2139">
        <v>0</v>
      </c>
      <c r="E2139">
        <v>0</v>
      </c>
      <c r="F2139">
        <v>0</v>
      </c>
      <c r="G2139">
        <v>0</v>
      </c>
      <c r="H2139">
        <v>1</v>
      </c>
      <c r="I2139">
        <v>2</v>
      </c>
      <c r="J2139" t="s">
        <v>1276</v>
      </c>
      <c r="K2139" t="str">
        <f>INDEX('Planning Periods'!$O$2:$O$540,MATCH('Table B Values'!A2139,'Planning Periods'!$A$2:$A$540,0))</f>
        <v>Marin County</v>
      </c>
    </row>
    <row r="2140" spans="1:11">
      <c r="A2140" t="s">
        <v>996</v>
      </c>
      <c r="B2140">
        <v>2018</v>
      </c>
      <c r="C2140">
        <v>0</v>
      </c>
      <c r="D2140">
        <v>0</v>
      </c>
      <c r="E2140">
        <v>0</v>
      </c>
      <c r="F2140">
        <v>0</v>
      </c>
      <c r="G2140">
        <v>0</v>
      </c>
      <c r="H2140">
        <v>0</v>
      </c>
      <c r="I2140">
        <v>3</v>
      </c>
      <c r="J2140" t="s">
        <v>1276</v>
      </c>
      <c r="K2140" t="str">
        <f>INDEX('Planning Periods'!$O$2:$O$540,MATCH('Table B Values'!A2140,'Planning Periods'!$A$2:$A$540,0))</f>
        <v>Monterey County</v>
      </c>
    </row>
    <row r="2141" spans="1:11">
      <c r="A2141" t="s">
        <v>946</v>
      </c>
      <c r="B2141">
        <v>2018</v>
      </c>
      <c r="C2141">
        <v>0</v>
      </c>
      <c r="D2141">
        <v>0</v>
      </c>
      <c r="E2141">
        <v>0</v>
      </c>
      <c r="F2141">
        <v>0</v>
      </c>
      <c r="G2141">
        <v>0</v>
      </c>
      <c r="H2141">
        <v>0</v>
      </c>
      <c r="I2141">
        <v>275</v>
      </c>
      <c r="J2141" t="s">
        <v>1276</v>
      </c>
      <c r="K2141" t="str">
        <f>INDEX('Planning Periods'!$O$2:$O$540,MATCH('Table B Values'!A2141,'Planning Periods'!$A$2:$A$540,0))</f>
        <v>Contra Costa County</v>
      </c>
    </row>
    <row r="2142" spans="1:11">
      <c r="A2142" t="s">
        <v>1282</v>
      </c>
      <c r="B2142">
        <v>2018</v>
      </c>
      <c r="C2142">
        <v>0</v>
      </c>
      <c r="D2142">
        <v>0</v>
      </c>
      <c r="E2142">
        <v>0</v>
      </c>
      <c r="F2142">
        <v>0</v>
      </c>
      <c r="G2142">
        <v>0</v>
      </c>
      <c r="H2142">
        <v>0</v>
      </c>
      <c r="I2142">
        <v>0</v>
      </c>
      <c r="J2142" t="s">
        <v>1276</v>
      </c>
      <c r="K2142" t="str">
        <f>INDEX('Planning Periods'!$O$2:$O$540,MATCH('Table B Values'!A2142,'Planning Periods'!$A$2:$A$540,0))</f>
        <v>Monterey County</v>
      </c>
    </row>
    <row r="2143" spans="1:11">
      <c r="A2143" t="s">
        <v>804</v>
      </c>
      <c r="B2143">
        <v>2018</v>
      </c>
      <c r="C2143">
        <v>172</v>
      </c>
      <c r="D2143">
        <v>0</v>
      </c>
      <c r="E2143">
        <v>388</v>
      </c>
      <c r="F2143">
        <v>0</v>
      </c>
      <c r="G2143">
        <v>0</v>
      </c>
      <c r="H2143">
        <v>17</v>
      </c>
      <c r="I2143">
        <v>796</v>
      </c>
      <c r="J2143" t="s">
        <v>1276</v>
      </c>
      <c r="K2143" t="str">
        <f>INDEX('Planning Periods'!$O$2:$O$540,MATCH('Table B Values'!A2143,'Planning Periods'!$A$2:$A$540,0))</f>
        <v>Orange County</v>
      </c>
    </row>
    <row r="2144" spans="1:11">
      <c r="A2144" t="s">
        <v>947</v>
      </c>
      <c r="B2144">
        <v>2018</v>
      </c>
      <c r="C2144">
        <v>0</v>
      </c>
      <c r="D2144">
        <v>0</v>
      </c>
      <c r="E2144">
        <v>0</v>
      </c>
      <c r="F2144">
        <v>0</v>
      </c>
      <c r="G2144">
        <v>0</v>
      </c>
      <c r="H2144">
        <v>38</v>
      </c>
      <c r="I2144">
        <v>16</v>
      </c>
      <c r="J2144" t="s">
        <v>1276</v>
      </c>
      <c r="K2144" t="str">
        <f>INDEX('Planning Periods'!$O$2:$O$540,MATCH('Table B Values'!A2144,'Planning Periods'!$A$2:$A$540,0))</f>
        <v>Fresno County</v>
      </c>
    </row>
    <row r="2145" spans="1:11">
      <c r="A2145" t="s">
        <v>950</v>
      </c>
      <c r="B2145">
        <v>2018</v>
      </c>
      <c r="C2145">
        <v>0</v>
      </c>
      <c r="D2145">
        <v>0</v>
      </c>
      <c r="E2145">
        <v>1</v>
      </c>
      <c r="F2145">
        <v>1</v>
      </c>
      <c r="G2145">
        <v>0</v>
      </c>
      <c r="H2145">
        <v>0</v>
      </c>
      <c r="I2145">
        <v>2</v>
      </c>
      <c r="J2145" t="s">
        <v>1276</v>
      </c>
      <c r="K2145" t="str">
        <f>INDEX('Planning Periods'!$O$2:$O$540,MATCH('Table B Values'!A2145,'Planning Periods'!$A$2:$A$540,0))</f>
        <v>Contra Costa County</v>
      </c>
    </row>
    <row r="2146" spans="1:11">
      <c r="A2146" t="s">
        <v>943</v>
      </c>
      <c r="B2146">
        <v>2018</v>
      </c>
      <c r="C2146">
        <v>1</v>
      </c>
      <c r="D2146">
        <v>0</v>
      </c>
      <c r="E2146">
        <v>1</v>
      </c>
      <c r="F2146">
        <v>22</v>
      </c>
      <c r="G2146">
        <v>0</v>
      </c>
      <c r="H2146">
        <v>1</v>
      </c>
      <c r="I2146">
        <v>14</v>
      </c>
      <c r="J2146" t="s">
        <v>1276</v>
      </c>
      <c r="K2146" t="str">
        <f>INDEX('Planning Periods'!$O$2:$O$540,MATCH('Table B Values'!A2146,'Planning Periods'!$A$2:$A$540,0))</f>
        <v>Marin County</v>
      </c>
    </row>
    <row r="2147" spans="1:11">
      <c r="A2147" t="s">
        <v>1017</v>
      </c>
      <c r="B2147">
        <v>2018</v>
      </c>
      <c r="C2147">
        <v>0</v>
      </c>
      <c r="D2147">
        <v>0</v>
      </c>
      <c r="E2147">
        <v>0</v>
      </c>
      <c r="F2147">
        <v>0</v>
      </c>
      <c r="G2147">
        <v>0</v>
      </c>
      <c r="H2147" s="359">
        <v>3</v>
      </c>
      <c r="I2147" s="359">
        <v>415</v>
      </c>
      <c r="J2147" t="s">
        <v>1276</v>
      </c>
      <c r="K2147" t="str">
        <f>INDEX('Planning Periods'!$O$2:$O$540,MATCH('Table B Values'!A2147,'Planning Periods'!$A$2:$A$540,0))</f>
        <v>Los Angeles County</v>
      </c>
    </row>
    <row r="2148" spans="1:11">
      <c r="A2148" t="s">
        <v>1022</v>
      </c>
      <c r="B2148">
        <v>2018</v>
      </c>
      <c r="C2148">
        <v>0</v>
      </c>
      <c r="D2148">
        <v>0</v>
      </c>
      <c r="E2148">
        <v>0</v>
      </c>
      <c r="F2148">
        <v>15</v>
      </c>
      <c r="G2148">
        <v>5</v>
      </c>
      <c r="H2148">
        <v>21</v>
      </c>
      <c r="I2148">
        <v>44</v>
      </c>
      <c r="J2148" t="s">
        <v>1276</v>
      </c>
      <c r="K2148" t="str">
        <f>INDEX('Planning Periods'!$O$2:$O$540,MATCH('Table B Values'!A2148,'Planning Periods'!$A$2:$A$540,0))</f>
        <v>Santa Cruz County</v>
      </c>
    </row>
    <row r="2149" spans="1:11">
      <c r="A2149" t="s">
        <v>1020</v>
      </c>
      <c r="B2149">
        <v>2018</v>
      </c>
      <c r="C2149">
        <v>6</v>
      </c>
      <c r="D2149">
        <v>0</v>
      </c>
      <c r="E2149">
        <v>47</v>
      </c>
      <c r="F2149">
        <v>6</v>
      </c>
      <c r="G2149">
        <v>0</v>
      </c>
      <c r="H2149">
        <v>1</v>
      </c>
      <c r="I2149">
        <v>90</v>
      </c>
      <c r="J2149" t="s">
        <v>1276</v>
      </c>
      <c r="K2149" t="str">
        <f>INDEX('Planning Periods'!$O$2:$O$540,MATCH('Table B Values'!A2149,'Planning Periods'!$A$2:$A$540,0))</f>
        <v>Santa Cruz County</v>
      </c>
    </row>
    <row r="2150" spans="1:11">
      <c r="A2150" t="s">
        <v>1027</v>
      </c>
      <c r="B2150">
        <v>2018</v>
      </c>
      <c r="C2150">
        <v>0</v>
      </c>
      <c r="D2150">
        <v>1</v>
      </c>
      <c r="E2150">
        <v>0</v>
      </c>
      <c r="F2150">
        <v>14</v>
      </c>
      <c r="G2150">
        <v>0</v>
      </c>
      <c r="H2150">
        <v>82</v>
      </c>
      <c r="I2150">
        <v>231</v>
      </c>
      <c r="J2150" t="s">
        <v>1276</v>
      </c>
      <c r="K2150" t="str">
        <f>INDEX('Planning Periods'!$O$2:$O$540,MATCH('Table B Values'!A2150,'Planning Periods'!$A$2:$A$540,0))</f>
        <v>Santa Barbara County</v>
      </c>
    </row>
    <row r="2151" spans="1:11">
      <c r="A2151" t="s">
        <v>1025</v>
      </c>
      <c r="B2151">
        <v>2018</v>
      </c>
      <c r="C2151">
        <v>57</v>
      </c>
      <c r="D2151">
        <v>0</v>
      </c>
      <c r="E2151">
        <v>48</v>
      </c>
      <c r="F2151">
        <v>0</v>
      </c>
      <c r="G2151">
        <v>0</v>
      </c>
      <c r="H2151">
        <v>0</v>
      </c>
      <c r="I2151">
        <v>245</v>
      </c>
      <c r="J2151" t="s">
        <v>1276</v>
      </c>
      <c r="K2151" t="str">
        <f>INDEX('Planning Periods'!$O$2:$O$540,MATCH('Table B Values'!A2151,'Planning Periods'!$A$2:$A$540,0))</f>
        <v>Santa Barbara County</v>
      </c>
    </row>
    <row r="2152" spans="1:11">
      <c r="A2152" t="s">
        <v>1024</v>
      </c>
      <c r="B2152">
        <v>2018</v>
      </c>
      <c r="C2152">
        <v>0</v>
      </c>
      <c r="D2152">
        <v>22</v>
      </c>
      <c r="E2152">
        <v>0</v>
      </c>
      <c r="F2152">
        <v>0</v>
      </c>
      <c r="G2152">
        <v>0</v>
      </c>
      <c r="H2152">
        <v>65</v>
      </c>
      <c r="I2152">
        <v>0</v>
      </c>
      <c r="J2152" t="s">
        <v>1276</v>
      </c>
      <c r="K2152" t="str">
        <f>INDEX('Planning Periods'!$O$2:$O$540,MATCH('Table B Values'!A2152,'Planning Periods'!$A$2:$A$540,0))</f>
        <v>Santa Clara County</v>
      </c>
    </row>
    <row r="2153" spans="1:11">
      <c r="A2153" t="s">
        <v>1029</v>
      </c>
      <c r="B2153">
        <v>2018</v>
      </c>
      <c r="C2153">
        <v>0</v>
      </c>
      <c r="D2153">
        <v>0</v>
      </c>
      <c r="E2153">
        <v>0</v>
      </c>
      <c r="F2153">
        <v>0</v>
      </c>
      <c r="G2153">
        <v>5</v>
      </c>
      <c r="H2153">
        <v>0</v>
      </c>
      <c r="I2153">
        <v>1162</v>
      </c>
      <c r="J2153" t="s">
        <v>1276</v>
      </c>
      <c r="K2153" t="str">
        <f>INDEX('Planning Periods'!$O$2:$O$540,MATCH('Table B Values'!A2153,'Planning Periods'!$A$2:$A$540,0))</f>
        <v>Santa Clara County</v>
      </c>
    </row>
    <row r="2154" spans="1:11">
      <c r="A2154" t="s">
        <v>832</v>
      </c>
      <c r="B2154">
        <v>2018</v>
      </c>
      <c r="C2154">
        <v>0</v>
      </c>
      <c r="D2154">
        <v>0</v>
      </c>
      <c r="E2154">
        <v>0</v>
      </c>
      <c r="F2154">
        <v>0</v>
      </c>
      <c r="G2154">
        <v>0</v>
      </c>
      <c r="H2154">
        <v>1</v>
      </c>
      <c r="I2154">
        <v>21</v>
      </c>
      <c r="J2154" t="s">
        <v>1276</v>
      </c>
      <c r="K2154" t="str">
        <f>INDEX('Planning Periods'!$O$2:$O$540,MATCH('Table B Values'!A2154,'Planning Periods'!$A$2:$A$540,0))</f>
        <v>Los Angeles County</v>
      </c>
    </row>
    <row r="2155" spans="1:11">
      <c r="A2155" t="s">
        <v>861</v>
      </c>
      <c r="B2155">
        <v>2018</v>
      </c>
      <c r="C2155">
        <v>0</v>
      </c>
      <c r="D2155">
        <v>0</v>
      </c>
      <c r="E2155">
        <v>0</v>
      </c>
      <c r="F2155">
        <v>0</v>
      </c>
      <c r="G2155">
        <v>0</v>
      </c>
      <c r="H2155">
        <v>1</v>
      </c>
      <c r="I2155">
        <v>0</v>
      </c>
      <c r="J2155" t="s">
        <v>1276</v>
      </c>
      <c r="K2155" t="str">
        <f>INDEX('Planning Periods'!$O$2:$O$540,MATCH('Table B Values'!A2155,'Planning Periods'!$A$2:$A$540,0))</f>
        <v>Riverside County</v>
      </c>
    </row>
    <row r="2156" spans="1:11">
      <c r="A2156" t="s">
        <v>1288</v>
      </c>
      <c r="B2156">
        <v>2018</v>
      </c>
      <c r="C2156">
        <v>0</v>
      </c>
      <c r="D2156">
        <v>0</v>
      </c>
      <c r="E2156">
        <v>0</v>
      </c>
      <c r="F2156">
        <v>0</v>
      </c>
      <c r="G2156">
        <v>0</v>
      </c>
      <c r="H2156">
        <v>0</v>
      </c>
      <c r="I2156">
        <v>1</v>
      </c>
      <c r="J2156" t="s">
        <v>1276</v>
      </c>
      <c r="K2156" t="str">
        <f>INDEX('Planning Periods'!$O$2:$O$540,MATCH('Table B Values'!A2156,'Planning Periods'!$A$2:$A$540,0))</f>
        <v>Orange County</v>
      </c>
    </row>
    <row r="2157" spans="1:11">
      <c r="A2157" t="s">
        <v>866</v>
      </c>
      <c r="B2157">
        <v>2018</v>
      </c>
      <c r="C2157">
        <v>0</v>
      </c>
      <c r="D2157">
        <v>0</v>
      </c>
      <c r="E2157">
        <v>0</v>
      </c>
      <c r="F2157">
        <v>0</v>
      </c>
      <c r="G2157">
        <v>0</v>
      </c>
      <c r="H2157">
        <v>104</v>
      </c>
      <c r="I2157">
        <v>142</v>
      </c>
      <c r="J2157" t="s">
        <v>1276</v>
      </c>
      <c r="K2157" t="str">
        <f>INDEX('Planning Periods'!$O$2:$O$540,MATCH('Table B Values'!A2157,'Planning Periods'!$A$2:$A$540,0))</f>
        <v>Sacramento County</v>
      </c>
    </row>
    <row r="2158" spans="1:11">
      <c r="A2158" t="s">
        <v>858</v>
      </c>
      <c r="B2158">
        <v>2018</v>
      </c>
      <c r="C2158">
        <v>0</v>
      </c>
      <c r="D2158">
        <v>0</v>
      </c>
      <c r="E2158">
        <v>0</v>
      </c>
      <c r="F2158">
        <v>0</v>
      </c>
      <c r="G2158">
        <v>0</v>
      </c>
      <c r="H2158">
        <v>0</v>
      </c>
      <c r="I2158">
        <v>255</v>
      </c>
      <c r="J2158" t="s">
        <v>1276</v>
      </c>
      <c r="K2158" t="str">
        <f>INDEX('Planning Periods'!$O$2:$O$540,MATCH('Table B Values'!A2158,'Planning Periods'!$A$2:$A$540,0))</f>
        <v>San Bernardino County</v>
      </c>
    </row>
    <row r="2159" spans="1:11">
      <c r="A2159" t="s">
        <v>1230</v>
      </c>
      <c r="B2159">
        <v>2018</v>
      </c>
      <c r="C2159">
        <v>0</v>
      </c>
      <c r="D2159">
        <v>0</v>
      </c>
      <c r="E2159">
        <v>35</v>
      </c>
      <c r="F2159">
        <v>23</v>
      </c>
      <c r="G2159">
        <v>0</v>
      </c>
      <c r="H2159">
        <v>0</v>
      </c>
      <c r="I2159">
        <v>348</v>
      </c>
      <c r="J2159" t="s">
        <v>1276</v>
      </c>
      <c r="K2159" t="str">
        <f>INDEX('Planning Periods'!$O$2:$O$540,MATCH('Table B Values'!A2159,'Planning Periods'!$A$2:$A$540,0))</f>
        <v>San Mateo County</v>
      </c>
    </row>
    <row r="2160" spans="1:11">
      <c r="A2160" t="s">
        <v>1228</v>
      </c>
      <c r="B2160">
        <v>2018</v>
      </c>
      <c r="C2160">
        <v>0</v>
      </c>
      <c r="D2160">
        <v>0</v>
      </c>
      <c r="E2160">
        <v>0</v>
      </c>
      <c r="F2160">
        <v>1</v>
      </c>
      <c r="G2160">
        <v>0</v>
      </c>
      <c r="H2160">
        <v>21</v>
      </c>
      <c r="I2160" s="359">
        <v>1</v>
      </c>
      <c r="J2160" t="s">
        <v>1276</v>
      </c>
      <c r="K2160" t="str">
        <f>INDEX('Planning Periods'!$O$2:$O$540,MATCH('Table B Values'!A2160,'Planning Periods'!$A$2:$A$540,0))</f>
        <v>Fresno County</v>
      </c>
    </row>
    <row r="2161" spans="1:11">
      <c r="A2161" t="s">
        <v>843</v>
      </c>
      <c r="B2161">
        <v>2018</v>
      </c>
      <c r="C2161">
        <v>0</v>
      </c>
      <c r="D2161">
        <v>0</v>
      </c>
      <c r="E2161">
        <v>0</v>
      </c>
      <c r="F2161">
        <v>0</v>
      </c>
      <c r="G2161">
        <v>0</v>
      </c>
      <c r="H2161">
        <v>0</v>
      </c>
      <c r="I2161">
        <v>70</v>
      </c>
      <c r="J2161" t="s">
        <v>1276</v>
      </c>
      <c r="K2161" t="str">
        <f>INDEX('Planning Periods'!$O$2:$O$540,MATCH('Table B Values'!A2161,'Planning Periods'!$A$2:$A$540,0))</f>
        <v>San Bernardino County</v>
      </c>
    </row>
    <row r="2162" spans="1:11">
      <c r="A2162" t="s">
        <v>837</v>
      </c>
      <c r="B2162">
        <v>2018</v>
      </c>
      <c r="C2162">
        <v>0</v>
      </c>
      <c r="D2162">
        <v>0</v>
      </c>
      <c r="E2162">
        <v>0</v>
      </c>
      <c r="F2162">
        <v>13</v>
      </c>
      <c r="G2162">
        <v>0</v>
      </c>
      <c r="H2162">
        <v>0</v>
      </c>
      <c r="I2162">
        <v>115</v>
      </c>
      <c r="J2162" t="s">
        <v>1276</v>
      </c>
      <c r="K2162" t="str">
        <f>INDEX('Planning Periods'!$O$2:$O$540,MATCH('Table B Values'!A2162,'Planning Periods'!$A$2:$A$540,0))</f>
        <v>Los Angeles County</v>
      </c>
    </row>
    <row r="2163" spans="1:11">
      <c r="A2163" t="s">
        <v>795</v>
      </c>
      <c r="B2163">
        <v>2018</v>
      </c>
      <c r="C2163">
        <v>0</v>
      </c>
      <c r="D2163">
        <v>0</v>
      </c>
      <c r="E2163">
        <v>79</v>
      </c>
      <c r="F2163">
        <v>0</v>
      </c>
      <c r="G2163">
        <v>0</v>
      </c>
      <c r="H2163">
        <v>10</v>
      </c>
      <c r="I2163">
        <v>109</v>
      </c>
      <c r="J2163" t="s">
        <v>1276</v>
      </c>
      <c r="K2163" t="str">
        <f>INDEX('Planning Periods'!$O$2:$O$540,MATCH('Table B Values'!A2163,'Planning Periods'!$A$2:$A$540,0))</f>
        <v>Shasta County</v>
      </c>
    </row>
    <row r="2164" spans="1:11">
      <c r="A2164" t="s">
        <v>835</v>
      </c>
      <c r="B2164">
        <v>2018</v>
      </c>
      <c r="C2164">
        <v>0</v>
      </c>
      <c r="D2164">
        <v>0</v>
      </c>
      <c r="E2164">
        <v>0</v>
      </c>
      <c r="F2164">
        <v>2</v>
      </c>
      <c r="G2164">
        <v>0</v>
      </c>
      <c r="H2164">
        <v>3</v>
      </c>
      <c r="I2164">
        <v>0</v>
      </c>
      <c r="J2164" t="s">
        <v>1276</v>
      </c>
      <c r="K2164" t="str">
        <f>INDEX('Planning Periods'!$O$2:$O$540,MATCH('Table B Values'!A2164,'Planning Periods'!$A$2:$A$540,0))</f>
        <v>Tehama County</v>
      </c>
    </row>
    <row r="2165" spans="1:11">
      <c r="A2165" t="s">
        <v>789</v>
      </c>
      <c r="B2165">
        <v>2018</v>
      </c>
      <c r="C2165">
        <v>0</v>
      </c>
      <c r="D2165">
        <v>0</v>
      </c>
      <c r="E2165">
        <v>0</v>
      </c>
      <c r="F2165">
        <v>8</v>
      </c>
      <c r="G2165">
        <v>0</v>
      </c>
      <c r="H2165">
        <v>0</v>
      </c>
      <c r="I2165">
        <v>61</v>
      </c>
      <c r="J2165" t="s">
        <v>1276</v>
      </c>
      <c r="K2165" t="str">
        <f>INDEX('Planning Periods'!$O$2:$O$540,MATCH('Table B Values'!A2165,'Planning Periods'!$A$2:$A$540,0))</f>
        <v>San Bernardino County</v>
      </c>
    </row>
    <row r="2166" spans="1:11">
      <c r="A2166" t="s">
        <v>863</v>
      </c>
      <c r="B2166">
        <v>2018</v>
      </c>
      <c r="C2166">
        <v>0</v>
      </c>
      <c r="D2166">
        <v>0</v>
      </c>
      <c r="E2166">
        <v>0</v>
      </c>
      <c r="F2166">
        <v>0</v>
      </c>
      <c r="G2166">
        <v>0</v>
      </c>
      <c r="H2166">
        <v>0</v>
      </c>
      <c r="I2166">
        <v>15</v>
      </c>
      <c r="J2166" t="s">
        <v>1276</v>
      </c>
      <c r="K2166" t="str">
        <f>INDEX('Planning Periods'!$O$2:$O$540,MATCH('Table B Values'!A2166,'Planning Periods'!$A$2:$A$540,0))</f>
        <v>San Diego County</v>
      </c>
    </row>
    <row r="2167" spans="1:11">
      <c r="A2167" t="s">
        <v>1203</v>
      </c>
      <c r="B2167">
        <v>2018</v>
      </c>
      <c r="C2167">
        <v>25</v>
      </c>
      <c r="D2167">
        <v>0</v>
      </c>
      <c r="E2167">
        <v>28</v>
      </c>
      <c r="F2167">
        <v>0</v>
      </c>
      <c r="G2167">
        <v>0</v>
      </c>
      <c r="H2167">
        <v>7</v>
      </c>
      <c r="I2167">
        <v>38</v>
      </c>
      <c r="J2167" t="s">
        <v>1276</v>
      </c>
      <c r="K2167" t="str">
        <f>INDEX('Planning Periods'!$O$2:$O$540,MATCH('Table B Values'!A2167,'Planning Periods'!$A$2:$A$540,0))</f>
        <v>Alameda County</v>
      </c>
    </row>
    <row r="2168" spans="1:11">
      <c r="A2168" t="s">
        <v>854</v>
      </c>
      <c r="B2168">
        <v>2018</v>
      </c>
      <c r="C2168">
        <v>0</v>
      </c>
      <c r="D2168">
        <v>0</v>
      </c>
      <c r="E2168">
        <v>0</v>
      </c>
      <c r="F2168">
        <v>0</v>
      </c>
      <c r="G2168">
        <v>0</v>
      </c>
      <c r="H2168">
        <v>15</v>
      </c>
      <c r="I2168">
        <v>41</v>
      </c>
      <c r="J2168" t="s">
        <v>1276</v>
      </c>
      <c r="K2168" t="str">
        <f>INDEX('Planning Periods'!$O$2:$O$540,MATCH('Table B Values'!A2168,'Planning Periods'!$A$2:$A$540,0))</f>
        <v>Plumas County</v>
      </c>
    </row>
    <row r="2169" spans="1:11">
      <c r="A2169" t="s">
        <v>847</v>
      </c>
      <c r="B2169">
        <v>2018</v>
      </c>
      <c r="C2169">
        <v>0</v>
      </c>
      <c r="D2169">
        <v>0</v>
      </c>
      <c r="E2169">
        <v>0</v>
      </c>
      <c r="F2169">
        <v>0</v>
      </c>
      <c r="G2169">
        <v>0</v>
      </c>
      <c r="H2169">
        <v>0</v>
      </c>
      <c r="I2169">
        <v>19</v>
      </c>
      <c r="J2169" t="s">
        <v>1276</v>
      </c>
      <c r="K2169" t="str">
        <f>INDEX('Planning Periods'!$O$2:$O$540,MATCH('Table B Values'!A2169,'Planning Periods'!$A$2:$A$540,0))</f>
        <v>Amador County</v>
      </c>
    </row>
    <row r="2170" spans="1:11">
      <c r="A2170" t="s">
        <v>791</v>
      </c>
      <c r="B2170">
        <v>2018</v>
      </c>
      <c r="C2170">
        <v>49</v>
      </c>
      <c r="D2170">
        <v>0</v>
      </c>
      <c r="E2170">
        <v>0</v>
      </c>
      <c r="F2170">
        <v>0</v>
      </c>
      <c r="G2170">
        <v>2</v>
      </c>
      <c r="H2170">
        <v>0</v>
      </c>
      <c r="I2170">
        <v>3</v>
      </c>
      <c r="J2170" t="s">
        <v>1276</v>
      </c>
      <c r="K2170" t="str">
        <f>INDEX('Planning Periods'!$O$2:$O$540,MATCH('Table B Values'!A2170,'Planning Periods'!$A$2:$A$540,0))</f>
        <v>Orange County</v>
      </c>
    </row>
    <row r="2171" spans="1:11">
      <c r="A2171" t="s">
        <v>794</v>
      </c>
      <c r="B2171">
        <v>2018</v>
      </c>
      <c r="C2171">
        <v>0</v>
      </c>
      <c r="D2171">
        <v>0</v>
      </c>
      <c r="E2171">
        <v>1</v>
      </c>
      <c r="F2171">
        <v>0</v>
      </c>
      <c r="G2171">
        <v>8</v>
      </c>
      <c r="H2171">
        <v>40</v>
      </c>
      <c r="I2171">
        <v>290</v>
      </c>
      <c r="J2171" t="s">
        <v>1276</v>
      </c>
      <c r="K2171" t="str">
        <f>INDEX('Planning Periods'!$O$2:$O$540,MATCH('Table B Values'!A2171,'Planning Periods'!$A$2:$A$540,0))</f>
        <v>Placer County</v>
      </c>
    </row>
    <row r="2172" spans="1:11">
      <c r="A2172" t="s">
        <v>1202</v>
      </c>
      <c r="B2172">
        <v>2018</v>
      </c>
      <c r="C2172">
        <v>0</v>
      </c>
      <c r="D2172">
        <v>0</v>
      </c>
      <c r="E2172">
        <v>0</v>
      </c>
      <c r="F2172">
        <v>0</v>
      </c>
      <c r="G2172">
        <v>0</v>
      </c>
      <c r="H2172">
        <v>9</v>
      </c>
      <c r="I2172">
        <v>39</v>
      </c>
      <c r="J2172" t="s">
        <v>1276</v>
      </c>
      <c r="K2172" t="str">
        <f>INDEX('Planning Periods'!$O$2:$O$540,MATCH('Table B Values'!A2172,'Planning Periods'!$A$2:$A$540,0))</f>
        <v>Contra Costa County</v>
      </c>
    </row>
    <row r="2173" spans="1:11">
      <c r="A2173" t="s">
        <v>852</v>
      </c>
      <c r="B2173">
        <v>2018</v>
      </c>
      <c r="C2173">
        <v>0</v>
      </c>
      <c r="D2173">
        <v>0</v>
      </c>
      <c r="E2173">
        <v>0</v>
      </c>
      <c r="F2173">
        <v>0</v>
      </c>
      <c r="G2173">
        <v>0</v>
      </c>
      <c r="H2173">
        <v>7</v>
      </c>
      <c r="I2173">
        <v>18</v>
      </c>
      <c r="J2173" t="s">
        <v>1276</v>
      </c>
      <c r="K2173" t="str">
        <f>INDEX('Planning Periods'!$O$2:$O$540,MATCH('Table B Values'!A2173,'Planning Periods'!$A$2:$A$540,0))</f>
        <v>El Dorado County</v>
      </c>
    </row>
    <row r="2174" spans="1:11">
      <c r="A2174" t="s">
        <v>856</v>
      </c>
      <c r="B2174">
        <v>2018</v>
      </c>
      <c r="C2174">
        <v>0</v>
      </c>
      <c r="D2174">
        <v>0</v>
      </c>
      <c r="E2174">
        <v>0</v>
      </c>
      <c r="F2174">
        <v>0</v>
      </c>
      <c r="G2174">
        <v>0</v>
      </c>
      <c r="H2174">
        <v>0</v>
      </c>
      <c r="I2174">
        <v>1</v>
      </c>
      <c r="J2174" t="s">
        <v>1276</v>
      </c>
      <c r="K2174" t="str">
        <f>INDEX('Planning Periods'!$O$2:$O$540,MATCH('Table B Values'!A2174,'Planning Periods'!$A$2:$A$540,0))</f>
        <v>Plumas County</v>
      </c>
    </row>
    <row r="2175" spans="1:11">
      <c r="A2175" t="s">
        <v>1227</v>
      </c>
      <c r="B2175">
        <v>2018</v>
      </c>
      <c r="C2175">
        <v>0</v>
      </c>
      <c r="D2175">
        <v>4</v>
      </c>
      <c r="E2175">
        <v>0</v>
      </c>
      <c r="F2175">
        <v>1</v>
      </c>
      <c r="G2175">
        <v>0</v>
      </c>
      <c r="H2175">
        <v>1</v>
      </c>
      <c r="I2175">
        <v>2</v>
      </c>
      <c r="J2175" t="s">
        <v>1276</v>
      </c>
      <c r="K2175" t="str">
        <f>INDEX('Planning Periods'!$O$2:$O$540,MATCH('Table B Values'!A2175,'Planning Periods'!$A$2:$A$540,0))</f>
        <v>San Mateo County</v>
      </c>
    </row>
    <row r="2176" spans="1:11">
      <c r="A2176" t="s">
        <v>1216</v>
      </c>
      <c r="B2176">
        <v>2018</v>
      </c>
      <c r="C2176">
        <v>0</v>
      </c>
      <c r="D2176">
        <v>0</v>
      </c>
      <c r="E2176">
        <v>0</v>
      </c>
      <c r="F2176">
        <v>0</v>
      </c>
      <c r="G2176">
        <v>0</v>
      </c>
      <c r="H2176">
        <v>0</v>
      </c>
      <c r="I2176">
        <v>240</v>
      </c>
      <c r="J2176" t="s">
        <v>1276</v>
      </c>
      <c r="K2176" t="str">
        <f>INDEX('Planning Periods'!$O$2:$O$540,MATCH('Table B Values'!A2176,'Planning Periods'!$A$2:$A$540,0))</f>
        <v>Los Angeles County</v>
      </c>
    </row>
    <row r="2177" spans="1:11">
      <c r="A2177" t="s">
        <v>1287</v>
      </c>
      <c r="B2177">
        <v>2018</v>
      </c>
      <c r="C2177">
        <v>0</v>
      </c>
      <c r="D2177">
        <v>0</v>
      </c>
      <c r="E2177">
        <v>0</v>
      </c>
      <c r="F2177">
        <v>0</v>
      </c>
      <c r="G2177">
        <v>0</v>
      </c>
      <c r="H2177">
        <v>0</v>
      </c>
      <c r="I2177">
        <v>8</v>
      </c>
      <c r="J2177" t="s">
        <v>1276</v>
      </c>
      <c r="K2177" t="str">
        <f>INDEX('Planning Periods'!$O$2:$O$540,MATCH('Table B Values'!A2177,'Planning Periods'!$A$2:$A$540,0))</f>
        <v>Mendocino County</v>
      </c>
    </row>
    <row r="2178" spans="1:11">
      <c r="A2178" t="s">
        <v>1037</v>
      </c>
      <c r="B2178">
        <v>2018</v>
      </c>
      <c r="C2178">
        <v>1</v>
      </c>
      <c r="D2178">
        <v>0</v>
      </c>
      <c r="E2178">
        <v>13</v>
      </c>
      <c r="F2178">
        <v>0</v>
      </c>
      <c r="G2178">
        <v>0</v>
      </c>
      <c r="H2178">
        <v>267</v>
      </c>
      <c r="I2178">
        <v>375</v>
      </c>
      <c r="J2178" t="s">
        <v>1276</v>
      </c>
      <c r="K2178" t="str">
        <f>INDEX('Planning Periods'!$O$2:$O$540,MATCH('Table B Values'!A2178,'Planning Periods'!$A$2:$A$540,0))</f>
        <v>Sacramento County</v>
      </c>
    </row>
    <row r="2179" spans="1:11">
      <c r="A2179" t="s">
        <v>1279</v>
      </c>
      <c r="B2179">
        <v>2018</v>
      </c>
      <c r="C2179">
        <v>0</v>
      </c>
      <c r="D2179">
        <v>0</v>
      </c>
      <c r="E2179">
        <v>0</v>
      </c>
      <c r="F2179">
        <v>0</v>
      </c>
      <c r="G2179">
        <v>0</v>
      </c>
      <c r="H2179">
        <v>0</v>
      </c>
      <c r="I2179">
        <v>10</v>
      </c>
      <c r="J2179" t="s">
        <v>1276</v>
      </c>
      <c r="K2179" t="str">
        <f>INDEX('Planning Periods'!$O$2:$O$540,MATCH('Table B Values'!A2179,'Planning Periods'!$A$2:$A$540,0))</f>
        <v>Napa County</v>
      </c>
    </row>
    <row r="2180" spans="1:11">
      <c r="A2180" t="s">
        <v>778</v>
      </c>
      <c r="B2180">
        <v>2018</v>
      </c>
      <c r="C2180">
        <v>1</v>
      </c>
      <c r="D2180">
        <v>10</v>
      </c>
      <c r="E2180">
        <v>59</v>
      </c>
      <c r="F2180">
        <v>10</v>
      </c>
      <c r="G2180">
        <v>0</v>
      </c>
      <c r="H2180">
        <v>401</v>
      </c>
      <c r="I2180">
        <v>1894</v>
      </c>
      <c r="J2180" t="s">
        <v>1276</v>
      </c>
      <c r="K2180" t="str">
        <f>INDEX('Planning Periods'!$O$2:$O$540,MATCH('Table B Values'!A2180,'Planning Periods'!$A$2:$A$540,0))</f>
        <v>Sacramento County</v>
      </c>
    </row>
    <row r="2181" spans="1:11">
      <c r="A2181" t="s">
        <v>1225</v>
      </c>
      <c r="B2181">
        <v>2018</v>
      </c>
      <c r="C2181">
        <v>0</v>
      </c>
      <c r="D2181">
        <v>0</v>
      </c>
      <c r="E2181">
        <v>0</v>
      </c>
      <c r="F2181">
        <v>0</v>
      </c>
      <c r="G2181">
        <v>0</v>
      </c>
      <c r="H2181">
        <v>1</v>
      </c>
      <c r="I2181">
        <v>0</v>
      </c>
      <c r="J2181" t="s">
        <v>1276</v>
      </c>
      <c r="K2181" t="str">
        <f>INDEX('Planning Periods'!$O$2:$O$540,MATCH('Table B Values'!A2181,'Planning Periods'!$A$2:$A$540,0))</f>
        <v>Marin County</v>
      </c>
    </row>
    <row r="2182" spans="1:11">
      <c r="A2182" t="s">
        <v>1280</v>
      </c>
      <c r="B2182">
        <v>2018</v>
      </c>
      <c r="C2182">
        <v>0</v>
      </c>
      <c r="D2182">
        <v>0</v>
      </c>
      <c r="E2182">
        <v>0</v>
      </c>
      <c r="F2182">
        <v>0</v>
      </c>
      <c r="G2182">
        <v>0</v>
      </c>
      <c r="H2182">
        <v>1</v>
      </c>
      <c r="I2182">
        <v>177</v>
      </c>
      <c r="J2182" t="s">
        <v>1276</v>
      </c>
      <c r="K2182" t="str">
        <f>INDEX('Planning Periods'!$O$2:$O$540,MATCH('Table B Values'!A2182,'Planning Periods'!$A$2:$A$540,0))</f>
        <v>Marin County</v>
      </c>
    </row>
    <row r="2183" spans="1:11">
      <c r="A2183" t="s">
        <v>968</v>
      </c>
      <c r="B2183">
        <v>2018</v>
      </c>
      <c r="C2183">
        <v>42</v>
      </c>
      <c r="D2183">
        <v>0</v>
      </c>
      <c r="E2183">
        <v>53</v>
      </c>
      <c r="F2183">
        <v>0</v>
      </c>
      <c r="G2183">
        <v>0</v>
      </c>
      <c r="H2183">
        <v>0</v>
      </c>
      <c r="I2183">
        <v>71</v>
      </c>
      <c r="J2183" t="s">
        <v>1276</v>
      </c>
      <c r="K2183" t="str">
        <f>INDEX('Planning Periods'!$O$2:$O$540,MATCH('Table B Values'!A2183,'Planning Periods'!$A$2:$A$540,0))</f>
        <v>Monterey County</v>
      </c>
    </row>
    <row r="2184" spans="1:11">
      <c r="A2184" t="s">
        <v>970</v>
      </c>
      <c r="B2184">
        <v>2018</v>
      </c>
      <c r="C2184">
        <v>2</v>
      </c>
      <c r="D2184">
        <v>0</v>
      </c>
      <c r="E2184">
        <v>2</v>
      </c>
      <c r="F2184">
        <v>1</v>
      </c>
      <c r="G2184">
        <v>0</v>
      </c>
      <c r="H2184">
        <v>7</v>
      </c>
      <c r="I2184">
        <v>25</v>
      </c>
      <c r="J2184" t="s">
        <v>1276</v>
      </c>
      <c r="K2184" t="str">
        <f>INDEX('Planning Periods'!$O$2:$O$540,MATCH('Table B Values'!A2184,'Planning Periods'!$A$2:$A$540,0))</f>
        <v>Marin County</v>
      </c>
    </row>
    <row r="2185" spans="1:11">
      <c r="A2185" t="s">
        <v>888</v>
      </c>
      <c r="B2185">
        <v>2018</v>
      </c>
      <c r="C2185">
        <v>0</v>
      </c>
      <c r="D2185">
        <v>0</v>
      </c>
      <c r="E2185">
        <v>0</v>
      </c>
      <c r="F2185">
        <v>3</v>
      </c>
      <c r="G2185">
        <v>17</v>
      </c>
      <c r="H2185">
        <v>316</v>
      </c>
      <c r="I2185">
        <v>472</v>
      </c>
      <c r="J2185" t="s">
        <v>1276</v>
      </c>
      <c r="K2185" t="str">
        <f>INDEX('Planning Periods'!$O$2:$O$540,MATCH('Table B Values'!A2185,'Planning Periods'!$A$2:$A$540,0))</f>
        <v>Placer County</v>
      </c>
    </row>
    <row r="2186" spans="1:11">
      <c r="A2186" t="s">
        <v>1223</v>
      </c>
      <c r="B2186">
        <v>2018</v>
      </c>
      <c r="C2186">
        <v>0</v>
      </c>
      <c r="D2186">
        <v>0</v>
      </c>
      <c r="E2186">
        <v>0</v>
      </c>
      <c r="F2186">
        <v>0</v>
      </c>
      <c r="G2186">
        <v>0</v>
      </c>
      <c r="H2186">
        <v>0</v>
      </c>
      <c r="I2186">
        <v>138</v>
      </c>
      <c r="J2186" t="s">
        <v>1276</v>
      </c>
      <c r="K2186" t="str">
        <f>INDEX('Planning Periods'!$O$2:$O$540,MATCH('Table B Values'!A2186,'Planning Periods'!$A$2:$A$540,0))</f>
        <v>San Joaquin County</v>
      </c>
    </row>
    <row r="2187" spans="1:11">
      <c r="A2187" t="s">
        <v>1210</v>
      </c>
      <c r="B2187">
        <v>2018</v>
      </c>
      <c r="C2187">
        <v>0</v>
      </c>
      <c r="D2187">
        <v>4</v>
      </c>
      <c r="E2187">
        <v>0</v>
      </c>
      <c r="F2187">
        <v>0</v>
      </c>
      <c r="G2187">
        <v>0</v>
      </c>
      <c r="H2187">
        <v>0</v>
      </c>
      <c r="I2187" s="359">
        <v>601</v>
      </c>
      <c r="J2187" t="s">
        <v>1276</v>
      </c>
      <c r="K2187" t="str">
        <f>INDEX('Planning Periods'!$O$2:$O$540,MATCH('Table B Values'!A2187,'Planning Periods'!$A$2:$A$540,0))</f>
        <v>Riverside County</v>
      </c>
    </row>
    <row r="2188" spans="1:11">
      <c r="A2188" t="s">
        <v>1220</v>
      </c>
      <c r="B2188">
        <v>2018</v>
      </c>
      <c r="C2188">
        <v>0</v>
      </c>
      <c r="D2188">
        <v>0</v>
      </c>
      <c r="E2188">
        <v>0</v>
      </c>
      <c r="F2188">
        <v>0</v>
      </c>
      <c r="G2188">
        <v>0</v>
      </c>
      <c r="H2188">
        <v>0</v>
      </c>
      <c r="I2188">
        <v>40</v>
      </c>
      <c r="J2188" t="s">
        <v>1276</v>
      </c>
      <c r="K2188" t="str">
        <f>INDEX('Planning Periods'!$O$2:$O$540,MATCH('Table B Values'!A2188,'Planning Periods'!$A$2:$A$540,0))</f>
        <v>Stanislaus County</v>
      </c>
    </row>
    <row r="2189" spans="1:11">
      <c r="A2189" t="s">
        <v>1208</v>
      </c>
      <c r="B2189">
        <v>2018</v>
      </c>
      <c r="C2189">
        <v>0</v>
      </c>
      <c r="D2189">
        <v>0</v>
      </c>
      <c r="E2189">
        <v>0</v>
      </c>
      <c r="F2189">
        <v>0</v>
      </c>
      <c r="G2189">
        <v>0</v>
      </c>
      <c r="H2189">
        <v>0</v>
      </c>
      <c r="I2189">
        <v>1</v>
      </c>
      <c r="J2189" t="s">
        <v>1276</v>
      </c>
      <c r="K2189" t="str">
        <f>INDEX('Planning Periods'!$O$2:$O$540,MATCH('Table B Values'!A2189,'Planning Periods'!$A$2:$A$540,0))</f>
        <v>Humboldt County</v>
      </c>
    </row>
    <row r="2190" spans="1:11">
      <c r="A2190" t="s">
        <v>1229</v>
      </c>
      <c r="B2190">
        <v>2018</v>
      </c>
      <c r="C2190">
        <v>187</v>
      </c>
      <c r="D2190">
        <v>0</v>
      </c>
      <c r="E2190">
        <v>81</v>
      </c>
      <c r="F2190">
        <v>0</v>
      </c>
      <c r="G2190">
        <v>0</v>
      </c>
      <c r="H2190">
        <v>0</v>
      </c>
      <c r="I2190">
        <v>209</v>
      </c>
      <c r="J2190" t="s">
        <v>1276</v>
      </c>
      <c r="K2190" t="str">
        <f>INDEX('Planning Periods'!$O$2:$O$540,MATCH('Table B Values'!A2190,'Planning Periods'!$A$2:$A$540,0))</f>
        <v>Contra Costa County</v>
      </c>
    </row>
    <row r="2191" spans="1:11">
      <c r="A2191" t="s">
        <v>1222</v>
      </c>
      <c r="B2191">
        <v>2018</v>
      </c>
      <c r="C2191">
        <v>0</v>
      </c>
      <c r="D2191">
        <v>0</v>
      </c>
      <c r="E2191">
        <v>0</v>
      </c>
      <c r="F2191">
        <v>0</v>
      </c>
      <c r="G2191">
        <v>0</v>
      </c>
      <c r="H2191">
        <v>3</v>
      </c>
      <c r="I2191">
        <v>6</v>
      </c>
      <c r="J2191" t="s">
        <v>1276</v>
      </c>
      <c r="K2191" t="str">
        <f>INDEX('Planning Periods'!$O$2:$O$540,MATCH('Table B Values'!A2191,'Planning Periods'!$A$2:$A$540,0))</f>
        <v>Solano County</v>
      </c>
    </row>
    <row r="2192" spans="1:11">
      <c r="A2192" t="s">
        <v>841</v>
      </c>
      <c r="B2192">
        <v>2018</v>
      </c>
      <c r="C2192">
        <v>0</v>
      </c>
      <c r="D2192">
        <v>0</v>
      </c>
      <c r="E2192">
        <v>0</v>
      </c>
      <c r="F2192">
        <v>0</v>
      </c>
      <c r="G2192">
        <v>0</v>
      </c>
      <c r="H2192">
        <v>0</v>
      </c>
      <c r="I2192">
        <v>276</v>
      </c>
      <c r="J2192" t="s">
        <v>1276</v>
      </c>
      <c r="K2192" t="str">
        <f>INDEX('Planning Periods'!$O$2:$O$540,MATCH('Table B Values'!A2192,'Planning Periods'!$A$2:$A$540,0))</f>
        <v>Los Angeles County</v>
      </c>
    </row>
    <row r="2193" spans="1:11">
      <c r="A2193" t="s">
        <v>1224</v>
      </c>
      <c r="B2193">
        <v>2018</v>
      </c>
      <c r="C2193">
        <v>109</v>
      </c>
      <c r="D2193">
        <v>0</v>
      </c>
      <c r="E2193">
        <v>109</v>
      </c>
      <c r="F2193">
        <v>0</v>
      </c>
      <c r="G2193">
        <v>2</v>
      </c>
      <c r="H2193">
        <v>2</v>
      </c>
      <c r="I2193" s="359">
        <v>408</v>
      </c>
      <c r="J2193" t="s">
        <v>1276</v>
      </c>
      <c r="K2193" t="str">
        <f>INDEX('Planning Periods'!$O$2:$O$540,MATCH('Table B Values'!A2193,'Planning Periods'!$A$2:$A$540,0))</f>
        <v>Sonoma County</v>
      </c>
    </row>
    <row r="2194" spans="1:11">
      <c r="A2194" t="s">
        <v>954</v>
      </c>
      <c r="B2194">
        <v>2018</v>
      </c>
      <c r="C2194">
        <v>0</v>
      </c>
      <c r="D2194">
        <v>0</v>
      </c>
      <c r="E2194">
        <v>9</v>
      </c>
      <c r="F2194">
        <v>0</v>
      </c>
      <c r="G2194">
        <v>0</v>
      </c>
      <c r="H2194">
        <v>51</v>
      </c>
      <c r="I2194">
        <v>82</v>
      </c>
      <c r="J2194" t="s">
        <v>1276</v>
      </c>
      <c r="K2194" t="str">
        <f>INDEX('Planning Periods'!$O$2:$O$540,MATCH('Table B Values'!A2194,'Planning Periods'!$A$2:$A$540,0))</f>
        <v>Los Angeles County</v>
      </c>
    </row>
    <row r="2195" spans="1:11">
      <c r="A2195" t="s">
        <v>845</v>
      </c>
      <c r="B2195">
        <v>2018</v>
      </c>
      <c r="C2195">
        <v>57</v>
      </c>
      <c r="D2195">
        <v>0</v>
      </c>
      <c r="E2195">
        <v>0</v>
      </c>
      <c r="F2195">
        <v>0</v>
      </c>
      <c r="G2195">
        <v>0</v>
      </c>
      <c r="H2195">
        <v>0</v>
      </c>
      <c r="I2195">
        <v>2250</v>
      </c>
      <c r="J2195" t="s">
        <v>1276</v>
      </c>
      <c r="K2195" t="str">
        <f>INDEX('Planning Periods'!$O$2:$O$540,MATCH('Table B Values'!A2195,'Planning Periods'!$A$2:$A$540,0))</f>
        <v>Riverside County</v>
      </c>
    </row>
    <row r="2196" spans="1:11">
      <c r="A2196" t="s">
        <v>833</v>
      </c>
      <c r="B2196">
        <v>2018</v>
      </c>
      <c r="C2196">
        <v>0</v>
      </c>
      <c r="D2196">
        <v>0</v>
      </c>
      <c r="E2196">
        <v>0</v>
      </c>
      <c r="F2196">
        <v>0</v>
      </c>
      <c r="G2196">
        <v>0</v>
      </c>
      <c r="H2196">
        <v>45</v>
      </c>
      <c r="I2196">
        <v>540</v>
      </c>
      <c r="J2196" t="s">
        <v>1276</v>
      </c>
      <c r="K2196" t="str">
        <f>INDEX('Planning Periods'!$O$2:$O$540,MATCH('Table B Values'!A2196,'Planning Periods'!$A$2:$A$540,0))</f>
        <v>Placer County</v>
      </c>
    </row>
    <row r="2197" spans="1:11">
      <c r="A2197" t="s">
        <v>966</v>
      </c>
      <c r="B2197">
        <v>2018</v>
      </c>
      <c r="C2197">
        <v>0</v>
      </c>
      <c r="D2197">
        <v>0</v>
      </c>
      <c r="E2197">
        <v>0</v>
      </c>
      <c r="F2197">
        <v>0</v>
      </c>
      <c r="G2197">
        <v>0</v>
      </c>
      <c r="H2197">
        <v>0</v>
      </c>
      <c r="I2197">
        <v>2</v>
      </c>
      <c r="J2197" t="s">
        <v>1276</v>
      </c>
      <c r="K2197" t="str">
        <f>INDEX('Planning Periods'!$O$2:$O$540,MATCH('Table B Values'!A2197,'Planning Periods'!$A$2:$A$540,0))</f>
        <v>Los Angeles County</v>
      </c>
    </row>
    <row r="2198" spans="1:11">
      <c r="A2198" t="s">
        <v>908</v>
      </c>
      <c r="B2198">
        <v>2018</v>
      </c>
      <c r="C2198">
        <v>0</v>
      </c>
      <c r="D2198">
        <v>0</v>
      </c>
      <c r="E2198">
        <v>0</v>
      </c>
      <c r="F2198">
        <v>4</v>
      </c>
      <c r="G2198">
        <v>0</v>
      </c>
      <c r="H2198">
        <v>106</v>
      </c>
      <c r="I2198" s="359">
        <v>44</v>
      </c>
      <c r="J2198" t="s">
        <v>1276</v>
      </c>
      <c r="K2198" t="str">
        <f>INDEX('Planning Periods'!$O$2:$O$540,MATCH('Table B Values'!A2198,'Planning Periods'!$A$2:$A$540,0))</f>
        <v>Yolo County</v>
      </c>
    </row>
    <row r="2199" spans="1:11">
      <c r="A2199" t="s">
        <v>914</v>
      </c>
      <c r="B2199">
        <v>2018</v>
      </c>
      <c r="C2199">
        <v>0</v>
      </c>
      <c r="D2199">
        <v>0</v>
      </c>
      <c r="E2199">
        <v>0</v>
      </c>
      <c r="F2199">
        <v>8</v>
      </c>
      <c r="G2199">
        <v>0</v>
      </c>
      <c r="H2199">
        <v>0</v>
      </c>
      <c r="I2199">
        <v>9</v>
      </c>
      <c r="J2199" t="s">
        <v>1276</v>
      </c>
      <c r="K2199" t="str">
        <f>INDEX('Planning Periods'!$O$2:$O$540,MATCH('Table B Values'!A2199,'Planning Periods'!$A$2:$A$540,0))</f>
        <v>Los Angeles County</v>
      </c>
    </row>
    <row r="2200" spans="1:11">
      <c r="A2200" t="s">
        <v>917</v>
      </c>
      <c r="B2200">
        <v>2018</v>
      </c>
      <c r="C2200">
        <v>2</v>
      </c>
      <c r="D2200">
        <v>0</v>
      </c>
      <c r="E2200">
        <v>3</v>
      </c>
      <c r="F2200">
        <v>0</v>
      </c>
      <c r="G2200">
        <v>0</v>
      </c>
      <c r="H2200">
        <v>0</v>
      </c>
      <c r="I2200">
        <v>103</v>
      </c>
      <c r="J2200" t="s">
        <v>1276</v>
      </c>
      <c r="K2200" t="str">
        <f>INDEX('Planning Periods'!$O$2:$O$540,MATCH('Table B Values'!A2200,'Planning Periods'!$A$2:$A$540,0))</f>
        <v>Orange County</v>
      </c>
    </row>
    <row r="2201" spans="1:11">
      <c r="A2201" t="s">
        <v>889</v>
      </c>
      <c r="B2201">
        <v>2018</v>
      </c>
      <c r="C2201">
        <v>0</v>
      </c>
      <c r="D2201">
        <v>0</v>
      </c>
      <c r="E2201">
        <v>0</v>
      </c>
      <c r="F2201">
        <v>0</v>
      </c>
      <c r="G2201">
        <v>0</v>
      </c>
      <c r="H2201">
        <v>0</v>
      </c>
      <c r="I2201">
        <v>8</v>
      </c>
      <c r="J2201" t="s">
        <v>1276</v>
      </c>
      <c r="K2201" t="str">
        <f>INDEX('Planning Periods'!$O$2:$O$540,MATCH('Table B Values'!A2201,'Planning Periods'!$A$2:$A$540,0))</f>
        <v>Stanislaus County</v>
      </c>
    </row>
    <row r="2202" spans="1:11">
      <c r="A2202" t="s">
        <v>890</v>
      </c>
      <c r="B2202">
        <v>2018</v>
      </c>
      <c r="C2202">
        <v>0</v>
      </c>
      <c r="D2202">
        <v>0</v>
      </c>
      <c r="E2202">
        <v>0</v>
      </c>
      <c r="F2202">
        <v>0</v>
      </c>
      <c r="G2202">
        <v>0</v>
      </c>
      <c r="H2202">
        <v>0</v>
      </c>
      <c r="I2202">
        <v>4</v>
      </c>
      <c r="J2202" t="s">
        <v>1276</v>
      </c>
      <c r="K2202" t="str">
        <f>INDEX('Planning Periods'!$O$2:$O$540,MATCH('Table B Values'!A2202,'Planning Periods'!$A$2:$A$540,0))</f>
        <v>Santa Cruz County</v>
      </c>
    </row>
    <row r="2203" spans="1:11">
      <c r="A2203" t="s">
        <v>904</v>
      </c>
      <c r="B2203">
        <v>2018</v>
      </c>
      <c r="C2203">
        <v>14</v>
      </c>
      <c r="D2203">
        <v>0</v>
      </c>
      <c r="E2203">
        <v>1</v>
      </c>
      <c r="F2203">
        <v>0</v>
      </c>
      <c r="G2203">
        <v>14</v>
      </c>
      <c r="H2203">
        <v>0</v>
      </c>
      <c r="I2203">
        <v>202</v>
      </c>
      <c r="J2203" t="s">
        <v>1276</v>
      </c>
      <c r="K2203" t="str">
        <f>INDEX('Planning Periods'!$O$2:$O$540,MATCH('Table B Values'!A2203,'Planning Periods'!$A$2:$A$540,0))</f>
        <v>Los Angeles County</v>
      </c>
    </row>
    <row r="2204" spans="1:11">
      <c r="A2204" t="s">
        <v>1273</v>
      </c>
      <c r="B2204">
        <v>2018</v>
      </c>
      <c r="C2204">
        <v>0</v>
      </c>
      <c r="D2204">
        <v>0</v>
      </c>
      <c r="E2204">
        <v>0</v>
      </c>
      <c r="F2204">
        <v>0</v>
      </c>
      <c r="G2204">
        <v>0</v>
      </c>
      <c r="H2204">
        <v>0</v>
      </c>
      <c r="I2204">
        <v>2</v>
      </c>
      <c r="J2204" t="s">
        <v>1276</v>
      </c>
      <c r="K2204" t="str">
        <f>INDEX('Planning Periods'!$O$2:$O$540,MATCH('Table B Values'!A2204,'Planning Periods'!$A$2:$A$540,0))</f>
        <v>Siskiyou County</v>
      </c>
    </row>
    <row r="2205" spans="1:11">
      <c r="A2205" t="s">
        <v>862</v>
      </c>
      <c r="B2205">
        <v>2018</v>
      </c>
      <c r="C2205">
        <v>0</v>
      </c>
      <c r="D2205">
        <v>0</v>
      </c>
      <c r="E2205">
        <v>0</v>
      </c>
      <c r="F2205">
        <v>0</v>
      </c>
      <c r="G2205">
        <v>0</v>
      </c>
      <c r="H2205">
        <v>0</v>
      </c>
      <c r="I2205">
        <v>36</v>
      </c>
      <c r="J2205" t="s">
        <v>1276</v>
      </c>
      <c r="K2205" t="str">
        <f>INDEX('Planning Periods'!$O$2:$O$540,MATCH('Table B Values'!A2205,'Planning Periods'!$A$2:$A$540,0))</f>
        <v>Yolo County</v>
      </c>
    </row>
    <row r="2206" spans="1:11">
      <c r="A2206" t="s">
        <v>860</v>
      </c>
      <c r="B2206">
        <v>2018</v>
      </c>
      <c r="C2206">
        <v>0</v>
      </c>
      <c r="D2206">
        <v>0</v>
      </c>
      <c r="E2206">
        <v>0</v>
      </c>
      <c r="F2206">
        <v>0</v>
      </c>
      <c r="G2206">
        <v>0</v>
      </c>
      <c r="H2206">
        <v>0</v>
      </c>
      <c r="I2206">
        <v>18</v>
      </c>
      <c r="J2206" t="s">
        <v>1276</v>
      </c>
      <c r="K2206" t="str">
        <f>INDEX('Planning Periods'!$O$2:$O$540,MATCH('Table B Values'!A2206,'Planning Periods'!$A$2:$A$540,0))</f>
        <v>Sonoma County</v>
      </c>
    </row>
    <row r="2207" spans="1:11">
      <c r="A2207" t="s">
        <v>865</v>
      </c>
      <c r="B2207">
        <v>2018</v>
      </c>
      <c r="C2207">
        <v>0</v>
      </c>
      <c r="D2207">
        <v>0</v>
      </c>
      <c r="E2207">
        <v>0</v>
      </c>
      <c r="F2207">
        <v>25</v>
      </c>
      <c r="G2207">
        <v>0</v>
      </c>
      <c r="H2207">
        <v>0</v>
      </c>
      <c r="I2207">
        <v>0</v>
      </c>
      <c r="J2207" t="s">
        <v>1276</v>
      </c>
      <c r="K2207" t="str">
        <f>INDEX('Planning Periods'!$O$2:$O$540,MATCH('Table B Values'!A2207,'Planning Periods'!$A$2:$A$540,0))</f>
        <v>Tulare County</v>
      </c>
    </row>
    <row r="2208" spans="1:11">
      <c r="A2208" t="s">
        <v>909</v>
      </c>
      <c r="B2208">
        <v>2018</v>
      </c>
      <c r="C2208">
        <v>0</v>
      </c>
      <c r="D2208">
        <v>0</v>
      </c>
      <c r="E2208">
        <v>0</v>
      </c>
      <c r="F2208">
        <v>0</v>
      </c>
      <c r="G2208">
        <v>0</v>
      </c>
      <c r="H2208">
        <v>0</v>
      </c>
      <c r="I2208">
        <v>24</v>
      </c>
      <c r="J2208" t="s">
        <v>1276</v>
      </c>
      <c r="K2208" t="str">
        <f>INDEX('Planning Periods'!$O$2:$O$540,MATCH('Table B Values'!A2208,'Planning Periods'!$A$2:$A$540,0))</f>
        <v>Colusa County</v>
      </c>
    </row>
    <row r="2209" spans="1:11">
      <c r="A2209" t="s">
        <v>906</v>
      </c>
      <c r="B2209">
        <v>2018</v>
      </c>
      <c r="C2209">
        <v>0</v>
      </c>
      <c r="D2209">
        <v>0</v>
      </c>
      <c r="E2209">
        <v>0</v>
      </c>
      <c r="F2209">
        <v>14</v>
      </c>
      <c r="G2209">
        <v>0</v>
      </c>
      <c r="H2209">
        <v>3</v>
      </c>
      <c r="I2209">
        <v>39</v>
      </c>
      <c r="J2209" t="s">
        <v>1276</v>
      </c>
      <c r="K2209" t="str">
        <f>INDEX('Planning Periods'!$O$2:$O$540,MATCH('Table B Values'!A2209,'Planning Periods'!$A$2:$A$540,0))</f>
        <v>Riverside County</v>
      </c>
    </row>
    <row r="2210" spans="1:11">
      <c r="A2210" t="s">
        <v>1018</v>
      </c>
      <c r="B2210">
        <v>2018</v>
      </c>
      <c r="C2210">
        <v>0</v>
      </c>
      <c r="D2210">
        <v>0</v>
      </c>
      <c r="E2210">
        <v>0</v>
      </c>
      <c r="F2210">
        <v>2</v>
      </c>
      <c r="G2210">
        <v>0</v>
      </c>
      <c r="H2210">
        <v>0</v>
      </c>
      <c r="I2210">
        <v>1</v>
      </c>
      <c r="J2210" t="s">
        <v>1276</v>
      </c>
      <c r="K2210" t="str">
        <f>INDEX('Planning Periods'!$O$2:$O$540,MATCH('Table B Values'!A2210,'Planning Periods'!$A$2:$A$540,0))</f>
        <v>Mendocino County</v>
      </c>
    </row>
    <row r="2211" spans="1:11">
      <c r="A2211" t="s">
        <v>894</v>
      </c>
      <c r="B2211">
        <v>2018</v>
      </c>
      <c r="C2211">
        <v>0</v>
      </c>
      <c r="D2211">
        <v>0</v>
      </c>
      <c r="E2211">
        <v>0</v>
      </c>
      <c r="F2211">
        <v>1</v>
      </c>
      <c r="G2211">
        <v>0</v>
      </c>
      <c r="H2211">
        <v>0</v>
      </c>
      <c r="I2211">
        <v>95</v>
      </c>
      <c r="J2211" t="s">
        <v>1276</v>
      </c>
      <c r="K2211" t="str">
        <f>INDEX('Planning Periods'!$O$2:$O$540,MATCH('Table B Values'!A2211,'Planning Periods'!$A$2:$A$540,0))</f>
        <v>Kern County</v>
      </c>
    </row>
    <row r="2212" spans="1:11">
      <c r="A2212" t="s">
        <v>793</v>
      </c>
      <c r="B2212">
        <v>2018</v>
      </c>
      <c r="C2212">
        <v>0</v>
      </c>
      <c r="D2212">
        <v>11</v>
      </c>
      <c r="E2212">
        <v>0</v>
      </c>
      <c r="F2212">
        <v>43</v>
      </c>
      <c r="G2212">
        <v>0</v>
      </c>
      <c r="H2212">
        <v>20</v>
      </c>
      <c r="I2212">
        <v>38</v>
      </c>
      <c r="J2212" t="s">
        <v>1276</v>
      </c>
      <c r="K2212" t="str">
        <f>INDEX('Planning Periods'!$O$2:$O$540,MATCH('Table B Values'!A2212,'Planning Periods'!$A$2:$A$540,0))</f>
        <v>Ventura County</v>
      </c>
    </row>
    <row r="2213" spans="1:11">
      <c r="A2213" t="s">
        <v>848</v>
      </c>
      <c r="B2213">
        <v>2018</v>
      </c>
      <c r="C2213">
        <v>0</v>
      </c>
      <c r="D2213">
        <v>0</v>
      </c>
      <c r="E2213">
        <v>0</v>
      </c>
      <c r="F2213">
        <v>86</v>
      </c>
      <c r="G2213">
        <v>0</v>
      </c>
      <c r="H2213">
        <v>102</v>
      </c>
      <c r="I2213">
        <v>391</v>
      </c>
      <c r="J2213" t="s">
        <v>1276</v>
      </c>
      <c r="K2213" t="str">
        <f>INDEX('Planning Periods'!$O$2:$O$540,MATCH('Table B Values'!A2213,'Planning Periods'!$A$2:$A$540,0))</f>
        <v>Tulare County</v>
      </c>
    </row>
    <row r="2214" spans="1:11">
      <c r="A2214" t="s">
        <v>799</v>
      </c>
      <c r="B2214">
        <v>2018</v>
      </c>
      <c r="C2214">
        <v>0</v>
      </c>
      <c r="D2214">
        <v>0</v>
      </c>
      <c r="E2214">
        <v>0</v>
      </c>
      <c r="F2214">
        <v>0</v>
      </c>
      <c r="G2214">
        <v>0</v>
      </c>
      <c r="H2214">
        <v>3</v>
      </c>
      <c r="I2214">
        <v>3</v>
      </c>
      <c r="J2214" t="s">
        <v>1276</v>
      </c>
      <c r="K2214" t="str">
        <f>INDEX('Planning Periods'!$O$2:$O$540,MATCH('Table B Values'!A2214,'Planning Periods'!$A$2:$A$540,0))</f>
        <v>Orange County</v>
      </c>
    </row>
    <row r="2215" spans="1:11">
      <c r="A2215" t="s">
        <v>808</v>
      </c>
      <c r="B2215">
        <v>2018</v>
      </c>
      <c r="C2215">
        <v>14</v>
      </c>
      <c r="D2215">
        <v>0</v>
      </c>
      <c r="E2215">
        <v>24</v>
      </c>
      <c r="F2215">
        <v>0</v>
      </c>
      <c r="G2215">
        <v>0</v>
      </c>
      <c r="H2215">
        <v>1</v>
      </c>
      <c r="I2215">
        <v>205</v>
      </c>
      <c r="J2215" t="s">
        <v>1276</v>
      </c>
      <c r="K2215" t="str">
        <f>INDEX('Planning Periods'!$O$2:$O$540,MATCH('Table B Values'!A2215,'Planning Periods'!$A$2:$A$540,0))</f>
        <v>Solano County</v>
      </c>
    </row>
    <row r="2216" spans="1:11">
      <c r="A2216" t="s">
        <v>790</v>
      </c>
      <c r="B2216">
        <v>2018</v>
      </c>
      <c r="C2216">
        <v>0</v>
      </c>
      <c r="D2216">
        <v>0</v>
      </c>
      <c r="E2216">
        <v>0</v>
      </c>
      <c r="F2216">
        <v>0</v>
      </c>
      <c r="G2216">
        <v>0</v>
      </c>
      <c r="H2216">
        <v>8</v>
      </c>
      <c r="I2216">
        <v>77</v>
      </c>
      <c r="J2216" t="s">
        <v>1276</v>
      </c>
      <c r="K2216" t="str">
        <f>INDEX('Planning Periods'!$O$2:$O$540,MATCH('Table B Values'!A2216,'Planning Periods'!$A$2:$A$540,0))</f>
        <v>Alameda County</v>
      </c>
    </row>
    <row r="2217" spans="1:11">
      <c r="A2217" t="s">
        <v>802</v>
      </c>
      <c r="B2217">
        <v>2018</v>
      </c>
      <c r="C2217">
        <v>24</v>
      </c>
      <c r="D2217">
        <v>0</v>
      </c>
      <c r="E2217">
        <v>12</v>
      </c>
      <c r="F2217">
        <v>0</v>
      </c>
      <c r="G2217">
        <v>15</v>
      </c>
      <c r="H2217">
        <v>0</v>
      </c>
      <c r="I2217" s="359">
        <v>291</v>
      </c>
      <c r="J2217" t="s">
        <v>1276</v>
      </c>
      <c r="K2217" t="str">
        <f>INDEX('Planning Periods'!$O$2:$O$540,MATCH('Table B Values'!A2217,'Planning Periods'!$A$2:$A$540,0))</f>
        <v>Ventura County</v>
      </c>
    </row>
    <row r="2218" spans="1:11">
      <c r="A2218" t="s">
        <v>811</v>
      </c>
      <c r="B2218">
        <v>2018</v>
      </c>
      <c r="C2218">
        <v>0</v>
      </c>
      <c r="D2218">
        <v>0</v>
      </c>
      <c r="E2218">
        <v>0</v>
      </c>
      <c r="F2218">
        <v>0</v>
      </c>
      <c r="G2218">
        <v>0</v>
      </c>
      <c r="H2218">
        <v>0</v>
      </c>
      <c r="I2218">
        <v>55</v>
      </c>
      <c r="J2218" t="s">
        <v>1276</v>
      </c>
      <c r="K2218" t="str">
        <f>INDEX('Planning Periods'!$O$2:$O$540,MATCH('Table B Values'!A2218,'Planning Periods'!$A$2:$A$540,0))</f>
        <v>Solano County</v>
      </c>
    </row>
    <row r="2219" spans="1:11">
      <c r="A2219" t="s">
        <v>902</v>
      </c>
      <c r="B2219">
        <v>2018</v>
      </c>
      <c r="C2219">
        <v>43</v>
      </c>
      <c r="D2219">
        <v>0</v>
      </c>
      <c r="E2219">
        <v>2</v>
      </c>
      <c r="F2219">
        <v>5</v>
      </c>
      <c r="G2219">
        <v>0</v>
      </c>
      <c r="H2219">
        <v>16</v>
      </c>
      <c r="I2219">
        <v>94</v>
      </c>
      <c r="J2219" t="s">
        <v>1276</v>
      </c>
      <c r="K2219" t="str">
        <f>INDEX('Planning Periods'!$O$2:$O$540,MATCH('Table B Values'!A2219,'Planning Periods'!$A$2:$A$540,0))</f>
        <v>Contra Costa County</v>
      </c>
    </row>
    <row r="2220" spans="1:11">
      <c r="A2220" t="s">
        <v>897</v>
      </c>
      <c r="B2220">
        <v>2018</v>
      </c>
      <c r="C2220">
        <v>0</v>
      </c>
      <c r="D2220">
        <v>0</v>
      </c>
      <c r="E2220">
        <v>0</v>
      </c>
      <c r="F2220">
        <v>0</v>
      </c>
      <c r="G2220">
        <v>0</v>
      </c>
      <c r="H2220">
        <v>0</v>
      </c>
      <c r="I2220" s="359">
        <v>475</v>
      </c>
      <c r="J2220" t="s">
        <v>1276</v>
      </c>
      <c r="K2220" t="str">
        <f>INDEX('Planning Periods'!$O$2:$O$540,MATCH('Table B Values'!A2220,'Planning Periods'!$A$2:$A$540,0))</f>
        <v>San Diego County</v>
      </c>
    </row>
    <row r="2221" spans="1:11">
      <c r="A2221" t="s">
        <v>899</v>
      </c>
      <c r="B2221">
        <v>2018</v>
      </c>
      <c r="C2221">
        <v>0</v>
      </c>
      <c r="D2221">
        <v>0</v>
      </c>
      <c r="E2221">
        <v>0</v>
      </c>
      <c r="F2221">
        <v>0</v>
      </c>
      <c r="G2221">
        <v>0</v>
      </c>
      <c r="H2221">
        <v>0</v>
      </c>
      <c r="I2221">
        <v>15</v>
      </c>
      <c r="J2221" t="s">
        <v>1276</v>
      </c>
      <c r="K2221" t="str">
        <f>INDEX('Planning Periods'!$O$2:$O$540,MATCH('Table B Values'!A2221,'Planning Periods'!$A$2:$A$540,0))</f>
        <v>Los Angeles County</v>
      </c>
    </row>
    <row r="2222" spans="1:11">
      <c r="A2222" t="s">
        <v>1226</v>
      </c>
      <c r="B2222">
        <v>2018</v>
      </c>
      <c r="C2222">
        <v>0</v>
      </c>
      <c r="D2222">
        <v>10</v>
      </c>
      <c r="E2222">
        <v>1</v>
      </c>
      <c r="F2222">
        <v>24</v>
      </c>
      <c r="G2222">
        <v>0</v>
      </c>
      <c r="H2222">
        <v>41</v>
      </c>
      <c r="I2222">
        <v>11</v>
      </c>
      <c r="J2222" t="s">
        <v>1276</v>
      </c>
      <c r="K2222" t="str">
        <f>INDEX('Planning Periods'!$O$2:$O$540,MATCH('Table B Values'!A2222,'Planning Periods'!$A$2:$A$540,0))</f>
        <v>Tulare County</v>
      </c>
    </row>
    <row r="2223" spans="1:11">
      <c r="A2223" t="s">
        <v>775</v>
      </c>
      <c r="B2223">
        <v>2018</v>
      </c>
      <c r="C2223">
        <v>0</v>
      </c>
      <c r="D2223">
        <v>2</v>
      </c>
      <c r="E2223">
        <v>0</v>
      </c>
      <c r="F2223">
        <v>1</v>
      </c>
      <c r="G2223">
        <v>0</v>
      </c>
      <c r="H2223">
        <v>8</v>
      </c>
      <c r="I2223">
        <v>4</v>
      </c>
      <c r="J2223" t="s">
        <v>1276</v>
      </c>
      <c r="K2223" t="str">
        <f>INDEX('Planning Periods'!$O$2:$O$540,MATCH('Table B Values'!A2223,'Planning Periods'!$A$2:$A$540,0))</f>
        <v>Yolo County</v>
      </c>
    </row>
    <row r="2224" spans="1:11">
      <c r="A2224" t="s">
        <v>851</v>
      </c>
      <c r="B2224">
        <v>2018</v>
      </c>
      <c r="C2224">
        <v>0</v>
      </c>
      <c r="D2224">
        <v>11</v>
      </c>
      <c r="E2224">
        <v>0</v>
      </c>
      <c r="F2224">
        <v>2</v>
      </c>
      <c r="G2224">
        <v>0</v>
      </c>
      <c r="H2224">
        <v>1</v>
      </c>
      <c r="I2224">
        <v>7</v>
      </c>
      <c r="J2224" t="s">
        <v>1276</v>
      </c>
      <c r="K2224" t="str">
        <f>INDEX('Planning Periods'!$O$2:$O$540,MATCH('Table B Values'!A2224,'Planning Periods'!$A$2:$A$540,0))</f>
        <v>San Mateo County</v>
      </c>
    </row>
    <row r="2225" spans="1:11">
      <c r="A2225" t="s">
        <v>855</v>
      </c>
      <c r="B2225">
        <v>2018</v>
      </c>
      <c r="C2225">
        <v>0</v>
      </c>
      <c r="D2225">
        <v>2</v>
      </c>
      <c r="E2225">
        <v>0</v>
      </c>
      <c r="F2225">
        <v>1</v>
      </c>
      <c r="G2225">
        <v>0</v>
      </c>
      <c r="H2225">
        <v>0</v>
      </c>
      <c r="I2225">
        <v>117</v>
      </c>
      <c r="J2225" t="s">
        <v>1276</v>
      </c>
      <c r="K2225" t="str">
        <f>INDEX('Planning Periods'!$O$2:$O$540,MATCH('Table B Values'!A2225,'Planning Periods'!$A$2:$A$540,0))</f>
        <v>Orange County</v>
      </c>
    </row>
    <row r="2226" spans="1:11">
      <c r="A2226" t="s">
        <v>807</v>
      </c>
      <c r="B2226">
        <v>2018</v>
      </c>
      <c r="C2226">
        <v>0</v>
      </c>
      <c r="D2226">
        <v>9</v>
      </c>
      <c r="E2226">
        <v>39</v>
      </c>
      <c r="F2226">
        <v>15</v>
      </c>
      <c r="G2226">
        <v>0</v>
      </c>
      <c r="H2226">
        <v>47</v>
      </c>
      <c r="I2226">
        <v>175</v>
      </c>
      <c r="J2226" t="s">
        <v>1276</v>
      </c>
      <c r="K2226" t="str">
        <f>INDEX('Planning Periods'!$O$2:$O$540,MATCH('Table B Values'!A2226,'Planning Periods'!$A$2:$A$540,0))</f>
        <v>Yolo County</v>
      </c>
    </row>
    <row r="2227" spans="1:11">
      <c r="A2227" t="s">
        <v>871</v>
      </c>
      <c r="B2227">
        <v>2018</v>
      </c>
      <c r="C2227">
        <v>0</v>
      </c>
      <c r="D2227">
        <v>0</v>
      </c>
      <c r="E2227">
        <v>0</v>
      </c>
      <c r="F2227">
        <v>0</v>
      </c>
      <c r="G2227">
        <v>0</v>
      </c>
      <c r="H2227">
        <v>0</v>
      </c>
      <c r="I2227">
        <v>38</v>
      </c>
      <c r="J2227" t="s">
        <v>1276</v>
      </c>
      <c r="K2227" t="str">
        <f>INDEX('Planning Periods'!$O$2:$O$540,MATCH('Table B Values'!A2227,'Planning Periods'!$A$2:$A$540,0))</f>
        <v>San Bernardino County</v>
      </c>
    </row>
    <row r="2228" spans="1:11">
      <c r="A2228" t="s">
        <v>878</v>
      </c>
      <c r="B2228">
        <v>2018</v>
      </c>
      <c r="C2228">
        <v>19</v>
      </c>
      <c r="D2228">
        <v>0</v>
      </c>
      <c r="E2228">
        <v>77</v>
      </c>
      <c r="F2228">
        <v>0</v>
      </c>
      <c r="G2228">
        <v>0</v>
      </c>
      <c r="H2228">
        <v>0</v>
      </c>
      <c r="I2228">
        <v>13</v>
      </c>
      <c r="J2228" t="s">
        <v>1276</v>
      </c>
      <c r="K2228" t="str">
        <f>INDEX('Planning Periods'!$O$2:$O$540,MATCH('Table B Values'!A2228,'Planning Periods'!$A$2:$A$540,0))</f>
        <v>San Bernardino County</v>
      </c>
    </row>
    <row r="2229" spans="1:11">
      <c r="A2229" t="s">
        <v>880</v>
      </c>
      <c r="B2229">
        <v>2018</v>
      </c>
      <c r="C2229">
        <v>0</v>
      </c>
      <c r="D2229">
        <v>0</v>
      </c>
      <c r="E2229">
        <v>0</v>
      </c>
      <c r="F2229">
        <v>0</v>
      </c>
      <c r="G2229">
        <v>0</v>
      </c>
      <c r="H2229">
        <v>1</v>
      </c>
      <c r="I2229">
        <v>0</v>
      </c>
      <c r="J2229" t="s">
        <v>1276</v>
      </c>
      <c r="K2229" t="str">
        <f>INDEX('Planning Periods'!$O$2:$O$540,MATCH('Table B Values'!A2229,'Planning Periods'!$A$2:$A$540,0))</f>
        <v>Siskiyou County</v>
      </c>
    </row>
    <row r="2230" spans="1:11">
      <c r="A2230" t="s">
        <v>868</v>
      </c>
      <c r="B2230">
        <v>2018</v>
      </c>
      <c r="C2230">
        <v>0</v>
      </c>
      <c r="D2230">
        <v>0</v>
      </c>
      <c r="E2230">
        <v>0</v>
      </c>
      <c r="F2230">
        <v>0</v>
      </c>
      <c r="G2230">
        <v>0</v>
      </c>
      <c r="H2230">
        <v>3</v>
      </c>
      <c r="I2230">
        <v>0</v>
      </c>
      <c r="J2230" t="s">
        <v>1276</v>
      </c>
      <c r="K2230" t="str">
        <f>INDEX('Planning Periods'!$O$2:$O$540,MATCH('Table B Values'!A2230,'Planning Periods'!$A$2:$A$540,0))</f>
        <v>Napa County</v>
      </c>
    </row>
    <row r="2231" spans="1:11">
      <c r="A2231" t="s">
        <v>883</v>
      </c>
      <c r="B2231">
        <v>2018</v>
      </c>
      <c r="C2231">
        <v>0</v>
      </c>
      <c r="D2231">
        <v>0</v>
      </c>
      <c r="E2231">
        <v>0</v>
      </c>
      <c r="F2231">
        <v>0</v>
      </c>
      <c r="G2231">
        <v>0</v>
      </c>
      <c r="H2231">
        <v>0</v>
      </c>
      <c r="I2231">
        <v>32</v>
      </c>
      <c r="J2231" t="s">
        <v>1276</v>
      </c>
      <c r="K2231" t="str">
        <f>INDEX('Planning Periods'!$O$2:$O$540,MATCH('Table B Values'!A2231,'Planning Periods'!$A$2:$A$540,0))</f>
        <v>Sutter County</v>
      </c>
    </row>
    <row r="2232" spans="1:11">
      <c r="A2232" t="s">
        <v>886</v>
      </c>
      <c r="B2232">
        <v>2018</v>
      </c>
      <c r="C2232">
        <v>3</v>
      </c>
      <c r="D2232">
        <v>0</v>
      </c>
      <c r="E2232">
        <v>0</v>
      </c>
      <c r="F2232">
        <v>0</v>
      </c>
      <c r="G2232">
        <v>0</v>
      </c>
      <c r="H2232">
        <v>0</v>
      </c>
      <c r="I2232">
        <v>419</v>
      </c>
      <c r="J2232" t="s">
        <v>1276</v>
      </c>
      <c r="K2232" t="str">
        <f>INDEX('Planning Periods'!$O$2:$O$540,MATCH('Table B Values'!A2232,'Planning Periods'!$A$2:$A$540,0))</f>
        <v>Yuba County</v>
      </c>
    </row>
    <row r="2233" spans="1:11">
      <c r="A2233" t="s">
        <v>822</v>
      </c>
      <c r="B2233">
        <v>2018</v>
      </c>
      <c r="C2233">
        <v>37</v>
      </c>
      <c r="D2233">
        <v>0</v>
      </c>
      <c r="E2233">
        <v>0</v>
      </c>
      <c r="F2233">
        <v>0</v>
      </c>
      <c r="G2233">
        <v>0</v>
      </c>
      <c r="H2233">
        <v>35</v>
      </c>
      <c r="I2233">
        <v>16</v>
      </c>
      <c r="J2233" t="s">
        <v>1276</v>
      </c>
      <c r="K2233" t="str">
        <f>INDEX('Planning Periods'!$O$2:$O$540,MATCH('Table B Values'!A2233,'Planning Periods'!$A$2:$A$540,0))</f>
        <v>Mendocino County</v>
      </c>
    </row>
    <row r="2234" spans="1:11">
      <c r="A2234" t="s">
        <v>921</v>
      </c>
      <c r="B2234">
        <v>2018</v>
      </c>
      <c r="C2234">
        <v>0</v>
      </c>
      <c r="D2234">
        <v>0</v>
      </c>
      <c r="E2234">
        <v>0</v>
      </c>
      <c r="F2234">
        <v>0</v>
      </c>
      <c r="G2234">
        <v>0</v>
      </c>
      <c r="H2234">
        <v>26</v>
      </c>
      <c r="I2234">
        <v>2</v>
      </c>
      <c r="J2234" t="s">
        <v>1276</v>
      </c>
      <c r="K2234" t="str">
        <f>INDEX('Planning Periods'!$O$2:$O$540,MATCH('Table B Values'!A2234,'Planning Periods'!$A$2:$A$540,0))</f>
        <v>Los Angeles County</v>
      </c>
    </row>
    <row r="2235" spans="1:11">
      <c r="A2235" t="s">
        <v>828</v>
      </c>
      <c r="B2235">
        <v>2018</v>
      </c>
      <c r="C2235">
        <v>0</v>
      </c>
      <c r="D2235">
        <v>1</v>
      </c>
      <c r="E2235">
        <v>0</v>
      </c>
      <c r="F2235">
        <v>3</v>
      </c>
      <c r="G2235">
        <v>0</v>
      </c>
      <c r="H2235">
        <v>0</v>
      </c>
      <c r="I2235" s="359">
        <v>3</v>
      </c>
      <c r="J2235" t="s">
        <v>1276</v>
      </c>
      <c r="K2235" t="str">
        <f>INDEX('Planning Periods'!$O$2:$O$540,MATCH('Table B Values'!A2235,'Planning Periods'!$A$2:$A$540,0))</f>
        <v>Los Angeles County</v>
      </c>
    </row>
    <row r="2236" spans="1:11">
      <c r="A2236" t="s">
        <v>825</v>
      </c>
      <c r="B2236">
        <v>2018</v>
      </c>
      <c r="C2236">
        <v>0</v>
      </c>
      <c r="D2236">
        <v>0</v>
      </c>
      <c r="E2236">
        <v>0</v>
      </c>
      <c r="F2236">
        <v>0</v>
      </c>
      <c r="G2236">
        <v>0</v>
      </c>
      <c r="H2236">
        <v>0</v>
      </c>
      <c r="I2236" s="359">
        <v>55</v>
      </c>
      <c r="J2236" t="s">
        <v>1276</v>
      </c>
      <c r="K2236" t="str">
        <f>INDEX('Planning Periods'!$O$2:$O$540,MATCH('Table B Values'!A2236,'Planning Periods'!$A$2:$A$540,0))</f>
        <v>El Dorado County</v>
      </c>
    </row>
    <row r="2237" spans="1:11">
      <c r="A2237" t="s">
        <v>1008</v>
      </c>
      <c r="B2237">
        <v>2018</v>
      </c>
      <c r="C2237">
        <v>0</v>
      </c>
      <c r="D2237">
        <v>0</v>
      </c>
      <c r="E2237">
        <v>6</v>
      </c>
      <c r="F2237">
        <v>0</v>
      </c>
      <c r="G2237">
        <v>0</v>
      </c>
      <c r="H2237">
        <v>0</v>
      </c>
      <c r="I2237">
        <v>2</v>
      </c>
      <c r="J2237" t="s">
        <v>1276</v>
      </c>
      <c r="K2237" t="str">
        <f>INDEX('Planning Periods'!$O$2:$O$540,MATCH('Table B Values'!A2237,'Planning Periods'!$A$2:$A$540,0))</f>
        <v>Los Angeles County</v>
      </c>
    </row>
    <row r="2238" spans="1:11">
      <c r="A2238" t="s">
        <v>1055</v>
      </c>
      <c r="B2238">
        <v>2018</v>
      </c>
      <c r="C2238">
        <v>0</v>
      </c>
      <c r="D2238">
        <v>0</v>
      </c>
      <c r="E2238">
        <v>0</v>
      </c>
      <c r="F2238">
        <v>0</v>
      </c>
      <c r="G2238">
        <v>0</v>
      </c>
      <c r="H2238">
        <v>1</v>
      </c>
      <c r="I2238">
        <v>1</v>
      </c>
      <c r="J2238" t="s">
        <v>1276</v>
      </c>
      <c r="K2238" t="str">
        <f>INDEX('Planning Periods'!$O$2:$O$540,MATCH('Table B Values'!A2238,'Planning Periods'!$A$2:$A$540,0))</f>
        <v>Tuolumne County</v>
      </c>
    </row>
    <row r="2239" spans="1:11">
      <c r="A2239" t="s">
        <v>814</v>
      </c>
      <c r="B2239">
        <v>2018</v>
      </c>
      <c r="C2239">
        <v>0</v>
      </c>
      <c r="D2239">
        <v>0</v>
      </c>
      <c r="E2239">
        <v>0</v>
      </c>
      <c r="F2239">
        <v>0</v>
      </c>
      <c r="G2239">
        <v>0</v>
      </c>
      <c r="H2239">
        <v>12</v>
      </c>
      <c r="I2239">
        <v>45</v>
      </c>
      <c r="J2239" t="s">
        <v>1276</v>
      </c>
      <c r="K2239" t="str">
        <f>INDEX('Planning Periods'!$O$2:$O$540,MATCH('Table B Values'!A2239,'Planning Periods'!$A$2:$A$540,0))</f>
        <v>Orange County</v>
      </c>
    </row>
    <row r="2240" spans="1:11">
      <c r="A2240" t="s">
        <v>817</v>
      </c>
      <c r="B2240">
        <v>2018</v>
      </c>
      <c r="C2240">
        <v>0</v>
      </c>
      <c r="D2240">
        <v>0</v>
      </c>
      <c r="E2240">
        <v>0</v>
      </c>
      <c r="F2240">
        <v>4</v>
      </c>
      <c r="G2240">
        <v>0</v>
      </c>
      <c r="H2240">
        <v>80</v>
      </c>
      <c r="I2240">
        <v>243</v>
      </c>
      <c r="J2240" t="s">
        <v>1276</v>
      </c>
      <c r="K2240" t="str">
        <f>INDEX('Planning Periods'!$O$2:$O$540,MATCH('Table B Values'!A2240,'Planning Periods'!$A$2:$A$540,0))</f>
        <v>San Joaquin County</v>
      </c>
    </row>
    <row r="2241" spans="1:11">
      <c r="A2241" t="s">
        <v>831</v>
      </c>
      <c r="B2241">
        <v>2018</v>
      </c>
      <c r="C2241">
        <v>0</v>
      </c>
      <c r="D2241">
        <v>0</v>
      </c>
      <c r="E2241">
        <v>0</v>
      </c>
      <c r="F2241">
        <v>0</v>
      </c>
      <c r="G2241">
        <v>33</v>
      </c>
      <c r="H2241">
        <v>30</v>
      </c>
      <c r="I2241">
        <v>207</v>
      </c>
      <c r="J2241" t="s">
        <v>1276</v>
      </c>
      <c r="K2241" t="str">
        <f>INDEX('Planning Periods'!$O$2:$O$540,MATCH('Table B Values'!A2241,'Planning Periods'!$A$2:$A$540,0))</f>
        <v>Santa Clara County</v>
      </c>
    </row>
    <row r="2242" spans="1:11">
      <c r="A2242" t="s">
        <v>820</v>
      </c>
      <c r="B2242">
        <v>2018</v>
      </c>
      <c r="C2242">
        <v>0</v>
      </c>
      <c r="D2242">
        <v>0</v>
      </c>
      <c r="E2242">
        <v>0</v>
      </c>
      <c r="F2242">
        <v>0</v>
      </c>
      <c r="G2242">
        <v>0</v>
      </c>
      <c r="H2242">
        <v>0</v>
      </c>
      <c r="I2242">
        <v>5</v>
      </c>
      <c r="J2242" t="s">
        <v>1276</v>
      </c>
      <c r="K2242" t="str">
        <f>INDEX('Planning Periods'!$O$2:$O$540,MATCH('Table B Values'!A2242,'Planning Periods'!$A$2:$A$540,0))</f>
        <v>Solano County</v>
      </c>
    </row>
    <row r="2243" spans="1:11">
      <c r="A2243" t="s">
        <v>829</v>
      </c>
      <c r="B2243">
        <v>2018</v>
      </c>
      <c r="C2243">
        <v>0</v>
      </c>
      <c r="D2243">
        <v>0</v>
      </c>
      <c r="E2243">
        <v>0</v>
      </c>
      <c r="F2243">
        <v>0</v>
      </c>
      <c r="G2243">
        <v>2</v>
      </c>
      <c r="H2243">
        <v>3</v>
      </c>
      <c r="I2243">
        <v>162</v>
      </c>
      <c r="J2243" t="s">
        <v>1276</v>
      </c>
      <c r="K2243" t="str">
        <f>INDEX('Planning Periods'!$O$2:$O$540,MATCH('Table B Values'!A2243,'Planning Periods'!$A$2:$A$540,0))</f>
        <v>San Mateo County</v>
      </c>
    </row>
    <row r="2244" spans="1:11">
      <c r="A2244" t="s">
        <v>823</v>
      </c>
      <c r="B2244">
        <v>2018</v>
      </c>
      <c r="C2244">
        <v>0</v>
      </c>
      <c r="D2244">
        <v>0</v>
      </c>
      <c r="E2244">
        <v>0</v>
      </c>
      <c r="F2244">
        <v>6</v>
      </c>
      <c r="G2244">
        <v>0</v>
      </c>
      <c r="H2244">
        <v>0</v>
      </c>
      <c r="I2244">
        <v>108</v>
      </c>
      <c r="J2244" t="s">
        <v>1276</v>
      </c>
      <c r="K2244" t="str">
        <f>INDEX('Planning Periods'!$O$2:$O$540,MATCH('Table B Values'!A2244,'Planning Periods'!$A$2:$A$540,0))</f>
        <v>Stanislaus County</v>
      </c>
    </row>
    <row r="2245" spans="1:11">
      <c r="A2245" t="s">
        <v>1006</v>
      </c>
      <c r="B2245">
        <v>2018</v>
      </c>
      <c r="C2245">
        <v>12</v>
      </c>
      <c r="D2245">
        <v>0</v>
      </c>
      <c r="E2245">
        <v>91</v>
      </c>
      <c r="F2245">
        <v>1</v>
      </c>
      <c r="G2245">
        <v>0</v>
      </c>
      <c r="H2245">
        <v>71</v>
      </c>
      <c r="I2245">
        <v>128</v>
      </c>
      <c r="J2245" t="s">
        <v>1276</v>
      </c>
      <c r="K2245" t="str">
        <f>INDEX('Planning Periods'!$O$2:$O$540,MATCH('Table B Values'!A2245,'Planning Periods'!$A$2:$A$540,0))</f>
        <v>Sonoma County</v>
      </c>
    </row>
    <row r="2246" spans="1:11">
      <c r="A2246" t="s">
        <v>935</v>
      </c>
      <c r="B2246">
        <v>2018</v>
      </c>
      <c r="C2246">
        <v>0</v>
      </c>
      <c r="D2246">
        <v>0</v>
      </c>
      <c r="E2246">
        <v>0</v>
      </c>
      <c r="F2246">
        <v>1</v>
      </c>
      <c r="G2246">
        <v>0</v>
      </c>
      <c r="H2246">
        <v>2</v>
      </c>
      <c r="I2246">
        <v>3</v>
      </c>
      <c r="J2246" t="s">
        <v>1276</v>
      </c>
      <c r="K2246" t="str">
        <f>INDEX('Planning Periods'!$O$2:$O$540,MATCH('Table B Values'!A2246,'Planning Periods'!$A$2:$A$540,0))</f>
        <v>Sierra County</v>
      </c>
    </row>
    <row r="2247" spans="1:11">
      <c r="A2247" t="s">
        <v>992</v>
      </c>
      <c r="B2247">
        <v>2018</v>
      </c>
      <c r="C2247">
        <v>0</v>
      </c>
      <c r="D2247">
        <v>0</v>
      </c>
      <c r="E2247">
        <v>0</v>
      </c>
      <c r="F2247">
        <v>1</v>
      </c>
      <c r="G2247">
        <v>0</v>
      </c>
      <c r="H2247">
        <v>0</v>
      </c>
      <c r="I2247">
        <v>0</v>
      </c>
      <c r="J2247" t="s">
        <v>1276</v>
      </c>
      <c r="K2247" t="str">
        <f>INDEX('Planning Periods'!$O$2:$O$540,MATCH('Table B Values'!A2247,'Planning Periods'!$A$2:$A$540,0))</f>
        <v>Los Angeles County</v>
      </c>
    </row>
    <row r="2248" spans="1:11">
      <c r="A2248" t="s">
        <v>1001</v>
      </c>
      <c r="B2248">
        <v>2018</v>
      </c>
      <c r="C2248">
        <v>0</v>
      </c>
      <c r="D2248">
        <v>0</v>
      </c>
      <c r="E2248">
        <v>0</v>
      </c>
      <c r="F2248">
        <v>0</v>
      </c>
      <c r="G2248">
        <v>0</v>
      </c>
      <c r="H2248">
        <v>1</v>
      </c>
      <c r="I2248">
        <v>1</v>
      </c>
      <c r="J2248" t="s">
        <v>1276</v>
      </c>
      <c r="K2248" t="str">
        <f>INDEX('Planning Periods'!$O$2:$O$540,MATCH('Table B Values'!A2248,'Planning Periods'!$A$2:$A$540,0))</f>
        <v>Los Angeles County</v>
      </c>
    </row>
    <row r="2249" spans="1:11">
      <c r="A2249" t="s">
        <v>990</v>
      </c>
      <c r="B2249">
        <v>2018</v>
      </c>
      <c r="C2249">
        <v>0</v>
      </c>
      <c r="D2249">
        <v>0</v>
      </c>
      <c r="E2249">
        <v>0</v>
      </c>
      <c r="F2249">
        <v>15</v>
      </c>
      <c r="G2249">
        <v>0</v>
      </c>
      <c r="H2249">
        <v>26</v>
      </c>
      <c r="I2249">
        <v>0</v>
      </c>
      <c r="J2249" t="s">
        <v>1276</v>
      </c>
      <c r="K2249" t="str">
        <f>INDEX('Planning Periods'!$O$2:$O$540,MATCH('Table B Values'!A2249,'Planning Periods'!$A$2:$A$540,0))</f>
        <v>Shasta County</v>
      </c>
    </row>
    <row r="2250" spans="1:11">
      <c r="A2250" t="s">
        <v>913</v>
      </c>
      <c r="B2250">
        <v>2018</v>
      </c>
      <c r="C2250">
        <v>0</v>
      </c>
      <c r="D2250">
        <v>12</v>
      </c>
      <c r="E2250">
        <v>0</v>
      </c>
      <c r="F2250">
        <v>23</v>
      </c>
      <c r="G2250">
        <v>0</v>
      </c>
      <c r="H2250">
        <v>6</v>
      </c>
      <c r="I2250">
        <v>144</v>
      </c>
      <c r="J2250" t="s">
        <v>1276</v>
      </c>
      <c r="K2250" t="str">
        <f>INDEX('Planning Periods'!$O$2:$O$540,MATCH('Table B Values'!A2250,'Planning Periods'!$A$2:$A$540,0))</f>
        <v>Shasta County</v>
      </c>
    </row>
    <row r="2251" spans="1:11">
      <c r="A2251" t="s">
        <v>1015</v>
      </c>
      <c r="B2251">
        <v>2018</v>
      </c>
      <c r="C2251">
        <v>0</v>
      </c>
      <c r="D2251">
        <v>0</v>
      </c>
      <c r="E2251">
        <v>1</v>
      </c>
      <c r="F2251">
        <v>0</v>
      </c>
      <c r="G2251">
        <v>0</v>
      </c>
      <c r="H2251">
        <v>5</v>
      </c>
      <c r="I2251" s="359">
        <v>11</v>
      </c>
      <c r="J2251" t="s">
        <v>1276</v>
      </c>
      <c r="K2251" t="str">
        <f>INDEX('Planning Periods'!$O$2:$O$540,MATCH('Table B Values'!A2251,'Planning Periods'!$A$2:$A$540,0))</f>
        <v>San Diego County</v>
      </c>
    </row>
    <row r="2252" spans="1:11">
      <c r="A2252" t="s">
        <v>1004</v>
      </c>
      <c r="B2252">
        <v>2018</v>
      </c>
      <c r="C2252">
        <v>0</v>
      </c>
      <c r="D2252">
        <v>0</v>
      </c>
      <c r="E2252">
        <v>0</v>
      </c>
      <c r="F2252">
        <v>7</v>
      </c>
      <c r="G2252">
        <v>3</v>
      </c>
      <c r="H2252">
        <v>7</v>
      </c>
      <c r="I2252">
        <v>7</v>
      </c>
      <c r="J2252" t="s">
        <v>1276</v>
      </c>
      <c r="K2252" t="str">
        <f>INDEX('Planning Periods'!$O$2:$O$540,MATCH('Table B Values'!A2252,'Planning Periods'!$A$2:$A$540,0))</f>
        <v>Sonoma County</v>
      </c>
    </row>
    <row r="2253" spans="1:11">
      <c r="A2253" t="s">
        <v>1284</v>
      </c>
      <c r="B2253">
        <v>2018</v>
      </c>
      <c r="C2253">
        <v>0</v>
      </c>
      <c r="D2253">
        <v>0</v>
      </c>
      <c r="E2253">
        <v>0</v>
      </c>
      <c r="F2253">
        <v>0</v>
      </c>
      <c r="G2253">
        <v>0</v>
      </c>
      <c r="H2253">
        <v>0</v>
      </c>
      <c r="I2253">
        <v>131</v>
      </c>
      <c r="J2253" t="s">
        <v>1276</v>
      </c>
      <c r="K2253" t="str">
        <f>INDEX('Planning Periods'!$O$2:$O$540,MATCH('Table B Values'!A2253,'Planning Periods'!$A$2:$A$540,0))</f>
        <v>Monterey County</v>
      </c>
    </row>
    <row r="2254" spans="1:11">
      <c r="A2254" t="s">
        <v>1010</v>
      </c>
      <c r="B2254">
        <v>2018</v>
      </c>
      <c r="C2254">
        <v>0</v>
      </c>
      <c r="D2254">
        <v>1</v>
      </c>
      <c r="E2254">
        <v>0</v>
      </c>
      <c r="F2254">
        <v>17</v>
      </c>
      <c r="G2254">
        <v>0</v>
      </c>
      <c r="H2254">
        <v>3</v>
      </c>
      <c r="I2254">
        <v>13</v>
      </c>
      <c r="J2254" t="s">
        <v>1276</v>
      </c>
      <c r="K2254" t="str">
        <f>INDEX('Planning Periods'!$O$2:$O$540,MATCH('Table B Values'!A2254,'Planning Periods'!$A$2:$A$540,0))</f>
        <v>Solano County</v>
      </c>
    </row>
    <row r="2255" spans="1:11">
      <c r="A2255" t="s">
        <v>1013</v>
      </c>
      <c r="B2255">
        <v>2018</v>
      </c>
      <c r="C2255">
        <v>0</v>
      </c>
      <c r="D2255">
        <v>0</v>
      </c>
      <c r="E2255">
        <v>0</v>
      </c>
      <c r="F2255">
        <v>0</v>
      </c>
      <c r="G2255">
        <v>0</v>
      </c>
      <c r="H2255">
        <v>0</v>
      </c>
      <c r="I2255">
        <v>65</v>
      </c>
      <c r="J2255" t="s">
        <v>1276</v>
      </c>
      <c r="K2255" t="str">
        <f>INDEX('Planning Periods'!$O$2:$O$540,MATCH('Table B Values'!A2255,'Planning Periods'!$A$2:$A$540,0))</f>
        <v>Siskiyou County</v>
      </c>
    </row>
    <row r="2256" spans="1:11">
      <c r="A2256" t="s">
        <v>1011</v>
      </c>
      <c r="B2256">
        <v>2018</v>
      </c>
      <c r="C2256">
        <v>5</v>
      </c>
      <c r="D2256">
        <v>0</v>
      </c>
      <c r="E2256">
        <v>2</v>
      </c>
      <c r="F2256">
        <v>0</v>
      </c>
      <c r="G2256">
        <v>0</v>
      </c>
      <c r="H2256">
        <v>27</v>
      </c>
      <c r="I2256">
        <v>174</v>
      </c>
      <c r="J2256" t="s">
        <v>1276</v>
      </c>
      <c r="K2256" t="str">
        <f>INDEX('Planning Periods'!$O$2:$O$540,MATCH('Table B Values'!A2256,'Planning Periods'!$A$2:$A$540,0))</f>
        <v>Ventura County</v>
      </c>
    </row>
    <row r="2257" spans="1:11">
      <c r="A2257" t="s">
        <v>982</v>
      </c>
      <c r="B2257">
        <v>2018</v>
      </c>
      <c r="C2257">
        <v>0</v>
      </c>
      <c r="D2257">
        <v>0</v>
      </c>
      <c r="E2257">
        <v>6</v>
      </c>
      <c r="F2257">
        <v>27</v>
      </c>
      <c r="G2257">
        <v>0</v>
      </c>
      <c r="H2257">
        <v>96</v>
      </c>
      <c r="I2257" s="359">
        <v>122</v>
      </c>
      <c r="J2257" t="s">
        <v>1276</v>
      </c>
      <c r="K2257" t="str">
        <f>INDEX('Planning Periods'!$O$2:$O$540,MATCH('Table B Values'!A2257,'Planning Periods'!$A$2:$A$540,0))</f>
        <v>Nevada County</v>
      </c>
    </row>
    <row r="2258" spans="1:11">
      <c r="A2258" t="s">
        <v>787</v>
      </c>
      <c r="B2258">
        <v>2018</v>
      </c>
      <c r="C2258">
        <v>43</v>
      </c>
      <c r="D2258">
        <v>0</v>
      </c>
      <c r="E2258">
        <v>21</v>
      </c>
      <c r="F2258">
        <v>0</v>
      </c>
      <c r="G2258">
        <v>0</v>
      </c>
      <c r="H2258">
        <v>0</v>
      </c>
      <c r="I2258">
        <v>533</v>
      </c>
      <c r="J2258" t="s">
        <v>1276</v>
      </c>
      <c r="K2258" t="str">
        <f>INDEX('Planning Periods'!$O$2:$O$540,MATCH('Table B Values'!A2258,'Planning Periods'!$A$2:$A$540,0))</f>
        <v>Tulare County</v>
      </c>
    </row>
    <row r="2259" spans="1:11">
      <c r="A2259" t="s">
        <v>975</v>
      </c>
      <c r="B2259">
        <v>2018</v>
      </c>
      <c r="C2259">
        <v>0</v>
      </c>
      <c r="D2259">
        <v>0</v>
      </c>
      <c r="E2259">
        <v>0</v>
      </c>
      <c r="F2259">
        <v>0</v>
      </c>
      <c r="G2259">
        <v>0</v>
      </c>
      <c r="H2259">
        <v>0</v>
      </c>
      <c r="I2259">
        <v>25</v>
      </c>
      <c r="J2259" t="s">
        <v>1276</v>
      </c>
      <c r="K2259" t="str">
        <f>INDEX('Planning Periods'!$O$2:$O$540,MATCH('Table B Values'!A2259,'Planning Periods'!$A$2:$A$540,0))</f>
        <v>Trinity County</v>
      </c>
    </row>
    <row r="2260" spans="1:11">
      <c r="A2260" t="s">
        <v>1291</v>
      </c>
      <c r="B2260">
        <v>2018</v>
      </c>
      <c r="C2260">
        <v>0</v>
      </c>
      <c r="D2260">
        <v>0</v>
      </c>
      <c r="E2260">
        <v>0</v>
      </c>
      <c r="F2260">
        <v>0</v>
      </c>
      <c r="G2260">
        <v>0</v>
      </c>
      <c r="H2260">
        <v>0</v>
      </c>
      <c r="I2260" s="359">
        <v>1</v>
      </c>
      <c r="J2260" t="s">
        <v>1276</v>
      </c>
      <c r="K2260" t="str">
        <f>INDEX('Planning Periods'!$O$2:$O$540,MATCH('Table B Values'!A2260,'Planning Periods'!$A$2:$A$540,0))</f>
        <v>Humboldt County</v>
      </c>
    </row>
    <row r="2261" spans="1:11">
      <c r="A2261" t="s">
        <v>771</v>
      </c>
      <c r="B2261">
        <v>2018</v>
      </c>
      <c r="C2261">
        <v>0</v>
      </c>
      <c r="D2261">
        <v>0</v>
      </c>
      <c r="E2261">
        <v>0</v>
      </c>
      <c r="F2261">
        <v>2</v>
      </c>
      <c r="G2261">
        <v>0</v>
      </c>
      <c r="H2261">
        <v>8</v>
      </c>
      <c r="I2261">
        <v>34</v>
      </c>
      <c r="J2261" t="s">
        <v>1276</v>
      </c>
      <c r="K2261" t="str">
        <f>INDEX('Planning Periods'!$O$2:$O$540,MATCH('Table B Values'!A2261,'Planning Periods'!$A$2:$A$540,0))</f>
        <v>Stanislaus County</v>
      </c>
    </row>
    <row r="2262" spans="1:11">
      <c r="A2262" t="s">
        <v>774</v>
      </c>
      <c r="B2262">
        <v>2018</v>
      </c>
      <c r="C2262">
        <v>0</v>
      </c>
      <c r="D2262">
        <v>4</v>
      </c>
      <c r="E2262">
        <v>1</v>
      </c>
      <c r="F2262">
        <v>0</v>
      </c>
      <c r="G2262">
        <v>1</v>
      </c>
      <c r="H2262">
        <v>0</v>
      </c>
      <c r="I2262">
        <v>21</v>
      </c>
      <c r="J2262" t="s">
        <v>1276</v>
      </c>
      <c r="K2262" t="str">
        <f>INDEX('Planning Periods'!$O$2:$O$540,MATCH('Table B Values'!A2262,'Planning Periods'!$A$2:$A$540,0))</f>
        <v>Orange County</v>
      </c>
    </row>
    <row r="2263" spans="1:11">
      <c r="A2263" t="s">
        <v>776</v>
      </c>
      <c r="B2263">
        <v>2018</v>
      </c>
      <c r="C2263">
        <v>0</v>
      </c>
      <c r="D2263">
        <v>0</v>
      </c>
      <c r="E2263">
        <v>0</v>
      </c>
      <c r="F2263">
        <v>10</v>
      </c>
      <c r="G2263">
        <v>0</v>
      </c>
      <c r="H2263">
        <v>28</v>
      </c>
      <c r="I2263">
        <v>0</v>
      </c>
      <c r="J2263" t="s">
        <v>1276</v>
      </c>
      <c r="K2263" t="str">
        <f>INDEX('Planning Periods'!$O$2:$O$540,MATCH('Table B Values'!A2263,'Planning Periods'!$A$2:$A$540,0))</f>
        <v>San Bernardino County</v>
      </c>
    </row>
    <row r="2264" spans="1:11">
      <c r="A2264" t="s">
        <v>779</v>
      </c>
      <c r="B2264">
        <v>2018</v>
      </c>
      <c r="C2264">
        <v>0</v>
      </c>
      <c r="D2264">
        <v>60</v>
      </c>
      <c r="E2264">
        <v>0</v>
      </c>
      <c r="F2264">
        <v>41</v>
      </c>
      <c r="G2264">
        <v>0</v>
      </c>
      <c r="H2264">
        <v>21</v>
      </c>
      <c r="I2264" s="359">
        <v>23</v>
      </c>
      <c r="J2264" t="s">
        <v>1276</v>
      </c>
      <c r="K2264" t="str">
        <f>INDEX('Planning Periods'!$O$2:$O$540,MATCH('Table B Values'!A2264,'Planning Periods'!$A$2:$A$540,0))</f>
        <v>Tulare County</v>
      </c>
    </row>
    <row r="2265" spans="1:11">
      <c r="A2265" t="s">
        <v>1217</v>
      </c>
      <c r="B2265">
        <v>2018</v>
      </c>
      <c r="C2265">
        <v>0</v>
      </c>
      <c r="D2265">
        <v>0</v>
      </c>
      <c r="E2265">
        <v>0</v>
      </c>
      <c r="F2265">
        <v>0</v>
      </c>
      <c r="G2265">
        <v>0</v>
      </c>
      <c r="H2265">
        <v>0</v>
      </c>
      <c r="I2265">
        <v>9</v>
      </c>
      <c r="J2265" t="s">
        <v>1276</v>
      </c>
      <c r="K2265" t="str">
        <f>INDEX('Planning Periods'!$O$2:$O$540,MATCH('Table B Values'!A2265,'Planning Periods'!$A$2:$A$540,0))</f>
        <v>Tuolumne County</v>
      </c>
    </row>
    <row r="2266" spans="1:11">
      <c r="A2266" t="s">
        <v>784</v>
      </c>
      <c r="B2266">
        <v>2018</v>
      </c>
      <c r="C2266">
        <v>0</v>
      </c>
      <c r="D2266">
        <v>0</v>
      </c>
      <c r="E2266">
        <v>0</v>
      </c>
      <c r="F2266">
        <v>0</v>
      </c>
      <c r="G2266">
        <v>0</v>
      </c>
      <c r="H2266">
        <v>7</v>
      </c>
      <c r="I2266">
        <v>1146</v>
      </c>
      <c r="J2266" t="s">
        <v>1276</v>
      </c>
      <c r="K2266" t="str">
        <f>INDEX('Planning Periods'!$O$2:$O$540,MATCH('Table B Values'!A2266,'Planning Periods'!$A$2:$A$540,0))</f>
        <v>San Joaquin County</v>
      </c>
    </row>
    <row r="2267" spans="1:11">
      <c r="A2267" t="s">
        <v>844</v>
      </c>
      <c r="B2267">
        <v>2018</v>
      </c>
      <c r="C2267">
        <v>0</v>
      </c>
      <c r="D2267">
        <v>0</v>
      </c>
      <c r="E2267">
        <v>0</v>
      </c>
      <c r="F2267">
        <v>0</v>
      </c>
      <c r="G2267">
        <v>0</v>
      </c>
      <c r="H2267">
        <v>0</v>
      </c>
      <c r="I2267">
        <v>1</v>
      </c>
      <c r="J2267" t="s">
        <v>1276</v>
      </c>
      <c r="K2267" t="str">
        <f>INDEX('Planning Periods'!$O$2:$O$540,MATCH('Table B Values'!A2267,'Planning Periods'!$A$2:$A$540,0))</f>
        <v>Amador County</v>
      </c>
    </row>
    <row r="2268" spans="1:11">
      <c r="A2268" t="s">
        <v>840</v>
      </c>
      <c r="B2268">
        <v>2018</v>
      </c>
      <c r="C2268">
        <v>0</v>
      </c>
      <c r="D2268">
        <v>0</v>
      </c>
      <c r="E2268">
        <v>0</v>
      </c>
      <c r="F2268">
        <v>0</v>
      </c>
      <c r="G2268">
        <v>0</v>
      </c>
      <c r="H2268">
        <v>0</v>
      </c>
      <c r="I2268">
        <v>21</v>
      </c>
      <c r="J2268" t="s">
        <v>1276</v>
      </c>
      <c r="K2268" t="str">
        <f>INDEX('Planning Periods'!$O$2:$O$540,MATCH('Table B Values'!A2268,'Planning Periods'!$A$2:$A$540,0))</f>
        <v>Kern County</v>
      </c>
    </row>
    <row r="2269" spans="1:11">
      <c r="A2269" t="s">
        <v>846</v>
      </c>
      <c r="B2269">
        <v>2018</v>
      </c>
      <c r="C2269">
        <v>0</v>
      </c>
      <c r="D2269">
        <v>0</v>
      </c>
      <c r="E2269">
        <v>0</v>
      </c>
      <c r="F2269">
        <v>0</v>
      </c>
      <c r="G2269">
        <v>0</v>
      </c>
      <c r="H2269">
        <v>2</v>
      </c>
      <c r="I2269">
        <v>6</v>
      </c>
      <c r="J2269" t="s">
        <v>1276</v>
      </c>
      <c r="K2269" t="str">
        <f>INDEX('Planning Periods'!$O$2:$O$540,MATCH('Table B Values'!A2269,'Planning Periods'!$A$2:$A$540,0))</f>
        <v>Kern County</v>
      </c>
    </row>
    <row r="2270" spans="1:11">
      <c r="A2270" t="s">
        <v>772</v>
      </c>
      <c r="B2270">
        <v>2018</v>
      </c>
      <c r="C2270">
        <v>0</v>
      </c>
      <c r="D2270">
        <v>2</v>
      </c>
      <c r="E2270">
        <v>0</v>
      </c>
      <c r="F2270">
        <v>1</v>
      </c>
      <c r="G2270">
        <v>0</v>
      </c>
      <c r="H2270">
        <v>2</v>
      </c>
      <c r="I2270">
        <v>5</v>
      </c>
      <c r="J2270" t="s">
        <v>1276</v>
      </c>
      <c r="K2270" t="str">
        <f>INDEX('Planning Periods'!$O$2:$O$540,MATCH('Table B Values'!A2270,'Planning Periods'!$A$2:$A$540,0))</f>
        <v>Sutter County</v>
      </c>
    </row>
    <row r="2271" spans="1:11">
      <c r="A2271" t="s">
        <v>1274</v>
      </c>
      <c r="B2271">
        <v>2018</v>
      </c>
      <c r="C2271">
        <v>0</v>
      </c>
      <c r="D2271">
        <v>0</v>
      </c>
      <c r="E2271">
        <v>0</v>
      </c>
      <c r="F2271">
        <v>1</v>
      </c>
      <c r="G2271">
        <v>0</v>
      </c>
      <c r="H2271">
        <v>0</v>
      </c>
      <c r="I2271">
        <v>4</v>
      </c>
      <c r="J2271" t="s">
        <v>1276</v>
      </c>
      <c r="K2271" t="str">
        <f>INDEX('Planning Periods'!$O$2:$O$540,MATCH('Table B Values'!A2271,'Planning Periods'!$A$2:$A$540,0))</f>
        <v>Marin County</v>
      </c>
    </row>
    <row r="2272" spans="1:11">
      <c r="A2272" t="s">
        <v>782</v>
      </c>
      <c r="B2272">
        <v>2018</v>
      </c>
      <c r="C2272">
        <v>0</v>
      </c>
      <c r="D2272">
        <v>0</v>
      </c>
      <c r="E2272">
        <v>0</v>
      </c>
      <c r="F2272">
        <v>0</v>
      </c>
      <c r="G2272">
        <v>0</v>
      </c>
      <c r="H2272">
        <v>0</v>
      </c>
      <c r="I2272">
        <v>33</v>
      </c>
      <c r="J2272" t="s">
        <v>1276</v>
      </c>
      <c r="K2272" t="str">
        <f>INDEX('Planning Periods'!$O$2:$O$540,MATCH('Table B Values'!A2272,'Planning Periods'!$A$2:$A$540,0))</f>
        <v>Los Angeles County</v>
      </c>
    </row>
    <row r="2273" spans="1:11">
      <c r="A2273" t="s">
        <v>834</v>
      </c>
      <c r="B2273">
        <v>2018</v>
      </c>
      <c r="C2273">
        <v>0</v>
      </c>
      <c r="D2273">
        <v>0</v>
      </c>
      <c r="E2273">
        <v>0</v>
      </c>
      <c r="F2273">
        <v>0</v>
      </c>
      <c r="G2273">
        <v>0</v>
      </c>
      <c r="H2273">
        <v>0</v>
      </c>
      <c r="I2273">
        <v>90</v>
      </c>
      <c r="J2273" t="s">
        <v>1276</v>
      </c>
      <c r="K2273" t="str">
        <f>INDEX('Planning Periods'!$O$2:$O$540,MATCH('Table B Values'!A2273,'Planning Periods'!$A$2:$A$540,0))</f>
        <v>Riverside County</v>
      </c>
    </row>
    <row r="2274" spans="1:11">
      <c r="A2274" t="s">
        <v>839</v>
      </c>
      <c r="B2274">
        <v>2018</v>
      </c>
      <c r="C2274">
        <v>3</v>
      </c>
      <c r="D2274">
        <v>0</v>
      </c>
      <c r="E2274">
        <v>0</v>
      </c>
      <c r="F2274">
        <v>0</v>
      </c>
      <c r="G2274">
        <v>0</v>
      </c>
      <c r="H2274">
        <v>47</v>
      </c>
      <c r="I2274">
        <v>32</v>
      </c>
      <c r="J2274" t="s">
        <v>1276</v>
      </c>
      <c r="K2274" t="str">
        <f>INDEX('Planning Periods'!$O$2:$O$540,MATCH('Table B Values'!A2274,'Planning Periods'!$A$2:$A$540,0))</f>
        <v>Ventura County</v>
      </c>
    </row>
    <row r="2275" spans="1:11">
      <c r="A2275" t="s">
        <v>810</v>
      </c>
      <c r="B2275">
        <v>2018</v>
      </c>
      <c r="C2275">
        <v>0</v>
      </c>
      <c r="D2275">
        <v>31</v>
      </c>
      <c r="E2275">
        <v>0</v>
      </c>
      <c r="F2275">
        <v>0</v>
      </c>
      <c r="G2275">
        <v>0</v>
      </c>
      <c r="H2275">
        <v>0</v>
      </c>
      <c r="I2275">
        <v>13</v>
      </c>
      <c r="J2275" t="s">
        <v>1276</v>
      </c>
      <c r="K2275" t="str">
        <f>INDEX('Planning Periods'!$O$2:$O$540,MATCH('Table B Values'!A2275,'Planning Periods'!$A$2:$A$540,0))</f>
        <v>Los Angeles County</v>
      </c>
    </row>
    <row r="2276" spans="1:11">
      <c r="A2276" t="s">
        <v>997</v>
      </c>
      <c r="B2276">
        <v>2018</v>
      </c>
      <c r="C2276">
        <v>0</v>
      </c>
      <c r="D2276">
        <v>0</v>
      </c>
      <c r="E2276">
        <v>0</v>
      </c>
      <c r="F2276">
        <v>0</v>
      </c>
      <c r="G2276">
        <v>0</v>
      </c>
      <c r="H2276">
        <v>5</v>
      </c>
      <c r="I2276">
        <v>233</v>
      </c>
      <c r="J2276" t="s">
        <v>1276</v>
      </c>
      <c r="K2276" t="str">
        <f>INDEX('Planning Periods'!$O$2:$O$540,MATCH('Table B Values'!A2276,'Planning Periods'!$A$2:$A$540,0))</f>
        <v>Orange County</v>
      </c>
    </row>
    <row r="2277" spans="1:11">
      <c r="A2277" t="s">
        <v>1089</v>
      </c>
      <c r="B2277">
        <v>2018</v>
      </c>
      <c r="C2277">
        <v>0</v>
      </c>
      <c r="D2277">
        <v>0</v>
      </c>
      <c r="E2277">
        <v>0</v>
      </c>
      <c r="F2277">
        <v>37</v>
      </c>
      <c r="G2277">
        <v>0</v>
      </c>
      <c r="H2277">
        <v>37</v>
      </c>
      <c r="I2277">
        <v>22</v>
      </c>
      <c r="J2277" t="s">
        <v>1276</v>
      </c>
      <c r="K2277" t="str">
        <f>INDEX('Planning Periods'!$O$2:$O$540,MATCH('Table B Values'!A2277,'Planning Periods'!$A$2:$A$540,0))</f>
        <v>San Mateo County</v>
      </c>
    </row>
    <row r="2278" spans="1:11">
      <c r="A2278" t="s">
        <v>1052</v>
      </c>
      <c r="B2278">
        <v>2018</v>
      </c>
      <c r="C2278">
        <v>0</v>
      </c>
      <c r="D2278">
        <v>0</v>
      </c>
      <c r="E2278">
        <v>0</v>
      </c>
      <c r="F2278">
        <v>2</v>
      </c>
      <c r="G2278">
        <v>2</v>
      </c>
      <c r="H2278">
        <v>8</v>
      </c>
      <c r="I2278">
        <v>34</v>
      </c>
      <c r="J2278" t="s">
        <v>1276</v>
      </c>
      <c r="K2278" t="str">
        <f>INDEX('Planning Periods'!$O$2:$O$540,MATCH('Table B Values'!A2278,'Planning Periods'!$A$2:$A$540,0))</f>
        <v>Contra Costa County</v>
      </c>
    </row>
    <row r="2279" spans="1:11">
      <c r="A2279" t="s">
        <v>1000</v>
      </c>
      <c r="B2279">
        <v>2018</v>
      </c>
      <c r="C2279">
        <v>0</v>
      </c>
      <c r="D2279">
        <v>0</v>
      </c>
      <c r="E2279">
        <v>0</v>
      </c>
      <c r="F2279">
        <v>1</v>
      </c>
      <c r="G2279">
        <v>4</v>
      </c>
      <c r="H2279">
        <v>4</v>
      </c>
      <c r="I2279">
        <v>168</v>
      </c>
      <c r="J2279" t="s">
        <v>1276</v>
      </c>
      <c r="K2279" t="str">
        <f>INDEX('Planning Periods'!$O$2:$O$540,MATCH('Table B Values'!A2279,'Planning Periods'!$A$2:$A$540,0))</f>
        <v>Orange County</v>
      </c>
    </row>
    <row r="2280" spans="1:11">
      <c r="A2280" t="s">
        <v>1094</v>
      </c>
      <c r="B2280">
        <v>2018</v>
      </c>
      <c r="C2280">
        <v>18</v>
      </c>
      <c r="D2280">
        <v>1</v>
      </c>
      <c r="E2280">
        <v>0</v>
      </c>
      <c r="F2280">
        <v>0</v>
      </c>
      <c r="G2280">
        <v>0</v>
      </c>
      <c r="H2280">
        <v>15</v>
      </c>
      <c r="I2280">
        <v>2</v>
      </c>
      <c r="J2280" t="s">
        <v>1276</v>
      </c>
      <c r="K2280" t="str">
        <f>INDEX('Planning Periods'!$O$2:$O$540,MATCH('Table B Values'!A2280,'Planning Periods'!$A$2:$A$540,0))</f>
        <v>Santa Clara County</v>
      </c>
    </row>
    <row r="2281" spans="1:11">
      <c r="A2281" t="s">
        <v>853</v>
      </c>
      <c r="B2281">
        <v>2018</v>
      </c>
      <c r="C2281">
        <v>0</v>
      </c>
      <c r="D2281">
        <v>0</v>
      </c>
      <c r="E2281">
        <v>0</v>
      </c>
      <c r="F2281">
        <v>0</v>
      </c>
      <c r="G2281">
        <v>0</v>
      </c>
      <c r="H2281">
        <v>0</v>
      </c>
      <c r="I2281">
        <v>16</v>
      </c>
      <c r="J2281" t="s">
        <v>1276</v>
      </c>
      <c r="K2281" t="str">
        <f>INDEX('Planning Periods'!$O$2:$O$540,MATCH('Table B Values'!A2281,'Planning Periods'!$A$2:$A$540,0))</f>
        <v>Los Angeles County</v>
      </c>
    </row>
    <row r="2282" spans="1:11">
      <c r="A2282" t="s">
        <v>1084</v>
      </c>
      <c r="B2282">
        <v>2018</v>
      </c>
      <c r="C2282">
        <v>0</v>
      </c>
      <c r="D2282">
        <v>0</v>
      </c>
      <c r="E2282">
        <v>0</v>
      </c>
      <c r="F2282">
        <v>0</v>
      </c>
      <c r="G2282">
        <v>0</v>
      </c>
      <c r="H2282">
        <v>2</v>
      </c>
      <c r="I2282">
        <v>0</v>
      </c>
      <c r="J2282" t="s">
        <v>1276</v>
      </c>
      <c r="K2282" t="str">
        <f>INDEX('Planning Periods'!$O$2:$O$540,MATCH('Table B Values'!A2282,'Planning Periods'!$A$2:$A$540,0))</f>
        <v>Sonoma County</v>
      </c>
    </row>
    <row r="2283" spans="1:11">
      <c r="A2283" t="s">
        <v>1120</v>
      </c>
      <c r="B2283">
        <v>2018</v>
      </c>
      <c r="C2283">
        <v>0</v>
      </c>
      <c r="D2283">
        <v>0</v>
      </c>
      <c r="E2283">
        <v>0</v>
      </c>
      <c r="F2283">
        <v>3</v>
      </c>
      <c r="G2283">
        <v>0</v>
      </c>
      <c r="H2283">
        <v>1</v>
      </c>
      <c r="I2283">
        <v>177</v>
      </c>
      <c r="J2283" t="s">
        <v>1276</v>
      </c>
      <c r="K2283" t="str">
        <f>INDEX('Planning Periods'!$O$2:$O$540,MATCH('Table B Values'!A2283,'Planning Periods'!$A$2:$A$540,0))</f>
        <v>Orange County</v>
      </c>
    </row>
    <row r="2284" spans="1:11">
      <c r="A2284" t="s">
        <v>801</v>
      </c>
      <c r="B2284">
        <v>2018</v>
      </c>
      <c r="C2284">
        <v>0</v>
      </c>
      <c r="D2284">
        <v>0</v>
      </c>
      <c r="E2284">
        <v>4</v>
      </c>
      <c r="F2284">
        <v>0</v>
      </c>
      <c r="G2284">
        <v>4</v>
      </c>
      <c r="H2284">
        <v>0</v>
      </c>
      <c r="I2284">
        <v>271</v>
      </c>
      <c r="J2284" t="s">
        <v>1276</v>
      </c>
      <c r="K2284" t="str">
        <f>INDEX('Planning Periods'!$O$2:$O$540,MATCH('Table B Values'!A2284,'Planning Periods'!$A$2:$A$540,0))</f>
        <v>Los Angeles County</v>
      </c>
    </row>
    <row r="2285" spans="1:11">
      <c r="A2285" t="s">
        <v>1099</v>
      </c>
      <c r="B2285">
        <v>2018</v>
      </c>
      <c r="C2285">
        <v>0</v>
      </c>
      <c r="D2285">
        <v>0</v>
      </c>
      <c r="E2285">
        <v>0</v>
      </c>
      <c r="F2285">
        <v>0</v>
      </c>
      <c r="G2285">
        <v>0</v>
      </c>
      <c r="H2285">
        <v>1</v>
      </c>
      <c r="I2285">
        <v>4</v>
      </c>
      <c r="J2285" t="s">
        <v>1276</v>
      </c>
      <c r="K2285" t="str">
        <f>INDEX('Planning Periods'!$O$2:$O$540,MATCH('Table B Values'!A2285,'Planning Periods'!$A$2:$A$540,0))</f>
        <v>Del Norte County</v>
      </c>
    </row>
    <row r="2286" spans="1:11">
      <c r="A2286" t="s">
        <v>1065</v>
      </c>
      <c r="B2286">
        <v>2018</v>
      </c>
      <c r="C2286">
        <v>0</v>
      </c>
      <c r="D2286">
        <v>0</v>
      </c>
      <c r="E2286">
        <v>0</v>
      </c>
      <c r="F2286">
        <v>0</v>
      </c>
      <c r="G2286">
        <v>0</v>
      </c>
      <c r="H2286">
        <v>69</v>
      </c>
      <c r="I2286">
        <v>30</v>
      </c>
      <c r="J2286" t="s">
        <v>1276</v>
      </c>
      <c r="K2286" t="str">
        <f>INDEX('Planning Periods'!$O$2:$O$540,MATCH('Table B Values'!A2286,'Planning Periods'!$A$2:$A$540,0))</f>
        <v>Tulare County</v>
      </c>
    </row>
    <row r="2287" spans="1:11">
      <c r="A2287" t="s">
        <v>873</v>
      </c>
      <c r="B2287">
        <v>2018</v>
      </c>
      <c r="C2287">
        <v>0</v>
      </c>
      <c r="D2287">
        <v>0</v>
      </c>
      <c r="E2287">
        <v>0</v>
      </c>
      <c r="F2287">
        <v>0</v>
      </c>
      <c r="G2287">
        <v>0</v>
      </c>
      <c r="H2287">
        <v>0</v>
      </c>
      <c r="I2287">
        <v>33</v>
      </c>
      <c r="J2287" t="s">
        <v>1276</v>
      </c>
      <c r="K2287" t="str">
        <f>INDEX('Planning Periods'!$O$2:$O$540,MATCH('Table B Values'!A2287,'Planning Periods'!$A$2:$A$540,0))</f>
        <v>Los Angeles County</v>
      </c>
    </row>
    <row r="2288" spans="1:11">
      <c r="A2288" t="s">
        <v>993</v>
      </c>
      <c r="B2288">
        <v>2018</v>
      </c>
      <c r="C2288">
        <v>0</v>
      </c>
      <c r="D2288">
        <v>0</v>
      </c>
      <c r="E2288">
        <v>0</v>
      </c>
      <c r="F2288">
        <v>0</v>
      </c>
      <c r="G2288">
        <v>0</v>
      </c>
      <c r="H2288">
        <v>0</v>
      </c>
      <c r="I2288">
        <v>87</v>
      </c>
      <c r="J2288" t="s">
        <v>1276</v>
      </c>
      <c r="K2288" t="str">
        <f>INDEX('Planning Periods'!$O$2:$O$540,MATCH('Table B Values'!A2288,'Planning Periods'!$A$2:$A$540,0))</f>
        <v>Los Angeles County</v>
      </c>
    </row>
    <row r="2289" spans="1:11">
      <c r="A2289" t="s">
        <v>1293</v>
      </c>
      <c r="B2289">
        <v>2018</v>
      </c>
      <c r="C2289">
        <v>0</v>
      </c>
      <c r="D2289">
        <v>0</v>
      </c>
      <c r="E2289">
        <v>0</v>
      </c>
      <c r="F2289">
        <v>3</v>
      </c>
      <c r="G2289">
        <v>0</v>
      </c>
      <c r="H2289">
        <v>0</v>
      </c>
      <c r="I2289">
        <v>0</v>
      </c>
      <c r="J2289" t="s">
        <v>1276</v>
      </c>
      <c r="K2289" t="str">
        <f>INDEX('Planning Periods'!$O$2:$O$540,MATCH('Table B Values'!A2289,'Planning Periods'!$A$2:$A$540,0))</f>
        <v>Merced County</v>
      </c>
    </row>
    <row r="2290" spans="1:11">
      <c r="A2290" t="s">
        <v>989</v>
      </c>
      <c r="B2290">
        <v>2018</v>
      </c>
      <c r="C2290">
        <v>10</v>
      </c>
      <c r="D2290">
        <v>0</v>
      </c>
      <c r="E2290">
        <v>0</v>
      </c>
      <c r="F2290">
        <v>1</v>
      </c>
      <c r="G2290">
        <v>0</v>
      </c>
      <c r="H2290">
        <v>34</v>
      </c>
      <c r="I2290">
        <v>0</v>
      </c>
      <c r="J2290" t="s">
        <v>1276</v>
      </c>
      <c r="K2290" t="str">
        <f>INDEX('Planning Periods'!$O$2:$O$540,MATCH('Table B Values'!A2290,'Planning Periods'!$A$2:$A$540,0))</f>
        <v>Riverside County</v>
      </c>
    </row>
    <row r="2291" spans="1:11">
      <c r="A2291" t="s">
        <v>850</v>
      </c>
      <c r="B2291">
        <v>2018</v>
      </c>
      <c r="C2291">
        <v>58</v>
      </c>
      <c r="D2291">
        <v>0</v>
      </c>
      <c r="E2291">
        <v>32</v>
      </c>
      <c r="F2291">
        <v>0</v>
      </c>
      <c r="G2291">
        <v>0</v>
      </c>
      <c r="H2291">
        <v>176</v>
      </c>
      <c r="I2291">
        <v>103</v>
      </c>
      <c r="J2291" t="s">
        <v>1276</v>
      </c>
      <c r="K2291" t="str">
        <f>INDEX('Planning Periods'!$O$2:$O$540,MATCH('Table B Values'!A2291,'Planning Periods'!$A$2:$A$540,0))</f>
        <v>Yolo County</v>
      </c>
    </row>
    <row r="2292" spans="1:11">
      <c r="A2292" t="s">
        <v>995</v>
      </c>
      <c r="B2292">
        <v>2018</v>
      </c>
      <c r="C2292">
        <v>0</v>
      </c>
      <c r="D2292">
        <v>0</v>
      </c>
      <c r="E2292">
        <v>0</v>
      </c>
      <c r="F2292">
        <v>0</v>
      </c>
      <c r="G2292">
        <v>0</v>
      </c>
      <c r="H2292">
        <v>1</v>
      </c>
      <c r="I2292">
        <v>0</v>
      </c>
      <c r="J2292" t="s">
        <v>1276</v>
      </c>
      <c r="K2292" t="str">
        <f>INDEX('Planning Periods'!$O$2:$O$540,MATCH('Table B Values'!A2292,'Planning Periods'!$A$2:$A$540,0))</f>
        <v>San Diego County</v>
      </c>
    </row>
    <row r="2293" spans="1:11">
      <c r="A2293" t="s">
        <v>1049</v>
      </c>
      <c r="B2293">
        <v>2018</v>
      </c>
      <c r="C2293">
        <v>0</v>
      </c>
      <c r="D2293">
        <v>0</v>
      </c>
      <c r="E2293">
        <v>0</v>
      </c>
      <c r="F2293">
        <v>0</v>
      </c>
      <c r="G2293">
        <v>0</v>
      </c>
      <c r="H2293">
        <v>0</v>
      </c>
      <c r="I2293">
        <v>68</v>
      </c>
      <c r="J2293" t="s">
        <v>1276</v>
      </c>
      <c r="K2293" t="str">
        <f>INDEX('Planning Periods'!$O$2:$O$540,MATCH('Table B Values'!A2293,'Planning Periods'!$A$2:$A$540,0))</f>
        <v>Kern County</v>
      </c>
    </row>
    <row r="2294" spans="1:11">
      <c r="A2294" t="s">
        <v>991</v>
      </c>
      <c r="B2294">
        <v>2018</v>
      </c>
      <c r="C2294">
        <v>0</v>
      </c>
      <c r="D2294">
        <v>3</v>
      </c>
      <c r="E2294">
        <v>0</v>
      </c>
      <c r="F2294">
        <v>9</v>
      </c>
      <c r="G2294">
        <v>0</v>
      </c>
      <c r="H2294">
        <v>8</v>
      </c>
      <c r="I2294">
        <v>24</v>
      </c>
      <c r="J2294" t="s">
        <v>1276</v>
      </c>
      <c r="K2294" t="str">
        <f>INDEX('Planning Periods'!$O$2:$O$540,MATCH('Table B Values'!A2294,'Planning Periods'!$A$2:$A$540,0))</f>
        <v>Del Norte County</v>
      </c>
    </row>
    <row r="2295" spans="1:11">
      <c r="A2295" t="s">
        <v>1074</v>
      </c>
      <c r="B2295">
        <v>2018</v>
      </c>
      <c r="C2295">
        <v>0</v>
      </c>
      <c r="D2295">
        <v>5</v>
      </c>
      <c r="E2295">
        <v>0</v>
      </c>
      <c r="F2295">
        <v>0</v>
      </c>
      <c r="G2295">
        <v>0</v>
      </c>
      <c r="H2295">
        <v>2</v>
      </c>
      <c r="I2295">
        <v>0</v>
      </c>
      <c r="J2295" t="s">
        <v>1276</v>
      </c>
      <c r="K2295" t="str">
        <f>INDEX('Planning Periods'!$O$2:$O$540,MATCH('Table B Values'!A2295,'Planning Periods'!$A$2:$A$540,0))</f>
        <v>Marin County</v>
      </c>
    </row>
    <row r="2296" spans="1:11">
      <c r="A2296" t="s">
        <v>1159</v>
      </c>
      <c r="B2296">
        <v>2018</v>
      </c>
      <c r="C2296">
        <v>0</v>
      </c>
      <c r="D2296">
        <v>0</v>
      </c>
      <c r="E2296">
        <v>0</v>
      </c>
      <c r="F2296">
        <v>0</v>
      </c>
      <c r="G2296">
        <v>0</v>
      </c>
      <c r="H2296">
        <v>0</v>
      </c>
      <c r="I2296">
        <v>14</v>
      </c>
      <c r="J2296" t="s">
        <v>1276</v>
      </c>
      <c r="K2296" t="str">
        <f>INDEX('Planning Periods'!$O$2:$O$540,MATCH('Table B Values'!A2296,'Planning Periods'!$A$2:$A$540,0))</f>
        <v>Sonoma County</v>
      </c>
    </row>
    <row r="2297" spans="1:11">
      <c r="A2297" t="s">
        <v>1124</v>
      </c>
      <c r="B2297">
        <v>2018</v>
      </c>
      <c r="C2297">
        <v>0</v>
      </c>
      <c r="D2297">
        <v>1</v>
      </c>
      <c r="E2297">
        <v>0</v>
      </c>
      <c r="F2297">
        <v>1</v>
      </c>
      <c r="G2297">
        <v>0</v>
      </c>
      <c r="H2297">
        <v>2</v>
      </c>
      <c r="I2297">
        <v>5</v>
      </c>
      <c r="J2297" t="s">
        <v>1276</v>
      </c>
      <c r="K2297" t="str">
        <f>INDEX('Planning Periods'!$O$2:$O$540,MATCH('Table B Values'!A2297,'Planning Periods'!$A$2:$A$540,0))</f>
        <v>Lake County</v>
      </c>
    </row>
    <row r="2298" spans="1:11">
      <c r="A2298" t="s">
        <v>1292</v>
      </c>
      <c r="B2298">
        <v>2018</v>
      </c>
      <c r="C2298">
        <v>31</v>
      </c>
      <c r="D2298">
        <v>0</v>
      </c>
      <c r="E2298">
        <v>34</v>
      </c>
      <c r="F2298">
        <v>0</v>
      </c>
      <c r="G2298">
        <v>0</v>
      </c>
      <c r="H2298">
        <v>0</v>
      </c>
      <c r="I2298">
        <v>4</v>
      </c>
      <c r="J2298" t="s">
        <v>1276</v>
      </c>
      <c r="K2298" t="str">
        <f>INDEX('Planning Periods'!$O$2:$O$540,MATCH('Table B Values'!A2298,'Planning Periods'!$A$2:$A$540,0))</f>
        <v>San Mateo County</v>
      </c>
    </row>
    <row r="2299" spans="1:11">
      <c r="A2299" t="s">
        <v>1267</v>
      </c>
      <c r="B2299">
        <v>2018</v>
      </c>
      <c r="C2299">
        <v>0</v>
      </c>
      <c r="D2299">
        <v>0</v>
      </c>
      <c r="E2299">
        <v>0</v>
      </c>
      <c r="F2299">
        <v>0</v>
      </c>
      <c r="G2299">
        <v>0</v>
      </c>
      <c r="H2299">
        <v>14</v>
      </c>
      <c r="I2299">
        <v>30</v>
      </c>
      <c r="J2299" t="s">
        <v>1276</v>
      </c>
      <c r="K2299" t="str">
        <f>INDEX('Planning Periods'!$O$2:$O$540,MATCH('Table B Values'!A2299,'Planning Periods'!$A$2:$A$540,0))</f>
        <v>Fresno County</v>
      </c>
    </row>
    <row r="2300" spans="1:11">
      <c r="A2300" t="s">
        <v>1156</v>
      </c>
      <c r="B2300">
        <v>2018</v>
      </c>
      <c r="C2300">
        <v>0</v>
      </c>
      <c r="D2300">
        <v>0</v>
      </c>
      <c r="E2300">
        <v>2</v>
      </c>
      <c r="F2300">
        <v>0</v>
      </c>
      <c r="G2300">
        <v>0</v>
      </c>
      <c r="H2300">
        <v>411</v>
      </c>
      <c r="I2300">
        <v>694</v>
      </c>
      <c r="J2300" t="s">
        <v>1276</v>
      </c>
      <c r="K2300" t="str">
        <f>INDEX('Planning Periods'!$O$2:$O$540,MATCH('Table B Values'!A2300,'Planning Periods'!$A$2:$A$540,0))</f>
        <v>Fresno County</v>
      </c>
    </row>
    <row r="2301" spans="1:11">
      <c r="A2301" t="s">
        <v>1128</v>
      </c>
      <c r="B2301">
        <v>2018</v>
      </c>
      <c r="C2301">
        <v>0</v>
      </c>
      <c r="D2301">
        <v>2</v>
      </c>
      <c r="E2301">
        <v>0</v>
      </c>
      <c r="F2301">
        <v>0</v>
      </c>
      <c r="G2301">
        <v>0</v>
      </c>
      <c r="H2301">
        <v>0</v>
      </c>
      <c r="I2301">
        <v>16</v>
      </c>
      <c r="J2301" t="s">
        <v>1276</v>
      </c>
      <c r="K2301" t="str">
        <f>INDEX('Planning Periods'!$O$2:$O$540,MATCH('Table B Values'!A2301,'Planning Periods'!$A$2:$A$540,0))</f>
        <v>Sacramento County</v>
      </c>
    </row>
    <row r="2302" spans="1:11">
      <c r="A2302" t="s">
        <v>836</v>
      </c>
      <c r="B2302">
        <v>2018</v>
      </c>
      <c r="C2302">
        <v>0</v>
      </c>
      <c r="D2302">
        <v>0</v>
      </c>
      <c r="E2302">
        <v>0</v>
      </c>
      <c r="F2302">
        <v>0</v>
      </c>
      <c r="G2302">
        <v>0</v>
      </c>
      <c r="H2302">
        <v>0</v>
      </c>
      <c r="I2302">
        <v>1777</v>
      </c>
      <c r="J2302" t="s">
        <v>1276</v>
      </c>
      <c r="K2302" t="str">
        <f>INDEX('Planning Periods'!$O$2:$O$540,MATCH('Table B Values'!A2302,'Planning Periods'!$A$2:$A$540,0))</f>
        <v>San Diego County</v>
      </c>
    </row>
    <row r="2303" spans="1:11">
      <c r="A2303" t="s">
        <v>1123</v>
      </c>
      <c r="B2303">
        <v>2018</v>
      </c>
      <c r="C2303">
        <v>0</v>
      </c>
      <c r="D2303">
        <v>0</v>
      </c>
      <c r="E2303">
        <v>0</v>
      </c>
      <c r="F2303">
        <v>0</v>
      </c>
      <c r="G2303">
        <v>0</v>
      </c>
      <c r="H2303">
        <v>7</v>
      </c>
      <c r="I2303">
        <v>30</v>
      </c>
      <c r="J2303" t="s">
        <v>1276</v>
      </c>
      <c r="K2303" t="str">
        <f>INDEX('Planning Periods'!$O$2:$O$540,MATCH('Table B Values'!A2303,'Planning Periods'!$A$2:$A$540,0))</f>
        <v>Los Angeles County</v>
      </c>
    </row>
    <row r="2304" spans="1:11">
      <c r="A2304" t="s">
        <v>1080</v>
      </c>
      <c r="B2304">
        <v>2018</v>
      </c>
      <c r="C2304">
        <v>0</v>
      </c>
      <c r="D2304">
        <v>0</v>
      </c>
      <c r="E2304">
        <v>0</v>
      </c>
      <c r="F2304">
        <v>0</v>
      </c>
      <c r="G2304">
        <v>0</v>
      </c>
      <c r="H2304">
        <v>0</v>
      </c>
      <c r="I2304">
        <v>24</v>
      </c>
      <c r="J2304" t="s">
        <v>1276</v>
      </c>
      <c r="K2304" t="str">
        <f>INDEX('Planning Periods'!$O$2:$O$540,MATCH('Table B Values'!A2304,'Planning Periods'!$A$2:$A$540,0))</f>
        <v>Contra Costa County</v>
      </c>
    </row>
    <row r="2305" spans="1:11">
      <c r="A2305" t="s">
        <v>1082</v>
      </c>
      <c r="B2305">
        <v>2018</v>
      </c>
      <c r="C2305">
        <v>62</v>
      </c>
      <c r="D2305">
        <v>1</v>
      </c>
      <c r="E2305">
        <v>171</v>
      </c>
      <c r="F2305">
        <v>0</v>
      </c>
      <c r="G2305">
        <v>0</v>
      </c>
      <c r="H2305">
        <v>1</v>
      </c>
      <c r="I2305">
        <v>434</v>
      </c>
      <c r="J2305" t="s">
        <v>1276</v>
      </c>
      <c r="K2305" t="str">
        <f>INDEX('Planning Periods'!$O$2:$O$540,MATCH('Table B Values'!A2305,'Planning Periods'!$A$2:$A$540,0))</f>
        <v>Contra Costa County</v>
      </c>
    </row>
    <row r="2306" spans="1:11">
      <c r="A2306" t="s">
        <v>1072</v>
      </c>
      <c r="B2306">
        <v>2018</v>
      </c>
      <c r="C2306">
        <v>0</v>
      </c>
      <c r="D2306">
        <v>0</v>
      </c>
      <c r="E2306">
        <v>0</v>
      </c>
      <c r="F2306">
        <v>0</v>
      </c>
      <c r="G2306">
        <v>0</v>
      </c>
      <c r="H2306">
        <v>0</v>
      </c>
      <c r="I2306">
        <v>15</v>
      </c>
      <c r="J2306" t="s">
        <v>1276</v>
      </c>
      <c r="K2306" t="str">
        <f>INDEX('Planning Periods'!$O$2:$O$540,MATCH('Table B Values'!A2306,'Planning Periods'!$A$2:$A$540,0))</f>
        <v>San Diego County</v>
      </c>
    </row>
    <row r="2307" spans="1:11">
      <c r="A2307" t="s">
        <v>816</v>
      </c>
      <c r="B2307">
        <v>2018</v>
      </c>
      <c r="C2307">
        <v>11</v>
      </c>
      <c r="D2307">
        <v>0</v>
      </c>
      <c r="E2307">
        <v>73</v>
      </c>
      <c r="F2307">
        <v>0</v>
      </c>
      <c r="G2307">
        <v>1</v>
      </c>
      <c r="H2307">
        <v>0</v>
      </c>
      <c r="I2307">
        <v>336</v>
      </c>
      <c r="J2307" t="s">
        <v>1276</v>
      </c>
      <c r="K2307" t="str">
        <f>INDEX('Planning Periods'!$O$2:$O$540,MATCH('Table B Values'!A2307,'Planning Periods'!$A$2:$A$540,0))</f>
        <v>Riverside County</v>
      </c>
    </row>
    <row r="2308" spans="1:11">
      <c r="A2308" t="s">
        <v>1118</v>
      </c>
      <c r="B2308">
        <v>2018</v>
      </c>
      <c r="C2308">
        <v>0</v>
      </c>
      <c r="D2308">
        <v>0</v>
      </c>
      <c r="E2308">
        <v>0</v>
      </c>
      <c r="F2308">
        <v>0</v>
      </c>
      <c r="G2308">
        <v>0</v>
      </c>
      <c r="H2308">
        <v>4</v>
      </c>
      <c r="I2308">
        <v>13</v>
      </c>
      <c r="J2308" t="s">
        <v>1276</v>
      </c>
      <c r="K2308" t="str">
        <f>INDEX('Planning Periods'!$O$2:$O$540,MATCH('Table B Values'!A2308,'Planning Periods'!$A$2:$A$540,0))</f>
        <v>Tehama County</v>
      </c>
    </row>
    <row r="2309" spans="1:11">
      <c r="A2309" t="s">
        <v>949</v>
      </c>
      <c r="B2309">
        <v>2018</v>
      </c>
      <c r="C2309">
        <v>0</v>
      </c>
      <c r="D2309">
        <v>3</v>
      </c>
      <c r="E2309">
        <v>0</v>
      </c>
      <c r="F2309">
        <v>0</v>
      </c>
      <c r="G2309">
        <v>0</v>
      </c>
      <c r="H2309">
        <v>2</v>
      </c>
      <c r="I2309">
        <v>6</v>
      </c>
      <c r="J2309" t="s">
        <v>1276</v>
      </c>
      <c r="K2309" t="str">
        <f>INDEX('Planning Periods'!$O$2:$O$540,MATCH('Table B Values'!A2309,'Planning Periods'!$A$2:$A$540,0))</f>
        <v>Colusa County</v>
      </c>
    </row>
    <row r="2310" spans="1:11">
      <c r="A2310" t="s">
        <v>1125</v>
      </c>
      <c r="B2310">
        <v>2018</v>
      </c>
      <c r="C2310">
        <v>0</v>
      </c>
      <c r="D2310">
        <v>0</v>
      </c>
      <c r="E2310">
        <v>0</v>
      </c>
      <c r="F2310">
        <v>0</v>
      </c>
      <c r="G2310">
        <v>0</v>
      </c>
      <c r="H2310">
        <v>0</v>
      </c>
      <c r="I2310">
        <v>9</v>
      </c>
      <c r="J2310" t="s">
        <v>1276</v>
      </c>
      <c r="K2310" t="str">
        <f>INDEX('Planning Periods'!$O$2:$O$540,MATCH('Table B Values'!A2310,'Planning Periods'!$A$2:$A$540,0))</f>
        <v>Colusa County</v>
      </c>
    </row>
    <row r="2311" spans="1:11">
      <c r="A2311" t="s">
        <v>1126</v>
      </c>
      <c r="B2311">
        <v>2018</v>
      </c>
      <c r="C2311">
        <v>0</v>
      </c>
      <c r="D2311">
        <v>0</v>
      </c>
      <c r="E2311">
        <v>0</v>
      </c>
      <c r="F2311">
        <v>0</v>
      </c>
      <c r="G2311">
        <v>0</v>
      </c>
      <c r="H2311">
        <v>0</v>
      </c>
      <c r="I2311">
        <v>69</v>
      </c>
      <c r="J2311" t="s">
        <v>1276</v>
      </c>
      <c r="K2311" t="str">
        <f>INDEX('Planning Periods'!$O$2:$O$540,MATCH('Table B Values'!A2311,'Planning Periods'!$A$2:$A$540,0))</f>
        <v>San Bernardino County</v>
      </c>
    </row>
    <row r="2312" spans="1:11">
      <c r="A2312" t="s">
        <v>940</v>
      </c>
      <c r="B2312">
        <v>2018</v>
      </c>
      <c r="C2312">
        <v>0</v>
      </c>
      <c r="D2312">
        <v>0</v>
      </c>
      <c r="E2312">
        <v>0</v>
      </c>
      <c r="F2312">
        <v>6</v>
      </c>
      <c r="G2312">
        <v>0</v>
      </c>
      <c r="H2312">
        <v>0</v>
      </c>
      <c r="I2312">
        <v>18</v>
      </c>
      <c r="J2312" t="s">
        <v>1276</v>
      </c>
      <c r="K2312" t="str">
        <f>INDEX('Planning Periods'!$O$2:$O$540,MATCH('Table B Values'!A2312,'Planning Periods'!$A$2:$A$540,0))</f>
        <v>Los Angeles County</v>
      </c>
    </row>
    <row r="2313" spans="1:11">
      <c r="A2313" t="s">
        <v>867</v>
      </c>
      <c r="B2313">
        <v>2018</v>
      </c>
      <c r="C2313">
        <v>0</v>
      </c>
      <c r="D2313">
        <v>0</v>
      </c>
      <c r="E2313">
        <v>0</v>
      </c>
      <c r="F2313">
        <v>13</v>
      </c>
      <c r="G2313">
        <v>0</v>
      </c>
      <c r="H2313">
        <v>0</v>
      </c>
      <c r="I2313">
        <v>4</v>
      </c>
      <c r="J2313" t="s">
        <v>1276</v>
      </c>
      <c r="K2313" t="str">
        <f>INDEX('Planning Periods'!$O$2:$O$540,MATCH('Table B Values'!A2313,'Planning Periods'!$A$2:$A$540,0))</f>
        <v>Orange County</v>
      </c>
    </row>
    <row r="2314" spans="1:11">
      <c r="A2314" t="s">
        <v>967</v>
      </c>
      <c r="B2314">
        <v>2018</v>
      </c>
      <c r="C2314">
        <v>0</v>
      </c>
      <c r="D2314">
        <v>0</v>
      </c>
      <c r="E2314">
        <v>0</v>
      </c>
      <c r="F2314">
        <v>0</v>
      </c>
      <c r="G2314">
        <v>0</v>
      </c>
      <c r="H2314">
        <v>16</v>
      </c>
      <c r="I2314">
        <v>20</v>
      </c>
      <c r="J2314" t="s">
        <v>1276</v>
      </c>
      <c r="K2314" t="str">
        <f>INDEX('Planning Periods'!$O$2:$O$540,MATCH('Table B Values'!A2314,'Planning Periods'!$A$2:$A$540,0))</f>
        <v>Humboldt County</v>
      </c>
    </row>
    <row r="2315" spans="1:11">
      <c r="A2315" t="s">
        <v>962</v>
      </c>
      <c r="B2315">
        <v>2018</v>
      </c>
      <c r="C2315">
        <v>0</v>
      </c>
      <c r="D2315">
        <v>0</v>
      </c>
      <c r="E2315">
        <v>0</v>
      </c>
      <c r="F2315">
        <v>0</v>
      </c>
      <c r="G2315">
        <v>0</v>
      </c>
      <c r="H2315">
        <v>0</v>
      </c>
      <c r="I2315">
        <v>9</v>
      </c>
      <c r="J2315" t="s">
        <v>1276</v>
      </c>
      <c r="K2315" t="str">
        <f>INDEX('Planning Periods'!$O$2:$O$540,MATCH('Table B Values'!A2315,'Planning Periods'!$A$2:$A$540,0))</f>
        <v>Mendocino County</v>
      </c>
    </row>
    <row r="2316" spans="1:11">
      <c r="A2316" t="s">
        <v>1106</v>
      </c>
      <c r="B2316">
        <v>2018</v>
      </c>
      <c r="C2316">
        <v>0</v>
      </c>
      <c r="D2316">
        <v>0</v>
      </c>
      <c r="E2316">
        <v>0</v>
      </c>
      <c r="F2316">
        <v>0</v>
      </c>
      <c r="G2316">
        <v>0</v>
      </c>
      <c r="H2316">
        <v>0</v>
      </c>
      <c r="I2316">
        <v>34</v>
      </c>
      <c r="J2316" t="s">
        <v>1276</v>
      </c>
      <c r="K2316" t="str">
        <f>INDEX('Planning Periods'!$O$2:$O$540,MATCH('Table B Values'!A2316,'Planning Periods'!$A$2:$A$540,0))</f>
        <v>Fresno County</v>
      </c>
    </row>
    <row r="2317" spans="1:11">
      <c r="A2317" t="s">
        <v>964</v>
      </c>
      <c r="B2317">
        <v>2018</v>
      </c>
      <c r="C2317">
        <v>0</v>
      </c>
      <c r="D2317">
        <v>0</v>
      </c>
      <c r="E2317">
        <v>0</v>
      </c>
      <c r="F2317">
        <v>0</v>
      </c>
      <c r="G2317">
        <v>0</v>
      </c>
      <c r="H2317">
        <v>0</v>
      </c>
      <c r="I2317">
        <v>413</v>
      </c>
      <c r="J2317" t="s">
        <v>1276</v>
      </c>
      <c r="K2317" t="str">
        <f>INDEX('Planning Periods'!$O$2:$O$540,MATCH('Table B Values'!A2317,'Planning Periods'!$A$2:$A$540,0))</f>
        <v>San Bernardino County</v>
      </c>
    </row>
    <row r="2318" spans="1:11">
      <c r="A2318" t="s">
        <v>971</v>
      </c>
      <c r="B2318">
        <v>2018</v>
      </c>
      <c r="C2318">
        <v>0</v>
      </c>
      <c r="D2318">
        <v>0</v>
      </c>
      <c r="E2318">
        <v>0</v>
      </c>
      <c r="F2318">
        <v>0</v>
      </c>
      <c r="G2318">
        <v>0</v>
      </c>
      <c r="H2318">
        <v>19</v>
      </c>
      <c r="I2318">
        <v>0</v>
      </c>
      <c r="J2318" t="s">
        <v>1276</v>
      </c>
      <c r="K2318" t="str">
        <f>INDEX('Planning Periods'!$O$2:$O$540,MATCH('Table B Values'!A2318,'Planning Periods'!$A$2:$A$540,0))</f>
        <v>Ventura County</v>
      </c>
    </row>
    <row r="2319" spans="1:11">
      <c r="A2319" t="s">
        <v>973</v>
      </c>
      <c r="B2319">
        <v>2018</v>
      </c>
      <c r="C2319">
        <v>0</v>
      </c>
      <c r="D2319">
        <v>0</v>
      </c>
      <c r="E2319">
        <v>0</v>
      </c>
      <c r="F2319">
        <v>1</v>
      </c>
      <c r="G2319">
        <v>0</v>
      </c>
      <c r="H2319">
        <v>1</v>
      </c>
      <c r="I2319">
        <v>0</v>
      </c>
      <c r="J2319" t="s">
        <v>1276</v>
      </c>
      <c r="K2319" t="str">
        <f>INDEX('Planning Periods'!$O$2:$O$540,MATCH('Table B Values'!A2319,'Planning Periods'!$A$2:$A$540,0))</f>
        <v>Humboldt County</v>
      </c>
    </row>
    <row r="2320" spans="1:11">
      <c r="A2320" t="s">
        <v>870</v>
      </c>
      <c r="B2320">
        <v>2018</v>
      </c>
      <c r="C2320">
        <v>14</v>
      </c>
      <c r="D2320">
        <v>0</v>
      </c>
      <c r="E2320">
        <v>86</v>
      </c>
      <c r="F2320">
        <v>0</v>
      </c>
      <c r="G2320">
        <v>40</v>
      </c>
      <c r="H2320">
        <v>181</v>
      </c>
      <c r="I2320">
        <v>449</v>
      </c>
      <c r="J2320" t="s">
        <v>1276</v>
      </c>
      <c r="K2320" t="str">
        <f>INDEX('Planning Periods'!$O$2:$O$540,MATCH('Table B Values'!A2320,'Planning Periods'!$A$2:$A$540,0))</f>
        <v>Sacramento County</v>
      </c>
    </row>
    <row r="2321" spans="1:11">
      <c r="A2321" t="s">
        <v>985</v>
      </c>
      <c r="B2321">
        <v>2018</v>
      </c>
      <c r="C2321">
        <v>26</v>
      </c>
      <c r="D2321">
        <v>0</v>
      </c>
      <c r="E2321">
        <v>19</v>
      </c>
      <c r="F2321">
        <v>0</v>
      </c>
      <c r="G2321">
        <v>0</v>
      </c>
      <c r="H2321">
        <v>0</v>
      </c>
      <c r="I2321">
        <v>41</v>
      </c>
      <c r="J2321" t="s">
        <v>1276</v>
      </c>
      <c r="K2321" t="str">
        <f>INDEX('Planning Periods'!$O$2:$O$540,MATCH('Table B Values'!A2321,'Planning Periods'!$A$2:$A$540,0))</f>
        <v>Orange County</v>
      </c>
    </row>
    <row r="2322" spans="1:11">
      <c r="A2322" t="s">
        <v>1119</v>
      </c>
      <c r="B2322">
        <v>2018</v>
      </c>
      <c r="C2322">
        <v>2</v>
      </c>
      <c r="D2322">
        <v>26</v>
      </c>
      <c r="E2322">
        <v>0</v>
      </c>
      <c r="F2322">
        <v>9</v>
      </c>
      <c r="G2322">
        <v>0</v>
      </c>
      <c r="H2322">
        <v>18</v>
      </c>
      <c r="I2322">
        <v>0</v>
      </c>
      <c r="J2322" t="s">
        <v>1276</v>
      </c>
      <c r="K2322" t="str">
        <f>INDEX('Planning Periods'!$O$2:$O$540,MATCH('Table B Values'!A2322,'Planning Periods'!$A$2:$A$540,0))</f>
        <v>Fresno County</v>
      </c>
    </row>
    <row r="2323" spans="1:11">
      <c r="A2323" t="s">
        <v>988</v>
      </c>
      <c r="B2323">
        <v>2018</v>
      </c>
      <c r="C2323">
        <v>0</v>
      </c>
      <c r="D2323">
        <v>0</v>
      </c>
      <c r="E2323">
        <v>0</v>
      </c>
      <c r="F2323">
        <v>0</v>
      </c>
      <c r="G2323">
        <v>0</v>
      </c>
      <c r="H2323">
        <v>0</v>
      </c>
      <c r="I2323">
        <v>273</v>
      </c>
      <c r="J2323" t="s">
        <v>1276</v>
      </c>
      <c r="K2323" t="str">
        <f>INDEX('Planning Periods'!$O$2:$O$540,MATCH('Table B Values'!A2323,'Planning Periods'!$A$2:$A$540,0))</f>
        <v>Orange County</v>
      </c>
    </row>
    <row r="2324" spans="1:11">
      <c r="A2324" t="s">
        <v>984</v>
      </c>
      <c r="B2324">
        <v>2018</v>
      </c>
      <c r="C2324">
        <v>0</v>
      </c>
      <c r="D2324">
        <v>0</v>
      </c>
      <c r="E2324">
        <v>0</v>
      </c>
      <c r="F2324">
        <v>14</v>
      </c>
      <c r="G2324">
        <v>0</v>
      </c>
      <c r="H2324">
        <v>0</v>
      </c>
      <c r="I2324">
        <v>24</v>
      </c>
      <c r="J2324" t="s">
        <v>1276</v>
      </c>
      <c r="K2324" t="str">
        <f>INDEX('Planning Periods'!$O$2:$O$540,MATCH('Table B Values'!A2324,'Planning Periods'!$A$2:$A$540,0))</f>
        <v>Sacramento County</v>
      </c>
    </row>
    <row r="2325" spans="1:11">
      <c r="A2325" t="s">
        <v>1117</v>
      </c>
      <c r="B2325">
        <v>2018</v>
      </c>
      <c r="C2325">
        <v>135</v>
      </c>
      <c r="D2325">
        <v>0</v>
      </c>
      <c r="E2325">
        <v>0</v>
      </c>
      <c r="F2325">
        <v>0</v>
      </c>
      <c r="G2325">
        <v>0</v>
      </c>
      <c r="H2325">
        <v>0</v>
      </c>
      <c r="I2325">
        <v>1202</v>
      </c>
      <c r="J2325" t="s">
        <v>1276</v>
      </c>
      <c r="K2325" t="str">
        <f>INDEX('Planning Periods'!$O$2:$O$540,MATCH('Table B Values'!A2325,'Planning Periods'!$A$2:$A$540,0))</f>
        <v>Fresno County</v>
      </c>
    </row>
    <row r="2326" spans="1:11">
      <c r="A2326" t="s">
        <v>1113</v>
      </c>
      <c r="B2326">
        <v>2018</v>
      </c>
      <c r="C2326">
        <v>34</v>
      </c>
      <c r="D2326">
        <v>0</v>
      </c>
      <c r="E2326">
        <v>68</v>
      </c>
      <c r="F2326">
        <v>0</v>
      </c>
      <c r="G2326">
        <v>19</v>
      </c>
      <c r="H2326">
        <v>0</v>
      </c>
      <c r="I2326">
        <v>1742</v>
      </c>
      <c r="J2326" t="s">
        <v>1276</v>
      </c>
      <c r="K2326" t="str">
        <f>INDEX('Planning Periods'!$O$2:$O$540,MATCH('Table B Values'!A2326,'Planning Periods'!$A$2:$A$540,0))</f>
        <v>Alameda County</v>
      </c>
    </row>
    <row r="2327" spans="1:11">
      <c r="A2327" t="s">
        <v>1131</v>
      </c>
      <c r="B2327">
        <v>2018</v>
      </c>
      <c r="C2327">
        <v>0</v>
      </c>
      <c r="D2327">
        <v>0</v>
      </c>
      <c r="E2327">
        <v>0</v>
      </c>
      <c r="F2327">
        <v>0</v>
      </c>
      <c r="G2327">
        <v>0</v>
      </c>
      <c r="H2327">
        <v>0</v>
      </c>
      <c r="I2327">
        <v>311</v>
      </c>
      <c r="J2327" t="s">
        <v>1276</v>
      </c>
      <c r="K2327" t="str">
        <f>INDEX('Planning Periods'!$O$2:$O$540,MATCH('Table B Values'!A2327,'Planning Periods'!$A$2:$A$540,0))</f>
        <v>Solano County</v>
      </c>
    </row>
    <row r="2328" spans="1:11">
      <c r="A2328" t="s">
        <v>882</v>
      </c>
      <c r="B2328">
        <v>2018</v>
      </c>
      <c r="C2328">
        <v>0</v>
      </c>
      <c r="D2328">
        <v>0</v>
      </c>
      <c r="E2328">
        <v>0</v>
      </c>
      <c r="F2328">
        <v>0</v>
      </c>
      <c r="G2328">
        <v>0</v>
      </c>
      <c r="H2328">
        <v>0</v>
      </c>
      <c r="I2328">
        <v>452</v>
      </c>
      <c r="J2328" t="s">
        <v>1276</v>
      </c>
      <c r="K2328" t="str">
        <f>INDEX('Planning Periods'!$O$2:$O$540,MATCH('Table B Values'!A2328,'Planning Periods'!$A$2:$A$540,0))</f>
        <v>El Dorado County</v>
      </c>
    </row>
    <row r="2329" spans="1:11">
      <c r="A2329" t="s">
        <v>1127</v>
      </c>
      <c r="B2329">
        <v>2018</v>
      </c>
      <c r="C2329">
        <v>0</v>
      </c>
      <c r="D2329">
        <v>0</v>
      </c>
      <c r="E2329">
        <v>0</v>
      </c>
      <c r="F2329">
        <v>0</v>
      </c>
      <c r="G2329">
        <v>0</v>
      </c>
      <c r="H2329">
        <v>0</v>
      </c>
      <c r="I2329">
        <v>18</v>
      </c>
      <c r="J2329" t="s">
        <v>1276</v>
      </c>
      <c r="K2329" t="str">
        <f>INDEX('Planning Periods'!$O$2:$O$540,MATCH('Table B Values'!A2329,'Planning Periods'!$A$2:$A$540,0))</f>
        <v>Contra Costa County</v>
      </c>
    </row>
    <row r="2330" spans="1:11">
      <c r="A2330" t="s">
        <v>1012</v>
      </c>
      <c r="B2330">
        <v>2018</v>
      </c>
      <c r="C2330">
        <v>0</v>
      </c>
      <c r="D2330">
        <v>80</v>
      </c>
      <c r="E2330">
        <v>0</v>
      </c>
      <c r="F2330">
        <v>7</v>
      </c>
      <c r="G2330">
        <v>0</v>
      </c>
      <c r="H2330">
        <v>92</v>
      </c>
      <c r="I2330">
        <v>6</v>
      </c>
      <c r="J2330" t="s">
        <v>1276</v>
      </c>
      <c r="K2330" t="str">
        <f>INDEX('Planning Periods'!$O$2:$O$540,MATCH('Table B Values'!A2330,'Planning Periods'!$A$2:$A$540,0))</f>
        <v>Imperial County</v>
      </c>
    </row>
    <row r="2331" spans="1:11">
      <c r="A2331" t="s">
        <v>1005</v>
      </c>
      <c r="B2331">
        <v>2018</v>
      </c>
      <c r="C2331">
        <v>0</v>
      </c>
      <c r="D2331">
        <v>0</v>
      </c>
      <c r="E2331">
        <v>0</v>
      </c>
      <c r="F2331">
        <v>0</v>
      </c>
      <c r="G2331">
        <v>1</v>
      </c>
      <c r="H2331">
        <v>0</v>
      </c>
      <c r="I2331">
        <v>281</v>
      </c>
      <c r="J2331" t="s">
        <v>1276</v>
      </c>
      <c r="K2331" t="str">
        <f>INDEX('Planning Periods'!$O$2:$O$540,MATCH('Table B Values'!A2331,'Planning Periods'!$A$2:$A$540,0))</f>
        <v>Los Angeles County</v>
      </c>
    </row>
    <row r="2332" spans="1:11">
      <c r="A2332" t="s">
        <v>1014</v>
      </c>
      <c r="B2332">
        <v>2018</v>
      </c>
      <c r="C2332">
        <v>0</v>
      </c>
      <c r="D2332">
        <v>0</v>
      </c>
      <c r="E2332">
        <v>74</v>
      </c>
      <c r="F2332">
        <v>0</v>
      </c>
      <c r="G2332">
        <v>0</v>
      </c>
      <c r="H2332">
        <v>0</v>
      </c>
      <c r="I2332">
        <v>94</v>
      </c>
      <c r="J2332" t="s">
        <v>1276</v>
      </c>
      <c r="K2332" t="str">
        <f>INDEX('Planning Periods'!$O$2:$O$540,MATCH('Table B Values'!A2332,'Planning Periods'!$A$2:$A$540,0))</f>
        <v>San Diego County</v>
      </c>
    </row>
    <row r="2333" spans="1:11">
      <c r="A2333" t="s">
        <v>1059</v>
      </c>
      <c r="B2333">
        <v>2018</v>
      </c>
      <c r="C2333">
        <v>0</v>
      </c>
      <c r="D2333">
        <v>0</v>
      </c>
      <c r="E2333">
        <v>0</v>
      </c>
      <c r="F2333">
        <v>0</v>
      </c>
      <c r="G2333">
        <v>17</v>
      </c>
      <c r="H2333">
        <v>0</v>
      </c>
      <c r="I2333">
        <v>770</v>
      </c>
      <c r="J2333" t="s">
        <v>1276</v>
      </c>
      <c r="K2333" t="str">
        <f>INDEX('Planning Periods'!$O$2:$O$540,MATCH('Table B Values'!A2333,'Planning Periods'!$A$2:$A$540,0))</f>
        <v>Alameda County</v>
      </c>
    </row>
    <row r="2334" spans="1:11">
      <c r="A2334" t="s">
        <v>1009</v>
      </c>
      <c r="B2334">
        <v>2018</v>
      </c>
      <c r="C2334">
        <v>0</v>
      </c>
      <c r="D2334">
        <v>0</v>
      </c>
      <c r="E2334">
        <v>0</v>
      </c>
      <c r="F2334">
        <v>0</v>
      </c>
      <c r="G2334">
        <v>0</v>
      </c>
      <c r="H2334">
        <v>0</v>
      </c>
      <c r="I2334" s="359">
        <v>117</v>
      </c>
      <c r="J2334" t="s">
        <v>1276</v>
      </c>
      <c r="K2334" t="str">
        <f>INDEX('Planning Periods'!$O$2:$O$540,MATCH('Table B Values'!A2334,'Planning Periods'!$A$2:$A$540,0))</f>
        <v>Riverside County</v>
      </c>
    </row>
    <row r="2335" spans="1:11">
      <c r="A2335" t="s">
        <v>1272</v>
      </c>
      <c r="B2335">
        <v>2018</v>
      </c>
      <c r="C2335">
        <v>0</v>
      </c>
      <c r="D2335">
        <v>0</v>
      </c>
      <c r="E2335">
        <v>0</v>
      </c>
      <c r="F2335">
        <v>1</v>
      </c>
      <c r="G2335">
        <v>0</v>
      </c>
      <c r="H2335">
        <v>0</v>
      </c>
      <c r="I2335">
        <v>0</v>
      </c>
      <c r="J2335" t="s">
        <v>1276</v>
      </c>
      <c r="K2335" t="str">
        <f>INDEX('Planning Periods'!$O$2:$O$540,MATCH('Table B Values'!A2335,'Planning Periods'!$A$2:$A$540,0))</f>
        <v>Siskiyou County</v>
      </c>
    </row>
    <row r="2336" spans="1:11">
      <c r="A2336" t="s">
        <v>969</v>
      </c>
      <c r="B2336">
        <v>2018</v>
      </c>
      <c r="C2336">
        <v>38</v>
      </c>
      <c r="D2336">
        <v>0</v>
      </c>
      <c r="E2336">
        <v>12</v>
      </c>
      <c r="F2336">
        <v>0</v>
      </c>
      <c r="G2336">
        <v>0</v>
      </c>
      <c r="H2336">
        <v>0</v>
      </c>
      <c r="I2336">
        <v>30</v>
      </c>
      <c r="J2336" t="s">
        <v>1276</v>
      </c>
      <c r="K2336" t="str">
        <f>INDEX('Planning Periods'!$O$2:$O$540,MATCH('Table B Values'!A2336,'Planning Periods'!$A$2:$A$540,0))</f>
        <v>Humboldt County</v>
      </c>
    </row>
    <row r="2337" spans="1:11">
      <c r="A2337" t="s">
        <v>1130</v>
      </c>
      <c r="B2337">
        <v>2018</v>
      </c>
      <c r="C2337">
        <v>6</v>
      </c>
      <c r="D2337">
        <v>6</v>
      </c>
      <c r="E2337">
        <v>47</v>
      </c>
      <c r="F2337">
        <v>8</v>
      </c>
      <c r="G2337">
        <v>1</v>
      </c>
      <c r="H2337">
        <v>0</v>
      </c>
      <c r="I2337">
        <v>0</v>
      </c>
      <c r="J2337" t="s">
        <v>1276</v>
      </c>
      <c r="K2337" t="str">
        <f>INDEX('Planning Periods'!$O$2:$O$540,MATCH('Table B Values'!A2337,'Planning Periods'!$A$2:$A$540,0))</f>
        <v>Marin County</v>
      </c>
    </row>
    <row r="2338" spans="1:11">
      <c r="A2338" t="s">
        <v>903</v>
      </c>
      <c r="B2338">
        <v>2018</v>
      </c>
      <c r="C2338">
        <v>0</v>
      </c>
      <c r="D2338">
        <v>1</v>
      </c>
      <c r="E2338">
        <v>0</v>
      </c>
      <c r="F2338">
        <v>1</v>
      </c>
      <c r="G2338">
        <v>0</v>
      </c>
      <c r="H2338">
        <v>18</v>
      </c>
      <c r="I2338">
        <v>220</v>
      </c>
      <c r="J2338" t="s">
        <v>1276</v>
      </c>
      <c r="K2338" t="str">
        <f>INDEX('Planning Periods'!$O$2:$O$540,MATCH('Table B Values'!A2338,'Planning Periods'!$A$2:$A$540,0))</f>
        <v>San Diego County</v>
      </c>
    </row>
    <row r="2339" spans="1:11">
      <c r="A2339" t="s">
        <v>819</v>
      </c>
      <c r="B2339">
        <v>2018</v>
      </c>
      <c r="C2339">
        <v>0</v>
      </c>
      <c r="D2339">
        <v>0</v>
      </c>
      <c r="E2339">
        <v>0</v>
      </c>
      <c r="F2339">
        <v>0</v>
      </c>
      <c r="G2339">
        <v>0</v>
      </c>
      <c r="H2339">
        <v>0</v>
      </c>
      <c r="I2339" s="359">
        <v>793</v>
      </c>
      <c r="J2339" t="s">
        <v>1276</v>
      </c>
      <c r="K2339" t="str">
        <f>INDEX('Planning Periods'!$O$2:$O$540,MATCH('Table B Values'!A2339,'Planning Periods'!$A$2:$A$540,0))</f>
        <v>Sacramento County</v>
      </c>
    </row>
    <row r="2340" spans="1:11">
      <c r="A2340" t="s">
        <v>1003</v>
      </c>
      <c r="B2340">
        <v>2018</v>
      </c>
      <c r="C2340">
        <v>0</v>
      </c>
      <c r="D2340">
        <v>0</v>
      </c>
      <c r="E2340">
        <v>0</v>
      </c>
      <c r="F2340">
        <v>0</v>
      </c>
      <c r="G2340">
        <v>0</v>
      </c>
      <c r="H2340">
        <v>0</v>
      </c>
      <c r="I2340">
        <v>61</v>
      </c>
      <c r="J2340" t="s">
        <v>1276</v>
      </c>
      <c r="K2340" t="str">
        <f>INDEX('Planning Periods'!$O$2:$O$540,MATCH('Table B Values'!A2340,'Planning Periods'!$A$2:$A$540,0))</f>
        <v>Los Angeles County</v>
      </c>
    </row>
    <row r="2341" spans="1:11">
      <c r="A2341" t="s">
        <v>1129</v>
      </c>
      <c r="B2341">
        <v>2018</v>
      </c>
      <c r="C2341">
        <v>1</v>
      </c>
      <c r="D2341">
        <v>0</v>
      </c>
      <c r="E2341">
        <v>3</v>
      </c>
      <c r="F2341">
        <v>0</v>
      </c>
      <c r="G2341">
        <v>4</v>
      </c>
      <c r="H2341">
        <v>0</v>
      </c>
      <c r="I2341">
        <v>70</v>
      </c>
      <c r="J2341" t="s">
        <v>1276</v>
      </c>
      <c r="K2341" t="str">
        <f>INDEX('Planning Periods'!$O$2:$O$540,MATCH('Table B Values'!A2341,'Planning Periods'!$A$2:$A$540,0))</f>
        <v>Alameda County</v>
      </c>
    </row>
    <row r="2342" spans="1:11">
      <c r="A2342" t="s">
        <v>1135</v>
      </c>
      <c r="B2342">
        <v>2018</v>
      </c>
      <c r="C2342">
        <v>0</v>
      </c>
      <c r="D2342">
        <v>0</v>
      </c>
      <c r="E2342">
        <v>0</v>
      </c>
      <c r="F2342">
        <v>0</v>
      </c>
      <c r="G2342">
        <v>0</v>
      </c>
      <c r="H2342">
        <v>0</v>
      </c>
      <c r="I2342">
        <v>8</v>
      </c>
      <c r="J2342" t="s">
        <v>1276</v>
      </c>
      <c r="K2342" t="str">
        <f>INDEX('Planning Periods'!$O$2:$O$540,MATCH('Table B Values'!A2342,'Planning Periods'!$A$2:$A$540,0))</f>
        <v>San Joaquin County</v>
      </c>
    </row>
    <row r="2343" spans="1:11">
      <c r="A2343" t="s">
        <v>1007</v>
      </c>
      <c r="B2343">
        <v>2018</v>
      </c>
      <c r="C2343">
        <v>2</v>
      </c>
      <c r="D2343">
        <v>6</v>
      </c>
      <c r="E2343">
        <v>0</v>
      </c>
      <c r="F2343">
        <v>2</v>
      </c>
      <c r="G2343">
        <v>0</v>
      </c>
      <c r="H2343">
        <v>7</v>
      </c>
      <c r="I2343">
        <v>131</v>
      </c>
      <c r="J2343" t="s">
        <v>1276</v>
      </c>
      <c r="K2343" t="str">
        <f>INDEX('Planning Periods'!$O$2:$O$540,MATCH('Table B Values'!A2343,'Planning Periods'!$A$2:$A$540,0))</f>
        <v>San Diego County</v>
      </c>
    </row>
    <row r="2344" spans="1:11">
      <c r="A2344" t="s">
        <v>1154</v>
      </c>
      <c r="B2344">
        <v>2018</v>
      </c>
      <c r="C2344">
        <v>0</v>
      </c>
      <c r="D2344">
        <v>0</v>
      </c>
      <c r="E2344">
        <v>0</v>
      </c>
      <c r="F2344">
        <v>0</v>
      </c>
      <c r="G2344">
        <v>0</v>
      </c>
      <c r="H2344">
        <v>20</v>
      </c>
      <c r="I2344">
        <v>0</v>
      </c>
      <c r="J2344" t="s">
        <v>1276</v>
      </c>
      <c r="K2344" t="str">
        <f>INDEX('Planning Periods'!$O$2:$O$540,MATCH('Table B Values'!A2344,'Planning Periods'!$A$2:$A$540,0))</f>
        <v>Madera County</v>
      </c>
    </row>
    <row r="2345" spans="1:11">
      <c r="A2345" t="s">
        <v>1289</v>
      </c>
      <c r="B2345">
        <v>2018</v>
      </c>
      <c r="C2345">
        <v>0</v>
      </c>
      <c r="D2345">
        <v>0</v>
      </c>
      <c r="E2345">
        <v>0</v>
      </c>
      <c r="F2345">
        <v>0</v>
      </c>
      <c r="G2345">
        <v>0</v>
      </c>
      <c r="H2345">
        <v>0</v>
      </c>
      <c r="I2345">
        <v>1</v>
      </c>
      <c r="J2345" t="s">
        <v>1276</v>
      </c>
      <c r="K2345" t="str">
        <f>INDEX('Planning Periods'!$O$2:$O$540,MATCH('Table B Values'!A2345,'Planning Periods'!$A$2:$A$540,0))</f>
        <v>Riverside County</v>
      </c>
    </row>
    <row r="2346" spans="1:11">
      <c r="A2346" t="s">
        <v>1140</v>
      </c>
      <c r="B2346">
        <v>2018</v>
      </c>
      <c r="C2346">
        <v>0</v>
      </c>
      <c r="D2346">
        <v>0</v>
      </c>
      <c r="E2346">
        <v>0</v>
      </c>
      <c r="F2346">
        <v>0</v>
      </c>
      <c r="G2346">
        <v>0</v>
      </c>
      <c r="H2346">
        <v>0</v>
      </c>
      <c r="I2346">
        <v>343</v>
      </c>
      <c r="J2346" t="s">
        <v>1276</v>
      </c>
      <c r="K2346" t="str">
        <f>INDEX('Planning Periods'!$O$2:$O$540,MATCH('Table B Values'!A2346,'Planning Periods'!$A$2:$A$540,0))</f>
        <v>Riverside County</v>
      </c>
    </row>
    <row r="2347" spans="1:11">
      <c r="A2347" t="s">
        <v>1088</v>
      </c>
      <c r="B2347">
        <v>2018</v>
      </c>
      <c r="C2347">
        <v>0</v>
      </c>
      <c r="D2347">
        <v>0</v>
      </c>
      <c r="E2347">
        <v>0</v>
      </c>
      <c r="F2347">
        <v>0</v>
      </c>
      <c r="G2347">
        <v>0</v>
      </c>
      <c r="H2347">
        <v>0</v>
      </c>
      <c r="I2347">
        <v>49</v>
      </c>
      <c r="J2347" t="s">
        <v>1276</v>
      </c>
      <c r="K2347" t="str">
        <f>INDEX('Planning Periods'!$O$2:$O$540,MATCH('Table B Values'!A2347,'Planning Periods'!$A$2:$A$540,0))</f>
        <v>Los Angeles County</v>
      </c>
    </row>
    <row r="2348" spans="1:11">
      <c r="A2348" t="s">
        <v>1096</v>
      </c>
      <c r="B2348">
        <v>2018</v>
      </c>
      <c r="C2348">
        <v>4</v>
      </c>
      <c r="D2348">
        <v>0</v>
      </c>
      <c r="E2348">
        <v>0</v>
      </c>
      <c r="F2348">
        <v>0</v>
      </c>
      <c r="G2348">
        <v>0</v>
      </c>
      <c r="H2348">
        <v>0</v>
      </c>
      <c r="I2348" s="359">
        <v>49</v>
      </c>
      <c r="J2348" t="s">
        <v>1276</v>
      </c>
      <c r="K2348" t="str">
        <f>INDEX('Planning Periods'!$O$2:$O$540,MATCH('Table B Values'!A2348,'Planning Periods'!$A$2:$A$540,0))</f>
        <v>Los Angeles County</v>
      </c>
    </row>
    <row r="2349" spans="1:11">
      <c r="A2349" t="s">
        <v>1278</v>
      </c>
      <c r="B2349">
        <v>2018</v>
      </c>
      <c r="C2349">
        <v>0</v>
      </c>
      <c r="D2349">
        <v>0</v>
      </c>
      <c r="E2349">
        <v>36</v>
      </c>
      <c r="F2349">
        <v>0</v>
      </c>
      <c r="G2349">
        <v>0</v>
      </c>
      <c r="H2349">
        <v>15</v>
      </c>
      <c r="I2349">
        <v>0</v>
      </c>
      <c r="J2349" t="s">
        <v>1276</v>
      </c>
      <c r="K2349" t="str">
        <f>INDEX('Planning Periods'!$O$2:$O$540,MATCH('Table B Values'!A2349,'Planning Periods'!$A$2:$A$540,0))</f>
        <v>Kings County</v>
      </c>
    </row>
    <row r="2350" spans="1:11">
      <c r="A2350" t="s">
        <v>1103</v>
      </c>
      <c r="B2350">
        <v>2018</v>
      </c>
      <c r="C2350">
        <v>0</v>
      </c>
      <c r="D2350">
        <v>0</v>
      </c>
      <c r="E2350">
        <v>0</v>
      </c>
      <c r="F2350">
        <v>1</v>
      </c>
      <c r="G2350">
        <v>0</v>
      </c>
      <c r="H2350">
        <v>6</v>
      </c>
      <c r="I2350">
        <v>26</v>
      </c>
      <c r="J2350" t="s">
        <v>1276</v>
      </c>
      <c r="K2350" t="str">
        <f>INDEX('Planning Periods'!$O$2:$O$540,MATCH('Table B Values'!A2350,'Planning Periods'!$A$2:$A$540,0))</f>
        <v>Placer County</v>
      </c>
    </row>
    <row r="2351" spans="1:11">
      <c r="A2351" t="s">
        <v>1102</v>
      </c>
      <c r="B2351">
        <v>2018</v>
      </c>
      <c r="C2351">
        <v>0</v>
      </c>
      <c r="D2351">
        <v>0</v>
      </c>
      <c r="E2351">
        <v>0</v>
      </c>
      <c r="F2351">
        <v>0</v>
      </c>
      <c r="G2351">
        <v>1</v>
      </c>
      <c r="H2351">
        <v>0</v>
      </c>
      <c r="I2351">
        <v>86</v>
      </c>
      <c r="J2351" t="s">
        <v>1276</v>
      </c>
      <c r="K2351" t="str">
        <f>INDEX('Planning Periods'!$O$2:$O$540,MATCH('Table B Values'!A2351,'Planning Periods'!$A$2:$A$540,0))</f>
        <v>Los Angeles County</v>
      </c>
    </row>
    <row r="2352" spans="1:11">
      <c r="A2352" t="s">
        <v>1149</v>
      </c>
      <c r="B2352">
        <v>2018</v>
      </c>
      <c r="C2352">
        <v>0</v>
      </c>
      <c r="D2352">
        <v>0</v>
      </c>
      <c r="E2352">
        <v>1</v>
      </c>
      <c r="F2352">
        <v>0</v>
      </c>
      <c r="G2352">
        <v>1</v>
      </c>
      <c r="H2352">
        <v>0</v>
      </c>
      <c r="I2352">
        <v>1178</v>
      </c>
      <c r="J2352" t="s">
        <v>1276</v>
      </c>
      <c r="K2352" t="str">
        <f>INDEX('Planning Periods'!$O$2:$O$540,MATCH('Table B Values'!A2352,'Planning Periods'!$A$2:$A$540,0))</f>
        <v>Kern County</v>
      </c>
    </row>
    <row r="2353" spans="1:11">
      <c r="A2353" t="s">
        <v>1148</v>
      </c>
      <c r="B2353">
        <v>2018</v>
      </c>
      <c r="C2353">
        <v>0</v>
      </c>
      <c r="D2353">
        <v>0</v>
      </c>
      <c r="E2353">
        <v>6</v>
      </c>
      <c r="F2353">
        <v>0</v>
      </c>
      <c r="G2353">
        <v>0</v>
      </c>
      <c r="H2353">
        <v>183</v>
      </c>
      <c r="I2353">
        <v>0</v>
      </c>
      <c r="J2353" t="s">
        <v>1276</v>
      </c>
      <c r="K2353" t="str">
        <f>INDEX('Planning Periods'!$O$2:$O$540,MATCH('Table B Values'!A2353,'Planning Periods'!$A$2:$A$540,0))</f>
        <v>Los Angeles County</v>
      </c>
    </row>
    <row r="2354" spans="1:11">
      <c r="A2354" t="s">
        <v>1139</v>
      </c>
      <c r="B2354">
        <v>2018</v>
      </c>
      <c r="C2354">
        <v>0</v>
      </c>
      <c r="D2354">
        <v>0</v>
      </c>
      <c r="E2354">
        <v>0</v>
      </c>
      <c r="F2354">
        <v>0</v>
      </c>
      <c r="G2354">
        <v>0</v>
      </c>
      <c r="H2354">
        <v>5</v>
      </c>
      <c r="I2354">
        <v>0</v>
      </c>
      <c r="J2354" t="s">
        <v>1276</v>
      </c>
      <c r="K2354" t="str">
        <f>INDEX('Planning Periods'!$O$2:$O$540,MATCH('Table B Values'!A2354,'Planning Periods'!$A$2:$A$540,0))</f>
        <v>Riverside County</v>
      </c>
    </row>
    <row r="2355" spans="1:11">
      <c r="A2355" t="s">
        <v>1091</v>
      </c>
      <c r="B2355">
        <v>2018</v>
      </c>
      <c r="C2355">
        <v>0</v>
      </c>
      <c r="D2355">
        <v>0</v>
      </c>
      <c r="E2355">
        <v>0</v>
      </c>
      <c r="F2355">
        <v>0</v>
      </c>
      <c r="G2355">
        <v>0</v>
      </c>
      <c r="H2355">
        <v>0</v>
      </c>
      <c r="I2355">
        <v>1</v>
      </c>
      <c r="J2355" t="s">
        <v>1276</v>
      </c>
      <c r="K2355" t="str">
        <f>INDEX('Planning Periods'!$O$2:$O$540,MATCH('Table B Values'!A2355,'Planning Periods'!$A$2:$A$540,0))</f>
        <v>Inyo County</v>
      </c>
    </row>
    <row r="2356" spans="1:11">
      <c r="A2356" t="s">
        <v>1093</v>
      </c>
      <c r="B2356">
        <v>2018</v>
      </c>
      <c r="C2356">
        <v>0</v>
      </c>
      <c r="D2356">
        <v>0</v>
      </c>
      <c r="E2356">
        <v>0</v>
      </c>
      <c r="F2356">
        <v>2</v>
      </c>
      <c r="G2356">
        <v>0</v>
      </c>
      <c r="H2356">
        <v>5</v>
      </c>
      <c r="I2356">
        <v>27</v>
      </c>
      <c r="J2356" t="s">
        <v>1276</v>
      </c>
      <c r="K2356" t="str">
        <f>INDEX('Planning Periods'!$O$2:$O$540,MATCH('Table B Values'!A2356,'Planning Periods'!$A$2:$A$540,0))</f>
        <v>San Bernardino County</v>
      </c>
    </row>
    <row r="2357" spans="1:11">
      <c r="A2357" t="s">
        <v>1108</v>
      </c>
      <c r="B2357">
        <v>2018</v>
      </c>
      <c r="C2357">
        <v>0</v>
      </c>
      <c r="D2357">
        <v>0</v>
      </c>
      <c r="E2357">
        <v>0</v>
      </c>
      <c r="F2357">
        <v>0</v>
      </c>
      <c r="G2357">
        <v>0</v>
      </c>
      <c r="H2357">
        <v>0</v>
      </c>
      <c r="I2357">
        <v>328</v>
      </c>
      <c r="J2357" t="s">
        <v>1276</v>
      </c>
      <c r="K2357" t="str">
        <f>INDEX('Planning Periods'!$O$2:$O$540,MATCH('Table B Values'!A2357,'Planning Periods'!$A$2:$A$540,0))</f>
        <v>Orange County</v>
      </c>
    </row>
    <row r="2358" spans="1:11">
      <c r="A2358" t="s">
        <v>1107</v>
      </c>
      <c r="B2358">
        <v>2018</v>
      </c>
      <c r="C2358">
        <v>21</v>
      </c>
      <c r="D2358">
        <v>0</v>
      </c>
      <c r="E2358">
        <v>25</v>
      </c>
      <c r="F2358">
        <v>2</v>
      </c>
      <c r="G2358">
        <v>2</v>
      </c>
      <c r="H2358">
        <v>13</v>
      </c>
      <c r="I2358">
        <v>29</v>
      </c>
      <c r="J2358" t="s">
        <v>1276</v>
      </c>
      <c r="K2358" t="str">
        <f>INDEX('Planning Periods'!$O$2:$O$540,MATCH('Table B Values'!A2358,'Planning Periods'!$A$2:$A$540,0))</f>
        <v>Imperial County</v>
      </c>
    </row>
    <row r="2359" spans="1:11">
      <c r="A2359" t="s">
        <v>1086</v>
      </c>
      <c r="B2359">
        <v>2018</v>
      </c>
      <c r="C2359">
        <v>0</v>
      </c>
      <c r="D2359">
        <v>5</v>
      </c>
      <c r="E2359">
        <v>0</v>
      </c>
      <c r="F2359">
        <v>0</v>
      </c>
      <c r="G2359">
        <v>0</v>
      </c>
      <c r="H2359">
        <v>0</v>
      </c>
      <c r="I2359">
        <v>9</v>
      </c>
      <c r="J2359" t="s">
        <v>1276</v>
      </c>
      <c r="K2359" t="str">
        <f>INDEX('Planning Periods'!$O$2:$O$540,MATCH('Table B Values'!A2359,'Planning Periods'!$A$2:$A$540,0))</f>
        <v>Los Angeles County</v>
      </c>
    </row>
    <row r="2360" spans="1:11">
      <c r="A2360" t="s">
        <v>1136</v>
      </c>
      <c r="B2360">
        <v>2018</v>
      </c>
      <c r="C2360">
        <v>0</v>
      </c>
      <c r="D2360">
        <v>0</v>
      </c>
      <c r="E2360">
        <v>0</v>
      </c>
      <c r="F2360">
        <v>0</v>
      </c>
      <c r="G2360">
        <v>0</v>
      </c>
      <c r="H2360">
        <v>9</v>
      </c>
      <c r="I2360">
        <v>6</v>
      </c>
      <c r="J2360" t="s">
        <v>1276</v>
      </c>
      <c r="K2360" t="str">
        <f>INDEX('Planning Periods'!$O$2:$O$540,MATCH('Table B Values'!A2360,'Planning Periods'!$A$2:$A$540,0))</f>
        <v>San Mateo County</v>
      </c>
    </row>
    <row r="2361" spans="1:11">
      <c r="A2361" t="s">
        <v>1137</v>
      </c>
      <c r="B2361">
        <v>2018</v>
      </c>
      <c r="C2361">
        <v>0</v>
      </c>
      <c r="D2361">
        <v>0</v>
      </c>
      <c r="E2361">
        <v>0</v>
      </c>
      <c r="F2361">
        <v>0</v>
      </c>
      <c r="G2361">
        <v>0</v>
      </c>
      <c r="H2361">
        <v>3</v>
      </c>
      <c r="I2361" s="359">
        <v>0</v>
      </c>
      <c r="J2361" t="s">
        <v>1276</v>
      </c>
      <c r="K2361" t="str">
        <f>INDEX('Planning Periods'!$O$2:$O$540,MATCH('Table B Values'!A2361,'Planning Periods'!$A$2:$A$540,0))</f>
        <v>Solano County</v>
      </c>
    </row>
    <row r="2362" spans="1:11">
      <c r="A2362" t="s">
        <v>1142</v>
      </c>
      <c r="B2362">
        <v>2018</v>
      </c>
      <c r="C2362">
        <v>4</v>
      </c>
      <c r="D2362">
        <v>0</v>
      </c>
      <c r="E2362">
        <v>0</v>
      </c>
      <c r="F2362">
        <v>0</v>
      </c>
      <c r="G2362">
        <v>0</v>
      </c>
      <c r="H2362">
        <v>0</v>
      </c>
      <c r="I2362">
        <v>376</v>
      </c>
      <c r="J2362" t="s">
        <v>1276</v>
      </c>
      <c r="K2362" t="str">
        <f>INDEX('Planning Periods'!$O$2:$O$540,MATCH('Table B Values'!A2362,'Planning Periods'!$A$2:$A$540,0))</f>
        <v>Alameda County</v>
      </c>
    </row>
    <row r="2363" spans="1:11">
      <c r="A2363" t="s">
        <v>945</v>
      </c>
      <c r="B2363">
        <v>2018</v>
      </c>
      <c r="C2363">
        <v>0</v>
      </c>
      <c r="D2363">
        <v>1</v>
      </c>
      <c r="E2363">
        <v>0</v>
      </c>
      <c r="F2363">
        <v>4</v>
      </c>
      <c r="G2363">
        <v>0</v>
      </c>
      <c r="H2363">
        <v>21</v>
      </c>
      <c r="I2363">
        <v>7</v>
      </c>
      <c r="J2363" t="s">
        <v>1276</v>
      </c>
      <c r="K2363" t="str">
        <f>INDEX('Planning Periods'!$O$2:$O$540,MATCH('Table B Values'!A2363,'Planning Periods'!$A$2:$A$540,0))</f>
        <v>Amador County</v>
      </c>
    </row>
    <row r="2364" spans="1:11">
      <c r="A2364" t="s">
        <v>1219</v>
      </c>
      <c r="B2364">
        <v>2018</v>
      </c>
      <c r="C2364">
        <v>0</v>
      </c>
      <c r="D2364">
        <v>0</v>
      </c>
      <c r="E2364">
        <v>0</v>
      </c>
      <c r="F2364">
        <v>1</v>
      </c>
      <c r="G2364">
        <v>0</v>
      </c>
      <c r="H2364">
        <v>0</v>
      </c>
      <c r="I2364">
        <v>0</v>
      </c>
      <c r="J2364" t="s">
        <v>1276</v>
      </c>
      <c r="K2364" t="str">
        <f>INDEX('Planning Periods'!$O$2:$O$540,MATCH('Table B Values'!A2364,'Planning Periods'!$A$2:$A$540,0))</f>
        <v>Alpine County</v>
      </c>
    </row>
    <row r="2365" spans="1:11">
      <c r="A2365" t="s">
        <v>786</v>
      </c>
      <c r="B2365">
        <v>2018</v>
      </c>
      <c r="C2365">
        <v>0</v>
      </c>
      <c r="D2365">
        <v>0</v>
      </c>
      <c r="E2365">
        <v>0</v>
      </c>
      <c r="F2365">
        <v>0</v>
      </c>
      <c r="G2365">
        <v>5</v>
      </c>
      <c r="H2365">
        <v>0</v>
      </c>
      <c r="I2365">
        <v>944</v>
      </c>
      <c r="J2365" t="s">
        <v>1276</v>
      </c>
      <c r="K2365" t="str">
        <f>INDEX('Planning Periods'!$O$2:$O$540,MATCH('Table B Values'!A2365,'Planning Periods'!$A$2:$A$540,0))</f>
        <v>Orange County</v>
      </c>
    </row>
    <row r="2366" spans="1:11">
      <c r="A2366" t="s">
        <v>1145</v>
      </c>
      <c r="B2366">
        <v>2018</v>
      </c>
      <c r="C2366">
        <v>8</v>
      </c>
      <c r="D2366">
        <v>0</v>
      </c>
      <c r="E2366">
        <v>8</v>
      </c>
      <c r="F2366">
        <v>3</v>
      </c>
      <c r="G2366">
        <v>0</v>
      </c>
      <c r="H2366">
        <v>0</v>
      </c>
      <c r="I2366">
        <v>143</v>
      </c>
      <c r="J2366" t="s">
        <v>1276</v>
      </c>
      <c r="K2366" t="str">
        <f>INDEX('Planning Periods'!$O$2:$O$540,MATCH('Table B Values'!A2366,'Planning Periods'!$A$2:$A$540,0))</f>
        <v>Napa County</v>
      </c>
    </row>
    <row r="2367" spans="1:11">
      <c r="A2367" t="s">
        <v>1081</v>
      </c>
      <c r="B2367">
        <v>2018</v>
      </c>
      <c r="C2367">
        <v>0</v>
      </c>
      <c r="D2367">
        <v>0</v>
      </c>
      <c r="E2367">
        <v>2</v>
      </c>
      <c r="F2367">
        <v>0</v>
      </c>
      <c r="G2367">
        <v>0</v>
      </c>
      <c r="H2367">
        <v>0</v>
      </c>
      <c r="I2367">
        <v>32</v>
      </c>
      <c r="J2367" t="s">
        <v>1276</v>
      </c>
      <c r="K2367" t="str">
        <f>INDEX('Planning Periods'!$O$2:$O$540,MATCH('Table B Values'!A2367,'Planning Periods'!$A$2:$A$540,0))</f>
        <v>Los Angeles County</v>
      </c>
    </row>
    <row r="2368" spans="1:11">
      <c r="A2368" t="s">
        <v>874</v>
      </c>
      <c r="B2368">
        <v>2018</v>
      </c>
      <c r="C2368">
        <v>0</v>
      </c>
      <c r="D2368">
        <v>0</v>
      </c>
      <c r="E2368">
        <v>0</v>
      </c>
      <c r="F2368">
        <v>0</v>
      </c>
      <c r="G2368">
        <v>0</v>
      </c>
      <c r="H2368">
        <v>0</v>
      </c>
      <c r="I2368">
        <v>4</v>
      </c>
      <c r="J2368" t="s">
        <v>1276</v>
      </c>
      <c r="K2368" t="str">
        <f>INDEX('Planning Periods'!$O$2:$O$540,MATCH('Table B Values'!A2368,'Planning Periods'!$A$2:$A$540,0))</f>
        <v>Los Angeles County</v>
      </c>
    </row>
    <row r="2369" spans="1:11">
      <c r="A2369" t="s">
        <v>1116</v>
      </c>
      <c r="B2369">
        <v>2018</v>
      </c>
      <c r="C2369">
        <v>0</v>
      </c>
      <c r="D2369">
        <v>0</v>
      </c>
      <c r="E2369">
        <v>0</v>
      </c>
      <c r="F2369">
        <v>0</v>
      </c>
      <c r="G2369">
        <v>0</v>
      </c>
      <c r="H2369">
        <v>0</v>
      </c>
      <c r="I2369">
        <v>27</v>
      </c>
      <c r="J2369" t="s">
        <v>1276</v>
      </c>
      <c r="K2369" t="str">
        <f>INDEX('Planning Periods'!$O$2:$O$540,MATCH('Table B Values'!A2369,'Planning Periods'!$A$2:$A$540,0))</f>
        <v>San Bernardino County</v>
      </c>
    </row>
    <row r="2370" spans="1:11">
      <c r="A2370" t="s">
        <v>1147</v>
      </c>
      <c r="B2370">
        <v>2018</v>
      </c>
      <c r="C2370">
        <v>0</v>
      </c>
      <c r="D2370">
        <v>0</v>
      </c>
      <c r="E2370">
        <v>0</v>
      </c>
      <c r="F2370">
        <v>0</v>
      </c>
      <c r="G2370">
        <v>0</v>
      </c>
      <c r="H2370">
        <v>17</v>
      </c>
      <c r="I2370">
        <v>0</v>
      </c>
      <c r="J2370" t="s">
        <v>1276</v>
      </c>
      <c r="K2370" t="str">
        <f>INDEX('Planning Periods'!$O$2:$O$540,MATCH('Table B Values'!A2370,'Planning Periods'!$A$2:$A$540,0))</f>
        <v>Alameda County</v>
      </c>
    </row>
    <row r="2371" spans="1:11">
      <c r="A2371" t="s">
        <v>1146</v>
      </c>
      <c r="B2371">
        <v>2018</v>
      </c>
      <c r="C2371">
        <v>0</v>
      </c>
      <c r="D2371">
        <v>0</v>
      </c>
      <c r="E2371">
        <v>0</v>
      </c>
      <c r="F2371">
        <v>11</v>
      </c>
      <c r="G2371">
        <v>0</v>
      </c>
      <c r="H2371">
        <v>0</v>
      </c>
      <c r="I2371" s="359">
        <v>108</v>
      </c>
      <c r="J2371" t="s">
        <v>1276</v>
      </c>
      <c r="K2371" t="str">
        <f>INDEX('Planning Periods'!$O$2:$O$540,MATCH('Table B Values'!A2371,'Planning Periods'!$A$2:$A$540,0))</f>
        <v>Alameda County</v>
      </c>
    </row>
    <row r="2372" spans="1:11">
      <c r="A2372" t="s">
        <v>876</v>
      </c>
      <c r="B2372">
        <v>2018</v>
      </c>
      <c r="C2372">
        <v>1</v>
      </c>
      <c r="D2372">
        <v>0</v>
      </c>
      <c r="E2372">
        <v>0</v>
      </c>
      <c r="F2372">
        <v>0</v>
      </c>
      <c r="G2372">
        <v>0</v>
      </c>
      <c r="H2372">
        <v>0</v>
      </c>
      <c r="I2372">
        <v>180</v>
      </c>
      <c r="J2372" t="s">
        <v>1276</v>
      </c>
      <c r="K2372" t="str">
        <f>INDEX('Planning Periods'!$O$2:$O$540,MATCH('Table B Values'!A2372,'Planning Periods'!$A$2:$A$540,0))</f>
        <v>Alameda County</v>
      </c>
    </row>
    <row r="2373" spans="1:11">
      <c r="A2373" t="s">
        <v>1098</v>
      </c>
      <c r="B2373">
        <v>2018</v>
      </c>
      <c r="C2373">
        <v>0</v>
      </c>
      <c r="D2373">
        <v>0</v>
      </c>
      <c r="E2373">
        <v>0</v>
      </c>
      <c r="F2373">
        <v>0</v>
      </c>
      <c r="G2373">
        <v>0</v>
      </c>
      <c r="H2373">
        <v>7</v>
      </c>
      <c r="I2373">
        <v>12</v>
      </c>
      <c r="J2373" t="s">
        <v>1276</v>
      </c>
      <c r="K2373" t="str">
        <f>INDEX('Planning Periods'!$O$2:$O$540,MATCH('Table B Values'!A2373,'Planning Periods'!$A$2:$A$540,0))</f>
        <v>San Luis Obispo County</v>
      </c>
    </row>
    <row r="2374" spans="1:11">
      <c r="A2374" t="s">
        <v>1151</v>
      </c>
      <c r="B2374">
        <v>2018</v>
      </c>
      <c r="C2374">
        <v>0</v>
      </c>
      <c r="D2374">
        <v>0</v>
      </c>
      <c r="E2374">
        <v>0</v>
      </c>
      <c r="F2374">
        <v>0</v>
      </c>
      <c r="G2374">
        <v>0</v>
      </c>
      <c r="H2374">
        <v>102</v>
      </c>
      <c r="I2374">
        <v>0</v>
      </c>
      <c r="J2374" t="s">
        <v>1276</v>
      </c>
      <c r="K2374" t="str">
        <f>INDEX('Planning Periods'!$O$2:$O$540,MATCH('Table B Values'!A2374,'Planning Periods'!$A$2:$A$540,0))</f>
        <v>Kern County</v>
      </c>
    </row>
    <row r="2375" spans="1:11">
      <c r="A2375" t="s">
        <v>1100</v>
      </c>
      <c r="B2375">
        <v>2018</v>
      </c>
      <c r="C2375">
        <v>0</v>
      </c>
      <c r="D2375">
        <v>0</v>
      </c>
      <c r="E2375">
        <v>0</v>
      </c>
      <c r="F2375">
        <v>0</v>
      </c>
      <c r="G2375">
        <v>0</v>
      </c>
      <c r="H2375">
        <v>0</v>
      </c>
      <c r="I2375">
        <v>7</v>
      </c>
      <c r="J2375" t="s">
        <v>1276</v>
      </c>
      <c r="K2375" t="str">
        <f>INDEX('Planning Periods'!$O$2:$O$540,MATCH('Table B Values'!A2375,'Planning Periods'!$A$2:$A$540,0))</f>
        <v>Los Angeles County</v>
      </c>
    </row>
    <row r="2376" spans="1:11">
      <c r="A2376" t="s">
        <v>1152</v>
      </c>
      <c r="B2376">
        <v>2018</v>
      </c>
      <c r="C2376">
        <v>0</v>
      </c>
      <c r="D2376">
        <v>3</v>
      </c>
      <c r="E2376">
        <v>0</v>
      </c>
      <c r="F2376">
        <v>2</v>
      </c>
      <c r="G2376">
        <v>0</v>
      </c>
      <c r="H2376">
        <v>1</v>
      </c>
      <c r="I2376">
        <v>28</v>
      </c>
      <c r="J2376" t="s">
        <v>1276</v>
      </c>
      <c r="K2376" t="str">
        <f>INDEX('Planning Periods'!$O$2:$O$540,MATCH('Table B Values'!A2376,'Planning Periods'!$A$2:$A$540,0))</f>
        <v>San Mateo County</v>
      </c>
    </row>
    <row r="2377" spans="1:11">
      <c r="A2377" t="s">
        <v>1150</v>
      </c>
      <c r="B2377">
        <v>2018</v>
      </c>
      <c r="C2377">
        <v>0</v>
      </c>
      <c r="D2377">
        <v>0</v>
      </c>
      <c r="E2377">
        <v>0</v>
      </c>
      <c r="F2377">
        <v>0</v>
      </c>
      <c r="G2377">
        <v>0</v>
      </c>
      <c r="H2377">
        <v>0</v>
      </c>
      <c r="I2377">
        <v>16</v>
      </c>
      <c r="J2377" t="s">
        <v>1276</v>
      </c>
      <c r="K2377" t="str">
        <f>INDEX('Planning Periods'!$O$2:$O$540,MATCH('Table B Values'!A2377,'Planning Periods'!$A$2:$A$540,0))</f>
        <v>Merced County</v>
      </c>
    </row>
    <row r="2378" spans="1:11">
      <c r="A2378" t="s">
        <v>1077</v>
      </c>
      <c r="B2378">
        <v>2018</v>
      </c>
      <c r="C2378">
        <v>0</v>
      </c>
      <c r="D2378">
        <v>0</v>
      </c>
      <c r="E2378">
        <v>0</v>
      </c>
      <c r="F2378">
        <v>13</v>
      </c>
      <c r="G2378">
        <v>0</v>
      </c>
      <c r="H2378">
        <v>0</v>
      </c>
      <c r="I2378">
        <v>22</v>
      </c>
      <c r="J2378" t="s">
        <v>1276</v>
      </c>
      <c r="K2378" t="str">
        <f>INDEX('Planning Periods'!$O$2:$O$540,MATCH('Table B Values'!A2378,'Planning Periods'!$A$2:$A$540,0))</f>
        <v>San Luis Obispo County</v>
      </c>
    </row>
    <row r="2379" spans="1:11">
      <c r="A2379" t="s">
        <v>1079</v>
      </c>
      <c r="B2379">
        <v>2018</v>
      </c>
      <c r="C2379">
        <v>0</v>
      </c>
      <c r="D2379">
        <v>1</v>
      </c>
      <c r="E2379">
        <v>0</v>
      </c>
      <c r="F2379">
        <v>0</v>
      </c>
      <c r="G2379">
        <v>0</v>
      </c>
      <c r="H2379">
        <v>1</v>
      </c>
      <c r="I2379">
        <v>19</v>
      </c>
      <c r="J2379" t="s">
        <v>1276</v>
      </c>
      <c r="K2379" t="str">
        <f>INDEX('Planning Periods'!$O$2:$O$540,MATCH('Table B Values'!A2379,'Planning Periods'!$A$2:$A$540,0))</f>
        <v>Calaveras County</v>
      </c>
    </row>
    <row r="2380" spans="1:11">
      <c r="A2380" t="s">
        <v>1083</v>
      </c>
      <c r="B2380">
        <v>2018</v>
      </c>
      <c r="C2380">
        <v>0</v>
      </c>
      <c r="D2380">
        <v>0</v>
      </c>
      <c r="E2380">
        <v>0</v>
      </c>
      <c r="F2380">
        <v>1</v>
      </c>
      <c r="G2380">
        <v>0</v>
      </c>
      <c r="H2380">
        <v>1</v>
      </c>
      <c r="I2380">
        <v>27</v>
      </c>
      <c r="J2380" t="s">
        <v>1276</v>
      </c>
      <c r="K2380" t="str">
        <f>INDEX('Planning Periods'!$O$2:$O$540,MATCH('Table B Values'!A2380,'Planning Periods'!$A$2:$A$540,0))</f>
        <v>Shasta County</v>
      </c>
    </row>
    <row r="2381" spans="1:11">
      <c r="A2381" t="s">
        <v>1144</v>
      </c>
      <c r="B2381">
        <v>2018</v>
      </c>
      <c r="C2381">
        <v>0</v>
      </c>
      <c r="D2381">
        <v>1</v>
      </c>
      <c r="E2381">
        <v>0</v>
      </c>
      <c r="F2381">
        <v>1</v>
      </c>
      <c r="G2381">
        <v>0</v>
      </c>
      <c r="H2381">
        <v>0</v>
      </c>
      <c r="I2381">
        <v>119</v>
      </c>
      <c r="J2381" t="s">
        <v>1276</v>
      </c>
      <c r="K2381" t="str">
        <f>INDEX('Planning Periods'!$O$2:$O$540,MATCH('Table B Values'!A2381,'Planning Periods'!$A$2:$A$540,0))</f>
        <v>Contra Costa County</v>
      </c>
    </row>
    <row r="2382" spans="1:11">
      <c r="A2382" t="s">
        <v>798</v>
      </c>
      <c r="B2382">
        <v>2018</v>
      </c>
      <c r="C2382">
        <v>0</v>
      </c>
      <c r="D2382">
        <v>0</v>
      </c>
      <c r="E2382">
        <v>0</v>
      </c>
      <c r="F2382">
        <v>0</v>
      </c>
      <c r="G2382">
        <v>0</v>
      </c>
      <c r="H2382">
        <v>40</v>
      </c>
      <c r="I2382">
        <v>36</v>
      </c>
      <c r="J2382" t="s">
        <v>1276</v>
      </c>
      <c r="K2382" t="str">
        <f>INDEX('Planning Periods'!$O$2:$O$540,MATCH('Table B Values'!A2382,'Planning Periods'!$A$2:$A$540,0))</f>
        <v>Humboldt County</v>
      </c>
    </row>
    <row r="2383" spans="1:11">
      <c r="A2383" t="s">
        <v>1073</v>
      </c>
      <c r="B2383">
        <v>2018</v>
      </c>
      <c r="C2383">
        <v>0</v>
      </c>
      <c r="D2383">
        <v>0</v>
      </c>
      <c r="E2383">
        <v>0</v>
      </c>
      <c r="F2383">
        <v>0</v>
      </c>
      <c r="G2383">
        <v>0</v>
      </c>
      <c r="H2383">
        <v>0</v>
      </c>
      <c r="I2383" s="359">
        <v>69</v>
      </c>
      <c r="J2383" t="s">
        <v>1276</v>
      </c>
      <c r="K2383" t="str">
        <f>INDEX('Planning Periods'!$O$2:$O$540,MATCH('Table B Values'!A2383,'Planning Periods'!$A$2:$A$540,0))</f>
        <v>Los Angeles County</v>
      </c>
    </row>
    <row r="2384" spans="1:11">
      <c r="A2384" t="s">
        <v>1075</v>
      </c>
      <c r="B2384">
        <v>2018</v>
      </c>
      <c r="C2384">
        <v>0</v>
      </c>
      <c r="D2384">
        <v>0</v>
      </c>
      <c r="E2384">
        <v>0</v>
      </c>
      <c r="F2384">
        <v>0</v>
      </c>
      <c r="G2384">
        <v>0</v>
      </c>
      <c r="H2384">
        <v>0</v>
      </c>
      <c r="I2384">
        <v>0</v>
      </c>
      <c r="J2384" t="s">
        <v>1276</v>
      </c>
      <c r="K2384" t="str">
        <f>INDEX('Planning Periods'!$O$2:$O$540,MATCH('Table B Values'!A2384,'Planning Periods'!$A$2:$A$540,0))</f>
        <v>San Bernardino County</v>
      </c>
    </row>
    <row r="2385" spans="1:11">
      <c r="A2385" t="s">
        <v>1166</v>
      </c>
      <c r="B2385">
        <v>2018</v>
      </c>
      <c r="C2385">
        <v>0</v>
      </c>
      <c r="D2385">
        <v>2</v>
      </c>
      <c r="E2385">
        <v>0</v>
      </c>
      <c r="F2385">
        <v>0</v>
      </c>
      <c r="G2385">
        <v>0</v>
      </c>
      <c r="H2385">
        <v>1</v>
      </c>
      <c r="I2385">
        <v>9</v>
      </c>
      <c r="J2385" t="s">
        <v>1276</v>
      </c>
      <c r="K2385" t="str">
        <f>INDEX('Planning Periods'!$O$2:$O$540,MATCH('Table B Values'!A2385,'Planning Periods'!$A$2:$A$540,0))</f>
        <v>Santa Cruz County</v>
      </c>
    </row>
    <row r="2386" spans="1:11">
      <c r="A2386" t="s">
        <v>1092</v>
      </c>
      <c r="B2386">
        <v>2018</v>
      </c>
      <c r="C2386">
        <v>0</v>
      </c>
      <c r="D2386">
        <v>0</v>
      </c>
      <c r="E2386">
        <v>0</v>
      </c>
      <c r="F2386">
        <v>0</v>
      </c>
      <c r="G2386">
        <v>0</v>
      </c>
      <c r="H2386">
        <v>0</v>
      </c>
      <c r="I2386">
        <v>14</v>
      </c>
      <c r="J2386" t="s">
        <v>1276</v>
      </c>
      <c r="K2386" t="str">
        <f>INDEX('Planning Periods'!$O$2:$O$540,MATCH('Table B Values'!A2386,'Planning Periods'!$A$2:$A$540,0))</f>
        <v>Riverside County</v>
      </c>
    </row>
    <row r="2387" spans="1:11">
      <c r="A2387" t="s">
        <v>1294</v>
      </c>
      <c r="B2387">
        <v>2018</v>
      </c>
      <c r="C2387">
        <v>0</v>
      </c>
      <c r="D2387">
        <v>0</v>
      </c>
      <c r="E2387">
        <v>0</v>
      </c>
      <c r="F2387">
        <v>0</v>
      </c>
      <c r="G2387">
        <v>0</v>
      </c>
      <c r="H2387">
        <v>0</v>
      </c>
      <c r="I2387">
        <v>0</v>
      </c>
      <c r="J2387" t="s">
        <v>1276</v>
      </c>
      <c r="K2387" t="str">
        <f>INDEX('Planning Periods'!$O$2:$O$540,MATCH('Table B Values'!A2387,'Planning Periods'!$A$2:$A$540,0))</f>
        <v>Stanislaus County</v>
      </c>
    </row>
    <row r="2388" spans="1:11">
      <c r="A2388" t="s">
        <v>838</v>
      </c>
      <c r="B2388">
        <v>2018</v>
      </c>
      <c r="C2388">
        <v>0</v>
      </c>
      <c r="D2388">
        <v>0</v>
      </c>
      <c r="E2388">
        <v>2</v>
      </c>
      <c r="F2388">
        <v>0</v>
      </c>
      <c r="G2388">
        <v>0</v>
      </c>
      <c r="H2388">
        <v>0</v>
      </c>
      <c r="I2388">
        <v>448</v>
      </c>
      <c r="J2388" t="s">
        <v>1276</v>
      </c>
      <c r="K2388" t="str">
        <f>INDEX('Planning Periods'!$O$2:$O$540,MATCH('Table B Values'!A2388,'Planning Periods'!$A$2:$A$540,0))</f>
        <v>Butte County</v>
      </c>
    </row>
    <row r="2389" spans="1:11">
      <c r="A2389" t="s">
        <v>927</v>
      </c>
      <c r="B2389">
        <v>2018</v>
      </c>
      <c r="C2389">
        <v>0</v>
      </c>
      <c r="D2389">
        <v>0</v>
      </c>
      <c r="E2389">
        <v>0</v>
      </c>
      <c r="F2389">
        <v>0</v>
      </c>
      <c r="G2389">
        <v>0</v>
      </c>
      <c r="H2389">
        <v>0</v>
      </c>
      <c r="I2389">
        <v>224</v>
      </c>
      <c r="J2389" t="s">
        <v>1276</v>
      </c>
      <c r="K2389" t="str">
        <f>INDEX('Planning Periods'!$O$2:$O$540,MATCH('Table B Values'!A2389,'Planning Periods'!$A$2:$A$540,0))</f>
        <v>San Bernardino County</v>
      </c>
    </row>
    <row r="2390" spans="1:11">
      <c r="A2390" t="s">
        <v>1097</v>
      </c>
      <c r="B2390">
        <v>2018</v>
      </c>
      <c r="C2390">
        <v>0</v>
      </c>
      <c r="D2390">
        <v>0</v>
      </c>
      <c r="E2390">
        <v>0</v>
      </c>
      <c r="F2390">
        <v>0</v>
      </c>
      <c r="G2390">
        <v>0</v>
      </c>
      <c r="H2390">
        <v>0</v>
      </c>
      <c r="I2390">
        <v>521</v>
      </c>
      <c r="J2390" t="s">
        <v>1276</v>
      </c>
      <c r="K2390" t="str">
        <f>INDEX('Planning Periods'!$O$2:$O$540,MATCH('Table B Values'!A2390,'Planning Periods'!$A$2:$A$540,0))</f>
        <v>San Bernardino County</v>
      </c>
    </row>
    <row r="2391" spans="1:11">
      <c r="A2391" t="s">
        <v>1286</v>
      </c>
      <c r="B2391">
        <v>2018</v>
      </c>
      <c r="C2391">
        <v>0</v>
      </c>
      <c r="D2391">
        <v>0</v>
      </c>
      <c r="E2391">
        <v>0</v>
      </c>
      <c r="F2391">
        <v>0</v>
      </c>
      <c r="G2391">
        <v>0</v>
      </c>
      <c r="H2391">
        <v>0</v>
      </c>
      <c r="I2391">
        <v>7</v>
      </c>
      <c r="J2391" t="s">
        <v>1276</v>
      </c>
      <c r="K2391" t="str">
        <f>INDEX('Planning Periods'!$O$2:$O$540,MATCH('Table B Values'!A2391,'Planning Periods'!$A$2:$A$540,0))</f>
        <v>Monterey County</v>
      </c>
    </row>
    <row r="2392" spans="1:11">
      <c r="A2392" t="s">
        <v>1085</v>
      </c>
      <c r="B2392">
        <v>2018</v>
      </c>
      <c r="C2392">
        <v>0</v>
      </c>
      <c r="D2392">
        <v>0</v>
      </c>
      <c r="E2392">
        <v>4</v>
      </c>
      <c r="F2392">
        <v>1</v>
      </c>
      <c r="G2392">
        <v>0</v>
      </c>
      <c r="H2392">
        <v>28</v>
      </c>
      <c r="I2392">
        <v>210</v>
      </c>
      <c r="J2392" t="s">
        <v>1276</v>
      </c>
      <c r="K2392" t="str">
        <f>INDEX('Planning Periods'!$O$2:$O$540,MATCH('Table B Values'!A2392,'Planning Periods'!$A$2:$A$540,0))</f>
        <v>San Diego County</v>
      </c>
    </row>
    <row r="2393" spans="1:11">
      <c r="A2393" t="s">
        <v>1164</v>
      </c>
      <c r="B2393">
        <v>2018</v>
      </c>
      <c r="C2393">
        <v>0</v>
      </c>
      <c r="D2393">
        <v>0</v>
      </c>
      <c r="E2393">
        <v>0</v>
      </c>
      <c r="F2393">
        <v>0</v>
      </c>
      <c r="G2393">
        <v>0</v>
      </c>
      <c r="H2393">
        <v>0</v>
      </c>
      <c r="I2393">
        <v>1</v>
      </c>
      <c r="J2393" t="s">
        <v>1276</v>
      </c>
      <c r="K2393" t="str">
        <f>INDEX('Planning Periods'!$O$2:$O$540,MATCH('Table B Values'!A2393,'Planning Periods'!$A$2:$A$540,0))</f>
        <v>Santa Barbara County</v>
      </c>
    </row>
    <row r="2394" spans="1:11">
      <c r="A2394" t="s">
        <v>1095</v>
      </c>
      <c r="B2394">
        <v>2018</v>
      </c>
      <c r="C2394">
        <v>0</v>
      </c>
      <c r="D2394">
        <v>0</v>
      </c>
      <c r="E2394">
        <v>0</v>
      </c>
      <c r="F2394">
        <v>0</v>
      </c>
      <c r="G2394">
        <v>0</v>
      </c>
      <c r="H2394">
        <v>0</v>
      </c>
      <c r="I2394">
        <v>89</v>
      </c>
      <c r="J2394" t="s">
        <v>1276</v>
      </c>
      <c r="K2394" t="str">
        <f>INDEX('Planning Periods'!$O$2:$O$540,MATCH('Table B Values'!A2394,'Planning Periods'!$A$2:$A$540,0))</f>
        <v>Riverside County</v>
      </c>
    </row>
    <row r="2395" spans="1:11">
      <c r="A2395" t="s">
        <v>1087</v>
      </c>
      <c r="B2395">
        <v>2018</v>
      </c>
      <c r="C2395">
        <v>0</v>
      </c>
      <c r="D2395">
        <v>0</v>
      </c>
      <c r="E2395">
        <v>0</v>
      </c>
      <c r="F2395">
        <v>1</v>
      </c>
      <c r="G2395">
        <v>0</v>
      </c>
      <c r="H2395">
        <v>0</v>
      </c>
      <c r="I2395">
        <v>6</v>
      </c>
      <c r="J2395" t="s">
        <v>1276</v>
      </c>
      <c r="K2395" t="str">
        <f>INDEX('Planning Periods'!$O$2:$O$540,MATCH('Table B Values'!A2395,'Planning Periods'!$A$2:$A$540,0))</f>
        <v>Los Angeles County</v>
      </c>
    </row>
    <row r="2396" spans="1:11">
      <c r="A2396" t="s">
        <v>1165</v>
      </c>
      <c r="B2396">
        <v>2018</v>
      </c>
      <c r="C2396">
        <v>2</v>
      </c>
      <c r="D2396">
        <v>0</v>
      </c>
      <c r="E2396">
        <v>2</v>
      </c>
      <c r="F2396">
        <v>0</v>
      </c>
      <c r="G2396">
        <v>3</v>
      </c>
      <c r="H2396">
        <v>0</v>
      </c>
      <c r="I2396">
        <v>46</v>
      </c>
      <c r="J2396" t="s">
        <v>1276</v>
      </c>
      <c r="K2396" t="str">
        <f>INDEX('Planning Periods'!$O$2:$O$540,MATCH('Table B Values'!A2396,'Planning Periods'!$A$2:$A$540,0))</f>
        <v>Santa Clara County</v>
      </c>
    </row>
    <row r="2397" spans="1:11">
      <c r="A2397" t="s">
        <v>1105</v>
      </c>
      <c r="B2397">
        <v>2018</v>
      </c>
      <c r="C2397">
        <v>0</v>
      </c>
      <c r="D2397">
        <v>0</v>
      </c>
      <c r="E2397">
        <v>0</v>
      </c>
      <c r="F2397">
        <v>20</v>
      </c>
      <c r="G2397">
        <v>0</v>
      </c>
      <c r="H2397">
        <v>6</v>
      </c>
      <c r="I2397">
        <v>35</v>
      </c>
      <c r="J2397" t="s">
        <v>1276</v>
      </c>
      <c r="K2397" t="str">
        <f>INDEX('Planning Periods'!$O$2:$O$540,MATCH('Table B Values'!A2397,'Planning Periods'!$A$2:$A$540,0))</f>
        <v>Los Angeles County</v>
      </c>
    </row>
    <row r="2398" spans="1:11">
      <c r="A2398" t="s">
        <v>1160</v>
      </c>
      <c r="B2398">
        <v>2018</v>
      </c>
      <c r="C2398">
        <v>0</v>
      </c>
      <c r="D2398">
        <v>0</v>
      </c>
      <c r="E2398">
        <v>0</v>
      </c>
      <c r="F2398">
        <v>0</v>
      </c>
      <c r="G2398">
        <v>29</v>
      </c>
      <c r="H2398">
        <v>0</v>
      </c>
      <c r="I2398">
        <v>271</v>
      </c>
      <c r="J2398" t="s">
        <v>1276</v>
      </c>
      <c r="K2398" t="str">
        <f>INDEX('Planning Periods'!$O$2:$O$540,MATCH('Table B Values'!A2398,'Planning Periods'!$A$2:$A$540,0))</f>
        <v>San Mateo County</v>
      </c>
    </row>
    <row r="2399" spans="1:11">
      <c r="A2399" t="s">
        <v>955</v>
      </c>
      <c r="B2399">
        <v>2018</v>
      </c>
      <c r="C2399">
        <v>0</v>
      </c>
      <c r="D2399">
        <v>0</v>
      </c>
      <c r="E2399">
        <v>0</v>
      </c>
      <c r="F2399">
        <v>0</v>
      </c>
      <c r="G2399">
        <v>0</v>
      </c>
      <c r="H2399">
        <v>0</v>
      </c>
      <c r="I2399">
        <v>7</v>
      </c>
      <c r="J2399" t="s">
        <v>1276</v>
      </c>
      <c r="K2399" t="str">
        <f>INDEX('Planning Periods'!$O$2:$O$540,MATCH('Table B Values'!A2399,'Planning Periods'!$A$2:$A$540,0))</f>
        <v>Orange County</v>
      </c>
    </row>
    <row r="2400" spans="1:11">
      <c r="A2400" t="s">
        <v>1153</v>
      </c>
      <c r="B2400">
        <v>2018</v>
      </c>
      <c r="C2400">
        <v>0</v>
      </c>
      <c r="D2400">
        <v>0</v>
      </c>
      <c r="E2400">
        <v>0</v>
      </c>
      <c r="F2400">
        <v>0</v>
      </c>
      <c r="G2400">
        <v>0</v>
      </c>
      <c r="H2400">
        <v>22</v>
      </c>
      <c r="I2400">
        <v>323</v>
      </c>
      <c r="J2400" t="s">
        <v>1276</v>
      </c>
      <c r="K2400" t="str">
        <f>INDEX('Planning Periods'!$O$2:$O$540,MATCH('Table B Values'!A2400,'Planning Periods'!$A$2:$A$540,0))</f>
        <v>Contra Costa County</v>
      </c>
    </row>
    <row r="2401" spans="1:11">
      <c r="A2401" t="s">
        <v>1162</v>
      </c>
      <c r="B2401">
        <v>2018</v>
      </c>
      <c r="C2401">
        <v>0</v>
      </c>
      <c r="D2401">
        <v>0</v>
      </c>
      <c r="E2401">
        <v>0</v>
      </c>
      <c r="F2401">
        <v>0</v>
      </c>
      <c r="G2401">
        <v>0</v>
      </c>
      <c r="H2401">
        <v>0</v>
      </c>
      <c r="I2401">
        <v>36</v>
      </c>
      <c r="J2401" t="s">
        <v>1276</v>
      </c>
      <c r="K2401" t="str">
        <f>INDEX('Planning Periods'!$O$2:$O$540,MATCH('Table B Values'!A2401,'Planning Periods'!$A$2:$A$540,0))</f>
        <v>Santa Barbara County</v>
      </c>
    </row>
    <row r="2402" spans="1:11">
      <c r="A2402" t="s">
        <v>1161</v>
      </c>
      <c r="B2402">
        <v>2018</v>
      </c>
      <c r="C2402">
        <v>0</v>
      </c>
      <c r="D2402">
        <v>0</v>
      </c>
      <c r="E2402">
        <v>0</v>
      </c>
      <c r="F2402">
        <v>0</v>
      </c>
      <c r="G2402">
        <v>0</v>
      </c>
      <c r="H2402">
        <v>5</v>
      </c>
      <c r="I2402">
        <v>1</v>
      </c>
      <c r="J2402" t="s">
        <v>1276</v>
      </c>
      <c r="K2402" t="str">
        <f>INDEX('Planning Periods'!$O$2:$O$540,MATCH('Table B Values'!A2402,'Planning Periods'!$A$2:$A$540,0))</f>
        <v>San Mateo County</v>
      </c>
    </row>
    <row r="2403" spans="1:11">
      <c r="A2403" t="s">
        <v>1090</v>
      </c>
      <c r="B2403">
        <v>2018</v>
      </c>
      <c r="C2403">
        <v>1</v>
      </c>
      <c r="D2403">
        <v>0</v>
      </c>
      <c r="E2403">
        <v>0</v>
      </c>
      <c r="F2403">
        <v>0</v>
      </c>
      <c r="G2403">
        <v>7</v>
      </c>
      <c r="H2403">
        <v>221</v>
      </c>
      <c r="I2403">
        <v>238</v>
      </c>
      <c r="J2403" t="s">
        <v>1276</v>
      </c>
      <c r="K2403" t="str">
        <f>INDEX('Planning Periods'!$O$2:$O$540,MATCH('Table B Values'!A2403,'Planning Periods'!$A$2:$A$540,0))</f>
        <v>Ventura County</v>
      </c>
    </row>
    <row r="2404" spans="1:11">
      <c r="A2404" t="s">
        <v>952</v>
      </c>
      <c r="B2404">
        <v>2018</v>
      </c>
      <c r="C2404">
        <v>0</v>
      </c>
      <c r="D2404">
        <v>1</v>
      </c>
      <c r="E2404">
        <v>0</v>
      </c>
      <c r="F2404">
        <v>0</v>
      </c>
      <c r="G2404">
        <v>0</v>
      </c>
      <c r="H2404">
        <v>23</v>
      </c>
      <c r="I2404" s="359">
        <v>20</v>
      </c>
      <c r="J2404" t="s">
        <v>1276</v>
      </c>
      <c r="K2404" t="str">
        <f>INDEX('Planning Periods'!$O$2:$O$540,MATCH('Table B Values'!A2404,'Planning Periods'!$A$2:$A$540,0))</f>
        <v>Calaveras County</v>
      </c>
    </row>
    <row r="2405" spans="1:11">
      <c r="A2405" t="s">
        <v>1114</v>
      </c>
      <c r="B2405">
        <v>2018</v>
      </c>
      <c r="C2405">
        <v>4</v>
      </c>
      <c r="D2405">
        <v>0</v>
      </c>
      <c r="E2405">
        <v>0</v>
      </c>
      <c r="F2405">
        <v>0</v>
      </c>
      <c r="G2405">
        <v>0</v>
      </c>
      <c r="H2405">
        <v>1</v>
      </c>
      <c r="I2405">
        <v>78</v>
      </c>
      <c r="J2405" t="s">
        <v>1276</v>
      </c>
      <c r="K2405" t="str">
        <f>INDEX('Planning Periods'!$O$2:$O$540,MATCH('Table B Values'!A2405,'Planning Periods'!$A$2:$A$540,0))</f>
        <v>Los Angeles County</v>
      </c>
    </row>
    <row r="2406" spans="1:11">
      <c r="A2406" t="s">
        <v>1109</v>
      </c>
      <c r="B2406">
        <v>2018</v>
      </c>
      <c r="C2406">
        <v>0</v>
      </c>
      <c r="D2406">
        <v>0</v>
      </c>
      <c r="E2406">
        <v>0</v>
      </c>
      <c r="F2406">
        <v>8</v>
      </c>
      <c r="G2406">
        <v>0</v>
      </c>
      <c r="H2406">
        <v>72</v>
      </c>
      <c r="I2406">
        <v>73</v>
      </c>
      <c r="J2406" t="s">
        <v>1276</v>
      </c>
      <c r="K2406" t="str">
        <f>INDEX('Planning Periods'!$O$2:$O$540,MATCH('Table B Values'!A2406,'Planning Periods'!$A$2:$A$540,0))</f>
        <v>Butte County</v>
      </c>
    </row>
    <row r="2407" spans="1:11">
      <c r="A2407" t="s">
        <v>1111</v>
      </c>
      <c r="B2407">
        <v>2018</v>
      </c>
      <c r="C2407">
        <v>0</v>
      </c>
      <c r="D2407">
        <v>0</v>
      </c>
      <c r="E2407">
        <v>0</v>
      </c>
      <c r="F2407">
        <v>0</v>
      </c>
      <c r="G2407">
        <v>0</v>
      </c>
      <c r="H2407">
        <v>0</v>
      </c>
      <c r="I2407">
        <v>86</v>
      </c>
      <c r="J2407" t="s">
        <v>1276</v>
      </c>
      <c r="K2407" t="str">
        <f>INDEX('Planning Periods'!$O$2:$O$540,MATCH('Table B Values'!A2407,'Planning Periods'!$A$2:$A$540,0))</f>
        <v>Riverside County</v>
      </c>
    </row>
    <row r="2408" spans="1:11">
      <c r="A2408" t="s">
        <v>1269</v>
      </c>
      <c r="B2408">
        <v>2018</v>
      </c>
      <c r="C2408">
        <v>0</v>
      </c>
      <c r="D2408">
        <v>0</v>
      </c>
      <c r="E2408">
        <v>0</v>
      </c>
      <c r="F2408">
        <v>0</v>
      </c>
      <c r="G2408">
        <v>0</v>
      </c>
      <c r="H2408">
        <v>4</v>
      </c>
      <c r="I2408">
        <v>6</v>
      </c>
      <c r="J2408" t="s">
        <v>1276</v>
      </c>
      <c r="K2408" t="str">
        <f>INDEX('Planning Periods'!$O$2:$O$540,MATCH('Table B Values'!A2408,'Planning Periods'!$A$2:$A$540,0))</f>
        <v>Napa County</v>
      </c>
    </row>
    <row r="2409" spans="1:11">
      <c r="A2409" t="s">
        <v>1112</v>
      </c>
      <c r="B2409">
        <v>2018</v>
      </c>
      <c r="C2409">
        <v>0</v>
      </c>
      <c r="D2409">
        <v>0</v>
      </c>
      <c r="E2409">
        <v>0</v>
      </c>
      <c r="F2409">
        <v>1</v>
      </c>
      <c r="G2409">
        <v>0</v>
      </c>
      <c r="H2409">
        <v>0</v>
      </c>
      <c r="I2409">
        <v>0</v>
      </c>
      <c r="J2409" t="s">
        <v>1276</v>
      </c>
      <c r="K2409" t="str">
        <f>INDEX('Planning Periods'!$O$2:$O$540,MATCH('Table B Values'!A2409,'Planning Periods'!$A$2:$A$540,0))</f>
        <v>Imperial County</v>
      </c>
    </row>
    <row r="2410" spans="1:11">
      <c r="A2410" t="s">
        <v>987</v>
      </c>
      <c r="B2410">
        <v>2018</v>
      </c>
      <c r="C2410">
        <v>0</v>
      </c>
      <c r="D2410">
        <v>0</v>
      </c>
      <c r="E2410">
        <v>0</v>
      </c>
      <c r="F2410">
        <v>0</v>
      </c>
      <c r="G2410">
        <v>0</v>
      </c>
      <c r="H2410">
        <v>0</v>
      </c>
      <c r="I2410">
        <v>124</v>
      </c>
      <c r="J2410" t="s">
        <v>1276</v>
      </c>
      <c r="K2410" t="str">
        <f>INDEX('Planning Periods'!$O$2:$O$540,MATCH('Table B Values'!A2410,'Planning Periods'!$A$2:$A$540,0))</f>
        <v>Los Angeles County</v>
      </c>
    </row>
    <row r="2411" spans="1:11">
      <c r="A2411" t="s">
        <v>951</v>
      </c>
      <c r="B2411">
        <v>2018</v>
      </c>
      <c r="C2411">
        <v>0</v>
      </c>
      <c r="D2411">
        <v>0</v>
      </c>
      <c r="E2411">
        <v>0</v>
      </c>
      <c r="F2411">
        <v>4</v>
      </c>
      <c r="G2411">
        <v>0</v>
      </c>
      <c r="H2411">
        <v>0</v>
      </c>
      <c r="I2411">
        <v>16</v>
      </c>
      <c r="J2411" t="s">
        <v>1276</v>
      </c>
      <c r="K2411" t="str">
        <f>INDEX('Planning Periods'!$O$2:$O$540,MATCH('Table B Values'!A2411,'Planning Periods'!$A$2:$A$540,0))</f>
        <v>Ventura County</v>
      </c>
    </row>
    <row r="2412" spans="1:11">
      <c r="A2412" t="s">
        <v>948</v>
      </c>
      <c r="B2412">
        <v>2018</v>
      </c>
      <c r="C2412">
        <v>0</v>
      </c>
      <c r="D2412">
        <v>0</v>
      </c>
      <c r="E2412">
        <v>0</v>
      </c>
      <c r="F2412">
        <v>0</v>
      </c>
      <c r="G2412">
        <v>0</v>
      </c>
      <c r="H2412">
        <v>0</v>
      </c>
      <c r="I2412">
        <v>1</v>
      </c>
      <c r="J2412" t="s">
        <v>1276</v>
      </c>
      <c r="K2412" t="str">
        <f>INDEX('Planning Periods'!$O$2:$O$540,MATCH('Table B Values'!A2412,'Planning Periods'!$A$2:$A$540,0))</f>
        <v>Los Angeles County</v>
      </c>
    </row>
    <row r="2413" spans="1:11">
      <c r="A2413" t="s">
        <v>1266</v>
      </c>
      <c r="B2413">
        <v>2018</v>
      </c>
      <c r="C2413">
        <v>0</v>
      </c>
      <c r="D2413">
        <v>0</v>
      </c>
      <c r="E2413">
        <v>0</v>
      </c>
      <c r="F2413">
        <v>0</v>
      </c>
      <c r="G2413">
        <v>0</v>
      </c>
      <c r="H2413">
        <v>1</v>
      </c>
      <c r="I2413">
        <v>34</v>
      </c>
      <c r="J2413" t="s">
        <v>1276</v>
      </c>
      <c r="K2413" t="str">
        <f>INDEX('Planning Periods'!$O$2:$O$540,MATCH('Table B Values'!A2413,'Planning Periods'!$A$2:$A$540,0))</f>
        <v>Contra Costa County</v>
      </c>
    </row>
    <row r="2414" spans="1:11">
      <c r="A2414" t="s">
        <v>1265</v>
      </c>
      <c r="B2414">
        <v>2018</v>
      </c>
      <c r="C2414">
        <v>39</v>
      </c>
      <c r="D2414">
        <v>0</v>
      </c>
      <c r="E2414">
        <v>24</v>
      </c>
      <c r="F2414">
        <v>0</v>
      </c>
      <c r="G2414">
        <v>1</v>
      </c>
      <c r="H2414">
        <v>262</v>
      </c>
      <c r="I2414">
        <v>193</v>
      </c>
      <c r="J2414" t="s">
        <v>1276</v>
      </c>
      <c r="K2414" t="str">
        <f>INDEX('Planning Periods'!$O$2:$O$540,MATCH('Table B Values'!A2414,'Planning Periods'!$A$2:$A$540,0))</f>
        <v>Santa Clara County</v>
      </c>
    </row>
    <row r="2415" spans="1:11">
      <c r="A2415" t="s">
        <v>944</v>
      </c>
      <c r="B2415">
        <v>2018</v>
      </c>
      <c r="C2415">
        <v>0</v>
      </c>
      <c r="D2415">
        <v>0</v>
      </c>
      <c r="E2415">
        <v>0</v>
      </c>
      <c r="F2415">
        <v>0</v>
      </c>
      <c r="G2415">
        <v>0</v>
      </c>
      <c r="H2415">
        <v>135</v>
      </c>
      <c r="I2415">
        <v>415</v>
      </c>
      <c r="J2415" t="s">
        <v>1276</v>
      </c>
      <c r="K2415" t="str">
        <f>INDEX('Planning Periods'!$O$2:$O$540,MATCH('Table B Values'!A2415,'Planning Periods'!$A$2:$A$540,0))</f>
        <v>Riverside County</v>
      </c>
    </row>
    <row r="2416" spans="1:11">
      <c r="A2416" t="s">
        <v>1262</v>
      </c>
      <c r="B2416">
        <v>2018</v>
      </c>
      <c r="C2416">
        <v>0</v>
      </c>
      <c r="D2416">
        <v>0</v>
      </c>
      <c r="E2416">
        <v>0</v>
      </c>
      <c r="F2416">
        <v>0</v>
      </c>
      <c r="G2416">
        <v>4</v>
      </c>
      <c r="H2416">
        <v>0</v>
      </c>
      <c r="I2416">
        <v>230</v>
      </c>
      <c r="J2416" t="s">
        <v>1276</v>
      </c>
      <c r="K2416" t="str">
        <f>INDEX('Planning Periods'!$O$2:$O$540,MATCH('Table B Values'!A2416,'Planning Periods'!$A$2:$A$540,0))</f>
        <v>Monterey County</v>
      </c>
    </row>
    <row r="2417" spans="1:11">
      <c r="A2417" t="s">
        <v>932</v>
      </c>
      <c r="B2417">
        <v>2018</v>
      </c>
      <c r="C2417">
        <v>0</v>
      </c>
      <c r="D2417">
        <v>0</v>
      </c>
      <c r="E2417">
        <v>0</v>
      </c>
      <c r="F2417">
        <v>0</v>
      </c>
      <c r="G2417">
        <v>0</v>
      </c>
      <c r="H2417">
        <v>0</v>
      </c>
      <c r="I2417">
        <v>26</v>
      </c>
      <c r="J2417" t="s">
        <v>1276</v>
      </c>
      <c r="K2417" t="str">
        <f>INDEX('Planning Periods'!$O$2:$O$540,MATCH('Table B Values'!A2417,'Planning Periods'!$A$2:$A$540,0))</f>
        <v>Los Angeles County</v>
      </c>
    </row>
    <row r="2418" spans="1:11">
      <c r="A2418" t="s">
        <v>934</v>
      </c>
      <c r="B2418">
        <v>2018</v>
      </c>
      <c r="C2418">
        <v>0</v>
      </c>
      <c r="D2418">
        <v>0</v>
      </c>
      <c r="E2418">
        <v>0</v>
      </c>
      <c r="F2418">
        <v>0</v>
      </c>
      <c r="G2418">
        <v>0</v>
      </c>
      <c r="H2418">
        <v>0</v>
      </c>
      <c r="I2418">
        <v>221</v>
      </c>
      <c r="J2418" t="s">
        <v>1276</v>
      </c>
      <c r="K2418" t="str">
        <f>INDEX('Planning Periods'!$O$2:$O$540,MATCH('Table B Values'!A2418,'Planning Periods'!$A$2:$A$540,0))</f>
        <v>San Bernardino County</v>
      </c>
    </row>
    <row r="2419" spans="1:11">
      <c r="A2419" t="s">
        <v>1259</v>
      </c>
      <c r="B2419">
        <v>2018</v>
      </c>
      <c r="C2419">
        <v>0</v>
      </c>
      <c r="D2419">
        <v>0</v>
      </c>
      <c r="E2419">
        <v>0</v>
      </c>
      <c r="F2419">
        <v>0</v>
      </c>
      <c r="G2419">
        <v>0</v>
      </c>
      <c r="H2419">
        <v>0</v>
      </c>
      <c r="I2419">
        <v>4</v>
      </c>
      <c r="J2419" t="s">
        <v>1276</v>
      </c>
      <c r="K2419" t="str">
        <f>INDEX('Planning Periods'!$O$2:$O$540,MATCH('Table B Values'!A2419,'Planning Periods'!$A$2:$A$540,0))</f>
        <v>Monterey County</v>
      </c>
    </row>
    <row r="2420" spans="1:11">
      <c r="A2420" t="s">
        <v>1258</v>
      </c>
      <c r="B2420">
        <v>2018</v>
      </c>
      <c r="C2420">
        <v>0</v>
      </c>
      <c r="D2420">
        <v>8</v>
      </c>
      <c r="E2420">
        <v>0</v>
      </c>
      <c r="F2420">
        <v>0</v>
      </c>
      <c r="G2420">
        <v>0</v>
      </c>
      <c r="H2420">
        <v>0</v>
      </c>
      <c r="I2420">
        <v>0</v>
      </c>
      <c r="J2420" t="s">
        <v>1276</v>
      </c>
      <c r="K2420" t="str">
        <f>INDEX('Planning Periods'!$O$2:$O$540,MATCH('Table B Values'!A2420,'Planning Periods'!$A$2:$A$540,0))</f>
        <v>Santa Clara County</v>
      </c>
    </row>
    <row r="2421" spans="1:11">
      <c r="A2421" t="s">
        <v>859</v>
      </c>
      <c r="B2421">
        <v>2018</v>
      </c>
      <c r="C2421">
        <v>0</v>
      </c>
      <c r="D2421">
        <v>0</v>
      </c>
      <c r="E2421">
        <v>0</v>
      </c>
      <c r="F2421">
        <v>0</v>
      </c>
      <c r="G2421">
        <v>0</v>
      </c>
      <c r="H2421">
        <v>0</v>
      </c>
      <c r="I2421">
        <v>60</v>
      </c>
      <c r="J2421" t="s">
        <v>1276</v>
      </c>
      <c r="K2421" t="str">
        <f>INDEX('Planning Periods'!$O$2:$O$540,MATCH('Table B Values'!A2421,'Planning Periods'!$A$2:$A$540,0))</f>
        <v>San Diego County</v>
      </c>
    </row>
    <row r="2422" spans="1:11">
      <c r="A2422" t="s">
        <v>1253</v>
      </c>
      <c r="B2422">
        <v>2018</v>
      </c>
      <c r="C2422">
        <v>0</v>
      </c>
      <c r="D2422">
        <v>3</v>
      </c>
      <c r="E2422">
        <v>0</v>
      </c>
      <c r="F2422">
        <v>0</v>
      </c>
      <c r="G2422">
        <v>0</v>
      </c>
      <c r="H2422">
        <v>6</v>
      </c>
      <c r="I2422">
        <v>22</v>
      </c>
      <c r="J2422" t="s">
        <v>1276</v>
      </c>
      <c r="K2422" t="str">
        <f>INDEX('Planning Periods'!$O$2:$O$540,MATCH('Table B Values'!A2422,'Planning Periods'!$A$2:$A$540,0))</f>
        <v>Napa County</v>
      </c>
    </row>
    <row r="2423" spans="1:11">
      <c r="A2423" t="s">
        <v>912</v>
      </c>
      <c r="B2423">
        <v>2018</v>
      </c>
      <c r="C2423">
        <v>0</v>
      </c>
      <c r="D2423">
        <v>0</v>
      </c>
      <c r="E2423">
        <v>0</v>
      </c>
      <c r="F2423">
        <v>0</v>
      </c>
      <c r="G2423">
        <v>0</v>
      </c>
      <c r="H2423">
        <v>0</v>
      </c>
      <c r="I2423">
        <v>1</v>
      </c>
      <c r="J2423" t="s">
        <v>1276</v>
      </c>
      <c r="K2423" t="str">
        <f>INDEX('Planning Periods'!$O$2:$O$540,MATCH('Table B Values'!A2423,'Planning Periods'!$A$2:$A$540,0))</f>
        <v>San Bernardino County</v>
      </c>
    </row>
    <row r="2424" spans="1:11">
      <c r="A2424" t="s">
        <v>901</v>
      </c>
      <c r="B2424">
        <v>2018</v>
      </c>
      <c r="C2424">
        <v>0</v>
      </c>
      <c r="D2424">
        <v>0</v>
      </c>
      <c r="E2424">
        <v>0</v>
      </c>
      <c r="F2424">
        <v>1</v>
      </c>
      <c r="G2424">
        <v>0</v>
      </c>
      <c r="H2424">
        <v>1</v>
      </c>
      <c r="I2424">
        <v>1</v>
      </c>
      <c r="J2424" t="s">
        <v>1276</v>
      </c>
      <c r="K2424" t="str">
        <f>INDEX('Planning Periods'!$O$2:$O$540,MATCH('Table B Values'!A2424,'Planning Periods'!$A$2:$A$540,0))</f>
        <v>Nevada County</v>
      </c>
    </row>
    <row r="2425" spans="1:11">
      <c r="A2425" t="s">
        <v>1252</v>
      </c>
      <c r="B2425">
        <v>2018</v>
      </c>
      <c r="C2425">
        <v>53</v>
      </c>
      <c r="D2425">
        <v>0</v>
      </c>
      <c r="E2425">
        <v>15</v>
      </c>
      <c r="F2425">
        <v>0</v>
      </c>
      <c r="G2425">
        <v>0</v>
      </c>
      <c r="H2425">
        <v>0</v>
      </c>
      <c r="I2425">
        <v>523</v>
      </c>
      <c r="J2425" t="s">
        <v>1276</v>
      </c>
      <c r="K2425" t="str">
        <f>INDEX('Planning Periods'!$O$2:$O$540,MATCH('Table B Values'!A2425,'Planning Periods'!$A$2:$A$540,0))</f>
        <v>Napa County</v>
      </c>
    </row>
    <row r="2426" spans="1:11">
      <c r="A2426" t="s">
        <v>918</v>
      </c>
      <c r="B2426">
        <v>2018</v>
      </c>
      <c r="C2426">
        <v>0</v>
      </c>
      <c r="D2426">
        <v>0</v>
      </c>
      <c r="E2426">
        <v>0</v>
      </c>
      <c r="F2426">
        <v>0</v>
      </c>
      <c r="G2426">
        <v>2</v>
      </c>
      <c r="H2426">
        <v>0</v>
      </c>
      <c r="I2426">
        <v>38</v>
      </c>
      <c r="J2426" t="s">
        <v>1276</v>
      </c>
      <c r="K2426" t="str">
        <f>INDEX('Planning Periods'!$O$2:$O$540,MATCH('Table B Values'!A2426,'Planning Periods'!$A$2:$A$540,0))</f>
        <v>San Luis Obispo County</v>
      </c>
    </row>
    <row r="2427" spans="1:11">
      <c r="A2427" t="s">
        <v>1264</v>
      </c>
      <c r="B2427">
        <v>2018</v>
      </c>
      <c r="C2427">
        <v>0</v>
      </c>
      <c r="D2427">
        <v>0</v>
      </c>
      <c r="E2427">
        <v>10</v>
      </c>
      <c r="F2427">
        <v>0</v>
      </c>
      <c r="G2427">
        <v>0</v>
      </c>
      <c r="H2427">
        <v>0</v>
      </c>
      <c r="I2427">
        <v>320</v>
      </c>
      <c r="J2427" t="s">
        <v>1276</v>
      </c>
      <c r="K2427" t="str">
        <f>INDEX('Planning Periods'!$O$2:$O$540,MATCH('Table B Values'!A2427,'Planning Periods'!$A$2:$A$540,0))</f>
        <v>Santa Clara County</v>
      </c>
    </row>
    <row r="2428" spans="1:11">
      <c r="A2428" t="s">
        <v>916</v>
      </c>
      <c r="B2428">
        <v>2018</v>
      </c>
      <c r="C2428">
        <v>0</v>
      </c>
      <c r="D2428">
        <v>0</v>
      </c>
      <c r="E2428">
        <v>0</v>
      </c>
      <c r="F2428">
        <v>0</v>
      </c>
      <c r="G2428">
        <v>0</v>
      </c>
      <c r="H2428">
        <v>0</v>
      </c>
      <c r="I2428">
        <v>245</v>
      </c>
      <c r="J2428" t="s">
        <v>1276</v>
      </c>
      <c r="K2428" t="str">
        <f>INDEX('Planning Periods'!$O$2:$O$540,MATCH('Table B Values'!A2428,'Planning Periods'!$A$2:$A$540,0))</f>
        <v>Riverside County</v>
      </c>
    </row>
    <row r="2429" spans="1:11">
      <c r="A2429" t="s">
        <v>1231</v>
      </c>
      <c r="B2429">
        <v>2018</v>
      </c>
      <c r="C2429">
        <v>0</v>
      </c>
      <c r="D2429">
        <v>0</v>
      </c>
      <c r="E2429">
        <v>0</v>
      </c>
      <c r="F2429">
        <v>0</v>
      </c>
      <c r="G2429">
        <v>0</v>
      </c>
      <c r="H2429">
        <v>0</v>
      </c>
      <c r="I2429" s="359">
        <v>5</v>
      </c>
      <c r="J2429" t="s">
        <v>1276</v>
      </c>
      <c r="K2429" t="str">
        <f>INDEX('Planning Periods'!$O$2:$O$540,MATCH('Table B Values'!A2429,'Planning Periods'!$A$2:$A$540,0))</f>
        <v>Contra Costa County</v>
      </c>
    </row>
    <row r="2430" spans="1:11">
      <c r="A2430" t="s">
        <v>879</v>
      </c>
      <c r="B2430">
        <v>2018</v>
      </c>
      <c r="C2430">
        <v>0</v>
      </c>
      <c r="D2430">
        <v>0</v>
      </c>
      <c r="E2430">
        <v>0</v>
      </c>
      <c r="F2430">
        <v>0</v>
      </c>
      <c r="G2430">
        <v>0</v>
      </c>
      <c r="H2430">
        <v>0</v>
      </c>
      <c r="I2430">
        <v>56</v>
      </c>
      <c r="J2430" t="s">
        <v>1276</v>
      </c>
      <c r="K2430" t="str">
        <f>INDEX('Planning Periods'!$O$2:$O$540,MATCH('Table B Values'!A2430,'Planning Periods'!$A$2:$A$540,0))</f>
        <v>Mariposa County</v>
      </c>
    </row>
    <row r="2431" spans="1:11">
      <c r="A2431" t="s">
        <v>1195</v>
      </c>
      <c r="B2431">
        <v>2018</v>
      </c>
      <c r="C2431">
        <v>0</v>
      </c>
      <c r="D2431">
        <v>0</v>
      </c>
      <c r="E2431">
        <v>0</v>
      </c>
      <c r="F2431">
        <v>0</v>
      </c>
      <c r="G2431">
        <v>0</v>
      </c>
      <c r="H2431">
        <v>0</v>
      </c>
      <c r="I2431">
        <v>4</v>
      </c>
      <c r="J2431" t="s">
        <v>1276</v>
      </c>
      <c r="K2431" t="str">
        <f>INDEX('Planning Periods'!$O$2:$O$540,MATCH('Table B Values'!A2431,'Planning Periods'!$A$2:$A$540,0))</f>
        <v>Yuba County</v>
      </c>
    </row>
    <row r="2432" spans="1:11">
      <c r="A2432" t="s">
        <v>1235</v>
      </c>
      <c r="B2432">
        <v>2018</v>
      </c>
      <c r="C2432">
        <v>0</v>
      </c>
      <c r="D2432">
        <v>0</v>
      </c>
      <c r="E2432">
        <v>0</v>
      </c>
      <c r="F2432">
        <v>0</v>
      </c>
      <c r="G2432">
        <v>0</v>
      </c>
      <c r="H2432">
        <v>66</v>
      </c>
      <c r="I2432">
        <v>0</v>
      </c>
      <c r="J2432" t="s">
        <v>1276</v>
      </c>
      <c r="K2432" t="str">
        <f>INDEX('Planning Periods'!$O$2:$O$540,MATCH('Table B Values'!A2432,'Planning Periods'!$A$2:$A$540,0))</f>
        <v>Fresno County</v>
      </c>
    </row>
    <row r="2433" spans="1:11">
      <c r="A2433" t="s">
        <v>842</v>
      </c>
      <c r="B2433">
        <v>2018</v>
      </c>
      <c r="C2433">
        <v>0</v>
      </c>
      <c r="D2433">
        <v>0</v>
      </c>
      <c r="E2433">
        <v>0</v>
      </c>
      <c r="F2433">
        <v>0</v>
      </c>
      <c r="G2433">
        <v>0</v>
      </c>
      <c r="H2433">
        <v>0</v>
      </c>
      <c r="I2433">
        <v>79</v>
      </c>
      <c r="J2433" t="s">
        <v>1276</v>
      </c>
      <c r="K2433" t="str">
        <f>INDEX('Planning Periods'!$O$2:$O$540,MATCH('Table B Values'!A2433,'Planning Periods'!$A$2:$A$540,0))</f>
        <v>Mendocino County</v>
      </c>
    </row>
    <row r="2434" spans="1:11">
      <c r="A2434" t="s">
        <v>872</v>
      </c>
      <c r="B2434">
        <v>2018</v>
      </c>
      <c r="C2434">
        <v>0</v>
      </c>
      <c r="D2434">
        <v>0</v>
      </c>
      <c r="E2434">
        <v>0</v>
      </c>
      <c r="F2434">
        <v>0</v>
      </c>
      <c r="G2434">
        <v>0</v>
      </c>
      <c r="H2434">
        <v>0</v>
      </c>
      <c r="I2434">
        <v>43</v>
      </c>
      <c r="J2434" t="s">
        <v>1276</v>
      </c>
      <c r="K2434" t="str">
        <f>INDEX('Planning Periods'!$O$2:$O$540,MATCH('Table B Values'!A2434,'Planning Periods'!$A$2:$A$540,0))</f>
        <v>Los Angeles County</v>
      </c>
    </row>
    <row r="2435" spans="1:11">
      <c r="A2435" t="s">
        <v>1233</v>
      </c>
      <c r="B2435">
        <v>2018</v>
      </c>
      <c r="C2435">
        <v>0</v>
      </c>
      <c r="D2435">
        <v>4</v>
      </c>
      <c r="E2435">
        <v>0</v>
      </c>
      <c r="F2435">
        <v>5</v>
      </c>
      <c r="G2435">
        <v>0</v>
      </c>
      <c r="H2435">
        <v>4</v>
      </c>
      <c r="I2435">
        <v>476</v>
      </c>
      <c r="J2435" t="s">
        <v>1276</v>
      </c>
      <c r="K2435" t="str">
        <f>INDEX('Planning Periods'!$O$2:$O$540,MATCH('Table B Values'!A2435,'Planning Periods'!$A$2:$A$540,0))</f>
        <v>San Joaquin County</v>
      </c>
    </row>
    <row r="2436" spans="1:11">
      <c r="A2436" t="s">
        <v>1232</v>
      </c>
      <c r="B2436">
        <v>2018</v>
      </c>
      <c r="C2436">
        <v>0</v>
      </c>
      <c r="D2436">
        <v>0</v>
      </c>
      <c r="E2436">
        <v>0</v>
      </c>
      <c r="F2436">
        <v>0</v>
      </c>
      <c r="G2436">
        <v>0</v>
      </c>
      <c r="H2436">
        <v>0</v>
      </c>
      <c r="I2436">
        <v>121</v>
      </c>
      <c r="J2436" t="s">
        <v>1276</v>
      </c>
      <c r="K2436" t="str">
        <f>INDEX('Planning Periods'!$O$2:$O$540,MATCH('Table B Values'!A2436,'Planning Periods'!$A$2:$A$540,0))</f>
        <v>Monterey County</v>
      </c>
    </row>
    <row r="2437" spans="1:11">
      <c r="A2437" t="s">
        <v>1234</v>
      </c>
      <c r="B2437">
        <v>2018</v>
      </c>
      <c r="C2437">
        <v>1</v>
      </c>
      <c r="D2437">
        <v>7</v>
      </c>
      <c r="E2437">
        <v>0</v>
      </c>
      <c r="F2437">
        <v>0</v>
      </c>
      <c r="G2437">
        <v>0</v>
      </c>
      <c r="H2437">
        <v>3</v>
      </c>
      <c r="I2437">
        <v>36</v>
      </c>
      <c r="J2437" t="s">
        <v>1276</v>
      </c>
      <c r="K2437" t="str">
        <f>INDEX('Planning Periods'!$O$2:$O$540,MATCH('Table B Values'!A2437,'Planning Periods'!$A$2:$A$540,0))</f>
        <v>Marin County</v>
      </c>
    </row>
    <row r="2438" spans="1:11">
      <c r="A2438" t="s">
        <v>884</v>
      </c>
      <c r="B2438">
        <v>2018</v>
      </c>
      <c r="C2438">
        <v>0</v>
      </c>
      <c r="D2438">
        <v>0</v>
      </c>
      <c r="E2438">
        <v>0</v>
      </c>
      <c r="F2438">
        <v>0</v>
      </c>
      <c r="G2438">
        <v>0</v>
      </c>
      <c r="H2438">
        <v>0</v>
      </c>
      <c r="I2438" s="359">
        <v>5</v>
      </c>
      <c r="J2438" t="s">
        <v>1276</v>
      </c>
      <c r="K2438" t="str">
        <f>INDEX('Planning Periods'!$O$2:$O$540,MATCH('Table B Values'!A2438,'Planning Periods'!$A$2:$A$540,0))</f>
        <v>Orange County</v>
      </c>
    </row>
    <row r="2439" spans="1:11">
      <c r="A2439" t="s">
        <v>1238</v>
      </c>
      <c r="B2439">
        <v>2018</v>
      </c>
      <c r="C2439">
        <v>10</v>
      </c>
      <c r="D2439">
        <v>0</v>
      </c>
      <c r="E2439">
        <v>0</v>
      </c>
      <c r="F2439">
        <v>0</v>
      </c>
      <c r="G2439">
        <v>0</v>
      </c>
      <c r="H2439">
        <v>0</v>
      </c>
      <c r="I2439">
        <v>1776</v>
      </c>
      <c r="J2439" t="s">
        <v>1276</v>
      </c>
      <c r="K2439" t="str">
        <f>INDEX('Planning Periods'!$O$2:$O$540,MATCH('Table B Values'!A2439,'Planning Periods'!$A$2:$A$540,0))</f>
        <v>Santa Clara County</v>
      </c>
    </row>
    <row r="2440" spans="1:11">
      <c r="A2440" t="s">
        <v>1236</v>
      </c>
      <c r="B2440">
        <v>2018</v>
      </c>
      <c r="C2440">
        <v>0</v>
      </c>
      <c r="D2440">
        <v>5</v>
      </c>
      <c r="E2440">
        <v>0</v>
      </c>
      <c r="F2440">
        <v>3</v>
      </c>
      <c r="G2440">
        <v>0</v>
      </c>
      <c r="H2440">
        <v>3</v>
      </c>
      <c r="I2440">
        <v>4</v>
      </c>
      <c r="J2440" t="s">
        <v>1276</v>
      </c>
      <c r="K2440" t="str">
        <f>INDEX('Planning Periods'!$O$2:$O$540,MATCH('Table B Values'!A2440,'Planning Periods'!$A$2:$A$540,0))</f>
        <v>Marin County</v>
      </c>
    </row>
    <row r="2441" spans="1:11">
      <c r="A2441" t="s">
        <v>1260</v>
      </c>
      <c r="B2441">
        <v>2018</v>
      </c>
      <c r="C2441">
        <v>0</v>
      </c>
      <c r="D2441">
        <v>0</v>
      </c>
      <c r="E2441">
        <v>5</v>
      </c>
      <c r="F2441">
        <v>1</v>
      </c>
      <c r="G2441">
        <v>0</v>
      </c>
      <c r="H2441">
        <v>87</v>
      </c>
      <c r="I2441">
        <v>120</v>
      </c>
      <c r="J2441" t="s">
        <v>1276</v>
      </c>
      <c r="K2441" t="str">
        <f>INDEX('Planning Periods'!$O$2:$O$540,MATCH('Table B Values'!A2441,'Planning Periods'!$A$2:$A$540,0))</f>
        <v>Stanislaus County</v>
      </c>
    </row>
    <row r="2442" spans="1:11">
      <c r="A2442" t="s">
        <v>939</v>
      </c>
      <c r="B2442">
        <v>2018</v>
      </c>
      <c r="C2442">
        <v>0</v>
      </c>
      <c r="D2442">
        <v>0</v>
      </c>
      <c r="E2442">
        <v>0</v>
      </c>
      <c r="F2442">
        <v>9</v>
      </c>
      <c r="G2442">
        <v>0</v>
      </c>
      <c r="H2442">
        <v>11</v>
      </c>
      <c r="I2442">
        <v>7</v>
      </c>
      <c r="J2442" t="s">
        <v>1276</v>
      </c>
      <c r="K2442" t="str">
        <f>INDEX('Planning Periods'!$O$2:$O$540,MATCH('Table B Values'!A2442,'Planning Periods'!$A$2:$A$540,0))</f>
        <v>Mono County</v>
      </c>
    </row>
    <row r="2443" spans="1:11">
      <c r="A2443" t="s">
        <v>937</v>
      </c>
      <c r="B2443">
        <v>2018</v>
      </c>
      <c r="C2443">
        <v>0</v>
      </c>
      <c r="D2443">
        <v>0</v>
      </c>
      <c r="E2443">
        <v>0</v>
      </c>
      <c r="F2443">
        <v>2</v>
      </c>
      <c r="G2443">
        <v>0</v>
      </c>
      <c r="H2443">
        <v>3</v>
      </c>
      <c r="I2443">
        <v>3</v>
      </c>
      <c r="J2443" t="s">
        <v>1276</v>
      </c>
      <c r="K2443" t="str">
        <f>INDEX('Planning Periods'!$O$2:$O$540,MATCH('Table B Values'!A2443,'Planning Periods'!$A$2:$A$540,0))</f>
        <v>Modoc County</v>
      </c>
    </row>
    <row r="2444" spans="1:11">
      <c r="A2444" t="s">
        <v>881</v>
      </c>
      <c r="B2444">
        <v>2018</v>
      </c>
      <c r="C2444">
        <v>0</v>
      </c>
      <c r="D2444">
        <v>0</v>
      </c>
      <c r="E2444">
        <v>0</v>
      </c>
      <c r="F2444">
        <v>1</v>
      </c>
      <c r="G2444">
        <v>0</v>
      </c>
      <c r="H2444">
        <v>181</v>
      </c>
      <c r="I2444">
        <v>759</v>
      </c>
      <c r="J2444" t="s">
        <v>1276</v>
      </c>
      <c r="K2444" t="str">
        <f>INDEX('Planning Periods'!$O$2:$O$540,MATCH('Table B Values'!A2444,'Planning Periods'!$A$2:$A$540,0))</f>
        <v>Riverside County</v>
      </c>
    </row>
    <row r="2445" spans="1:11">
      <c r="A2445" t="s">
        <v>1240</v>
      </c>
      <c r="B2445">
        <v>2018</v>
      </c>
      <c r="C2445">
        <v>0</v>
      </c>
      <c r="D2445">
        <v>9</v>
      </c>
      <c r="E2445">
        <v>1</v>
      </c>
      <c r="F2445">
        <v>5</v>
      </c>
      <c r="G2445">
        <v>2</v>
      </c>
      <c r="H2445">
        <v>1</v>
      </c>
      <c r="I2445" s="359">
        <v>26</v>
      </c>
      <c r="J2445" t="s">
        <v>1276</v>
      </c>
      <c r="K2445" t="str">
        <f>INDEX('Planning Periods'!$O$2:$O$540,MATCH('Table B Values'!A2445,'Planning Periods'!$A$2:$A$540,0))</f>
        <v>San Mateo County</v>
      </c>
    </row>
    <row r="2446" spans="1:11">
      <c r="A2446" t="s">
        <v>1239</v>
      </c>
      <c r="B2446">
        <v>2018</v>
      </c>
      <c r="C2446">
        <v>0</v>
      </c>
      <c r="D2446">
        <v>0</v>
      </c>
      <c r="E2446">
        <v>0</v>
      </c>
      <c r="F2446">
        <v>11</v>
      </c>
      <c r="G2446">
        <v>0</v>
      </c>
      <c r="H2446">
        <v>1</v>
      </c>
      <c r="I2446">
        <v>148</v>
      </c>
      <c r="J2446" t="s">
        <v>1276</v>
      </c>
      <c r="K2446" t="str">
        <f>INDEX('Planning Periods'!$O$2:$O$540,MATCH('Table B Values'!A2446,'Planning Periods'!$A$2:$A$540,0))</f>
        <v>Merced County</v>
      </c>
    </row>
    <row r="2447" spans="1:11">
      <c r="A2447" t="s">
        <v>1241</v>
      </c>
      <c r="B2447">
        <v>2018</v>
      </c>
      <c r="C2447">
        <v>0</v>
      </c>
      <c r="D2447">
        <v>0</v>
      </c>
      <c r="E2447">
        <v>0</v>
      </c>
      <c r="F2447">
        <v>0</v>
      </c>
      <c r="G2447">
        <v>0</v>
      </c>
      <c r="H2447">
        <v>0</v>
      </c>
      <c r="I2447">
        <v>603</v>
      </c>
      <c r="J2447" t="s">
        <v>1276</v>
      </c>
      <c r="K2447" t="str">
        <f>INDEX('Planning Periods'!$O$2:$O$540,MATCH('Table B Values'!A2447,'Planning Periods'!$A$2:$A$540,0))</f>
        <v>Merced County</v>
      </c>
    </row>
    <row r="2448" spans="1:11">
      <c r="A2448" t="s">
        <v>920</v>
      </c>
      <c r="B2448">
        <v>2018</v>
      </c>
      <c r="C2448">
        <v>0</v>
      </c>
      <c r="D2448">
        <v>4</v>
      </c>
      <c r="E2448">
        <v>0</v>
      </c>
      <c r="F2448">
        <v>11</v>
      </c>
      <c r="G2448">
        <v>0</v>
      </c>
      <c r="H2448">
        <v>3</v>
      </c>
      <c r="I2448">
        <v>10</v>
      </c>
      <c r="J2448" t="s">
        <v>1276</v>
      </c>
      <c r="K2448" t="str">
        <f>INDEX('Planning Periods'!$O$2:$O$540,MATCH('Table B Values'!A2448,'Planning Periods'!$A$2:$A$540,0))</f>
        <v>Nevada County</v>
      </c>
    </row>
    <row r="2449" spans="1:11">
      <c r="A2449" t="s">
        <v>1200</v>
      </c>
      <c r="B2449">
        <v>2018</v>
      </c>
      <c r="C2449">
        <v>6</v>
      </c>
      <c r="D2449">
        <v>4</v>
      </c>
      <c r="E2449">
        <v>12</v>
      </c>
      <c r="F2449">
        <v>8</v>
      </c>
      <c r="G2449">
        <v>0</v>
      </c>
      <c r="H2449">
        <v>4</v>
      </c>
      <c r="I2449">
        <v>0</v>
      </c>
      <c r="J2449" t="s">
        <v>1276</v>
      </c>
      <c r="K2449" t="str">
        <f>INDEX('Planning Periods'!$O$2:$O$540,MATCH('Table B Values'!A2449,'Planning Periods'!$A$2:$A$540,0))</f>
        <v>Fresno County</v>
      </c>
    </row>
    <row r="2450" spans="1:11">
      <c r="A2450" t="s">
        <v>785</v>
      </c>
      <c r="B2450">
        <v>2018</v>
      </c>
      <c r="C2450">
        <v>0</v>
      </c>
      <c r="D2450">
        <v>0</v>
      </c>
      <c r="E2450">
        <v>0</v>
      </c>
      <c r="F2450">
        <v>0</v>
      </c>
      <c r="G2450">
        <v>0</v>
      </c>
      <c r="H2450">
        <v>0</v>
      </c>
      <c r="I2450">
        <v>43</v>
      </c>
      <c r="J2450" t="s">
        <v>1276</v>
      </c>
      <c r="K2450" t="str">
        <f>INDEX('Planning Periods'!$O$2:$O$540,MATCH('Table B Values'!A2450,'Planning Periods'!$A$2:$A$540,0))</f>
        <v>Los Angeles County</v>
      </c>
    </row>
    <row r="2451" spans="1:11">
      <c r="A2451" t="s">
        <v>777</v>
      </c>
      <c r="B2451">
        <v>2018</v>
      </c>
      <c r="C2451">
        <v>1</v>
      </c>
      <c r="D2451">
        <v>0</v>
      </c>
      <c r="E2451">
        <v>0</v>
      </c>
      <c r="F2451">
        <v>0</v>
      </c>
      <c r="G2451">
        <v>0</v>
      </c>
      <c r="H2451">
        <v>0</v>
      </c>
      <c r="I2451">
        <v>535</v>
      </c>
      <c r="J2451" t="s">
        <v>1276</v>
      </c>
      <c r="K2451" t="str">
        <f>INDEX('Planning Periods'!$O$2:$O$540,MATCH('Table B Values'!A2451,'Planning Periods'!$A$2:$A$540,0))</f>
        <v>Los Angeles County</v>
      </c>
    </row>
    <row r="2452" spans="1:11">
      <c r="A2452" t="s">
        <v>780</v>
      </c>
      <c r="B2452">
        <v>2018</v>
      </c>
      <c r="C2452">
        <v>54</v>
      </c>
      <c r="D2452">
        <v>0</v>
      </c>
      <c r="E2452">
        <v>21</v>
      </c>
      <c r="F2452">
        <v>0</v>
      </c>
      <c r="G2452">
        <v>0</v>
      </c>
      <c r="H2452">
        <v>13</v>
      </c>
      <c r="I2452">
        <v>12</v>
      </c>
      <c r="J2452" t="s">
        <v>1276</v>
      </c>
      <c r="K2452" t="str">
        <f>INDEX('Planning Periods'!$O$2:$O$540,MATCH('Table B Values'!A2452,'Planning Periods'!$A$2:$A$540,0))</f>
        <v>San Luis Obispo County</v>
      </c>
    </row>
    <row r="2453" spans="1:11">
      <c r="A2453" t="s">
        <v>1211</v>
      </c>
      <c r="B2453">
        <v>2018</v>
      </c>
      <c r="C2453">
        <v>0</v>
      </c>
      <c r="D2453">
        <v>0</v>
      </c>
      <c r="E2453">
        <v>0</v>
      </c>
      <c r="F2453">
        <v>0</v>
      </c>
      <c r="G2453">
        <v>0</v>
      </c>
      <c r="H2453">
        <v>0</v>
      </c>
      <c r="I2453">
        <v>54</v>
      </c>
      <c r="J2453" t="s">
        <v>1276</v>
      </c>
      <c r="K2453" t="str">
        <f>INDEX('Planning Periods'!$O$2:$O$540,MATCH('Table B Values'!A2453,'Planning Periods'!$A$2:$A$540,0))</f>
        <v>Santa Clara County</v>
      </c>
    </row>
    <row r="2454" spans="1:11">
      <c r="A2454" t="s">
        <v>821</v>
      </c>
      <c r="B2454">
        <v>2018</v>
      </c>
      <c r="C2454">
        <v>0</v>
      </c>
      <c r="D2454">
        <v>0</v>
      </c>
      <c r="E2454">
        <v>0</v>
      </c>
      <c r="F2454">
        <v>0</v>
      </c>
      <c r="G2454">
        <v>0</v>
      </c>
      <c r="H2454">
        <v>62</v>
      </c>
      <c r="I2454">
        <v>0</v>
      </c>
      <c r="J2454" t="s">
        <v>1276</v>
      </c>
      <c r="K2454" t="str">
        <f>INDEX('Planning Periods'!$O$2:$O$540,MATCH('Table B Values'!A2454,'Planning Periods'!$A$2:$A$540,0))</f>
        <v>Los Angeles County</v>
      </c>
    </row>
    <row r="2455" spans="1:11">
      <c r="A2455" t="s">
        <v>1215</v>
      </c>
      <c r="B2455">
        <v>2018</v>
      </c>
      <c r="C2455">
        <v>0</v>
      </c>
      <c r="D2455">
        <v>0</v>
      </c>
      <c r="E2455">
        <v>0</v>
      </c>
      <c r="F2455">
        <v>0</v>
      </c>
      <c r="G2455">
        <v>0</v>
      </c>
      <c r="H2455">
        <v>0</v>
      </c>
      <c r="I2455">
        <v>26</v>
      </c>
      <c r="J2455" t="s">
        <v>1276</v>
      </c>
      <c r="K2455" t="str">
        <f>INDEX('Planning Periods'!$O$2:$O$540,MATCH('Table B Values'!A2455,'Planning Periods'!$A$2:$A$540,0))</f>
        <v>San Mateo County</v>
      </c>
    </row>
    <row r="2456" spans="1:11">
      <c r="A2456" t="s">
        <v>783</v>
      </c>
      <c r="B2456">
        <v>2018</v>
      </c>
      <c r="C2456">
        <v>0</v>
      </c>
      <c r="D2456">
        <v>0</v>
      </c>
      <c r="E2456">
        <v>0</v>
      </c>
      <c r="F2456">
        <v>61</v>
      </c>
      <c r="G2456">
        <v>0</v>
      </c>
      <c r="H2456">
        <v>0</v>
      </c>
      <c r="I2456">
        <v>0</v>
      </c>
      <c r="J2456" t="s">
        <v>1276</v>
      </c>
      <c r="K2456" t="str">
        <f>INDEX('Planning Periods'!$O$2:$O$540,MATCH('Table B Values'!A2456,'Planning Periods'!$A$2:$A$540,0))</f>
        <v>Butte County</v>
      </c>
    </row>
    <row r="2457" spans="1:11">
      <c r="A2457" t="s">
        <v>1212</v>
      </c>
      <c r="B2457">
        <v>2018</v>
      </c>
      <c r="C2457">
        <v>0</v>
      </c>
      <c r="D2457">
        <v>0</v>
      </c>
      <c r="E2457">
        <v>0</v>
      </c>
      <c r="F2457">
        <v>0</v>
      </c>
      <c r="G2457">
        <v>0</v>
      </c>
      <c r="H2457">
        <v>1</v>
      </c>
      <c r="I2457">
        <v>29</v>
      </c>
      <c r="J2457" t="s">
        <v>1276</v>
      </c>
      <c r="K2457" t="str">
        <f>INDEX('Planning Periods'!$O$2:$O$540,MATCH('Table B Values'!A2457,'Planning Periods'!$A$2:$A$540,0))</f>
        <v>Los Angeles County</v>
      </c>
    </row>
    <row r="2458" spans="1:11">
      <c r="A2458" t="s">
        <v>800</v>
      </c>
      <c r="B2458">
        <v>2018</v>
      </c>
      <c r="C2458">
        <v>0</v>
      </c>
      <c r="D2458">
        <v>0</v>
      </c>
      <c r="E2458">
        <v>0</v>
      </c>
      <c r="F2458">
        <v>0</v>
      </c>
      <c r="G2458">
        <v>0</v>
      </c>
      <c r="H2458">
        <v>0</v>
      </c>
      <c r="I2458">
        <v>10</v>
      </c>
      <c r="J2458" t="s">
        <v>1276</v>
      </c>
      <c r="K2458" t="str">
        <f>INDEX('Planning Periods'!$O$2:$O$540,MATCH('Table B Values'!A2458,'Planning Periods'!$A$2:$A$540,0))</f>
        <v>San Luis Obispo County</v>
      </c>
    </row>
    <row r="2459" spans="1:11">
      <c r="A2459" t="s">
        <v>1205</v>
      </c>
      <c r="B2459">
        <v>2018</v>
      </c>
      <c r="C2459">
        <v>23</v>
      </c>
      <c r="D2459">
        <v>0</v>
      </c>
      <c r="E2459">
        <v>205</v>
      </c>
      <c r="F2459">
        <v>3</v>
      </c>
      <c r="G2459">
        <v>0</v>
      </c>
      <c r="H2459">
        <v>48</v>
      </c>
      <c r="I2459">
        <v>68</v>
      </c>
      <c r="J2459" t="s">
        <v>1276</v>
      </c>
      <c r="K2459" t="str">
        <f>INDEX('Planning Periods'!$O$2:$O$540,MATCH('Table B Values'!A2459,'Planning Periods'!$A$2:$A$540,0))</f>
        <v>Contra Costa County</v>
      </c>
    </row>
    <row r="2460" spans="1:11">
      <c r="A2460" t="s">
        <v>1204</v>
      </c>
      <c r="B2460">
        <v>2018</v>
      </c>
      <c r="C2460">
        <v>0</v>
      </c>
      <c r="D2460">
        <v>0</v>
      </c>
      <c r="E2460">
        <v>0</v>
      </c>
      <c r="F2460">
        <v>0</v>
      </c>
      <c r="G2460">
        <v>0</v>
      </c>
      <c r="H2460">
        <v>0</v>
      </c>
      <c r="I2460">
        <v>2</v>
      </c>
      <c r="J2460" t="s">
        <v>1276</v>
      </c>
      <c r="K2460" t="str">
        <f>INDEX('Planning Periods'!$O$2:$O$540,MATCH('Table B Values'!A2460,'Planning Periods'!$A$2:$A$540,0))</f>
        <v>Contra Costa County</v>
      </c>
    </row>
    <row r="2461" spans="1:11">
      <c r="A2461" t="s">
        <v>797</v>
      </c>
      <c r="B2461">
        <v>2018</v>
      </c>
      <c r="C2461">
        <v>0</v>
      </c>
      <c r="D2461">
        <v>0</v>
      </c>
      <c r="E2461">
        <v>0</v>
      </c>
      <c r="F2461">
        <v>0</v>
      </c>
      <c r="G2461">
        <v>0</v>
      </c>
      <c r="H2461">
        <v>0</v>
      </c>
      <c r="I2461">
        <v>13</v>
      </c>
      <c r="J2461" t="s">
        <v>1276</v>
      </c>
      <c r="K2461" t="str">
        <f>INDEX('Planning Periods'!$O$2:$O$540,MATCH('Table B Values'!A2461,'Planning Periods'!$A$2:$A$540,0))</f>
        <v>Los Angeles County</v>
      </c>
    </row>
    <row r="2462" spans="1:11">
      <c r="A2462" t="s">
        <v>1199</v>
      </c>
      <c r="B2462">
        <v>2018</v>
      </c>
      <c r="C2462">
        <v>0</v>
      </c>
      <c r="D2462">
        <v>0</v>
      </c>
      <c r="E2462">
        <v>4</v>
      </c>
      <c r="F2462">
        <v>0</v>
      </c>
      <c r="G2462">
        <v>6</v>
      </c>
      <c r="H2462">
        <v>25</v>
      </c>
      <c r="I2462" s="359">
        <v>77</v>
      </c>
      <c r="J2462" t="s">
        <v>1276</v>
      </c>
      <c r="K2462" t="str">
        <f>INDEX('Planning Periods'!$O$2:$O$540,MATCH('Table B Values'!A2462,'Planning Periods'!$A$2:$A$540,0))</f>
        <v>Sonoma County</v>
      </c>
    </row>
    <row r="2463" spans="1:11">
      <c r="A2463" t="s">
        <v>1201</v>
      </c>
      <c r="B2463">
        <v>2018</v>
      </c>
      <c r="C2463">
        <v>0</v>
      </c>
      <c r="D2463">
        <v>0</v>
      </c>
      <c r="E2463">
        <v>0</v>
      </c>
      <c r="F2463">
        <v>4</v>
      </c>
      <c r="G2463">
        <v>0</v>
      </c>
      <c r="H2463">
        <v>2</v>
      </c>
      <c r="I2463">
        <v>8</v>
      </c>
      <c r="J2463" t="s">
        <v>1276</v>
      </c>
      <c r="K2463" t="str">
        <f>INDEX('Planning Periods'!$O$2:$O$540,MATCH('Table B Values'!A2463,'Planning Periods'!$A$2:$A$540,0))</f>
        <v>Alameda County</v>
      </c>
    </row>
    <row r="2464" spans="1:11">
      <c r="A2464" t="s">
        <v>924</v>
      </c>
      <c r="B2464">
        <v>2018</v>
      </c>
      <c r="C2464">
        <v>0</v>
      </c>
      <c r="D2464">
        <v>0</v>
      </c>
      <c r="E2464">
        <v>0</v>
      </c>
      <c r="F2464">
        <v>0</v>
      </c>
      <c r="G2464">
        <v>0</v>
      </c>
      <c r="H2464">
        <v>27</v>
      </c>
      <c r="I2464">
        <v>267</v>
      </c>
      <c r="J2464" t="s">
        <v>1276</v>
      </c>
      <c r="K2464" t="str">
        <f>INDEX('Planning Periods'!$O$2:$O$540,MATCH('Table B Values'!A2464,'Planning Periods'!$A$2:$A$540,0))</f>
        <v>San Diego County</v>
      </c>
    </row>
    <row r="2465" spans="1:11">
      <c r="A2465" t="s">
        <v>1255</v>
      </c>
      <c r="B2465">
        <v>2018</v>
      </c>
      <c r="C2465">
        <v>0</v>
      </c>
      <c r="D2465">
        <v>0</v>
      </c>
      <c r="E2465">
        <v>0</v>
      </c>
      <c r="F2465">
        <v>0</v>
      </c>
      <c r="G2465">
        <v>0</v>
      </c>
      <c r="H2465">
        <v>0</v>
      </c>
      <c r="I2465">
        <v>192</v>
      </c>
      <c r="J2465" t="s">
        <v>1276</v>
      </c>
      <c r="K2465" t="str">
        <f>INDEX('Planning Periods'!$O$2:$O$540,MATCH('Table B Values'!A2465,'Planning Periods'!$A$2:$A$540,0))</f>
        <v>Contra Costa County</v>
      </c>
    </row>
    <row r="2466" spans="1:11">
      <c r="A2466" t="s">
        <v>1254</v>
      </c>
      <c r="B2466">
        <v>2018</v>
      </c>
      <c r="C2466">
        <v>204</v>
      </c>
      <c r="D2466">
        <v>0</v>
      </c>
      <c r="E2466">
        <v>85</v>
      </c>
      <c r="F2466">
        <v>0</v>
      </c>
      <c r="G2466">
        <v>45</v>
      </c>
      <c r="H2466">
        <v>3</v>
      </c>
      <c r="I2466">
        <v>4280</v>
      </c>
      <c r="J2466" t="s">
        <v>1276</v>
      </c>
      <c r="K2466" t="str">
        <f>INDEX('Planning Periods'!$O$2:$O$540,MATCH('Table B Values'!A2466,'Planning Periods'!$A$2:$A$540,0))</f>
        <v>Alameda County</v>
      </c>
    </row>
    <row r="2467" spans="1:11">
      <c r="A2467" t="s">
        <v>1256</v>
      </c>
      <c r="B2467">
        <v>2018</v>
      </c>
      <c r="C2467">
        <v>0</v>
      </c>
      <c r="D2467">
        <v>0</v>
      </c>
      <c r="E2467">
        <v>0</v>
      </c>
      <c r="F2467">
        <v>1</v>
      </c>
      <c r="G2467">
        <v>0</v>
      </c>
      <c r="H2467">
        <v>4</v>
      </c>
      <c r="I2467">
        <v>119</v>
      </c>
      <c r="J2467" t="s">
        <v>1276</v>
      </c>
      <c r="K2467" t="str">
        <f>INDEX('Planning Periods'!$O$2:$O$540,MATCH('Table B Values'!A2467,'Planning Periods'!$A$2:$A$540,0))</f>
        <v>Stanislaus County</v>
      </c>
    </row>
    <row r="2468" spans="1:11">
      <c r="A2468" t="s">
        <v>1250</v>
      </c>
      <c r="B2468">
        <v>2018</v>
      </c>
      <c r="C2468">
        <v>0</v>
      </c>
      <c r="D2468">
        <v>0</v>
      </c>
      <c r="E2468">
        <v>0</v>
      </c>
      <c r="F2468">
        <v>0</v>
      </c>
      <c r="G2468">
        <v>0</v>
      </c>
      <c r="H2468">
        <v>0</v>
      </c>
      <c r="I2468">
        <v>460</v>
      </c>
      <c r="J2468" t="s">
        <v>1276</v>
      </c>
      <c r="K2468" t="str">
        <f>INDEX('Planning Periods'!$O$2:$O$540,MATCH('Table B Values'!A2468,'Planning Periods'!$A$2:$A$540,0))</f>
        <v>Alameda County</v>
      </c>
    </row>
    <row r="2469" spans="1:11">
      <c r="A2469" t="s">
        <v>1251</v>
      </c>
      <c r="B2469">
        <v>2018</v>
      </c>
      <c r="C2469">
        <v>0</v>
      </c>
      <c r="D2469">
        <v>0</v>
      </c>
      <c r="E2469">
        <v>0</v>
      </c>
      <c r="F2469">
        <v>0</v>
      </c>
      <c r="G2469">
        <v>0</v>
      </c>
      <c r="H2469">
        <v>2</v>
      </c>
      <c r="I2469">
        <v>48</v>
      </c>
      <c r="J2469" t="s">
        <v>1276</v>
      </c>
      <c r="K2469" t="str">
        <f>INDEX('Planning Periods'!$O$2:$O$540,MATCH('Table B Values'!A2469,'Planning Periods'!$A$2:$A$540,0))</f>
        <v>Stanislaus County</v>
      </c>
    </row>
    <row r="2470" spans="1:11">
      <c r="A2470" t="s">
        <v>1257</v>
      </c>
      <c r="B2470">
        <v>2018</v>
      </c>
      <c r="C2470">
        <v>5</v>
      </c>
      <c r="D2470">
        <v>4</v>
      </c>
      <c r="E2470">
        <v>4</v>
      </c>
      <c r="F2470">
        <v>2</v>
      </c>
      <c r="G2470">
        <v>0</v>
      </c>
      <c r="H2470">
        <v>39</v>
      </c>
      <c r="I2470">
        <v>8</v>
      </c>
      <c r="J2470" t="s">
        <v>1276</v>
      </c>
      <c r="K2470" t="str">
        <f>INDEX('Planning Periods'!$O$2:$O$540,MATCH('Table B Values'!A2470,'Planning Periods'!$A$2:$A$540,0))</f>
        <v>Marin County</v>
      </c>
    </row>
    <row r="2471" spans="1:11">
      <c r="A2471" t="s">
        <v>922</v>
      </c>
      <c r="B2471">
        <v>2018</v>
      </c>
      <c r="C2471">
        <v>0</v>
      </c>
      <c r="D2471">
        <v>0</v>
      </c>
      <c r="E2471">
        <v>0</v>
      </c>
      <c r="F2471">
        <v>3</v>
      </c>
      <c r="G2471">
        <v>0</v>
      </c>
      <c r="H2471">
        <v>3</v>
      </c>
      <c r="I2471">
        <v>26</v>
      </c>
      <c r="J2471" t="s">
        <v>1276</v>
      </c>
      <c r="K2471" t="str">
        <f>INDEX('Planning Periods'!$O$2:$O$540,MATCH('Table B Values'!A2471,'Planning Periods'!$A$2:$A$540,0))</f>
        <v>Los Angeles County</v>
      </c>
    </row>
    <row r="2472" spans="1:11">
      <c r="A2472" t="s">
        <v>926</v>
      </c>
      <c r="B2472">
        <v>2018</v>
      </c>
      <c r="C2472">
        <v>0</v>
      </c>
      <c r="D2472">
        <v>1</v>
      </c>
      <c r="E2472">
        <v>0</v>
      </c>
      <c r="F2472">
        <v>0</v>
      </c>
      <c r="G2472">
        <v>0</v>
      </c>
      <c r="H2472">
        <v>0</v>
      </c>
      <c r="I2472" s="359">
        <v>35</v>
      </c>
      <c r="J2472" t="s">
        <v>1276</v>
      </c>
      <c r="K2472" t="str">
        <f>INDEX('Planning Periods'!$O$2:$O$540,MATCH('Table B Values'!A2472,'Planning Periods'!$A$2:$A$540,0))</f>
        <v>Orange County</v>
      </c>
    </row>
    <row r="2473" spans="1:11">
      <c r="A2473" t="s">
        <v>1206</v>
      </c>
      <c r="B2473">
        <v>2018</v>
      </c>
      <c r="C2473">
        <v>0</v>
      </c>
      <c r="D2473">
        <v>0</v>
      </c>
      <c r="E2473">
        <v>0</v>
      </c>
      <c r="F2473">
        <v>0</v>
      </c>
      <c r="G2473">
        <v>0</v>
      </c>
      <c r="H2473">
        <v>4</v>
      </c>
      <c r="I2473">
        <v>51</v>
      </c>
      <c r="J2473" t="s">
        <v>1276</v>
      </c>
      <c r="K2473" t="str">
        <f>INDEX('Planning Periods'!$O$2:$O$540,MATCH('Table B Values'!A2473,'Planning Periods'!$A$2:$A$540,0))</f>
        <v>Contra Costa County</v>
      </c>
    </row>
    <row r="2474" spans="1:11">
      <c r="A2474" t="s">
        <v>1209</v>
      </c>
      <c r="B2474">
        <v>2018</v>
      </c>
      <c r="C2474">
        <v>0</v>
      </c>
      <c r="D2474">
        <v>0</v>
      </c>
      <c r="E2474">
        <v>0</v>
      </c>
      <c r="F2474">
        <v>1</v>
      </c>
      <c r="G2474">
        <v>0</v>
      </c>
      <c r="H2474">
        <v>1</v>
      </c>
      <c r="I2474">
        <v>0</v>
      </c>
      <c r="J2474" t="s">
        <v>1276</v>
      </c>
      <c r="K2474" t="str">
        <f>INDEX('Planning Periods'!$O$2:$O$540,MATCH('Table B Values'!A2474,'Planning Periods'!$A$2:$A$540,0))</f>
        <v>Fresno County</v>
      </c>
    </row>
    <row r="2475" spans="1:11">
      <c r="A2475" t="s">
        <v>1207</v>
      </c>
      <c r="B2475">
        <v>2018</v>
      </c>
      <c r="C2475">
        <v>0</v>
      </c>
      <c r="D2475">
        <v>0</v>
      </c>
      <c r="E2475">
        <v>33</v>
      </c>
      <c r="F2475">
        <v>0</v>
      </c>
      <c r="G2475">
        <v>0</v>
      </c>
      <c r="H2475">
        <v>13</v>
      </c>
      <c r="I2475">
        <v>0</v>
      </c>
      <c r="J2475" t="s">
        <v>1276</v>
      </c>
      <c r="K2475" t="str">
        <f>INDEX('Planning Periods'!$O$2:$O$540,MATCH('Table B Values'!A2475,'Planning Periods'!$A$2:$A$540,0))</f>
        <v>Glenn County</v>
      </c>
    </row>
    <row r="2476" spans="1:11">
      <c r="A2476" t="s">
        <v>1214</v>
      </c>
      <c r="B2476">
        <v>2018</v>
      </c>
      <c r="C2476">
        <v>0</v>
      </c>
      <c r="D2476">
        <v>0</v>
      </c>
      <c r="E2476">
        <v>0</v>
      </c>
      <c r="F2476">
        <v>0</v>
      </c>
      <c r="G2476">
        <v>0</v>
      </c>
      <c r="H2476">
        <v>5</v>
      </c>
      <c r="I2476">
        <v>8</v>
      </c>
      <c r="J2476" t="s">
        <v>1276</v>
      </c>
      <c r="K2476" t="str">
        <f>INDEX('Planning Periods'!$O$2:$O$540,MATCH('Table B Values'!A2476,'Planning Periods'!$A$2:$A$540,0))</f>
        <v>Monterey County</v>
      </c>
    </row>
    <row r="2477" spans="1:11">
      <c r="A2477" t="s">
        <v>824</v>
      </c>
      <c r="B2477">
        <v>2018</v>
      </c>
      <c r="C2477">
        <v>51</v>
      </c>
      <c r="D2477">
        <v>0</v>
      </c>
      <c r="E2477">
        <v>229</v>
      </c>
      <c r="F2477">
        <v>1</v>
      </c>
      <c r="G2477">
        <v>0</v>
      </c>
      <c r="H2477">
        <v>0</v>
      </c>
      <c r="I2477">
        <v>146</v>
      </c>
      <c r="J2477" t="s">
        <v>1276</v>
      </c>
      <c r="K2477" t="str">
        <f>INDEX('Planning Periods'!$O$2:$O$540,MATCH('Table B Values'!A2477,'Planning Periods'!$A$2:$A$540,0))</f>
        <v>Ventura County</v>
      </c>
    </row>
    <row r="2478" spans="1:11">
      <c r="A2478" t="s">
        <v>815</v>
      </c>
      <c r="B2478">
        <v>2018</v>
      </c>
      <c r="C2478">
        <v>0</v>
      </c>
      <c r="D2478">
        <v>0</v>
      </c>
      <c r="E2478">
        <v>0</v>
      </c>
      <c r="F2478">
        <v>0</v>
      </c>
      <c r="G2478">
        <v>0</v>
      </c>
      <c r="H2478">
        <v>0</v>
      </c>
      <c r="I2478">
        <v>9</v>
      </c>
      <c r="J2478" t="s">
        <v>1276</v>
      </c>
      <c r="K2478" t="str">
        <f>INDEX('Planning Periods'!$O$2:$O$540,MATCH('Table B Values'!A2478,'Planning Periods'!$A$2:$A$540,0))</f>
        <v>Butte County</v>
      </c>
    </row>
    <row r="2479" spans="1:11">
      <c r="A2479" t="s">
        <v>803</v>
      </c>
      <c r="B2479">
        <v>2018</v>
      </c>
      <c r="C2479">
        <v>0</v>
      </c>
      <c r="D2479">
        <v>0</v>
      </c>
      <c r="E2479">
        <v>0</v>
      </c>
      <c r="F2479">
        <v>0</v>
      </c>
      <c r="G2479">
        <v>0</v>
      </c>
      <c r="H2479">
        <v>10</v>
      </c>
      <c r="I2479">
        <v>19</v>
      </c>
      <c r="J2479" t="s">
        <v>1276</v>
      </c>
      <c r="K2479" t="str">
        <f>INDEX('Planning Periods'!$O$2:$O$540,MATCH('Table B Values'!A2479,'Planning Periods'!$A$2:$A$540,0))</f>
        <v>Orange County</v>
      </c>
    </row>
    <row r="2480" spans="1:11">
      <c r="A2480" t="s">
        <v>812</v>
      </c>
      <c r="B2480">
        <v>2018</v>
      </c>
      <c r="C2480">
        <v>50</v>
      </c>
      <c r="D2480">
        <v>0</v>
      </c>
      <c r="E2480">
        <v>24</v>
      </c>
      <c r="F2480">
        <v>0</v>
      </c>
      <c r="G2480">
        <v>0</v>
      </c>
      <c r="H2480">
        <v>72</v>
      </c>
      <c r="I2480">
        <v>1167</v>
      </c>
      <c r="J2480" t="s">
        <v>1276</v>
      </c>
      <c r="K2480" t="str">
        <f>INDEX('Planning Periods'!$O$2:$O$540,MATCH('Table B Values'!A2480,'Planning Periods'!$A$2:$A$540,0))</f>
        <v>San Bernardino County</v>
      </c>
    </row>
    <row r="2481" spans="1:11">
      <c r="A2481" t="s">
        <v>809</v>
      </c>
      <c r="B2481">
        <v>2018</v>
      </c>
      <c r="C2481">
        <v>0</v>
      </c>
      <c r="D2481">
        <v>0</v>
      </c>
      <c r="E2481">
        <v>0</v>
      </c>
      <c r="F2481">
        <v>0</v>
      </c>
      <c r="G2481">
        <v>9</v>
      </c>
      <c r="H2481">
        <v>13</v>
      </c>
      <c r="I2481">
        <v>1</v>
      </c>
      <c r="J2481" t="s">
        <v>1276</v>
      </c>
      <c r="K2481" t="str">
        <f>INDEX('Planning Periods'!$O$2:$O$540,MATCH('Table B Values'!A2481,'Planning Periods'!$A$2:$A$540,0))</f>
        <v>Ventura County</v>
      </c>
    </row>
    <row r="2482" spans="1:11">
      <c r="A2482" t="s">
        <v>806</v>
      </c>
      <c r="B2482">
        <v>2018</v>
      </c>
      <c r="C2482">
        <v>0</v>
      </c>
      <c r="D2482">
        <v>0</v>
      </c>
      <c r="E2482">
        <v>0</v>
      </c>
      <c r="F2482">
        <v>0</v>
      </c>
      <c r="G2482">
        <v>0</v>
      </c>
      <c r="H2482">
        <v>0</v>
      </c>
      <c r="I2482">
        <v>606</v>
      </c>
      <c r="J2482" t="s">
        <v>1276</v>
      </c>
      <c r="K2482" t="str">
        <f>INDEX('Planning Periods'!$O$2:$O$540,MATCH('Table B Values'!A2482,'Planning Periods'!$A$2:$A$540,0))</f>
        <v>Orange County</v>
      </c>
    </row>
    <row r="2483" spans="1:11">
      <c r="A2483" t="s">
        <v>869</v>
      </c>
      <c r="B2483">
        <v>2018</v>
      </c>
      <c r="C2483">
        <v>0</v>
      </c>
      <c r="D2483">
        <v>0</v>
      </c>
      <c r="E2483">
        <v>0</v>
      </c>
      <c r="F2483">
        <v>0</v>
      </c>
      <c r="G2483">
        <v>0</v>
      </c>
      <c r="H2483">
        <v>0</v>
      </c>
      <c r="I2483">
        <v>38</v>
      </c>
      <c r="J2483" t="s">
        <v>1276</v>
      </c>
      <c r="K2483" t="str">
        <f>INDEX('Planning Periods'!$O$2:$O$540,MATCH('Table B Values'!A2483,'Planning Periods'!$A$2:$A$540,0))</f>
        <v>Mono County</v>
      </c>
    </row>
    <row r="2484" spans="1:11">
      <c r="A2484" t="s">
        <v>1064</v>
      </c>
      <c r="B2484">
        <v>2018</v>
      </c>
      <c r="C2484">
        <v>0</v>
      </c>
      <c r="D2484">
        <v>0</v>
      </c>
      <c r="E2484">
        <v>0</v>
      </c>
      <c r="F2484">
        <v>0</v>
      </c>
      <c r="G2484">
        <v>0</v>
      </c>
      <c r="H2484">
        <v>0</v>
      </c>
      <c r="I2484">
        <v>64</v>
      </c>
      <c r="J2484" t="s">
        <v>1276</v>
      </c>
      <c r="K2484" t="str">
        <f>INDEX('Planning Periods'!$O$2:$O$540,MATCH('Table B Values'!A2484,'Planning Periods'!$A$2:$A$540,0))</f>
        <v>San Diego County</v>
      </c>
    </row>
    <row r="2485" spans="1:11">
      <c r="A2485" t="s">
        <v>1299</v>
      </c>
      <c r="B2485">
        <v>2018</v>
      </c>
      <c r="C2485">
        <v>0</v>
      </c>
      <c r="D2485">
        <v>0</v>
      </c>
      <c r="E2485">
        <v>0</v>
      </c>
      <c r="F2485">
        <v>0</v>
      </c>
      <c r="G2485">
        <v>0</v>
      </c>
      <c r="H2485">
        <v>90</v>
      </c>
      <c r="I2485">
        <v>26</v>
      </c>
      <c r="J2485" t="s">
        <v>1276</v>
      </c>
      <c r="K2485" t="str">
        <f>INDEX('Planning Periods'!$O$2:$O$540,MATCH('Table B Values'!A2485,'Planning Periods'!$A$2:$A$540,0))</f>
        <v>Imperial County</v>
      </c>
    </row>
    <row r="2486" spans="1:11">
      <c r="A2486" t="s">
        <v>1298</v>
      </c>
      <c r="B2486">
        <v>2018</v>
      </c>
      <c r="C2486">
        <v>0</v>
      </c>
      <c r="D2486">
        <v>0</v>
      </c>
      <c r="E2486">
        <v>0</v>
      </c>
      <c r="F2486">
        <v>4</v>
      </c>
      <c r="G2486">
        <v>0</v>
      </c>
      <c r="H2486">
        <v>0</v>
      </c>
      <c r="I2486">
        <v>0</v>
      </c>
      <c r="J2486" t="s">
        <v>1276</v>
      </c>
      <c r="K2486" t="str">
        <f>INDEX('Planning Periods'!$O$2:$O$540,MATCH('Table B Values'!A2486,'Planning Periods'!$A$2:$A$540,0))</f>
        <v>Fresno County</v>
      </c>
    </row>
    <row r="2487" spans="1:11">
      <c r="A2487" t="s">
        <v>1167</v>
      </c>
      <c r="B2487">
        <v>2018</v>
      </c>
      <c r="C2487">
        <v>0</v>
      </c>
      <c r="D2487">
        <v>6</v>
      </c>
      <c r="E2487">
        <v>0</v>
      </c>
      <c r="F2487">
        <v>4</v>
      </c>
      <c r="G2487">
        <v>0</v>
      </c>
      <c r="H2487">
        <v>3</v>
      </c>
      <c r="I2487" s="359">
        <v>3</v>
      </c>
      <c r="J2487" t="s">
        <v>1276</v>
      </c>
      <c r="K2487" t="str">
        <f>INDEX('Planning Periods'!$O$2:$O$540,MATCH('Table B Values'!A2487,'Planning Periods'!$A$2:$A$540,0))</f>
        <v>San Mateo County</v>
      </c>
    </row>
    <row r="2488" spans="1:11">
      <c r="A2488" t="s">
        <v>1050</v>
      </c>
      <c r="B2488">
        <v>2018</v>
      </c>
      <c r="C2488">
        <v>0</v>
      </c>
      <c r="D2488">
        <v>0</v>
      </c>
      <c r="E2488">
        <v>0</v>
      </c>
      <c r="F2488">
        <v>0</v>
      </c>
      <c r="G2488">
        <v>0</v>
      </c>
      <c r="H2488">
        <v>0</v>
      </c>
      <c r="I2488">
        <v>17</v>
      </c>
      <c r="J2488" t="s">
        <v>1276</v>
      </c>
      <c r="K2488" t="str">
        <f>INDEX('Planning Periods'!$O$2:$O$540,MATCH('Table B Values'!A2488,'Planning Periods'!$A$2:$A$540,0))</f>
        <v>San Bernardino County</v>
      </c>
    </row>
    <row r="2489" spans="1:11">
      <c r="A2489" t="s">
        <v>1054</v>
      </c>
      <c r="B2489">
        <v>2018</v>
      </c>
      <c r="C2489">
        <v>0</v>
      </c>
      <c r="D2489">
        <v>0</v>
      </c>
      <c r="E2489">
        <v>0</v>
      </c>
      <c r="F2489">
        <v>0</v>
      </c>
      <c r="G2489">
        <v>0</v>
      </c>
      <c r="H2489">
        <v>202</v>
      </c>
      <c r="I2489">
        <v>213</v>
      </c>
      <c r="J2489" t="s">
        <v>1276</v>
      </c>
      <c r="K2489" t="str">
        <f>INDEX('Planning Periods'!$O$2:$O$540,MATCH('Table B Values'!A2489,'Planning Periods'!$A$2:$A$540,0))</f>
        <v>San Bernardino County</v>
      </c>
    </row>
    <row r="2490" spans="1:11">
      <c r="A2490" t="s">
        <v>1168</v>
      </c>
      <c r="B2490">
        <v>2018</v>
      </c>
      <c r="C2490">
        <v>0</v>
      </c>
      <c r="D2490">
        <v>0</v>
      </c>
      <c r="E2490">
        <v>0</v>
      </c>
      <c r="F2490">
        <v>0</v>
      </c>
      <c r="G2490">
        <v>0</v>
      </c>
      <c r="H2490">
        <v>1</v>
      </c>
      <c r="I2490">
        <v>87</v>
      </c>
      <c r="J2490" t="s">
        <v>1276</v>
      </c>
      <c r="K2490" t="str">
        <f>INDEX('Planning Periods'!$O$2:$O$540,MATCH('Table B Values'!A2490,'Planning Periods'!$A$2:$A$540,0))</f>
        <v>San Benito County</v>
      </c>
    </row>
    <row r="2491" spans="1:11">
      <c r="A2491" t="s">
        <v>1066</v>
      </c>
      <c r="B2491">
        <v>2018</v>
      </c>
      <c r="C2491">
        <v>0</v>
      </c>
      <c r="D2491">
        <v>0</v>
      </c>
      <c r="E2491">
        <v>0</v>
      </c>
      <c r="F2491">
        <v>6</v>
      </c>
      <c r="G2491">
        <v>0</v>
      </c>
      <c r="H2491">
        <v>0</v>
      </c>
      <c r="I2491">
        <v>0</v>
      </c>
      <c r="J2491" t="s">
        <v>1276</v>
      </c>
      <c r="K2491" t="str">
        <f>INDEX('Planning Periods'!$O$2:$O$540,MATCH('Table B Values'!A2491,'Planning Periods'!$A$2:$A$540,0))</f>
        <v>Los Angeles County</v>
      </c>
    </row>
    <row r="2492" spans="1:11">
      <c r="A2492" t="s">
        <v>864</v>
      </c>
      <c r="B2492">
        <v>2018</v>
      </c>
      <c r="C2492">
        <v>0</v>
      </c>
      <c r="D2492">
        <v>2</v>
      </c>
      <c r="E2492">
        <v>0</v>
      </c>
      <c r="F2492">
        <v>1</v>
      </c>
      <c r="G2492">
        <v>0</v>
      </c>
      <c r="H2492">
        <v>34</v>
      </c>
      <c r="I2492">
        <v>41</v>
      </c>
      <c r="J2492" t="s">
        <v>1276</v>
      </c>
      <c r="K2492" t="str">
        <f>INDEX('Planning Periods'!$O$2:$O$540,MATCH('Table B Values'!A2492,'Planning Periods'!$A$2:$A$540,0))</f>
        <v>Humboldt County</v>
      </c>
    </row>
    <row r="2493" spans="1:11">
      <c r="A2493" t="s">
        <v>1271</v>
      </c>
      <c r="B2493">
        <v>2018</v>
      </c>
      <c r="C2493">
        <v>0</v>
      </c>
      <c r="D2493">
        <v>0</v>
      </c>
      <c r="E2493">
        <v>0</v>
      </c>
      <c r="F2493">
        <v>0</v>
      </c>
      <c r="G2493">
        <v>0</v>
      </c>
      <c r="H2493">
        <v>0</v>
      </c>
      <c r="I2493">
        <v>8</v>
      </c>
      <c r="J2493" t="s">
        <v>1276</v>
      </c>
      <c r="K2493" t="str">
        <f>INDEX('Planning Periods'!$O$2:$O$540,MATCH('Table B Values'!A2493,'Planning Periods'!$A$2:$A$540,0))</f>
        <v>Stanislaus County</v>
      </c>
    </row>
    <row r="2494" spans="1:11">
      <c r="A2494" t="s">
        <v>942</v>
      </c>
      <c r="B2494">
        <v>2018</v>
      </c>
      <c r="C2494">
        <v>0</v>
      </c>
      <c r="D2494">
        <v>2</v>
      </c>
      <c r="E2494">
        <v>0</v>
      </c>
      <c r="F2494">
        <v>2</v>
      </c>
      <c r="G2494">
        <v>3</v>
      </c>
      <c r="H2494">
        <v>0</v>
      </c>
      <c r="I2494">
        <v>47</v>
      </c>
      <c r="J2494" t="s">
        <v>1276</v>
      </c>
      <c r="K2494" t="str">
        <f>INDEX('Planning Periods'!$O$2:$O$540,MATCH('Table B Values'!A2494,'Planning Periods'!$A$2:$A$540,0))</f>
        <v>Orange County</v>
      </c>
    </row>
    <row r="2495" spans="1:11">
      <c r="A2495" t="s">
        <v>1030</v>
      </c>
      <c r="B2495">
        <v>2018</v>
      </c>
      <c r="C2495">
        <v>0</v>
      </c>
      <c r="D2495">
        <v>0</v>
      </c>
      <c r="E2495">
        <v>0</v>
      </c>
      <c r="F2495">
        <v>0</v>
      </c>
      <c r="G2495">
        <v>0</v>
      </c>
      <c r="H2495">
        <v>0</v>
      </c>
      <c r="I2495">
        <v>19</v>
      </c>
      <c r="J2495" t="s">
        <v>1276</v>
      </c>
      <c r="K2495" t="str">
        <f>INDEX('Planning Periods'!$O$2:$O$540,MATCH('Table B Values'!A2495,'Planning Periods'!$A$2:$A$540,0))</f>
        <v>Los Angeles County</v>
      </c>
    </row>
    <row r="2496" spans="1:11">
      <c r="A2496" t="s">
        <v>1190</v>
      </c>
      <c r="B2496">
        <v>2018</v>
      </c>
      <c r="C2496">
        <v>0</v>
      </c>
      <c r="D2496">
        <v>0</v>
      </c>
      <c r="E2496">
        <v>0</v>
      </c>
      <c r="F2496">
        <v>11</v>
      </c>
      <c r="G2496">
        <v>0</v>
      </c>
      <c r="H2496">
        <v>1</v>
      </c>
      <c r="I2496">
        <v>8</v>
      </c>
      <c r="J2496" t="s">
        <v>1276</v>
      </c>
      <c r="K2496" t="str">
        <f>INDEX('Planning Periods'!$O$2:$O$540,MATCH('Table B Values'!A2496,'Planning Periods'!$A$2:$A$540,0))</f>
        <v>Kings County</v>
      </c>
    </row>
    <row r="2497" spans="1:11">
      <c r="A2497" t="s">
        <v>1021</v>
      </c>
      <c r="B2497">
        <v>2018</v>
      </c>
      <c r="C2497">
        <v>0</v>
      </c>
      <c r="D2497">
        <v>0</v>
      </c>
      <c r="E2497">
        <v>0</v>
      </c>
      <c r="F2497">
        <v>0</v>
      </c>
      <c r="G2497">
        <v>0</v>
      </c>
      <c r="H2497">
        <v>0</v>
      </c>
      <c r="I2497">
        <v>122</v>
      </c>
      <c r="J2497" t="s">
        <v>1276</v>
      </c>
      <c r="K2497" t="str">
        <f>INDEX('Planning Periods'!$O$2:$O$540,MATCH('Table B Values'!A2497,'Planning Periods'!$A$2:$A$540,0))</f>
        <v>San Diego County</v>
      </c>
    </row>
    <row r="2498" spans="1:11">
      <c r="A2498" t="s">
        <v>1189</v>
      </c>
      <c r="B2498">
        <v>2018</v>
      </c>
      <c r="C2498">
        <v>0</v>
      </c>
      <c r="D2498">
        <v>0</v>
      </c>
      <c r="E2498">
        <v>0</v>
      </c>
      <c r="F2498">
        <v>0</v>
      </c>
      <c r="G2498">
        <v>0</v>
      </c>
      <c r="H2498">
        <v>0</v>
      </c>
      <c r="I2498">
        <v>40</v>
      </c>
      <c r="J2498" t="s">
        <v>1276</v>
      </c>
      <c r="K2498" t="str">
        <f>INDEX('Planning Periods'!$O$2:$O$540,MATCH('Table B Values'!A2498,'Planning Periods'!$A$2:$A$540,0))</f>
        <v>Monterey County</v>
      </c>
    </row>
    <row r="2499" spans="1:11">
      <c r="A2499" t="s">
        <v>1061</v>
      </c>
      <c r="B2499">
        <v>2018</v>
      </c>
      <c r="C2499">
        <v>0</v>
      </c>
      <c r="D2499">
        <v>0</v>
      </c>
      <c r="E2499">
        <v>0</v>
      </c>
      <c r="F2499">
        <v>0</v>
      </c>
      <c r="G2499">
        <v>0</v>
      </c>
      <c r="H2499">
        <v>65</v>
      </c>
      <c r="I2499">
        <v>41</v>
      </c>
      <c r="J2499" t="s">
        <v>1276</v>
      </c>
      <c r="K2499" t="str">
        <f>INDEX('Planning Periods'!$O$2:$O$540,MATCH('Table B Values'!A2499,'Planning Periods'!$A$2:$A$540,0))</f>
        <v>Amador County</v>
      </c>
    </row>
    <row r="2500" spans="1:11">
      <c r="A2500" t="s">
        <v>1063</v>
      </c>
      <c r="B2500">
        <v>2018</v>
      </c>
      <c r="C2500">
        <v>0</v>
      </c>
      <c r="D2500">
        <v>0</v>
      </c>
      <c r="E2500">
        <v>0</v>
      </c>
      <c r="F2500">
        <v>0</v>
      </c>
      <c r="G2500">
        <v>0</v>
      </c>
      <c r="H2500">
        <v>0</v>
      </c>
      <c r="I2500">
        <v>31</v>
      </c>
      <c r="J2500" t="s">
        <v>1276</v>
      </c>
      <c r="K2500" t="str">
        <f>INDEX('Planning Periods'!$O$2:$O$540,MATCH('Table B Values'!A2500,'Planning Periods'!$A$2:$A$540,0))</f>
        <v>Riverside County</v>
      </c>
    </row>
    <row r="2501" spans="1:11">
      <c r="A2501" t="s">
        <v>1068</v>
      </c>
      <c r="B2501">
        <v>2018</v>
      </c>
      <c r="C2501">
        <v>0</v>
      </c>
      <c r="D2501">
        <v>0</v>
      </c>
      <c r="E2501">
        <v>0</v>
      </c>
      <c r="F2501">
        <v>0</v>
      </c>
      <c r="G2501">
        <v>0</v>
      </c>
      <c r="H2501">
        <v>0</v>
      </c>
      <c r="I2501">
        <v>46</v>
      </c>
      <c r="J2501" t="s">
        <v>1276</v>
      </c>
      <c r="K2501" t="str">
        <f>INDEX('Planning Periods'!$O$2:$O$540,MATCH('Table B Values'!A2501,'Planning Periods'!$A$2:$A$540,0))</f>
        <v>Riverside County</v>
      </c>
    </row>
    <row r="2502" spans="1:11">
      <c r="A2502" t="s">
        <v>857</v>
      </c>
      <c r="B2502">
        <v>2018</v>
      </c>
      <c r="C2502">
        <v>0</v>
      </c>
      <c r="D2502">
        <v>0</v>
      </c>
      <c r="E2502">
        <v>0</v>
      </c>
      <c r="F2502">
        <v>0</v>
      </c>
      <c r="G2502">
        <v>0</v>
      </c>
      <c r="H2502">
        <v>0</v>
      </c>
      <c r="I2502">
        <v>3455</v>
      </c>
      <c r="J2502" t="s">
        <v>1276</v>
      </c>
      <c r="K2502" t="str">
        <f>INDEX('Planning Periods'!$O$2:$O$540,MATCH('Table B Values'!A2502,'Planning Periods'!$A$2:$A$540,0))</f>
        <v>Orange County</v>
      </c>
    </row>
    <row r="2503" spans="1:11">
      <c r="A2503" t="s">
        <v>1177</v>
      </c>
      <c r="B2503">
        <v>2018</v>
      </c>
      <c r="C2503">
        <v>0</v>
      </c>
      <c r="D2503">
        <v>0</v>
      </c>
      <c r="E2503">
        <v>0</v>
      </c>
      <c r="F2503">
        <v>1</v>
      </c>
      <c r="G2503">
        <v>0</v>
      </c>
      <c r="H2503">
        <v>37</v>
      </c>
      <c r="I2503">
        <v>58</v>
      </c>
      <c r="J2503" t="s">
        <v>1276</v>
      </c>
      <c r="K2503" t="str">
        <f>INDEX('Planning Periods'!$O$2:$O$540,MATCH('Table B Values'!A2503,'Planning Periods'!$A$2:$A$540,0))</f>
        <v>Fresno County</v>
      </c>
    </row>
    <row r="2504" spans="1:11">
      <c r="A2504" t="s">
        <v>1031</v>
      </c>
      <c r="B2504">
        <v>2018</v>
      </c>
      <c r="C2504">
        <v>0</v>
      </c>
      <c r="D2504">
        <v>0</v>
      </c>
      <c r="E2504">
        <v>0</v>
      </c>
      <c r="F2504">
        <v>0</v>
      </c>
      <c r="G2504">
        <v>0</v>
      </c>
      <c r="H2504">
        <v>0</v>
      </c>
      <c r="I2504">
        <v>340</v>
      </c>
      <c r="J2504" t="s">
        <v>1276</v>
      </c>
      <c r="K2504" t="str">
        <f>INDEX('Planning Periods'!$O$2:$O$540,MATCH('Table B Values'!A2504,'Planning Periods'!$A$2:$A$540,0))</f>
        <v>Riverside County</v>
      </c>
    </row>
    <row r="2505" spans="1:11">
      <c r="A2505" t="s">
        <v>1026</v>
      </c>
      <c r="B2505">
        <v>2018</v>
      </c>
      <c r="C2505">
        <v>0</v>
      </c>
      <c r="D2505">
        <v>0</v>
      </c>
      <c r="E2505">
        <v>0</v>
      </c>
      <c r="F2505">
        <v>0</v>
      </c>
      <c r="G2505">
        <v>0</v>
      </c>
      <c r="H2505">
        <v>0</v>
      </c>
      <c r="I2505">
        <v>18</v>
      </c>
      <c r="J2505" t="s">
        <v>1276</v>
      </c>
      <c r="K2505" t="str">
        <f>INDEX('Planning Periods'!$O$2:$O$540,MATCH('Table B Values'!A2505,'Planning Periods'!$A$2:$A$540,0))</f>
        <v>Amador County</v>
      </c>
    </row>
    <row r="2506" spans="1:11">
      <c r="A2506" t="s">
        <v>1056</v>
      </c>
      <c r="B2506">
        <v>2018</v>
      </c>
      <c r="C2506">
        <v>0</v>
      </c>
      <c r="D2506">
        <v>0</v>
      </c>
      <c r="E2506">
        <v>0</v>
      </c>
      <c r="F2506">
        <v>0</v>
      </c>
      <c r="G2506">
        <v>0</v>
      </c>
      <c r="H2506">
        <v>1</v>
      </c>
      <c r="I2506">
        <v>10</v>
      </c>
      <c r="J2506" t="s">
        <v>1276</v>
      </c>
      <c r="K2506" t="str">
        <f>INDEX('Planning Periods'!$O$2:$O$540,MATCH('Table B Values'!A2506,'Planning Periods'!$A$2:$A$540,0))</f>
        <v>Los Angeles County</v>
      </c>
    </row>
    <row r="2507" spans="1:11">
      <c r="A2507" t="s">
        <v>983</v>
      </c>
      <c r="B2507">
        <v>2018</v>
      </c>
      <c r="C2507">
        <v>1</v>
      </c>
      <c r="D2507">
        <v>0</v>
      </c>
      <c r="E2507">
        <v>1</v>
      </c>
      <c r="F2507">
        <v>0</v>
      </c>
      <c r="G2507">
        <v>0</v>
      </c>
      <c r="H2507">
        <v>0</v>
      </c>
      <c r="I2507">
        <v>17</v>
      </c>
      <c r="J2507" t="s">
        <v>1276</v>
      </c>
      <c r="K2507" t="str">
        <f>INDEX('Planning Periods'!$O$2:$O$540,MATCH('Table B Values'!A2507,'Planning Periods'!$A$2:$A$540,0))</f>
        <v>San Bernardino County</v>
      </c>
    </row>
    <row r="2508" spans="1:11">
      <c r="A2508" t="s">
        <v>767</v>
      </c>
      <c r="B2508">
        <v>2018</v>
      </c>
      <c r="C2508">
        <v>0</v>
      </c>
      <c r="D2508">
        <v>1</v>
      </c>
      <c r="E2508">
        <v>0</v>
      </c>
      <c r="F2508">
        <v>1</v>
      </c>
      <c r="G2508">
        <v>0</v>
      </c>
      <c r="H2508">
        <v>0</v>
      </c>
      <c r="I2508">
        <v>115</v>
      </c>
      <c r="J2508" t="s">
        <v>1276</v>
      </c>
      <c r="K2508" t="str">
        <f>INDEX('Planning Periods'!$O$2:$O$540,MATCH('Table B Values'!A2508,'Planning Periods'!$A$2:$A$540,0))</f>
        <v>Santa Barbara County</v>
      </c>
    </row>
    <row r="2509" spans="1:11">
      <c r="A2509" t="s">
        <v>976</v>
      </c>
      <c r="B2509">
        <v>2018</v>
      </c>
      <c r="C2509">
        <v>0</v>
      </c>
      <c r="D2509">
        <v>1</v>
      </c>
      <c r="E2509">
        <v>0</v>
      </c>
      <c r="F2509">
        <v>4</v>
      </c>
      <c r="G2509">
        <v>0</v>
      </c>
      <c r="H2509">
        <v>5</v>
      </c>
      <c r="I2509">
        <v>7</v>
      </c>
      <c r="J2509" t="s">
        <v>1276</v>
      </c>
      <c r="K2509" t="str">
        <f>INDEX('Planning Periods'!$O$2:$O$540,MATCH('Table B Values'!A2509,'Planning Periods'!$A$2:$A$540,0))</f>
        <v>Glenn County</v>
      </c>
    </row>
    <row r="2510" spans="1:11">
      <c r="A2510" t="s">
        <v>980</v>
      </c>
      <c r="B2510">
        <v>2018</v>
      </c>
      <c r="C2510">
        <v>0</v>
      </c>
      <c r="D2510">
        <v>0</v>
      </c>
      <c r="E2510">
        <v>0</v>
      </c>
      <c r="F2510">
        <v>3</v>
      </c>
      <c r="G2510">
        <v>0</v>
      </c>
      <c r="H2510">
        <v>0</v>
      </c>
      <c r="I2510">
        <v>6</v>
      </c>
      <c r="J2510" t="s">
        <v>1276</v>
      </c>
      <c r="K2510" t="str">
        <f>INDEX('Planning Periods'!$O$2:$O$540,MATCH('Table B Values'!A2510,'Planning Periods'!$A$2:$A$540,0))</f>
        <v>Nevada County</v>
      </c>
    </row>
    <row r="2511" spans="1:11">
      <c r="A2511" t="s">
        <v>1115</v>
      </c>
      <c r="B2511">
        <v>2018</v>
      </c>
      <c r="C2511">
        <v>37</v>
      </c>
      <c r="D2511">
        <v>2</v>
      </c>
      <c r="E2511">
        <v>38</v>
      </c>
      <c r="F2511">
        <v>0</v>
      </c>
      <c r="G2511">
        <v>0</v>
      </c>
      <c r="H2511">
        <v>32</v>
      </c>
      <c r="I2511">
        <v>111</v>
      </c>
      <c r="J2511" t="s">
        <v>1276</v>
      </c>
      <c r="K2511" t="str">
        <f>INDEX('Planning Periods'!$O$2:$O$540,MATCH('Table B Values'!A2511,'Planning Periods'!$A$2:$A$540,0))</f>
        <v>Santa Clara County</v>
      </c>
    </row>
    <row r="2512" spans="1:11">
      <c r="A2512" t="s">
        <v>978</v>
      </c>
      <c r="B2512">
        <v>2018</v>
      </c>
      <c r="C2512">
        <v>0</v>
      </c>
      <c r="D2512">
        <v>0</v>
      </c>
      <c r="E2512">
        <v>0</v>
      </c>
      <c r="F2512">
        <v>0</v>
      </c>
      <c r="G2512">
        <v>0</v>
      </c>
      <c r="H2512">
        <v>0</v>
      </c>
      <c r="I2512">
        <v>51</v>
      </c>
      <c r="J2512" t="s">
        <v>1276</v>
      </c>
      <c r="K2512" t="str">
        <f>INDEX('Planning Periods'!$O$2:$O$540,MATCH('Table B Values'!A2512,'Planning Periods'!$A$2:$A$540,0))</f>
        <v>Los Angeles County</v>
      </c>
    </row>
    <row r="2513" spans="1:11">
      <c r="A2513" t="s">
        <v>813</v>
      </c>
      <c r="B2513">
        <v>2018</v>
      </c>
      <c r="C2513">
        <v>7</v>
      </c>
      <c r="D2513">
        <v>0</v>
      </c>
      <c r="E2513">
        <v>63</v>
      </c>
      <c r="F2513">
        <v>0</v>
      </c>
      <c r="G2513">
        <v>9</v>
      </c>
      <c r="H2513">
        <v>0</v>
      </c>
      <c r="I2513">
        <v>125</v>
      </c>
      <c r="J2513" t="s">
        <v>1276</v>
      </c>
      <c r="K2513" t="str">
        <f>INDEX('Planning Periods'!$O$2:$O$540,MATCH('Table B Values'!A2513,'Planning Periods'!$A$2:$A$540,0))</f>
        <v>Los Angeles County</v>
      </c>
    </row>
    <row r="2514" spans="1:11">
      <c r="A2514" t="s">
        <v>1174</v>
      </c>
      <c r="B2514">
        <v>2018</v>
      </c>
      <c r="C2514">
        <v>0</v>
      </c>
      <c r="D2514">
        <v>0</v>
      </c>
      <c r="E2514">
        <v>0</v>
      </c>
      <c r="F2514">
        <v>0</v>
      </c>
      <c r="G2514">
        <v>0</v>
      </c>
      <c r="H2514">
        <v>0</v>
      </c>
      <c r="I2514">
        <v>145</v>
      </c>
      <c r="J2514" t="s">
        <v>1276</v>
      </c>
      <c r="K2514" t="str">
        <f>INDEX('Planning Periods'!$O$2:$O$540,MATCH('Table B Values'!A2514,'Planning Periods'!$A$2:$A$540,0))</f>
        <v>Alameda County</v>
      </c>
    </row>
    <row r="2515" spans="1:11">
      <c r="A2515" t="s">
        <v>1053</v>
      </c>
      <c r="B2515">
        <v>2018</v>
      </c>
      <c r="C2515">
        <v>9</v>
      </c>
      <c r="D2515">
        <v>0</v>
      </c>
      <c r="E2515">
        <v>0</v>
      </c>
      <c r="F2515">
        <v>0</v>
      </c>
      <c r="G2515">
        <v>0</v>
      </c>
      <c r="H2515">
        <v>3</v>
      </c>
      <c r="I2515">
        <v>282</v>
      </c>
      <c r="J2515" t="s">
        <v>1276</v>
      </c>
      <c r="K2515" t="str">
        <f>INDEX('Planning Periods'!$O$2:$O$540,MATCH('Table B Values'!A2515,'Planning Periods'!$A$2:$A$540,0))</f>
        <v>Los Angeles County</v>
      </c>
    </row>
    <row r="2516" spans="1:11">
      <c r="A2516" t="s">
        <v>1297</v>
      </c>
      <c r="B2516">
        <v>2018</v>
      </c>
      <c r="C2516">
        <v>0</v>
      </c>
      <c r="D2516">
        <v>0</v>
      </c>
      <c r="E2516">
        <v>0</v>
      </c>
      <c r="F2516">
        <v>0</v>
      </c>
      <c r="G2516">
        <v>0</v>
      </c>
      <c r="H2516">
        <v>0</v>
      </c>
      <c r="I2516">
        <v>1</v>
      </c>
      <c r="J2516" t="s">
        <v>1276</v>
      </c>
      <c r="K2516" t="str">
        <f>INDEX('Planning Periods'!$O$2:$O$540,MATCH('Table B Values'!A2516,'Planning Periods'!$A$2:$A$540,0))</f>
        <v>Los Angeles County</v>
      </c>
    </row>
    <row r="2517" spans="1:11">
      <c r="A2517" t="s">
        <v>1175</v>
      </c>
      <c r="B2517">
        <v>2018</v>
      </c>
      <c r="C2517">
        <v>0</v>
      </c>
      <c r="D2517">
        <v>0</v>
      </c>
      <c r="E2517">
        <v>0</v>
      </c>
      <c r="F2517">
        <v>0</v>
      </c>
      <c r="G2517">
        <v>0</v>
      </c>
      <c r="H2517">
        <v>11</v>
      </c>
      <c r="I2517">
        <v>41</v>
      </c>
      <c r="J2517" t="s">
        <v>1276</v>
      </c>
      <c r="K2517" t="str">
        <f>INDEX('Planning Periods'!$O$2:$O$540,MATCH('Table B Values'!A2517,'Planning Periods'!$A$2:$A$540,0))</f>
        <v>Sonoma County</v>
      </c>
    </row>
    <row r="2518" spans="1:11">
      <c r="A2518" t="s">
        <v>1176</v>
      </c>
      <c r="B2518">
        <v>2018</v>
      </c>
      <c r="C2518">
        <v>0</v>
      </c>
      <c r="D2518">
        <v>0</v>
      </c>
      <c r="E2518">
        <v>0</v>
      </c>
      <c r="F2518">
        <v>0</v>
      </c>
      <c r="G2518">
        <v>0</v>
      </c>
      <c r="H2518">
        <v>0</v>
      </c>
      <c r="I2518">
        <v>227</v>
      </c>
      <c r="J2518" t="s">
        <v>1276</v>
      </c>
      <c r="K2518" t="str">
        <f>INDEX('Planning Periods'!$O$2:$O$540,MATCH('Table B Values'!A2518,'Planning Periods'!$A$2:$A$540,0))</f>
        <v>Contra Costa County</v>
      </c>
    </row>
    <row r="2519" spans="1:11">
      <c r="A2519" t="s">
        <v>1051</v>
      </c>
      <c r="B2519">
        <v>2018</v>
      </c>
      <c r="C2519">
        <v>0</v>
      </c>
      <c r="D2519">
        <v>0</v>
      </c>
      <c r="E2519">
        <v>0</v>
      </c>
      <c r="F2519">
        <v>3</v>
      </c>
      <c r="G2519">
        <v>0</v>
      </c>
      <c r="H2519">
        <v>59</v>
      </c>
      <c r="I2519">
        <v>1</v>
      </c>
      <c r="J2519" t="s">
        <v>1276</v>
      </c>
      <c r="K2519" t="str">
        <f>INDEX('Planning Periods'!$O$2:$O$540,MATCH('Table B Values'!A2519,'Planning Periods'!$A$2:$A$540,0))</f>
        <v>Riverside County</v>
      </c>
    </row>
    <row r="2520" spans="1:11">
      <c r="A2520" t="s">
        <v>1170</v>
      </c>
      <c r="B2520">
        <v>2018</v>
      </c>
      <c r="C2520">
        <v>0</v>
      </c>
      <c r="D2520">
        <v>0</v>
      </c>
      <c r="E2520">
        <v>0</v>
      </c>
      <c r="F2520">
        <v>0</v>
      </c>
      <c r="G2520">
        <v>0</v>
      </c>
      <c r="H2520">
        <v>0</v>
      </c>
      <c r="I2520">
        <v>202</v>
      </c>
      <c r="J2520" t="s">
        <v>1276</v>
      </c>
      <c r="K2520" t="str">
        <f>INDEX('Planning Periods'!$O$2:$O$540,MATCH('Table B Values'!A2520,'Planning Periods'!$A$2:$A$540,0))</f>
        <v>Kings County</v>
      </c>
    </row>
    <row r="2521" spans="1:11">
      <c r="A2521" t="s">
        <v>1016</v>
      </c>
      <c r="B2521">
        <v>2018</v>
      </c>
      <c r="C2521">
        <v>0</v>
      </c>
      <c r="D2521">
        <v>0</v>
      </c>
      <c r="E2521">
        <v>4</v>
      </c>
      <c r="F2521">
        <v>0</v>
      </c>
      <c r="G2521">
        <v>0</v>
      </c>
      <c r="H2521">
        <v>0</v>
      </c>
      <c r="I2521">
        <v>25</v>
      </c>
      <c r="J2521" t="s">
        <v>1276</v>
      </c>
      <c r="K2521" t="str">
        <f>INDEX('Planning Periods'!$O$2:$O$540,MATCH('Table B Values'!A2521,'Planning Periods'!$A$2:$A$540,0))</f>
        <v>San Luis Obispo County</v>
      </c>
    </row>
    <row r="2522" spans="1:11">
      <c r="A2522" t="s">
        <v>1193</v>
      </c>
      <c r="B2522">
        <v>2018</v>
      </c>
      <c r="C2522">
        <v>0</v>
      </c>
      <c r="D2522">
        <v>0</v>
      </c>
      <c r="E2522">
        <v>0</v>
      </c>
      <c r="F2522">
        <v>0</v>
      </c>
      <c r="G2522">
        <v>0</v>
      </c>
      <c r="H2522">
        <v>0</v>
      </c>
      <c r="I2522">
        <v>2</v>
      </c>
      <c r="J2522" t="s">
        <v>1276</v>
      </c>
      <c r="K2522" t="str">
        <f>INDEX('Planning Periods'!$O$2:$O$540,MATCH('Table B Values'!A2522,'Planning Periods'!$A$2:$A$540,0))</f>
        <v>Monterey County</v>
      </c>
    </row>
    <row r="2523" spans="1:11">
      <c r="A2523" t="s">
        <v>1169</v>
      </c>
      <c r="B2523">
        <v>2018</v>
      </c>
      <c r="C2523">
        <v>0</v>
      </c>
      <c r="D2523">
        <v>0</v>
      </c>
      <c r="E2523">
        <v>0</v>
      </c>
      <c r="F2523">
        <v>0</v>
      </c>
      <c r="G2523">
        <v>0</v>
      </c>
      <c r="H2523">
        <v>3</v>
      </c>
      <c r="I2523">
        <v>10</v>
      </c>
      <c r="J2523" t="s">
        <v>1276</v>
      </c>
      <c r="K2523" t="str">
        <f>INDEX('Planning Periods'!$O$2:$O$540,MATCH('Table B Values'!A2523,'Planning Periods'!$A$2:$A$540,0))</f>
        <v>San Mateo County</v>
      </c>
    </row>
    <row r="2524" spans="1:11">
      <c r="A2524" t="s">
        <v>1173</v>
      </c>
      <c r="B2524">
        <v>2018</v>
      </c>
      <c r="C2524">
        <v>30</v>
      </c>
      <c r="D2524">
        <v>0</v>
      </c>
      <c r="E2524">
        <v>7</v>
      </c>
      <c r="F2524">
        <v>0</v>
      </c>
      <c r="G2524">
        <v>0</v>
      </c>
      <c r="H2524">
        <v>0</v>
      </c>
      <c r="I2524">
        <v>62</v>
      </c>
      <c r="J2524" t="s">
        <v>1276</v>
      </c>
      <c r="K2524" t="str">
        <f>INDEX('Planning Periods'!$O$2:$O$540,MATCH('Table B Values'!A2524,'Planning Periods'!$A$2:$A$540,0))</f>
        <v>Santa Barbara County</v>
      </c>
    </row>
    <row r="2525" spans="1:11">
      <c r="A2525" t="s">
        <v>1044</v>
      </c>
      <c r="B2525">
        <v>2018</v>
      </c>
      <c r="C2525">
        <v>68</v>
      </c>
      <c r="D2525">
        <v>0</v>
      </c>
      <c r="E2525">
        <v>0</v>
      </c>
      <c r="F2525">
        <v>0</v>
      </c>
      <c r="G2525">
        <v>0</v>
      </c>
      <c r="H2525">
        <v>4</v>
      </c>
      <c r="I2525">
        <v>123</v>
      </c>
      <c r="J2525" t="s">
        <v>1276</v>
      </c>
      <c r="K2525" t="str">
        <f>INDEX('Planning Periods'!$O$2:$O$540,MATCH('Table B Values'!A2525,'Planning Periods'!$A$2:$A$540,0))</f>
        <v>Riverside County</v>
      </c>
    </row>
    <row r="2526" spans="1:11">
      <c r="A2526" t="s">
        <v>1243</v>
      </c>
      <c r="B2526">
        <v>2018</v>
      </c>
      <c r="C2526">
        <v>0</v>
      </c>
      <c r="D2526">
        <v>0</v>
      </c>
      <c r="E2526">
        <v>0</v>
      </c>
      <c r="F2526">
        <v>3</v>
      </c>
      <c r="G2526">
        <v>0</v>
      </c>
      <c r="H2526">
        <v>0</v>
      </c>
      <c r="I2526">
        <v>20</v>
      </c>
      <c r="J2526" t="s">
        <v>1276</v>
      </c>
      <c r="K2526" t="str">
        <f>INDEX('Planning Periods'!$O$2:$O$540,MATCH('Table B Values'!A2526,'Planning Periods'!$A$2:$A$540,0))</f>
        <v>Los Angeles County</v>
      </c>
    </row>
    <row r="2527" spans="1:11">
      <c r="A2527" t="s">
        <v>1244</v>
      </c>
      <c r="B2527">
        <v>2018</v>
      </c>
      <c r="C2527">
        <v>0</v>
      </c>
      <c r="D2527">
        <v>0</v>
      </c>
      <c r="E2527">
        <v>0</v>
      </c>
      <c r="F2527">
        <v>0</v>
      </c>
      <c r="G2527">
        <v>0</v>
      </c>
      <c r="H2527">
        <v>5</v>
      </c>
      <c r="I2527">
        <v>0</v>
      </c>
      <c r="J2527" t="s">
        <v>1276</v>
      </c>
      <c r="K2527" t="str">
        <f>INDEX('Planning Periods'!$O$2:$O$540,MATCH('Table B Values'!A2527,'Planning Periods'!$A$2:$A$540,0))</f>
        <v>Santa Barbara County</v>
      </c>
    </row>
    <row r="2528" spans="1:11">
      <c r="A2528" t="s">
        <v>907</v>
      </c>
      <c r="B2528">
        <v>2018</v>
      </c>
      <c r="C2528">
        <v>11</v>
      </c>
      <c r="D2528">
        <v>0</v>
      </c>
      <c r="E2528">
        <v>36</v>
      </c>
      <c r="F2528">
        <v>0</v>
      </c>
      <c r="G2528">
        <v>0</v>
      </c>
      <c r="H2528">
        <v>0</v>
      </c>
      <c r="I2528">
        <v>222</v>
      </c>
      <c r="J2528" t="s">
        <v>1276</v>
      </c>
      <c r="K2528" t="str">
        <f>INDEX('Planning Periods'!$O$2:$O$540,MATCH('Table B Values'!A2528,'Planning Periods'!$A$2:$A$540,0))</f>
        <v>Los Angeles County</v>
      </c>
    </row>
    <row r="2529" spans="1:11">
      <c r="A2529" t="s">
        <v>1182</v>
      </c>
      <c r="B2529">
        <v>2018</v>
      </c>
      <c r="C2529">
        <v>0</v>
      </c>
      <c r="D2529">
        <v>0</v>
      </c>
      <c r="E2529">
        <v>0</v>
      </c>
      <c r="F2529">
        <v>0</v>
      </c>
      <c r="G2529">
        <v>0</v>
      </c>
      <c r="H2529">
        <v>0</v>
      </c>
      <c r="I2529">
        <v>24</v>
      </c>
      <c r="J2529" t="s">
        <v>1276</v>
      </c>
      <c r="K2529" t="str">
        <f>INDEX('Planning Periods'!$O$2:$O$540,MATCH('Table B Values'!A2529,'Planning Periods'!$A$2:$A$540,0))</f>
        <v>Merced County</v>
      </c>
    </row>
    <row r="2530" spans="1:11">
      <c r="A2530" t="s">
        <v>1181</v>
      </c>
      <c r="B2530">
        <v>2018</v>
      </c>
      <c r="C2530">
        <v>34</v>
      </c>
      <c r="D2530">
        <v>0</v>
      </c>
      <c r="E2530">
        <v>10</v>
      </c>
      <c r="F2530">
        <v>0</v>
      </c>
      <c r="G2530">
        <v>8</v>
      </c>
      <c r="H2530">
        <v>18</v>
      </c>
      <c r="I2530">
        <v>235</v>
      </c>
      <c r="J2530" t="s">
        <v>1276</v>
      </c>
      <c r="K2530" t="str">
        <f>INDEX('Planning Periods'!$O$2:$O$540,MATCH('Table B Values'!A2530,'Planning Periods'!$A$2:$A$540,0))</f>
        <v>Alameda County</v>
      </c>
    </row>
    <row r="2531" spans="1:11">
      <c r="A2531" t="s">
        <v>893</v>
      </c>
      <c r="B2531">
        <v>2018</v>
      </c>
      <c r="C2531">
        <v>0</v>
      </c>
      <c r="D2531">
        <v>0</v>
      </c>
      <c r="E2531">
        <v>0</v>
      </c>
      <c r="F2531">
        <v>0</v>
      </c>
      <c r="G2531">
        <v>0</v>
      </c>
      <c r="H2531">
        <v>0</v>
      </c>
      <c r="I2531">
        <v>52</v>
      </c>
      <c r="J2531" t="s">
        <v>1276</v>
      </c>
      <c r="K2531" t="str">
        <f>INDEX('Planning Periods'!$O$2:$O$540,MATCH('Table B Values'!A2531,'Planning Periods'!$A$2:$A$540,0))</f>
        <v>Sutter County</v>
      </c>
    </row>
    <row r="2532" spans="1:11">
      <c r="A2532" t="s">
        <v>900</v>
      </c>
      <c r="B2532">
        <v>2018</v>
      </c>
      <c r="C2532">
        <v>0</v>
      </c>
      <c r="D2532">
        <v>36</v>
      </c>
      <c r="E2532">
        <v>0</v>
      </c>
      <c r="F2532">
        <v>50</v>
      </c>
      <c r="G2532">
        <v>0</v>
      </c>
      <c r="H2532">
        <v>1</v>
      </c>
      <c r="I2532">
        <v>40</v>
      </c>
      <c r="J2532" t="s">
        <v>1276</v>
      </c>
      <c r="K2532" t="str">
        <f>INDEX('Planning Periods'!$O$2:$O$540,MATCH('Table B Values'!A2532,'Planning Periods'!$A$2:$A$540,0))</f>
        <v>San Bernardino County</v>
      </c>
    </row>
    <row r="2533" spans="1:11">
      <c r="A2533" t="s">
        <v>1183</v>
      </c>
      <c r="B2533">
        <v>2018</v>
      </c>
      <c r="C2533">
        <v>0</v>
      </c>
      <c r="D2533">
        <v>0</v>
      </c>
      <c r="E2533">
        <v>0</v>
      </c>
      <c r="F2533">
        <v>0</v>
      </c>
      <c r="G2533">
        <v>0</v>
      </c>
      <c r="H2533">
        <v>48</v>
      </c>
      <c r="I2533">
        <v>170</v>
      </c>
      <c r="J2533" t="s">
        <v>1276</v>
      </c>
      <c r="K2533" t="str">
        <f>INDEX('Planning Periods'!$O$2:$O$540,MATCH('Table B Values'!A2533,'Planning Periods'!$A$2:$A$540,0))</f>
        <v>San Joaquin County</v>
      </c>
    </row>
    <row r="2534" spans="1:11">
      <c r="A2534" t="s">
        <v>1246</v>
      </c>
      <c r="B2534">
        <v>2018</v>
      </c>
      <c r="C2534">
        <v>0</v>
      </c>
      <c r="D2534">
        <v>0</v>
      </c>
      <c r="E2534">
        <v>0</v>
      </c>
      <c r="F2534">
        <v>0</v>
      </c>
      <c r="G2534">
        <v>0</v>
      </c>
      <c r="H2534">
        <v>0</v>
      </c>
      <c r="I2534">
        <v>69</v>
      </c>
      <c r="J2534" t="s">
        <v>1276</v>
      </c>
      <c r="K2534" t="str">
        <f>INDEX('Planning Periods'!$O$2:$O$540,MATCH('Table B Values'!A2534,'Planning Periods'!$A$2:$A$540,0))</f>
        <v>Madera County</v>
      </c>
    </row>
    <row r="2535" spans="1:11">
      <c r="A2535" t="s">
        <v>1247</v>
      </c>
      <c r="B2535">
        <v>2018</v>
      </c>
      <c r="C2535">
        <v>0</v>
      </c>
      <c r="D2535">
        <v>0</v>
      </c>
      <c r="E2535">
        <v>0</v>
      </c>
      <c r="F2535">
        <v>10</v>
      </c>
      <c r="G2535">
        <v>0</v>
      </c>
      <c r="H2535">
        <v>0</v>
      </c>
      <c r="I2535">
        <v>295</v>
      </c>
      <c r="J2535" t="s">
        <v>1276</v>
      </c>
      <c r="K2535" t="str">
        <f>INDEX('Planning Periods'!$O$2:$O$540,MATCH('Table B Values'!A2535,'Planning Periods'!$A$2:$A$540,0))</f>
        <v>Madera County</v>
      </c>
    </row>
    <row r="2536" spans="1:11">
      <c r="A2536" t="s">
        <v>877</v>
      </c>
      <c r="B2536">
        <v>2018</v>
      </c>
      <c r="C2536">
        <v>0</v>
      </c>
      <c r="D2536">
        <v>0</v>
      </c>
      <c r="E2536">
        <v>0</v>
      </c>
      <c r="F2536">
        <v>0</v>
      </c>
      <c r="G2536">
        <v>0</v>
      </c>
      <c r="H2536">
        <v>0</v>
      </c>
      <c r="I2536">
        <v>17</v>
      </c>
      <c r="J2536" t="s">
        <v>1276</v>
      </c>
      <c r="K2536" t="str">
        <f>INDEX('Planning Periods'!$O$2:$O$540,MATCH('Table B Values'!A2536,'Planning Periods'!$A$2:$A$540,0))</f>
        <v>Los Angeles County</v>
      </c>
    </row>
    <row r="2537" spans="1:11">
      <c r="A2537" t="s">
        <v>1248</v>
      </c>
      <c r="B2537">
        <v>2018</v>
      </c>
      <c r="C2537">
        <v>0</v>
      </c>
      <c r="D2537">
        <v>0</v>
      </c>
      <c r="E2537">
        <v>0</v>
      </c>
      <c r="F2537">
        <v>0</v>
      </c>
      <c r="G2537">
        <v>0</v>
      </c>
      <c r="H2537">
        <v>16</v>
      </c>
      <c r="I2537">
        <v>7</v>
      </c>
      <c r="J2537" t="s">
        <v>1276</v>
      </c>
      <c r="K2537" t="str">
        <f>INDEX('Planning Periods'!$O$2:$O$540,MATCH('Table B Values'!A2537,'Planning Periods'!$A$2:$A$540,0))</f>
        <v>Santa Clara County</v>
      </c>
    </row>
    <row r="2538" spans="1:11">
      <c r="A2538" t="s">
        <v>1245</v>
      </c>
      <c r="B2538">
        <v>2018</v>
      </c>
      <c r="C2538">
        <v>0</v>
      </c>
      <c r="D2538">
        <v>3</v>
      </c>
      <c r="E2538">
        <v>0</v>
      </c>
      <c r="F2538">
        <v>1</v>
      </c>
      <c r="G2538">
        <v>0</v>
      </c>
      <c r="H2538">
        <v>1</v>
      </c>
      <c r="I2538">
        <v>23</v>
      </c>
      <c r="J2538" t="s">
        <v>1276</v>
      </c>
      <c r="K2538" t="str">
        <f>INDEX('Planning Periods'!$O$2:$O$540,MATCH('Table B Values'!A2538,'Planning Periods'!$A$2:$A$540,0))</f>
        <v>Santa Clara County</v>
      </c>
    </row>
    <row r="2539" spans="1:11">
      <c r="A2539" t="s">
        <v>1242</v>
      </c>
      <c r="B2539">
        <v>2018</v>
      </c>
      <c r="C2539">
        <v>0</v>
      </c>
      <c r="D2539">
        <v>0</v>
      </c>
      <c r="E2539">
        <v>2</v>
      </c>
      <c r="F2539">
        <v>8</v>
      </c>
      <c r="G2539">
        <v>1</v>
      </c>
      <c r="H2539">
        <v>0</v>
      </c>
      <c r="I2539">
        <v>60</v>
      </c>
      <c r="J2539" t="s">
        <v>1276</v>
      </c>
      <c r="K2539" t="str">
        <f>INDEX('Planning Periods'!$O$2:$O$540,MATCH('Table B Values'!A2539,'Planning Periods'!$A$2:$A$540,0))</f>
        <v>Santa Clara County</v>
      </c>
    </row>
    <row r="2540" spans="1:11">
      <c r="A2540" t="s">
        <v>910</v>
      </c>
      <c r="B2540">
        <v>2018</v>
      </c>
      <c r="C2540">
        <v>0</v>
      </c>
      <c r="D2540">
        <v>0</v>
      </c>
      <c r="E2540">
        <v>0</v>
      </c>
      <c r="F2540">
        <v>0</v>
      </c>
      <c r="G2540">
        <v>0</v>
      </c>
      <c r="H2540">
        <v>0</v>
      </c>
      <c r="I2540">
        <v>64</v>
      </c>
      <c r="J2540" t="s">
        <v>1276</v>
      </c>
      <c r="K2540" t="str">
        <f>INDEX('Planning Periods'!$O$2:$O$540,MATCH('Table B Values'!A2540,'Planning Periods'!$A$2:$A$540,0))</f>
        <v>Orange County</v>
      </c>
    </row>
    <row r="2541" spans="1:11">
      <c r="A2541" t="s">
        <v>773</v>
      </c>
      <c r="B2541">
        <v>2018</v>
      </c>
      <c r="C2541">
        <v>1101</v>
      </c>
      <c r="D2541">
        <v>0</v>
      </c>
      <c r="E2541">
        <v>326</v>
      </c>
      <c r="F2541">
        <v>0</v>
      </c>
      <c r="G2541">
        <v>154</v>
      </c>
      <c r="H2541">
        <v>14</v>
      </c>
      <c r="I2541">
        <v>19236</v>
      </c>
      <c r="J2541" t="s">
        <v>1276</v>
      </c>
      <c r="K2541" t="str">
        <f>INDEX('Planning Periods'!$O$2:$O$540,MATCH('Table B Values'!A2541,'Planning Periods'!$A$2:$A$540,0))</f>
        <v>Los Angeles County</v>
      </c>
    </row>
    <row r="2542" spans="1:11">
      <c r="A2542" t="s">
        <v>1249</v>
      </c>
      <c r="B2542">
        <v>2018</v>
      </c>
      <c r="C2542">
        <v>0</v>
      </c>
      <c r="D2542">
        <v>0</v>
      </c>
      <c r="E2542">
        <v>0</v>
      </c>
      <c r="F2542">
        <v>1</v>
      </c>
      <c r="G2542">
        <v>0</v>
      </c>
      <c r="H2542">
        <v>4</v>
      </c>
      <c r="I2542">
        <v>258</v>
      </c>
      <c r="J2542" t="s">
        <v>1276</v>
      </c>
      <c r="K2542" t="str">
        <f>INDEX('Planning Periods'!$O$2:$O$540,MATCH('Table B Values'!A2542,'Planning Periods'!$A$2:$A$540,0))</f>
        <v>Merced County</v>
      </c>
    </row>
    <row r="2543" spans="1:11">
      <c r="A2543" t="s">
        <v>905</v>
      </c>
      <c r="B2543">
        <v>2018</v>
      </c>
      <c r="C2543">
        <v>38</v>
      </c>
      <c r="D2543">
        <v>0</v>
      </c>
      <c r="E2543">
        <v>14</v>
      </c>
      <c r="F2543">
        <v>0</v>
      </c>
      <c r="G2543">
        <v>19</v>
      </c>
      <c r="H2543">
        <v>0</v>
      </c>
      <c r="I2543">
        <v>562</v>
      </c>
      <c r="J2543" t="s">
        <v>1276</v>
      </c>
      <c r="K2543" t="str">
        <f>INDEX('Planning Periods'!$O$2:$O$540,MATCH('Table B Values'!A2543,'Planning Periods'!$A$2:$A$540,0))</f>
        <v>Los Angeles County</v>
      </c>
    </row>
    <row r="2544" spans="1:11">
      <c r="A2544" t="s">
        <v>1185</v>
      </c>
      <c r="B2544">
        <v>2018</v>
      </c>
      <c r="C2544">
        <v>0</v>
      </c>
      <c r="D2544">
        <v>0</v>
      </c>
      <c r="E2544">
        <v>0</v>
      </c>
      <c r="F2544">
        <v>1</v>
      </c>
      <c r="G2544">
        <v>0</v>
      </c>
      <c r="H2544">
        <v>20</v>
      </c>
      <c r="I2544">
        <v>0</v>
      </c>
      <c r="J2544" t="s">
        <v>1276</v>
      </c>
      <c r="K2544" t="str">
        <f>INDEX('Planning Periods'!$O$2:$O$540,MATCH('Table B Values'!A2544,'Planning Periods'!$A$2:$A$540,0))</f>
        <v>Tulare County</v>
      </c>
    </row>
    <row r="2545" spans="1:11">
      <c r="A2545" t="s">
        <v>1035</v>
      </c>
      <c r="B2545">
        <v>2018</v>
      </c>
      <c r="C2545">
        <v>0</v>
      </c>
      <c r="D2545">
        <v>0</v>
      </c>
      <c r="E2545">
        <v>0</v>
      </c>
      <c r="F2545">
        <v>2</v>
      </c>
      <c r="G2545">
        <v>0</v>
      </c>
      <c r="H2545">
        <v>56</v>
      </c>
      <c r="I2545">
        <v>286</v>
      </c>
      <c r="J2545" t="s">
        <v>1276</v>
      </c>
      <c r="K2545" t="str">
        <f>INDEX('Planning Periods'!$O$2:$O$540,MATCH('Table B Values'!A2545,'Planning Periods'!$A$2:$A$540,0))</f>
        <v>Riverside County</v>
      </c>
    </row>
    <row r="2546" spans="1:11">
      <c r="A2546" t="s">
        <v>1040</v>
      </c>
      <c r="B2546">
        <v>2018</v>
      </c>
      <c r="C2546">
        <v>0</v>
      </c>
      <c r="D2546">
        <v>0</v>
      </c>
      <c r="E2546">
        <v>24</v>
      </c>
      <c r="F2546">
        <v>0</v>
      </c>
      <c r="G2546">
        <v>0</v>
      </c>
      <c r="H2546">
        <v>0</v>
      </c>
      <c r="I2546">
        <v>1</v>
      </c>
      <c r="J2546" t="s">
        <v>1276</v>
      </c>
      <c r="K2546" t="str">
        <f>INDEX('Planning Periods'!$O$2:$O$540,MATCH('Table B Values'!A2546,'Planning Periods'!$A$2:$A$540,0))</f>
        <v>Lake County</v>
      </c>
    </row>
    <row r="2547" spans="1:11">
      <c r="A2547" t="s">
        <v>1033</v>
      </c>
      <c r="B2547">
        <v>2018</v>
      </c>
      <c r="C2547">
        <v>0</v>
      </c>
      <c r="D2547">
        <v>0</v>
      </c>
      <c r="E2547">
        <v>0</v>
      </c>
      <c r="F2547">
        <v>0</v>
      </c>
      <c r="G2547">
        <v>0</v>
      </c>
      <c r="H2547">
        <v>1</v>
      </c>
      <c r="I2547">
        <v>237</v>
      </c>
      <c r="J2547" t="s">
        <v>1276</v>
      </c>
      <c r="K2547" t="str">
        <f>INDEX('Planning Periods'!$O$2:$O$540,MATCH('Table B Values'!A2547,'Planning Periods'!$A$2:$A$540,0))</f>
        <v>Orange County</v>
      </c>
    </row>
    <row r="2548" spans="1:11">
      <c r="A2548" t="s">
        <v>930</v>
      </c>
      <c r="B2548">
        <v>2018</v>
      </c>
      <c r="C2548">
        <v>0</v>
      </c>
      <c r="D2548">
        <v>8</v>
      </c>
      <c r="E2548">
        <v>0</v>
      </c>
      <c r="F2548">
        <v>17</v>
      </c>
      <c r="G2548">
        <v>0</v>
      </c>
      <c r="H2548">
        <v>22</v>
      </c>
      <c r="I2548" s="359">
        <v>16</v>
      </c>
      <c r="J2548" t="s">
        <v>1276</v>
      </c>
      <c r="K2548" t="str">
        <f>INDEX('Planning Periods'!$O$2:$O$540,MATCH('Table B Values'!A2548,'Planning Periods'!$A$2:$A$540,0))</f>
        <v>Lake County</v>
      </c>
    </row>
    <row r="2549" spans="1:11">
      <c r="A2549" t="s">
        <v>1046</v>
      </c>
      <c r="B2549">
        <v>2018</v>
      </c>
      <c r="C2549">
        <v>0</v>
      </c>
      <c r="D2549">
        <v>0</v>
      </c>
      <c r="E2549">
        <v>1</v>
      </c>
      <c r="F2549">
        <v>0</v>
      </c>
      <c r="G2549">
        <v>0</v>
      </c>
      <c r="H2549">
        <v>4</v>
      </c>
      <c r="I2549">
        <v>7</v>
      </c>
      <c r="J2549" t="s">
        <v>1276</v>
      </c>
      <c r="K2549" t="str">
        <f>INDEX('Planning Periods'!$O$2:$O$540,MATCH('Table B Values'!A2549,'Planning Periods'!$A$2:$A$540,0))</f>
        <v>Orange County</v>
      </c>
    </row>
    <row r="2550" spans="1:11">
      <c r="A2550" t="s">
        <v>1192</v>
      </c>
      <c r="B2550">
        <v>2018</v>
      </c>
      <c r="C2550">
        <v>0</v>
      </c>
      <c r="D2550">
        <v>0</v>
      </c>
      <c r="E2550">
        <v>0</v>
      </c>
      <c r="F2550">
        <v>0</v>
      </c>
      <c r="G2550">
        <v>0</v>
      </c>
      <c r="H2550">
        <v>2</v>
      </c>
      <c r="I2550">
        <v>29</v>
      </c>
      <c r="J2550" t="s">
        <v>1276</v>
      </c>
      <c r="K2550" t="str">
        <f>INDEX('Planning Periods'!$O$2:$O$540,MATCH('Table B Values'!A2550,'Planning Periods'!$A$2:$A$540,0))</f>
        <v>Contra Costa County</v>
      </c>
    </row>
    <row r="2551" spans="1:11">
      <c r="A2551" t="s">
        <v>1042</v>
      </c>
      <c r="B2551">
        <v>2018</v>
      </c>
      <c r="C2551">
        <v>2</v>
      </c>
      <c r="D2551">
        <v>3</v>
      </c>
      <c r="E2551">
        <v>0</v>
      </c>
      <c r="F2551">
        <v>0</v>
      </c>
      <c r="G2551">
        <v>4</v>
      </c>
      <c r="H2551">
        <v>0</v>
      </c>
      <c r="I2551">
        <v>38</v>
      </c>
      <c r="J2551" t="s">
        <v>1276</v>
      </c>
      <c r="K2551" t="str">
        <f>INDEX('Planning Periods'!$O$2:$O$540,MATCH('Table B Values'!A2551,'Planning Periods'!$A$2:$A$540,0))</f>
        <v>Los Angeles County</v>
      </c>
    </row>
    <row r="2552" spans="1:11">
      <c r="A2552" t="s">
        <v>885</v>
      </c>
      <c r="B2552">
        <v>2018</v>
      </c>
      <c r="C2552">
        <v>9</v>
      </c>
      <c r="D2552">
        <v>0</v>
      </c>
      <c r="E2552">
        <v>0</v>
      </c>
      <c r="F2552">
        <v>0</v>
      </c>
      <c r="G2552">
        <v>0</v>
      </c>
      <c r="H2552">
        <v>0</v>
      </c>
      <c r="I2552">
        <v>291</v>
      </c>
      <c r="J2552" t="s">
        <v>1276</v>
      </c>
      <c r="K2552" t="str">
        <f>INDEX('Planning Periods'!$O$2:$O$540,MATCH('Table B Values'!A2552,'Planning Periods'!$A$2:$A$540,0))</f>
        <v>Orange County</v>
      </c>
    </row>
    <row r="2553" spans="1:11">
      <c r="A2553" t="s">
        <v>1184</v>
      </c>
      <c r="B2553">
        <v>2018</v>
      </c>
      <c r="C2553">
        <v>0</v>
      </c>
      <c r="D2553">
        <v>0</v>
      </c>
      <c r="E2553">
        <v>0</v>
      </c>
      <c r="F2553">
        <v>0</v>
      </c>
      <c r="G2553">
        <v>0</v>
      </c>
      <c r="H2553">
        <v>8</v>
      </c>
      <c r="I2553">
        <v>0</v>
      </c>
      <c r="J2553" t="s">
        <v>1276</v>
      </c>
      <c r="K2553" t="str">
        <f>INDEX('Planning Periods'!$O$2:$O$540,MATCH('Table B Values'!A2553,'Planning Periods'!$A$2:$A$540,0))</f>
        <v>Kings County</v>
      </c>
    </row>
    <row r="2554" spans="1:11">
      <c r="A2554" t="s">
        <v>891</v>
      </c>
      <c r="B2554">
        <v>2018</v>
      </c>
      <c r="C2554">
        <v>0</v>
      </c>
      <c r="D2554">
        <v>0</v>
      </c>
      <c r="E2554">
        <v>0</v>
      </c>
      <c r="F2554">
        <v>0</v>
      </c>
      <c r="G2554">
        <v>0</v>
      </c>
      <c r="H2554">
        <v>29</v>
      </c>
      <c r="I2554">
        <v>16</v>
      </c>
      <c r="J2554" t="s">
        <v>1276</v>
      </c>
      <c r="K2554" t="str">
        <f>INDEX('Planning Periods'!$O$2:$O$540,MATCH('Table B Values'!A2554,'Planning Periods'!$A$2:$A$540,0))</f>
        <v>Placer County</v>
      </c>
    </row>
    <row r="2555" spans="1:11">
      <c r="A2555" t="s">
        <v>898</v>
      </c>
      <c r="B2555">
        <v>2018</v>
      </c>
      <c r="C2555">
        <v>0</v>
      </c>
      <c r="D2555">
        <v>0</v>
      </c>
      <c r="E2555">
        <v>0</v>
      </c>
      <c r="F2555">
        <v>1</v>
      </c>
      <c r="G2555">
        <v>0</v>
      </c>
      <c r="H2555">
        <v>24</v>
      </c>
      <c r="I2555">
        <v>3</v>
      </c>
      <c r="J2555" t="s">
        <v>1276</v>
      </c>
      <c r="K2555" t="str">
        <f>INDEX('Planning Periods'!$O$2:$O$540,MATCH('Table B Values'!A2555,'Planning Periods'!$A$2:$A$540,0))</f>
        <v>San Diego County</v>
      </c>
    </row>
    <row r="2556" spans="1:11">
      <c r="A2556" t="s">
        <v>1158</v>
      </c>
      <c r="B2556">
        <v>2018</v>
      </c>
      <c r="C2556">
        <v>135</v>
      </c>
      <c r="D2556">
        <v>0</v>
      </c>
      <c r="E2556">
        <v>40</v>
      </c>
      <c r="F2556">
        <v>0</v>
      </c>
      <c r="G2556">
        <v>0</v>
      </c>
      <c r="H2556">
        <v>0</v>
      </c>
      <c r="I2556">
        <v>33</v>
      </c>
      <c r="J2556" t="s">
        <v>1276</v>
      </c>
      <c r="K2556" t="str">
        <f>INDEX('Planning Periods'!$O$2:$O$540,MATCH('Table B Values'!A2556,'Planning Periods'!$A$2:$A$540,0))</f>
        <v>Los Angeles County</v>
      </c>
    </row>
    <row r="2557" spans="1:11">
      <c r="A2557" t="s">
        <v>1038</v>
      </c>
      <c r="B2557">
        <v>2018</v>
      </c>
      <c r="C2557">
        <v>0</v>
      </c>
      <c r="D2557">
        <v>9</v>
      </c>
      <c r="E2557">
        <v>0</v>
      </c>
      <c r="F2557">
        <v>0</v>
      </c>
      <c r="G2557">
        <v>0</v>
      </c>
      <c r="H2557">
        <v>1</v>
      </c>
      <c r="I2557">
        <v>0</v>
      </c>
      <c r="J2557" t="s">
        <v>1276</v>
      </c>
      <c r="K2557" t="str">
        <f>INDEX('Planning Periods'!$O$2:$O$540,MATCH('Table B Values'!A2557,'Planning Periods'!$A$2:$A$540,0))</f>
        <v>Los Angeles County</v>
      </c>
    </row>
    <row r="2558" spans="1:11">
      <c r="A2558" t="s">
        <v>1178</v>
      </c>
      <c r="B2558">
        <v>2018</v>
      </c>
      <c r="C2558" s="359">
        <v>0</v>
      </c>
      <c r="D2558">
        <v>1</v>
      </c>
      <c r="E2558">
        <v>0</v>
      </c>
      <c r="F2558">
        <v>0</v>
      </c>
      <c r="G2558">
        <v>0</v>
      </c>
      <c r="H2558">
        <v>0</v>
      </c>
      <c r="I2558" s="359">
        <v>3</v>
      </c>
      <c r="J2558" t="s">
        <v>1276</v>
      </c>
      <c r="K2558" t="str">
        <f>INDEX('Planning Periods'!$O$2:$O$540,MATCH('Table B Values'!A2558,'Planning Periods'!$A$2:$A$540,0))</f>
        <v>Marin County</v>
      </c>
    </row>
    <row r="2559" spans="1:11">
      <c r="A2559" t="s">
        <v>1180</v>
      </c>
      <c r="B2559">
        <v>2018</v>
      </c>
      <c r="C2559">
        <v>0</v>
      </c>
      <c r="D2559">
        <v>0</v>
      </c>
      <c r="E2559">
        <v>0</v>
      </c>
      <c r="F2559">
        <v>0</v>
      </c>
      <c r="G2559">
        <v>0</v>
      </c>
      <c r="H2559">
        <v>0</v>
      </c>
      <c r="I2559">
        <v>20</v>
      </c>
      <c r="J2559" t="s">
        <v>1276</v>
      </c>
      <c r="K2559" t="str">
        <f>INDEX('Planning Periods'!$O$2:$O$540,MATCH('Table B Values'!A2559,'Planning Periods'!$A$2:$A$540,0))</f>
        <v>Los Angeles County</v>
      </c>
    </row>
    <row r="2560" spans="1:11">
      <c r="A2560" t="s">
        <v>1179</v>
      </c>
      <c r="B2560">
        <v>2018</v>
      </c>
      <c r="C2560">
        <v>0</v>
      </c>
      <c r="D2560">
        <v>0</v>
      </c>
      <c r="E2560">
        <v>0</v>
      </c>
      <c r="F2560">
        <v>0</v>
      </c>
      <c r="G2560">
        <v>0</v>
      </c>
      <c r="H2560">
        <v>0</v>
      </c>
      <c r="I2560">
        <v>383</v>
      </c>
      <c r="J2560" t="s">
        <v>1276</v>
      </c>
      <c r="K2560" t="str">
        <f>INDEX('Planning Periods'!$O$2:$O$540,MATCH('Table B Values'!A2560,'Planning Periods'!$A$2:$A$540,0))</f>
        <v>San Joaquin County</v>
      </c>
    </row>
    <row r="2561" spans="1:11">
      <c r="A2561" t="s">
        <v>1202</v>
      </c>
      <c r="B2561">
        <v>2017</v>
      </c>
      <c r="C2561">
        <v>0</v>
      </c>
      <c r="D2561">
        <v>0</v>
      </c>
      <c r="E2561">
        <v>0</v>
      </c>
      <c r="F2561">
        <v>0</v>
      </c>
      <c r="G2561">
        <v>0</v>
      </c>
      <c r="H2561">
        <v>2</v>
      </c>
      <c r="I2561">
        <v>5</v>
      </c>
      <c r="J2561" t="s">
        <v>1276</v>
      </c>
      <c r="K2561" t="str">
        <f>INDEX('Planning Periods'!$O$2:$O$540,MATCH('Table B Values'!A2561,'Planning Periods'!$A$2:$A$540,0))</f>
        <v>Contra Costa County</v>
      </c>
    </row>
    <row r="2562" spans="1:11">
      <c r="A2562" t="s">
        <v>1203</v>
      </c>
      <c r="B2562">
        <v>2017</v>
      </c>
      <c r="C2562">
        <v>0</v>
      </c>
      <c r="D2562">
        <v>0</v>
      </c>
      <c r="E2562">
        <v>6</v>
      </c>
      <c r="F2562">
        <v>1</v>
      </c>
      <c r="G2562">
        <v>0</v>
      </c>
      <c r="H2562">
        <v>6</v>
      </c>
      <c r="I2562">
        <v>102</v>
      </c>
      <c r="J2562" t="s">
        <v>1276</v>
      </c>
      <c r="K2562" t="str">
        <f>INDEX('Planning Periods'!$O$2:$O$540,MATCH('Table B Values'!A2562,'Planning Periods'!$A$2:$A$540,0))</f>
        <v>Alameda County</v>
      </c>
    </row>
    <row r="2563" spans="1:11">
      <c r="A2563" t="s">
        <v>854</v>
      </c>
      <c r="B2563">
        <v>2017</v>
      </c>
      <c r="C2563">
        <v>0</v>
      </c>
      <c r="D2563">
        <v>0</v>
      </c>
      <c r="E2563">
        <v>0</v>
      </c>
      <c r="F2563">
        <v>0</v>
      </c>
      <c r="G2563">
        <v>0</v>
      </c>
      <c r="H2563">
        <v>15</v>
      </c>
      <c r="I2563">
        <v>25</v>
      </c>
      <c r="J2563" t="s">
        <v>1276</v>
      </c>
      <c r="K2563" t="str">
        <f>INDEX('Planning Periods'!$O$2:$O$540,MATCH('Table B Values'!A2563,'Planning Periods'!$A$2:$A$540,0))</f>
        <v>Plumas County</v>
      </c>
    </row>
    <row r="2564" spans="1:11">
      <c r="A2564" t="s">
        <v>852</v>
      </c>
      <c r="B2564">
        <v>2017</v>
      </c>
      <c r="C2564">
        <v>0</v>
      </c>
      <c r="D2564">
        <v>0</v>
      </c>
      <c r="E2564">
        <v>0</v>
      </c>
      <c r="F2564">
        <v>0</v>
      </c>
      <c r="G2564">
        <v>0</v>
      </c>
      <c r="H2564">
        <v>18</v>
      </c>
      <c r="I2564">
        <v>1</v>
      </c>
      <c r="J2564" t="s">
        <v>1276</v>
      </c>
      <c r="K2564" t="str">
        <f>INDEX('Planning Periods'!$O$2:$O$540,MATCH('Table B Values'!A2564,'Planning Periods'!$A$2:$A$540,0))</f>
        <v>El Dorado County</v>
      </c>
    </row>
    <row r="2565" spans="1:11">
      <c r="A2565" t="s">
        <v>1205</v>
      </c>
      <c r="B2565">
        <v>2017</v>
      </c>
      <c r="C2565">
        <v>0</v>
      </c>
      <c r="D2565">
        <v>0</v>
      </c>
      <c r="E2565">
        <v>6</v>
      </c>
      <c r="F2565">
        <v>0</v>
      </c>
      <c r="G2565">
        <v>0</v>
      </c>
      <c r="H2565">
        <v>0</v>
      </c>
      <c r="I2565">
        <v>147</v>
      </c>
      <c r="J2565" t="s">
        <v>1276</v>
      </c>
      <c r="K2565" t="str">
        <f>INDEX('Planning Periods'!$O$2:$O$540,MATCH('Table B Values'!A2565,'Planning Periods'!$A$2:$A$540,0))</f>
        <v>Contra Costa County</v>
      </c>
    </row>
    <row r="2566" spans="1:11">
      <c r="A2566" t="s">
        <v>791</v>
      </c>
      <c r="B2566">
        <v>2017</v>
      </c>
      <c r="C2566">
        <v>0</v>
      </c>
      <c r="D2566">
        <v>0</v>
      </c>
      <c r="E2566">
        <v>0</v>
      </c>
      <c r="F2566">
        <v>0</v>
      </c>
      <c r="G2566">
        <v>0</v>
      </c>
      <c r="H2566">
        <v>0</v>
      </c>
      <c r="I2566">
        <v>9</v>
      </c>
      <c r="J2566" t="s">
        <v>1276</v>
      </c>
      <c r="K2566" t="str">
        <f>INDEX('Planning Periods'!$O$2:$O$540,MATCH('Table B Values'!A2566,'Planning Periods'!$A$2:$A$540,0))</f>
        <v>Orange County</v>
      </c>
    </row>
    <row r="2567" spans="1:11">
      <c r="A2567" t="s">
        <v>794</v>
      </c>
      <c r="B2567">
        <v>2017</v>
      </c>
      <c r="C2567">
        <v>0</v>
      </c>
      <c r="D2567">
        <v>0</v>
      </c>
      <c r="E2567">
        <v>3</v>
      </c>
      <c r="F2567">
        <v>0</v>
      </c>
      <c r="G2567">
        <v>0</v>
      </c>
      <c r="H2567">
        <v>50</v>
      </c>
      <c r="I2567">
        <v>283</v>
      </c>
      <c r="J2567" t="s">
        <v>1276</v>
      </c>
      <c r="K2567" t="str">
        <f>INDEX('Planning Periods'!$O$2:$O$540,MATCH('Table B Values'!A2567,'Planning Periods'!$A$2:$A$540,0))</f>
        <v>Placer County</v>
      </c>
    </row>
    <row r="2568" spans="1:11">
      <c r="A2568" t="s">
        <v>847</v>
      </c>
      <c r="B2568">
        <v>2017</v>
      </c>
      <c r="C2568">
        <v>0</v>
      </c>
      <c r="D2568">
        <v>0</v>
      </c>
      <c r="E2568">
        <v>0</v>
      </c>
      <c r="F2568">
        <v>0</v>
      </c>
      <c r="G2568">
        <v>0</v>
      </c>
      <c r="H2568">
        <v>0</v>
      </c>
      <c r="I2568">
        <v>18</v>
      </c>
      <c r="J2568" t="s">
        <v>1276</v>
      </c>
      <c r="K2568" t="str">
        <f>INDEX('Planning Periods'!$O$2:$O$540,MATCH('Table B Values'!A2568,'Planning Periods'!$A$2:$A$540,0))</f>
        <v>Amador County</v>
      </c>
    </row>
    <row r="2569" spans="1:11">
      <c r="A2569" t="s">
        <v>1227</v>
      </c>
      <c r="B2569">
        <v>2017</v>
      </c>
      <c r="C2569">
        <v>0</v>
      </c>
      <c r="D2569">
        <v>0</v>
      </c>
      <c r="E2569">
        <v>0</v>
      </c>
      <c r="F2569">
        <v>0</v>
      </c>
      <c r="G2569">
        <v>0</v>
      </c>
      <c r="H2569">
        <v>2</v>
      </c>
      <c r="I2569">
        <v>6</v>
      </c>
      <c r="J2569" t="s">
        <v>1276</v>
      </c>
      <c r="K2569" t="str">
        <f>INDEX('Planning Periods'!$O$2:$O$540,MATCH('Table B Values'!A2569,'Planning Periods'!$A$2:$A$540,0))</f>
        <v>San Mateo County</v>
      </c>
    </row>
    <row r="2570" spans="1:11">
      <c r="A2570" t="s">
        <v>863</v>
      </c>
      <c r="B2570">
        <v>2017</v>
      </c>
      <c r="C2570">
        <v>0</v>
      </c>
      <c r="D2570">
        <v>0</v>
      </c>
      <c r="E2570">
        <v>0</v>
      </c>
      <c r="F2570">
        <v>0</v>
      </c>
      <c r="G2570">
        <v>0</v>
      </c>
      <c r="H2570">
        <v>0</v>
      </c>
      <c r="I2570">
        <v>24</v>
      </c>
      <c r="J2570" t="s">
        <v>1276</v>
      </c>
      <c r="K2570" t="str">
        <f>INDEX('Planning Periods'!$O$2:$O$540,MATCH('Table B Values'!A2570,'Planning Periods'!$A$2:$A$540,0))</f>
        <v>San Diego County</v>
      </c>
    </row>
    <row r="2571" spans="1:11">
      <c r="A2571" t="s">
        <v>866</v>
      </c>
      <c r="B2571">
        <v>2017</v>
      </c>
      <c r="C2571">
        <v>50</v>
      </c>
      <c r="D2571">
        <v>0</v>
      </c>
      <c r="E2571">
        <v>0</v>
      </c>
      <c r="F2571">
        <v>0</v>
      </c>
      <c r="G2571">
        <v>0</v>
      </c>
      <c r="H2571">
        <v>110</v>
      </c>
      <c r="I2571">
        <v>306</v>
      </c>
      <c r="J2571" t="s">
        <v>1276</v>
      </c>
      <c r="K2571" t="str">
        <f>INDEX('Planning Periods'!$O$2:$O$540,MATCH('Table B Values'!A2571,'Planning Periods'!$A$2:$A$540,0))</f>
        <v>Sacramento County</v>
      </c>
    </row>
    <row r="2572" spans="1:11">
      <c r="A2572" t="s">
        <v>1226</v>
      </c>
      <c r="B2572">
        <v>2017</v>
      </c>
      <c r="C2572">
        <v>0</v>
      </c>
      <c r="D2572">
        <v>0</v>
      </c>
      <c r="E2572">
        <v>2</v>
      </c>
      <c r="F2572">
        <v>0</v>
      </c>
      <c r="G2572">
        <v>0</v>
      </c>
      <c r="H2572">
        <v>15</v>
      </c>
      <c r="I2572">
        <v>2</v>
      </c>
      <c r="J2572" t="s">
        <v>1276</v>
      </c>
      <c r="K2572" t="str">
        <f>INDEX('Planning Periods'!$O$2:$O$540,MATCH('Table B Values'!A2572,'Planning Periods'!$A$2:$A$540,0))</f>
        <v>Tulare County</v>
      </c>
    </row>
    <row r="2573" spans="1:11">
      <c r="A2573" t="s">
        <v>1287</v>
      </c>
      <c r="B2573">
        <v>2017</v>
      </c>
      <c r="C2573">
        <v>0</v>
      </c>
      <c r="D2573">
        <v>0</v>
      </c>
      <c r="E2573">
        <v>0</v>
      </c>
      <c r="F2573">
        <v>0</v>
      </c>
      <c r="G2573">
        <v>0</v>
      </c>
      <c r="H2573">
        <v>0</v>
      </c>
      <c r="I2573">
        <v>0</v>
      </c>
      <c r="J2573" t="s">
        <v>1276</v>
      </c>
      <c r="K2573" t="str">
        <f>INDEX('Planning Periods'!$O$2:$O$540,MATCH('Table B Values'!A2573,'Planning Periods'!$A$2:$A$540,0))</f>
        <v>Mendocino County</v>
      </c>
    </row>
    <row r="2574" spans="1:11">
      <c r="A2574" t="s">
        <v>1216</v>
      </c>
      <c r="B2574">
        <v>2017</v>
      </c>
      <c r="C2574">
        <v>0</v>
      </c>
      <c r="D2574">
        <v>0</v>
      </c>
      <c r="E2574">
        <v>0</v>
      </c>
      <c r="F2574">
        <v>0</v>
      </c>
      <c r="G2574">
        <v>0</v>
      </c>
      <c r="H2574">
        <v>0</v>
      </c>
      <c r="I2574">
        <v>211</v>
      </c>
      <c r="J2574" t="s">
        <v>1276</v>
      </c>
      <c r="K2574" t="str">
        <f>INDEX('Planning Periods'!$O$2:$O$540,MATCH('Table B Values'!A2574,'Planning Periods'!$A$2:$A$540,0))</f>
        <v>Los Angeles County</v>
      </c>
    </row>
    <row r="2575" spans="1:11">
      <c r="A2575" t="s">
        <v>849</v>
      </c>
      <c r="B2575">
        <v>2017</v>
      </c>
      <c r="C2575">
        <v>0</v>
      </c>
      <c r="D2575">
        <v>0</v>
      </c>
      <c r="E2575">
        <v>0</v>
      </c>
      <c r="F2575">
        <v>0</v>
      </c>
      <c r="G2575">
        <v>0</v>
      </c>
      <c r="H2575">
        <v>0</v>
      </c>
      <c r="I2575">
        <v>0</v>
      </c>
      <c r="J2575" t="s">
        <v>1276</v>
      </c>
      <c r="K2575" t="str">
        <f>INDEX('Planning Periods'!$O$2:$O$540,MATCH('Table B Values'!A2575,'Planning Periods'!$A$2:$A$540,0))</f>
        <v>Ventura County</v>
      </c>
    </row>
    <row r="2576" spans="1:11">
      <c r="A2576" t="s">
        <v>1211</v>
      </c>
      <c r="B2576">
        <v>2017</v>
      </c>
      <c r="C2576">
        <v>0</v>
      </c>
      <c r="D2576">
        <v>0</v>
      </c>
      <c r="E2576">
        <v>0</v>
      </c>
      <c r="F2576">
        <v>0</v>
      </c>
      <c r="G2576">
        <v>0</v>
      </c>
      <c r="H2576">
        <v>28</v>
      </c>
      <c r="I2576">
        <v>61</v>
      </c>
      <c r="J2576" t="s">
        <v>1276</v>
      </c>
      <c r="K2576" t="str">
        <f>INDEX('Planning Periods'!$O$2:$O$540,MATCH('Table B Values'!A2576,'Planning Periods'!$A$2:$A$540,0))</f>
        <v>Santa Clara County</v>
      </c>
    </row>
    <row r="2577" spans="1:11">
      <c r="A2577" t="s">
        <v>783</v>
      </c>
      <c r="B2577">
        <v>2017</v>
      </c>
      <c r="C2577">
        <v>0</v>
      </c>
      <c r="D2577">
        <v>0</v>
      </c>
      <c r="E2577">
        <v>2</v>
      </c>
      <c r="F2577">
        <v>0</v>
      </c>
      <c r="G2577">
        <v>0</v>
      </c>
      <c r="H2577">
        <v>1</v>
      </c>
      <c r="I2577">
        <v>16</v>
      </c>
      <c r="J2577" t="s">
        <v>1276</v>
      </c>
      <c r="K2577" t="str">
        <f>INDEX('Planning Periods'!$O$2:$O$540,MATCH('Table B Values'!A2577,'Planning Periods'!$A$2:$A$540,0))</f>
        <v>Butte County</v>
      </c>
    </row>
    <row r="2578" spans="1:11">
      <c r="A2578" t="s">
        <v>785</v>
      </c>
      <c r="B2578">
        <v>2017</v>
      </c>
      <c r="C2578">
        <v>0</v>
      </c>
      <c r="D2578">
        <v>0</v>
      </c>
      <c r="E2578">
        <v>0</v>
      </c>
      <c r="F2578">
        <v>0</v>
      </c>
      <c r="G2578">
        <v>0</v>
      </c>
      <c r="H2578">
        <v>0</v>
      </c>
      <c r="I2578">
        <v>1</v>
      </c>
      <c r="J2578" t="s">
        <v>1276</v>
      </c>
      <c r="K2578" t="str">
        <f>INDEX('Planning Periods'!$O$2:$O$540,MATCH('Table B Values'!A2578,'Planning Periods'!$A$2:$A$540,0))</f>
        <v>Los Angeles County</v>
      </c>
    </row>
    <row r="2579" spans="1:11">
      <c r="A2579" t="s">
        <v>821</v>
      </c>
      <c r="B2579">
        <v>2017</v>
      </c>
      <c r="C2579">
        <v>91</v>
      </c>
      <c r="D2579">
        <v>0</v>
      </c>
      <c r="E2579">
        <v>70</v>
      </c>
      <c r="F2579">
        <v>0</v>
      </c>
      <c r="G2579">
        <v>0</v>
      </c>
      <c r="H2579">
        <v>86</v>
      </c>
      <c r="I2579">
        <v>0</v>
      </c>
      <c r="J2579" t="s">
        <v>1276</v>
      </c>
      <c r="K2579" t="str">
        <f>INDEX('Planning Periods'!$O$2:$O$540,MATCH('Table B Values'!A2579,'Planning Periods'!$A$2:$A$540,0))</f>
        <v>Los Angeles County</v>
      </c>
    </row>
    <row r="2580" spans="1:11">
      <c r="A2580" t="s">
        <v>1215</v>
      </c>
      <c r="B2580">
        <v>2017</v>
      </c>
      <c r="C2580">
        <v>0</v>
      </c>
      <c r="D2580">
        <v>0</v>
      </c>
      <c r="E2580">
        <v>0</v>
      </c>
      <c r="F2580">
        <v>0</v>
      </c>
      <c r="G2580">
        <v>0</v>
      </c>
      <c r="H2580">
        <v>4</v>
      </c>
      <c r="I2580">
        <v>5</v>
      </c>
      <c r="J2580" t="s">
        <v>1276</v>
      </c>
      <c r="K2580" t="str">
        <f>INDEX('Planning Periods'!$O$2:$O$540,MATCH('Table B Values'!A2580,'Planning Periods'!$A$2:$A$540,0))</f>
        <v>San Mateo County</v>
      </c>
    </row>
    <row r="2581" spans="1:11">
      <c r="A2581" t="s">
        <v>826</v>
      </c>
      <c r="B2581">
        <v>2017</v>
      </c>
      <c r="C2581">
        <v>0</v>
      </c>
      <c r="D2581">
        <v>0</v>
      </c>
      <c r="E2581">
        <v>0</v>
      </c>
      <c r="F2581">
        <v>0</v>
      </c>
      <c r="G2581">
        <v>0</v>
      </c>
      <c r="H2581">
        <v>0</v>
      </c>
      <c r="I2581">
        <v>95</v>
      </c>
      <c r="J2581" t="s">
        <v>1276</v>
      </c>
      <c r="K2581" t="str">
        <f>INDEX('Planning Periods'!$O$2:$O$540,MATCH('Table B Values'!A2581,'Planning Periods'!$A$2:$A$540,0))</f>
        <v>Riverside County</v>
      </c>
    </row>
    <row r="2582" spans="1:11">
      <c r="A2582" t="s">
        <v>818</v>
      </c>
      <c r="B2582">
        <v>2017</v>
      </c>
      <c r="C2582">
        <v>0</v>
      </c>
      <c r="D2582">
        <v>0</v>
      </c>
      <c r="E2582">
        <v>0</v>
      </c>
      <c r="F2582">
        <v>0</v>
      </c>
      <c r="G2582">
        <v>0</v>
      </c>
      <c r="H2582">
        <v>0</v>
      </c>
      <c r="I2582">
        <v>394</v>
      </c>
      <c r="J2582" t="s">
        <v>1276</v>
      </c>
      <c r="K2582" t="str">
        <f>INDEX('Planning Periods'!$O$2:$O$540,MATCH('Table B Values'!A2582,'Planning Periods'!$A$2:$A$540,0))</f>
        <v>Riverside County</v>
      </c>
    </row>
    <row r="2583" spans="1:11">
      <c r="A2583" t="s">
        <v>1200</v>
      </c>
      <c r="B2583">
        <v>2017</v>
      </c>
      <c r="C2583">
        <v>4</v>
      </c>
      <c r="D2583">
        <v>3</v>
      </c>
      <c r="E2583">
        <v>17</v>
      </c>
      <c r="F2583">
        <v>10</v>
      </c>
      <c r="G2583">
        <v>0</v>
      </c>
      <c r="H2583">
        <v>0</v>
      </c>
      <c r="I2583">
        <v>0</v>
      </c>
      <c r="J2583" t="s">
        <v>1276</v>
      </c>
      <c r="K2583" t="str">
        <f>INDEX('Planning Periods'!$O$2:$O$540,MATCH('Table B Values'!A2583,'Planning Periods'!$A$2:$A$540,0))</f>
        <v>Fresno County</v>
      </c>
    </row>
    <row r="2584" spans="1:11">
      <c r="A2584" t="s">
        <v>1201</v>
      </c>
      <c r="B2584">
        <v>2017</v>
      </c>
      <c r="C2584">
        <v>1</v>
      </c>
      <c r="D2584">
        <v>0</v>
      </c>
      <c r="E2584">
        <v>0</v>
      </c>
      <c r="F2584">
        <v>2</v>
      </c>
      <c r="G2584">
        <v>0</v>
      </c>
      <c r="H2584">
        <v>3</v>
      </c>
      <c r="I2584">
        <v>1</v>
      </c>
      <c r="J2584" t="s">
        <v>1276</v>
      </c>
      <c r="K2584" t="str">
        <f>INDEX('Planning Periods'!$O$2:$O$540,MATCH('Table B Values'!A2584,'Planning Periods'!$A$2:$A$540,0))</f>
        <v>Alameda County</v>
      </c>
    </row>
    <row r="2585" spans="1:11">
      <c r="A2585" t="s">
        <v>1204</v>
      </c>
      <c r="B2585">
        <v>2017</v>
      </c>
      <c r="C2585">
        <v>0</v>
      </c>
      <c r="D2585">
        <v>0</v>
      </c>
      <c r="E2585">
        <v>0</v>
      </c>
      <c r="F2585">
        <v>0</v>
      </c>
      <c r="G2585">
        <v>0</v>
      </c>
      <c r="H2585">
        <v>0</v>
      </c>
      <c r="I2585">
        <v>2</v>
      </c>
      <c r="J2585" t="s">
        <v>1276</v>
      </c>
      <c r="K2585" t="str">
        <f>INDEX('Planning Periods'!$O$2:$O$540,MATCH('Table B Values'!A2585,'Planning Periods'!$A$2:$A$540,0))</f>
        <v>Contra Costa County</v>
      </c>
    </row>
    <row r="2586" spans="1:11">
      <c r="A2586" t="s">
        <v>800</v>
      </c>
      <c r="B2586">
        <v>2017</v>
      </c>
      <c r="C2586">
        <v>0</v>
      </c>
      <c r="D2586">
        <v>0</v>
      </c>
      <c r="E2586">
        <v>0</v>
      </c>
      <c r="F2586">
        <v>0</v>
      </c>
      <c r="G2586">
        <v>0</v>
      </c>
      <c r="H2586">
        <v>0</v>
      </c>
      <c r="I2586">
        <v>32</v>
      </c>
      <c r="J2586" t="s">
        <v>1276</v>
      </c>
      <c r="K2586" t="str">
        <f>INDEX('Planning Periods'!$O$2:$O$540,MATCH('Table B Values'!A2586,'Planning Periods'!$A$2:$A$540,0))</f>
        <v>San Luis Obispo County</v>
      </c>
    </row>
    <row r="2587" spans="1:11">
      <c r="A2587" t="s">
        <v>1199</v>
      </c>
      <c r="B2587">
        <v>2017</v>
      </c>
      <c r="C2587">
        <v>9</v>
      </c>
      <c r="D2587">
        <v>0</v>
      </c>
      <c r="E2587">
        <v>14</v>
      </c>
      <c r="F2587">
        <v>0</v>
      </c>
      <c r="G2587">
        <v>0</v>
      </c>
      <c r="H2587">
        <v>9</v>
      </c>
      <c r="I2587">
        <v>150</v>
      </c>
      <c r="J2587" t="s">
        <v>1276</v>
      </c>
      <c r="K2587" t="str">
        <f>INDEX('Planning Periods'!$O$2:$O$540,MATCH('Table B Values'!A2587,'Planning Periods'!$A$2:$A$540,0))</f>
        <v>Sonoma County</v>
      </c>
    </row>
    <row r="2588" spans="1:11">
      <c r="A2588" t="s">
        <v>777</v>
      </c>
      <c r="B2588">
        <v>2017</v>
      </c>
      <c r="C2588">
        <v>9</v>
      </c>
      <c r="D2588">
        <v>0</v>
      </c>
      <c r="E2588">
        <v>0</v>
      </c>
      <c r="F2588">
        <v>0</v>
      </c>
      <c r="G2588">
        <v>0</v>
      </c>
      <c r="H2588">
        <v>0</v>
      </c>
      <c r="I2588">
        <v>213</v>
      </c>
      <c r="J2588" t="s">
        <v>1276</v>
      </c>
      <c r="K2588" t="str">
        <f>INDEX('Planning Periods'!$O$2:$O$540,MATCH('Table B Values'!A2588,'Planning Periods'!$A$2:$A$540,0))</f>
        <v>Los Angeles County</v>
      </c>
    </row>
    <row r="2589" spans="1:11">
      <c r="A2589" t="s">
        <v>780</v>
      </c>
      <c r="B2589">
        <v>2017</v>
      </c>
      <c r="C2589">
        <v>52</v>
      </c>
      <c r="D2589">
        <v>0</v>
      </c>
      <c r="E2589">
        <v>23</v>
      </c>
      <c r="F2589">
        <v>0</v>
      </c>
      <c r="G2589">
        <v>0</v>
      </c>
      <c r="H2589">
        <v>150</v>
      </c>
      <c r="I2589">
        <v>17</v>
      </c>
      <c r="J2589" t="s">
        <v>1276</v>
      </c>
      <c r="K2589" t="str">
        <f>INDEX('Planning Periods'!$O$2:$O$540,MATCH('Table B Values'!A2589,'Planning Periods'!$A$2:$A$540,0))</f>
        <v>San Luis Obispo County</v>
      </c>
    </row>
    <row r="2590" spans="1:11">
      <c r="A2590" t="s">
        <v>788</v>
      </c>
      <c r="B2590">
        <v>2017</v>
      </c>
      <c r="C2590">
        <v>0</v>
      </c>
      <c r="D2590">
        <v>0</v>
      </c>
      <c r="E2590">
        <v>0</v>
      </c>
      <c r="F2590">
        <v>0</v>
      </c>
      <c r="G2590">
        <v>0</v>
      </c>
      <c r="H2590">
        <v>0</v>
      </c>
      <c r="I2590">
        <v>0</v>
      </c>
      <c r="J2590" t="s">
        <v>1276</v>
      </c>
      <c r="K2590" t="str">
        <f>INDEX('Planning Periods'!$O$2:$O$540,MATCH('Table B Values'!A2590,'Planning Periods'!$A$2:$A$540,0))</f>
        <v>Riverside County</v>
      </c>
    </row>
    <row r="2591" spans="1:11">
      <c r="A2591" t="s">
        <v>858</v>
      </c>
      <c r="B2591">
        <v>2017</v>
      </c>
      <c r="C2591">
        <v>18</v>
      </c>
      <c r="D2591">
        <v>0</v>
      </c>
      <c r="E2591">
        <v>11</v>
      </c>
      <c r="F2591">
        <v>0</v>
      </c>
      <c r="G2591">
        <v>0</v>
      </c>
      <c r="H2591">
        <v>31</v>
      </c>
      <c r="I2591">
        <v>296</v>
      </c>
      <c r="J2591" t="s">
        <v>1276</v>
      </c>
      <c r="K2591" t="str">
        <f>INDEX('Planning Periods'!$O$2:$O$540,MATCH('Table B Values'!A2591,'Planning Periods'!$A$2:$A$540,0))</f>
        <v>San Bernardino County</v>
      </c>
    </row>
    <row r="2592" spans="1:11">
      <c r="A2592" t="s">
        <v>888</v>
      </c>
      <c r="B2592">
        <v>2017</v>
      </c>
      <c r="C2592">
        <v>43</v>
      </c>
      <c r="D2592">
        <v>0</v>
      </c>
      <c r="E2592">
        <v>0</v>
      </c>
      <c r="F2592">
        <v>0</v>
      </c>
      <c r="G2592">
        <v>0</v>
      </c>
      <c r="H2592">
        <v>1000</v>
      </c>
      <c r="I2592">
        <v>644</v>
      </c>
      <c r="J2592" t="s">
        <v>1276</v>
      </c>
      <c r="K2592" t="str">
        <f>INDEX('Planning Periods'!$O$2:$O$540,MATCH('Table B Values'!A2592,'Planning Periods'!$A$2:$A$540,0))</f>
        <v>Placer County</v>
      </c>
    </row>
    <row r="2593" spans="1:11">
      <c r="A2593" t="s">
        <v>1225</v>
      </c>
      <c r="B2593">
        <v>2017</v>
      </c>
      <c r="C2593">
        <v>0</v>
      </c>
      <c r="D2593">
        <v>0</v>
      </c>
      <c r="E2593">
        <v>0</v>
      </c>
      <c r="F2593">
        <v>0</v>
      </c>
      <c r="G2593">
        <v>0</v>
      </c>
      <c r="H2593">
        <v>1</v>
      </c>
      <c r="I2593">
        <v>0</v>
      </c>
      <c r="J2593" t="s">
        <v>1276</v>
      </c>
      <c r="K2593" t="str">
        <f>INDEX('Planning Periods'!$O$2:$O$540,MATCH('Table B Values'!A2593,'Planning Periods'!$A$2:$A$540,0))</f>
        <v>Marin County</v>
      </c>
    </row>
    <row r="2594" spans="1:11">
      <c r="A2594" t="s">
        <v>778</v>
      </c>
      <c r="B2594">
        <v>2017</v>
      </c>
      <c r="C2594">
        <v>0</v>
      </c>
      <c r="D2594">
        <v>0</v>
      </c>
      <c r="E2594">
        <v>0</v>
      </c>
      <c r="F2594">
        <v>3</v>
      </c>
      <c r="G2594">
        <v>0</v>
      </c>
      <c r="H2594">
        <v>1757</v>
      </c>
      <c r="I2594">
        <v>1121</v>
      </c>
      <c r="J2594" t="s">
        <v>1276</v>
      </c>
      <c r="K2594" t="str">
        <f>INDEX('Planning Periods'!$O$2:$O$540,MATCH('Table B Values'!A2594,'Planning Periods'!$A$2:$A$540,0))</f>
        <v>Sacramento County</v>
      </c>
    </row>
    <row r="2595" spans="1:11">
      <c r="A2595" t="s">
        <v>954</v>
      </c>
      <c r="B2595">
        <v>2017</v>
      </c>
      <c r="C2595">
        <v>0</v>
      </c>
      <c r="D2595">
        <v>0</v>
      </c>
      <c r="E2595">
        <v>0</v>
      </c>
      <c r="F2595">
        <v>0</v>
      </c>
      <c r="G2595">
        <v>0</v>
      </c>
      <c r="H2595">
        <v>0</v>
      </c>
      <c r="I2595">
        <v>0</v>
      </c>
      <c r="J2595" t="s">
        <v>1276</v>
      </c>
      <c r="K2595" t="str">
        <f>INDEX('Planning Periods'!$O$2:$O$540,MATCH('Table B Values'!A2595,'Planning Periods'!$A$2:$A$540,0))</f>
        <v>Los Angeles County</v>
      </c>
    </row>
    <row r="2596" spans="1:11">
      <c r="A2596" t="s">
        <v>833</v>
      </c>
      <c r="B2596">
        <v>2017</v>
      </c>
      <c r="C2596">
        <v>0</v>
      </c>
      <c r="D2596">
        <v>0</v>
      </c>
      <c r="E2596">
        <v>0</v>
      </c>
      <c r="F2596">
        <v>0</v>
      </c>
      <c r="G2596">
        <v>0</v>
      </c>
      <c r="H2596">
        <v>181</v>
      </c>
      <c r="I2596">
        <v>643</v>
      </c>
      <c r="J2596" t="s">
        <v>1276</v>
      </c>
      <c r="K2596" t="str">
        <f>INDEX('Planning Periods'!$O$2:$O$540,MATCH('Table B Values'!A2596,'Planning Periods'!$A$2:$A$540,0))</f>
        <v>Placer County</v>
      </c>
    </row>
    <row r="2597" spans="1:11">
      <c r="A2597" t="s">
        <v>1224</v>
      </c>
      <c r="B2597">
        <v>2017</v>
      </c>
      <c r="C2597">
        <v>0</v>
      </c>
      <c r="D2597">
        <v>0</v>
      </c>
      <c r="E2597">
        <v>0</v>
      </c>
      <c r="F2597">
        <v>0</v>
      </c>
      <c r="G2597">
        <v>0</v>
      </c>
      <c r="H2597">
        <v>5</v>
      </c>
      <c r="I2597">
        <v>169</v>
      </c>
      <c r="J2597" t="s">
        <v>1276</v>
      </c>
      <c r="K2597" t="str">
        <f>INDEX('Planning Periods'!$O$2:$O$540,MATCH('Table B Values'!A2597,'Planning Periods'!$A$2:$A$540,0))</f>
        <v>Sonoma County</v>
      </c>
    </row>
    <row r="2598" spans="1:11">
      <c r="A2598" t="s">
        <v>841</v>
      </c>
      <c r="B2598">
        <v>2017</v>
      </c>
      <c r="C2598">
        <v>0</v>
      </c>
      <c r="D2598">
        <v>0</v>
      </c>
      <c r="E2598">
        <v>0</v>
      </c>
      <c r="F2598">
        <v>0</v>
      </c>
      <c r="G2598">
        <v>0</v>
      </c>
      <c r="H2598">
        <v>1</v>
      </c>
      <c r="I2598">
        <v>4</v>
      </c>
      <c r="J2598" t="s">
        <v>1276</v>
      </c>
      <c r="K2598" t="str">
        <f>INDEX('Planning Periods'!$O$2:$O$540,MATCH('Table B Values'!A2598,'Planning Periods'!$A$2:$A$540,0))</f>
        <v>Los Angeles County</v>
      </c>
    </row>
    <row r="2599" spans="1:11">
      <c r="A2599" t="s">
        <v>1037</v>
      </c>
      <c r="B2599">
        <v>2017</v>
      </c>
      <c r="C2599">
        <v>0</v>
      </c>
      <c r="D2599">
        <v>0</v>
      </c>
      <c r="E2599">
        <v>0</v>
      </c>
      <c r="F2599">
        <v>0</v>
      </c>
      <c r="G2599">
        <v>0</v>
      </c>
      <c r="H2599">
        <v>247</v>
      </c>
      <c r="I2599">
        <v>414</v>
      </c>
      <c r="J2599" t="s">
        <v>1276</v>
      </c>
      <c r="K2599" t="str">
        <f>INDEX('Planning Periods'!$O$2:$O$540,MATCH('Table B Values'!A2599,'Planning Periods'!$A$2:$A$540,0))</f>
        <v>Sacramento County</v>
      </c>
    </row>
    <row r="2600" spans="1:11">
      <c r="A2600" t="s">
        <v>963</v>
      </c>
      <c r="B2600">
        <v>2017</v>
      </c>
      <c r="C2600">
        <v>0</v>
      </c>
      <c r="D2600">
        <v>0</v>
      </c>
      <c r="E2600">
        <v>0</v>
      </c>
      <c r="F2600">
        <v>0</v>
      </c>
      <c r="G2600">
        <v>0</v>
      </c>
      <c r="H2600">
        <v>12</v>
      </c>
      <c r="I2600">
        <v>0</v>
      </c>
      <c r="J2600" t="s">
        <v>1276</v>
      </c>
      <c r="K2600" t="str">
        <f>INDEX('Planning Periods'!$O$2:$O$540,MATCH('Table B Values'!A2600,'Planning Periods'!$A$2:$A$540,0))</f>
        <v>San Benito County</v>
      </c>
    </row>
    <row r="2601" spans="1:11">
      <c r="A2601" t="s">
        <v>957</v>
      </c>
      <c r="B2601">
        <v>2017</v>
      </c>
      <c r="C2601">
        <v>51</v>
      </c>
      <c r="D2601">
        <v>0</v>
      </c>
      <c r="E2601">
        <v>23</v>
      </c>
      <c r="F2601">
        <v>0</v>
      </c>
      <c r="G2601">
        <v>0</v>
      </c>
      <c r="H2601">
        <v>9</v>
      </c>
      <c r="I2601">
        <v>1</v>
      </c>
      <c r="J2601" t="s">
        <v>1276</v>
      </c>
      <c r="K2601" t="str">
        <f>INDEX('Planning Periods'!$O$2:$O$540,MATCH('Table B Values'!A2601,'Planning Periods'!$A$2:$A$540,0))</f>
        <v>San Bernardino County</v>
      </c>
    </row>
    <row r="2602" spans="1:11">
      <c r="A2602" t="s">
        <v>960</v>
      </c>
      <c r="B2602">
        <v>2017</v>
      </c>
      <c r="C2602">
        <v>0</v>
      </c>
      <c r="D2602">
        <v>0</v>
      </c>
      <c r="E2602">
        <v>14</v>
      </c>
      <c r="F2602">
        <v>0</v>
      </c>
      <c r="G2602">
        <v>0</v>
      </c>
      <c r="H2602">
        <v>0</v>
      </c>
      <c r="I2602">
        <v>1</v>
      </c>
      <c r="J2602" t="s">
        <v>1276</v>
      </c>
      <c r="K2602" t="str">
        <f>INDEX('Planning Periods'!$O$2:$O$540,MATCH('Table B Values'!A2602,'Planning Periods'!$A$2:$A$540,0))</f>
        <v>San Mateo County</v>
      </c>
    </row>
    <row r="2603" spans="1:11">
      <c r="A2603" t="s">
        <v>1280</v>
      </c>
      <c r="B2603">
        <v>2017</v>
      </c>
      <c r="C2603">
        <v>0</v>
      </c>
      <c r="D2603">
        <v>0</v>
      </c>
      <c r="E2603">
        <v>0</v>
      </c>
      <c r="F2603">
        <v>0</v>
      </c>
      <c r="G2603">
        <v>0</v>
      </c>
      <c r="H2603">
        <v>0</v>
      </c>
      <c r="I2603">
        <v>96</v>
      </c>
      <c r="J2603" t="s">
        <v>1276</v>
      </c>
      <c r="K2603" t="str">
        <f>INDEX('Planning Periods'!$O$2:$O$540,MATCH('Table B Values'!A2603,'Planning Periods'!$A$2:$A$540,0))</f>
        <v>Marin County</v>
      </c>
    </row>
    <row r="2604" spans="1:11">
      <c r="A2604" t="s">
        <v>1279</v>
      </c>
      <c r="B2604">
        <v>2017</v>
      </c>
      <c r="C2604">
        <v>0</v>
      </c>
      <c r="D2604">
        <v>0</v>
      </c>
      <c r="E2604">
        <v>0</v>
      </c>
      <c r="F2604">
        <v>0</v>
      </c>
      <c r="G2604">
        <v>0</v>
      </c>
      <c r="H2604">
        <v>0</v>
      </c>
      <c r="I2604">
        <v>11</v>
      </c>
      <c r="J2604" t="s">
        <v>1276</v>
      </c>
      <c r="K2604" t="str">
        <f>INDEX('Planning Periods'!$O$2:$O$540,MATCH('Table B Values'!A2604,'Planning Periods'!$A$2:$A$540,0))</f>
        <v>Napa County</v>
      </c>
    </row>
    <row r="2605" spans="1:11">
      <c r="A2605" t="s">
        <v>968</v>
      </c>
      <c r="B2605">
        <v>2017</v>
      </c>
      <c r="C2605">
        <v>50</v>
      </c>
      <c r="D2605">
        <v>0</v>
      </c>
      <c r="E2605">
        <v>0</v>
      </c>
      <c r="F2605">
        <v>0</v>
      </c>
      <c r="G2605">
        <v>0</v>
      </c>
      <c r="H2605">
        <v>3</v>
      </c>
      <c r="I2605">
        <v>25</v>
      </c>
      <c r="J2605" t="s">
        <v>1276</v>
      </c>
      <c r="K2605" t="str">
        <f>INDEX('Planning Periods'!$O$2:$O$540,MATCH('Table B Values'!A2605,'Planning Periods'!$A$2:$A$540,0))</f>
        <v>Monterey County</v>
      </c>
    </row>
    <row r="2606" spans="1:11">
      <c r="A2606" t="s">
        <v>970</v>
      </c>
      <c r="B2606">
        <v>2017</v>
      </c>
      <c r="C2606">
        <v>0</v>
      </c>
      <c r="D2606">
        <v>1</v>
      </c>
      <c r="E2606">
        <v>2</v>
      </c>
      <c r="F2606">
        <v>0</v>
      </c>
      <c r="G2606">
        <v>0</v>
      </c>
      <c r="H2606">
        <v>4</v>
      </c>
      <c r="I2606">
        <v>5</v>
      </c>
      <c r="J2606" t="s">
        <v>1276</v>
      </c>
      <c r="K2606" t="str">
        <f>INDEX('Planning Periods'!$O$2:$O$540,MATCH('Table B Values'!A2606,'Planning Periods'!$A$2:$A$540,0))</f>
        <v>Marin County</v>
      </c>
    </row>
    <row r="2607" spans="1:11">
      <c r="A2607" t="s">
        <v>795</v>
      </c>
      <c r="B2607">
        <v>2017</v>
      </c>
      <c r="C2607">
        <v>0</v>
      </c>
      <c r="D2607">
        <v>0</v>
      </c>
      <c r="E2607">
        <v>0</v>
      </c>
      <c r="F2607">
        <v>0</v>
      </c>
      <c r="G2607">
        <v>0</v>
      </c>
      <c r="H2607">
        <v>17</v>
      </c>
      <c r="I2607">
        <v>135</v>
      </c>
      <c r="J2607" t="s">
        <v>1276</v>
      </c>
      <c r="K2607" t="str">
        <f>INDEX('Planning Periods'!$O$2:$O$540,MATCH('Table B Values'!A2607,'Planning Periods'!$A$2:$A$540,0))</f>
        <v>Shasta County</v>
      </c>
    </row>
    <row r="2608" spans="1:11">
      <c r="A2608" t="s">
        <v>789</v>
      </c>
      <c r="B2608">
        <v>2017</v>
      </c>
      <c r="C2608">
        <v>0</v>
      </c>
      <c r="D2608">
        <v>0</v>
      </c>
      <c r="E2608">
        <v>0</v>
      </c>
      <c r="F2608">
        <v>0</v>
      </c>
      <c r="G2608">
        <v>0</v>
      </c>
      <c r="H2608">
        <v>0</v>
      </c>
      <c r="I2608">
        <v>96</v>
      </c>
      <c r="J2608" t="s">
        <v>1276</v>
      </c>
      <c r="K2608" t="str">
        <f>INDEX('Planning Periods'!$O$2:$O$540,MATCH('Table B Values'!A2608,'Planning Periods'!$A$2:$A$540,0))</f>
        <v>San Bernardino County</v>
      </c>
    </row>
    <row r="2609" spans="1:11">
      <c r="A2609" t="s">
        <v>837</v>
      </c>
      <c r="B2609">
        <v>2017</v>
      </c>
      <c r="C2609">
        <v>0</v>
      </c>
      <c r="D2609">
        <v>0</v>
      </c>
      <c r="E2609">
        <v>0</v>
      </c>
      <c r="F2609">
        <v>0</v>
      </c>
      <c r="G2609">
        <v>0</v>
      </c>
      <c r="H2609">
        <v>0</v>
      </c>
      <c r="I2609">
        <v>0</v>
      </c>
      <c r="J2609" t="s">
        <v>1276</v>
      </c>
      <c r="K2609" t="str">
        <f>INDEX('Planning Periods'!$O$2:$O$540,MATCH('Table B Values'!A2609,'Planning Periods'!$A$2:$A$540,0))</f>
        <v>Los Angeles County</v>
      </c>
    </row>
    <row r="2610" spans="1:11">
      <c r="A2610" t="s">
        <v>835</v>
      </c>
      <c r="B2610">
        <v>2017</v>
      </c>
      <c r="C2610">
        <v>0</v>
      </c>
      <c r="D2610">
        <v>0</v>
      </c>
      <c r="E2610">
        <v>0</v>
      </c>
      <c r="F2610">
        <v>18</v>
      </c>
      <c r="G2610">
        <v>0</v>
      </c>
      <c r="H2610">
        <v>20</v>
      </c>
      <c r="I2610">
        <v>0</v>
      </c>
      <c r="J2610" t="s">
        <v>1276</v>
      </c>
      <c r="K2610" t="str">
        <f>INDEX('Planning Periods'!$O$2:$O$540,MATCH('Table B Values'!A2610,'Planning Periods'!$A$2:$A$540,0))</f>
        <v>Tehama County</v>
      </c>
    </row>
    <row r="2611" spans="1:11">
      <c r="A2611" t="s">
        <v>861</v>
      </c>
      <c r="B2611">
        <v>2017</v>
      </c>
      <c r="C2611">
        <v>0</v>
      </c>
      <c r="D2611">
        <v>0</v>
      </c>
      <c r="E2611">
        <v>0</v>
      </c>
      <c r="F2611">
        <v>0</v>
      </c>
      <c r="G2611">
        <v>0</v>
      </c>
      <c r="H2611">
        <v>1</v>
      </c>
      <c r="I2611">
        <v>36</v>
      </c>
      <c r="J2611" t="s">
        <v>1276</v>
      </c>
      <c r="K2611" t="str">
        <f>INDEX('Planning Periods'!$O$2:$O$540,MATCH('Table B Values'!A2611,'Planning Periods'!$A$2:$A$540,0))</f>
        <v>Riverside County</v>
      </c>
    </row>
    <row r="2612" spans="1:11">
      <c r="A2612" t="s">
        <v>832</v>
      </c>
      <c r="B2612">
        <v>2017</v>
      </c>
      <c r="C2612">
        <v>1</v>
      </c>
      <c r="D2612">
        <v>0</v>
      </c>
      <c r="E2612">
        <v>0</v>
      </c>
      <c r="F2612">
        <v>0</v>
      </c>
      <c r="G2612">
        <v>0</v>
      </c>
      <c r="H2612">
        <v>0</v>
      </c>
      <c r="I2612">
        <v>26</v>
      </c>
      <c r="J2612" t="s">
        <v>1276</v>
      </c>
      <c r="K2612" t="str">
        <f>INDEX('Planning Periods'!$O$2:$O$540,MATCH('Table B Values'!A2612,'Planning Periods'!$A$2:$A$540,0))</f>
        <v>Los Angeles County</v>
      </c>
    </row>
    <row r="2613" spans="1:11">
      <c r="A2613" t="s">
        <v>1288</v>
      </c>
      <c r="B2613">
        <v>2017</v>
      </c>
      <c r="C2613">
        <v>0</v>
      </c>
      <c r="D2613">
        <v>0</v>
      </c>
      <c r="E2613">
        <v>0</v>
      </c>
      <c r="F2613">
        <v>0</v>
      </c>
      <c r="G2613">
        <v>0</v>
      </c>
      <c r="H2613">
        <v>0</v>
      </c>
      <c r="I2613">
        <v>36</v>
      </c>
      <c r="J2613" t="s">
        <v>1276</v>
      </c>
      <c r="K2613" t="str">
        <f>INDEX('Planning Periods'!$O$2:$O$540,MATCH('Table B Values'!A2613,'Planning Periods'!$A$2:$A$540,0))</f>
        <v>Orange County</v>
      </c>
    </row>
    <row r="2614" spans="1:11">
      <c r="A2614" t="s">
        <v>1230</v>
      </c>
      <c r="B2614">
        <v>2017</v>
      </c>
      <c r="C2614">
        <v>0</v>
      </c>
      <c r="D2614">
        <v>0</v>
      </c>
      <c r="E2614">
        <v>36</v>
      </c>
      <c r="F2614">
        <v>0</v>
      </c>
      <c r="G2614">
        <v>0</v>
      </c>
      <c r="H2614">
        <v>0</v>
      </c>
      <c r="I2614">
        <v>8</v>
      </c>
      <c r="J2614" t="s">
        <v>1276</v>
      </c>
      <c r="K2614" t="str">
        <f>INDEX('Planning Periods'!$O$2:$O$540,MATCH('Table B Values'!A2614,'Planning Periods'!$A$2:$A$540,0))</f>
        <v>San Mateo County</v>
      </c>
    </row>
    <row r="2615" spans="1:11">
      <c r="A2615" t="s">
        <v>1220</v>
      </c>
      <c r="B2615">
        <v>2017</v>
      </c>
      <c r="C2615">
        <v>0</v>
      </c>
      <c r="D2615">
        <v>0</v>
      </c>
      <c r="E2615">
        <v>0</v>
      </c>
      <c r="F2615">
        <v>0</v>
      </c>
      <c r="G2615">
        <v>0</v>
      </c>
      <c r="H2615">
        <v>0</v>
      </c>
      <c r="I2615" s="359">
        <v>13</v>
      </c>
      <c r="J2615" t="s">
        <v>1276</v>
      </c>
      <c r="K2615" t="str">
        <f>INDEX('Planning Periods'!$O$2:$O$540,MATCH('Table B Values'!A2615,'Planning Periods'!$A$2:$A$540,0))</f>
        <v>Stanislaus County</v>
      </c>
    </row>
    <row r="2616" spans="1:11">
      <c r="A2616" t="s">
        <v>1210</v>
      </c>
      <c r="B2616">
        <v>2017</v>
      </c>
      <c r="C2616">
        <v>0</v>
      </c>
      <c r="D2616">
        <v>0</v>
      </c>
      <c r="E2616">
        <v>0</v>
      </c>
      <c r="F2616">
        <v>0</v>
      </c>
      <c r="G2616">
        <v>0</v>
      </c>
      <c r="H2616">
        <v>12</v>
      </c>
      <c r="I2616">
        <v>70</v>
      </c>
      <c r="J2616" t="s">
        <v>1276</v>
      </c>
      <c r="K2616" t="str">
        <f>INDEX('Planning Periods'!$O$2:$O$540,MATCH('Table B Values'!A2616,'Planning Periods'!$A$2:$A$540,0))</f>
        <v>Riverside County</v>
      </c>
    </row>
    <row r="2617" spans="1:11">
      <c r="A2617" t="s">
        <v>845</v>
      </c>
      <c r="B2617">
        <v>2017</v>
      </c>
      <c r="C2617">
        <v>86</v>
      </c>
      <c r="D2617">
        <v>0</v>
      </c>
      <c r="E2617">
        <v>27</v>
      </c>
      <c r="F2617">
        <v>0</v>
      </c>
      <c r="G2617">
        <v>0</v>
      </c>
      <c r="H2617">
        <v>505</v>
      </c>
      <c r="I2617">
        <v>62</v>
      </c>
      <c r="J2617" t="s">
        <v>1276</v>
      </c>
      <c r="K2617" t="str">
        <f>INDEX('Planning Periods'!$O$2:$O$540,MATCH('Table B Values'!A2617,'Planning Periods'!$A$2:$A$540,0))</f>
        <v>Riverside County</v>
      </c>
    </row>
    <row r="2618" spans="1:11">
      <c r="A2618" t="s">
        <v>1222</v>
      </c>
      <c r="B2618">
        <v>2017</v>
      </c>
      <c r="C2618">
        <v>0</v>
      </c>
      <c r="D2618">
        <v>0</v>
      </c>
      <c r="E2618">
        <v>0</v>
      </c>
      <c r="F2618">
        <v>4</v>
      </c>
      <c r="G2618">
        <v>0</v>
      </c>
      <c r="H2618">
        <v>73</v>
      </c>
      <c r="I2618">
        <v>75</v>
      </c>
      <c r="J2618" t="s">
        <v>1276</v>
      </c>
      <c r="K2618" t="str">
        <f>INDEX('Planning Periods'!$O$2:$O$540,MATCH('Table B Values'!A2618,'Planning Periods'!$A$2:$A$540,0))</f>
        <v>Solano County</v>
      </c>
    </row>
    <row r="2619" spans="1:11">
      <c r="A2619" t="s">
        <v>1228</v>
      </c>
      <c r="B2619">
        <v>2017</v>
      </c>
      <c r="C2619">
        <v>0</v>
      </c>
      <c r="D2619">
        <v>0</v>
      </c>
      <c r="E2619">
        <v>0</v>
      </c>
      <c r="F2619">
        <v>0</v>
      </c>
      <c r="G2619">
        <v>0</v>
      </c>
      <c r="H2619">
        <v>3</v>
      </c>
      <c r="I2619">
        <v>1</v>
      </c>
      <c r="J2619" t="s">
        <v>1276</v>
      </c>
      <c r="K2619" t="str">
        <f>INDEX('Planning Periods'!$O$2:$O$540,MATCH('Table B Values'!A2619,'Planning Periods'!$A$2:$A$540,0))</f>
        <v>Fresno County</v>
      </c>
    </row>
    <row r="2620" spans="1:11">
      <c r="A2620" t="s">
        <v>843</v>
      </c>
      <c r="B2620">
        <v>2017</v>
      </c>
      <c r="C2620">
        <v>0</v>
      </c>
      <c r="D2620">
        <v>0</v>
      </c>
      <c r="E2620">
        <v>0</v>
      </c>
      <c r="F2620">
        <v>0</v>
      </c>
      <c r="G2620">
        <v>0</v>
      </c>
      <c r="H2620">
        <v>0</v>
      </c>
      <c r="I2620">
        <v>7</v>
      </c>
      <c r="J2620" t="s">
        <v>1276</v>
      </c>
      <c r="K2620" t="str">
        <f>INDEX('Planning Periods'!$O$2:$O$540,MATCH('Table B Values'!A2620,'Planning Periods'!$A$2:$A$540,0))</f>
        <v>San Bernardino County</v>
      </c>
    </row>
    <row r="2621" spans="1:11">
      <c r="A2621" t="s">
        <v>1229</v>
      </c>
      <c r="B2621">
        <v>2017</v>
      </c>
      <c r="C2621">
        <v>79</v>
      </c>
      <c r="D2621">
        <v>0</v>
      </c>
      <c r="E2621">
        <v>0</v>
      </c>
      <c r="F2621">
        <v>0</v>
      </c>
      <c r="G2621">
        <v>0</v>
      </c>
      <c r="H2621">
        <v>0</v>
      </c>
      <c r="I2621">
        <v>59</v>
      </c>
      <c r="J2621" t="s">
        <v>1276</v>
      </c>
      <c r="K2621" t="str">
        <f>INDEX('Planning Periods'!$O$2:$O$540,MATCH('Table B Values'!A2621,'Planning Periods'!$A$2:$A$540,0))</f>
        <v>Contra Costa County</v>
      </c>
    </row>
    <row r="2622" spans="1:11">
      <c r="A2622" t="s">
        <v>1214</v>
      </c>
      <c r="B2622">
        <v>2017</v>
      </c>
      <c r="C2622">
        <v>0</v>
      </c>
      <c r="D2622">
        <v>0</v>
      </c>
      <c r="E2622">
        <v>0</v>
      </c>
      <c r="F2622">
        <v>0</v>
      </c>
      <c r="G2622">
        <v>0</v>
      </c>
      <c r="H2622">
        <v>0</v>
      </c>
      <c r="I2622">
        <v>1</v>
      </c>
      <c r="J2622" t="s">
        <v>1276</v>
      </c>
      <c r="K2622" t="str">
        <f>INDEX('Planning Periods'!$O$2:$O$540,MATCH('Table B Values'!A2622,'Planning Periods'!$A$2:$A$540,0))</f>
        <v>Monterey County</v>
      </c>
    </row>
    <row r="2623" spans="1:11">
      <c r="A2623" t="s">
        <v>884</v>
      </c>
      <c r="B2623">
        <v>2017</v>
      </c>
      <c r="C2623">
        <v>0</v>
      </c>
      <c r="D2623">
        <v>0</v>
      </c>
      <c r="E2623">
        <v>0</v>
      </c>
      <c r="F2623">
        <v>0</v>
      </c>
      <c r="G2623">
        <v>0</v>
      </c>
      <c r="H2623">
        <v>0</v>
      </c>
      <c r="I2623">
        <v>35</v>
      </c>
      <c r="J2623" t="s">
        <v>1276</v>
      </c>
      <c r="K2623" t="str">
        <f>INDEX('Planning Periods'!$O$2:$O$540,MATCH('Table B Values'!A2623,'Planning Periods'!$A$2:$A$540,0))</f>
        <v>Orange County</v>
      </c>
    </row>
    <row r="2624" spans="1:11">
      <c r="A2624" t="s">
        <v>1260</v>
      </c>
      <c r="B2624">
        <v>2017</v>
      </c>
      <c r="C2624">
        <v>0</v>
      </c>
      <c r="D2624">
        <v>0</v>
      </c>
      <c r="E2624">
        <v>0</v>
      </c>
      <c r="F2624">
        <v>0</v>
      </c>
      <c r="G2624">
        <v>0</v>
      </c>
      <c r="H2624">
        <v>3</v>
      </c>
      <c r="I2624">
        <v>137</v>
      </c>
      <c r="J2624" t="s">
        <v>1276</v>
      </c>
      <c r="K2624" t="str">
        <f>INDEX('Planning Periods'!$O$2:$O$540,MATCH('Table B Values'!A2624,'Planning Periods'!$A$2:$A$540,0))</f>
        <v>Stanislaus County</v>
      </c>
    </row>
    <row r="2625" spans="1:11">
      <c r="A2625" t="s">
        <v>937</v>
      </c>
      <c r="B2625">
        <v>2017</v>
      </c>
      <c r="C2625">
        <v>0</v>
      </c>
      <c r="D2625">
        <v>0</v>
      </c>
      <c r="E2625">
        <v>0</v>
      </c>
      <c r="F2625">
        <v>1</v>
      </c>
      <c r="G2625">
        <v>0</v>
      </c>
      <c r="H2625">
        <v>4</v>
      </c>
      <c r="I2625">
        <v>0</v>
      </c>
      <c r="J2625" t="s">
        <v>1276</v>
      </c>
      <c r="K2625" t="str">
        <f>INDEX('Planning Periods'!$O$2:$O$540,MATCH('Table B Values'!A2625,'Planning Periods'!$A$2:$A$540,0))</f>
        <v>Modoc County</v>
      </c>
    </row>
    <row r="2626" spans="1:11">
      <c r="A2626" t="s">
        <v>1238</v>
      </c>
      <c r="B2626">
        <v>2017</v>
      </c>
      <c r="C2626">
        <v>0</v>
      </c>
      <c r="D2626">
        <v>0</v>
      </c>
      <c r="E2626">
        <v>0</v>
      </c>
      <c r="F2626">
        <v>0</v>
      </c>
      <c r="G2626">
        <v>0</v>
      </c>
      <c r="H2626">
        <v>0</v>
      </c>
      <c r="I2626">
        <v>111</v>
      </c>
      <c r="J2626" t="s">
        <v>1276</v>
      </c>
      <c r="K2626" t="str">
        <f>INDEX('Planning Periods'!$O$2:$O$540,MATCH('Table B Values'!A2626,'Planning Periods'!$A$2:$A$540,0))</f>
        <v>Santa Clara County</v>
      </c>
    </row>
    <row r="2627" spans="1:11">
      <c r="A2627" t="s">
        <v>1239</v>
      </c>
      <c r="B2627">
        <v>2017</v>
      </c>
      <c r="C2627">
        <v>0</v>
      </c>
      <c r="D2627">
        <v>0</v>
      </c>
      <c r="E2627">
        <v>0</v>
      </c>
      <c r="F2627">
        <v>0</v>
      </c>
      <c r="G2627">
        <v>0</v>
      </c>
      <c r="H2627">
        <v>52</v>
      </c>
      <c r="I2627">
        <v>118</v>
      </c>
      <c r="J2627" t="s">
        <v>1276</v>
      </c>
      <c r="K2627" t="str">
        <f>INDEX('Planning Periods'!$O$2:$O$540,MATCH('Table B Values'!A2627,'Planning Periods'!$A$2:$A$540,0))</f>
        <v>Merced County</v>
      </c>
    </row>
    <row r="2628" spans="1:11">
      <c r="A2628" t="s">
        <v>1236</v>
      </c>
      <c r="B2628">
        <v>2017</v>
      </c>
      <c r="C2628">
        <v>0</v>
      </c>
      <c r="D2628">
        <v>6</v>
      </c>
      <c r="E2628">
        <v>0</v>
      </c>
      <c r="F2628">
        <v>5</v>
      </c>
      <c r="G2628">
        <v>0</v>
      </c>
      <c r="H2628">
        <v>5</v>
      </c>
      <c r="I2628">
        <v>4</v>
      </c>
      <c r="J2628" t="s">
        <v>1276</v>
      </c>
      <c r="K2628" t="str">
        <f>INDEX('Planning Periods'!$O$2:$O$540,MATCH('Table B Values'!A2628,'Planning Periods'!$A$2:$A$540,0))</f>
        <v>Marin County</v>
      </c>
    </row>
    <row r="2629" spans="1:11">
      <c r="A2629" t="s">
        <v>1237</v>
      </c>
      <c r="B2629">
        <v>2017</v>
      </c>
      <c r="C2629">
        <v>0</v>
      </c>
      <c r="D2629">
        <v>0</v>
      </c>
      <c r="E2629">
        <v>0</v>
      </c>
      <c r="F2629">
        <v>0</v>
      </c>
      <c r="G2629">
        <v>0</v>
      </c>
      <c r="H2629">
        <v>0</v>
      </c>
      <c r="I2629">
        <v>3</v>
      </c>
      <c r="J2629" t="s">
        <v>1276</v>
      </c>
      <c r="K2629" t="str">
        <f>INDEX('Planning Periods'!$O$2:$O$540,MATCH('Table B Values'!A2629,'Planning Periods'!$A$2:$A$540,0))</f>
        <v>San Mateo County</v>
      </c>
    </row>
    <row r="2630" spans="1:11">
      <c r="A2630" t="s">
        <v>939</v>
      </c>
      <c r="B2630">
        <v>2017</v>
      </c>
      <c r="C2630">
        <v>0</v>
      </c>
      <c r="D2630">
        <v>0</v>
      </c>
      <c r="E2630">
        <v>0</v>
      </c>
      <c r="F2630">
        <v>6</v>
      </c>
      <c r="G2630">
        <v>0</v>
      </c>
      <c r="H2630">
        <v>13</v>
      </c>
      <c r="I2630">
        <v>10</v>
      </c>
      <c r="J2630" t="s">
        <v>1276</v>
      </c>
      <c r="K2630" t="str">
        <f>INDEX('Planning Periods'!$O$2:$O$540,MATCH('Table B Values'!A2630,'Planning Periods'!$A$2:$A$540,0))</f>
        <v>Mono County</v>
      </c>
    </row>
    <row r="2631" spans="1:11">
      <c r="A2631" t="s">
        <v>1259</v>
      </c>
      <c r="B2631">
        <v>2017</v>
      </c>
      <c r="C2631">
        <v>19</v>
      </c>
      <c r="D2631">
        <v>0</v>
      </c>
      <c r="E2631">
        <v>0</v>
      </c>
      <c r="F2631">
        <v>0</v>
      </c>
      <c r="G2631">
        <v>0</v>
      </c>
      <c r="H2631">
        <v>0</v>
      </c>
      <c r="I2631">
        <v>10</v>
      </c>
      <c r="J2631" t="s">
        <v>1276</v>
      </c>
      <c r="K2631" t="str">
        <f>INDEX('Planning Periods'!$O$2:$O$540,MATCH('Table B Values'!A2631,'Planning Periods'!$A$2:$A$540,0))</f>
        <v>Monterey County</v>
      </c>
    </row>
    <row r="2632" spans="1:11">
      <c r="A2632" t="s">
        <v>1262</v>
      </c>
      <c r="B2632">
        <v>2017</v>
      </c>
      <c r="C2632">
        <v>7</v>
      </c>
      <c r="D2632">
        <v>75</v>
      </c>
      <c r="E2632">
        <v>7</v>
      </c>
      <c r="F2632">
        <v>0</v>
      </c>
      <c r="G2632">
        <v>0</v>
      </c>
      <c r="H2632">
        <v>20</v>
      </c>
      <c r="I2632">
        <v>316</v>
      </c>
      <c r="J2632" t="s">
        <v>1276</v>
      </c>
      <c r="K2632" t="str">
        <f>INDEX('Planning Periods'!$O$2:$O$540,MATCH('Table B Values'!A2632,'Planning Periods'!$A$2:$A$540,0))</f>
        <v>Monterey County</v>
      </c>
    </row>
    <row r="2633" spans="1:11">
      <c r="A2633" t="s">
        <v>948</v>
      </c>
      <c r="B2633">
        <v>2017</v>
      </c>
      <c r="C2633">
        <v>0</v>
      </c>
      <c r="D2633">
        <v>0</v>
      </c>
      <c r="E2633">
        <v>0</v>
      </c>
      <c r="F2633">
        <v>0</v>
      </c>
      <c r="G2633">
        <v>0</v>
      </c>
      <c r="H2633">
        <v>0</v>
      </c>
      <c r="I2633">
        <v>14</v>
      </c>
      <c r="J2633" t="s">
        <v>1276</v>
      </c>
      <c r="K2633" t="str">
        <f>INDEX('Planning Periods'!$O$2:$O$540,MATCH('Table B Values'!A2633,'Planning Periods'!$A$2:$A$540,0))</f>
        <v>Los Angeles County</v>
      </c>
    </row>
    <row r="2634" spans="1:11">
      <c r="A2634" t="s">
        <v>1258</v>
      </c>
      <c r="B2634">
        <v>2017</v>
      </c>
      <c r="C2634">
        <v>0</v>
      </c>
      <c r="D2634">
        <v>12</v>
      </c>
      <c r="E2634">
        <v>0</v>
      </c>
      <c r="F2634">
        <v>0</v>
      </c>
      <c r="G2634">
        <v>0</v>
      </c>
      <c r="H2634">
        <v>0</v>
      </c>
      <c r="I2634">
        <v>4</v>
      </c>
      <c r="J2634" t="s">
        <v>1276</v>
      </c>
      <c r="K2634" t="str">
        <f>INDEX('Planning Periods'!$O$2:$O$540,MATCH('Table B Values'!A2634,'Planning Periods'!$A$2:$A$540,0))</f>
        <v>Santa Clara County</v>
      </c>
    </row>
    <row r="2635" spans="1:11">
      <c r="A2635" t="s">
        <v>932</v>
      </c>
      <c r="B2635">
        <v>2017</v>
      </c>
      <c r="C2635">
        <v>0</v>
      </c>
      <c r="D2635">
        <v>0</v>
      </c>
      <c r="E2635">
        <v>0</v>
      </c>
      <c r="F2635">
        <v>0</v>
      </c>
      <c r="G2635">
        <v>0</v>
      </c>
      <c r="H2635">
        <v>2</v>
      </c>
      <c r="I2635">
        <v>22</v>
      </c>
      <c r="J2635" t="s">
        <v>1276</v>
      </c>
      <c r="K2635" t="str">
        <f>INDEX('Planning Periods'!$O$2:$O$540,MATCH('Table B Values'!A2635,'Planning Periods'!$A$2:$A$540,0))</f>
        <v>Los Angeles County</v>
      </c>
    </row>
    <row r="2636" spans="1:11">
      <c r="A2636" t="s">
        <v>1261</v>
      </c>
      <c r="B2636">
        <v>2017</v>
      </c>
      <c r="C2636">
        <v>0</v>
      </c>
      <c r="D2636">
        <v>0</v>
      </c>
      <c r="E2636">
        <v>0</v>
      </c>
      <c r="F2636">
        <v>0</v>
      </c>
      <c r="G2636">
        <v>0</v>
      </c>
      <c r="H2636">
        <v>0</v>
      </c>
      <c r="I2636">
        <v>0</v>
      </c>
      <c r="J2636" t="s">
        <v>1276</v>
      </c>
      <c r="K2636" t="str">
        <f>INDEX('Planning Periods'!$O$2:$O$540,MATCH('Table B Values'!A2636,'Planning Periods'!$A$2:$A$540,0))</f>
        <v>Siskiyou County</v>
      </c>
    </row>
    <row r="2637" spans="1:11">
      <c r="A2637" t="s">
        <v>934</v>
      </c>
      <c r="B2637">
        <v>2017</v>
      </c>
      <c r="C2637">
        <v>0</v>
      </c>
      <c r="D2637">
        <v>0</v>
      </c>
      <c r="E2637">
        <v>0</v>
      </c>
      <c r="F2637">
        <v>0</v>
      </c>
      <c r="G2637">
        <v>0</v>
      </c>
      <c r="H2637">
        <v>0</v>
      </c>
      <c r="I2637">
        <v>66</v>
      </c>
      <c r="J2637" t="s">
        <v>1276</v>
      </c>
      <c r="K2637" t="str">
        <f>INDEX('Planning Periods'!$O$2:$O$540,MATCH('Table B Values'!A2637,'Planning Periods'!$A$2:$A$540,0))</f>
        <v>San Bernardino County</v>
      </c>
    </row>
    <row r="2638" spans="1:11">
      <c r="A2638" t="s">
        <v>1234</v>
      </c>
      <c r="B2638">
        <v>2017</v>
      </c>
      <c r="C2638">
        <v>0</v>
      </c>
      <c r="D2638">
        <v>1</v>
      </c>
      <c r="E2638">
        <v>2</v>
      </c>
      <c r="F2638">
        <v>3</v>
      </c>
      <c r="G2638">
        <v>0</v>
      </c>
      <c r="H2638">
        <v>1</v>
      </c>
      <c r="I2638">
        <v>26</v>
      </c>
      <c r="J2638" t="s">
        <v>1276</v>
      </c>
      <c r="K2638" t="str">
        <f>INDEX('Planning Periods'!$O$2:$O$540,MATCH('Table B Values'!A2638,'Planning Periods'!$A$2:$A$540,0))</f>
        <v>Marin County</v>
      </c>
    </row>
    <row r="2639" spans="1:11">
      <c r="A2639" t="s">
        <v>1232</v>
      </c>
      <c r="B2639">
        <v>2017</v>
      </c>
      <c r="C2639">
        <v>1</v>
      </c>
      <c r="D2639">
        <v>41</v>
      </c>
      <c r="E2639">
        <v>1</v>
      </c>
      <c r="F2639">
        <v>5</v>
      </c>
      <c r="G2639">
        <v>0</v>
      </c>
      <c r="H2639">
        <v>147</v>
      </c>
      <c r="I2639">
        <v>22</v>
      </c>
      <c r="J2639" t="s">
        <v>1276</v>
      </c>
      <c r="K2639" t="str">
        <f>INDEX('Planning Periods'!$O$2:$O$540,MATCH('Table B Values'!A2639,'Planning Periods'!$A$2:$A$540,0))</f>
        <v>Monterey County</v>
      </c>
    </row>
    <row r="2640" spans="1:11">
      <c r="A2640" t="s">
        <v>879</v>
      </c>
      <c r="B2640">
        <v>2017</v>
      </c>
      <c r="C2640">
        <v>0</v>
      </c>
      <c r="D2640">
        <v>0</v>
      </c>
      <c r="E2640">
        <v>0</v>
      </c>
      <c r="F2640">
        <v>0</v>
      </c>
      <c r="G2640">
        <v>0</v>
      </c>
      <c r="H2640">
        <v>28</v>
      </c>
      <c r="I2640">
        <v>9</v>
      </c>
      <c r="J2640" t="s">
        <v>1276</v>
      </c>
      <c r="K2640" t="str">
        <f>INDEX('Planning Periods'!$O$2:$O$540,MATCH('Table B Values'!A2640,'Planning Periods'!$A$2:$A$540,0))</f>
        <v>Mariposa County</v>
      </c>
    </row>
    <row r="2641" spans="1:11">
      <c r="A2641" t="s">
        <v>872</v>
      </c>
      <c r="B2641">
        <v>2017</v>
      </c>
      <c r="C2641">
        <v>0</v>
      </c>
      <c r="D2641">
        <v>0</v>
      </c>
      <c r="E2641">
        <v>0</v>
      </c>
      <c r="F2641">
        <v>0</v>
      </c>
      <c r="G2641">
        <v>0</v>
      </c>
      <c r="H2641">
        <v>0</v>
      </c>
      <c r="I2641">
        <v>81</v>
      </c>
      <c r="J2641" t="s">
        <v>1276</v>
      </c>
      <c r="K2641" t="str">
        <f>INDEX('Planning Periods'!$O$2:$O$540,MATCH('Table B Values'!A2641,'Planning Periods'!$A$2:$A$540,0))</f>
        <v>Los Angeles County</v>
      </c>
    </row>
    <row r="2642" spans="1:11">
      <c r="A2642" t="s">
        <v>1247</v>
      </c>
      <c r="B2642">
        <v>2017</v>
      </c>
      <c r="C2642">
        <v>0</v>
      </c>
      <c r="D2642">
        <v>0</v>
      </c>
      <c r="E2642">
        <v>0</v>
      </c>
      <c r="F2642">
        <v>11</v>
      </c>
      <c r="G2642">
        <v>0</v>
      </c>
      <c r="H2642">
        <v>0</v>
      </c>
      <c r="I2642">
        <v>148</v>
      </c>
      <c r="J2642" t="s">
        <v>1276</v>
      </c>
      <c r="K2642" t="str">
        <f>INDEX('Planning Periods'!$O$2:$O$540,MATCH('Table B Values'!A2642,'Planning Periods'!$A$2:$A$540,0))</f>
        <v>Madera County</v>
      </c>
    </row>
    <row r="2643" spans="1:11">
      <c r="A2643" t="s">
        <v>877</v>
      </c>
      <c r="B2643">
        <v>2017</v>
      </c>
      <c r="C2643">
        <v>0</v>
      </c>
      <c r="D2643">
        <v>0</v>
      </c>
      <c r="E2643">
        <v>0</v>
      </c>
      <c r="F2643">
        <v>0</v>
      </c>
      <c r="G2643">
        <v>0</v>
      </c>
      <c r="H2643">
        <v>0</v>
      </c>
      <c r="I2643">
        <v>17</v>
      </c>
      <c r="J2643" t="s">
        <v>1276</v>
      </c>
      <c r="K2643" t="str">
        <f>INDEX('Planning Periods'!$O$2:$O$540,MATCH('Table B Values'!A2643,'Planning Periods'!$A$2:$A$540,0))</f>
        <v>Los Angeles County</v>
      </c>
    </row>
    <row r="2644" spans="1:11">
      <c r="A2644" t="s">
        <v>869</v>
      </c>
      <c r="B2644">
        <v>2017</v>
      </c>
      <c r="C2644">
        <v>0</v>
      </c>
      <c r="D2644">
        <v>0</v>
      </c>
      <c r="E2644">
        <v>0</v>
      </c>
      <c r="F2644">
        <v>0</v>
      </c>
      <c r="G2644">
        <v>0</v>
      </c>
      <c r="H2644">
        <v>0</v>
      </c>
      <c r="I2644">
        <v>14</v>
      </c>
      <c r="J2644" t="s">
        <v>1276</v>
      </c>
      <c r="K2644" t="str">
        <f>INDEX('Planning Periods'!$O$2:$O$540,MATCH('Table B Values'!A2644,'Planning Periods'!$A$2:$A$540,0))</f>
        <v>Mono County</v>
      </c>
    </row>
    <row r="2645" spans="1:11">
      <c r="A2645" t="s">
        <v>1231</v>
      </c>
      <c r="B2645">
        <v>2017</v>
      </c>
      <c r="C2645">
        <v>0</v>
      </c>
      <c r="D2645">
        <v>0</v>
      </c>
      <c r="E2645">
        <v>0</v>
      </c>
      <c r="F2645">
        <v>0</v>
      </c>
      <c r="G2645">
        <v>0</v>
      </c>
      <c r="H2645">
        <v>0</v>
      </c>
      <c r="I2645">
        <v>2</v>
      </c>
      <c r="J2645" t="s">
        <v>1276</v>
      </c>
      <c r="K2645" t="str">
        <f>INDEX('Planning Periods'!$O$2:$O$540,MATCH('Table B Values'!A2645,'Planning Periods'!$A$2:$A$540,0))</f>
        <v>Contra Costa County</v>
      </c>
    </row>
    <row r="2646" spans="1:11">
      <c r="A2646" t="s">
        <v>881</v>
      </c>
      <c r="B2646">
        <v>2017</v>
      </c>
      <c r="C2646">
        <v>0</v>
      </c>
      <c r="D2646">
        <v>3</v>
      </c>
      <c r="E2646">
        <v>0</v>
      </c>
      <c r="F2646">
        <v>9</v>
      </c>
      <c r="G2646">
        <v>0</v>
      </c>
      <c r="H2646">
        <v>168</v>
      </c>
      <c r="I2646">
        <v>514</v>
      </c>
      <c r="J2646" t="s">
        <v>1276</v>
      </c>
      <c r="K2646" t="str">
        <f>INDEX('Planning Periods'!$O$2:$O$540,MATCH('Table B Values'!A2646,'Planning Periods'!$A$2:$A$540,0))</f>
        <v>Riverside County</v>
      </c>
    </row>
    <row r="2647" spans="1:11">
      <c r="A2647" t="s">
        <v>1240</v>
      </c>
      <c r="B2647">
        <v>2017</v>
      </c>
      <c r="C2647">
        <v>0</v>
      </c>
      <c r="D2647">
        <v>8</v>
      </c>
      <c r="E2647">
        <v>2</v>
      </c>
      <c r="F2647">
        <v>4</v>
      </c>
      <c r="G2647">
        <v>0</v>
      </c>
      <c r="H2647">
        <v>1</v>
      </c>
      <c r="I2647">
        <v>20</v>
      </c>
      <c r="J2647" t="s">
        <v>1276</v>
      </c>
      <c r="K2647" t="str">
        <f>INDEX('Planning Periods'!$O$2:$O$540,MATCH('Table B Values'!A2647,'Planning Periods'!$A$2:$A$540,0))</f>
        <v>San Mateo County</v>
      </c>
    </row>
    <row r="2648" spans="1:11">
      <c r="A2648" t="s">
        <v>1241</v>
      </c>
      <c r="B2648">
        <v>2017</v>
      </c>
      <c r="C2648">
        <v>0</v>
      </c>
      <c r="D2648">
        <v>0</v>
      </c>
      <c r="E2648">
        <v>0</v>
      </c>
      <c r="F2648">
        <v>0</v>
      </c>
      <c r="G2648">
        <v>0</v>
      </c>
      <c r="H2648">
        <v>145</v>
      </c>
      <c r="I2648">
        <v>82</v>
      </c>
      <c r="J2648" t="s">
        <v>1276</v>
      </c>
      <c r="K2648" t="str">
        <f>INDEX('Planning Periods'!$O$2:$O$540,MATCH('Table B Values'!A2648,'Planning Periods'!$A$2:$A$540,0))</f>
        <v>Merced County</v>
      </c>
    </row>
    <row r="2649" spans="1:11">
      <c r="A2649" t="s">
        <v>1235</v>
      </c>
      <c r="B2649">
        <v>2017</v>
      </c>
      <c r="C2649">
        <v>0</v>
      </c>
      <c r="D2649">
        <v>0</v>
      </c>
      <c r="E2649">
        <v>0</v>
      </c>
      <c r="F2649">
        <v>0</v>
      </c>
      <c r="G2649">
        <v>0</v>
      </c>
      <c r="H2649">
        <v>61</v>
      </c>
      <c r="I2649">
        <v>5</v>
      </c>
      <c r="J2649" t="s">
        <v>1276</v>
      </c>
      <c r="K2649" t="str">
        <f>INDEX('Planning Periods'!$O$2:$O$540,MATCH('Table B Values'!A2649,'Planning Periods'!$A$2:$A$540,0))</f>
        <v>Fresno County</v>
      </c>
    </row>
    <row r="2650" spans="1:11">
      <c r="A2650" t="s">
        <v>1195</v>
      </c>
      <c r="B2650">
        <v>2017</v>
      </c>
      <c r="C2650">
        <v>0</v>
      </c>
      <c r="D2650">
        <v>0</v>
      </c>
      <c r="E2650">
        <v>0</v>
      </c>
      <c r="F2650">
        <v>0</v>
      </c>
      <c r="G2650">
        <v>0</v>
      </c>
      <c r="H2650">
        <v>0</v>
      </c>
      <c r="I2650">
        <v>1</v>
      </c>
      <c r="J2650" t="s">
        <v>1276</v>
      </c>
      <c r="K2650" t="str">
        <f>INDEX('Planning Periods'!$O$2:$O$540,MATCH('Table B Values'!A2650,'Planning Periods'!$A$2:$A$540,0))</f>
        <v>Yuba County</v>
      </c>
    </row>
    <row r="2651" spans="1:11">
      <c r="A2651" t="s">
        <v>1281</v>
      </c>
      <c r="B2651">
        <v>2017</v>
      </c>
      <c r="C2651">
        <v>0</v>
      </c>
      <c r="D2651">
        <v>0</v>
      </c>
      <c r="E2651">
        <v>0</v>
      </c>
      <c r="F2651">
        <v>0</v>
      </c>
      <c r="G2651">
        <v>0</v>
      </c>
      <c r="H2651">
        <v>25</v>
      </c>
      <c r="I2651">
        <v>0</v>
      </c>
      <c r="J2651" t="s">
        <v>1276</v>
      </c>
      <c r="K2651" t="str">
        <f>INDEX('Planning Periods'!$O$2:$O$540,MATCH('Table B Values'!A2651,'Planning Periods'!$A$2:$A$540,0))</f>
        <v>Kern County</v>
      </c>
    </row>
    <row r="2652" spans="1:11">
      <c r="A2652" t="s">
        <v>842</v>
      </c>
      <c r="B2652">
        <v>2017</v>
      </c>
      <c r="C2652">
        <v>55</v>
      </c>
      <c r="D2652">
        <v>0</v>
      </c>
      <c r="E2652">
        <v>23</v>
      </c>
      <c r="F2652">
        <v>0</v>
      </c>
      <c r="G2652">
        <v>0</v>
      </c>
      <c r="H2652">
        <v>36</v>
      </c>
      <c r="I2652">
        <v>66</v>
      </c>
      <c r="J2652" t="s">
        <v>1276</v>
      </c>
      <c r="K2652" t="str">
        <f>INDEX('Planning Periods'!$O$2:$O$540,MATCH('Table B Values'!A2652,'Planning Periods'!$A$2:$A$540,0))</f>
        <v>Mendocino County</v>
      </c>
    </row>
    <row r="2653" spans="1:11">
      <c r="A2653" t="s">
        <v>951</v>
      </c>
      <c r="B2653">
        <v>2017</v>
      </c>
      <c r="C2653">
        <v>0</v>
      </c>
      <c r="D2653">
        <v>0</v>
      </c>
      <c r="E2653">
        <v>0</v>
      </c>
      <c r="F2653">
        <v>0</v>
      </c>
      <c r="G2653">
        <v>0</v>
      </c>
      <c r="H2653">
        <v>0</v>
      </c>
      <c r="I2653">
        <v>88</v>
      </c>
      <c r="J2653" t="s">
        <v>1276</v>
      </c>
      <c r="K2653" t="str">
        <f>INDEX('Planning Periods'!$O$2:$O$540,MATCH('Table B Values'!A2653,'Planning Periods'!$A$2:$A$540,0))</f>
        <v>Ventura County</v>
      </c>
    </row>
    <row r="2654" spans="1:11">
      <c r="A2654" t="s">
        <v>1255</v>
      </c>
      <c r="B2654">
        <v>2017</v>
      </c>
      <c r="C2654">
        <v>8</v>
      </c>
      <c r="D2654">
        <v>0</v>
      </c>
      <c r="E2654">
        <v>66</v>
      </c>
      <c r="F2654">
        <v>0</v>
      </c>
      <c r="G2654">
        <v>0</v>
      </c>
      <c r="H2654">
        <v>51</v>
      </c>
      <c r="I2654">
        <v>117</v>
      </c>
      <c r="J2654" t="s">
        <v>1276</v>
      </c>
      <c r="K2654" t="str">
        <f>INDEX('Planning Periods'!$O$2:$O$540,MATCH('Table B Values'!A2654,'Planning Periods'!$A$2:$A$540,0))</f>
        <v>Contra Costa County</v>
      </c>
    </row>
    <row r="2655" spans="1:11">
      <c r="A2655" t="s">
        <v>924</v>
      </c>
      <c r="B2655">
        <v>2017</v>
      </c>
      <c r="C2655">
        <v>43</v>
      </c>
      <c r="D2655">
        <v>0</v>
      </c>
      <c r="E2655">
        <v>117</v>
      </c>
      <c r="F2655">
        <v>0</v>
      </c>
      <c r="G2655">
        <v>0</v>
      </c>
      <c r="H2655">
        <v>0</v>
      </c>
      <c r="I2655">
        <v>39</v>
      </c>
      <c r="J2655" t="s">
        <v>1276</v>
      </c>
      <c r="K2655" t="str">
        <f>INDEX('Planning Periods'!$O$2:$O$540,MATCH('Table B Values'!A2655,'Planning Periods'!$A$2:$A$540,0))</f>
        <v>San Diego County</v>
      </c>
    </row>
    <row r="2656" spans="1:11">
      <c r="A2656" t="s">
        <v>809</v>
      </c>
      <c r="B2656">
        <v>2017</v>
      </c>
      <c r="C2656">
        <v>0</v>
      </c>
      <c r="D2656">
        <v>0</v>
      </c>
      <c r="E2656">
        <v>0</v>
      </c>
      <c r="F2656">
        <v>0</v>
      </c>
      <c r="G2656">
        <v>0</v>
      </c>
      <c r="H2656">
        <v>2</v>
      </c>
      <c r="I2656">
        <v>9</v>
      </c>
      <c r="J2656" t="s">
        <v>1276</v>
      </c>
      <c r="K2656" t="str">
        <f>INDEX('Planning Periods'!$O$2:$O$540,MATCH('Table B Values'!A2656,'Planning Periods'!$A$2:$A$540,0))</f>
        <v>Ventura County</v>
      </c>
    </row>
    <row r="2657" spans="1:11">
      <c r="A2657" t="s">
        <v>1254</v>
      </c>
      <c r="B2657">
        <v>2017</v>
      </c>
      <c r="C2657">
        <v>247</v>
      </c>
      <c r="D2657">
        <v>0</v>
      </c>
      <c r="E2657">
        <v>66</v>
      </c>
      <c r="F2657">
        <v>0</v>
      </c>
      <c r="G2657">
        <v>0</v>
      </c>
      <c r="H2657">
        <v>11</v>
      </c>
      <c r="I2657">
        <v>4019</v>
      </c>
      <c r="J2657" t="s">
        <v>1276</v>
      </c>
      <c r="K2657" t="str">
        <f>INDEX('Planning Periods'!$O$2:$O$540,MATCH('Table B Values'!A2657,'Planning Periods'!$A$2:$A$540,0))</f>
        <v>Alameda County</v>
      </c>
    </row>
    <row r="2658" spans="1:11">
      <c r="A2658" t="s">
        <v>922</v>
      </c>
      <c r="B2658">
        <v>2017</v>
      </c>
      <c r="C2658">
        <v>0</v>
      </c>
      <c r="D2658">
        <v>1</v>
      </c>
      <c r="E2658">
        <v>0</v>
      </c>
      <c r="F2658">
        <v>0</v>
      </c>
      <c r="G2658">
        <v>0</v>
      </c>
      <c r="H2658">
        <v>7</v>
      </c>
      <c r="I2658">
        <v>49</v>
      </c>
      <c r="J2658" t="s">
        <v>1276</v>
      </c>
      <c r="K2658" t="str">
        <f>INDEX('Planning Periods'!$O$2:$O$540,MATCH('Table B Values'!A2658,'Planning Periods'!$A$2:$A$540,0))</f>
        <v>Los Angeles County</v>
      </c>
    </row>
    <row r="2659" spans="1:11">
      <c r="A2659" t="s">
        <v>1257</v>
      </c>
      <c r="B2659">
        <v>2017</v>
      </c>
      <c r="C2659">
        <v>0</v>
      </c>
      <c r="D2659">
        <v>2</v>
      </c>
      <c r="E2659">
        <v>0</v>
      </c>
      <c r="F2659">
        <v>1</v>
      </c>
      <c r="G2659">
        <v>0</v>
      </c>
      <c r="H2659">
        <v>0</v>
      </c>
      <c r="I2659">
        <v>6</v>
      </c>
      <c r="J2659" t="s">
        <v>1276</v>
      </c>
      <c r="K2659" t="str">
        <f>INDEX('Planning Periods'!$O$2:$O$540,MATCH('Table B Values'!A2659,'Planning Periods'!$A$2:$A$540,0))</f>
        <v>Marin County</v>
      </c>
    </row>
    <row r="2660" spans="1:11">
      <c r="A2660" t="s">
        <v>1256</v>
      </c>
      <c r="B2660">
        <v>2017</v>
      </c>
      <c r="C2660">
        <v>0</v>
      </c>
      <c r="D2660">
        <v>0</v>
      </c>
      <c r="E2660">
        <v>0</v>
      </c>
      <c r="F2660">
        <v>0</v>
      </c>
      <c r="G2660">
        <v>0</v>
      </c>
      <c r="H2660">
        <v>76</v>
      </c>
      <c r="I2660">
        <v>34</v>
      </c>
      <c r="J2660" t="s">
        <v>1276</v>
      </c>
      <c r="K2660" t="str">
        <f>INDEX('Planning Periods'!$O$2:$O$540,MATCH('Table B Values'!A2660,'Planning Periods'!$A$2:$A$540,0))</f>
        <v>Stanislaus County</v>
      </c>
    </row>
    <row r="2661" spans="1:11">
      <c r="A2661" t="s">
        <v>812</v>
      </c>
      <c r="B2661">
        <v>2017</v>
      </c>
      <c r="C2661">
        <v>0</v>
      </c>
      <c r="D2661">
        <v>0</v>
      </c>
      <c r="E2661">
        <v>0</v>
      </c>
      <c r="F2661">
        <v>0</v>
      </c>
      <c r="G2661">
        <v>0</v>
      </c>
      <c r="H2661">
        <v>520</v>
      </c>
      <c r="I2661">
        <v>1136</v>
      </c>
      <c r="J2661" t="s">
        <v>1276</v>
      </c>
      <c r="K2661" t="str">
        <f>INDEX('Planning Periods'!$O$2:$O$540,MATCH('Table B Values'!A2661,'Planning Periods'!$A$2:$A$540,0))</f>
        <v>San Bernardino County</v>
      </c>
    </row>
    <row r="2662" spans="1:11">
      <c r="A2662" t="s">
        <v>1207</v>
      </c>
      <c r="B2662">
        <v>2017</v>
      </c>
      <c r="C2662">
        <v>0</v>
      </c>
      <c r="D2662">
        <v>0</v>
      </c>
      <c r="E2662">
        <v>0</v>
      </c>
      <c r="F2662">
        <v>0</v>
      </c>
      <c r="G2662">
        <v>0</v>
      </c>
      <c r="H2662">
        <v>7</v>
      </c>
      <c r="I2662">
        <v>0</v>
      </c>
      <c r="J2662" t="s">
        <v>1276</v>
      </c>
      <c r="K2662" t="str">
        <f>INDEX('Planning Periods'!$O$2:$O$540,MATCH('Table B Values'!A2662,'Planning Periods'!$A$2:$A$540,0))</f>
        <v>Glenn County</v>
      </c>
    </row>
    <row r="2663" spans="1:11">
      <c r="A2663" t="s">
        <v>815</v>
      </c>
      <c r="B2663">
        <v>2017</v>
      </c>
      <c r="C2663">
        <v>0</v>
      </c>
      <c r="D2663">
        <v>0</v>
      </c>
      <c r="E2663">
        <v>0</v>
      </c>
      <c r="F2663">
        <v>0</v>
      </c>
      <c r="G2663">
        <v>0</v>
      </c>
      <c r="H2663">
        <v>0</v>
      </c>
      <c r="I2663">
        <v>3</v>
      </c>
      <c r="J2663" t="s">
        <v>1276</v>
      </c>
      <c r="K2663" t="str">
        <f>INDEX('Planning Periods'!$O$2:$O$540,MATCH('Table B Values'!A2663,'Planning Periods'!$A$2:$A$540,0))</f>
        <v>Butte County</v>
      </c>
    </row>
    <row r="2664" spans="1:11">
      <c r="A2664" t="s">
        <v>824</v>
      </c>
      <c r="B2664">
        <v>2017</v>
      </c>
      <c r="C2664">
        <v>30</v>
      </c>
      <c r="D2664">
        <v>0</v>
      </c>
      <c r="E2664">
        <v>234</v>
      </c>
      <c r="F2664">
        <v>0</v>
      </c>
      <c r="G2664">
        <v>0</v>
      </c>
      <c r="H2664">
        <v>371</v>
      </c>
      <c r="I2664">
        <v>138</v>
      </c>
      <c r="J2664" t="s">
        <v>1276</v>
      </c>
      <c r="K2664" t="str">
        <f>INDEX('Planning Periods'!$O$2:$O$540,MATCH('Table B Values'!A2664,'Planning Periods'!$A$2:$A$540,0))</f>
        <v>Ventura County</v>
      </c>
    </row>
    <row r="2665" spans="1:11">
      <c r="A2665" t="s">
        <v>1206</v>
      </c>
      <c r="B2665">
        <v>2017</v>
      </c>
      <c r="C2665">
        <v>0</v>
      </c>
      <c r="D2665">
        <v>0</v>
      </c>
      <c r="E2665">
        <v>0</v>
      </c>
      <c r="F2665">
        <v>0</v>
      </c>
      <c r="G2665">
        <v>0</v>
      </c>
      <c r="H2665">
        <v>7</v>
      </c>
      <c r="I2665">
        <v>37</v>
      </c>
      <c r="J2665" t="s">
        <v>1276</v>
      </c>
      <c r="K2665" t="str">
        <f>INDEX('Planning Periods'!$O$2:$O$540,MATCH('Table B Values'!A2665,'Planning Periods'!$A$2:$A$540,0))</f>
        <v>Contra Costa County</v>
      </c>
    </row>
    <row r="2666" spans="1:11">
      <c r="A2666" t="s">
        <v>803</v>
      </c>
      <c r="B2666">
        <v>2017</v>
      </c>
      <c r="C2666">
        <v>0</v>
      </c>
      <c r="D2666">
        <v>0</v>
      </c>
      <c r="E2666">
        <v>0</v>
      </c>
      <c r="F2666">
        <v>0</v>
      </c>
      <c r="G2666">
        <v>0</v>
      </c>
      <c r="H2666">
        <v>4</v>
      </c>
      <c r="I2666">
        <v>75</v>
      </c>
      <c r="J2666" t="s">
        <v>1276</v>
      </c>
      <c r="K2666" t="str">
        <f>INDEX('Planning Periods'!$O$2:$O$540,MATCH('Table B Values'!A2666,'Planning Periods'!$A$2:$A$540,0))</f>
        <v>Orange County</v>
      </c>
    </row>
    <row r="2667" spans="1:11">
      <c r="A2667" t="s">
        <v>806</v>
      </c>
      <c r="B2667">
        <v>2017</v>
      </c>
      <c r="C2667">
        <v>0</v>
      </c>
      <c r="D2667">
        <v>0</v>
      </c>
      <c r="E2667">
        <v>0</v>
      </c>
      <c r="F2667">
        <v>0</v>
      </c>
      <c r="G2667">
        <v>0</v>
      </c>
      <c r="H2667">
        <v>0</v>
      </c>
      <c r="I2667">
        <v>1388</v>
      </c>
      <c r="J2667" t="s">
        <v>1276</v>
      </c>
      <c r="K2667" t="str">
        <f>INDEX('Planning Periods'!$O$2:$O$540,MATCH('Table B Values'!A2667,'Planning Periods'!$A$2:$A$540,0))</f>
        <v>Orange County</v>
      </c>
    </row>
    <row r="2668" spans="1:11">
      <c r="A2668" t="s">
        <v>1209</v>
      </c>
      <c r="B2668">
        <v>2017</v>
      </c>
      <c r="C2668">
        <v>0</v>
      </c>
      <c r="D2668">
        <v>0</v>
      </c>
      <c r="E2668">
        <v>0</v>
      </c>
      <c r="F2668">
        <v>2</v>
      </c>
      <c r="G2668">
        <v>0</v>
      </c>
      <c r="H2668">
        <v>0</v>
      </c>
      <c r="I2668">
        <v>0</v>
      </c>
      <c r="J2668" t="s">
        <v>1276</v>
      </c>
      <c r="K2668" t="str">
        <f>INDEX('Planning Periods'!$O$2:$O$540,MATCH('Table B Values'!A2668,'Planning Periods'!$A$2:$A$540,0))</f>
        <v>Fresno County</v>
      </c>
    </row>
    <row r="2669" spans="1:11">
      <c r="A2669" t="s">
        <v>1264</v>
      </c>
      <c r="B2669">
        <v>2017</v>
      </c>
      <c r="C2669">
        <v>98</v>
      </c>
      <c r="D2669">
        <v>0</v>
      </c>
      <c r="E2669">
        <v>23</v>
      </c>
      <c r="F2669">
        <v>0</v>
      </c>
      <c r="G2669">
        <v>0</v>
      </c>
      <c r="H2669">
        <v>0</v>
      </c>
      <c r="I2669">
        <v>1418</v>
      </c>
      <c r="J2669" t="s">
        <v>1276</v>
      </c>
      <c r="K2669" t="str">
        <f>INDEX('Planning Periods'!$O$2:$O$540,MATCH('Table B Values'!A2669,'Planning Periods'!$A$2:$A$540,0))</f>
        <v>Santa Clara County</v>
      </c>
    </row>
    <row r="2670" spans="1:11">
      <c r="A2670" t="s">
        <v>916</v>
      </c>
      <c r="B2670">
        <v>2017</v>
      </c>
      <c r="C2670">
        <v>0</v>
      </c>
      <c r="D2670">
        <v>0</v>
      </c>
      <c r="E2670">
        <v>0</v>
      </c>
      <c r="F2670">
        <v>0</v>
      </c>
      <c r="G2670">
        <v>0</v>
      </c>
      <c r="H2670">
        <v>0</v>
      </c>
      <c r="I2670">
        <v>225</v>
      </c>
      <c r="J2670" t="s">
        <v>1276</v>
      </c>
      <c r="K2670" t="str">
        <f>INDEX('Planning Periods'!$O$2:$O$540,MATCH('Table B Values'!A2670,'Planning Periods'!$A$2:$A$540,0))</f>
        <v>Riverside County</v>
      </c>
    </row>
    <row r="2671" spans="1:11">
      <c r="A2671" t="s">
        <v>1252</v>
      </c>
      <c r="B2671">
        <v>2017</v>
      </c>
      <c r="C2671">
        <v>0</v>
      </c>
      <c r="D2671">
        <v>0</v>
      </c>
      <c r="E2671">
        <v>1</v>
      </c>
      <c r="F2671">
        <v>0</v>
      </c>
      <c r="G2671">
        <v>0</v>
      </c>
      <c r="H2671">
        <v>0</v>
      </c>
      <c r="I2671">
        <v>37</v>
      </c>
      <c r="J2671" t="s">
        <v>1276</v>
      </c>
      <c r="K2671" t="str">
        <f>INDEX('Planning Periods'!$O$2:$O$540,MATCH('Table B Values'!A2671,'Planning Periods'!$A$2:$A$540,0))</f>
        <v>Napa County</v>
      </c>
    </row>
    <row r="2672" spans="1:11">
      <c r="A2672" t="s">
        <v>1263</v>
      </c>
      <c r="B2672">
        <v>2017</v>
      </c>
      <c r="C2672">
        <v>0</v>
      </c>
      <c r="D2672">
        <v>0</v>
      </c>
      <c r="E2672">
        <v>0</v>
      </c>
      <c r="F2672">
        <v>0</v>
      </c>
      <c r="G2672">
        <v>0</v>
      </c>
      <c r="H2672">
        <v>2</v>
      </c>
      <c r="I2672">
        <v>0</v>
      </c>
      <c r="J2672" t="s">
        <v>1276</v>
      </c>
      <c r="K2672" t="str">
        <f>INDEX('Planning Periods'!$O$2:$O$540,MATCH('Table B Values'!A2672,'Planning Periods'!$A$2:$A$540,0))</f>
        <v>Siskiyou County</v>
      </c>
    </row>
    <row r="2673" spans="1:11">
      <c r="A2673" t="s">
        <v>1266</v>
      </c>
      <c r="B2673">
        <v>2017</v>
      </c>
      <c r="C2673">
        <v>0</v>
      </c>
      <c r="D2673">
        <v>0</v>
      </c>
      <c r="E2673">
        <v>0</v>
      </c>
      <c r="F2673">
        <v>0</v>
      </c>
      <c r="G2673">
        <v>0</v>
      </c>
      <c r="H2673">
        <v>0</v>
      </c>
      <c r="I2673">
        <v>31</v>
      </c>
      <c r="J2673" t="s">
        <v>1276</v>
      </c>
      <c r="K2673" t="str">
        <f>INDEX('Planning Periods'!$O$2:$O$540,MATCH('Table B Values'!A2673,'Planning Periods'!$A$2:$A$540,0))</f>
        <v>Contra Costa County</v>
      </c>
    </row>
    <row r="2674" spans="1:11">
      <c r="A2674" t="s">
        <v>944</v>
      </c>
      <c r="B2674">
        <v>2017</v>
      </c>
      <c r="C2674">
        <v>0</v>
      </c>
      <c r="D2674">
        <v>0</v>
      </c>
      <c r="E2674">
        <v>0</v>
      </c>
      <c r="F2674">
        <v>0</v>
      </c>
      <c r="G2674">
        <v>0</v>
      </c>
      <c r="H2674">
        <v>84</v>
      </c>
      <c r="I2674">
        <v>341</v>
      </c>
      <c r="J2674" t="s">
        <v>1276</v>
      </c>
      <c r="K2674" t="str">
        <f>INDEX('Planning Periods'!$O$2:$O$540,MATCH('Table B Values'!A2674,'Planning Periods'!$A$2:$A$540,0))</f>
        <v>Riverside County</v>
      </c>
    </row>
    <row r="2675" spans="1:11">
      <c r="A2675" t="s">
        <v>1265</v>
      </c>
      <c r="B2675">
        <v>2017</v>
      </c>
      <c r="C2675">
        <v>0</v>
      </c>
      <c r="D2675">
        <v>0</v>
      </c>
      <c r="E2675">
        <v>13</v>
      </c>
      <c r="F2675">
        <v>0</v>
      </c>
      <c r="G2675">
        <v>0</v>
      </c>
      <c r="H2675">
        <v>9</v>
      </c>
      <c r="I2675">
        <v>192</v>
      </c>
      <c r="J2675" t="s">
        <v>1276</v>
      </c>
      <c r="K2675" t="str">
        <f>INDEX('Planning Periods'!$O$2:$O$540,MATCH('Table B Values'!A2675,'Planning Periods'!$A$2:$A$540,0))</f>
        <v>Santa Clara County</v>
      </c>
    </row>
    <row r="2676" spans="1:11">
      <c r="A2676" t="s">
        <v>1253</v>
      </c>
      <c r="B2676">
        <v>2017</v>
      </c>
      <c r="C2676">
        <v>0</v>
      </c>
      <c r="D2676">
        <v>0</v>
      </c>
      <c r="E2676">
        <v>0</v>
      </c>
      <c r="F2676">
        <v>0</v>
      </c>
      <c r="G2676">
        <v>0</v>
      </c>
      <c r="H2676">
        <v>16</v>
      </c>
      <c r="I2676">
        <v>14</v>
      </c>
      <c r="J2676" t="s">
        <v>1276</v>
      </c>
      <c r="K2676" t="str">
        <f>INDEX('Planning Periods'!$O$2:$O$540,MATCH('Table B Values'!A2676,'Planning Periods'!$A$2:$A$540,0))</f>
        <v>Napa County</v>
      </c>
    </row>
    <row r="2677" spans="1:11">
      <c r="A2677" t="s">
        <v>1250</v>
      </c>
      <c r="B2677">
        <v>2017</v>
      </c>
      <c r="C2677">
        <v>15</v>
      </c>
      <c r="D2677">
        <v>0</v>
      </c>
      <c r="E2677">
        <v>59</v>
      </c>
      <c r="F2677">
        <v>0</v>
      </c>
      <c r="G2677">
        <v>0</v>
      </c>
      <c r="H2677">
        <v>0</v>
      </c>
      <c r="I2677">
        <v>490</v>
      </c>
      <c r="J2677" t="s">
        <v>1276</v>
      </c>
      <c r="K2677" t="str">
        <f>INDEX('Planning Periods'!$O$2:$O$540,MATCH('Table B Values'!A2677,'Planning Periods'!$A$2:$A$540,0))</f>
        <v>Alameda County</v>
      </c>
    </row>
    <row r="2678" spans="1:11">
      <c r="A2678" t="s">
        <v>926</v>
      </c>
      <c r="B2678">
        <v>2017</v>
      </c>
      <c r="C2678">
        <v>91</v>
      </c>
      <c r="D2678">
        <v>0</v>
      </c>
      <c r="E2678">
        <v>0</v>
      </c>
      <c r="F2678">
        <v>0</v>
      </c>
      <c r="G2678">
        <v>0</v>
      </c>
      <c r="H2678">
        <v>0</v>
      </c>
      <c r="I2678">
        <v>1087</v>
      </c>
      <c r="J2678" t="s">
        <v>1276</v>
      </c>
      <c r="K2678" t="str">
        <f>INDEX('Planning Periods'!$O$2:$O$540,MATCH('Table B Values'!A2678,'Planning Periods'!$A$2:$A$540,0))</f>
        <v>Orange County</v>
      </c>
    </row>
    <row r="2679" spans="1:11">
      <c r="A2679" t="s">
        <v>929</v>
      </c>
      <c r="B2679">
        <v>2017</v>
      </c>
      <c r="C2679">
        <v>0</v>
      </c>
      <c r="D2679">
        <v>0</v>
      </c>
      <c r="E2679">
        <v>0</v>
      </c>
      <c r="F2679">
        <v>0</v>
      </c>
      <c r="G2679">
        <v>0</v>
      </c>
      <c r="H2679">
        <v>0</v>
      </c>
      <c r="I2679">
        <v>2</v>
      </c>
      <c r="J2679" t="s">
        <v>1276</v>
      </c>
      <c r="K2679" t="str">
        <f>INDEX('Planning Periods'!$O$2:$O$540,MATCH('Table B Values'!A2679,'Planning Periods'!$A$2:$A$540,0))</f>
        <v>Riverside County</v>
      </c>
    </row>
    <row r="2680" spans="1:11">
      <c r="A2680" t="s">
        <v>920</v>
      </c>
      <c r="B2680">
        <v>2017</v>
      </c>
      <c r="C2680">
        <v>0</v>
      </c>
      <c r="D2680">
        <v>8</v>
      </c>
      <c r="E2680">
        <v>0</v>
      </c>
      <c r="F2680">
        <v>18</v>
      </c>
      <c r="G2680">
        <v>0</v>
      </c>
      <c r="H2680">
        <v>27</v>
      </c>
      <c r="I2680">
        <v>60</v>
      </c>
      <c r="J2680" t="s">
        <v>1276</v>
      </c>
      <c r="K2680" t="str">
        <f>INDEX('Planning Periods'!$O$2:$O$540,MATCH('Table B Values'!A2680,'Planning Periods'!$A$2:$A$540,0))</f>
        <v>Nevada County</v>
      </c>
    </row>
    <row r="2681" spans="1:11">
      <c r="A2681" t="s">
        <v>859</v>
      </c>
      <c r="B2681">
        <v>2017</v>
      </c>
      <c r="C2681">
        <v>0</v>
      </c>
      <c r="D2681">
        <v>0</v>
      </c>
      <c r="E2681">
        <v>0</v>
      </c>
      <c r="F2681">
        <v>0</v>
      </c>
      <c r="G2681">
        <v>0</v>
      </c>
      <c r="H2681">
        <v>116</v>
      </c>
      <c r="I2681">
        <v>7</v>
      </c>
      <c r="J2681" t="s">
        <v>1276</v>
      </c>
      <c r="K2681" t="str">
        <f>INDEX('Planning Periods'!$O$2:$O$540,MATCH('Table B Values'!A2681,'Planning Periods'!$A$2:$A$540,0))</f>
        <v>San Diego County</v>
      </c>
    </row>
    <row r="2682" spans="1:11">
      <c r="A2682" t="s">
        <v>912</v>
      </c>
      <c r="B2682">
        <v>2017</v>
      </c>
      <c r="C2682">
        <v>0</v>
      </c>
      <c r="D2682">
        <v>0</v>
      </c>
      <c r="E2682">
        <v>0</v>
      </c>
      <c r="F2682">
        <v>0</v>
      </c>
      <c r="G2682">
        <v>0</v>
      </c>
      <c r="H2682">
        <v>0</v>
      </c>
      <c r="I2682">
        <v>3</v>
      </c>
      <c r="J2682" t="s">
        <v>1276</v>
      </c>
      <c r="K2682" t="str">
        <f>INDEX('Planning Periods'!$O$2:$O$540,MATCH('Table B Values'!A2682,'Planning Periods'!$A$2:$A$540,0))</f>
        <v>San Bernardino County</v>
      </c>
    </row>
    <row r="2683" spans="1:11">
      <c r="A2683" t="s">
        <v>901</v>
      </c>
      <c r="B2683">
        <v>2017</v>
      </c>
      <c r="C2683">
        <v>0</v>
      </c>
      <c r="D2683">
        <v>0</v>
      </c>
      <c r="E2683">
        <v>0</v>
      </c>
      <c r="F2683">
        <v>1</v>
      </c>
      <c r="G2683">
        <v>0</v>
      </c>
      <c r="H2683">
        <v>3</v>
      </c>
      <c r="I2683">
        <v>0</v>
      </c>
      <c r="J2683" t="s">
        <v>1276</v>
      </c>
      <c r="K2683" t="str">
        <f>INDEX('Planning Periods'!$O$2:$O$540,MATCH('Table B Values'!A2683,'Planning Periods'!$A$2:$A$540,0))</f>
        <v>Nevada County</v>
      </c>
    </row>
    <row r="2684" spans="1:11">
      <c r="A2684" t="s">
        <v>771</v>
      </c>
      <c r="B2684">
        <v>2017</v>
      </c>
      <c r="C2684">
        <v>0</v>
      </c>
      <c r="D2684">
        <v>0</v>
      </c>
      <c r="E2684">
        <v>0</v>
      </c>
      <c r="F2684">
        <v>0</v>
      </c>
      <c r="G2684">
        <v>0</v>
      </c>
      <c r="H2684">
        <v>3</v>
      </c>
      <c r="I2684">
        <v>18</v>
      </c>
      <c r="J2684" t="s">
        <v>1276</v>
      </c>
      <c r="K2684" t="str">
        <f>INDEX('Planning Periods'!$O$2:$O$540,MATCH('Table B Values'!A2684,'Planning Periods'!$A$2:$A$540,0))</f>
        <v>Stanislaus County</v>
      </c>
    </row>
    <row r="2685" spans="1:11">
      <c r="A2685" t="s">
        <v>774</v>
      </c>
      <c r="B2685">
        <v>2017</v>
      </c>
      <c r="C2685">
        <v>1</v>
      </c>
      <c r="D2685">
        <v>0</v>
      </c>
      <c r="E2685">
        <v>0</v>
      </c>
      <c r="F2685">
        <v>0</v>
      </c>
      <c r="G2685">
        <v>0</v>
      </c>
      <c r="H2685">
        <v>0</v>
      </c>
      <c r="I2685">
        <v>13</v>
      </c>
      <c r="J2685" t="s">
        <v>1276</v>
      </c>
      <c r="K2685" t="str">
        <f>INDEX('Planning Periods'!$O$2:$O$540,MATCH('Table B Values'!A2685,'Planning Periods'!$A$2:$A$540,0))</f>
        <v>Orange County</v>
      </c>
    </row>
    <row r="2686" spans="1:11">
      <c r="A2686" t="s">
        <v>776</v>
      </c>
      <c r="B2686">
        <v>2017</v>
      </c>
      <c r="C2686">
        <v>0</v>
      </c>
      <c r="D2686">
        <v>0</v>
      </c>
      <c r="E2686">
        <v>0</v>
      </c>
      <c r="F2686">
        <v>0</v>
      </c>
      <c r="G2686">
        <v>0</v>
      </c>
      <c r="H2686">
        <v>10</v>
      </c>
      <c r="I2686">
        <v>0</v>
      </c>
      <c r="J2686" t="s">
        <v>1276</v>
      </c>
      <c r="K2686" t="str">
        <f>INDEX('Planning Periods'!$O$2:$O$540,MATCH('Table B Values'!A2686,'Planning Periods'!$A$2:$A$540,0))</f>
        <v>San Bernardino County</v>
      </c>
    </row>
    <row r="2687" spans="1:11">
      <c r="A2687" t="s">
        <v>1217</v>
      </c>
      <c r="B2687">
        <v>2017</v>
      </c>
      <c r="C2687">
        <v>0</v>
      </c>
      <c r="D2687">
        <v>0</v>
      </c>
      <c r="E2687">
        <v>2</v>
      </c>
      <c r="F2687">
        <v>0</v>
      </c>
      <c r="G2687">
        <v>0</v>
      </c>
      <c r="H2687">
        <v>0</v>
      </c>
      <c r="I2687">
        <v>71</v>
      </c>
      <c r="J2687" t="s">
        <v>1276</v>
      </c>
      <c r="K2687" t="str">
        <f>INDEX('Planning Periods'!$O$2:$O$540,MATCH('Table B Values'!A2687,'Planning Periods'!$A$2:$A$540,0))</f>
        <v>Tuolumne County</v>
      </c>
    </row>
    <row r="2688" spans="1:11">
      <c r="A2688" t="s">
        <v>982</v>
      </c>
      <c r="B2688">
        <v>2017</v>
      </c>
      <c r="C2688">
        <v>0</v>
      </c>
      <c r="D2688">
        <v>0</v>
      </c>
      <c r="E2688">
        <v>0</v>
      </c>
      <c r="F2688">
        <v>0</v>
      </c>
      <c r="G2688">
        <v>0</v>
      </c>
      <c r="H2688">
        <v>0</v>
      </c>
      <c r="I2688">
        <v>93</v>
      </c>
      <c r="J2688" t="s">
        <v>1276</v>
      </c>
      <c r="K2688" t="str">
        <f>INDEX('Planning Periods'!$O$2:$O$540,MATCH('Table B Values'!A2688,'Planning Periods'!$A$2:$A$540,0))</f>
        <v>Nevada County</v>
      </c>
    </row>
    <row r="2689" spans="1:11">
      <c r="A2689" t="s">
        <v>787</v>
      </c>
      <c r="B2689">
        <v>2017</v>
      </c>
      <c r="C2689">
        <v>0</v>
      </c>
      <c r="D2689">
        <v>0</v>
      </c>
      <c r="E2689">
        <v>7</v>
      </c>
      <c r="F2689">
        <v>0</v>
      </c>
      <c r="G2689">
        <v>0</v>
      </c>
      <c r="H2689">
        <v>0</v>
      </c>
      <c r="I2689">
        <v>354</v>
      </c>
      <c r="J2689" t="s">
        <v>1276</v>
      </c>
      <c r="K2689" t="str">
        <f>INDEX('Planning Periods'!$O$2:$O$540,MATCH('Table B Values'!A2689,'Planning Periods'!$A$2:$A$540,0))</f>
        <v>Tulare County</v>
      </c>
    </row>
    <row r="2690" spans="1:11">
      <c r="A2690" t="s">
        <v>779</v>
      </c>
      <c r="B2690">
        <v>2017</v>
      </c>
      <c r="C2690">
        <v>0</v>
      </c>
      <c r="D2690">
        <v>33</v>
      </c>
      <c r="E2690">
        <v>0</v>
      </c>
      <c r="F2690">
        <v>84</v>
      </c>
      <c r="G2690">
        <v>0</v>
      </c>
      <c r="H2690">
        <v>16</v>
      </c>
      <c r="I2690">
        <v>13</v>
      </c>
      <c r="J2690" t="s">
        <v>1276</v>
      </c>
      <c r="K2690" t="str">
        <f>INDEX('Planning Periods'!$O$2:$O$540,MATCH('Table B Values'!A2690,'Planning Periods'!$A$2:$A$540,0))</f>
        <v>Tulare County</v>
      </c>
    </row>
    <row r="2691" spans="1:11">
      <c r="A2691" t="s">
        <v>822</v>
      </c>
      <c r="B2691">
        <v>2017</v>
      </c>
      <c r="C2691">
        <v>0</v>
      </c>
      <c r="D2691">
        <v>0</v>
      </c>
      <c r="E2691">
        <v>0</v>
      </c>
      <c r="F2691">
        <v>0</v>
      </c>
      <c r="G2691">
        <v>0</v>
      </c>
      <c r="H2691">
        <v>0</v>
      </c>
      <c r="I2691">
        <v>4</v>
      </c>
      <c r="J2691" t="s">
        <v>1276</v>
      </c>
      <c r="K2691" t="str">
        <f>INDEX('Planning Periods'!$O$2:$O$540,MATCH('Table B Values'!A2691,'Planning Periods'!$A$2:$A$540,0))</f>
        <v>Mendocino County</v>
      </c>
    </row>
    <row r="2692" spans="1:11">
      <c r="A2692" t="s">
        <v>802</v>
      </c>
      <c r="B2692">
        <v>2017</v>
      </c>
      <c r="C2692">
        <v>36</v>
      </c>
      <c r="D2692">
        <v>0</v>
      </c>
      <c r="E2692">
        <v>34</v>
      </c>
      <c r="F2692">
        <v>0</v>
      </c>
      <c r="G2692">
        <v>0</v>
      </c>
      <c r="H2692">
        <v>19</v>
      </c>
      <c r="I2692">
        <v>646</v>
      </c>
      <c r="J2692" t="s">
        <v>1276</v>
      </c>
      <c r="K2692" t="str">
        <f>INDEX('Planning Periods'!$O$2:$O$540,MATCH('Table B Values'!A2692,'Planning Periods'!$A$2:$A$540,0))</f>
        <v>Ventura County</v>
      </c>
    </row>
    <row r="2693" spans="1:11">
      <c r="A2693" t="s">
        <v>793</v>
      </c>
      <c r="B2693">
        <v>2017</v>
      </c>
      <c r="C2693">
        <v>0</v>
      </c>
      <c r="D2693">
        <v>7</v>
      </c>
      <c r="E2693">
        <v>0</v>
      </c>
      <c r="F2693">
        <v>14</v>
      </c>
      <c r="G2693">
        <v>0</v>
      </c>
      <c r="H2693">
        <v>15</v>
      </c>
      <c r="I2693">
        <v>45</v>
      </c>
      <c r="J2693" t="s">
        <v>1276</v>
      </c>
      <c r="K2693" t="str">
        <f>INDEX('Planning Periods'!$O$2:$O$540,MATCH('Table B Values'!A2693,'Planning Periods'!$A$2:$A$540,0))</f>
        <v>Ventura County</v>
      </c>
    </row>
    <row r="2694" spans="1:11">
      <c r="A2694" t="s">
        <v>796</v>
      </c>
      <c r="B2694">
        <v>2017</v>
      </c>
      <c r="C2694">
        <v>0</v>
      </c>
      <c r="D2694">
        <v>0</v>
      </c>
      <c r="E2694">
        <v>0</v>
      </c>
      <c r="F2694">
        <v>0</v>
      </c>
      <c r="G2694">
        <v>0</v>
      </c>
      <c r="H2694">
        <v>104</v>
      </c>
      <c r="I2694" s="359">
        <v>14</v>
      </c>
      <c r="J2694" t="s">
        <v>1276</v>
      </c>
      <c r="K2694" t="str">
        <f>INDEX('Planning Periods'!$O$2:$O$540,MATCH('Table B Values'!A2694,'Planning Periods'!$A$2:$A$540,0))</f>
        <v>San Bernardino County</v>
      </c>
    </row>
    <row r="2695" spans="1:11">
      <c r="A2695" t="s">
        <v>811</v>
      </c>
      <c r="B2695">
        <v>2017</v>
      </c>
      <c r="C2695">
        <v>0</v>
      </c>
      <c r="D2695">
        <v>0</v>
      </c>
      <c r="E2695">
        <v>0</v>
      </c>
      <c r="F2695">
        <v>0</v>
      </c>
      <c r="G2695">
        <v>0</v>
      </c>
      <c r="H2695">
        <v>0</v>
      </c>
      <c r="I2695">
        <v>44</v>
      </c>
      <c r="J2695" t="s">
        <v>1276</v>
      </c>
      <c r="K2695" t="str">
        <f>INDEX('Planning Periods'!$O$2:$O$540,MATCH('Table B Values'!A2695,'Planning Periods'!$A$2:$A$540,0))</f>
        <v>Solano County</v>
      </c>
    </row>
    <row r="2696" spans="1:11">
      <c r="A2696" t="s">
        <v>790</v>
      </c>
      <c r="B2696">
        <v>2017</v>
      </c>
      <c r="C2696">
        <v>0</v>
      </c>
      <c r="D2696">
        <v>0</v>
      </c>
      <c r="E2696">
        <v>0</v>
      </c>
      <c r="F2696">
        <v>0</v>
      </c>
      <c r="G2696">
        <v>0</v>
      </c>
      <c r="H2696">
        <v>3</v>
      </c>
      <c r="I2696">
        <v>27</v>
      </c>
      <c r="J2696" t="s">
        <v>1276</v>
      </c>
      <c r="K2696" t="str">
        <f>INDEX('Planning Periods'!$O$2:$O$540,MATCH('Table B Values'!A2696,'Planning Periods'!$A$2:$A$540,0))</f>
        <v>Alameda County</v>
      </c>
    </row>
    <row r="2697" spans="1:11">
      <c r="A2697" t="s">
        <v>805</v>
      </c>
      <c r="B2697">
        <v>2017</v>
      </c>
      <c r="C2697">
        <v>0</v>
      </c>
      <c r="D2697">
        <v>0</v>
      </c>
      <c r="E2697">
        <v>0</v>
      </c>
      <c r="F2697">
        <v>0</v>
      </c>
      <c r="G2697">
        <v>0</v>
      </c>
      <c r="H2697">
        <v>0</v>
      </c>
      <c r="I2697">
        <v>99</v>
      </c>
      <c r="J2697" t="s">
        <v>1276</v>
      </c>
      <c r="K2697" t="str">
        <f>INDEX('Planning Periods'!$O$2:$O$540,MATCH('Table B Values'!A2697,'Planning Periods'!$A$2:$A$540,0))</f>
        <v>San Bernardino County</v>
      </c>
    </row>
    <row r="2698" spans="1:11">
      <c r="A2698" t="s">
        <v>808</v>
      </c>
      <c r="B2698">
        <v>2017</v>
      </c>
      <c r="C2698">
        <v>14</v>
      </c>
      <c r="D2698">
        <v>0</v>
      </c>
      <c r="E2698">
        <v>24</v>
      </c>
      <c r="F2698">
        <v>2</v>
      </c>
      <c r="G2698">
        <v>0</v>
      </c>
      <c r="H2698">
        <v>214</v>
      </c>
      <c r="I2698">
        <v>63</v>
      </c>
      <c r="J2698" t="s">
        <v>1276</v>
      </c>
      <c r="K2698" t="str">
        <f>INDEX('Planning Periods'!$O$2:$O$540,MATCH('Table B Values'!A2698,'Planning Periods'!$A$2:$A$540,0))</f>
        <v>Solano County</v>
      </c>
    </row>
    <row r="2699" spans="1:11">
      <c r="A2699" t="s">
        <v>846</v>
      </c>
      <c r="B2699">
        <v>2017</v>
      </c>
      <c r="C2699">
        <v>0</v>
      </c>
      <c r="D2699">
        <v>0</v>
      </c>
      <c r="E2699">
        <v>0</v>
      </c>
      <c r="F2699">
        <v>0</v>
      </c>
      <c r="G2699">
        <v>0</v>
      </c>
      <c r="H2699">
        <v>3</v>
      </c>
      <c r="I2699">
        <v>12</v>
      </c>
      <c r="J2699" t="s">
        <v>1276</v>
      </c>
      <c r="K2699" t="str">
        <f>INDEX('Planning Periods'!$O$2:$O$540,MATCH('Table B Values'!A2699,'Planning Periods'!$A$2:$A$540,0))</f>
        <v>Kern County</v>
      </c>
    </row>
    <row r="2700" spans="1:11">
      <c r="A2700" t="s">
        <v>1300</v>
      </c>
      <c r="B2700">
        <v>2017</v>
      </c>
      <c r="C2700">
        <v>0</v>
      </c>
      <c r="D2700">
        <v>0</v>
      </c>
      <c r="E2700">
        <v>0</v>
      </c>
      <c r="F2700">
        <v>0</v>
      </c>
      <c r="G2700">
        <v>0</v>
      </c>
      <c r="H2700">
        <v>0</v>
      </c>
      <c r="I2700">
        <v>0</v>
      </c>
      <c r="J2700" t="s">
        <v>1276</v>
      </c>
      <c r="K2700" t="str">
        <f>INDEX('Planning Periods'!$O$2:$O$540,MATCH('Table B Values'!A2700,'Planning Periods'!$A$2:$A$540,0))</f>
        <v>Tehama County</v>
      </c>
    </row>
    <row r="2701" spans="1:11">
      <c r="A2701" t="s">
        <v>1060</v>
      </c>
      <c r="B2701">
        <v>2017</v>
      </c>
      <c r="C2701">
        <v>0</v>
      </c>
      <c r="D2701">
        <v>0</v>
      </c>
      <c r="E2701">
        <v>0</v>
      </c>
      <c r="F2701">
        <v>40</v>
      </c>
      <c r="G2701">
        <v>0</v>
      </c>
      <c r="H2701">
        <v>55</v>
      </c>
      <c r="I2701">
        <v>0</v>
      </c>
      <c r="J2701" t="s">
        <v>1276</v>
      </c>
      <c r="K2701" t="str">
        <f>INDEX('Planning Periods'!$O$2:$O$540,MATCH('Table B Values'!A2701,'Planning Periods'!$A$2:$A$540,0))</f>
        <v>Tehama County</v>
      </c>
    </row>
    <row r="2702" spans="1:11">
      <c r="A2702" t="s">
        <v>844</v>
      </c>
      <c r="B2702">
        <v>2017</v>
      </c>
      <c r="C2702">
        <v>0</v>
      </c>
      <c r="D2702">
        <v>0</v>
      </c>
      <c r="E2702">
        <v>0</v>
      </c>
      <c r="F2702">
        <v>0</v>
      </c>
      <c r="G2702">
        <v>0</v>
      </c>
      <c r="H2702">
        <v>17</v>
      </c>
      <c r="I2702">
        <v>2</v>
      </c>
      <c r="J2702" t="s">
        <v>1276</v>
      </c>
      <c r="K2702" t="str">
        <f>INDEX('Planning Periods'!$O$2:$O$540,MATCH('Table B Values'!A2702,'Planning Periods'!$A$2:$A$540,0))</f>
        <v>Amador County</v>
      </c>
    </row>
    <row r="2703" spans="1:11">
      <c r="A2703" t="s">
        <v>820</v>
      </c>
      <c r="B2703">
        <v>2017</v>
      </c>
      <c r="C2703">
        <v>0</v>
      </c>
      <c r="D2703">
        <v>0</v>
      </c>
      <c r="E2703">
        <v>0</v>
      </c>
      <c r="F2703">
        <v>0</v>
      </c>
      <c r="G2703">
        <v>0</v>
      </c>
      <c r="H2703">
        <v>0</v>
      </c>
      <c r="I2703">
        <v>19</v>
      </c>
      <c r="J2703" t="s">
        <v>1276</v>
      </c>
      <c r="K2703" t="str">
        <f>INDEX('Planning Periods'!$O$2:$O$540,MATCH('Table B Values'!A2703,'Planning Periods'!$A$2:$A$540,0))</f>
        <v>Solano County</v>
      </c>
    </row>
    <row r="2704" spans="1:11">
      <c r="A2704" t="s">
        <v>831</v>
      </c>
      <c r="B2704">
        <v>2017</v>
      </c>
      <c r="C2704">
        <v>46</v>
      </c>
      <c r="D2704">
        <v>0</v>
      </c>
      <c r="E2704">
        <v>20</v>
      </c>
      <c r="F2704">
        <v>0</v>
      </c>
      <c r="G2704">
        <v>0</v>
      </c>
      <c r="H2704">
        <v>47</v>
      </c>
      <c r="I2704">
        <v>381</v>
      </c>
      <c r="J2704" t="s">
        <v>1276</v>
      </c>
      <c r="K2704" t="str">
        <f>INDEX('Planning Periods'!$O$2:$O$540,MATCH('Table B Values'!A2704,'Planning Periods'!$A$2:$A$540,0))</f>
        <v>Santa Clara County</v>
      </c>
    </row>
    <row r="2705" spans="1:11">
      <c r="A2705" t="s">
        <v>772</v>
      </c>
      <c r="B2705">
        <v>2017</v>
      </c>
      <c r="C2705">
        <v>0</v>
      </c>
      <c r="D2705">
        <v>0</v>
      </c>
      <c r="E2705">
        <v>0</v>
      </c>
      <c r="F2705">
        <v>0</v>
      </c>
      <c r="G2705">
        <v>0</v>
      </c>
      <c r="H2705">
        <v>3</v>
      </c>
      <c r="I2705">
        <v>13</v>
      </c>
      <c r="J2705" t="s">
        <v>1276</v>
      </c>
      <c r="K2705" t="str">
        <f>INDEX('Planning Periods'!$O$2:$O$540,MATCH('Table B Values'!A2705,'Planning Periods'!$A$2:$A$540,0))</f>
        <v>Sutter County</v>
      </c>
    </row>
    <row r="2706" spans="1:11">
      <c r="A2706" t="s">
        <v>834</v>
      </c>
      <c r="B2706">
        <v>2017</v>
      </c>
      <c r="C2706">
        <v>15</v>
      </c>
      <c r="D2706">
        <v>0</v>
      </c>
      <c r="E2706">
        <v>0</v>
      </c>
      <c r="F2706">
        <v>0</v>
      </c>
      <c r="G2706">
        <v>0</v>
      </c>
      <c r="H2706">
        <v>15</v>
      </c>
      <c r="I2706">
        <v>84</v>
      </c>
      <c r="J2706" t="s">
        <v>1276</v>
      </c>
      <c r="K2706" t="str">
        <f>INDEX('Planning Periods'!$O$2:$O$540,MATCH('Table B Values'!A2706,'Planning Periods'!$A$2:$A$540,0))</f>
        <v>Riverside County</v>
      </c>
    </row>
    <row r="2707" spans="1:11">
      <c r="A2707" t="s">
        <v>784</v>
      </c>
      <c r="B2707">
        <v>2017</v>
      </c>
      <c r="C2707">
        <v>0</v>
      </c>
      <c r="D2707">
        <v>0</v>
      </c>
      <c r="E2707">
        <v>0</v>
      </c>
      <c r="F2707">
        <v>0</v>
      </c>
      <c r="G2707">
        <v>0</v>
      </c>
      <c r="H2707">
        <v>3</v>
      </c>
      <c r="I2707">
        <v>301</v>
      </c>
      <c r="J2707" t="s">
        <v>1276</v>
      </c>
      <c r="K2707" t="str">
        <f>INDEX('Planning Periods'!$O$2:$O$540,MATCH('Table B Values'!A2707,'Planning Periods'!$A$2:$A$540,0))</f>
        <v>San Joaquin County</v>
      </c>
    </row>
    <row r="2708" spans="1:11">
      <c r="A2708" t="s">
        <v>1291</v>
      </c>
      <c r="B2708">
        <v>2017</v>
      </c>
      <c r="C2708">
        <v>0</v>
      </c>
      <c r="D2708">
        <v>0</v>
      </c>
      <c r="E2708">
        <v>0</v>
      </c>
      <c r="F2708">
        <v>0</v>
      </c>
      <c r="G2708">
        <v>0</v>
      </c>
      <c r="H2708">
        <v>0</v>
      </c>
      <c r="I2708">
        <v>1</v>
      </c>
      <c r="J2708" t="s">
        <v>1276</v>
      </c>
      <c r="K2708" t="str">
        <f>INDEX('Planning Periods'!$O$2:$O$540,MATCH('Table B Values'!A2708,'Planning Periods'!$A$2:$A$540,0))</f>
        <v>Humboldt County</v>
      </c>
    </row>
    <row r="2709" spans="1:11">
      <c r="A2709" t="s">
        <v>975</v>
      </c>
      <c r="B2709">
        <v>2017</v>
      </c>
      <c r="C2709">
        <v>0</v>
      </c>
      <c r="D2709">
        <v>0</v>
      </c>
      <c r="E2709">
        <v>0</v>
      </c>
      <c r="F2709">
        <v>0</v>
      </c>
      <c r="G2709">
        <v>0</v>
      </c>
      <c r="H2709">
        <v>0</v>
      </c>
      <c r="I2709">
        <v>78</v>
      </c>
      <c r="J2709" t="s">
        <v>1276</v>
      </c>
      <c r="K2709" t="str">
        <f>INDEX('Planning Periods'!$O$2:$O$540,MATCH('Table B Values'!A2709,'Planning Periods'!$A$2:$A$540,0))</f>
        <v>Trinity County</v>
      </c>
    </row>
    <row r="2710" spans="1:11">
      <c r="A2710" t="s">
        <v>782</v>
      </c>
      <c r="B2710">
        <v>2017</v>
      </c>
      <c r="C2710">
        <v>0</v>
      </c>
      <c r="D2710">
        <v>0</v>
      </c>
      <c r="E2710">
        <v>0</v>
      </c>
      <c r="F2710">
        <v>0</v>
      </c>
      <c r="G2710">
        <v>0</v>
      </c>
      <c r="H2710">
        <v>4</v>
      </c>
      <c r="I2710">
        <v>9</v>
      </c>
      <c r="J2710" t="s">
        <v>1276</v>
      </c>
      <c r="K2710" t="str">
        <f>INDEX('Planning Periods'!$O$2:$O$540,MATCH('Table B Values'!A2710,'Planning Periods'!$A$2:$A$540,0))</f>
        <v>Los Angeles County</v>
      </c>
    </row>
    <row r="2711" spans="1:11">
      <c r="A2711" t="s">
        <v>810</v>
      </c>
      <c r="B2711">
        <v>2017</v>
      </c>
      <c r="C2711">
        <v>0</v>
      </c>
      <c r="D2711">
        <v>0</v>
      </c>
      <c r="E2711">
        <v>1</v>
      </c>
      <c r="F2711">
        <v>0</v>
      </c>
      <c r="G2711">
        <v>0</v>
      </c>
      <c r="H2711">
        <v>5</v>
      </c>
      <c r="I2711">
        <v>92</v>
      </c>
      <c r="J2711" t="s">
        <v>1276</v>
      </c>
      <c r="K2711" t="str">
        <f>INDEX('Planning Periods'!$O$2:$O$540,MATCH('Table B Values'!A2711,'Planning Periods'!$A$2:$A$540,0))</f>
        <v>Los Angeles County</v>
      </c>
    </row>
    <row r="2712" spans="1:11">
      <c r="A2712" t="s">
        <v>839</v>
      </c>
      <c r="B2712">
        <v>2017</v>
      </c>
      <c r="C2712">
        <v>0</v>
      </c>
      <c r="D2712">
        <v>0</v>
      </c>
      <c r="E2712">
        <v>0</v>
      </c>
      <c r="F2712">
        <v>0</v>
      </c>
      <c r="G2712">
        <v>0</v>
      </c>
      <c r="H2712">
        <v>50</v>
      </c>
      <c r="I2712">
        <v>16</v>
      </c>
      <c r="J2712" t="s">
        <v>1276</v>
      </c>
      <c r="K2712" t="str">
        <f>INDEX('Planning Periods'!$O$2:$O$540,MATCH('Table B Values'!A2712,'Planning Periods'!$A$2:$A$540,0))</f>
        <v>Ventura County</v>
      </c>
    </row>
    <row r="2713" spans="1:11">
      <c r="A2713" t="s">
        <v>1274</v>
      </c>
      <c r="B2713">
        <v>2017</v>
      </c>
      <c r="C2713">
        <v>0</v>
      </c>
      <c r="D2713">
        <v>0</v>
      </c>
      <c r="E2713">
        <v>0</v>
      </c>
      <c r="F2713">
        <v>0</v>
      </c>
      <c r="G2713">
        <v>0</v>
      </c>
      <c r="H2713">
        <v>0</v>
      </c>
      <c r="I2713">
        <v>7</v>
      </c>
      <c r="J2713" t="s">
        <v>1276</v>
      </c>
      <c r="K2713" t="str">
        <f>INDEX('Planning Periods'!$O$2:$O$540,MATCH('Table B Values'!A2713,'Planning Periods'!$A$2:$A$540,0))</f>
        <v>Marin County</v>
      </c>
    </row>
    <row r="2714" spans="1:11">
      <c r="A2714" t="s">
        <v>799</v>
      </c>
      <c r="B2714">
        <v>2017</v>
      </c>
      <c r="C2714">
        <v>0</v>
      </c>
      <c r="D2714">
        <v>0</v>
      </c>
      <c r="E2714">
        <v>0</v>
      </c>
      <c r="F2714">
        <v>0</v>
      </c>
      <c r="G2714">
        <v>0</v>
      </c>
      <c r="H2714">
        <v>0</v>
      </c>
      <c r="I2714">
        <v>1</v>
      </c>
      <c r="J2714" t="s">
        <v>1276</v>
      </c>
      <c r="K2714" t="str">
        <f>INDEX('Planning Periods'!$O$2:$O$540,MATCH('Table B Values'!A2714,'Planning Periods'!$A$2:$A$540,0))</f>
        <v>Orange County</v>
      </c>
    </row>
    <row r="2715" spans="1:11">
      <c r="A2715" t="s">
        <v>865</v>
      </c>
      <c r="B2715">
        <v>2017</v>
      </c>
      <c r="C2715">
        <v>0</v>
      </c>
      <c r="D2715">
        <v>2</v>
      </c>
      <c r="E2715">
        <v>0</v>
      </c>
      <c r="F2715">
        <v>1</v>
      </c>
      <c r="G2715">
        <v>0</v>
      </c>
      <c r="H2715">
        <v>0</v>
      </c>
      <c r="I2715">
        <v>1</v>
      </c>
      <c r="J2715" t="s">
        <v>1276</v>
      </c>
      <c r="K2715" t="str">
        <f>INDEX('Planning Periods'!$O$2:$O$540,MATCH('Table B Values'!A2715,'Planning Periods'!$A$2:$A$540,0))</f>
        <v>Tulare County</v>
      </c>
    </row>
    <row r="2716" spans="1:11">
      <c r="A2716" t="s">
        <v>807</v>
      </c>
      <c r="B2716">
        <v>2017</v>
      </c>
      <c r="C2716">
        <v>79</v>
      </c>
      <c r="D2716">
        <v>0</v>
      </c>
      <c r="E2716">
        <v>0</v>
      </c>
      <c r="F2716">
        <v>0</v>
      </c>
      <c r="G2716">
        <v>0</v>
      </c>
      <c r="H2716">
        <v>32</v>
      </c>
      <c r="I2716">
        <v>99</v>
      </c>
      <c r="J2716" t="s">
        <v>1276</v>
      </c>
      <c r="K2716" t="str">
        <f>INDEX('Planning Periods'!$O$2:$O$540,MATCH('Table B Values'!A2716,'Planning Periods'!$A$2:$A$540,0))</f>
        <v>Yolo County</v>
      </c>
    </row>
    <row r="2717" spans="1:11">
      <c r="A2717" t="s">
        <v>851</v>
      </c>
      <c r="B2717">
        <v>2017</v>
      </c>
      <c r="C2717">
        <v>0</v>
      </c>
      <c r="D2717">
        <v>6</v>
      </c>
      <c r="E2717">
        <v>0</v>
      </c>
      <c r="F2717">
        <v>1</v>
      </c>
      <c r="G2717">
        <v>0</v>
      </c>
      <c r="H2717">
        <v>1</v>
      </c>
      <c r="I2717">
        <v>5</v>
      </c>
      <c r="J2717" t="s">
        <v>1276</v>
      </c>
      <c r="K2717" t="str">
        <f>INDEX('Planning Periods'!$O$2:$O$540,MATCH('Table B Values'!A2717,'Planning Periods'!$A$2:$A$540,0))</f>
        <v>San Mateo County</v>
      </c>
    </row>
    <row r="2718" spans="1:11">
      <c r="A2718" t="s">
        <v>862</v>
      </c>
      <c r="B2718">
        <v>2017</v>
      </c>
      <c r="C2718">
        <v>0</v>
      </c>
      <c r="D2718">
        <v>0</v>
      </c>
      <c r="E2718">
        <v>0</v>
      </c>
      <c r="F2718">
        <v>0</v>
      </c>
      <c r="G2718">
        <v>0</v>
      </c>
      <c r="H2718">
        <v>0</v>
      </c>
      <c r="I2718">
        <v>11</v>
      </c>
      <c r="J2718" t="s">
        <v>1276</v>
      </c>
      <c r="K2718" t="str">
        <f>INDEX('Planning Periods'!$O$2:$O$540,MATCH('Table B Values'!A2718,'Planning Periods'!$A$2:$A$540,0))</f>
        <v>Yolo County</v>
      </c>
    </row>
    <row r="2719" spans="1:11">
      <c r="A2719" t="s">
        <v>906</v>
      </c>
      <c r="B2719">
        <v>2017</v>
      </c>
      <c r="C2719">
        <v>0</v>
      </c>
      <c r="D2719">
        <v>0</v>
      </c>
      <c r="E2719">
        <v>0</v>
      </c>
      <c r="F2719">
        <v>0</v>
      </c>
      <c r="G2719">
        <v>0</v>
      </c>
      <c r="H2719">
        <v>10</v>
      </c>
      <c r="I2719">
        <v>110</v>
      </c>
      <c r="J2719" t="s">
        <v>1276</v>
      </c>
      <c r="K2719" t="str">
        <f>INDEX('Planning Periods'!$O$2:$O$540,MATCH('Table B Values'!A2719,'Planning Periods'!$A$2:$A$540,0))</f>
        <v>Riverside County</v>
      </c>
    </row>
    <row r="2720" spans="1:11">
      <c r="A2720" t="s">
        <v>911</v>
      </c>
      <c r="B2720">
        <v>2017</v>
      </c>
      <c r="C2720">
        <v>0</v>
      </c>
      <c r="D2720">
        <v>0</v>
      </c>
      <c r="E2720">
        <v>0</v>
      </c>
      <c r="F2720">
        <v>0</v>
      </c>
      <c r="G2720">
        <v>0</v>
      </c>
      <c r="H2720">
        <v>0</v>
      </c>
      <c r="I2720">
        <v>2</v>
      </c>
      <c r="J2720" t="s">
        <v>1276</v>
      </c>
      <c r="K2720" t="str">
        <f>INDEX('Planning Periods'!$O$2:$O$540,MATCH('Table B Values'!A2720,'Planning Periods'!$A$2:$A$540,0))</f>
        <v>Glenn County</v>
      </c>
    </row>
    <row r="2721" spans="1:11">
      <c r="A2721" t="s">
        <v>860</v>
      </c>
      <c r="B2721">
        <v>2017</v>
      </c>
      <c r="C2721">
        <v>0</v>
      </c>
      <c r="D2721">
        <v>0</v>
      </c>
      <c r="E2721">
        <v>0</v>
      </c>
      <c r="F2721">
        <v>0</v>
      </c>
      <c r="G2721">
        <v>0</v>
      </c>
      <c r="H2721">
        <v>0</v>
      </c>
      <c r="I2721">
        <v>5</v>
      </c>
      <c r="J2721" t="s">
        <v>1276</v>
      </c>
      <c r="K2721" t="str">
        <f>INDEX('Planning Periods'!$O$2:$O$540,MATCH('Table B Values'!A2721,'Planning Periods'!$A$2:$A$540,0))</f>
        <v>Sonoma County</v>
      </c>
    </row>
    <row r="2722" spans="1:11">
      <c r="A2722" t="s">
        <v>775</v>
      </c>
      <c r="B2722">
        <v>2017</v>
      </c>
      <c r="C2722">
        <v>0</v>
      </c>
      <c r="D2722">
        <v>3</v>
      </c>
      <c r="E2722">
        <v>0</v>
      </c>
      <c r="F2722">
        <v>4</v>
      </c>
      <c r="G2722">
        <v>0</v>
      </c>
      <c r="H2722">
        <v>3</v>
      </c>
      <c r="I2722" s="359">
        <v>0</v>
      </c>
      <c r="J2722" t="s">
        <v>1276</v>
      </c>
      <c r="K2722" t="str">
        <f>INDEX('Planning Periods'!$O$2:$O$540,MATCH('Table B Values'!A2722,'Planning Periods'!$A$2:$A$540,0))</f>
        <v>Yolo County</v>
      </c>
    </row>
    <row r="2723" spans="1:11">
      <c r="A2723" t="s">
        <v>886</v>
      </c>
      <c r="B2723">
        <v>2017</v>
      </c>
      <c r="C2723">
        <v>4</v>
      </c>
      <c r="D2723">
        <v>0</v>
      </c>
      <c r="E2723">
        <v>0</v>
      </c>
      <c r="F2723">
        <v>0</v>
      </c>
      <c r="G2723">
        <v>0</v>
      </c>
      <c r="H2723">
        <v>0</v>
      </c>
      <c r="I2723">
        <v>256</v>
      </c>
      <c r="J2723" t="s">
        <v>1276</v>
      </c>
      <c r="K2723" t="str">
        <f>INDEX('Planning Periods'!$O$2:$O$540,MATCH('Table B Values'!A2723,'Planning Periods'!$A$2:$A$540,0))</f>
        <v>Yuba County</v>
      </c>
    </row>
    <row r="2724" spans="1:11">
      <c r="A2724" t="s">
        <v>878</v>
      </c>
      <c r="B2724">
        <v>2017</v>
      </c>
      <c r="C2724">
        <v>0</v>
      </c>
      <c r="D2724">
        <v>0</v>
      </c>
      <c r="E2724">
        <v>30</v>
      </c>
      <c r="F2724">
        <v>0</v>
      </c>
      <c r="G2724">
        <v>0</v>
      </c>
      <c r="H2724">
        <v>18</v>
      </c>
      <c r="I2724">
        <v>9</v>
      </c>
      <c r="J2724" t="s">
        <v>1276</v>
      </c>
      <c r="K2724" t="str">
        <f>INDEX('Planning Periods'!$O$2:$O$540,MATCH('Table B Values'!A2724,'Planning Periods'!$A$2:$A$540,0))</f>
        <v>San Bernardino County</v>
      </c>
    </row>
    <row r="2725" spans="1:11">
      <c r="A2725" t="s">
        <v>871</v>
      </c>
      <c r="B2725">
        <v>2017</v>
      </c>
      <c r="C2725">
        <v>0</v>
      </c>
      <c r="D2725">
        <v>0</v>
      </c>
      <c r="E2725">
        <v>0</v>
      </c>
      <c r="F2725">
        <v>0</v>
      </c>
      <c r="G2725">
        <v>0</v>
      </c>
      <c r="H2725">
        <v>0</v>
      </c>
      <c r="I2725">
        <v>37</v>
      </c>
      <c r="J2725" t="s">
        <v>1276</v>
      </c>
      <c r="K2725" t="str">
        <f>INDEX('Planning Periods'!$O$2:$O$540,MATCH('Table B Values'!A2725,'Planning Periods'!$A$2:$A$540,0))</f>
        <v>San Bernardino County</v>
      </c>
    </row>
    <row r="2726" spans="1:11">
      <c r="A2726" t="s">
        <v>883</v>
      </c>
      <c r="B2726">
        <v>2017</v>
      </c>
      <c r="C2726">
        <v>2</v>
      </c>
      <c r="D2726">
        <v>0</v>
      </c>
      <c r="E2726">
        <v>4</v>
      </c>
      <c r="F2726">
        <v>0</v>
      </c>
      <c r="G2726">
        <v>0</v>
      </c>
      <c r="H2726">
        <v>38</v>
      </c>
      <c r="I2726">
        <v>0</v>
      </c>
      <c r="J2726" t="s">
        <v>1276</v>
      </c>
      <c r="K2726" t="str">
        <f>INDEX('Planning Periods'!$O$2:$O$540,MATCH('Table B Values'!A2726,'Planning Periods'!$A$2:$A$540,0))</f>
        <v>Sutter County</v>
      </c>
    </row>
    <row r="2727" spans="1:11">
      <c r="A2727" t="s">
        <v>855</v>
      </c>
      <c r="B2727">
        <v>2017</v>
      </c>
      <c r="C2727">
        <v>25</v>
      </c>
      <c r="D2727">
        <v>1</v>
      </c>
      <c r="E2727">
        <v>4</v>
      </c>
      <c r="F2727">
        <v>0</v>
      </c>
      <c r="G2727">
        <v>0</v>
      </c>
      <c r="H2727">
        <v>7</v>
      </c>
      <c r="I2727">
        <v>64</v>
      </c>
      <c r="J2727" t="s">
        <v>1276</v>
      </c>
      <c r="K2727" t="str">
        <f>INDEX('Planning Periods'!$O$2:$O$540,MATCH('Table B Values'!A2727,'Planning Periods'!$A$2:$A$540,0))</f>
        <v>Orange County</v>
      </c>
    </row>
    <row r="2728" spans="1:11">
      <c r="A2728" t="s">
        <v>868</v>
      </c>
      <c r="B2728">
        <v>2017</v>
      </c>
      <c r="C2728">
        <v>0</v>
      </c>
      <c r="D2728">
        <v>0</v>
      </c>
      <c r="E2728">
        <v>0</v>
      </c>
      <c r="F2728">
        <v>0</v>
      </c>
      <c r="G2728">
        <v>0</v>
      </c>
      <c r="H2728">
        <v>2</v>
      </c>
      <c r="I2728">
        <v>3</v>
      </c>
      <c r="J2728" t="s">
        <v>1276</v>
      </c>
      <c r="K2728" t="str">
        <f>INDEX('Planning Periods'!$O$2:$O$540,MATCH('Table B Values'!A2728,'Planning Periods'!$A$2:$A$540,0))</f>
        <v>Napa County</v>
      </c>
    </row>
    <row r="2729" spans="1:11">
      <c r="A2729" t="s">
        <v>880</v>
      </c>
      <c r="B2729">
        <v>2017</v>
      </c>
      <c r="C2729">
        <v>0</v>
      </c>
      <c r="D2729">
        <v>0</v>
      </c>
      <c r="E2729">
        <v>0</v>
      </c>
      <c r="F2729">
        <v>0</v>
      </c>
      <c r="G2729">
        <v>0</v>
      </c>
      <c r="H2729">
        <v>3</v>
      </c>
      <c r="I2729">
        <v>0</v>
      </c>
      <c r="J2729" t="s">
        <v>1276</v>
      </c>
      <c r="K2729" t="str">
        <f>INDEX('Planning Periods'!$O$2:$O$540,MATCH('Table B Values'!A2729,'Planning Periods'!$A$2:$A$540,0))</f>
        <v>Siskiyou County</v>
      </c>
    </row>
    <row r="2730" spans="1:11">
      <c r="A2730" t="s">
        <v>894</v>
      </c>
      <c r="B2730">
        <v>2017</v>
      </c>
      <c r="C2730">
        <v>0</v>
      </c>
      <c r="D2730">
        <v>0</v>
      </c>
      <c r="E2730">
        <v>0</v>
      </c>
      <c r="F2730">
        <v>37</v>
      </c>
      <c r="G2730">
        <v>0</v>
      </c>
      <c r="H2730">
        <v>1</v>
      </c>
      <c r="I2730">
        <v>82</v>
      </c>
      <c r="J2730" t="s">
        <v>1276</v>
      </c>
      <c r="K2730" t="str">
        <f>INDEX('Planning Periods'!$O$2:$O$540,MATCH('Table B Values'!A2730,'Planning Periods'!$A$2:$A$540,0))</f>
        <v>Kern County</v>
      </c>
    </row>
    <row r="2731" spans="1:11">
      <c r="A2731" t="s">
        <v>889</v>
      </c>
      <c r="B2731">
        <v>2017</v>
      </c>
      <c r="C2731">
        <v>0</v>
      </c>
      <c r="D2731">
        <v>0</v>
      </c>
      <c r="E2731">
        <v>0</v>
      </c>
      <c r="F2731">
        <v>0</v>
      </c>
      <c r="G2731">
        <v>0</v>
      </c>
      <c r="H2731">
        <v>0</v>
      </c>
      <c r="I2731">
        <v>1</v>
      </c>
      <c r="J2731" t="s">
        <v>1276</v>
      </c>
      <c r="K2731" t="str">
        <f>INDEX('Planning Periods'!$O$2:$O$540,MATCH('Table B Values'!A2731,'Planning Periods'!$A$2:$A$540,0))</f>
        <v>Stanislaus County</v>
      </c>
    </row>
    <row r="2732" spans="1:11">
      <c r="A2732" t="s">
        <v>890</v>
      </c>
      <c r="B2732">
        <v>2017</v>
      </c>
      <c r="C2732">
        <v>1</v>
      </c>
      <c r="D2732">
        <v>0</v>
      </c>
      <c r="E2732">
        <v>3</v>
      </c>
      <c r="F2732">
        <v>0</v>
      </c>
      <c r="G2732">
        <v>0</v>
      </c>
      <c r="H2732">
        <v>7</v>
      </c>
      <c r="I2732" s="359">
        <v>103</v>
      </c>
      <c r="J2732" t="s">
        <v>1276</v>
      </c>
      <c r="K2732" t="str">
        <f>INDEX('Planning Periods'!$O$2:$O$540,MATCH('Table B Values'!A2732,'Planning Periods'!$A$2:$A$540,0))</f>
        <v>Santa Cruz County</v>
      </c>
    </row>
    <row r="2733" spans="1:11">
      <c r="A2733" t="s">
        <v>902</v>
      </c>
      <c r="B2733">
        <v>2017</v>
      </c>
      <c r="C2733">
        <v>0</v>
      </c>
      <c r="D2733">
        <v>0</v>
      </c>
      <c r="E2733">
        <v>0</v>
      </c>
      <c r="F2733">
        <v>0</v>
      </c>
      <c r="G2733">
        <v>0</v>
      </c>
      <c r="H2733" s="359">
        <v>6</v>
      </c>
      <c r="I2733" s="359">
        <v>119</v>
      </c>
      <c r="J2733" t="s">
        <v>1276</v>
      </c>
      <c r="K2733" t="str">
        <f>INDEX('Planning Periods'!$O$2:$O$540,MATCH('Table B Values'!A2733,'Planning Periods'!$A$2:$A$540,0))</f>
        <v>Contra Costa County</v>
      </c>
    </row>
    <row r="2734" spans="1:11">
      <c r="A2734" t="s">
        <v>848</v>
      </c>
      <c r="B2734">
        <v>2017</v>
      </c>
      <c r="C2734">
        <v>2</v>
      </c>
      <c r="D2734">
        <v>0</v>
      </c>
      <c r="E2734">
        <v>72</v>
      </c>
      <c r="F2734">
        <v>0</v>
      </c>
      <c r="G2734">
        <v>0</v>
      </c>
      <c r="H2734">
        <v>29</v>
      </c>
      <c r="I2734">
        <v>403</v>
      </c>
      <c r="J2734" t="s">
        <v>1276</v>
      </c>
      <c r="K2734" t="str">
        <f>INDEX('Planning Periods'!$O$2:$O$540,MATCH('Table B Values'!A2734,'Planning Periods'!$A$2:$A$540,0))</f>
        <v>Tulare County</v>
      </c>
    </row>
    <row r="2735" spans="1:11">
      <c r="A2735" t="s">
        <v>897</v>
      </c>
      <c r="B2735">
        <v>2017</v>
      </c>
      <c r="C2735">
        <v>0</v>
      </c>
      <c r="D2735">
        <v>0</v>
      </c>
      <c r="E2735">
        <v>0</v>
      </c>
      <c r="F2735">
        <v>0</v>
      </c>
      <c r="G2735">
        <v>0</v>
      </c>
      <c r="H2735">
        <v>0</v>
      </c>
      <c r="I2735">
        <v>154</v>
      </c>
      <c r="J2735" t="s">
        <v>1276</v>
      </c>
      <c r="K2735" t="str">
        <f>INDEX('Planning Periods'!$O$2:$O$540,MATCH('Table B Values'!A2735,'Planning Periods'!$A$2:$A$540,0))</f>
        <v>San Diego County</v>
      </c>
    </row>
    <row r="2736" spans="1:11">
      <c r="A2736" t="s">
        <v>899</v>
      </c>
      <c r="B2736">
        <v>2017</v>
      </c>
      <c r="C2736">
        <v>0</v>
      </c>
      <c r="D2736">
        <v>0</v>
      </c>
      <c r="E2736">
        <v>0</v>
      </c>
      <c r="F2736">
        <v>0</v>
      </c>
      <c r="G2736">
        <v>0</v>
      </c>
      <c r="H2736">
        <v>0</v>
      </c>
      <c r="I2736">
        <v>87</v>
      </c>
      <c r="J2736" t="s">
        <v>1276</v>
      </c>
      <c r="K2736" t="str">
        <f>INDEX('Planning Periods'!$O$2:$O$540,MATCH('Table B Values'!A2736,'Planning Periods'!$A$2:$A$540,0))</f>
        <v>Los Angeles County</v>
      </c>
    </row>
    <row r="2737" spans="1:11">
      <c r="A2737" t="s">
        <v>892</v>
      </c>
      <c r="B2737">
        <v>2017</v>
      </c>
      <c r="C2737">
        <v>0</v>
      </c>
      <c r="D2737">
        <v>0</v>
      </c>
      <c r="E2737">
        <v>0</v>
      </c>
      <c r="F2737">
        <v>0</v>
      </c>
      <c r="G2737">
        <v>0</v>
      </c>
      <c r="H2737">
        <v>0</v>
      </c>
      <c r="I2737">
        <v>2</v>
      </c>
      <c r="J2737" t="s">
        <v>1276</v>
      </c>
      <c r="K2737" t="str">
        <f>INDEX('Planning Periods'!$O$2:$O$540,MATCH('Table B Values'!A2737,'Planning Periods'!$A$2:$A$540,0))</f>
        <v>Los Angeles County</v>
      </c>
    </row>
    <row r="2738" spans="1:11">
      <c r="A2738" t="s">
        <v>919</v>
      </c>
      <c r="B2738">
        <v>2017</v>
      </c>
      <c r="C2738">
        <v>0</v>
      </c>
      <c r="D2738">
        <v>0</v>
      </c>
      <c r="E2738">
        <v>0</v>
      </c>
      <c r="F2738">
        <v>0</v>
      </c>
      <c r="G2738">
        <v>0</v>
      </c>
      <c r="H2738">
        <v>0</v>
      </c>
      <c r="I2738">
        <v>0</v>
      </c>
      <c r="J2738" t="s">
        <v>1276</v>
      </c>
      <c r="K2738" t="str">
        <f>INDEX('Planning Periods'!$O$2:$O$540,MATCH('Table B Values'!A2738,'Planning Periods'!$A$2:$A$540,0))</f>
        <v>Imperial County</v>
      </c>
    </row>
    <row r="2739" spans="1:11">
      <c r="A2739" t="s">
        <v>1002</v>
      </c>
      <c r="B2739">
        <v>2017</v>
      </c>
      <c r="C2739">
        <v>0</v>
      </c>
      <c r="D2739">
        <v>0</v>
      </c>
      <c r="E2739">
        <v>0</v>
      </c>
      <c r="F2739">
        <v>0</v>
      </c>
      <c r="G2739">
        <v>0</v>
      </c>
      <c r="H2739">
        <v>0</v>
      </c>
      <c r="I2739">
        <v>0</v>
      </c>
      <c r="J2739" t="s">
        <v>1276</v>
      </c>
      <c r="K2739" t="str">
        <f>INDEX('Planning Periods'!$O$2:$O$540,MATCH('Table B Values'!A2739,'Planning Periods'!$A$2:$A$540,0))</f>
        <v>Yuba County</v>
      </c>
    </row>
    <row r="2740" spans="1:11">
      <c r="A2740" t="s">
        <v>914</v>
      </c>
      <c r="B2740">
        <v>2017</v>
      </c>
      <c r="C2740">
        <v>0</v>
      </c>
      <c r="D2740">
        <v>0</v>
      </c>
      <c r="E2740">
        <v>0</v>
      </c>
      <c r="F2740">
        <v>0</v>
      </c>
      <c r="G2740">
        <v>0</v>
      </c>
      <c r="H2740">
        <v>52</v>
      </c>
      <c r="I2740">
        <v>3</v>
      </c>
      <c r="J2740" t="s">
        <v>1276</v>
      </c>
      <c r="K2740" t="str">
        <f>INDEX('Planning Periods'!$O$2:$O$540,MATCH('Table B Values'!A2740,'Planning Periods'!$A$2:$A$540,0))</f>
        <v>Los Angeles County</v>
      </c>
    </row>
    <row r="2741" spans="1:11">
      <c r="A2741" t="s">
        <v>917</v>
      </c>
      <c r="B2741">
        <v>2017</v>
      </c>
      <c r="C2741">
        <v>0</v>
      </c>
      <c r="D2741">
        <v>0</v>
      </c>
      <c r="E2741">
        <v>0</v>
      </c>
      <c r="F2741">
        <v>0</v>
      </c>
      <c r="G2741">
        <v>0</v>
      </c>
      <c r="H2741">
        <v>0</v>
      </c>
      <c r="I2741">
        <v>80</v>
      </c>
      <c r="J2741" t="s">
        <v>1276</v>
      </c>
      <c r="K2741" t="str">
        <f>INDEX('Planning Periods'!$O$2:$O$540,MATCH('Table B Values'!A2741,'Planning Periods'!$A$2:$A$540,0))</f>
        <v>Orange County</v>
      </c>
    </row>
    <row r="2742" spans="1:11">
      <c r="A2742" t="s">
        <v>904</v>
      </c>
      <c r="B2742">
        <v>2017</v>
      </c>
      <c r="C2742">
        <v>0</v>
      </c>
      <c r="D2742">
        <v>0</v>
      </c>
      <c r="E2742">
        <v>15</v>
      </c>
      <c r="F2742">
        <v>0</v>
      </c>
      <c r="G2742">
        <v>0</v>
      </c>
      <c r="H2742">
        <v>8</v>
      </c>
      <c r="I2742">
        <v>161</v>
      </c>
      <c r="J2742" t="s">
        <v>1276</v>
      </c>
      <c r="K2742" t="str">
        <f>INDEX('Planning Periods'!$O$2:$O$540,MATCH('Table B Values'!A2742,'Planning Periods'!$A$2:$A$540,0))</f>
        <v>Los Angeles County</v>
      </c>
    </row>
    <row r="2743" spans="1:11">
      <c r="A2743" t="s">
        <v>908</v>
      </c>
      <c r="B2743">
        <v>2017</v>
      </c>
      <c r="C2743">
        <v>0</v>
      </c>
      <c r="D2743">
        <v>0</v>
      </c>
      <c r="E2743">
        <v>0</v>
      </c>
      <c r="F2743">
        <v>0</v>
      </c>
      <c r="G2743">
        <v>0</v>
      </c>
      <c r="H2743">
        <v>125</v>
      </c>
      <c r="I2743">
        <v>12</v>
      </c>
      <c r="J2743" t="s">
        <v>1276</v>
      </c>
      <c r="K2743" t="str">
        <f>INDEX('Planning Periods'!$O$2:$O$540,MATCH('Table B Values'!A2743,'Planning Periods'!$A$2:$A$540,0))</f>
        <v>Yolo County</v>
      </c>
    </row>
    <row r="2744" spans="1:11">
      <c r="A2744" t="s">
        <v>966</v>
      </c>
      <c r="B2744">
        <v>2017</v>
      </c>
      <c r="C2744">
        <v>0</v>
      </c>
      <c r="D2744">
        <v>0</v>
      </c>
      <c r="E2744">
        <v>0</v>
      </c>
      <c r="F2744">
        <v>0</v>
      </c>
      <c r="G2744">
        <v>0</v>
      </c>
      <c r="H2744">
        <v>0</v>
      </c>
      <c r="I2744">
        <v>0</v>
      </c>
      <c r="J2744" t="s">
        <v>1276</v>
      </c>
      <c r="K2744" t="str">
        <f>INDEX('Planning Periods'!$O$2:$O$540,MATCH('Table B Values'!A2744,'Planning Periods'!$A$2:$A$540,0))</f>
        <v>Los Angeles County</v>
      </c>
    </row>
    <row r="2745" spans="1:11">
      <c r="A2745" t="s">
        <v>817</v>
      </c>
      <c r="B2745">
        <v>2017</v>
      </c>
      <c r="C2745">
        <v>164</v>
      </c>
      <c r="D2745">
        <v>0</v>
      </c>
      <c r="E2745">
        <v>0</v>
      </c>
      <c r="F2745">
        <v>0</v>
      </c>
      <c r="G2745">
        <v>0</v>
      </c>
      <c r="H2745">
        <v>47</v>
      </c>
      <c r="I2745">
        <v>175</v>
      </c>
      <c r="J2745" t="s">
        <v>1276</v>
      </c>
      <c r="K2745" t="str">
        <f>INDEX('Planning Periods'!$O$2:$O$540,MATCH('Table B Values'!A2745,'Planning Periods'!$A$2:$A$540,0))</f>
        <v>San Joaquin County</v>
      </c>
    </row>
    <row r="2746" spans="1:11">
      <c r="A2746" t="s">
        <v>950</v>
      </c>
      <c r="B2746">
        <v>2017</v>
      </c>
      <c r="C2746">
        <v>0</v>
      </c>
      <c r="D2746">
        <v>0</v>
      </c>
      <c r="E2746">
        <v>0</v>
      </c>
      <c r="F2746">
        <v>0</v>
      </c>
      <c r="G2746">
        <v>0</v>
      </c>
      <c r="H2746">
        <v>7</v>
      </c>
      <c r="I2746">
        <v>0</v>
      </c>
      <c r="J2746" t="s">
        <v>1276</v>
      </c>
      <c r="K2746" t="str">
        <f>INDEX('Planning Periods'!$O$2:$O$540,MATCH('Table B Values'!A2746,'Planning Periods'!$A$2:$A$540,0))</f>
        <v>Contra Costa County</v>
      </c>
    </row>
    <row r="2747" spans="1:11">
      <c r="A2747" t="s">
        <v>943</v>
      </c>
      <c r="B2747">
        <v>2017</v>
      </c>
      <c r="C2747">
        <v>0</v>
      </c>
      <c r="D2747">
        <v>0</v>
      </c>
      <c r="E2747">
        <v>0</v>
      </c>
      <c r="F2747">
        <v>7</v>
      </c>
      <c r="G2747">
        <v>0</v>
      </c>
      <c r="H2747">
        <v>0</v>
      </c>
      <c r="I2747">
        <v>20</v>
      </c>
      <c r="J2747" t="s">
        <v>1276</v>
      </c>
      <c r="K2747" t="str">
        <f>INDEX('Planning Periods'!$O$2:$O$540,MATCH('Table B Values'!A2747,'Planning Periods'!$A$2:$A$540,0))</f>
        <v>Marin County</v>
      </c>
    </row>
    <row r="2748" spans="1:11">
      <c r="A2748" t="s">
        <v>946</v>
      </c>
      <c r="B2748">
        <v>2017</v>
      </c>
      <c r="C2748">
        <v>0</v>
      </c>
      <c r="D2748">
        <v>0</v>
      </c>
      <c r="E2748">
        <v>0</v>
      </c>
      <c r="F2748">
        <v>0</v>
      </c>
      <c r="G2748">
        <v>0</v>
      </c>
      <c r="H2748">
        <v>0</v>
      </c>
      <c r="I2748">
        <v>188</v>
      </c>
      <c r="J2748" t="s">
        <v>1276</v>
      </c>
      <c r="K2748" t="str">
        <f>INDEX('Planning Periods'!$O$2:$O$540,MATCH('Table B Values'!A2748,'Planning Periods'!$A$2:$A$540,0))</f>
        <v>Contra Costa County</v>
      </c>
    </row>
    <row r="2749" spans="1:11">
      <c r="A2749" t="s">
        <v>958</v>
      </c>
      <c r="B2749">
        <v>2017</v>
      </c>
      <c r="C2749">
        <v>7</v>
      </c>
      <c r="D2749">
        <v>1</v>
      </c>
      <c r="E2749">
        <v>30</v>
      </c>
      <c r="F2749">
        <v>1</v>
      </c>
      <c r="G2749">
        <v>0</v>
      </c>
      <c r="H2749">
        <v>4</v>
      </c>
      <c r="I2749">
        <v>45</v>
      </c>
      <c r="J2749" t="s">
        <v>1276</v>
      </c>
      <c r="K2749" t="str">
        <f>INDEX('Planning Periods'!$O$2:$O$540,MATCH('Table B Values'!A2749,'Planning Periods'!$A$2:$A$540,0))</f>
        <v>San Mateo County</v>
      </c>
    </row>
    <row r="2750" spans="1:11">
      <c r="A2750" t="s">
        <v>830</v>
      </c>
      <c r="B2750">
        <v>2017</v>
      </c>
      <c r="C2750">
        <v>31</v>
      </c>
      <c r="D2750">
        <v>0</v>
      </c>
      <c r="E2750">
        <v>11</v>
      </c>
      <c r="F2750">
        <v>0</v>
      </c>
      <c r="G2750">
        <v>0</v>
      </c>
      <c r="H2750">
        <v>0</v>
      </c>
      <c r="I2750">
        <v>436</v>
      </c>
      <c r="J2750" t="s">
        <v>1276</v>
      </c>
      <c r="K2750" t="str">
        <f>INDEX('Planning Periods'!$O$2:$O$540,MATCH('Table B Values'!A2750,'Planning Periods'!$A$2:$A$540,0))</f>
        <v>San Diego County</v>
      </c>
    </row>
    <row r="2751" spans="1:11">
      <c r="A2751" t="s">
        <v>953</v>
      </c>
      <c r="B2751">
        <v>2017</v>
      </c>
      <c r="C2751">
        <v>1</v>
      </c>
      <c r="D2751">
        <v>0</v>
      </c>
      <c r="E2751">
        <v>0</v>
      </c>
      <c r="F2751">
        <v>0</v>
      </c>
      <c r="G2751">
        <v>0</v>
      </c>
      <c r="H2751">
        <v>2</v>
      </c>
      <c r="I2751">
        <v>7</v>
      </c>
      <c r="J2751" t="s">
        <v>1276</v>
      </c>
      <c r="K2751" t="str">
        <f>INDEX('Planning Periods'!$O$2:$O$540,MATCH('Table B Values'!A2751,'Planning Periods'!$A$2:$A$540,0))</f>
        <v>Los Angeles County</v>
      </c>
    </row>
    <row r="2752" spans="1:11">
      <c r="A2752" t="s">
        <v>956</v>
      </c>
      <c r="B2752">
        <v>2017</v>
      </c>
      <c r="C2752">
        <v>37</v>
      </c>
      <c r="D2752">
        <v>0</v>
      </c>
      <c r="E2752">
        <v>0</v>
      </c>
      <c r="F2752">
        <v>0</v>
      </c>
      <c r="G2752">
        <v>0</v>
      </c>
      <c r="H2752">
        <v>4</v>
      </c>
      <c r="I2752">
        <v>424</v>
      </c>
      <c r="J2752" t="s">
        <v>1276</v>
      </c>
      <c r="K2752" t="str">
        <f>INDEX('Planning Periods'!$O$2:$O$540,MATCH('Table B Values'!A2752,'Planning Periods'!$A$2:$A$540,0))</f>
        <v>San Mateo County</v>
      </c>
    </row>
    <row r="2753" spans="1:11">
      <c r="A2753" t="s">
        <v>804</v>
      </c>
      <c r="B2753">
        <v>2017</v>
      </c>
      <c r="C2753">
        <v>49</v>
      </c>
      <c r="D2753">
        <v>0</v>
      </c>
      <c r="E2753">
        <v>20</v>
      </c>
      <c r="F2753">
        <v>0</v>
      </c>
      <c r="G2753">
        <v>0</v>
      </c>
      <c r="H2753">
        <v>15</v>
      </c>
      <c r="I2753">
        <v>115</v>
      </c>
      <c r="J2753" t="s">
        <v>1276</v>
      </c>
      <c r="K2753" t="str">
        <f>INDEX('Planning Periods'!$O$2:$O$540,MATCH('Table B Values'!A2753,'Planning Periods'!$A$2:$A$540,0))</f>
        <v>Orange County</v>
      </c>
    </row>
    <row r="2754" spans="1:11">
      <c r="A2754" t="s">
        <v>1017</v>
      </c>
      <c r="B2754">
        <v>2017</v>
      </c>
      <c r="C2754">
        <v>0</v>
      </c>
      <c r="D2754">
        <v>0</v>
      </c>
      <c r="E2754">
        <v>0</v>
      </c>
      <c r="F2754">
        <v>0</v>
      </c>
      <c r="G2754">
        <v>0</v>
      </c>
      <c r="H2754">
        <v>0</v>
      </c>
      <c r="I2754">
        <v>578</v>
      </c>
      <c r="J2754" t="s">
        <v>1276</v>
      </c>
      <c r="K2754" t="str">
        <f>INDEX('Planning Periods'!$O$2:$O$540,MATCH('Table B Values'!A2754,'Planning Periods'!$A$2:$A$540,0))</f>
        <v>Los Angeles County</v>
      </c>
    </row>
    <row r="2755" spans="1:11">
      <c r="A2755" t="s">
        <v>1020</v>
      </c>
      <c r="B2755">
        <v>2017</v>
      </c>
      <c r="C2755">
        <v>0</v>
      </c>
      <c r="D2755">
        <v>0</v>
      </c>
      <c r="E2755">
        <v>13</v>
      </c>
      <c r="F2755">
        <v>0</v>
      </c>
      <c r="G2755">
        <v>0</v>
      </c>
      <c r="H2755">
        <v>41</v>
      </c>
      <c r="I2755">
        <v>109</v>
      </c>
      <c r="J2755" t="s">
        <v>1276</v>
      </c>
      <c r="K2755" t="str">
        <f>INDEX('Planning Periods'!$O$2:$O$540,MATCH('Table B Values'!A2755,'Planning Periods'!$A$2:$A$540,0))</f>
        <v>Santa Cruz County</v>
      </c>
    </row>
    <row r="2756" spans="1:11">
      <c r="A2756" t="s">
        <v>1022</v>
      </c>
      <c r="B2756">
        <v>2017</v>
      </c>
      <c r="C2756">
        <v>0</v>
      </c>
      <c r="D2756">
        <v>0</v>
      </c>
      <c r="E2756">
        <v>0</v>
      </c>
      <c r="F2756">
        <v>0</v>
      </c>
      <c r="G2756">
        <v>0</v>
      </c>
      <c r="H2756">
        <v>28</v>
      </c>
      <c r="I2756">
        <v>76</v>
      </c>
      <c r="J2756" t="s">
        <v>1276</v>
      </c>
      <c r="K2756" t="str">
        <f>INDEX('Planning Periods'!$O$2:$O$540,MATCH('Table B Values'!A2756,'Planning Periods'!$A$2:$A$540,0))</f>
        <v>Santa Cruz County</v>
      </c>
    </row>
    <row r="2757" spans="1:11">
      <c r="A2757" t="s">
        <v>1024</v>
      </c>
      <c r="B2757">
        <v>2017</v>
      </c>
      <c r="C2757">
        <v>0</v>
      </c>
      <c r="D2757">
        <v>13</v>
      </c>
      <c r="E2757">
        <v>0</v>
      </c>
      <c r="F2757">
        <v>0</v>
      </c>
      <c r="G2757">
        <v>0</v>
      </c>
      <c r="H2757">
        <v>0</v>
      </c>
      <c r="I2757" s="359">
        <v>43</v>
      </c>
      <c r="J2757" t="s">
        <v>1276</v>
      </c>
      <c r="K2757" t="str">
        <f>INDEX('Planning Periods'!$O$2:$O$540,MATCH('Table B Values'!A2757,'Planning Periods'!$A$2:$A$540,0))</f>
        <v>Santa Clara County</v>
      </c>
    </row>
    <row r="2758" spans="1:11">
      <c r="A2758" t="s">
        <v>1025</v>
      </c>
      <c r="B2758">
        <v>2017</v>
      </c>
      <c r="C2758">
        <v>0</v>
      </c>
      <c r="D2758">
        <v>0</v>
      </c>
      <c r="E2758">
        <v>0</v>
      </c>
      <c r="F2758">
        <v>0</v>
      </c>
      <c r="G2758">
        <v>0</v>
      </c>
      <c r="H2758">
        <v>0</v>
      </c>
      <c r="I2758">
        <v>117</v>
      </c>
      <c r="J2758" t="s">
        <v>1276</v>
      </c>
      <c r="K2758" t="str">
        <f>INDEX('Planning Periods'!$O$2:$O$540,MATCH('Table B Values'!A2758,'Planning Periods'!$A$2:$A$540,0))</f>
        <v>Santa Barbara County</v>
      </c>
    </row>
    <row r="2759" spans="1:11">
      <c r="A2759" t="s">
        <v>1027</v>
      </c>
      <c r="B2759">
        <v>2017</v>
      </c>
      <c r="C2759">
        <v>8</v>
      </c>
      <c r="D2759">
        <v>0</v>
      </c>
      <c r="E2759">
        <v>0</v>
      </c>
      <c r="F2759">
        <v>1</v>
      </c>
      <c r="G2759">
        <v>0</v>
      </c>
      <c r="H2759">
        <v>54</v>
      </c>
      <c r="I2759">
        <v>145</v>
      </c>
      <c r="J2759" t="s">
        <v>1276</v>
      </c>
      <c r="K2759" t="str">
        <f>INDEX('Planning Periods'!$O$2:$O$540,MATCH('Table B Values'!A2759,'Planning Periods'!$A$2:$A$540,0))</f>
        <v>Santa Barbara County</v>
      </c>
    </row>
    <row r="2760" spans="1:11">
      <c r="A2760" t="s">
        <v>1029</v>
      </c>
      <c r="B2760">
        <v>2017</v>
      </c>
      <c r="C2760">
        <v>0</v>
      </c>
      <c r="D2760">
        <v>0</v>
      </c>
      <c r="E2760">
        <v>0</v>
      </c>
      <c r="F2760">
        <v>0</v>
      </c>
      <c r="G2760">
        <v>0</v>
      </c>
      <c r="H2760">
        <v>6</v>
      </c>
      <c r="I2760">
        <v>1609</v>
      </c>
      <c r="J2760" t="s">
        <v>1276</v>
      </c>
      <c r="K2760" t="str">
        <f>INDEX('Planning Periods'!$O$2:$O$540,MATCH('Table B Values'!A2760,'Planning Periods'!$A$2:$A$540,0))</f>
        <v>Santa Clara County</v>
      </c>
    </row>
    <row r="2761" spans="1:11">
      <c r="A2761" t="s">
        <v>986</v>
      </c>
      <c r="B2761">
        <v>2017</v>
      </c>
      <c r="C2761">
        <v>0</v>
      </c>
      <c r="D2761">
        <v>0</v>
      </c>
      <c r="E2761">
        <v>0</v>
      </c>
      <c r="F2761">
        <v>0</v>
      </c>
      <c r="G2761">
        <v>0</v>
      </c>
      <c r="H2761">
        <v>0</v>
      </c>
      <c r="I2761">
        <v>7</v>
      </c>
      <c r="J2761" t="s">
        <v>1276</v>
      </c>
      <c r="K2761" t="str">
        <f>INDEX('Planning Periods'!$O$2:$O$540,MATCH('Table B Values'!A2761,'Planning Periods'!$A$2:$A$540,0))</f>
        <v>Los Angeles County</v>
      </c>
    </row>
    <row r="2762" spans="1:11">
      <c r="A2762" t="s">
        <v>981</v>
      </c>
      <c r="B2762">
        <v>2017</v>
      </c>
      <c r="C2762">
        <v>0</v>
      </c>
      <c r="D2762">
        <v>0</v>
      </c>
      <c r="E2762">
        <v>0</v>
      </c>
      <c r="F2762">
        <v>24</v>
      </c>
      <c r="G2762">
        <v>0</v>
      </c>
      <c r="H2762">
        <v>3</v>
      </c>
      <c r="I2762">
        <v>2</v>
      </c>
      <c r="J2762" t="s">
        <v>1276</v>
      </c>
      <c r="K2762" t="str">
        <f>INDEX('Planning Periods'!$O$2:$O$540,MATCH('Table B Values'!A2762,'Planning Periods'!$A$2:$A$540,0))</f>
        <v>Los Angeles County</v>
      </c>
    </row>
    <row r="2763" spans="1:11">
      <c r="A2763" t="s">
        <v>974</v>
      </c>
      <c r="B2763">
        <v>2017</v>
      </c>
      <c r="C2763">
        <v>460</v>
      </c>
      <c r="D2763">
        <v>0</v>
      </c>
      <c r="E2763">
        <v>436</v>
      </c>
      <c r="F2763">
        <v>0</v>
      </c>
      <c r="G2763">
        <v>0</v>
      </c>
      <c r="H2763">
        <v>463</v>
      </c>
      <c r="I2763">
        <v>3472</v>
      </c>
      <c r="J2763" t="s">
        <v>1276</v>
      </c>
      <c r="K2763" t="str">
        <f>INDEX('Planning Periods'!$O$2:$O$540,MATCH('Table B Values'!A2763,'Planning Periods'!$A$2:$A$540,0))</f>
        <v>San Francisco County</v>
      </c>
    </row>
    <row r="2764" spans="1:11">
      <c r="A2764" t="s">
        <v>915</v>
      </c>
      <c r="B2764">
        <v>2017</v>
      </c>
      <c r="C2764">
        <v>0</v>
      </c>
      <c r="D2764">
        <v>0</v>
      </c>
      <c r="E2764">
        <v>0</v>
      </c>
      <c r="F2764">
        <v>52</v>
      </c>
      <c r="G2764">
        <v>0</v>
      </c>
      <c r="H2764">
        <v>71</v>
      </c>
      <c r="I2764" s="359">
        <v>532</v>
      </c>
      <c r="J2764" t="s">
        <v>1276</v>
      </c>
      <c r="K2764" t="str">
        <f>INDEX('Planning Periods'!$O$2:$O$540,MATCH('Table B Values'!A2764,'Planning Periods'!$A$2:$A$540,0))</f>
        <v>San Diego County</v>
      </c>
    </row>
    <row r="2765" spans="1:11">
      <c r="A2765" t="s">
        <v>961</v>
      </c>
      <c r="B2765">
        <v>2017</v>
      </c>
      <c r="C2765">
        <v>1</v>
      </c>
      <c r="D2765">
        <v>0</v>
      </c>
      <c r="E2765">
        <v>0</v>
      </c>
      <c r="F2765">
        <v>0</v>
      </c>
      <c r="G2765">
        <v>0</v>
      </c>
      <c r="H2765">
        <v>1</v>
      </c>
      <c r="I2765">
        <v>44</v>
      </c>
      <c r="J2765" t="s">
        <v>1276</v>
      </c>
      <c r="K2765" t="str">
        <f>INDEX('Planning Periods'!$O$2:$O$540,MATCH('Table B Values'!A2765,'Planning Periods'!$A$2:$A$540,0))</f>
        <v>San Mateo County</v>
      </c>
    </row>
    <row r="2766" spans="1:11">
      <c r="A2766" t="s">
        <v>972</v>
      </c>
      <c r="B2766">
        <v>2017</v>
      </c>
      <c r="C2766">
        <v>0</v>
      </c>
      <c r="D2766">
        <v>0</v>
      </c>
      <c r="E2766">
        <v>0</v>
      </c>
      <c r="F2766">
        <v>0</v>
      </c>
      <c r="G2766">
        <v>0</v>
      </c>
      <c r="H2766">
        <v>4</v>
      </c>
      <c r="I2766">
        <v>96</v>
      </c>
      <c r="J2766" t="s">
        <v>1276</v>
      </c>
      <c r="K2766" t="str">
        <f>INDEX('Planning Periods'!$O$2:$O$540,MATCH('Table B Values'!A2766,'Planning Periods'!$A$2:$A$540,0))</f>
        <v>Orange County</v>
      </c>
    </row>
    <row r="2767" spans="1:11">
      <c r="A2767" t="s">
        <v>770</v>
      </c>
      <c r="B2767">
        <v>2017</v>
      </c>
      <c r="C2767">
        <v>324</v>
      </c>
      <c r="D2767">
        <v>0</v>
      </c>
      <c r="E2767">
        <v>295</v>
      </c>
      <c r="F2767">
        <v>6</v>
      </c>
      <c r="G2767">
        <v>0</v>
      </c>
      <c r="H2767">
        <v>0</v>
      </c>
      <c r="I2767">
        <v>4395</v>
      </c>
      <c r="J2767" t="s">
        <v>1276</v>
      </c>
      <c r="K2767" t="str">
        <f>INDEX('Planning Periods'!$O$2:$O$540,MATCH('Table B Values'!A2767,'Planning Periods'!$A$2:$A$540,0))</f>
        <v>San Diego County</v>
      </c>
    </row>
    <row r="2768" spans="1:11">
      <c r="A2768" t="s">
        <v>977</v>
      </c>
      <c r="B2768">
        <v>2017</v>
      </c>
      <c r="C2768">
        <v>0</v>
      </c>
      <c r="D2768">
        <v>0</v>
      </c>
      <c r="E2768">
        <v>0</v>
      </c>
      <c r="F2768">
        <v>0</v>
      </c>
      <c r="G2768">
        <v>0</v>
      </c>
      <c r="H2768">
        <v>2</v>
      </c>
      <c r="I2768" s="359">
        <v>102</v>
      </c>
      <c r="J2768" t="s">
        <v>1276</v>
      </c>
      <c r="K2768" t="str">
        <f>INDEX('Planning Periods'!$O$2:$O$540,MATCH('Table B Values'!A2768,'Planning Periods'!$A$2:$A$540,0))</f>
        <v>Los Angeles County</v>
      </c>
    </row>
    <row r="2769" spans="1:11">
      <c r="A2769" t="s">
        <v>923</v>
      </c>
      <c r="B2769">
        <v>2017</v>
      </c>
      <c r="C2769">
        <v>27</v>
      </c>
      <c r="D2769">
        <v>0</v>
      </c>
      <c r="E2769">
        <v>57</v>
      </c>
      <c r="F2769">
        <v>0</v>
      </c>
      <c r="G2769">
        <v>0</v>
      </c>
      <c r="H2769">
        <v>0</v>
      </c>
      <c r="I2769">
        <v>8</v>
      </c>
      <c r="J2769" t="s">
        <v>1276</v>
      </c>
      <c r="K2769" t="str">
        <f>INDEX('Planning Periods'!$O$2:$O$540,MATCH('Table B Values'!A2769,'Planning Periods'!$A$2:$A$540,0))</f>
        <v>Alameda County</v>
      </c>
    </row>
    <row r="2770" spans="1:11">
      <c r="A2770" t="s">
        <v>827</v>
      </c>
      <c r="B2770">
        <v>2017</v>
      </c>
      <c r="C2770">
        <v>41</v>
      </c>
      <c r="D2770">
        <v>0</v>
      </c>
      <c r="E2770">
        <v>9</v>
      </c>
      <c r="F2770">
        <v>0</v>
      </c>
      <c r="G2770">
        <v>0</v>
      </c>
      <c r="H2770">
        <v>0</v>
      </c>
      <c r="I2770">
        <v>164</v>
      </c>
      <c r="J2770" t="s">
        <v>1276</v>
      </c>
      <c r="K2770" t="str">
        <f>INDEX('Planning Periods'!$O$2:$O$540,MATCH('Table B Values'!A2770,'Planning Periods'!$A$2:$A$540,0))</f>
        <v>San Luis Obispo County</v>
      </c>
    </row>
    <row r="2771" spans="1:11">
      <c r="A2771" t="s">
        <v>928</v>
      </c>
      <c r="B2771">
        <v>2017</v>
      </c>
      <c r="C2771">
        <v>3</v>
      </c>
      <c r="D2771">
        <v>9</v>
      </c>
      <c r="E2771">
        <v>5</v>
      </c>
      <c r="F2771">
        <v>9</v>
      </c>
      <c r="G2771">
        <v>0</v>
      </c>
      <c r="H2771">
        <v>45</v>
      </c>
      <c r="I2771">
        <v>371</v>
      </c>
      <c r="J2771" t="s">
        <v>1276</v>
      </c>
      <c r="K2771" t="str">
        <f>INDEX('Planning Periods'!$O$2:$O$540,MATCH('Table B Values'!A2771,'Planning Periods'!$A$2:$A$540,0))</f>
        <v>San Luis Obispo County</v>
      </c>
    </row>
    <row r="2772" spans="1:11">
      <c r="A2772" t="s">
        <v>931</v>
      </c>
      <c r="B2772">
        <v>2017</v>
      </c>
      <c r="C2772">
        <v>0</v>
      </c>
      <c r="D2772">
        <v>0</v>
      </c>
      <c r="E2772">
        <v>0</v>
      </c>
      <c r="F2772">
        <v>0</v>
      </c>
      <c r="G2772">
        <v>0</v>
      </c>
      <c r="H2772">
        <v>0</v>
      </c>
      <c r="I2772">
        <v>103</v>
      </c>
      <c r="J2772" t="s">
        <v>1276</v>
      </c>
      <c r="K2772" t="str">
        <f>INDEX('Planning Periods'!$O$2:$O$540,MATCH('Table B Values'!A2772,'Planning Periods'!$A$2:$A$540,0))</f>
        <v>Orange County</v>
      </c>
    </row>
    <row r="2773" spans="1:11">
      <c r="A2773" t="s">
        <v>979</v>
      </c>
      <c r="B2773">
        <v>2017</v>
      </c>
      <c r="C2773">
        <v>0</v>
      </c>
      <c r="D2773">
        <v>0</v>
      </c>
      <c r="E2773">
        <v>0</v>
      </c>
      <c r="F2773">
        <v>0</v>
      </c>
      <c r="G2773">
        <v>0</v>
      </c>
      <c r="H2773">
        <v>0</v>
      </c>
      <c r="I2773">
        <v>216</v>
      </c>
      <c r="J2773" t="s">
        <v>1276</v>
      </c>
      <c r="K2773" t="str">
        <f>INDEX('Planning Periods'!$O$2:$O$540,MATCH('Table B Values'!A2773,'Planning Periods'!$A$2:$A$540,0))</f>
        <v>Riverside County</v>
      </c>
    </row>
    <row r="2774" spans="1:11">
      <c r="A2774" t="s">
        <v>936</v>
      </c>
      <c r="B2774">
        <v>2017</v>
      </c>
      <c r="C2774">
        <v>0</v>
      </c>
      <c r="D2774">
        <v>0</v>
      </c>
      <c r="E2774">
        <v>70</v>
      </c>
      <c r="F2774">
        <v>0</v>
      </c>
      <c r="G2774">
        <v>0</v>
      </c>
      <c r="H2774">
        <v>93</v>
      </c>
      <c r="I2774">
        <v>180</v>
      </c>
      <c r="J2774" t="s">
        <v>1276</v>
      </c>
      <c r="K2774" t="str">
        <f>INDEX('Planning Periods'!$O$2:$O$540,MATCH('Table B Values'!A2774,'Planning Periods'!$A$2:$A$540,0))</f>
        <v>San Joaquin County</v>
      </c>
    </row>
    <row r="2775" spans="1:11">
      <c r="A2775" t="s">
        <v>938</v>
      </c>
      <c r="B2775">
        <v>2017</v>
      </c>
      <c r="C2775">
        <v>190</v>
      </c>
      <c r="D2775">
        <v>0</v>
      </c>
      <c r="E2775">
        <v>0</v>
      </c>
      <c r="F2775">
        <v>0</v>
      </c>
      <c r="G2775">
        <v>0</v>
      </c>
      <c r="H2775">
        <v>285</v>
      </c>
      <c r="I2775">
        <v>2622</v>
      </c>
      <c r="J2775" t="s">
        <v>1276</v>
      </c>
      <c r="K2775" t="str">
        <f>INDEX('Planning Periods'!$O$2:$O$540,MATCH('Table B Values'!A2775,'Planning Periods'!$A$2:$A$540,0))</f>
        <v>Santa Clara County</v>
      </c>
    </row>
    <row r="2776" spans="1:11">
      <c r="A2776" t="s">
        <v>959</v>
      </c>
      <c r="B2776">
        <v>2017</v>
      </c>
      <c r="C2776">
        <v>0</v>
      </c>
      <c r="D2776">
        <v>0</v>
      </c>
      <c r="E2776">
        <v>0</v>
      </c>
      <c r="F2776">
        <v>1</v>
      </c>
      <c r="G2776">
        <v>0</v>
      </c>
      <c r="H2776">
        <v>0</v>
      </c>
      <c r="I2776">
        <v>14</v>
      </c>
      <c r="J2776" t="s">
        <v>1276</v>
      </c>
      <c r="K2776" t="str">
        <f>INDEX('Planning Periods'!$O$2:$O$540,MATCH('Table B Values'!A2776,'Planning Periods'!$A$2:$A$540,0))</f>
        <v>Los Angeles County</v>
      </c>
    </row>
    <row r="2777" spans="1:11">
      <c r="A2777" t="s">
        <v>1285</v>
      </c>
      <c r="B2777">
        <v>2017</v>
      </c>
      <c r="C2777">
        <v>0</v>
      </c>
      <c r="D2777">
        <v>0</v>
      </c>
      <c r="E2777">
        <v>0</v>
      </c>
      <c r="F2777">
        <v>0</v>
      </c>
      <c r="G2777">
        <v>0</v>
      </c>
      <c r="H2777">
        <v>1</v>
      </c>
      <c r="I2777">
        <v>23</v>
      </c>
      <c r="J2777" t="s">
        <v>1276</v>
      </c>
      <c r="K2777" t="str">
        <f>INDEX('Planning Periods'!$O$2:$O$540,MATCH('Table B Values'!A2777,'Planning Periods'!$A$2:$A$540,0))</f>
        <v>Santa Barbara County</v>
      </c>
    </row>
    <row r="2778" spans="1:11">
      <c r="A2778" t="s">
        <v>1004</v>
      </c>
      <c r="B2778">
        <v>2017</v>
      </c>
      <c r="C2778">
        <v>0</v>
      </c>
      <c r="D2778">
        <v>0</v>
      </c>
      <c r="E2778">
        <v>0</v>
      </c>
      <c r="F2778">
        <v>0</v>
      </c>
      <c r="G2778">
        <v>0</v>
      </c>
      <c r="H2778">
        <v>1</v>
      </c>
      <c r="I2778" s="359">
        <v>9</v>
      </c>
      <c r="J2778" t="s">
        <v>1276</v>
      </c>
      <c r="K2778" t="str">
        <f>INDEX('Planning Periods'!$O$2:$O$540,MATCH('Table B Values'!A2778,'Planning Periods'!$A$2:$A$540,0))</f>
        <v>Sonoma County</v>
      </c>
    </row>
    <row r="2779" spans="1:11">
      <c r="A2779" t="s">
        <v>1006</v>
      </c>
      <c r="B2779">
        <v>2017</v>
      </c>
      <c r="C2779">
        <v>0</v>
      </c>
      <c r="D2779">
        <v>0</v>
      </c>
      <c r="E2779">
        <v>10</v>
      </c>
      <c r="F2779">
        <v>0</v>
      </c>
      <c r="G2779">
        <v>0</v>
      </c>
      <c r="H2779">
        <v>57</v>
      </c>
      <c r="I2779" s="359">
        <v>168</v>
      </c>
      <c r="J2779" t="s">
        <v>1276</v>
      </c>
      <c r="K2779" t="str">
        <f>INDEX('Planning Periods'!$O$2:$O$540,MATCH('Table B Values'!A2779,'Planning Periods'!$A$2:$A$540,0))</f>
        <v>Sonoma County</v>
      </c>
    </row>
    <row r="2780" spans="1:11">
      <c r="A2780" t="s">
        <v>1284</v>
      </c>
      <c r="B2780">
        <v>2017</v>
      </c>
      <c r="C2780">
        <v>0</v>
      </c>
      <c r="D2780">
        <v>0</v>
      </c>
      <c r="E2780">
        <v>0</v>
      </c>
      <c r="F2780">
        <v>0</v>
      </c>
      <c r="G2780">
        <v>0</v>
      </c>
      <c r="H2780">
        <v>0</v>
      </c>
      <c r="I2780">
        <v>79</v>
      </c>
      <c r="J2780" t="s">
        <v>1276</v>
      </c>
      <c r="K2780" t="str">
        <f>INDEX('Planning Periods'!$O$2:$O$540,MATCH('Table B Values'!A2780,'Planning Periods'!$A$2:$A$540,0))</f>
        <v>Monterey County</v>
      </c>
    </row>
    <row r="2781" spans="1:11">
      <c r="A2781" t="s">
        <v>1011</v>
      </c>
      <c r="B2781">
        <v>2017</v>
      </c>
      <c r="C2781">
        <v>30</v>
      </c>
      <c r="D2781">
        <v>0</v>
      </c>
      <c r="E2781">
        <v>0</v>
      </c>
      <c r="F2781">
        <v>0</v>
      </c>
      <c r="G2781">
        <v>0</v>
      </c>
      <c r="H2781" s="359">
        <v>12</v>
      </c>
      <c r="I2781" s="359">
        <v>59</v>
      </c>
      <c r="J2781" t="s">
        <v>1276</v>
      </c>
      <c r="K2781" t="str">
        <f>INDEX('Planning Periods'!$O$2:$O$540,MATCH('Table B Values'!A2781,'Planning Periods'!$A$2:$A$540,0))</f>
        <v>Ventura County</v>
      </c>
    </row>
    <row r="2782" spans="1:11">
      <c r="A2782" t="s">
        <v>1015</v>
      </c>
      <c r="B2782">
        <v>2017</v>
      </c>
      <c r="C2782">
        <v>0</v>
      </c>
      <c r="D2782">
        <v>0</v>
      </c>
      <c r="E2782">
        <v>2</v>
      </c>
      <c r="F2782">
        <v>0</v>
      </c>
      <c r="G2782">
        <v>0</v>
      </c>
      <c r="H2782">
        <v>3</v>
      </c>
      <c r="I2782">
        <v>12</v>
      </c>
      <c r="J2782" t="s">
        <v>1276</v>
      </c>
      <c r="K2782" t="str">
        <f>INDEX('Planning Periods'!$O$2:$O$540,MATCH('Table B Values'!A2782,'Planning Periods'!$A$2:$A$540,0))</f>
        <v>San Diego County</v>
      </c>
    </row>
    <row r="2783" spans="1:11">
      <c r="A2783" t="s">
        <v>1010</v>
      </c>
      <c r="B2783">
        <v>2017</v>
      </c>
      <c r="C2783">
        <v>0</v>
      </c>
      <c r="D2783">
        <v>0</v>
      </c>
      <c r="E2783">
        <v>0</v>
      </c>
      <c r="F2783">
        <v>6</v>
      </c>
      <c r="G2783">
        <v>0</v>
      </c>
      <c r="H2783">
        <v>5</v>
      </c>
      <c r="I2783">
        <v>9</v>
      </c>
      <c r="J2783" t="s">
        <v>1276</v>
      </c>
      <c r="K2783" t="str">
        <f>INDEX('Planning Periods'!$O$2:$O$540,MATCH('Table B Values'!A2783,'Planning Periods'!$A$2:$A$540,0))</f>
        <v>Solano County</v>
      </c>
    </row>
    <row r="2784" spans="1:11">
      <c r="A2784" t="s">
        <v>1055</v>
      </c>
      <c r="B2784">
        <v>2017</v>
      </c>
      <c r="C2784">
        <v>0</v>
      </c>
      <c r="D2784">
        <v>0</v>
      </c>
      <c r="E2784">
        <v>0</v>
      </c>
      <c r="F2784">
        <v>0</v>
      </c>
      <c r="G2784">
        <v>0</v>
      </c>
      <c r="H2784">
        <v>1</v>
      </c>
      <c r="I2784">
        <v>0</v>
      </c>
      <c r="J2784" t="s">
        <v>1276</v>
      </c>
      <c r="K2784" t="str">
        <f>INDEX('Planning Periods'!$O$2:$O$540,MATCH('Table B Values'!A2784,'Planning Periods'!$A$2:$A$540,0))</f>
        <v>Tuolumne County</v>
      </c>
    </row>
    <row r="2785" spans="1:11">
      <c r="A2785" t="s">
        <v>829</v>
      </c>
      <c r="B2785">
        <v>2017</v>
      </c>
      <c r="C2785">
        <v>80</v>
      </c>
      <c r="D2785">
        <v>0</v>
      </c>
      <c r="E2785">
        <v>0</v>
      </c>
      <c r="F2785">
        <v>0</v>
      </c>
      <c r="G2785">
        <v>0</v>
      </c>
      <c r="H2785">
        <v>5</v>
      </c>
      <c r="I2785">
        <v>283</v>
      </c>
      <c r="J2785" t="s">
        <v>1276</v>
      </c>
      <c r="K2785" t="str">
        <f>INDEX('Planning Periods'!$O$2:$O$540,MATCH('Table B Values'!A2785,'Planning Periods'!$A$2:$A$540,0))</f>
        <v>San Mateo County</v>
      </c>
    </row>
    <row r="2786" spans="1:11">
      <c r="A2786" t="s">
        <v>823</v>
      </c>
      <c r="B2786">
        <v>2017</v>
      </c>
      <c r="C2786">
        <v>0</v>
      </c>
      <c r="D2786">
        <v>0</v>
      </c>
      <c r="E2786">
        <v>0</v>
      </c>
      <c r="F2786">
        <v>0</v>
      </c>
      <c r="G2786">
        <v>0</v>
      </c>
      <c r="H2786">
        <v>11</v>
      </c>
      <c r="I2786">
        <v>120</v>
      </c>
      <c r="J2786" t="s">
        <v>1276</v>
      </c>
      <c r="K2786" t="str">
        <f>INDEX('Planning Periods'!$O$2:$O$540,MATCH('Table B Values'!A2786,'Planning Periods'!$A$2:$A$540,0))</f>
        <v>Stanislaus County</v>
      </c>
    </row>
    <row r="2787" spans="1:11">
      <c r="A2787" t="s">
        <v>814</v>
      </c>
      <c r="B2787">
        <v>2017</v>
      </c>
      <c r="C2787">
        <v>0</v>
      </c>
      <c r="D2787">
        <v>0</v>
      </c>
      <c r="E2787">
        <v>0</v>
      </c>
      <c r="F2787">
        <v>0</v>
      </c>
      <c r="G2787">
        <v>0</v>
      </c>
      <c r="H2787">
        <v>2</v>
      </c>
      <c r="I2787" s="359">
        <v>0</v>
      </c>
      <c r="J2787" t="s">
        <v>1276</v>
      </c>
      <c r="K2787" t="str">
        <f>INDEX('Planning Periods'!$O$2:$O$540,MATCH('Table B Values'!A2787,'Planning Periods'!$A$2:$A$540,0))</f>
        <v>Orange County</v>
      </c>
    </row>
    <row r="2788" spans="1:11">
      <c r="A2788" t="s">
        <v>828</v>
      </c>
      <c r="B2788">
        <v>2017</v>
      </c>
      <c r="C2788">
        <v>0</v>
      </c>
      <c r="D2788">
        <v>0</v>
      </c>
      <c r="E2788">
        <v>0</v>
      </c>
      <c r="F2788">
        <v>0</v>
      </c>
      <c r="G2788">
        <v>0</v>
      </c>
      <c r="H2788">
        <v>1</v>
      </c>
      <c r="I2788">
        <v>18</v>
      </c>
      <c r="J2788" t="s">
        <v>1276</v>
      </c>
      <c r="K2788" t="str">
        <f>INDEX('Planning Periods'!$O$2:$O$540,MATCH('Table B Values'!A2788,'Planning Periods'!$A$2:$A$540,0))</f>
        <v>Los Angeles County</v>
      </c>
    </row>
    <row r="2789" spans="1:11">
      <c r="A2789" t="s">
        <v>1008</v>
      </c>
      <c r="B2789">
        <v>2017</v>
      </c>
      <c r="C2789">
        <v>0</v>
      </c>
      <c r="D2789">
        <v>0</v>
      </c>
      <c r="E2789">
        <v>0</v>
      </c>
      <c r="F2789">
        <v>1</v>
      </c>
      <c r="G2789">
        <v>0</v>
      </c>
      <c r="H2789">
        <v>0</v>
      </c>
      <c r="I2789">
        <v>1</v>
      </c>
      <c r="J2789" t="s">
        <v>1276</v>
      </c>
      <c r="K2789" t="str">
        <f>INDEX('Planning Periods'!$O$2:$O$540,MATCH('Table B Values'!A2789,'Planning Periods'!$A$2:$A$540,0))</f>
        <v>Los Angeles County</v>
      </c>
    </row>
    <row r="2790" spans="1:11">
      <c r="A2790" t="s">
        <v>921</v>
      </c>
      <c r="B2790">
        <v>2017</v>
      </c>
      <c r="C2790">
        <v>0</v>
      </c>
      <c r="D2790">
        <v>0</v>
      </c>
      <c r="E2790">
        <v>0</v>
      </c>
      <c r="F2790">
        <v>0</v>
      </c>
      <c r="G2790">
        <v>0</v>
      </c>
      <c r="H2790">
        <v>14</v>
      </c>
      <c r="I2790">
        <v>4</v>
      </c>
      <c r="J2790" t="s">
        <v>1276</v>
      </c>
      <c r="K2790" t="str">
        <f>INDEX('Planning Periods'!$O$2:$O$540,MATCH('Table B Values'!A2790,'Planning Periods'!$A$2:$A$540,0))</f>
        <v>Los Angeles County</v>
      </c>
    </row>
    <row r="2791" spans="1:11">
      <c r="A2791" t="s">
        <v>825</v>
      </c>
      <c r="B2791">
        <v>2017</v>
      </c>
      <c r="C2791">
        <v>0</v>
      </c>
      <c r="D2791">
        <v>0</v>
      </c>
      <c r="E2791">
        <v>0</v>
      </c>
      <c r="F2791">
        <v>0</v>
      </c>
      <c r="G2791">
        <v>0</v>
      </c>
      <c r="H2791">
        <v>4</v>
      </c>
      <c r="I2791">
        <v>35</v>
      </c>
      <c r="J2791" t="s">
        <v>1276</v>
      </c>
      <c r="K2791" t="str">
        <f>INDEX('Planning Periods'!$O$2:$O$540,MATCH('Table B Values'!A2791,'Planning Periods'!$A$2:$A$540,0))</f>
        <v>El Dorado County</v>
      </c>
    </row>
    <row r="2792" spans="1:11">
      <c r="A2792" t="s">
        <v>1045</v>
      </c>
      <c r="B2792">
        <v>2017</v>
      </c>
      <c r="C2792">
        <v>0</v>
      </c>
      <c r="D2792">
        <v>0</v>
      </c>
      <c r="E2792">
        <v>0</v>
      </c>
      <c r="F2792">
        <v>0</v>
      </c>
      <c r="G2792">
        <v>0</v>
      </c>
      <c r="H2792">
        <v>16</v>
      </c>
      <c r="I2792">
        <v>128</v>
      </c>
      <c r="J2792" t="s">
        <v>1276</v>
      </c>
      <c r="K2792" t="str">
        <f>INDEX('Planning Periods'!$O$2:$O$540,MATCH('Table B Values'!A2792,'Planning Periods'!$A$2:$A$540,0))</f>
        <v>San Diego County</v>
      </c>
    </row>
    <row r="2793" spans="1:11">
      <c r="A2793" t="s">
        <v>1039</v>
      </c>
      <c r="B2793">
        <v>2017</v>
      </c>
      <c r="C2793">
        <v>0</v>
      </c>
      <c r="D2793">
        <v>0</v>
      </c>
      <c r="E2793">
        <v>14</v>
      </c>
      <c r="F2793">
        <v>0</v>
      </c>
      <c r="G2793">
        <v>0</v>
      </c>
      <c r="H2793">
        <v>4</v>
      </c>
      <c r="I2793">
        <v>7</v>
      </c>
      <c r="J2793" t="s">
        <v>1276</v>
      </c>
      <c r="K2793" t="str">
        <f>INDEX('Planning Periods'!$O$2:$O$540,MATCH('Table B Values'!A2793,'Planning Periods'!$A$2:$A$540,0))</f>
        <v>Santa Clara County</v>
      </c>
    </row>
    <row r="2794" spans="1:11">
      <c r="A2794" t="s">
        <v>1032</v>
      </c>
      <c r="B2794">
        <v>2017</v>
      </c>
      <c r="C2794">
        <v>1</v>
      </c>
      <c r="D2794">
        <v>0</v>
      </c>
      <c r="E2794">
        <v>0</v>
      </c>
      <c r="F2794">
        <v>2</v>
      </c>
      <c r="G2794">
        <v>0</v>
      </c>
      <c r="H2794">
        <v>1</v>
      </c>
      <c r="I2794">
        <v>1</v>
      </c>
      <c r="J2794" t="s">
        <v>1276</v>
      </c>
      <c r="K2794" t="str">
        <f>INDEX('Planning Periods'!$O$2:$O$540,MATCH('Table B Values'!A2794,'Planning Periods'!$A$2:$A$540,0))</f>
        <v>Marin County</v>
      </c>
    </row>
    <row r="2795" spans="1:11">
      <c r="A2795" t="s">
        <v>1043</v>
      </c>
      <c r="B2795">
        <v>2017</v>
      </c>
      <c r="C2795">
        <v>56</v>
      </c>
      <c r="D2795">
        <v>0</v>
      </c>
      <c r="E2795">
        <v>22</v>
      </c>
      <c r="F2795">
        <v>0</v>
      </c>
      <c r="G2795">
        <v>0</v>
      </c>
      <c r="H2795">
        <v>16</v>
      </c>
      <c r="I2795">
        <v>251</v>
      </c>
      <c r="J2795" t="s">
        <v>1276</v>
      </c>
      <c r="K2795" t="str">
        <f>INDEX('Planning Periods'!$O$2:$O$540,MATCH('Table B Values'!A2795,'Planning Periods'!$A$2:$A$540,0))</f>
        <v>Sonoma County</v>
      </c>
    </row>
    <row r="2796" spans="1:11">
      <c r="A2796" t="s">
        <v>1041</v>
      </c>
      <c r="B2796">
        <v>2017</v>
      </c>
      <c r="C2796">
        <v>0</v>
      </c>
      <c r="D2796">
        <v>0</v>
      </c>
      <c r="E2796">
        <v>0</v>
      </c>
      <c r="F2796">
        <v>0</v>
      </c>
      <c r="G2796">
        <v>0</v>
      </c>
      <c r="H2796">
        <v>391</v>
      </c>
      <c r="I2796">
        <v>125</v>
      </c>
      <c r="J2796" t="s">
        <v>1276</v>
      </c>
      <c r="K2796" t="str">
        <f>INDEX('Planning Periods'!$O$2:$O$540,MATCH('Table B Values'!A2796,'Planning Periods'!$A$2:$A$540,0))</f>
        <v>Santa Barbara County</v>
      </c>
    </row>
    <row r="2797" spans="1:11">
      <c r="A2797" t="s">
        <v>792</v>
      </c>
      <c r="B2797">
        <v>2017</v>
      </c>
      <c r="C2797">
        <v>93</v>
      </c>
      <c r="D2797">
        <v>0</v>
      </c>
      <c r="E2797">
        <v>21</v>
      </c>
      <c r="F2797">
        <v>0</v>
      </c>
      <c r="G2797">
        <v>0</v>
      </c>
      <c r="H2797">
        <v>8</v>
      </c>
      <c r="I2797">
        <v>569</v>
      </c>
      <c r="J2797" t="s">
        <v>1276</v>
      </c>
      <c r="K2797" t="str">
        <f>INDEX('Planning Periods'!$O$2:$O$540,MATCH('Table B Values'!A2797,'Planning Periods'!$A$2:$A$540,0))</f>
        <v>Los Angeles County</v>
      </c>
    </row>
    <row r="2798" spans="1:11">
      <c r="A2798" t="s">
        <v>1301</v>
      </c>
      <c r="B2798">
        <v>2017</v>
      </c>
      <c r="C2798">
        <v>0</v>
      </c>
      <c r="D2798">
        <v>0</v>
      </c>
      <c r="E2798">
        <v>10</v>
      </c>
      <c r="F2798">
        <v>0</v>
      </c>
      <c r="G2798">
        <v>0</v>
      </c>
      <c r="H2798">
        <v>6</v>
      </c>
      <c r="I2798">
        <v>1</v>
      </c>
      <c r="J2798" t="s">
        <v>1276</v>
      </c>
      <c r="K2798" t="str">
        <f>INDEX('Planning Periods'!$O$2:$O$540,MATCH('Table B Values'!A2798,'Planning Periods'!$A$2:$A$540,0))</f>
        <v>Ventura County</v>
      </c>
    </row>
    <row r="2799" spans="1:11">
      <c r="A2799" t="s">
        <v>1034</v>
      </c>
      <c r="B2799">
        <v>2017</v>
      </c>
      <c r="C2799">
        <v>0</v>
      </c>
      <c r="D2799">
        <v>0</v>
      </c>
      <c r="E2799">
        <v>3</v>
      </c>
      <c r="F2799">
        <v>0</v>
      </c>
      <c r="G2799">
        <v>0</v>
      </c>
      <c r="H2799">
        <v>4</v>
      </c>
      <c r="I2799">
        <v>38</v>
      </c>
      <c r="J2799" t="s">
        <v>1276</v>
      </c>
      <c r="K2799" t="str">
        <f>INDEX('Planning Periods'!$O$2:$O$540,MATCH('Table B Values'!A2799,'Planning Periods'!$A$2:$A$540,0))</f>
        <v>Santa Cruz County</v>
      </c>
    </row>
    <row r="2800" spans="1:11">
      <c r="A2800" t="s">
        <v>990</v>
      </c>
      <c r="B2800">
        <v>2017</v>
      </c>
      <c r="C2800">
        <v>0</v>
      </c>
      <c r="D2800">
        <v>0</v>
      </c>
      <c r="E2800">
        <v>1</v>
      </c>
      <c r="F2800">
        <v>3</v>
      </c>
      <c r="G2800">
        <v>0</v>
      </c>
      <c r="H2800">
        <v>29</v>
      </c>
      <c r="I2800">
        <v>2</v>
      </c>
      <c r="J2800" t="s">
        <v>1276</v>
      </c>
      <c r="K2800" t="str">
        <f>INDEX('Planning Periods'!$O$2:$O$540,MATCH('Table B Values'!A2800,'Planning Periods'!$A$2:$A$540,0))</f>
        <v>Shasta County</v>
      </c>
    </row>
    <row r="2801" spans="1:11">
      <c r="A2801" t="s">
        <v>992</v>
      </c>
      <c r="B2801">
        <v>2017</v>
      </c>
      <c r="C2801">
        <v>0</v>
      </c>
      <c r="D2801">
        <v>0</v>
      </c>
      <c r="E2801">
        <v>0</v>
      </c>
      <c r="F2801">
        <v>1</v>
      </c>
      <c r="G2801">
        <v>0</v>
      </c>
      <c r="H2801">
        <v>3</v>
      </c>
      <c r="I2801">
        <v>0</v>
      </c>
      <c r="J2801" t="s">
        <v>1276</v>
      </c>
      <c r="K2801" t="str">
        <f>INDEX('Planning Periods'!$O$2:$O$540,MATCH('Table B Values'!A2801,'Planning Periods'!$A$2:$A$540,0))</f>
        <v>Los Angeles County</v>
      </c>
    </row>
    <row r="2802" spans="1:11">
      <c r="A2802" t="s">
        <v>1001</v>
      </c>
      <c r="B2802">
        <v>2017</v>
      </c>
      <c r="C2802">
        <v>0</v>
      </c>
      <c r="D2802">
        <v>0</v>
      </c>
      <c r="E2802">
        <v>0</v>
      </c>
      <c r="F2802">
        <v>0</v>
      </c>
      <c r="G2802">
        <v>0</v>
      </c>
      <c r="H2802">
        <v>0</v>
      </c>
      <c r="I2802">
        <v>24</v>
      </c>
      <c r="J2802" t="s">
        <v>1276</v>
      </c>
      <c r="K2802" t="str">
        <f>INDEX('Planning Periods'!$O$2:$O$540,MATCH('Table B Values'!A2802,'Planning Periods'!$A$2:$A$540,0))</f>
        <v>Los Angeles County</v>
      </c>
    </row>
    <row r="2803" spans="1:11">
      <c r="A2803" t="s">
        <v>994</v>
      </c>
      <c r="B2803">
        <v>2017</v>
      </c>
      <c r="C2803">
        <v>0</v>
      </c>
      <c r="D2803">
        <v>0</v>
      </c>
      <c r="E2803">
        <v>0</v>
      </c>
      <c r="F2803">
        <v>0</v>
      </c>
      <c r="G2803">
        <v>0</v>
      </c>
      <c r="H2803">
        <v>6</v>
      </c>
      <c r="I2803">
        <v>141</v>
      </c>
      <c r="J2803" t="s">
        <v>1276</v>
      </c>
      <c r="K2803" t="str">
        <f>INDEX('Planning Periods'!$O$2:$O$540,MATCH('Table B Values'!A2803,'Planning Periods'!$A$2:$A$540,0))</f>
        <v>Kern County</v>
      </c>
    </row>
    <row r="2804" spans="1:11">
      <c r="A2804" t="s">
        <v>996</v>
      </c>
      <c r="B2804">
        <v>2017</v>
      </c>
      <c r="C2804">
        <v>0</v>
      </c>
      <c r="D2804">
        <v>0</v>
      </c>
      <c r="E2804">
        <v>0</v>
      </c>
      <c r="F2804">
        <v>0</v>
      </c>
      <c r="G2804">
        <v>0</v>
      </c>
      <c r="H2804">
        <v>1</v>
      </c>
      <c r="I2804" s="359">
        <v>0</v>
      </c>
      <c r="J2804" t="s">
        <v>1276</v>
      </c>
      <c r="K2804" t="str">
        <f>INDEX('Planning Periods'!$O$2:$O$540,MATCH('Table B Values'!A2804,'Planning Periods'!$A$2:$A$540,0))</f>
        <v>Monterey County</v>
      </c>
    </row>
    <row r="2805" spans="1:11">
      <c r="A2805" t="s">
        <v>998</v>
      </c>
      <c r="B2805">
        <v>2017</v>
      </c>
      <c r="C2805">
        <v>0</v>
      </c>
      <c r="D2805">
        <v>0</v>
      </c>
      <c r="E2805">
        <v>2</v>
      </c>
      <c r="F2805">
        <v>0</v>
      </c>
      <c r="G2805">
        <v>0</v>
      </c>
      <c r="H2805">
        <v>6</v>
      </c>
      <c r="I2805">
        <v>11</v>
      </c>
      <c r="J2805" t="s">
        <v>1276</v>
      </c>
      <c r="K2805" t="str">
        <f>INDEX('Planning Periods'!$O$2:$O$540,MATCH('Table B Values'!A2805,'Planning Periods'!$A$2:$A$540,0))</f>
        <v>Sonoma County</v>
      </c>
    </row>
    <row r="2806" spans="1:11">
      <c r="A2806" t="s">
        <v>999</v>
      </c>
      <c r="B2806">
        <v>2017</v>
      </c>
      <c r="C2806">
        <v>0</v>
      </c>
      <c r="D2806">
        <v>0</v>
      </c>
      <c r="E2806">
        <v>0</v>
      </c>
      <c r="F2806">
        <v>0</v>
      </c>
      <c r="G2806">
        <v>0</v>
      </c>
      <c r="H2806">
        <v>5</v>
      </c>
      <c r="I2806">
        <v>2</v>
      </c>
      <c r="J2806" t="s">
        <v>1276</v>
      </c>
      <c r="K2806" t="str">
        <f>INDEX('Planning Periods'!$O$2:$O$540,MATCH('Table B Values'!A2806,'Planning Periods'!$A$2:$A$540,0))</f>
        <v>Fresno County</v>
      </c>
    </row>
    <row r="2807" spans="1:11">
      <c r="A2807" t="s">
        <v>1164</v>
      </c>
      <c r="B2807">
        <v>2017</v>
      </c>
      <c r="C2807">
        <v>0</v>
      </c>
      <c r="D2807">
        <v>0</v>
      </c>
      <c r="E2807">
        <v>3</v>
      </c>
      <c r="F2807">
        <v>0</v>
      </c>
      <c r="G2807">
        <v>0</v>
      </c>
      <c r="H2807">
        <v>0</v>
      </c>
      <c r="I2807">
        <v>0</v>
      </c>
      <c r="J2807" t="s">
        <v>1276</v>
      </c>
      <c r="K2807" t="str">
        <f>INDEX('Planning Periods'!$O$2:$O$540,MATCH('Table B Values'!A2807,'Planning Periods'!$A$2:$A$540,0))</f>
        <v>Santa Barbara County</v>
      </c>
    </row>
    <row r="2808" spans="1:11">
      <c r="A2808" t="s">
        <v>1087</v>
      </c>
      <c r="B2808">
        <v>2017</v>
      </c>
      <c r="C2808">
        <v>39</v>
      </c>
      <c r="D2808">
        <v>0</v>
      </c>
      <c r="E2808">
        <v>56</v>
      </c>
      <c r="F2808">
        <v>0</v>
      </c>
      <c r="G2808">
        <v>0</v>
      </c>
      <c r="H2808">
        <v>84</v>
      </c>
      <c r="I2808">
        <v>0</v>
      </c>
      <c r="J2808" t="s">
        <v>1276</v>
      </c>
      <c r="K2808" t="str">
        <f>INDEX('Planning Periods'!$O$2:$O$540,MATCH('Table B Values'!A2808,'Planning Periods'!$A$2:$A$540,0))</f>
        <v>Los Angeles County</v>
      </c>
    </row>
    <row r="2809" spans="1:11">
      <c r="A2809" t="s">
        <v>1095</v>
      </c>
      <c r="B2809">
        <v>2017</v>
      </c>
      <c r="C2809">
        <v>0</v>
      </c>
      <c r="D2809">
        <v>0</v>
      </c>
      <c r="E2809">
        <v>0</v>
      </c>
      <c r="F2809">
        <v>0</v>
      </c>
      <c r="G2809">
        <v>0</v>
      </c>
      <c r="H2809">
        <v>69</v>
      </c>
      <c r="I2809">
        <v>0</v>
      </c>
      <c r="J2809" t="s">
        <v>1276</v>
      </c>
      <c r="K2809" t="str">
        <f>INDEX('Planning Periods'!$O$2:$O$540,MATCH('Table B Values'!A2809,'Planning Periods'!$A$2:$A$540,0))</f>
        <v>Riverside County</v>
      </c>
    </row>
    <row r="2810" spans="1:11">
      <c r="A2810" t="s">
        <v>1085</v>
      </c>
      <c r="B2810">
        <v>2017</v>
      </c>
      <c r="C2810">
        <v>0</v>
      </c>
      <c r="D2810">
        <v>0</v>
      </c>
      <c r="E2810">
        <v>8</v>
      </c>
      <c r="F2810">
        <v>2</v>
      </c>
      <c r="G2810">
        <v>0</v>
      </c>
      <c r="H2810">
        <v>18</v>
      </c>
      <c r="I2810">
        <v>624</v>
      </c>
      <c r="J2810" t="s">
        <v>1276</v>
      </c>
      <c r="K2810" t="str">
        <f>INDEX('Planning Periods'!$O$2:$O$540,MATCH('Table B Values'!A2810,'Planning Periods'!$A$2:$A$540,0))</f>
        <v>San Diego County</v>
      </c>
    </row>
    <row r="2811" spans="1:11">
      <c r="A2811" t="s">
        <v>1165</v>
      </c>
      <c r="B2811">
        <v>2017</v>
      </c>
      <c r="C2811">
        <v>0</v>
      </c>
      <c r="D2811">
        <v>0</v>
      </c>
      <c r="E2811">
        <v>1</v>
      </c>
      <c r="F2811">
        <v>0</v>
      </c>
      <c r="G2811">
        <v>0</v>
      </c>
      <c r="H2811">
        <v>4</v>
      </c>
      <c r="I2811">
        <v>59</v>
      </c>
      <c r="J2811" t="s">
        <v>1276</v>
      </c>
      <c r="K2811" t="str">
        <f>INDEX('Planning Periods'!$O$2:$O$540,MATCH('Table B Values'!A2811,'Planning Periods'!$A$2:$A$540,0))</f>
        <v>Santa Clara County</v>
      </c>
    </row>
    <row r="2812" spans="1:11">
      <c r="A2812" t="s">
        <v>1092</v>
      </c>
      <c r="B2812">
        <v>2017</v>
      </c>
      <c r="C2812">
        <v>0</v>
      </c>
      <c r="D2812">
        <v>0</v>
      </c>
      <c r="E2812">
        <v>0</v>
      </c>
      <c r="F2812">
        <v>0</v>
      </c>
      <c r="G2812">
        <v>0</v>
      </c>
      <c r="H2812">
        <v>2</v>
      </c>
      <c r="I2812">
        <v>3</v>
      </c>
      <c r="J2812" t="s">
        <v>1276</v>
      </c>
      <c r="K2812" t="str">
        <f>INDEX('Planning Periods'!$O$2:$O$540,MATCH('Table B Values'!A2812,'Planning Periods'!$A$2:$A$540,0))</f>
        <v>Riverside County</v>
      </c>
    </row>
    <row r="2813" spans="1:11">
      <c r="A2813" t="s">
        <v>1166</v>
      </c>
      <c r="B2813">
        <v>2017</v>
      </c>
      <c r="C2813">
        <v>0</v>
      </c>
      <c r="D2813">
        <v>0</v>
      </c>
      <c r="E2813">
        <v>0</v>
      </c>
      <c r="F2813">
        <v>0</v>
      </c>
      <c r="G2813">
        <v>0</v>
      </c>
      <c r="H2813">
        <v>1</v>
      </c>
      <c r="I2813">
        <v>20</v>
      </c>
      <c r="J2813" t="s">
        <v>1276</v>
      </c>
      <c r="K2813" t="str">
        <f>INDEX('Planning Periods'!$O$2:$O$540,MATCH('Table B Values'!A2813,'Planning Periods'!$A$2:$A$540,0))</f>
        <v>Santa Cruz County</v>
      </c>
    </row>
    <row r="2814" spans="1:11">
      <c r="A2814" t="s">
        <v>1294</v>
      </c>
      <c r="B2814">
        <v>2017</v>
      </c>
      <c r="C2814">
        <v>0</v>
      </c>
      <c r="D2814">
        <v>0</v>
      </c>
      <c r="E2814">
        <v>0</v>
      </c>
      <c r="F2814">
        <v>0</v>
      </c>
      <c r="G2814">
        <v>0</v>
      </c>
      <c r="H2814">
        <v>5</v>
      </c>
      <c r="I2814">
        <v>0</v>
      </c>
      <c r="J2814" t="s">
        <v>1276</v>
      </c>
      <c r="K2814" t="str">
        <f>INDEX('Planning Periods'!$O$2:$O$540,MATCH('Table B Values'!A2814,'Planning Periods'!$A$2:$A$540,0))</f>
        <v>Stanislaus County</v>
      </c>
    </row>
    <row r="2815" spans="1:11">
      <c r="A2815" t="s">
        <v>836</v>
      </c>
      <c r="B2815">
        <v>2017</v>
      </c>
      <c r="C2815">
        <v>0</v>
      </c>
      <c r="D2815">
        <v>0</v>
      </c>
      <c r="E2815">
        <v>0</v>
      </c>
      <c r="F2815">
        <v>0</v>
      </c>
      <c r="G2815">
        <v>0</v>
      </c>
      <c r="H2815">
        <v>13</v>
      </c>
      <c r="I2815">
        <v>1043</v>
      </c>
      <c r="J2815" t="s">
        <v>1276</v>
      </c>
      <c r="K2815" t="str">
        <f>INDEX('Planning Periods'!$O$2:$O$540,MATCH('Table B Values'!A2815,'Planning Periods'!$A$2:$A$540,0))</f>
        <v>San Diego County</v>
      </c>
    </row>
    <row r="2816" spans="1:11">
      <c r="A2816" t="s">
        <v>1128</v>
      </c>
      <c r="B2816">
        <v>2017</v>
      </c>
      <c r="C2816">
        <v>0</v>
      </c>
      <c r="D2816">
        <v>1</v>
      </c>
      <c r="E2816">
        <v>0</v>
      </c>
      <c r="F2816">
        <v>0</v>
      </c>
      <c r="G2816">
        <v>0</v>
      </c>
      <c r="H2816">
        <v>0</v>
      </c>
      <c r="I2816">
        <v>12</v>
      </c>
      <c r="J2816" t="s">
        <v>1276</v>
      </c>
      <c r="K2816" t="str">
        <f>INDEX('Planning Periods'!$O$2:$O$540,MATCH('Table B Values'!A2816,'Planning Periods'!$A$2:$A$540,0))</f>
        <v>Sacramento County</v>
      </c>
    </row>
    <row r="2817" spans="1:11">
      <c r="A2817" t="s">
        <v>1123</v>
      </c>
      <c r="B2817">
        <v>2017</v>
      </c>
      <c r="C2817">
        <v>0</v>
      </c>
      <c r="D2817">
        <v>0</v>
      </c>
      <c r="E2817">
        <v>0</v>
      </c>
      <c r="F2817">
        <v>0</v>
      </c>
      <c r="G2817">
        <v>0</v>
      </c>
      <c r="H2817">
        <v>16</v>
      </c>
      <c r="I2817">
        <v>316</v>
      </c>
      <c r="J2817" t="s">
        <v>1276</v>
      </c>
      <c r="K2817" t="str">
        <f>INDEX('Planning Periods'!$O$2:$O$540,MATCH('Table B Values'!A2817,'Planning Periods'!$A$2:$A$540,0))</f>
        <v>Los Angeles County</v>
      </c>
    </row>
    <row r="2818" spans="1:11">
      <c r="A2818" t="s">
        <v>927</v>
      </c>
      <c r="B2818">
        <v>2017</v>
      </c>
      <c r="C2818">
        <v>0</v>
      </c>
      <c r="D2818">
        <v>0</v>
      </c>
      <c r="E2818">
        <v>0</v>
      </c>
      <c r="F2818">
        <v>0</v>
      </c>
      <c r="G2818">
        <v>0</v>
      </c>
      <c r="H2818">
        <v>668</v>
      </c>
      <c r="I2818">
        <v>362</v>
      </c>
      <c r="J2818" t="s">
        <v>1276</v>
      </c>
      <c r="K2818" t="str">
        <f>INDEX('Planning Periods'!$O$2:$O$540,MATCH('Table B Values'!A2818,'Planning Periods'!$A$2:$A$540,0))</f>
        <v>San Bernardino County</v>
      </c>
    </row>
    <row r="2819" spans="1:11">
      <c r="A2819" t="s">
        <v>1101</v>
      </c>
      <c r="B2819">
        <v>2017</v>
      </c>
      <c r="C2819">
        <v>0</v>
      </c>
      <c r="D2819">
        <v>0</v>
      </c>
      <c r="E2819">
        <v>0</v>
      </c>
      <c r="F2819">
        <v>0</v>
      </c>
      <c r="G2819">
        <v>0</v>
      </c>
      <c r="H2819">
        <v>0</v>
      </c>
      <c r="I2819">
        <v>0</v>
      </c>
      <c r="J2819" t="s">
        <v>1276</v>
      </c>
      <c r="K2819" t="str">
        <f>INDEX('Planning Periods'!$O$2:$O$540,MATCH('Table B Values'!A2819,'Planning Periods'!$A$2:$A$540,0))</f>
        <v>Los Angeles County</v>
      </c>
    </row>
    <row r="2820" spans="1:11">
      <c r="A2820" t="s">
        <v>838</v>
      </c>
      <c r="B2820">
        <v>2017</v>
      </c>
      <c r="C2820">
        <v>0</v>
      </c>
      <c r="D2820">
        <v>0</v>
      </c>
      <c r="E2820">
        <v>2</v>
      </c>
      <c r="F2820">
        <v>0</v>
      </c>
      <c r="G2820">
        <v>0</v>
      </c>
      <c r="H2820">
        <v>260</v>
      </c>
      <c r="I2820">
        <v>376</v>
      </c>
      <c r="J2820" t="s">
        <v>1276</v>
      </c>
      <c r="K2820" t="str">
        <f>INDEX('Planning Periods'!$O$2:$O$540,MATCH('Table B Values'!A2820,'Planning Periods'!$A$2:$A$540,0))</f>
        <v>Butte County</v>
      </c>
    </row>
    <row r="2821" spans="1:11">
      <c r="A2821" t="s">
        <v>1097</v>
      </c>
      <c r="B2821">
        <v>2017</v>
      </c>
      <c r="C2821">
        <v>0</v>
      </c>
      <c r="D2821">
        <v>0</v>
      </c>
      <c r="E2821">
        <v>0</v>
      </c>
      <c r="F2821">
        <v>0</v>
      </c>
      <c r="G2821">
        <v>0</v>
      </c>
      <c r="H2821" s="359">
        <v>0</v>
      </c>
      <c r="I2821">
        <v>630</v>
      </c>
      <c r="J2821" t="s">
        <v>1276</v>
      </c>
      <c r="K2821" t="str">
        <f>INDEX('Planning Periods'!$O$2:$O$540,MATCH('Table B Values'!A2821,'Planning Periods'!$A$2:$A$540,0))</f>
        <v>San Bernardino County</v>
      </c>
    </row>
    <row r="2822" spans="1:11">
      <c r="A2822" t="s">
        <v>955</v>
      </c>
      <c r="B2822">
        <v>2017</v>
      </c>
      <c r="C2822">
        <v>0</v>
      </c>
      <c r="D2822">
        <v>0</v>
      </c>
      <c r="E2822">
        <v>0</v>
      </c>
      <c r="F2822">
        <v>0</v>
      </c>
      <c r="G2822">
        <v>0</v>
      </c>
      <c r="H2822">
        <v>83</v>
      </c>
      <c r="I2822">
        <v>0</v>
      </c>
      <c r="J2822" t="s">
        <v>1276</v>
      </c>
      <c r="K2822" t="str">
        <f>INDEX('Planning Periods'!$O$2:$O$540,MATCH('Table B Values'!A2822,'Planning Periods'!$A$2:$A$540,0))</f>
        <v>Orange County</v>
      </c>
    </row>
    <row r="2823" spans="1:11">
      <c r="A2823" t="s">
        <v>1105</v>
      </c>
      <c r="B2823">
        <v>2017</v>
      </c>
      <c r="C2823">
        <v>0</v>
      </c>
      <c r="D2823">
        <v>0</v>
      </c>
      <c r="E2823">
        <v>0</v>
      </c>
      <c r="F2823">
        <v>0</v>
      </c>
      <c r="G2823">
        <v>0</v>
      </c>
      <c r="H2823">
        <v>0</v>
      </c>
      <c r="I2823">
        <v>17</v>
      </c>
      <c r="J2823" t="s">
        <v>1276</v>
      </c>
      <c r="K2823" t="str">
        <f>INDEX('Planning Periods'!$O$2:$O$540,MATCH('Table B Values'!A2823,'Planning Periods'!$A$2:$A$540,0))</f>
        <v>Los Angeles County</v>
      </c>
    </row>
    <row r="2824" spans="1:11">
      <c r="A2824" t="s">
        <v>1160</v>
      </c>
      <c r="B2824">
        <v>2017</v>
      </c>
      <c r="C2824">
        <v>0</v>
      </c>
      <c r="D2824">
        <v>0</v>
      </c>
      <c r="E2824">
        <v>0</v>
      </c>
      <c r="F2824">
        <v>0</v>
      </c>
      <c r="G2824">
        <v>0</v>
      </c>
      <c r="H2824">
        <v>0</v>
      </c>
      <c r="I2824">
        <v>13</v>
      </c>
      <c r="J2824" t="s">
        <v>1276</v>
      </c>
      <c r="K2824" t="str">
        <f>INDEX('Planning Periods'!$O$2:$O$540,MATCH('Table B Values'!A2824,'Planning Periods'!$A$2:$A$540,0))</f>
        <v>San Mateo County</v>
      </c>
    </row>
    <row r="2825" spans="1:11">
      <c r="A2825" t="s">
        <v>1162</v>
      </c>
      <c r="B2825">
        <v>2017</v>
      </c>
      <c r="C2825">
        <v>0</v>
      </c>
      <c r="D2825">
        <v>0</v>
      </c>
      <c r="E2825">
        <v>0</v>
      </c>
      <c r="F2825">
        <v>0</v>
      </c>
      <c r="G2825">
        <v>0</v>
      </c>
      <c r="H2825">
        <v>1</v>
      </c>
      <c r="I2825">
        <v>38</v>
      </c>
      <c r="J2825" t="s">
        <v>1276</v>
      </c>
      <c r="K2825" t="str">
        <f>INDEX('Planning Periods'!$O$2:$O$540,MATCH('Table B Values'!A2825,'Planning Periods'!$A$2:$A$540,0))</f>
        <v>Santa Barbara County</v>
      </c>
    </row>
    <row r="2826" spans="1:11">
      <c r="A2826" t="s">
        <v>1108</v>
      </c>
      <c r="B2826">
        <v>2017</v>
      </c>
      <c r="C2826">
        <v>0</v>
      </c>
      <c r="D2826">
        <v>0</v>
      </c>
      <c r="E2826">
        <v>0</v>
      </c>
      <c r="F2826">
        <v>0</v>
      </c>
      <c r="G2826">
        <v>0</v>
      </c>
      <c r="H2826">
        <v>21</v>
      </c>
      <c r="I2826">
        <v>435</v>
      </c>
      <c r="J2826" t="s">
        <v>1276</v>
      </c>
      <c r="K2826" t="str">
        <f>INDEX('Planning Periods'!$O$2:$O$540,MATCH('Table B Values'!A2826,'Planning Periods'!$A$2:$A$540,0))</f>
        <v>Orange County</v>
      </c>
    </row>
    <row r="2827" spans="1:11">
      <c r="A2827" t="s">
        <v>1153</v>
      </c>
      <c r="B2827">
        <v>2017</v>
      </c>
      <c r="C2827">
        <v>2</v>
      </c>
      <c r="D2827">
        <v>0</v>
      </c>
      <c r="E2827">
        <v>0</v>
      </c>
      <c r="F2827">
        <v>0</v>
      </c>
      <c r="G2827">
        <v>0</v>
      </c>
      <c r="H2827">
        <v>1</v>
      </c>
      <c r="I2827">
        <v>503</v>
      </c>
      <c r="J2827" t="s">
        <v>1276</v>
      </c>
      <c r="K2827" t="str">
        <f>INDEX('Planning Periods'!$O$2:$O$540,MATCH('Table B Values'!A2827,'Planning Periods'!$A$2:$A$540,0))</f>
        <v>Contra Costa County</v>
      </c>
    </row>
    <row r="2828" spans="1:11">
      <c r="A2828" t="s">
        <v>1161</v>
      </c>
      <c r="B2828">
        <v>2017</v>
      </c>
      <c r="C2828">
        <v>0</v>
      </c>
      <c r="D2828">
        <v>0</v>
      </c>
      <c r="E2828">
        <v>0</v>
      </c>
      <c r="F2828">
        <v>0</v>
      </c>
      <c r="G2828">
        <v>0</v>
      </c>
      <c r="H2828">
        <v>3</v>
      </c>
      <c r="I2828">
        <v>4</v>
      </c>
      <c r="J2828" t="s">
        <v>1276</v>
      </c>
      <c r="K2828" t="str">
        <f>INDEX('Planning Periods'!$O$2:$O$540,MATCH('Table B Values'!A2828,'Planning Periods'!$A$2:$A$540,0))</f>
        <v>San Mateo County</v>
      </c>
    </row>
    <row r="2829" spans="1:11">
      <c r="A2829" t="s">
        <v>1109</v>
      </c>
      <c r="B2829">
        <v>2017</v>
      </c>
      <c r="C2829">
        <v>0</v>
      </c>
      <c r="D2829">
        <v>0</v>
      </c>
      <c r="E2829">
        <v>8</v>
      </c>
      <c r="F2829">
        <v>0</v>
      </c>
      <c r="G2829">
        <v>0</v>
      </c>
      <c r="H2829">
        <v>25</v>
      </c>
      <c r="I2829">
        <v>117</v>
      </c>
      <c r="J2829" t="s">
        <v>1276</v>
      </c>
      <c r="K2829" t="str">
        <f>INDEX('Planning Periods'!$O$2:$O$540,MATCH('Table B Values'!A2829,'Planning Periods'!$A$2:$A$540,0))</f>
        <v>Butte County</v>
      </c>
    </row>
    <row r="2830" spans="1:11">
      <c r="A2830" t="s">
        <v>1112</v>
      </c>
      <c r="B2830">
        <v>2017</v>
      </c>
      <c r="C2830">
        <v>0</v>
      </c>
      <c r="D2830">
        <v>0</v>
      </c>
      <c r="E2830">
        <v>0</v>
      </c>
      <c r="F2830">
        <v>0</v>
      </c>
      <c r="G2830">
        <v>0</v>
      </c>
      <c r="H2830">
        <v>0</v>
      </c>
      <c r="I2830">
        <v>0</v>
      </c>
      <c r="J2830" t="s">
        <v>1276</v>
      </c>
      <c r="K2830" t="str">
        <f>INDEX('Planning Periods'!$O$2:$O$540,MATCH('Table B Values'!A2830,'Planning Periods'!$A$2:$A$540,0))</f>
        <v>Imperial County</v>
      </c>
    </row>
    <row r="2831" spans="1:11">
      <c r="A2831" t="s">
        <v>1269</v>
      </c>
      <c r="B2831">
        <v>2017</v>
      </c>
      <c r="C2831">
        <v>23</v>
      </c>
      <c r="D2831">
        <v>0</v>
      </c>
      <c r="E2831">
        <v>6</v>
      </c>
      <c r="F2831">
        <v>1</v>
      </c>
      <c r="G2831">
        <v>0</v>
      </c>
      <c r="H2831">
        <v>3</v>
      </c>
      <c r="I2831">
        <v>22</v>
      </c>
      <c r="J2831" t="s">
        <v>1276</v>
      </c>
      <c r="K2831" t="str">
        <f>INDEX('Planning Periods'!$O$2:$O$540,MATCH('Table B Values'!A2831,'Planning Periods'!$A$2:$A$540,0))</f>
        <v>Napa County</v>
      </c>
    </row>
    <row r="2832" spans="1:11">
      <c r="A2832" t="s">
        <v>1090</v>
      </c>
      <c r="B2832">
        <v>2017</v>
      </c>
      <c r="C2832">
        <v>72</v>
      </c>
      <c r="D2832">
        <v>0</v>
      </c>
      <c r="E2832">
        <v>54</v>
      </c>
      <c r="F2832">
        <v>0</v>
      </c>
      <c r="G2832">
        <v>0</v>
      </c>
      <c r="H2832">
        <v>407</v>
      </c>
      <c r="I2832">
        <v>200</v>
      </c>
      <c r="J2832" t="s">
        <v>1276</v>
      </c>
      <c r="K2832" t="str">
        <f>INDEX('Planning Periods'!$O$2:$O$540,MATCH('Table B Values'!A2832,'Planning Periods'!$A$2:$A$540,0))</f>
        <v>Ventura County</v>
      </c>
    </row>
    <row r="2833" spans="1:11">
      <c r="A2833" t="s">
        <v>1111</v>
      </c>
      <c r="B2833">
        <v>2017</v>
      </c>
      <c r="C2833">
        <v>0</v>
      </c>
      <c r="D2833">
        <v>0</v>
      </c>
      <c r="E2833">
        <v>0</v>
      </c>
      <c r="F2833">
        <v>0</v>
      </c>
      <c r="G2833">
        <v>0</v>
      </c>
      <c r="H2833">
        <v>0</v>
      </c>
      <c r="I2833">
        <v>43</v>
      </c>
      <c r="J2833" t="s">
        <v>1276</v>
      </c>
      <c r="K2833" t="str">
        <f>INDEX('Planning Periods'!$O$2:$O$540,MATCH('Table B Values'!A2833,'Planning Periods'!$A$2:$A$540,0))</f>
        <v>Riverside County</v>
      </c>
    </row>
    <row r="2834" spans="1:11">
      <c r="A2834" t="s">
        <v>1114</v>
      </c>
      <c r="B2834">
        <v>2017</v>
      </c>
      <c r="C2834">
        <v>0</v>
      </c>
      <c r="D2834">
        <v>0</v>
      </c>
      <c r="E2834">
        <v>0</v>
      </c>
      <c r="F2834">
        <v>0</v>
      </c>
      <c r="G2834">
        <v>0</v>
      </c>
      <c r="H2834">
        <v>4</v>
      </c>
      <c r="I2834">
        <v>18</v>
      </c>
      <c r="J2834" t="s">
        <v>1276</v>
      </c>
      <c r="K2834" t="str">
        <f>INDEX('Planning Periods'!$O$2:$O$540,MATCH('Table B Values'!A2834,'Planning Periods'!$A$2:$A$540,0))</f>
        <v>Los Angeles County</v>
      </c>
    </row>
    <row r="2835" spans="1:11">
      <c r="A2835" t="s">
        <v>952</v>
      </c>
      <c r="B2835">
        <v>2017</v>
      </c>
      <c r="C2835">
        <v>0</v>
      </c>
      <c r="D2835">
        <v>25</v>
      </c>
      <c r="E2835">
        <v>0</v>
      </c>
      <c r="F2835">
        <v>27</v>
      </c>
      <c r="G2835">
        <v>0</v>
      </c>
      <c r="H2835">
        <v>29</v>
      </c>
      <c r="I2835">
        <v>77</v>
      </c>
      <c r="J2835" t="s">
        <v>1276</v>
      </c>
      <c r="K2835" t="str">
        <f>INDEX('Planning Periods'!$O$2:$O$540,MATCH('Table B Values'!A2835,'Planning Periods'!$A$2:$A$540,0))</f>
        <v>Calaveras County</v>
      </c>
    </row>
    <row r="2836" spans="1:11">
      <c r="A2836" t="s">
        <v>1296</v>
      </c>
      <c r="B2836">
        <v>2017</v>
      </c>
      <c r="C2836">
        <v>0</v>
      </c>
      <c r="D2836">
        <v>0</v>
      </c>
      <c r="E2836">
        <v>0</v>
      </c>
      <c r="F2836">
        <v>0</v>
      </c>
      <c r="G2836">
        <v>0</v>
      </c>
      <c r="H2836">
        <v>10</v>
      </c>
      <c r="I2836">
        <v>0</v>
      </c>
      <c r="J2836" t="s">
        <v>1276</v>
      </c>
      <c r="K2836" t="str">
        <f>INDEX('Planning Periods'!$O$2:$O$540,MATCH('Table B Values'!A2836,'Planning Periods'!$A$2:$A$540,0))</f>
        <v>Imperial County</v>
      </c>
    </row>
    <row r="2837" spans="1:11">
      <c r="A2837" t="s">
        <v>1157</v>
      </c>
      <c r="B2837">
        <v>2017</v>
      </c>
      <c r="C2837">
        <v>0</v>
      </c>
      <c r="D2837">
        <v>0</v>
      </c>
      <c r="E2837">
        <v>0</v>
      </c>
      <c r="F2837">
        <v>1</v>
      </c>
      <c r="G2837">
        <v>0</v>
      </c>
      <c r="H2837">
        <v>0</v>
      </c>
      <c r="I2837">
        <v>8</v>
      </c>
      <c r="J2837" t="s">
        <v>1276</v>
      </c>
      <c r="K2837" t="str">
        <f>INDEX('Planning Periods'!$O$2:$O$540,MATCH('Table B Values'!A2837,'Planning Periods'!$A$2:$A$540,0))</f>
        <v>Contra Costa County</v>
      </c>
    </row>
    <row r="2838" spans="1:11">
      <c r="A2838" t="s">
        <v>1094</v>
      </c>
      <c r="B2838">
        <v>2017</v>
      </c>
      <c r="C2838">
        <v>0</v>
      </c>
      <c r="D2838">
        <v>0</v>
      </c>
      <c r="E2838">
        <v>0</v>
      </c>
      <c r="F2838">
        <v>0</v>
      </c>
      <c r="G2838">
        <v>0</v>
      </c>
      <c r="H2838">
        <v>12</v>
      </c>
      <c r="I2838">
        <v>16</v>
      </c>
      <c r="J2838" t="s">
        <v>1276</v>
      </c>
      <c r="K2838" t="str">
        <f>INDEX('Planning Periods'!$O$2:$O$540,MATCH('Table B Values'!A2838,'Planning Periods'!$A$2:$A$540,0))</f>
        <v>Santa Clara County</v>
      </c>
    </row>
    <row r="2839" spans="1:11">
      <c r="A2839" t="s">
        <v>997</v>
      </c>
      <c r="B2839">
        <v>2017</v>
      </c>
      <c r="C2839">
        <v>4</v>
      </c>
      <c r="D2839">
        <v>0</v>
      </c>
      <c r="E2839">
        <v>2</v>
      </c>
      <c r="F2839">
        <v>0</v>
      </c>
      <c r="G2839">
        <v>0</v>
      </c>
      <c r="H2839">
        <v>0</v>
      </c>
      <c r="I2839">
        <v>144</v>
      </c>
      <c r="J2839" t="s">
        <v>1276</v>
      </c>
      <c r="K2839" t="str">
        <f>INDEX('Planning Periods'!$O$2:$O$540,MATCH('Table B Values'!A2839,'Planning Periods'!$A$2:$A$540,0))</f>
        <v>Orange County</v>
      </c>
    </row>
    <row r="2840" spans="1:11">
      <c r="A2840" t="s">
        <v>1089</v>
      </c>
      <c r="B2840">
        <v>2017</v>
      </c>
      <c r="C2840">
        <v>21</v>
      </c>
      <c r="D2840">
        <v>0</v>
      </c>
      <c r="E2840">
        <v>183</v>
      </c>
      <c r="F2840">
        <v>17</v>
      </c>
      <c r="G2840">
        <v>0</v>
      </c>
      <c r="H2840">
        <v>18</v>
      </c>
      <c r="I2840">
        <v>17</v>
      </c>
      <c r="J2840" t="s">
        <v>1276</v>
      </c>
      <c r="K2840" t="str">
        <f>INDEX('Planning Periods'!$O$2:$O$540,MATCH('Table B Values'!A2840,'Planning Periods'!$A$2:$A$540,0))</f>
        <v>San Mateo County</v>
      </c>
    </row>
    <row r="2841" spans="1:11">
      <c r="A2841" t="s">
        <v>801</v>
      </c>
      <c r="B2841">
        <v>2017</v>
      </c>
      <c r="C2841">
        <v>6</v>
      </c>
      <c r="D2841">
        <v>0</v>
      </c>
      <c r="E2841">
        <v>0</v>
      </c>
      <c r="F2841">
        <v>0</v>
      </c>
      <c r="G2841">
        <v>0</v>
      </c>
      <c r="H2841">
        <v>0</v>
      </c>
      <c r="I2841">
        <v>83</v>
      </c>
      <c r="J2841" t="s">
        <v>1276</v>
      </c>
      <c r="K2841" t="str">
        <f>INDEX('Planning Periods'!$O$2:$O$540,MATCH('Table B Values'!A2841,'Planning Periods'!$A$2:$A$540,0))</f>
        <v>Los Angeles County</v>
      </c>
    </row>
    <row r="2842" spans="1:11">
      <c r="A2842" t="s">
        <v>1084</v>
      </c>
      <c r="B2842">
        <v>2017</v>
      </c>
      <c r="C2842">
        <v>3</v>
      </c>
      <c r="D2842">
        <v>0</v>
      </c>
      <c r="E2842">
        <v>0</v>
      </c>
      <c r="F2842">
        <v>10</v>
      </c>
      <c r="G2842">
        <v>0</v>
      </c>
      <c r="H2842">
        <v>11</v>
      </c>
      <c r="I2842">
        <v>22</v>
      </c>
      <c r="J2842" t="s">
        <v>1276</v>
      </c>
      <c r="K2842" t="str">
        <f>INDEX('Planning Periods'!$O$2:$O$540,MATCH('Table B Values'!A2842,'Planning Periods'!$A$2:$A$540,0))</f>
        <v>Sonoma County</v>
      </c>
    </row>
    <row r="2843" spans="1:11">
      <c r="A2843" t="s">
        <v>1099</v>
      </c>
      <c r="B2843">
        <v>2017</v>
      </c>
      <c r="C2843">
        <v>0</v>
      </c>
      <c r="D2843">
        <v>0</v>
      </c>
      <c r="E2843">
        <v>0</v>
      </c>
      <c r="F2843">
        <v>0</v>
      </c>
      <c r="G2843">
        <v>0</v>
      </c>
      <c r="H2843">
        <v>8</v>
      </c>
      <c r="I2843">
        <v>0</v>
      </c>
      <c r="J2843" t="s">
        <v>1276</v>
      </c>
      <c r="K2843" t="str">
        <f>INDEX('Planning Periods'!$O$2:$O$540,MATCH('Table B Values'!A2843,'Planning Periods'!$A$2:$A$540,0))</f>
        <v>Del Norte County</v>
      </c>
    </row>
    <row r="2844" spans="1:11">
      <c r="A2844" t="s">
        <v>1071</v>
      </c>
      <c r="B2844">
        <v>2017</v>
      </c>
      <c r="C2844">
        <v>0</v>
      </c>
      <c r="D2844">
        <v>0</v>
      </c>
      <c r="E2844">
        <v>0</v>
      </c>
      <c r="F2844">
        <v>0</v>
      </c>
      <c r="G2844">
        <v>0</v>
      </c>
      <c r="H2844" s="359">
        <v>0</v>
      </c>
      <c r="I2844" s="359">
        <v>0</v>
      </c>
      <c r="J2844" t="s">
        <v>1276</v>
      </c>
      <c r="K2844" t="str">
        <f>INDEX('Planning Periods'!$O$2:$O$540,MATCH('Table B Values'!A2844,'Planning Periods'!$A$2:$A$540,0))</f>
        <v>Los Angeles County</v>
      </c>
    </row>
    <row r="2845" spans="1:11">
      <c r="A2845" t="s">
        <v>1000</v>
      </c>
      <c r="B2845">
        <v>2017</v>
      </c>
      <c r="C2845">
        <v>0</v>
      </c>
      <c r="D2845">
        <v>0</v>
      </c>
      <c r="E2845">
        <v>0</v>
      </c>
      <c r="F2845">
        <v>0</v>
      </c>
      <c r="G2845">
        <v>0</v>
      </c>
      <c r="H2845">
        <v>8</v>
      </c>
      <c r="I2845" s="359">
        <v>60</v>
      </c>
      <c r="J2845" t="s">
        <v>1276</v>
      </c>
      <c r="K2845" t="str">
        <f>INDEX('Planning Periods'!$O$2:$O$540,MATCH('Table B Values'!A2845,'Planning Periods'!$A$2:$A$540,0))</f>
        <v>Orange County</v>
      </c>
    </row>
    <row r="2846" spans="1:11">
      <c r="A2846" t="s">
        <v>1049</v>
      </c>
      <c r="B2846">
        <v>2017</v>
      </c>
      <c r="C2846">
        <v>0</v>
      </c>
      <c r="D2846">
        <v>0</v>
      </c>
      <c r="E2846">
        <v>0</v>
      </c>
      <c r="F2846">
        <v>0</v>
      </c>
      <c r="G2846">
        <v>0</v>
      </c>
      <c r="H2846">
        <v>9</v>
      </c>
      <c r="I2846">
        <v>21</v>
      </c>
      <c r="J2846" t="s">
        <v>1276</v>
      </c>
      <c r="K2846" t="str">
        <f>INDEX('Planning Periods'!$O$2:$O$540,MATCH('Table B Values'!A2846,'Planning Periods'!$A$2:$A$540,0))</f>
        <v>Kern County</v>
      </c>
    </row>
    <row r="2847" spans="1:11">
      <c r="A2847" t="s">
        <v>989</v>
      </c>
      <c r="B2847">
        <v>2017</v>
      </c>
      <c r="C2847">
        <v>0</v>
      </c>
      <c r="D2847">
        <v>43</v>
      </c>
      <c r="E2847">
        <v>0</v>
      </c>
      <c r="F2847">
        <v>0</v>
      </c>
      <c r="G2847">
        <v>0</v>
      </c>
      <c r="H2847">
        <v>0</v>
      </c>
      <c r="I2847">
        <v>0</v>
      </c>
      <c r="J2847" t="s">
        <v>1276</v>
      </c>
      <c r="K2847" t="str">
        <f>INDEX('Planning Periods'!$O$2:$O$540,MATCH('Table B Values'!A2847,'Planning Periods'!$A$2:$A$540,0))</f>
        <v>Riverside County</v>
      </c>
    </row>
    <row r="2848" spans="1:11">
      <c r="A2848" t="s">
        <v>873</v>
      </c>
      <c r="B2848">
        <v>2017</v>
      </c>
      <c r="C2848">
        <v>0</v>
      </c>
      <c r="D2848">
        <v>0</v>
      </c>
      <c r="E2848">
        <v>0</v>
      </c>
      <c r="F2848">
        <v>0</v>
      </c>
      <c r="G2848">
        <v>0</v>
      </c>
      <c r="H2848">
        <v>0</v>
      </c>
      <c r="I2848">
        <v>77</v>
      </c>
      <c r="J2848" t="s">
        <v>1276</v>
      </c>
      <c r="K2848" t="str">
        <f>INDEX('Planning Periods'!$O$2:$O$540,MATCH('Table B Values'!A2848,'Planning Periods'!$A$2:$A$540,0))</f>
        <v>Los Angeles County</v>
      </c>
    </row>
    <row r="2849" spans="1:11">
      <c r="A2849" t="s">
        <v>991</v>
      </c>
      <c r="B2849">
        <v>2017</v>
      </c>
      <c r="C2849">
        <v>0</v>
      </c>
      <c r="D2849">
        <v>9</v>
      </c>
      <c r="E2849">
        <v>0</v>
      </c>
      <c r="F2849">
        <v>8</v>
      </c>
      <c r="G2849">
        <v>0</v>
      </c>
      <c r="H2849">
        <v>3</v>
      </c>
      <c r="I2849">
        <v>14</v>
      </c>
      <c r="J2849" t="s">
        <v>1276</v>
      </c>
      <c r="K2849" t="str">
        <f>INDEX('Planning Periods'!$O$2:$O$540,MATCH('Table B Values'!A2849,'Planning Periods'!$A$2:$A$540,0))</f>
        <v>Del Norte County</v>
      </c>
    </row>
    <row r="2850" spans="1:11">
      <c r="A2850" t="s">
        <v>1052</v>
      </c>
      <c r="B2850">
        <v>2017</v>
      </c>
      <c r="C2850">
        <v>0</v>
      </c>
      <c r="D2850">
        <v>0</v>
      </c>
      <c r="E2850">
        <v>0</v>
      </c>
      <c r="F2850">
        <v>5</v>
      </c>
      <c r="G2850">
        <v>0</v>
      </c>
      <c r="H2850">
        <v>7</v>
      </c>
      <c r="I2850">
        <v>36</v>
      </c>
      <c r="J2850" t="s">
        <v>1276</v>
      </c>
      <c r="K2850" t="str">
        <f>INDEX('Planning Periods'!$O$2:$O$540,MATCH('Table B Values'!A2850,'Planning Periods'!$A$2:$A$540,0))</f>
        <v>Contra Costa County</v>
      </c>
    </row>
    <row r="2851" spans="1:11">
      <c r="A2851" t="s">
        <v>850</v>
      </c>
      <c r="B2851">
        <v>2017</v>
      </c>
      <c r="C2851">
        <v>1</v>
      </c>
      <c r="D2851">
        <v>0</v>
      </c>
      <c r="E2851">
        <v>10</v>
      </c>
      <c r="F2851">
        <v>0</v>
      </c>
      <c r="G2851">
        <v>0</v>
      </c>
      <c r="H2851">
        <v>15</v>
      </c>
      <c r="I2851">
        <v>188</v>
      </c>
      <c r="J2851" t="s">
        <v>1276</v>
      </c>
      <c r="K2851" t="str">
        <f>INDEX('Planning Periods'!$O$2:$O$540,MATCH('Table B Values'!A2851,'Planning Periods'!$A$2:$A$540,0))</f>
        <v>Yolo County</v>
      </c>
    </row>
    <row r="2852" spans="1:11">
      <c r="A2852" t="s">
        <v>995</v>
      </c>
      <c r="B2852">
        <v>2017</v>
      </c>
      <c r="C2852">
        <v>0</v>
      </c>
      <c r="D2852">
        <v>0</v>
      </c>
      <c r="E2852">
        <v>0</v>
      </c>
      <c r="F2852">
        <v>0</v>
      </c>
      <c r="G2852">
        <v>0</v>
      </c>
      <c r="H2852">
        <v>0</v>
      </c>
      <c r="I2852">
        <v>7</v>
      </c>
      <c r="J2852" t="s">
        <v>1276</v>
      </c>
      <c r="K2852" t="str">
        <f>INDEX('Planning Periods'!$O$2:$O$540,MATCH('Table B Values'!A2852,'Planning Periods'!$A$2:$A$540,0))</f>
        <v>San Diego County</v>
      </c>
    </row>
    <row r="2853" spans="1:11">
      <c r="A2853" t="s">
        <v>1267</v>
      </c>
      <c r="B2853">
        <v>2017</v>
      </c>
      <c r="C2853">
        <v>0</v>
      </c>
      <c r="D2853">
        <v>0</v>
      </c>
      <c r="E2853">
        <v>0</v>
      </c>
      <c r="F2853">
        <v>0</v>
      </c>
      <c r="G2853">
        <v>0</v>
      </c>
      <c r="H2853">
        <v>3</v>
      </c>
      <c r="I2853">
        <v>39</v>
      </c>
      <c r="J2853" t="s">
        <v>1276</v>
      </c>
      <c r="K2853" t="str">
        <f>INDEX('Planning Periods'!$O$2:$O$540,MATCH('Table B Values'!A2853,'Planning Periods'!$A$2:$A$540,0))</f>
        <v>Fresno County</v>
      </c>
    </row>
    <row r="2854" spans="1:11">
      <c r="A2854" t="s">
        <v>1155</v>
      </c>
      <c r="B2854">
        <v>2017</v>
      </c>
      <c r="C2854">
        <v>0</v>
      </c>
      <c r="D2854">
        <v>0</v>
      </c>
      <c r="E2854">
        <v>0</v>
      </c>
      <c r="F2854">
        <v>0</v>
      </c>
      <c r="G2854">
        <v>0</v>
      </c>
      <c r="H2854">
        <v>0</v>
      </c>
      <c r="I2854">
        <v>0</v>
      </c>
      <c r="J2854" t="s">
        <v>1276</v>
      </c>
      <c r="K2854" t="str">
        <f>INDEX('Planning Periods'!$O$2:$O$540,MATCH('Table B Values'!A2854,'Planning Periods'!$A$2:$A$540,0))</f>
        <v>Placer County</v>
      </c>
    </row>
    <row r="2855" spans="1:11">
      <c r="A2855" t="s">
        <v>1292</v>
      </c>
      <c r="B2855">
        <v>2017</v>
      </c>
      <c r="C2855">
        <v>0</v>
      </c>
      <c r="D2855">
        <v>0</v>
      </c>
      <c r="E2855">
        <v>0</v>
      </c>
      <c r="F2855">
        <v>0</v>
      </c>
      <c r="G2855">
        <v>0</v>
      </c>
      <c r="H2855">
        <v>0</v>
      </c>
      <c r="I2855">
        <v>6</v>
      </c>
      <c r="J2855" t="s">
        <v>1276</v>
      </c>
      <c r="K2855" t="str">
        <f>INDEX('Planning Periods'!$O$2:$O$540,MATCH('Table B Values'!A2855,'Planning Periods'!$A$2:$A$540,0))</f>
        <v>San Mateo County</v>
      </c>
    </row>
    <row r="2856" spans="1:11">
      <c r="A2856" t="s">
        <v>1122</v>
      </c>
      <c r="B2856">
        <v>2017</v>
      </c>
      <c r="C2856">
        <v>26</v>
      </c>
      <c r="D2856">
        <v>0</v>
      </c>
      <c r="E2856">
        <v>19</v>
      </c>
      <c r="F2856">
        <v>0</v>
      </c>
      <c r="G2856">
        <v>0</v>
      </c>
      <c r="H2856">
        <v>0</v>
      </c>
      <c r="I2856">
        <v>0</v>
      </c>
      <c r="J2856" t="s">
        <v>1276</v>
      </c>
      <c r="K2856" t="str">
        <f>INDEX('Planning Periods'!$O$2:$O$540,MATCH('Table B Values'!A2856,'Planning Periods'!$A$2:$A$540,0))</f>
        <v>Riverside County</v>
      </c>
    </row>
    <row r="2857" spans="1:11">
      <c r="A2857" t="s">
        <v>1124</v>
      </c>
      <c r="B2857">
        <v>2017</v>
      </c>
      <c r="C2857">
        <v>0</v>
      </c>
      <c r="D2857">
        <v>1</v>
      </c>
      <c r="E2857">
        <v>0</v>
      </c>
      <c r="F2857">
        <v>1</v>
      </c>
      <c r="G2857">
        <v>0</v>
      </c>
      <c r="H2857">
        <v>0</v>
      </c>
      <c r="I2857">
        <v>0</v>
      </c>
      <c r="J2857" t="s">
        <v>1276</v>
      </c>
      <c r="K2857" t="str">
        <f>INDEX('Planning Periods'!$O$2:$O$540,MATCH('Table B Values'!A2857,'Planning Periods'!$A$2:$A$540,0))</f>
        <v>Lake County</v>
      </c>
    </row>
    <row r="2858" spans="1:11">
      <c r="A2858" t="s">
        <v>1159</v>
      </c>
      <c r="B2858">
        <v>2017</v>
      </c>
      <c r="C2858">
        <v>0</v>
      </c>
      <c r="D2858">
        <v>0</v>
      </c>
      <c r="E2858">
        <v>0</v>
      </c>
      <c r="F2858">
        <v>0</v>
      </c>
      <c r="G2858">
        <v>0</v>
      </c>
      <c r="H2858">
        <v>3</v>
      </c>
      <c r="I2858">
        <v>22</v>
      </c>
      <c r="J2858" t="s">
        <v>1276</v>
      </c>
      <c r="K2858" t="str">
        <f>INDEX('Planning Periods'!$O$2:$O$540,MATCH('Table B Values'!A2858,'Planning Periods'!$A$2:$A$540,0))</f>
        <v>Sonoma County</v>
      </c>
    </row>
    <row r="2859" spans="1:11">
      <c r="A2859" t="s">
        <v>1156</v>
      </c>
      <c r="B2859">
        <v>2017</v>
      </c>
      <c r="C2859">
        <v>0</v>
      </c>
      <c r="D2859">
        <v>0</v>
      </c>
      <c r="E2859">
        <v>20</v>
      </c>
      <c r="F2859">
        <v>0</v>
      </c>
      <c r="G2859">
        <v>0</v>
      </c>
      <c r="H2859">
        <v>480</v>
      </c>
      <c r="I2859">
        <v>542</v>
      </c>
      <c r="J2859" t="s">
        <v>1276</v>
      </c>
      <c r="K2859" t="str">
        <f>INDEX('Planning Periods'!$O$2:$O$540,MATCH('Table B Values'!A2859,'Planning Periods'!$A$2:$A$540,0))</f>
        <v>Fresno County</v>
      </c>
    </row>
    <row r="2860" spans="1:11">
      <c r="A2860" t="s">
        <v>1126</v>
      </c>
      <c r="B2860">
        <v>2017</v>
      </c>
      <c r="C2860">
        <v>0</v>
      </c>
      <c r="D2860">
        <v>0</v>
      </c>
      <c r="E2860">
        <v>0</v>
      </c>
      <c r="F2860">
        <v>0</v>
      </c>
      <c r="G2860">
        <v>0</v>
      </c>
      <c r="H2860">
        <v>2</v>
      </c>
      <c r="I2860">
        <v>16</v>
      </c>
      <c r="J2860" t="s">
        <v>1276</v>
      </c>
      <c r="K2860" t="str">
        <f>INDEX('Planning Periods'!$O$2:$O$540,MATCH('Table B Values'!A2860,'Planning Periods'!$A$2:$A$540,0))</f>
        <v>San Bernardino County</v>
      </c>
    </row>
    <row r="2861" spans="1:11">
      <c r="A2861" t="s">
        <v>1072</v>
      </c>
      <c r="B2861">
        <v>2017</v>
      </c>
      <c r="C2861">
        <v>0</v>
      </c>
      <c r="D2861">
        <v>0</v>
      </c>
      <c r="E2861">
        <v>0</v>
      </c>
      <c r="F2861">
        <v>0</v>
      </c>
      <c r="G2861">
        <v>0</v>
      </c>
      <c r="H2861">
        <v>0</v>
      </c>
      <c r="I2861">
        <v>36</v>
      </c>
      <c r="J2861" t="s">
        <v>1276</v>
      </c>
      <c r="K2861" t="str">
        <f>INDEX('Planning Periods'!$O$2:$O$540,MATCH('Table B Values'!A2861,'Planning Periods'!$A$2:$A$540,0))</f>
        <v>San Diego County</v>
      </c>
    </row>
    <row r="2862" spans="1:11">
      <c r="A2862" t="s">
        <v>1074</v>
      </c>
      <c r="B2862">
        <v>2017</v>
      </c>
      <c r="C2862">
        <v>0</v>
      </c>
      <c r="D2862">
        <v>1</v>
      </c>
      <c r="E2862">
        <v>0</v>
      </c>
      <c r="F2862">
        <v>0</v>
      </c>
      <c r="G2862">
        <v>0</v>
      </c>
      <c r="H2862">
        <v>2</v>
      </c>
      <c r="I2862">
        <v>2</v>
      </c>
      <c r="J2862" t="s">
        <v>1276</v>
      </c>
      <c r="K2862" t="str">
        <f>INDEX('Planning Periods'!$O$2:$O$540,MATCH('Table B Values'!A2862,'Planning Periods'!$A$2:$A$540,0))</f>
        <v>Marin County</v>
      </c>
    </row>
    <row r="2863" spans="1:11">
      <c r="A2863" t="s">
        <v>1120</v>
      </c>
      <c r="B2863">
        <v>2017</v>
      </c>
      <c r="C2863">
        <v>0</v>
      </c>
      <c r="D2863">
        <v>0</v>
      </c>
      <c r="E2863">
        <v>0</v>
      </c>
      <c r="F2863">
        <v>0</v>
      </c>
      <c r="G2863">
        <v>0</v>
      </c>
      <c r="H2863">
        <v>0</v>
      </c>
      <c r="I2863">
        <v>260</v>
      </c>
      <c r="J2863" t="s">
        <v>1276</v>
      </c>
      <c r="K2863" t="str">
        <f>INDEX('Planning Periods'!$O$2:$O$540,MATCH('Table B Values'!A2863,'Planning Periods'!$A$2:$A$540,0))</f>
        <v>Orange County</v>
      </c>
    </row>
    <row r="2864" spans="1:11">
      <c r="A2864" t="s">
        <v>816</v>
      </c>
      <c r="B2864">
        <v>2017</v>
      </c>
      <c r="C2864">
        <v>0</v>
      </c>
      <c r="D2864">
        <v>0</v>
      </c>
      <c r="E2864">
        <v>0</v>
      </c>
      <c r="F2864">
        <v>0</v>
      </c>
      <c r="G2864">
        <v>0</v>
      </c>
      <c r="H2864">
        <v>4</v>
      </c>
      <c r="I2864">
        <v>207</v>
      </c>
      <c r="J2864" t="s">
        <v>1276</v>
      </c>
      <c r="K2864" t="str">
        <f>INDEX('Planning Periods'!$O$2:$O$540,MATCH('Table B Values'!A2864,'Planning Periods'!$A$2:$A$540,0))</f>
        <v>Riverside County</v>
      </c>
    </row>
    <row r="2865" spans="1:11">
      <c r="A2865" t="s">
        <v>949</v>
      </c>
      <c r="B2865">
        <v>2017</v>
      </c>
      <c r="C2865">
        <v>0</v>
      </c>
      <c r="D2865">
        <v>2</v>
      </c>
      <c r="E2865">
        <v>0</v>
      </c>
      <c r="F2865">
        <v>1</v>
      </c>
      <c r="G2865">
        <v>0</v>
      </c>
      <c r="H2865">
        <v>0</v>
      </c>
      <c r="I2865">
        <v>6</v>
      </c>
      <c r="J2865" t="s">
        <v>1276</v>
      </c>
      <c r="K2865" t="str">
        <f>INDEX('Planning Periods'!$O$2:$O$540,MATCH('Table B Values'!A2865,'Planning Periods'!$A$2:$A$540,0))</f>
        <v>Colusa County</v>
      </c>
    </row>
    <row r="2866" spans="1:11">
      <c r="A2866" t="s">
        <v>1080</v>
      </c>
      <c r="B2866">
        <v>2017</v>
      </c>
      <c r="C2866">
        <v>0</v>
      </c>
      <c r="D2866">
        <v>0</v>
      </c>
      <c r="E2866">
        <v>0</v>
      </c>
      <c r="F2866">
        <v>0</v>
      </c>
      <c r="G2866">
        <v>0</v>
      </c>
      <c r="H2866">
        <v>0</v>
      </c>
      <c r="I2866">
        <v>53</v>
      </c>
      <c r="J2866" t="s">
        <v>1276</v>
      </c>
      <c r="K2866" t="str">
        <f>INDEX('Planning Periods'!$O$2:$O$540,MATCH('Table B Values'!A2866,'Planning Periods'!$A$2:$A$540,0))</f>
        <v>Contra Costa County</v>
      </c>
    </row>
    <row r="2867" spans="1:11">
      <c r="A2867" t="s">
        <v>1082</v>
      </c>
      <c r="B2867">
        <v>2017</v>
      </c>
      <c r="C2867">
        <v>0</v>
      </c>
      <c r="D2867">
        <v>0</v>
      </c>
      <c r="E2867">
        <v>3</v>
      </c>
      <c r="F2867">
        <v>0</v>
      </c>
      <c r="G2867">
        <v>0</v>
      </c>
      <c r="H2867">
        <v>31</v>
      </c>
      <c r="I2867">
        <v>244</v>
      </c>
      <c r="J2867" t="s">
        <v>1276</v>
      </c>
      <c r="K2867" t="str">
        <f>INDEX('Planning Periods'!$O$2:$O$540,MATCH('Table B Values'!A2867,'Planning Periods'!$A$2:$A$540,0))</f>
        <v>Contra Costa County</v>
      </c>
    </row>
    <row r="2868" spans="1:11">
      <c r="A2868" t="s">
        <v>1107</v>
      </c>
      <c r="B2868">
        <v>2017</v>
      </c>
      <c r="C2868">
        <v>4</v>
      </c>
      <c r="D2868">
        <v>2</v>
      </c>
      <c r="E2868">
        <v>12</v>
      </c>
      <c r="F2868">
        <v>2</v>
      </c>
      <c r="G2868">
        <v>0</v>
      </c>
      <c r="H2868">
        <v>40</v>
      </c>
      <c r="I2868">
        <v>3</v>
      </c>
      <c r="J2868" t="s">
        <v>1276</v>
      </c>
      <c r="K2868" t="str">
        <f>INDEX('Planning Periods'!$O$2:$O$540,MATCH('Table B Values'!A2868,'Planning Periods'!$A$2:$A$540,0))</f>
        <v>Imperial County</v>
      </c>
    </row>
    <row r="2869" spans="1:11">
      <c r="A2869" t="s">
        <v>876</v>
      </c>
      <c r="B2869">
        <v>2017</v>
      </c>
      <c r="C2869">
        <v>18</v>
      </c>
      <c r="D2869">
        <v>0</v>
      </c>
      <c r="E2869">
        <v>4</v>
      </c>
      <c r="F2869">
        <v>0</v>
      </c>
      <c r="G2869">
        <v>0</v>
      </c>
      <c r="H2869">
        <v>5</v>
      </c>
      <c r="I2869">
        <v>66</v>
      </c>
      <c r="J2869" t="s">
        <v>1276</v>
      </c>
      <c r="K2869" t="str">
        <f>INDEX('Planning Periods'!$O$2:$O$540,MATCH('Table B Values'!A2869,'Planning Periods'!$A$2:$A$540,0))</f>
        <v>Alameda County</v>
      </c>
    </row>
    <row r="2870" spans="1:11">
      <c r="A2870" t="s">
        <v>1146</v>
      </c>
      <c r="B2870">
        <v>2017</v>
      </c>
      <c r="C2870">
        <v>0</v>
      </c>
      <c r="D2870">
        <v>0</v>
      </c>
      <c r="E2870">
        <v>0</v>
      </c>
      <c r="F2870">
        <v>3</v>
      </c>
      <c r="G2870">
        <v>0</v>
      </c>
      <c r="H2870">
        <v>0</v>
      </c>
      <c r="I2870">
        <v>32</v>
      </c>
      <c r="J2870" t="s">
        <v>1276</v>
      </c>
      <c r="K2870" t="str">
        <f>INDEX('Planning Periods'!$O$2:$O$540,MATCH('Table B Values'!A2870,'Planning Periods'!$A$2:$A$540,0))</f>
        <v>Alameda County</v>
      </c>
    </row>
    <row r="2871" spans="1:11">
      <c r="A2871" t="s">
        <v>1147</v>
      </c>
      <c r="B2871">
        <v>2017</v>
      </c>
      <c r="C2871">
        <v>0</v>
      </c>
      <c r="D2871">
        <v>0</v>
      </c>
      <c r="E2871">
        <v>0</v>
      </c>
      <c r="F2871">
        <v>0</v>
      </c>
      <c r="G2871">
        <v>0</v>
      </c>
      <c r="H2871">
        <v>4</v>
      </c>
      <c r="I2871">
        <v>8</v>
      </c>
      <c r="J2871" t="s">
        <v>1276</v>
      </c>
      <c r="K2871" t="str">
        <f>INDEX('Planning Periods'!$O$2:$O$540,MATCH('Table B Values'!A2871,'Planning Periods'!$A$2:$A$540,0))</f>
        <v>Alameda County</v>
      </c>
    </row>
    <row r="2872" spans="1:11">
      <c r="A2872" t="s">
        <v>874</v>
      </c>
      <c r="B2872">
        <v>2017</v>
      </c>
      <c r="C2872">
        <v>0</v>
      </c>
      <c r="D2872">
        <v>0</v>
      </c>
      <c r="E2872">
        <v>0</v>
      </c>
      <c r="F2872">
        <v>0</v>
      </c>
      <c r="G2872">
        <v>0</v>
      </c>
      <c r="H2872">
        <v>0</v>
      </c>
      <c r="I2872" s="359">
        <v>7</v>
      </c>
      <c r="J2872" t="s">
        <v>1276</v>
      </c>
      <c r="K2872" t="str">
        <f>INDEX('Planning Periods'!$O$2:$O$540,MATCH('Table B Values'!A2872,'Planning Periods'!$A$2:$A$540,0))</f>
        <v>Los Angeles County</v>
      </c>
    </row>
    <row r="2873" spans="1:11">
      <c r="A2873" t="s">
        <v>1081</v>
      </c>
      <c r="B2873">
        <v>2017</v>
      </c>
      <c r="C2873">
        <v>0</v>
      </c>
      <c r="D2873">
        <v>0</v>
      </c>
      <c r="E2873">
        <v>0</v>
      </c>
      <c r="F2873">
        <v>0</v>
      </c>
      <c r="G2873">
        <v>0</v>
      </c>
      <c r="H2873">
        <v>0</v>
      </c>
      <c r="I2873">
        <v>74</v>
      </c>
      <c r="J2873" t="s">
        <v>1276</v>
      </c>
      <c r="K2873" t="str">
        <f>INDEX('Planning Periods'!$O$2:$O$540,MATCH('Table B Values'!A2873,'Planning Periods'!$A$2:$A$540,0))</f>
        <v>Los Angeles County</v>
      </c>
    </row>
    <row r="2874" spans="1:11">
      <c r="A2874" t="s">
        <v>1083</v>
      </c>
      <c r="B2874">
        <v>2017</v>
      </c>
      <c r="C2874">
        <v>23</v>
      </c>
      <c r="D2874">
        <v>0</v>
      </c>
      <c r="E2874">
        <v>15</v>
      </c>
      <c r="F2874">
        <v>0</v>
      </c>
      <c r="G2874">
        <v>0</v>
      </c>
      <c r="H2874">
        <v>40</v>
      </c>
      <c r="I2874">
        <v>23</v>
      </c>
      <c r="J2874" t="s">
        <v>1276</v>
      </c>
      <c r="K2874" t="str">
        <f>INDEX('Planning Periods'!$O$2:$O$540,MATCH('Table B Values'!A2874,'Planning Periods'!$A$2:$A$540,0))</f>
        <v>Shasta County</v>
      </c>
    </row>
    <row r="2875" spans="1:11">
      <c r="A2875" t="s">
        <v>1079</v>
      </c>
      <c r="B2875">
        <v>2017</v>
      </c>
      <c r="C2875">
        <v>0</v>
      </c>
      <c r="D2875">
        <v>0</v>
      </c>
      <c r="E2875">
        <v>0</v>
      </c>
      <c r="F2875">
        <v>0</v>
      </c>
      <c r="G2875">
        <v>0</v>
      </c>
      <c r="H2875">
        <v>3</v>
      </c>
      <c r="I2875">
        <v>40</v>
      </c>
      <c r="J2875" t="s">
        <v>1276</v>
      </c>
      <c r="K2875" t="str">
        <f>INDEX('Planning Periods'!$O$2:$O$540,MATCH('Table B Values'!A2875,'Planning Periods'!$A$2:$A$540,0))</f>
        <v>Calaveras County</v>
      </c>
    </row>
    <row r="2876" spans="1:11">
      <c r="A2876" t="s">
        <v>1144</v>
      </c>
      <c r="B2876">
        <v>2017</v>
      </c>
      <c r="C2876">
        <v>2</v>
      </c>
      <c r="D2876">
        <v>0</v>
      </c>
      <c r="E2876">
        <v>0</v>
      </c>
      <c r="F2876">
        <v>0</v>
      </c>
      <c r="G2876">
        <v>0</v>
      </c>
      <c r="H2876">
        <v>0</v>
      </c>
      <c r="I2876">
        <v>41</v>
      </c>
      <c r="J2876" t="s">
        <v>1276</v>
      </c>
      <c r="K2876" t="str">
        <f>INDEX('Planning Periods'!$O$2:$O$540,MATCH('Table B Values'!A2876,'Planning Periods'!$A$2:$A$540,0))</f>
        <v>Contra Costa County</v>
      </c>
    </row>
    <row r="2877" spans="1:11">
      <c r="A2877" t="s">
        <v>786</v>
      </c>
      <c r="B2877">
        <v>2017</v>
      </c>
      <c r="C2877">
        <v>2</v>
      </c>
      <c r="D2877">
        <v>0</v>
      </c>
      <c r="E2877">
        <v>0</v>
      </c>
      <c r="F2877">
        <v>0</v>
      </c>
      <c r="G2877">
        <v>0</v>
      </c>
      <c r="H2877">
        <v>0</v>
      </c>
      <c r="I2877">
        <v>1533</v>
      </c>
      <c r="J2877" t="s">
        <v>1276</v>
      </c>
      <c r="K2877" t="str">
        <f>INDEX('Planning Periods'!$O$2:$O$540,MATCH('Table B Values'!A2877,'Planning Periods'!$A$2:$A$540,0))</f>
        <v>Orange County</v>
      </c>
    </row>
    <row r="2878" spans="1:11">
      <c r="A2878" t="s">
        <v>1302</v>
      </c>
      <c r="B2878">
        <v>2017</v>
      </c>
      <c r="C2878">
        <v>0</v>
      </c>
      <c r="D2878">
        <v>0</v>
      </c>
      <c r="E2878">
        <v>0</v>
      </c>
      <c r="F2878">
        <v>0</v>
      </c>
      <c r="G2878">
        <v>0</v>
      </c>
      <c r="H2878">
        <v>0</v>
      </c>
      <c r="I2878">
        <v>0</v>
      </c>
      <c r="J2878" t="s">
        <v>1276</v>
      </c>
      <c r="K2878" t="str">
        <f>INDEX('Planning Periods'!$O$2:$O$540,MATCH('Table B Values'!A2878,'Planning Periods'!$A$2:$A$540,0))</f>
        <v>Orange County</v>
      </c>
    </row>
    <row r="2879" spans="1:11">
      <c r="A2879" t="s">
        <v>1219</v>
      </c>
      <c r="B2879">
        <v>2017</v>
      </c>
      <c r="C2879">
        <v>0</v>
      </c>
      <c r="D2879">
        <v>0</v>
      </c>
      <c r="E2879">
        <v>0</v>
      </c>
      <c r="F2879">
        <v>2</v>
      </c>
      <c r="G2879">
        <v>0</v>
      </c>
      <c r="H2879">
        <v>3</v>
      </c>
      <c r="I2879">
        <v>3</v>
      </c>
      <c r="J2879" t="s">
        <v>1276</v>
      </c>
      <c r="K2879" t="str">
        <f>INDEX('Planning Periods'!$O$2:$O$540,MATCH('Table B Values'!A2879,'Planning Periods'!$A$2:$A$540,0))</f>
        <v>Alpine County</v>
      </c>
    </row>
    <row r="2880" spans="1:11">
      <c r="A2880" t="s">
        <v>1145</v>
      </c>
      <c r="B2880">
        <v>2017</v>
      </c>
      <c r="C2880">
        <v>49</v>
      </c>
      <c r="D2880">
        <v>0</v>
      </c>
      <c r="E2880">
        <v>20</v>
      </c>
      <c r="F2880">
        <v>0</v>
      </c>
      <c r="G2880">
        <v>0</v>
      </c>
      <c r="H2880">
        <v>1</v>
      </c>
      <c r="I2880">
        <v>0</v>
      </c>
      <c r="J2880" t="s">
        <v>1276</v>
      </c>
      <c r="K2880" t="str">
        <f>INDEX('Planning Periods'!$O$2:$O$540,MATCH('Table B Values'!A2880,'Planning Periods'!$A$2:$A$540,0))</f>
        <v>Napa County</v>
      </c>
    </row>
    <row r="2881" spans="1:11">
      <c r="A2881" t="s">
        <v>1075</v>
      </c>
      <c r="B2881">
        <v>2017</v>
      </c>
      <c r="C2881">
        <v>0</v>
      </c>
      <c r="D2881">
        <v>0</v>
      </c>
      <c r="E2881">
        <v>0</v>
      </c>
      <c r="F2881">
        <v>0</v>
      </c>
      <c r="G2881">
        <v>0</v>
      </c>
      <c r="H2881">
        <v>0</v>
      </c>
      <c r="I2881">
        <v>0</v>
      </c>
      <c r="J2881" t="s">
        <v>1276</v>
      </c>
      <c r="K2881" t="str">
        <f>INDEX('Planning Periods'!$O$2:$O$540,MATCH('Table B Values'!A2881,'Planning Periods'!$A$2:$A$540,0))</f>
        <v>San Bernardino County</v>
      </c>
    </row>
    <row r="2882" spans="1:11">
      <c r="A2882" t="s">
        <v>1088</v>
      </c>
      <c r="B2882">
        <v>2017</v>
      </c>
      <c r="C2882">
        <v>0</v>
      </c>
      <c r="D2882">
        <v>0</v>
      </c>
      <c r="E2882">
        <v>0</v>
      </c>
      <c r="F2882">
        <v>0</v>
      </c>
      <c r="G2882">
        <v>0</v>
      </c>
      <c r="H2882">
        <v>0</v>
      </c>
      <c r="I2882">
        <v>64</v>
      </c>
      <c r="J2882" t="s">
        <v>1276</v>
      </c>
      <c r="K2882" t="str">
        <f>INDEX('Planning Periods'!$O$2:$O$540,MATCH('Table B Values'!A2882,'Planning Periods'!$A$2:$A$540,0))</f>
        <v>Los Angeles County</v>
      </c>
    </row>
    <row r="2883" spans="1:11">
      <c r="A2883" t="s">
        <v>1136</v>
      </c>
      <c r="B2883">
        <v>2017</v>
      </c>
      <c r="C2883">
        <v>0</v>
      </c>
      <c r="D2883">
        <v>0</v>
      </c>
      <c r="E2883">
        <v>0</v>
      </c>
      <c r="F2883">
        <v>0</v>
      </c>
      <c r="G2883">
        <v>0</v>
      </c>
      <c r="H2883">
        <v>4</v>
      </c>
      <c r="I2883">
        <v>109</v>
      </c>
      <c r="J2883" t="s">
        <v>1276</v>
      </c>
      <c r="K2883" t="str">
        <f>INDEX('Planning Periods'!$O$2:$O$540,MATCH('Table B Values'!A2883,'Planning Periods'!$A$2:$A$540,0))</f>
        <v>San Mateo County</v>
      </c>
    </row>
    <row r="2884" spans="1:11">
      <c r="A2884" t="s">
        <v>1277</v>
      </c>
      <c r="B2884">
        <v>2017</v>
      </c>
      <c r="C2884">
        <v>0</v>
      </c>
      <c r="D2884">
        <v>0</v>
      </c>
      <c r="E2884">
        <v>0</v>
      </c>
      <c r="F2884">
        <v>0</v>
      </c>
      <c r="G2884">
        <v>0</v>
      </c>
      <c r="H2884">
        <v>2</v>
      </c>
      <c r="I2884">
        <v>0</v>
      </c>
      <c r="J2884" t="s">
        <v>1276</v>
      </c>
      <c r="K2884" t="str">
        <f>INDEX('Planning Periods'!$O$2:$O$540,MATCH('Table B Values'!A2884,'Planning Periods'!$A$2:$A$540,0))</f>
        <v>Marin County</v>
      </c>
    </row>
    <row r="2885" spans="1:11">
      <c r="A2885" t="s">
        <v>1096</v>
      </c>
      <c r="B2885">
        <v>2017</v>
      </c>
      <c r="C2885">
        <v>0</v>
      </c>
      <c r="D2885">
        <v>0</v>
      </c>
      <c r="E2885">
        <v>0</v>
      </c>
      <c r="F2885">
        <v>0</v>
      </c>
      <c r="G2885">
        <v>0</v>
      </c>
      <c r="H2885">
        <v>5</v>
      </c>
      <c r="I2885">
        <v>7</v>
      </c>
      <c r="J2885" t="s">
        <v>1276</v>
      </c>
      <c r="K2885" t="str">
        <f>INDEX('Planning Periods'!$O$2:$O$540,MATCH('Table B Values'!A2885,'Planning Periods'!$A$2:$A$540,0))</f>
        <v>Los Angeles County</v>
      </c>
    </row>
    <row r="2886" spans="1:11">
      <c r="A2886" t="s">
        <v>1303</v>
      </c>
      <c r="B2886">
        <v>2017</v>
      </c>
      <c r="C2886">
        <v>0</v>
      </c>
      <c r="D2886">
        <v>0</v>
      </c>
      <c r="E2886">
        <v>0</v>
      </c>
      <c r="F2886">
        <v>0</v>
      </c>
      <c r="G2886">
        <v>0</v>
      </c>
      <c r="H2886">
        <v>2</v>
      </c>
      <c r="I2886">
        <v>1</v>
      </c>
      <c r="J2886" t="s">
        <v>1276</v>
      </c>
      <c r="K2886" t="str">
        <f>INDEX('Planning Periods'!$O$2:$O$540,MATCH('Table B Values'!A2886,'Planning Periods'!$A$2:$A$540,0))</f>
        <v>San Bernardino County</v>
      </c>
    </row>
    <row r="2887" spans="1:11">
      <c r="A2887" t="s">
        <v>1140</v>
      </c>
      <c r="B2887">
        <v>2017</v>
      </c>
      <c r="C2887">
        <v>0</v>
      </c>
      <c r="D2887">
        <v>0</v>
      </c>
      <c r="E2887">
        <v>0</v>
      </c>
      <c r="F2887">
        <v>0</v>
      </c>
      <c r="G2887">
        <v>0</v>
      </c>
      <c r="H2887">
        <v>323</v>
      </c>
      <c r="I2887">
        <v>423</v>
      </c>
      <c r="J2887" t="s">
        <v>1276</v>
      </c>
      <c r="K2887" t="str">
        <f>INDEX('Planning Periods'!$O$2:$O$540,MATCH('Table B Values'!A2887,'Planning Periods'!$A$2:$A$540,0))</f>
        <v>Riverside County</v>
      </c>
    </row>
    <row r="2888" spans="1:11">
      <c r="A2888" t="s">
        <v>1141</v>
      </c>
      <c r="B2888">
        <v>2017</v>
      </c>
      <c r="C2888">
        <v>65</v>
      </c>
      <c r="D2888">
        <v>0</v>
      </c>
      <c r="E2888">
        <v>0</v>
      </c>
      <c r="F2888">
        <v>0</v>
      </c>
      <c r="G2888">
        <v>0</v>
      </c>
      <c r="H2888">
        <v>0</v>
      </c>
      <c r="I2888">
        <v>62</v>
      </c>
      <c r="J2888" t="s">
        <v>1276</v>
      </c>
      <c r="K2888" t="str">
        <f>INDEX('Planning Periods'!$O$2:$O$540,MATCH('Table B Values'!A2888,'Planning Periods'!$A$2:$A$540,0))</f>
        <v>Los Angeles County</v>
      </c>
    </row>
    <row r="2889" spans="1:11">
      <c r="A2889" t="s">
        <v>1137</v>
      </c>
      <c r="B2889">
        <v>2017</v>
      </c>
      <c r="C2889">
        <v>1</v>
      </c>
      <c r="D2889">
        <v>0</v>
      </c>
      <c r="E2889">
        <v>0</v>
      </c>
      <c r="F2889">
        <v>0</v>
      </c>
      <c r="G2889">
        <v>0</v>
      </c>
      <c r="H2889">
        <v>0</v>
      </c>
      <c r="I2889">
        <v>8</v>
      </c>
      <c r="J2889" t="s">
        <v>1276</v>
      </c>
      <c r="K2889" t="str">
        <f>INDEX('Planning Periods'!$O$2:$O$540,MATCH('Table B Values'!A2889,'Planning Periods'!$A$2:$A$540,0))</f>
        <v>Solano County</v>
      </c>
    </row>
    <row r="2890" spans="1:11">
      <c r="A2890" t="s">
        <v>1091</v>
      </c>
      <c r="B2890">
        <v>2017</v>
      </c>
      <c r="C2890">
        <v>0</v>
      </c>
      <c r="D2890">
        <v>0</v>
      </c>
      <c r="E2890">
        <v>0</v>
      </c>
      <c r="F2890">
        <v>0</v>
      </c>
      <c r="G2890">
        <v>0</v>
      </c>
      <c r="H2890">
        <v>0</v>
      </c>
      <c r="I2890">
        <v>0</v>
      </c>
      <c r="J2890" t="s">
        <v>1276</v>
      </c>
      <c r="K2890" t="str">
        <f>INDEX('Planning Periods'!$O$2:$O$540,MATCH('Table B Values'!A2890,'Planning Periods'!$A$2:$A$540,0))</f>
        <v>Inyo County</v>
      </c>
    </row>
    <row r="2891" spans="1:11">
      <c r="A2891" t="s">
        <v>1139</v>
      </c>
      <c r="B2891">
        <v>2017</v>
      </c>
      <c r="C2891">
        <v>0</v>
      </c>
      <c r="D2891">
        <v>0</v>
      </c>
      <c r="E2891">
        <v>0</v>
      </c>
      <c r="F2891">
        <v>0</v>
      </c>
      <c r="G2891">
        <v>0</v>
      </c>
      <c r="H2891">
        <v>2</v>
      </c>
      <c r="I2891">
        <v>1</v>
      </c>
      <c r="J2891" t="s">
        <v>1276</v>
      </c>
      <c r="K2891" t="str">
        <f>INDEX('Planning Periods'!$O$2:$O$540,MATCH('Table B Values'!A2891,'Planning Periods'!$A$2:$A$540,0))</f>
        <v>Riverside County</v>
      </c>
    </row>
    <row r="2892" spans="1:11">
      <c r="A2892" t="s">
        <v>1138</v>
      </c>
      <c r="B2892">
        <v>2017</v>
      </c>
      <c r="C2892">
        <v>0</v>
      </c>
      <c r="D2892">
        <v>0</v>
      </c>
      <c r="E2892">
        <v>0</v>
      </c>
      <c r="F2892">
        <v>0</v>
      </c>
      <c r="G2892">
        <v>0</v>
      </c>
      <c r="H2892">
        <v>0</v>
      </c>
      <c r="I2892">
        <v>2</v>
      </c>
      <c r="J2892" t="s">
        <v>1276</v>
      </c>
      <c r="K2892" t="str">
        <f>INDEX('Planning Periods'!$O$2:$O$540,MATCH('Table B Values'!A2892,'Planning Periods'!$A$2:$A$540,0))</f>
        <v>Los Angeles County</v>
      </c>
    </row>
    <row r="2893" spans="1:11">
      <c r="A2893" t="s">
        <v>1143</v>
      </c>
      <c r="B2893">
        <v>2017</v>
      </c>
      <c r="C2893">
        <v>0</v>
      </c>
      <c r="D2893">
        <v>0</v>
      </c>
      <c r="E2893">
        <v>0</v>
      </c>
      <c r="F2893">
        <v>0</v>
      </c>
      <c r="G2893">
        <v>0</v>
      </c>
      <c r="H2893">
        <v>1</v>
      </c>
      <c r="I2893">
        <v>0</v>
      </c>
      <c r="J2893" t="s">
        <v>1276</v>
      </c>
      <c r="K2893" t="str">
        <f>INDEX('Planning Periods'!$O$2:$O$540,MATCH('Table B Values'!A2893,'Planning Periods'!$A$2:$A$540,0))</f>
        <v>Butte County</v>
      </c>
    </row>
    <row r="2894" spans="1:11">
      <c r="A2894" t="s">
        <v>1142</v>
      </c>
      <c r="B2894">
        <v>2017</v>
      </c>
      <c r="C2894">
        <v>59</v>
      </c>
      <c r="D2894">
        <v>0</v>
      </c>
      <c r="E2894">
        <v>3</v>
      </c>
      <c r="F2894">
        <v>0</v>
      </c>
      <c r="G2894">
        <v>0</v>
      </c>
      <c r="H2894">
        <v>0</v>
      </c>
      <c r="I2894">
        <v>531</v>
      </c>
      <c r="J2894" t="s">
        <v>1276</v>
      </c>
      <c r="K2894" t="str">
        <f>INDEX('Planning Periods'!$O$2:$O$540,MATCH('Table B Values'!A2894,'Planning Periods'!$A$2:$A$540,0))</f>
        <v>Alameda County</v>
      </c>
    </row>
    <row r="2895" spans="1:11">
      <c r="A2895" t="s">
        <v>1086</v>
      </c>
      <c r="B2895">
        <v>2017</v>
      </c>
      <c r="C2895">
        <v>0</v>
      </c>
      <c r="D2895">
        <v>0</v>
      </c>
      <c r="E2895">
        <v>0</v>
      </c>
      <c r="F2895">
        <v>0</v>
      </c>
      <c r="G2895">
        <v>0</v>
      </c>
      <c r="H2895">
        <v>0</v>
      </c>
      <c r="I2895">
        <v>16</v>
      </c>
      <c r="J2895" t="s">
        <v>1276</v>
      </c>
      <c r="K2895" t="str">
        <f>INDEX('Planning Periods'!$O$2:$O$540,MATCH('Table B Values'!A2895,'Planning Periods'!$A$2:$A$540,0))</f>
        <v>Los Angeles County</v>
      </c>
    </row>
    <row r="2896" spans="1:11">
      <c r="A2896" t="s">
        <v>1093</v>
      </c>
      <c r="B2896">
        <v>2017</v>
      </c>
      <c r="C2896">
        <v>0</v>
      </c>
      <c r="D2896">
        <v>0</v>
      </c>
      <c r="E2896">
        <v>0</v>
      </c>
      <c r="F2896">
        <v>0</v>
      </c>
      <c r="G2896">
        <v>0</v>
      </c>
      <c r="H2896">
        <v>4</v>
      </c>
      <c r="I2896">
        <v>23</v>
      </c>
      <c r="J2896" t="s">
        <v>1276</v>
      </c>
      <c r="K2896" t="str">
        <f>INDEX('Planning Periods'!$O$2:$O$540,MATCH('Table B Values'!A2896,'Planning Periods'!$A$2:$A$540,0))</f>
        <v>San Bernardino County</v>
      </c>
    </row>
    <row r="2897" spans="1:11">
      <c r="A2897" t="s">
        <v>1151</v>
      </c>
      <c r="B2897">
        <v>2017</v>
      </c>
      <c r="C2897">
        <v>0</v>
      </c>
      <c r="D2897">
        <v>0</v>
      </c>
      <c r="E2897">
        <v>0</v>
      </c>
      <c r="F2897">
        <v>6</v>
      </c>
      <c r="G2897">
        <v>0</v>
      </c>
      <c r="H2897">
        <v>79</v>
      </c>
      <c r="I2897">
        <v>0</v>
      </c>
      <c r="J2897" t="s">
        <v>1276</v>
      </c>
      <c r="K2897" t="str">
        <f>INDEX('Planning Periods'!$O$2:$O$540,MATCH('Table B Values'!A2897,'Planning Periods'!$A$2:$A$540,0))</f>
        <v>Kern County</v>
      </c>
    </row>
    <row r="2898" spans="1:11">
      <c r="A2898" t="s">
        <v>1098</v>
      </c>
      <c r="B2898">
        <v>2017</v>
      </c>
      <c r="C2898">
        <v>0</v>
      </c>
      <c r="D2898">
        <v>0</v>
      </c>
      <c r="E2898">
        <v>0</v>
      </c>
      <c r="F2898">
        <v>0</v>
      </c>
      <c r="G2898">
        <v>0</v>
      </c>
      <c r="H2898">
        <v>1</v>
      </c>
      <c r="I2898">
        <v>76</v>
      </c>
      <c r="J2898" t="s">
        <v>1276</v>
      </c>
      <c r="K2898" t="str">
        <f>INDEX('Planning Periods'!$O$2:$O$540,MATCH('Table B Values'!A2898,'Planning Periods'!$A$2:$A$540,0))</f>
        <v>San Luis Obispo County</v>
      </c>
    </row>
    <row r="2899" spans="1:11">
      <c r="A2899" t="s">
        <v>1152</v>
      </c>
      <c r="B2899">
        <v>2017</v>
      </c>
      <c r="C2899">
        <v>0</v>
      </c>
      <c r="D2899">
        <v>6</v>
      </c>
      <c r="E2899">
        <v>0</v>
      </c>
      <c r="F2899">
        <v>5</v>
      </c>
      <c r="G2899">
        <v>0</v>
      </c>
      <c r="H2899">
        <v>0</v>
      </c>
      <c r="I2899" s="359">
        <v>25</v>
      </c>
      <c r="J2899" t="s">
        <v>1276</v>
      </c>
      <c r="K2899" t="str">
        <f>INDEX('Planning Periods'!$O$2:$O$540,MATCH('Table B Values'!A2899,'Planning Periods'!$A$2:$A$540,0))</f>
        <v>San Mateo County</v>
      </c>
    </row>
    <row r="2900" spans="1:11">
      <c r="A2900" t="s">
        <v>1100</v>
      </c>
      <c r="B2900">
        <v>2017</v>
      </c>
      <c r="C2900">
        <v>0</v>
      </c>
      <c r="D2900">
        <v>0</v>
      </c>
      <c r="E2900">
        <v>0</v>
      </c>
      <c r="F2900">
        <v>0</v>
      </c>
      <c r="G2900">
        <v>0</v>
      </c>
      <c r="H2900">
        <v>0</v>
      </c>
      <c r="I2900">
        <v>8</v>
      </c>
      <c r="J2900" t="s">
        <v>1276</v>
      </c>
      <c r="K2900" t="str">
        <f>INDEX('Planning Periods'!$O$2:$O$540,MATCH('Table B Values'!A2900,'Planning Periods'!$A$2:$A$540,0))</f>
        <v>Los Angeles County</v>
      </c>
    </row>
    <row r="2901" spans="1:11">
      <c r="A2901" t="s">
        <v>1073</v>
      </c>
      <c r="B2901">
        <v>2017</v>
      </c>
      <c r="C2901">
        <v>0</v>
      </c>
      <c r="D2901">
        <v>0</v>
      </c>
      <c r="E2901">
        <v>0</v>
      </c>
      <c r="F2901">
        <v>0</v>
      </c>
      <c r="G2901">
        <v>0</v>
      </c>
      <c r="H2901">
        <v>38</v>
      </c>
      <c r="I2901">
        <v>101</v>
      </c>
      <c r="J2901" t="s">
        <v>1276</v>
      </c>
      <c r="K2901" t="str">
        <f>INDEX('Planning Periods'!$O$2:$O$540,MATCH('Table B Values'!A2901,'Planning Periods'!$A$2:$A$540,0))</f>
        <v>Los Angeles County</v>
      </c>
    </row>
    <row r="2902" spans="1:11">
      <c r="A2902" t="s">
        <v>798</v>
      </c>
      <c r="B2902">
        <v>2017</v>
      </c>
      <c r="C2902">
        <v>0</v>
      </c>
      <c r="D2902">
        <v>0</v>
      </c>
      <c r="E2902">
        <v>0</v>
      </c>
      <c r="F2902">
        <v>0</v>
      </c>
      <c r="G2902">
        <v>0</v>
      </c>
      <c r="H2902">
        <v>164</v>
      </c>
      <c r="I2902">
        <v>5</v>
      </c>
      <c r="J2902" t="s">
        <v>1276</v>
      </c>
      <c r="K2902" t="str">
        <f>INDEX('Planning Periods'!$O$2:$O$540,MATCH('Table B Values'!A2902,'Planning Periods'!$A$2:$A$540,0))</f>
        <v>Humboldt County</v>
      </c>
    </row>
    <row r="2903" spans="1:11">
      <c r="A2903" t="s">
        <v>1077</v>
      </c>
      <c r="B2903">
        <v>2017</v>
      </c>
      <c r="C2903">
        <v>0</v>
      </c>
      <c r="D2903">
        <v>0</v>
      </c>
      <c r="E2903">
        <v>0</v>
      </c>
      <c r="F2903">
        <v>4</v>
      </c>
      <c r="G2903">
        <v>0</v>
      </c>
      <c r="H2903">
        <v>0</v>
      </c>
      <c r="I2903">
        <v>37</v>
      </c>
      <c r="J2903" t="s">
        <v>1276</v>
      </c>
      <c r="K2903" t="str">
        <f>INDEX('Planning Periods'!$O$2:$O$540,MATCH('Table B Values'!A2903,'Planning Periods'!$A$2:$A$540,0))</f>
        <v>San Luis Obispo County</v>
      </c>
    </row>
    <row r="2904" spans="1:11">
      <c r="A2904" t="s">
        <v>1150</v>
      </c>
      <c r="B2904">
        <v>2017</v>
      </c>
      <c r="C2904">
        <v>0</v>
      </c>
      <c r="D2904">
        <v>0</v>
      </c>
      <c r="E2904">
        <v>0</v>
      </c>
      <c r="F2904">
        <v>0</v>
      </c>
      <c r="G2904">
        <v>0</v>
      </c>
      <c r="H2904">
        <v>0</v>
      </c>
      <c r="I2904">
        <v>133</v>
      </c>
      <c r="J2904" t="s">
        <v>1276</v>
      </c>
      <c r="K2904" t="str">
        <f>INDEX('Planning Periods'!$O$2:$O$540,MATCH('Table B Values'!A2904,'Planning Periods'!$A$2:$A$540,0))</f>
        <v>Merced County</v>
      </c>
    </row>
    <row r="2905" spans="1:11">
      <c r="A2905" t="s">
        <v>1149</v>
      </c>
      <c r="B2905">
        <v>2017</v>
      </c>
      <c r="C2905">
        <v>182</v>
      </c>
      <c r="D2905">
        <v>0</v>
      </c>
      <c r="E2905">
        <v>76</v>
      </c>
      <c r="F2905">
        <v>0</v>
      </c>
      <c r="G2905">
        <v>0</v>
      </c>
      <c r="H2905">
        <v>4388</v>
      </c>
      <c r="I2905">
        <v>3117</v>
      </c>
      <c r="J2905" t="s">
        <v>1276</v>
      </c>
      <c r="K2905" t="str">
        <f>INDEX('Planning Periods'!$O$2:$O$540,MATCH('Table B Values'!A2905,'Planning Periods'!$A$2:$A$540,0))</f>
        <v>Kern County</v>
      </c>
    </row>
    <row r="2906" spans="1:11">
      <c r="A2906" t="s">
        <v>1102</v>
      </c>
      <c r="B2906">
        <v>2017</v>
      </c>
      <c r="C2906">
        <v>0</v>
      </c>
      <c r="D2906">
        <v>0</v>
      </c>
      <c r="E2906">
        <v>0</v>
      </c>
      <c r="F2906">
        <v>0</v>
      </c>
      <c r="G2906">
        <v>0</v>
      </c>
      <c r="H2906">
        <v>1</v>
      </c>
      <c r="I2906">
        <v>56</v>
      </c>
      <c r="J2906" t="s">
        <v>1276</v>
      </c>
      <c r="K2906" t="str">
        <f>INDEX('Planning Periods'!$O$2:$O$540,MATCH('Table B Values'!A2906,'Planning Periods'!$A$2:$A$540,0))</f>
        <v>Los Angeles County</v>
      </c>
    </row>
    <row r="2907" spans="1:11">
      <c r="A2907" t="s">
        <v>1289</v>
      </c>
      <c r="B2907">
        <v>2017</v>
      </c>
      <c r="C2907">
        <v>0</v>
      </c>
      <c r="D2907">
        <v>0</v>
      </c>
      <c r="E2907">
        <v>0</v>
      </c>
      <c r="F2907">
        <v>0</v>
      </c>
      <c r="G2907">
        <v>0</v>
      </c>
      <c r="H2907">
        <v>0</v>
      </c>
      <c r="I2907">
        <v>0</v>
      </c>
      <c r="J2907" t="s">
        <v>1276</v>
      </c>
      <c r="K2907" t="str">
        <f>INDEX('Planning Periods'!$O$2:$O$540,MATCH('Table B Values'!A2907,'Planning Periods'!$A$2:$A$540,0))</f>
        <v>Riverside County</v>
      </c>
    </row>
    <row r="2908" spans="1:11">
      <c r="A2908" t="s">
        <v>1148</v>
      </c>
      <c r="B2908">
        <v>2017</v>
      </c>
      <c r="C2908">
        <v>0</v>
      </c>
      <c r="D2908">
        <v>0</v>
      </c>
      <c r="E2908">
        <v>0</v>
      </c>
      <c r="F2908">
        <v>0</v>
      </c>
      <c r="G2908">
        <v>0</v>
      </c>
      <c r="H2908">
        <v>158</v>
      </c>
      <c r="I2908">
        <v>0</v>
      </c>
      <c r="J2908" t="s">
        <v>1276</v>
      </c>
      <c r="K2908" t="str">
        <f>INDEX('Planning Periods'!$O$2:$O$540,MATCH('Table B Values'!A2908,'Planning Periods'!$A$2:$A$540,0))</f>
        <v>Los Angeles County</v>
      </c>
    </row>
    <row r="2909" spans="1:11">
      <c r="A2909" t="s">
        <v>1103</v>
      </c>
      <c r="B2909">
        <v>2017</v>
      </c>
      <c r="C2909">
        <v>0</v>
      </c>
      <c r="D2909">
        <v>0</v>
      </c>
      <c r="E2909">
        <v>0</v>
      </c>
      <c r="F2909">
        <v>0</v>
      </c>
      <c r="G2909">
        <v>0</v>
      </c>
      <c r="H2909">
        <v>22</v>
      </c>
      <c r="I2909">
        <v>17</v>
      </c>
      <c r="J2909" t="s">
        <v>1276</v>
      </c>
      <c r="K2909" t="str">
        <f>INDEX('Planning Periods'!$O$2:$O$540,MATCH('Table B Values'!A2909,'Planning Periods'!$A$2:$A$540,0))</f>
        <v>Placer County</v>
      </c>
    </row>
    <row r="2910" spans="1:11">
      <c r="A2910" t="s">
        <v>1295</v>
      </c>
      <c r="B2910">
        <v>2017</v>
      </c>
      <c r="C2910">
        <v>0</v>
      </c>
      <c r="D2910">
        <v>0</v>
      </c>
      <c r="E2910">
        <v>0</v>
      </c>
      <c r="F2910">
        <v>0</v>
      </c>
      <c r="G2910">
        <v>0</v>
      </c>
      <c r="H2910">
        <v>0</v>
      </c>
      <c r="I2910">
        <v>1</v>
      </c>
      <c r="J2910" t="s">
        <v>1276</v>
      </c>
      <c r="K2910" t="str">
        <f>INDEX('Planning Periods'!$O$2:$O$540,MATCH('Table B Values'!A2910,'Planning Periods'!$A$2:$A$540,0))</f>
        <v>Los Angeles County</v>
      </c>
    </row>
    <row r="2911" spans="1:11">
      <c r="A2911" t="s">
        <v>1278</v>
      </c>
      <c r="B2911">
        <v>2017</v>
      </c>
      <c r="C2911">
        <v>0</v>
      </c>
      <c r="D2911">
        <v>0</v>
      </c>
      <c r="E2911">
        <v>2</v>
      </c>
      <c r="F2911">
        <v>0</v>
      </c>
      <c r="G2911">
        <v>0</v>
      </c>
      <c r="H2911">
        <v>6</v>
      </c>
      <c r="I2911">
        <v>0</v>
      </c>
      <c r="J2911" t="s">
        <v>1276</v>
      </c>
      <c r="K2911" t="str">
        <f>INDEX('Planning Periods'!$O$2:$O$540,MATCH('Table B Values'!A2911,'Planning Periods'!$A$2:$A$540,0))</f>
        <v>Kings County</v>
      </c>
    </row>
    <row r="2912" spans="1:11">
      <c r="A2912" t="s">
        <v>1188</v>
      </c>
      <c r="B2912">
        <v>2017</v>
      </c>
      <c r="C2912">
        <v>0</v>
      </c>
      <c r="D2912">
        <v>0</v>
      </c>
      <c r="E2912">
        <v>0</v>
      </c>
      <c r="F2912">
        <v>0</v>
      </c>
      <c r="G2912">
        <v>0</v>
      </c>
      <c r="H2912">
        <v>0</v>
      </c>
      <c r="I2912">
        <v>0</v>
      </c>
      <c r="J2912" t="s">
        <v>1276</v>
      </c>
      <c r="K2912" t="str">
        <f>INDEX('Planning Periods'!$O$2:$O$540,MATCH('Table B Values'!A2912,'Planning Periods'!$A$2:$A$540,0))</f>
        <v>Kern County</v>
      </c>
    </row>
    <row r="2913" spans="1:11">
      <c r="A2913" t="s">
        <v>1189</v>
      </c>
      <c r="B2913">
        <v>2017</v>
      </c>
      <c r="C2913">
        <v>0</v>
      </c>
      <c r="D2913">
        <v>0</v>
      </c>
      <c r="E2913">
        <v>2</v>
      </c>
      <c r="F2913">
        <v>0</v>
      </c>
      <c r="G2913">
        <v>0</v>
      </c>
      <c r="H2913">
        <v>5</v>
      </c>
      <c r="I2913">
        <v>31</v>
      </c>
      <c r="J2913" t="s">
        <v>1276</v>
      </c>
      <c r="K2913" t="str">
        <f>INDEX('Planning Periods'!$O$2:$O$540,MATCH('Table B Values'!A2913,'Planning Periods'!$A$2:$A$540,0))</f>
        <v>Monterey County</v>
      </c>
    </row>
    <row r="2914" spans="1:11">
      <c r="A2914" t="s">
        <v>1190</v>
      </c>
      <c r="B2914">
        <v>2017</v>
      </c>
      <c r="C2914">
        <v>0</v>
      </c>
      <c r="D2914">
        <v>0</v>
      </c>
      <c r="E2914">
        <v>8</v>
      </c>
      <c r="F2914">
        <v>0</v>
      </c>
      <c r="G2914">
        <v>0</v>
      </c>
      <c r="H2914">
        <v>1</v>
      </c>
      <c r="I2914" s="359">
        <v>8</v>
      </c>
      <c r="J2914" t="s">
        <v>1276</v>
      </c>
      <c r="K2914" t="str">
        <f>INDEX('Planning Periods'!$O$2:$O$540,MATCH('Table B Values'!A2914,'Planning Periods'!$A$2:$A$540,0))</f>
        <v>Kings County</v>
      </c>
    </row>
    <row r="2915" spans="1:11">
      <c r="A2915" t="s">
        <v>1177</v>
      </c>
      <c r="B2915">
        <v>2017</v>
      </c>
      <c r="C2915">
        <v>0</v>
      </c>
      <c r="D2915">
        <v>0</v>
      </c>
      <c r="E2915">
        <v>5</v>
      </c>
      <c r="F2915">
        <v>0</v>
      </c>
      <c r="G2915">
        <v>0</v>
      </c>
      <c r="H2915">
        <v>34</v>
      </c>
      <c r="I2915" s="359">
        <v>9</v>
      </c>
      <c r="J2915" t="s">
        <v>1276</v>
      </c>
      <c r="K2915" t="str">
        <f>INDEX('Planning Periods'!$O$2:$O$540,MATCH('Table B Values'!A2915,'Planning Periods'!$A$2:$A$540,0))</f>
        <v>Fresno County</v>
      </c>
    </row>
    <row r="2916" spans="1:11">
      <c r="A2916" t="s">
        <v>1028</v>
      </c>
      <c r="B2916">
        <v>2017</v>
      </c>
      <c r="C2916">
        <v>3</v>
      </c>
      <c r="D2916">
        <v>0</v>
      </c>
      <c r="E2916">
        <v>2</v>
      </c>
      <c r="F2916">
        <v>0</v>
      </c>
      <c r="G2916">
        <v>0</v>
      </c>
      <c r="H2916">
        <v>4</v>
      </c>
      <c r="I2916">
        <v>0</v>
      </c>
      <c r="J2916" t="s">
        <v>1276</v>
      </c>
      <c r="K2916" t="str">
        <f>INDEX('Planning Periods'!$O$2:$O$540,MATCH('Table B Values'!A2916,'Planning Periods'!$A$2:$A$540,0))</f>
        <v>Los Angeles County</v>
      </c>
    </row>
    <row r="2917" spans="1:11">
      <c r="A2917" t="s">
        <v>1304</v>
      </c>
      <c r="B2917">
        <v>2017</v>
      </c>
      <c r="C2917">
        <v>0</v>
      </c>
      <c r="D2917">
        <v>0</v>
      </c>
      <c r="E2917">
        <v>0</v>
      </c>
      <c r="F2917">
        <v>0</v>
      </c>
      <c r="G2917">
        <v>0</v>
      </c>
      <c r="H2917">
        <v>0</v>
      </c>
      <c r="I2917">
        <v>0</v>
      </c>
      <c r="J2917" t="s">
        <v>1276</v>
      </c>
      <c r="K2917" t="str">
        <f>INDEX('Planning Periods'!$O$2:$O$540,MATCH('Table B Values'!A2917,'Planning Periods'!$A$2:$A$540,0))</f>
        <v>Sacramento County</v>
      </c>
    </row>
    <row r="2918" spans="1:11">
      <c r="A2918" t="s">
        <v>1026</v>
      </c>
      <c r="B2918">
        <v>2017</v>
      </c>
      <c r="C2918">
        <v>0</v>
      </c>
      <c r="D2918">
        <v>0</v>
      </c>
      <c r="E2918">
        <v>0</v>
      </c>
      <c r="F2918">
        <v>0</v>
      </c>
      <c r="G2918">
        <v>0</v>
      </c>
      <c r="H2918">
        <v>13</v>
      </c>
      <c r="I2918">
        <v>0</v>
      </c>
      <c r="J2918" t="s">
        <v>1276</v>
      </c>
      <c r="K2918" t="str">
        <f>INDEX('Planning Periods'!$O$2:$O$540,MATCH('Table B Values'!A2918,'Planning Periods'!$A$2:$A$540,0))</f>
        <v>Amador County</v>
      </c>
    </row>
    <row r="2919" spans="1:11">
      <c r="A2919" t="s">
        <v>1187</v>
      </c>
      <c r="B2919">
        <v>2017</v>
      </c>
      <c r="C2919">
        <v>0</v>
      </c>
      <c r="D2919">
        <v>0</v>
      </c>
      <c r="E2919">
        <v>0</v>
      </c>
      <c r="F2919">
        <v>0</v>
      </c>
      <c r="G2919">
        <v>0</v>
      </c>
      <c r="H2919">
        <v>19</v>
      </c>
      <c r="I2919">
        <v>0</v>
      </c>
      <c r="J2919" t="s">
        <v>1276</v>
      </c>
      <c r="K2919" t="str">
        <f>INDEX('Planning Periods'!$O$2:$O$540,MATCH('Table B Values'!A2919,'Planning Periods'!$A$2:$A$540,0))</f>
        <v>Fresno County</v>
      </c>
    </row>
    <row r="2920" spans="1:11">
      <c r="A2920" t="s">
        <v>925</v>
      </c>
      <c r="B2920">
        <v>2017</v>
      </c>
      <c r="C2920">
        <v>0</v>
      </c>
      <c r="D2920">
        <v>0</v>
      </c>
      <c r="E2920">
        <v>0</v>
      </c>
      <c r="F2920">
        <v>0</v>
      </c>
      <c r="G2920">
        <v>0</v>
      </c>
      <c r="H2920">
        <v>0</v>
      </c>
      <c r="I2920">
        <v>10</v>
      </c>
      <c r="J2920" t="s">
        <v>1276</v>
      </c>
      <c r="K2920" t="str">
        <f>INDEX('Planning Periods'!$O$2:$O$540,MATCH('Table B Values'!A2920,'Planning Periods'!$A$2:$A$540,0))</f>
        <v>Orange County</v>
      </c>
    </row>
    <row r="2921" spans="1:11">
      <c r="A2921" t="s">
        <v>1044</v>
      </c>
      <c r="B2921">
        <v>2017</v>
      </c>
      <c r="C2921">
        <v>0</v>
      </c>
      <c r="D2921">
        <v>0</v>
      </c>
      <c r="E2921">
        <v>0</v>
      </c>
      <c r="F2921">
        <v>0</v>
      </c>
      <c r="G2921">
        <v>0</v>
      </c>
      <c r="H2921">
        <v>0</v>
      </c>
      <c r="I2921">
        <v>102</v>
      </c>
      <c r="J2921" t="s">
        <v>1276</v>
      </c>
      <c r="K2921" t="str">
        <f>INDEX('Planning Periods'!$O$2:$O$540,MATCH('Table B Values'!A2921,'Planning Periods'!$A$2:$A$540,0))</f>
        <v>Riverside County</v>
      </c>
    </row>
    <row r="2922" spans="1:11">
      <c r="A2922" t="s">
        <v>1042</v>
      </c>
      <c r="B2922">
        <v>2017</v>
      </c>
      <c r="C2922">
        <v>1</v>
      </c>
      <c r="D2922">
        <v>0</v>
      </c>
      <c r="E2922">
        <v>0</v>
      </c>
      <c r="F2922">
        <v>0</v>
      </c>
      <c r="G2922">
        <v>0</v>
      </c>
      <c r="H2922">
        <v>0</v>
      </c>
      <c r="I2922">
        <v>20</v>
      </c>
      <c r="J2922" t="s">
        <v>1276</v>
      </c>
      <c r="K2922" t="str">
        <f>INDEX('Planning Periods'!$O$2:$O$540,MATCH('Table B Values'!A2922,'Planning Periods'!$A$2:$A$540,0))</f>
        <v>Los Angeles County</v>
      </c>
    </row>
    <row r="2923" spans="1:11">
      <c r="A2923" t="s">
        <v>1019</v>
      </c>
      <c r="B2923">
        <v>2017</v>
      </c>
      <c r="C2923">
        <v>0</v>
      </c>
      <c r="D2923">
        <v>0</v>
      </c>
      <c r="E2923">
        <v>0</v>
      </c>
      <c r="F2923">
        <v>0</v>
      </c>
      <c r="G2923">
        <v>0</v>
      </c>
      <c r="H2923">
        <v>1</v>
      </c>
      <c r="I2923">
        <v>31</v>
      </c>
      <c r="J2923" t="s">
        <v>1276</v>
      </c>
      <c r="K2923" t="str">
        <f>INDEX('Planning Periods'!$O$2:$O$540,MATCH('Table B Values'!A2923,'Planning Periods'!$A$2:$A$540,0))</f>
        <v>Los Angeles County</v>
      </c>
    </row>
    <row r="2924" spans="1:11">
      <c r="A2924" t="s">
        <v>1030</v>
      </c>
      <c r="B2924">
        <v>2017</v>
      </c>
      <c r="C2924">
        <v>0</v>
      </c>
      <c r="D2924">
        <v>0</v>
      </c>
      <c r="E2924">
        <v>0</v>
      </c>
      <c r="F2924">
        <v>0</v>
      </c>
      <c r="G2924">
        <v>0</v>
      </c>
      <c r="H2924">
        <v>0</v>
      </c>
      <c r="I2924">
        <v>11</v>
      </c>
      <c r="J2924" t="s">
        <v>1276</v>
      </c>
      <c r="K2924" t="str">
        <f>INDEX('Planning Periods'!$O$2:$O$540,MATCH('Table B Values'!A2924,'Planning Periods'!$A$2:$A$540,0))</f>
        <v>Los Angeles County</v>
      </c>
    </row>
    <row r="2925" spans="1:11">
      <c r="A2925" t="s">
        <v>942</v>
      </c>
      <c r="B2925">
        <v>2017</v>
      </c>
      <c r="C2925">
        <v>0</v>
      </c>
      <c r="D2925">
        <v>0</v>
      </c>
      <c r="E2925">
        <v>0</v>
      </c>
      <c r="F2925">
        <v>0</v>
      </c>
      <c r="G2925">
        <v>0</v>
      </c>
      <c r="H2925">
        <v>0</v>
      </c>
      <c r="I2925">
        <v>41</v>
      </c>
      <c r="J2925" t="s">
        <v>1276</v>
      </c>
      <c r="K2925" t="str">
        <f>INDEX('Planning Periods'!$O$2:$O$540,MATCH('Table B Values'!A2925,'Planning Periods'!$A$2:$A$540,0))</f>
        <v>Orange County</v>
      </c>
    </row>
    <row r="2926" spans="1:11">
      <c r="A2926" t="s">
        <v>1021</v>
      </c>
      <c r="B2926">
        <v>2017</v>
      </c>
      <c r="C2926">
        <v>0</v>
      </c>
      <c r="D2926">
        <v>0</v>
      </c>
      <c r="E2926">
        <v>0</v>
      </c>
      <c r="F2926">
        <v>7</v>
      </c>
      <c r="G2926">
        <v>0</v>
      </c>
      <c r="H2926">
        <v>0</v>
      </c>
      <c r="I2926">
        <v>24</v>
      </c>
      <c r="J2926" t="s">
        <v>1276</v>
      </c>
      <c r="K2926" t="str">
        <f>INDEX('Planning Periods'!$O$2:$O$540,MATCH('Table B Values'!A2926,'Planning Periods'!$A$2:$A$540,0))</f>
        <v>San Diego County</v>
      </c>
    </row>
    <row r="2927" spans="1:11">
      <c r="A2927" t="s">
        <v>1298</v>
      </c>
      <c r="B2927">
        <v>2017</v>
      </c>
      <c r="C2927">
        <v>0</v>
      </c>
      <c r="D2927">
        <v>0</v>
      </c>
      <c r="E2927">
        <v>0</v>
      </c>
      <c r="F2927">
        <v>0</v>
      </c>
      <c r="G2927">
        <v>0</v>
      </c>
      <c r="H2927">
        <v>0</v>
      </c>
      <c r="I2927">
        <v>0</v>
      </c>
      <c r="J2927" t="s">
        <v>1276</v>
      </c>
      <c r="K2927" t="str">
        <f>INDEX('Planning Periods'!$O$2:$O$540,MATCH('Table B Values'!A2927,'Planning Periods'!$A$2:$A$540,0))</f>
        <v>Fresno County</v>
      </c>
    </row>
    <row r="2928" spans="1:11">
      <c r="A2928" t="s">
        <v>1299</v>
      </c>
      <c r="B2928">
        <v>2017</v>
      </c>
      <c r="C2928">
        <v>0</v>
      </c>
      <c r="D2928">
        <v>0</v>
      </c>
      <c r="E2928">
        <v>0</v>
      </c>
      <c r="F2928">
        <v>0</v>
      </c>
      <c r="G2928">
        <v>0</v>
      </c>
      <c r="H2928">
        <v>79</v>
      </c>
      <c r="I2928">
        <v>36</v>
      </c>
      <c r="J2928" t="s">
        <v>1276</v>
      </c>
      <c r="K2928" t="str">
        <f>INDEX('Planning Periods'!$O$2:$O$540,MATCH('Table B Values'!A2928,'Planning Periods'!$A$2:$A$540,0))</f>
        <v>Imperial County</v>
      </c>
    </row>
    <row r="2929" spans="1:11">
      <c r="A2929" t="s">
        <v>1064</v>
      </c>
      <c r="B2929">
        <v>2017</v>
      </c>
      <c r="C2929">
        <v>0</v>
      </c>
      <c r="D2929">
        <v>0</v>
      </c>
      <c r="E2929">
        <v>0</v>
      </c>
      <c r="F2929">
        <v>0</v>
      </c>
      <c r="G2929">
        <v>0</v>
      </c>
      <c r="H2929">
        <v>0</v>
      </c>
      <c r="I2929">
        <v>117</v>
      </c>
      <c r="J2929" t="s">
        <v>1276</v>
      </c>
      <c r="K2929" t="str">
        <f>INDEX('Planning Periods'!$O$2:$O$540,MATCH('Table B Values'!A2929,'Planning Periods'!$A$2:$A$540,0))</f>
        <v>San Diego County</v>
      </c>
    </row>
    <row r="2930" spans="1:11">
      <c r="A2930" t="s">
        <v>1066</v>
      </c>
      <c r="B2930">
        <v>2017</v>
      </c>
      <c r="C2930">
        <v>0</v>
      </c>
      <c r="D2930">
        <v>0</v>
      </c>
      <c r="E2930">
        <v>0</v>
      </c>
      <c r="F2930">
        <v>0</v>
      </c>
      <c r="G2930">
        <v>0</v>
      </c>
      <c r="H2930">
        <v>7</v>
      </c>
      <c r="I2930">
        <v>0</v>
      </c>
      <c r="J2930" t="s">
        <v>1276</v>
      </c>
      <c r="K2930" t="str">
        <f>INDEX('Planning Periods'!$O$2:$O$540,MATCH('Table B Values'!A2930,'Planning Periods'!$A$2:$A$540,0))</f>
        <v>Los Angeles County</v>
      </c>
    </row>
    <row r="2931" spans="1:11">
      <c r="A2931" t="s">
        <v>1048</v>
      </c>
      <c r="B2931">
        <v>2017</v>
      </c>
      <c r="C2931">
        <v>0</v>
      </c>
      <c r="D2931">
        <v>0</v>
      </c>
      <c r="E2931">
        <v>0</v>
      </c>
      <c r="F2931">
        <v>1</v>
      </c>
      <c r="G2931">
        <v>0</v>
      </c>
      <c r="H2931">
        <v>1</v>
      </c>
      <c r="I2931">
        <v>1</v>
      </c>
      <c r="J2931" t="s">
        <v>1276</v>
      </c>
      <c r="K2931" t="str">
        <f>INDEX('Planning Periods'!$O$2:$O$540,MATCH('Table B Values'!A2931,'Planning Periods'!$A$2:$A$540,0))</f>
        <v>Imperial County</v>
      </c>
    </row>
    <row r="2932" spans="1:11">
      <c r="A2932" t="s">
        <v>1271</v>
      </c>
      <c r="B2932">
        <v>2017</v>
      </c>
      <c r="C2932">
        <v>0</v>
      </c>
      <c r="D2932">
        <v>0</v>
      </c>
      <c r="E2932">
        <v>0</v>
      </c>
      <c r="F2932">
        <v>0</v>
      </c>
      <c r="G2932">
        <v>0</v>
      </c>
      <c r="H2932">
        <v>0</v>
      </c>
      <c r="I2932">
        <v>16</v>
      </c>
      <c r="J2932" t="s">
        <v>1276</v>
      </c>
      <c r="K2932" t="str">
        <f>INDEX('Planning Periods'!$O$2:$O$540,MATCH('Table B Values'!A2932,'Planning Periods'!$A$2:$A$540,0))</f>
        <v>Stanislaus County</v>
      </c>
    </row>
    <row r="2933" spans="1:11">
      <c r="A2933" t="s">
        <v>864</v>
      </c>
      <c r="B2933">
        <v>2017</v>
      </c>
      <c r="C2933">
        <v>0</v>
      </c>
      <c r="D2933">
        <v>7</v>
      </c>
      <c r="E2933">
        <v>0</v>
      </c>
      <c r="F2933">
        <v>15</v>
      </c>
      <c r="G2933">
        <v>0</v>
      </c>
      <c r="H2933">
        <v>86</v>
      </c>
      <c r="I2933">
        <v>12</v>
      </c>
      <c r="J2933" t="s">
        <v>1276</v>
      </c>
      <c r="K2933" t="str">
        <f>INDEX('Planning Periods'!$O$2:$O$540,MATCH('Table B Values'!A2933,'Planning Periods'!$A$2:$A$540,0))</f>
        <v>Humboldt County</v>
      </c>
    </row>
    <row r="2934" spans="1:11">
      <c r="A2934" t="s">
        <v>1070</v>
      </c>
      <c r="B2934">
        <v>2017</v>
      </c>
      <c r="C2934">
        <v>0</v>
      </c>
      <c r="D2934">
        <v>0</v>
      </c>
      <c r="E2934">
        <v>0</v>
      </c>
      <c r="F2934">
        <v>0</v>
      </c>
      <c r="G2934">
        <v>0</v>
      </c>
      <c r="H2934">
        <v>13</v>
      </c>
      <c r="I2934">
        <v>0</v>
      </c>
      <c r="J2934" t="s">
        <v>1276</v>
      </c>
      <c r="K2934" t="str">
        <f>INDEX('Planning Periods'!$O$2:$O$540,MATCH('Table B Values'!A2934,'Planning Periods'!$A$2:$A$540,0))</f>
        <v>Imperial County</v>
      </c>
    </row>
    <row r="2935" spans="1:11">
      <c r="A2935" t="s">
        <v>1057</v>
      </c>
      <c r="B2935">
        <v>2017</v>
      </c>
      <c r="C2935">
        <v>0</v>
      </c>
      <c r="D2935">
        <v>0</v>
      </c>
      <c r="E2935">
        <v>0</v>
      </c>
      <c r="F2935">
        <v>0</v>
      </c>
      <c r="G2935">
        <v>0</v>
      </c>
      <c r="H2935">
        <v>0</v>
      </c>
      <c r="I2935">
        <v>7</v>
      </c>
      <c r="J2935" t="s">
        <v>1276</v>
      </c>
      <c r="K2935" t="str">
        <f>INDEX('Planning Periods'!$O$2:$O$540,MATCH('Table B Values'!A2935,'Planning Periods'!$A$2:$A$540,0))</f>
        <v>Inyo County</v>
      </c>
    </row>
    <row r="2936" spans="1:11">
      <c r="A2936" t="s">
        <v>1061</v>
      </c>
      <c r="B2936">
        <v>2017</v>
      </c>
      <c r="C2936">
        <v>0</v>
      </c>
      <c r="D2936">
        <v>0</v>
      </c>
      <c r="E2936">
        <v>0</v>
      </c>
      <c r="F2936">
        <v>0</v>
      </c>
      <c r="G2936">
        <v>0</v>
      </c>
      <c r="H2936">
        <v>1</v>
      </c>
      <c r="I2936">
        <v>31</v>
      </c>
      <c r="J2936" t="s">
        <v>1276</v>
      </c>
      <c r="K2936" t="str">
        <f>INDEX('Planning Periods'!$O$2:$O$540,MATCH('Table B Values'!A2936,'Planning Periods'!$A$2:$A$540,0))</f>
        <v>Amador County</v>
      </c>
    </row>
    <row r="2937" spans="1:11">
      <c r="A2937" t="s">
        <v>857</v>
      </c>
      <c r="B2937">
        <v>2017</v>
      </c>
      <c r="C2937">
        <v>24</v>
      </c>
      <c r="D2937">
        <v>0</v>
      </c>
      <c r="E2937">
        <v>0</v>
      </c>
      <c r="F2937">
        <v>0</v>
      </c>
      <c r="G2937">
        <v>0</v>
      </c>
      <c r="H2937">
        <v>2158</v>
      </c>
      <c r="I2937">
        <v>2396</v>
      </c>
      <c r="J2937" t="s">
        <v>1276</v>
      </c>
      <c r="K2937" t="str">
        <f>INDEX('Planning Periods'!$O$2:$O$540,MATCH('Table B Values'!A2937,'Planning Periods'!$A$2:$A$540,0))</f>
        <v>Orange County</v>
      </c>
    </row>
    <row r="2938" spans="1:11">
      <c r="A2938" t="s">
        <v>1058</v>
      </c>
      <c r="B2938">
        <v>2017</v>
      </c>
      <c r="C2938">
        <v>39</v>
      </c>
      <c r="D2938">
        <v>0</v>
      </c>
      <c r="E2938">
        <v>1</v>
      </c>
      <c r="F2938">
        <v>0</v>
      </c>
      <c r="G2938">
        <v>0</v>
      </c>
      <c r="H2938">
        <v>0</v>
      </c>
      <c r="I2938">
        <v>13</v>
      </c>
      <c r="J2938" t="s">
        <v>1276</v>
      </c>
      <c r="K2938" t="str">
        <f>INDEX('Planning Periods'!$O$2:$O$540,MATCH('Table B Values'!A2938,'Planning Periods'!$A$2:$A$540,0))</f>
        <v>Los Angeles County</v>
      </c>
    </row>
    <row r="2939" spans="1:11">
      <c r="A2939" t="s">
        <v>1068</v>
      </c>
      <c r="B2939">
        <v>2017</v>
      </c>
      <c r="C2939">
        <v>0</v>
      </c>
      <c r="D2939">
        <v>0</v>
      </c>
      <c r="E2939">
        <v>0</v>
      </c>
      <c r="F2939">
        <v>0</v>
      </c>
      <c r="G2939">
        <v>0</v>
      </c>
      <c r="H2939">
        <v>0</v>
      </c>
      <c r="I2939">
        <v>24</v>
      </c>
      <c r="J2939" t="s">
        <v>1276</v>
      </c>
      <c r="K2939" t="str">
        <f>INDEX('Planning Periods'!$O$2:$O$540,MATCH('Table B Values'!A2939,'Planning Periods'!$A$2:$A$540,0))</f>
        <v>Riverside County</v>
      </c>
    </row>
    <row r="2940" spans="1:11">
      <c r="A2940" t="s">
        <v>1063</v>
      </c>
      <c r="B2940">
        <v>2017</v>
      </c>
      <c r="C2940">
        <v>0</v>
      </c>
      <c r="D2940">
        <v>0</v>
      </c>
      <c r="E2940">
        <v>0</v>
      </c>
      <c r="F2940">
        <v>0</v>
      </c>
      <c r="G2940">
        <v>0</v>
      </c>
      <c r="H2940">
        <v>0</v>
      </c>
      <c r="I2940">
        <v>247</v>
      </c>
      <c r="J2940" t="s">
        <v>1276</v>
      </c>
      <c r="K2940" t="str">
        <f>INDEX('Planning Periods'!$O$2:$O$540,MATCH('Table B Values'!A2940,'Planning Periods'!$A$2:$A$540,0))</f>
        <v>Riverside County</v>
      </c>
    </row>
    <row r="2941" spans="1:11">
      <c r="A2941" t="s">
        <v>1305</v>
      </c>
      <c r="B2941">
        <v>2017</v>
      </c>
      <c r="C2941">
        <v>0</v>
      </c>
      <c r="D2941">
        <v>0</v>
      </c>
      <c r="E2941">
        <v>0</v>
      </c>
      <c r="F2941">
        <v>0</v>
      </c>
      <c r="G2941">
        <v>0</v>
      </c>
      <c r="H2941">
        <v>0</v>
      </c>
      <c r="I2941">
        <v>0</v>
      </c>
      <c r="J2941" t="s">
        <v>1276</v>
      </c>
      <c r="K2941" t="str">
        <f>INDEX('Planning Periods'!$O$2:$O$540,MATCH('Table B Values'!A2941,'Planning Periods'!$A$2:$A$540,0))</f>
        <v>Los Angeles County</v>
      </c>
    </row>
    <row r="2942" spans="1:11">
      <c r="A2942" t="s">
        <v>1192</v>
      </c>
      <c r="B2942">
        <v>2017</v>
      </c>
      <c r="C2942">
        <v>0</v>
      </c>
      <c r="D2942">
        <v>0</v>
      </c>
      <c r="E2942">
        <v>1</v>
      </c>
      <c r="F2942">
        <v>0</v>
      </c>
      <c r="G2942">
        <v>0</v>
      </c>
      <c r="H2942">
        <v>9</v>
      </c>
      <c r="I2942">
        <v>25</v>
      </c>
      <c r="J2942" t="s">
        <v>1276</v>
      </c>
      <c r="K2942" t="str">
        <f>INDEX('Planning Periods'!$O$2:$O$540,MATCH('Table B Values'!A2942,'Planning Periods'!$A$2:$A$540,0))</f>
        <v>Contra Costa County</v>
      </c>
    </row>
    <row r="2943" spans="1:11">
      <c r="A2943" t="s">
        <v>1244</v>
      </c>
      <c r="B2943">
        <v>2017</v>
      </c>
      <c r="C2943">
        <v>0</v>
      </c>
      <c r="D2943">
        <v>0</v>
      </c>
      <c r="E2943">
        <v>0</v>
      </c>
      <c r="F2943">
        <v>0</v>
      </c>
      <c r="G2943">
        <v>0</v>
      </c>
      <c r="H2943">
        <v>0</v>
      </c>
      <c r="I2943" s="359">
        <v>4</v>
      </c>
      <c r="J2943" t="s">
        <v>1276</v>
      </c>
      <c r="K2943" t="str">
        <f>INDEX('Planning Periods'!$O$2:$O$540,MATCH('Table B Values'!A2943,'Planning Periods'!$A$2:$A$540,0))</f>
        <v>Santa Barbara County</v>
      </c>
    </row>
    <row r="2944" spans="1:11">
      <c r="A2944" t="s">
        <v>907</v>
      </c>
      <c r="B2944">
        <v>2017</v>
      </c>
      <c r="C2944">
        <v>158</v>
      </c>
      <c r="D2944">
        <v>0</v>
      </c>
      <c r="E2944">
        <v>4</v>
      </c>
      <c r="F2944">
        <v>0</v>
      </c>
      <c r="G2944">
        <v>0</v>
      </c>
      <c r="H2944">
        <v>0</v>
      </c>
      <c r="I2944">
        <v>363</v>
      </c>
      <c r="J2944" t="s">
        <v>1276</v>
      </c>
      <c r="K2944" t="str">
        <f>INDEX('Planning Periods'!$O$2:$O$540,MATCH('Table B Values'!A2944,'Planning Periods'!$A$2:$A$540,0))</f>
        <v>Los Angeles County</v>
      </c>
    </row>
    <row r="2945" spans="1:11">
      <c r="A2945" t="s">
        <v>1196</v>
      </c>
      <c r="B2945">
        <v>2017</v>
      </c>
      <c r="C2945">
        <v>0</v>
      </c>
      <c r="D2945">
        <v>0</v>
      </c>
      <c r="E2945">
        <v>0</v>
      </c>
      <c r="F2945">
        <v>0</v>
      </c>
      <c r="G2945">
        <v>0</v>
      </c>
      <c r="H2945">
        <v>1</v>
      </c>
      <c r="I2945">
        <v>11</v>
      </c>
      <c r="J2945" t="s">
        <v>1276</v>
      </c>
      <c r="K2945" t="str">
        <f>INDEX('Planning Periods'!$O$2:$O$540,MATCH('Table B Values'!A2945,'Planning Periods'!$A$2:$A$540,0))</f>
        <v>Placer County</v>
      </c>
    </row>
    <row r="2946" spans="1:11">
      <c r="A2946" t="s">
        <v>1243</v>
      </c>
      <c r="B2946">
        <v>2017</v>
      </c>
      <c r="C2946">
        <v>0</v>
      </c>
      <c r="D2946">
        <v>0</v>
      </c>
      <c r="E2946">
        <v>0</v>
      </c>
      <c r="F2946">
        <v>2</v>
      </c>
      <c r="G2946">
        <v>0</v>
      </c>
      <c r="H2946">
        <v>5</v>
      </c>
      <c r="I2946">
        <v>11</v>
      </c>
      <c r="J2946" t="s">
        <v>1276</v>
      </c>
      <c r="K2946" t="str">
        <f>INDEX('Planning Periods'!$O$2:$O$540,MATCH('Table B Values'!A2946,'Planning Periods'!$A$2:$A$540,0))</f>
        <v>Los Angeles County</v>
      </c>
    </row>
    <row r="2947" spans="1:11">
      <c r="A2947" t="s">
        <v>1181</v>
      </c>
      <c r="B2947">
        <v>2017</v>
      </c>
      <c r="C2947">
        <v>52</v>
      </c>
      <c r="D2947">
        <v>0</v>
      </c>
      <c r="E2947">
        <v>24</v>
      </c>
      <c r="F2947">
        <v>0</v>
      </c>
      <c r="G2947">
        <v>0</v>
      </c>
      <c r="H2947">
        <v>15</v>
      </c>
      <c r="I2947">
        <v>311</v>
      </c>
      <c r="J2947" t="s">
        <v>1276</v>
      </c>
      <c r="K2947" t="str">
        <f>INDEX('Planning Periods'!$O$2:$O$540,MATCH('Table B Values'!A2947,'Planning Periods'!$A$2:$A$540,0))</f>
        <v>Alameda County</v>
      </c>
    </row>
    <row r="2948" spans="1:11">
      <c r="A2948" t="s">
        <v>1182</v>
      </c>
      <c r="B2948">
        <v>2017</v>
      </c>
      <c r="C2948">
        <v>0</v>
      </c>
      <c r="D2948">
        <v>0</v>
      </c>
      <c r="E2948">
        <v>5</v>
      </c>
      <c r="F2948">
        <v>0</v>
      </c>
      <c r="G2948">
        <v>0</v>
      </c>
      <c r="H2948">
        <v>0</v>
      </c>
      <c r="I2948">
        <v>69</v>
      </c>
      <c r="J2948" t="s">
        <v>1276</v>
      </c>
      <c r="K2948" t="str">
        <f>INDEX('Planning Periods'!$O$2:$O$540,MATCH('Table B Values'!A2948,'Planning Periods'!$A$2:$A$540,0))</f>
        <v>Merced County</v>
      </c>
    </row>
    <row r="2949" spans="1:11">
      <c r="A2949" t="s">
        <v>1183</v>
      </c>
      <c r="B2949">
        <v>2017</v>
      </c>
      <c r="C2949">
        <v>52</v>
      </c>
      <c r="D2949">
        <v>0</v>
      </c>
      <c r="E2949">
        <v>27</v>
      </c>
      <c r="F2949">
        <v>0</v>
      </c>
      <c r="G2949">
        <v>0</v>
      </c>
      <c r="H2949">
        <v>0</v>
      </c>
      <c r="I2949">
        <v>211</v>
      </c>
      <c r="J2949" t="s">
        <v>1276</v>
      </c>
      <c r="K2949" t="str">
        <f>INDEX('Planning Periods'!$O$2:$O$540,MATCH('Table B Values'!A2949,'Planning Periods'!$A$2:$A$540,0))</f>
        <v>San Joaquin County</v>
      </c>
    </row>
    <row r="2950" spans="1:11">
      <c r="A2950" t="s">
        <v>910</v>
      </c>
      <c r="B2950">
        <v>2017</v>
      </c>
      <c r="C2950">
        <v>0</v>
      </c>
      <c r="D2950">
        <v>0</v>
      </c>
      <c r="E2950">
        <v>0</v>
      </c>
      <c r="F2950">
        <v>0</v>
      </c>
      <c r="G2950">
        <v>0</v>
      </c>
      <c r="H2950">
        <v>0</v>
      </c>
      <c r="I2950">
        <v>5</v>
      </c>
      <c r="J2950" t="s">
        <v>1276</v>
      </c>
      <c r="K2950" t="str">
        <f>INDEX('Planning Periods'!$O$2:$O$540,MATCH('Table B Values'!A2950,'Planning Periods'!$A$2:$A$540,0))</f>
        <v>Orange County</v>
      </c>
    </row>
    <row r="2951" spans="1:11">
      <c r="A2951" t="s">
        <v>1249</v>
      </c>
      <c r="B2951">
        <v>2017</v>
      </c>
      <c r="C2951">
        <v>0</v>
      </c>
      <c r="D2951">
        <v>0</v>
      </c>
      <c r="E2951">
        <v>0</v>
      </c>
      <c r="F2951">
        <v>0</v>
      </c>
      <c r="G2951">
        <v>0</v>
      </c>
      <c r="H2951">
        <v>0</v>
      </c>
      <c r="I2951">
        <v>217</v>
      </c>
      <c r="J2951" t="s">
        <v>1276</v>
      </c>
      <c r="K2951" t="str">
        <f>INDEX('Planning Periods'!$O$2:$O$540,MATCH('Table B Values'!A2951,'Planning Periods'!$A$2:$A$540,0))</f>
        <v>Merced County</v>
      </c>
    </row>
    <row r="2952" spans="1:11">
      <c r="A2952" t="s">
        <v>1248</v>
      </c>
      <c r="B2952">
        <v>2017</v>
      </c>
      <c r="C2952">
        <v>0</v>
      </c>
      <c r="D2952">
        <v>0</v>
      </c>
      <c r="E2952">
        <v>0</v>
      </c>
      <c r="F2952">
        <v>0</v>
      </c>
      <c r="G2952">
        <v>0</v>
      </c>
      <c r="H2952">
        <v>4</v>
      </c>
      <c r="I2952">
        <v>9</v>
      </c>
      <c r="J2952" t="s">
        <v>1276</v>
      </c>
      <c r="K2952" t="str">
        <f>INDEX('Planning Periods'!$O$2:$O$540,MATCH('Table B Values'!A2952,'Planning Periods'!$A$2:$A$540,0))</f>
        <v>Santa Clara County</v>
      </c>
    </row>
    <row r="2953" spans="1:11">
      <c r="A2953" t="s">
        <v>1246</v>
      </c>
      <c r="B2953">
        <v>2017</v>
      </c>
      <c r="C2953">
        <v>0</v>
      </c>
      <c r="D2953">
        <v>12</v>
      </c>
      <c r="E2953">
        <v>0</v>
      </c>
      <c r="F2953">
        <v>112</v>
      </c>
      <c r="G2953">
        <v>0</v>
      </c>
      <c r="H2953">
        <v>176</v>
      </c>
      <c r="I2953">
        <v>0</v>
      </c>
      <c r="J2953" t="s">
        <v>1276</v>
      </c>
      <c r="K2953" t="str">
        <f>INDEX('Planning Periods'!$O$2:$O$540,MATCH('Table B Values'!A2953,'Planning Periods'!$A$2:$A$540,0))</f>
        <v>Madera County</v>
      </c>
    </row>
    <row r="2954" spans="1:11">
      <c r="A2954" t="s">
        <v>905</v>
      </c>
      <c r="B2954">
        <v>2017</v>
      </c>
      <c r="C2954">
        <v>354</v>
      </c>
      <c r="D2954">
        <v>0</v>
      </c>
      <c r="E2954">
        <v>108</v>
      </c>
      <c r="F2954">
        <v>0</v>
      </c>
      <c r="G2954">
        <v>0</v>
      </c>
      <c r="H2954">
        <v>0</v>
      </c>
      <c r="I2954">
        <v>622</v>
      </c>
      <c r="J2954" t="s">
        <v>1276</v>
      </c>
      <c r="K2954" t="str">
        <f>INDEX('Planning Periods'!$O$2:$O$540,MATCH('Table B Values'!A2954,'Planning Periods'!$A$2:$A$540,0))</f>
        <v>Los Angeles County</v>
      </c>
    </row>
    <row r="2955" spans="1:11">
      <c r="A2955" t="s">
        <v>1242</v>
      </c>
      <c r="B2955">
        <v>2017</v>
      </c>
      <c r="C2955">
        <v>0</v>
      </c>
      <c r="D2955">
        <v>0</v>
      </c>
      <c r="E2955">
        <v>0</v>
      </c>
      <c r="F2955">
        <v>0</v>
      </c>
      <c r="G2955">
        <v>0</v>
      </c>
      <c r="H2955">
        <v>0</v>
      </c>
      <c r="I2955">
        <v>49</v>
      </c>
      <c r="J2955" t="s">
        <v>1276</v>
      </c>
      <c r="K2955" t="str">
        <f>INDEX('Planning Periods'!$O$2:$O$540,MATCH('Table B Values'!A2955,'Planning Periods'!$A$2:$A$540,0))</f>
        <v>Santa Clara County</v>
      </c>
    </row>
    <row r="2956" spans="1:11">
      <c r="A2956" t="s">
        <v>1245</v>
      </c>
      <c r="B2956">
        <v>2017</v>
      </c>
      <c r="C2956">
        <v>5</v>
      </c>
      <c r="D2956">
        <v>0</v>
      </c>
      <c r="E2956">
        <v>2</v>
      </c>
      <c r="F2956">
        <v>0</v>
      </c>
      <c r="G2956">
        <v>0</v>
      </c>
      <c r="H2956">
        <v>2</v>
      </c>
      <c r="I2956">
        <v>4</v>
      </c>
      <c r="J2956" t="s">
        <v>1276</v>
      </c>
      <c r="K2956" t="str">
        <f>INDEX('Planning Periods'!$O$2:$O$540,MATCH('Table B Values'!A2956,'Planning Periods'!$A$2:$A$540,0))</f>
        <v>Santa Clara County</v>
      </c>
    </row>
    <row r="2957" spans="1:11">
      <c r="A2957" t="s">
        <v>773</v>
      </c>
      <c r="B2957">
        <v>2017</v>
      </c>
      <c r="C2957">
        <v>697</v>
      </c>
      <c r="D2957">
        <v>0</v>
      </c>
      <c r="E2957">
        <v>255</v>
      </c>
      <c r="F2957">
        <v>0</v>
      </c>
      <c r="G2957">
        <v>0</v>
      </c>
      <c r="H2957">
        <v>27</v>
      </c>
      <c r="I2957">
        <v>13040</v>
      </c>
      <c r="J2957" t="s">
        <v>1276</v>
      </c>
      <c r="K2957" t="str">
        <f>INDEX('Planning Periods'!$O$2:$O$540,MATCH('Table B Values'!A2957,'Planning Periods'!$A$2:$A$540,0))</f>
        <v>Los Angeles County</v>
      </c>
    </row>
    <row r="2958" spans="1:11">
      <c r="A2958" t="s">
        <v>1035</v>
      </c>
      <c r="B2958">
        <v>2017</v>
      </c>
      <c r="C2958">
        <v>0</v>
      </c>
      <c r="D2958">
        <v>2</v>
      </c>
      <c r="E2958">
        <v>0</v>
      </c>
      <c r="F2958">
        <v>0</v>
      </c>
      <c r="G2958">
        <v>0</v>
      </c>
      <c r="H2958">
        <v>129</v>
      </c>
      <c r="I2958">
        <v>435</v>
      </c>
      <c r="J2958" t="s">
        <v>1276</v>
      </c>
      <c r="K2958" t="str">
        <f>INDEX('Planning Periods'!$O$2:$O$540,MATCH('Table B Values'!A2958,'Planning Periods'!$A$2:$A$540,0))</f>
        <v>Riverside County</v>
      </c>
    </row>
    <row r="2959" spans="1:11">
      <c r="A2959" t="s">
        <v>1033</v>
      </c>
      <c r="B2959">
        <v>2017</v>
      </c>
      <c r="C2959">
        <v>0</v>
      </c>
      <c r="D2959">
        <v>0</v>
      </c>
      <c r="E2959">
        <v>0</v>
      </c>
      <c r="F2959">
        <v>0</v>
      </c>
      <c r="G2959">
        <v>0</v>
      </c>
      <c r="H2959">
        <v>2</v>
      </c>
      <c r="I2959">
        <v>749</v>
      </c>
      <c r="J2959" t="s">
        <v>1276</v>
      </c>
      <c r="K2959" t="str">
        <f>INDEX('Planning Periods'!$O$2:$O$540,MATCH('Table B Values'!A2959,'Planning Periods'!$A$2:$A$540,0))</f>
        <v>Orange County</v>
      </c>
    </row>
    <row r="2960" spans="1:11">
      <c r="A2960" t="s">
        <v>1040</v>
      </c>
      <c r="B2960">
        <v>2017</v>
      </c>
      <c r="C2960">
        <v>0</v>
      </c>
      <c r="D2960">
        <v>0</v>
      </c>
      <c r="E2960">
        <v>0</v>
      </c>
      <c r="F2960">
        <v>0</v>
      </c>
      <c r="G2960">
        <v>0</v>
      </c>
      <c r="H2960">
        <v>0</v>
      </c>
      <c r="I2960">
        <v>4</v>
      </c>
      <c r="J2960" t="s">
        <v>1276</v>
      </c>
      <c r="K2960" t="str">
        <f>INDEX('Planning Periods'!$O$2:$O$540,MATCH('Table B Values'!A2960,'Planning Periods'!$A$2:$A$540,0))</f>
        <v>Lake County</v>
      </c>
    </row>
    <row r="2961" spans="1:11">
      <c r="A2961" t="s">
        <v>1306</v>
      </c>
      <c r="B2961">
        <v>2017</v>
      </c>
      <c r="C2961">
        <v>0</v>
      </c>
      <c r="D2961">
        <v>0</v>
      </c>
      <c r="E2961">
        <v>0</v>
      </c>
      <c r="F2961">
        <v>0</v>
      </c>
      <c r="G2961">
        <v>0</v>
      </c>
      <c r="H2961">
        <v>0</v>
      </c>
      <c r="I2961">
        <v>0</v>
      </c>
      <c r="J2961" t="s">
        <v>1276</v>
      </c>
      <c r="K2961" t="str">
        <f>INDEX('Planning Periods'!$O$2:$O$540,MATCH('Table B Values'!A2961,'Planning Periods'!$A$2:$A$540,0))</f>
        <v>Orange County</v>
      </c>
    </row>
    <row r="2962" spans="1:11">
      <c r="A2962" t="s">
        <v>1046</v>
      </c>
      <c r="B2962">
        <v>2017</v>
      </c>
      <c r="C2962">
        <v>0</v>
      </c>
      <c r="D2962">
        <v>0</v>
      </c>
      <c r="E2962">
        <v>1</v>
      </c>
      <c r="F2962">
        <v>0</v>
      </c>
      <c r="G2962">
        <v>0</v>
      </c>
      <c r="H2962">
        <v>3</v>
      </c>
      <c r="I2962">
        <v>19</v>
      </c>
      <c r="J2962" t="s">
        <v>1276</v>
      </c>
      <c r="K2962" t="str">
        <f>INDEX('Planning Periods'!$O$2:$O$540,MATCH('Table B Values'!A2962,'Planning Periods'!$A$2:$A$540,0))</f>
        <v>Orange County</v>
      </c>
    </row>
    <row r="2963" spans="1:11">
      <c r="A2963" t="s">
        <v>1191</v>
      </c>
      <c r="B2963">
        <v>2017</v>
      </c>
      <c r="C2963">
        <v>0</v>
      </c>
      <c r="D2963">
        <v>0</v>
      </c>
      <c r="E2963">
        <v>0</v>
      </c>
      <c r="F2963">
        <v>0</v>
      </c>
      <c r="G2963">
        <v>0</v>
      </c>
      <c r="H2963">
        <v>1</v>
      </c>
      <c r="I2963">
        <v>1</v>
      </c>
      <c r="J2963" t="s">
        <v>1276</v>
      </c>
      <c r="K2963" t="str">
        <f>INDEX('Planning Periods'!$O$2:$O$540,MATCH('Table B Values'!A2963,'Planning Periods'!$A$2:$A$540,0))</f>
        <v>Orange County</v>
      </c>
    </row>
    <row r="2964" spans="1:11">
      <c r="A2964" t="s">
        <v>885</v>
      </c>
      <c r="B2964">
        <v>2017</v>
      </c>
      <c r="C2964">
        <v>0</v>
      </c>
      <c r="D2964">
        <v>0</v>
      </c>
      <c r="E2964">
        <v>24</v>
      </c>
      <c r="F2964">
        <v>0</v>
      </c>
      <c r="G2964">
        <v>0</v>
      </c>
      <c r="H2964">
        <v>0</v>
      </c>
      <c r="I2964">
        <v>211</v>
      </c>
      <c r="J2964" t="s">
        <v>1276</v>
      </c>
      <c r="K2964" t="str">
        <f>INDEX('Planning Periods'!$O$2:$O$540,MATCH('Table B Values'!A2964,'Planning Periods'!$A$2:$A$540,0))</f>
        <v>Orange County</v>
      </c>
    </row>
    <row r="2965" spans="1:11">
      <c r="A2965" t="s">
        <v>1038</v>
      </c>
      <c r="B2965">
        <v>2017</v>
      </c>
      <c r="C2965">
        <v>0</v>
      </c>
      <c r="D2965">
        <v>2</v>
      </c>
      <c r="E2965">
        <v>0</v>
      </c>
      <c r="F2965">
        <v>0</v>
      </c>
      <c r="G2965">
        <v>0</v>
      </c>
      <c r="H2965">
        <v>0</v>
      </c>
      <c r="I2965">
        <v>48</v>
      </c>
      <c r="J2965" t="s">
        <v>1276</v>
      </c>
      <c r="K2965" t="str">
        <f>INDEX('Planning Periods'!$O$2:$O$540,MATCH('Table B Values'!A2965,'Planning Periods'!$A$2:$A$540,0))</f>
        <v>Los Angeles County</v>
      </c>
    </row>
    <row r="2966" spans="1:11">
      <c r="A2966" t="s">
        <v>891</v>
      </c>
      <c r="B2966">
        <v>2017</v>
      </c>
      <c r="C2966">
        <v>0</v>
      </c>
      <c r="D2966">
        <v>0</v>
      </c>
      <c r="E2966">
        <v>0</v>
      </c>
      <c r="F2966">
        <v>0</v>
      </c>
      <c r="G2966">
        <v>0</v>
      </c>
      <c r="H2966">
        <v>4</v>
      </c>
      <c r="I2966">
        <v>223</v>
      </c>
      <c r="J2966" t="s">
        <v>1276</v>
      </c>
      <c r="K2966" t="str">
        <f>INDEX('Planning Periods'!$O$2:$O$540,MATCH('Table B Values'!A2966,'Planning Periods'!$A$2:$A$540,0))</f>
        <v>Placer County</v>
      </c>
    </row>
    <row r="2967" spans="1:11">
      <c r="A2967" t="s">
        <v>1185</v>
      </c>
      <c r="B2967">
        <v>2017</v>
      </c>
      <c r="C2967">
        <v>32</v>
      </c>
      <c r="D2967">
        <v>1</v>
      </c>
      <c r="E2967">
        <v>18</v>
      </c>
      <c r="F2967">
        <v>1</v>
      </c>
      <c r="G2967">
        <v>0</v>
      </c>
      <c r="H2967">
        <v>20</v>
      </c>
      <c r="I2967">
        <v>0</v>
      </c>
      <c r="J2967" t="s">
        <v>1276</v>
      </c>
      <c r="K2967" t="str">
        <f>INDEX('Planning Periods'!$O$2:$O$540,MATCH('Table B Values'!A2967,'Planning Periods'!$A$2:$A$540,0))</f>
        <v>Tulare County</v>
      </c>
    </row>
    <row r="2968" spans="1:11">
      <c r="A2968" t="s">
        <v>893</v>
      </c>
      <c r="B2968">
        <v>2017</v>
      </c>
      <c r="C2968">
        <v>0</v>
      </c>
      <c r="D2968">
        <v>0</v>
      </c>
      <c r="E2968">
        <v>0</v>
      </c>
      <c r="F2968">
        <v>0</v>
      </c>
      <c r="G2968">
        <v>0</v>
      </c>
      <c r="H2968">
        <v>0</v>
      </c>
      <c r="I2968">
        <v>1</v>
      </c>
      <c r="J2968" t="s">
        <v>1276</v>
      </c>
      <c r="K2968" t="str">
        <f>INDEX('Planning Periods'!$O$2:$O$540,MATCH('Table B Values'!A2968,'Planning Periods'!$A$2:$A$540,0))</f>
        <v>Sutter County</v>
      </c>
    </row>
    <row r="2969" spans="1:11">
      <c r="A2969" t="s">
        <v>898</v>
      </c>
      <c r="B2969">
        <v>2017</v>
      </c>
      <c r="C2969">
        <v>0</v>
      </c>
      <c r="D2969">
        <v>0</v>
      </c>
      <c r="E2969">
        <v>5</v>
      </c>
      <c r="F2969">
        <v>0</v>
      </c>
      <c r="G2969">
        <v>0</v>
      </c>
      <c r="H2969">
        <v>14</v>
      </c>
      <c r="I2969">
        <v>7</v>
      </c>
      <c r="J2969" t="s">
        <v>1276</v>
      </c>
      <c r="K2969" t="str">
        <f>INDEX('Planning Periods'!$O$2:$O$540,MATCH('Table B Values'!A2969,'Planning Periods'!$A$2:$A$540,0))</f>
        <v>San Diego County</v>
      </c>
    </row>
    <row r="2970" spans="1:11">
      <c r="A2970" t="s">
        <v>1178</v>
      </c>
      <c r="B2970">
        <v>2017</v>
      </c>
      <c r="C2970">
        <v>0</v>
      </c>
      <c r="D2970">
        <v>0</v>
      </c>
      <c r="E2970">
        <v>0</v>
      </c>
      <c r="F2970">
        <v>1</v>
      </c>
      <c r="G2970">
        <v>0</v>
      </c>
      <c r="H2970">
        <v>0</v>
      </c>
      <c r="I2970">
        <v>0</v>
      </c>
      <c r="J2970" t="s">
        <v>1276</v>
      </c>
      <c r="K2970" t="str">
        <f>INDEX('Planning Periods'!$O$2:$O$540,MATCH('Table B Values'!A2970,'Planning Periods'!$A$2:$A$540,0))</f>
        <v>Marin County</v>
      </c>
    </row>
    <row r="2971" spans="1:11">
      <c r="A2971" t="s">
        <v>1179</v>
      </c>
      <c r="B2971">
        <v>2017</v>
      </c>
      <c r="C2971">
        <v>0</v>
      </c>
      <c r="D2971">
        <v>0</v>
      </c>
      <c r="E2971">
        <v>0</v>
      </c>
      <c r="F2971">
        <v>0</v>
      </c>
      <c r="G2971">
        <v>0</v>
      </c>
      <c r="H2971">
        <v>0</v>
      </c>
      <c r="I2971">
        <v>297</v>
      </c>
      <c r="J2971" t="s">
        <v>1276</v>
      </c>
      <c r="K2971" t="str">
        <f>INDEX('Planning Periods'!$O$2:$O$540,MATCH('Table B Values'!A2971,'Planning Periods'!$A$2:$A$540,0))</f>
        <v>San Joaquin County</v>
      </c>
    </row>
    <row r="2972" spans="1:11">
      <c r="A2972" t="s">
        <v>1180</v>
      </c>
      <c r="B2972">
        <v>2017</v>
      </c>
      <c r="C2972">
        <v>0</v>
      </c>
      <c r="D2972">
        <v>0</v>
      </c>
      <c r="E2972">
        <v>0</v>
      </c>
      <c r="F2972">
        <v>0</v>
      </c>
      <c r="G2972">
        <v>0</v>
      </c>
      <c r="H2972">
        <v>0</v>
      </c>
      <c r="I2972">
        <v>13</v>
      </c>
      <c r="J2972" t="s">
        <v>1276</v>
      </c>
      <c r="K2972" t="str">
        <f>INDEX('Planning Periods'!$O$2:$O$540,MATCH('Table B Values'!A2972,'Planning Periods'!$A$2:$A$540,0))</f>
        <v>Los Angeles County</v>
      </c>
    </row>
    <row r="2973" spans="1:11">
      <c r="A2973" t="s">
        <v>1168</v>
      </c>
      <c r="B2973">
        <v>2017</v>
      </c>
      <c r="C2973">
        <v>0</v>
      </c>
      <c r="D2973">
        <v>0</v>
      </c>
      <c r="E2973">
        <v>0</v>
      </c>
      <c r="F2973">
        <v>0</v>
      </c>
      <c r="G2973">
        <v>0</v>
      </c>
      <c r="H2973">
        <v>91</v>
      </c>
      <c r="I2973">
        <v>219</v>
      </c>
      <c r="J2973" t="s">
        <v>1276</v>
      </c>
      <c r="K2973" t="str">
        <f>INDEX('Planning Periods'!$O$2:$O$540,MATCH('Table B Values'!A2973,'Planning Periods'!$A$2:$A$540,0))</f>
        <v>San Benito County</v>
      </c>
    </row>
    <row r="2974" spans="1:11">
      <c r="A2974" t="s">
        <v>1272</v>
      </c>
      <c r="B2974">
        <v>2017</v>
      </c>
      <c r="C2974">
        <v>0</v>
      </c>
      <c r="D2974">
        <v>0</v>
      </c>
      <c r="E2974">
        <v>0</v>
      </c>
      <c r="F2974">
        <v>0</v>
      </c>
      <c r="G2974">
        <v>0</v>
      </c>
      <c r="H2974">
        <v>1</v>
      </c>
      <c r="I2974">
        <v>0</v>
      </c>
      <c r="J2974" t="s">
        <v>1276</v>
      </c>
      <c r="K2974" t="str">
        <f>INDEX('Planning Periods'!$O$2:$O$540,MATCH('Table B Values'!A2974,'Planning Periods'!$A$2:$A$540,0))</f>
        <v>Siskiyou County</v>
      </c>
    </row>
    <row r="2975" spans="1:11">
      <c r="A2975" t="s">
        <v>969</v>
      </c>
      <c r="B2975">
        <v>2017</v>
      </c>
      <c r="C2975">
        <v>0</v>
      </c>
      <c r="D2975">
        <v>0</v>
      </c>
      <c r="E2975">
        <v>0</v>
      </c>
      <c r="F2975">
        <v>0</v>
      </c>
      <c r="G2975">
        <v>0</v>
      </c>
      <c r="H2975">
        <v>0</v>
      </c>
      <c r="I2975">
        <v>16</v>
      </c>
      <c r="J2975" t="s">
        <v>1276</v>
      </c>
      <c r="K2975" t="str">
        <f>INDEX('Planning Periods'!$O$2:$O$540,MATCH('Table B Values'!A2975,'Planning Periods'!$A$2:$A$540,0))</f>
        <v>Humboldt County</v>
      </c>
    </row>
    <row r="2976" spans="1:11">
      <c r="A2976" t="s">
        <v>1134</v>
      </c>
      <c r="B2976">
        <v>2017</v>
      </c>
      <c r="C2976">
        <v>0</v>
      </c>
      <c r="D2976">
        <v>0</v>
      </c>
      <c r="E2976">
        <v>0</v>
      </c>
      <c r="F2976">
        <v>2</v>
      </c>
      <c r="G2976">
        <v>0</v>
      </c>
      <c r="H2976">
        <v>2</v>
      </c>
      <c r="I2976">
        <v>6</v>
      </c>
      <c r="J2976" t="s">
        <v>1276</v>
      </c>
      <c r="K2976" t="str">
        <f>INDEX('Planning Periods'!$O$2:$O$540,MATCH('Table B Values'!A2976,'Planning Periods'!$A$2:$A$540,0))</f>
        <v>Tulare County</v>
      </c>
    </row>
    <row r="2977" spans="1:11">
      <c r="A2977" t="s">
        <v>903</v>
      </c>
      <c r="B2977">
        <v>2017</v>
      </c>
      <c r="C2977">
        <v>46</v>
      </c>
      <c r="D2977">
        <v>0</v>
      </c>
      <c r="E2977">
        <v>34</v>
      </c>
      <c r="F2977">
        <v>0</v>
      </c>
      <c r="G2977">
        <v>0</v>
      </c>
      <c r="H2977">
        <v>5</v>
      </c>
      <c r="I2977">
        <v>410</v>
      </c>
      <c r="J2977" t="s">
        <v>1276</v>
      </c>
      <c r="K2977" t="str">
        <f>INDEX('Planning Periods'!$O$2:$O$540,MATCH('Table B Values'!A2977,'Planning Periods'!$A$2:$A$540,0))</f>
        <v>San Diego County</v>
      </c>
    </row>
    <row r="2978" spans="1:11">
      <c r="A2978" t="s">
        <v>819</v>
      </c>
      <c r="B2978">
        <v>2017</v>
      </c>
      <c r="C2978">
        <v>35</v>
      </c>
      <c r="D2978">
        <v>0</v>
      </c>
      <c r="E2978">
        <v>62</v>
      </c>
      <c r="F2978">
        <v>0</v>
      </c>
      <c r="G2978">
        <v>0</v>
      </c>
      <c r="H2978">
        <v>0</v>
      </c>
      <c r="I2978">
        <v>433</v>
      </c>
      <c r="J2978" t="s">
        <v>1276</v>
      </c>
      <c r="K2978" t="str">
        <f>INDEX('Planning Periods'!$O$2:$O$540,MATCH('Table B Values'!A2978,'Planning Periods'!$A$2:$A$540,0))</f>
        <v>Sacramento County</v>
      </c>
    </row>
    <row r="2979" spans="1:11">
      <c r="A2979" t="s">
        <v>1129</v>
      </c>
      <c r="B2979">
        <v>2017</v>
      </c>
      <c r="C2979">
        <v>81</v>
      </c>
      <c r="D2979">
        <v>0</v>
      </c>
      <c r="E2979">
        <v>16</v>
      </c>
      <c r="F2979">
        <v>0</v>
      </c>
      <c r="G2979">
        <v>0</v>
      </c>
      <c r="H2979">
        <v>14</v>
      </c>
      <c r="I2979">
        <v>201</v>
      </c>
      <c r="J2979" t="s">
        <v>1276</v>
      </c>
      <c r="K2979" t="str">
        <f>INDEX('Planning Periods'!$O$2:$O$540,MATCH('Table B Values'!A2979,'Planning Periods'!$A$2:$A$540,0))</f>
        <v>Alameda County</v>
      </c>
    </row>
    <row r="2980" spans="1:11">
      <c r="A2980" t="s">
        <v>1007</v>
      </c>
      <c r="B2980">
        <v>2017</v>
      </c>
      <c r="C2980">
        <v>4</v>
      </c>
      <c r="D2980">
        <v>0</v>
      </c>
      <c r="E2980">
        <v>1</v>
      </c>
      <c r="F2980">
        <v>0</v>
      </c>
      <c r="G2980">
        <v>0</v>
      </c>
      <c r="H2980">
        <v>0</v>
      </c>
      <c r="I2980">
        <v>109</v>
      </c>
      <c r="J2980" t="s">
        <v>1276</v>
      </c>
      <c r="K2980" t="str">
        <f>INDEX('Planning Periods'!$O$2:$O$540,MATCH('Table B Values'!A2980,'Planning Periods'!$A$2:$A$540,0))</f>
        <v>San Diego County</v>
      </c>
    </row>
    <row r="2981" spans="1:11">
      <c r="A2981" t="s">
        <v>1130</v>
      </c>
      <c r="B2981">
        <v>2017</v>
      </c>
      <c r="C2981">
        <v>1</v>
      </c>
      <c r="D2981">
        <v>0</v>
      </c>
      <c r="E2981">
        <v>1</v>
      </c>
      <c r="F2981">
        <v>0</v>
      </c>
      <c r="G2981">
        <v>0</v>
      </c>
      <c r="H2981">
        <v>1</v>
      </c>
      <c r="I2981">
        <v>5</v>
      </c>
      <c r="J2981" t="s">
        <v>1276</v>
      </c>
      <c r="K2981" t="str">
        <f>INDEX('Planning Periods'!$O$2:$O$540,MATCH('Table B Values'!A2981,'Planning Periods'!$A$2:$A$540,0))</f>
        <v>Marin County</v>
      </c>
    </row>
    <row r="2982" spans="1:11">
      <c r="A2982" t="s">
        <v>870</v>
      </c>
      <c r="B2982">
        <v>2017</v>
      </c>
      <c r="C2982">
        <v>6</v>
      </c>
      <c r="D2982">
        <v>0</v>
      </c>
      <c r="E2982">
        <v>0</v>
      </c>
      <c r="F2982">
        <v>0</v>
      </c>
      <c r="G2982">
        <v>0</v>
      </c>
      <c r="H2982">
        <v>358</v>
      </c>
      <c r="I2982">
        <v>138</v>
      </c>
      <c r="J2982" t="s">
        <v>1276</v>
      </c>
      <c r="K2982" t="str">
        <f>INDEX('Planning Periods'!$O$2:$O$540,MATCH('Table B Values'!A2982,'Planning Periods'!$A$2:$A$540,0))</f>
        <v>Sacramento County</v>
      </c>
    </row>
    <row r="2983" spans="1:11">
      <c r="A2983" t="s">
        <v>964</v>
      </c>
      <c r="B2983">
        <v>2017</v>
      </c>
      <c r="C2983">
        <v>0</v>
      </c>
      <c r="D2983">
        <v>0</v>
      </c>
      <c r="E2983">
        <v>0</v>
      </c>
      <c r="F2983">
        <v>0</v>
      </c>
      <c r="G2983">
        <v>0</v>
      </c>
      <c r="H2983">
        <v>0</v>
      </c>
      <c r="I2983">
        <v>435</v>
      </c>
      <c r="J2983" t="s">
        <v>1276</v>
      </c>
      <c r="K2983" t="str">
        <f>INDEX('Planning Periods'!$O$2:$O$540,MATCH('Table B Values'!A2983,'Planning Periods'!$A$2:$A$540,0))</f>
        <v>San Bernardino County</v>
      </c>
    </row>
    <row r="2984" spans="1:11">
      <c r="A2984" t="s">
        <v>967</v>
      </c>
      <c r="B2984">
        <v>2017</v>
      </c>
      <c r="C2984">
        <v>0</v>
      </c>
      <c r="D2984">
        <v>0</v>
      </c>
      <c r="E2984">
        <v>0</v>
      </c>
      <c r="F2984">
        <v>0</v>
      </c>
      <c r="G2984">
        <v>0</v>
      </c>
      <c r="H2984">
        <v>4</v>
      </c>
      <c r="I2984">
        <v>5</v>
      </c>
      <c r="J2984" t="s">
        <v>1276</v>
      </c>
      <c r="K2984" t="str">
        <f>INDEX('Planning Periods'!$O$2:$O$540,MATCH('Table B Values'!A2984,'Planning Periods'!$A$2:$A$540,0))</f>
        <v>Humboldt County</v>
      </c>
    </row>
    <row r="2985" spans="1:11">
      <c r="A2985" t="s">
        <v>1110</v>
      </c>
      <c r="B2985">
        <v>2017</v>
      </c>
      <c r="C2985">
        <v>15</v>
      </c>
      <c r="D2985">
        <v>0</v>
      </c>
      <c r="E2985">
        <v>15</v>
      </c>
      <c r="F2985">
        <v>0</v>
      </c>
      <c r="G2985">
        <v>0</v>
      </c>
      <c r="H2985">
        <v>0</v>
      </c>
      <c r="I2985">
        <v>0</v>
      </c>
      <c r="J2985" t="s">
        <v>1276</v>
      </c>
      <c r="K2985" t="str">
        <f>INDEX('Planning Periods'!$O$2:$O$540,MATCH('Table B Values'!A2985,'Planning Periods'!$A$2:$A$540,0))</f>
        <v>Fresno County</v>
      </c>
    </row>
    <row r="2986" spans="1:11">
      <c r="A2986" t="s">
        <v>1131</v>
      </c>
      <c r="B2986">
        <v>2017</v>
      </c>
      <c r="C2986">
        <v>0</v>
      </c>
      <c r="D2986">
        <v>0</v>
      </c>
      <c r="E2986">
        <v>0</v>
      </c>
      <c r="F2986">
        <v>0</v>
      </c>
      <c r="G2986">
        <v>0</v>
      </c>
      <c r="H2986">
        <v>1</v>
      </c>
      <c r="I2986">
        <v>435</v>
      </c>
      <c r="J2986" t="s">
        <v>1276</v>
      </c>
      <c r="K2986" t="str">
        <f>INDEX('Planning Periods'!$O$2:$O$540,MATCH('Table B Values'!A2986,'Planning Periods'!$A$2:$A$540,0))</f>
        <v>Solano County</v>
      </c>
    </row>
    <row r="2987" spans="1:11">
      <c r="A2987" t="s">
        <v>1133</v>
      </c>
      <c r="B2987">
        <v>2017</v>
      </c>
      <c r="C2987">
        <v>0</v>
      </c>
      <c r="D2987">
        <v>6</v>
      </c>
      <c r="E2987">
        <v>0</v>
      </c>
      <c r="F2987">
        <v>7</v>
      </c>
      <c r="G2987">
        <v>0</v>
      </c>
      <c r="H2987">
        <v>5</v>
      </c>
      <c r="I2987">
        <v>5</v>
      </c>
      <c r="J2987" t="s">
        <v>1276</v>
      </c>
      <c r="K2987" t="str">
        <f>INDEX('Planning Periods'!$O$2:$O$540,MATCH('Table B Values'!A2987,'Planning Periods'!$A$2:$A$540,0))</f>
        <v>Tulare County</v>
      </c>
    </row>
    <row r="2988" spans="1:11">
      <c r="A2988" t="s">
        <v>973</v>
      </c>
      <c r="B2988">
        <v>2017</v>
      </c>
      <c r="C2988">
        <v>0</v>
      </c>
      <c r="D2988">
        <v>0</v>
      </c>
      <c r="E2988">
        <v>0</v>
      </c>
      <c r="F2988">
        <v>0</v>
      </c>
      <c r="G2988">
        <v>0</v>
      </c>
      <c r="H2988">
        <v>2</v>
      </c>
      <c r="I2988">
        <v>0</v>
      </c>
      <c r="J2988" t="s">
        <v>1276</v>
      </c>
      <c r="K2988" t="str">
        <f>INDEX('Planning Periods'!$O$2:$O$540,MATCH('Table B Values'!A2988,'Planning Periods'!$A$2:$A$540,0))</f>
        <v>Humboldt County</v>
      </c>
    </row>
    <row r="2989" spans="1:11">
      <c r="A2989" t="s">
        <v>940</v>
      </c>
      <c r="B2989">
        <v>2017</v>
      </c>
      <c r="C2989">
        <v>0</v>
      </c>
      <c r="D2989">
        <v>0</v>
      </c>
      <c r="E2989">
        <v>0</v>
      </c>
      <c r="F2989">
        <v>0</v>
      </c>
      <c r="G2989">
        <v>0</v>
      </c>
      <c r="H2989">
        <v>1</v>
      </c>
      <c r="I2989">
        <v>1</v>
      </c>
      <c r="J2989" t="s">
        <v>1276</v>
      </c>
      <c r="K2989" t="str">
        <f>INDEX('Planning Periods'!$O$2:$O$540,MATCH('Table B Values'!A2989,'Planning Periods'!$A$2:$A$540,0))</f>
        <v>Los Angeles County</v>
      </c>
    </row>
    <row r="2990" spans="1:11">
      <c r="A2990" t="s">
        <v>1059</v>
      </c>
      <c r="B2990">
        <v>2017</v>
      </c>
      <c r="C2990">
        <v>0</v>
      </c>
      <c r="D2990">
        <v>0</v>
      </c>
      <c r="E2990">
        <v>0</v>
      </c>
      <c r="F2990">
        <v>0</v>
      </c>
      <c r="G2990">
        <v>0</v>
      </c>
      <c r="H2990">
        <v>8</v>
      </c>
      <c r="I2990">
        <v>1187</v>
      </c>
      <c r="J2990" t="s">
        <v>1276</v>
      </c>
      <c r="K2990" t="str">
        <f>INDEX('Planning Periods'!$O$2:$O$540,MATCH('Table B Values'!A2990,'Planning Periods'!$A$2:$A$540,0))</f>
        <v>Alameda County</v>
      </c>
    </row>
    <row r="2991" spans="1:11">
      <c r="A2991" t="s">
        <v>1194</v>
      </c>
      <c r="B2991">
        <v>2017</v>
      </c>
      <c r="C2991">
        <v>0</v>
      </c>
      <c r="D2991">
        <v>0</v>
      </c>
      <c r="E2991">
        <v>0</v>
      </c>
      <c r="F2991">
        <v>0</v>
      </c>
      <c r="G2991">
        <v>0</v>
      </c>
      <c r="H2991">
        <v>0</v>
      </c>
      <c r="I2991">
        <v>1</v>
      </c>
      <c r="J2991" t="s">
        <v>1276</v>
      </c>
      <c r="K2991" t="str">
        <f>INDEX('Planning Periods'!$O$2:$O$540,MATCH('Table B Values'!A2991,'Planning Periods'!$A$2:$A$540,0))</f>
        <v>Siskiyou County</v>
      </c>
    </row>
    <row r="2992" spans="1:11">
      <c r="A2992" t="s">
        <v>993</v>
      </c>
      <c r="B2992">
        <v>2017</v>
      </c>
      <c r="C2992">
        <v>0</v>
      </c>
      <c r="D2992">
        <v>0</v>
      </c>
      <c r="E2992">
        <v>0</v>
      </c>
      <c r="F2992">
        <v>0</v>
      </c>
      <c r="G2992">
        <v>0</v>
      </c>
      <c r="H2992">
        <v>0</v>
      </c>
      <c r="I2992">
        <v>135</v>
      </c>
      <c r="J2992" t="s">
        <v>1276</v>
      </c>
      <c r="K2992" t="str">
        <f>INDEX('Planning Periods'!$O$2:$O$540,MATCH('Table B Values'!A2992,'Planning Periods'!$A$2:$A$540,0))</f>
        <v>Los Angeles County</v>
      </c>
    </row>
    <row r="2993" spans="1:11">
      <c r="A2993" t="s">
        <v>1065</v>
      </c>
      <c r="B2993">
        <v>2017</v>
      </c>
      <c r="C2993">
        <v>43</v>
      </c>
      <c r="D2993">
        <v>0</v>
      </c>
      <c r="E2993">
        <v>0</v>
      </c>
      <c r="F2993">
        <v>19</v>
      </c>
      <c r="G2993">
        <v>0</v>
      </c>
      <c r="H2993">
        <v>46</v>
      </c>
      <c r="I2993">
        <v>11</v>
      </c>
      <c r="J2993" t="s">
        <v>1276</v>
      </c>
      <c r="K2993" t="str">
        <f>INDEX('Planning Periods'!$O$2:$O$540,MATCH('Table B Values'!A2993,'Planning Periods'!$A$2:$A$540,0))</f>
        <v>Tulare County</v>
      </c>
    </row>
    <row r="2994" spans="1:11">
      <c r="A2994" t="s">
        <v>1067</v>
      </c>
      <c r="B2994">
        <v>2017</v>
      </c>
      <c r="C2994">
        <v>0</v>
      </c>
      <c r="D2994">
        <v>0</v>
      </c>
      <c r="E2994">
        <v>0</v>
      </c>
      <c r="F2994">
        <v>0</v>
      </c>
      <c r="G2994">
        <v>0</v>
      </c>
      <c r="H2994">
        <v>0</v>
      </c>
      <c r="I2994">
        <v>104</v>
      </c>
      <c r="J2994" t="s">
        <v>1276</v>
      </c>
      <c r="K2994" t="str">
        <f>INDEX('Planning Periods'!$O$2:$O$540,MATCH('Table B Values'!A2994,'Planning Periods'!$A$2:$A$540,0))</f>
        <v>Solano County</v>
      </c>
    </row>
    <row r="2995" spans="1:11">
      <c r="A2995" t="s">
        <v>1069</v>
      </c>
      <c r="B2995">
        <v>2017</v>
      </c>
      <c r="C2995">
        <v>0</v>
      </c>
      <c r="D2995">
        <v>0</v>
      </c>
      <c r="E2995">
        <v>0</v>
      </c>
      <c r="F2995">
        <v>0</v>
      </c>
      <c r="G2995">
        <v>0</v>
      </c>
      <c r="H2995">
        <v>0</v>
      </c>
      <c r="I2995">
        <v>0</v>
      </c>
      <c r="J2995" t="s">
        <v>1276</v>
      </c>
      <c r="K2995" t="str">
        <f>INDEX('Planning Periods'!$O$2:$O$540,MATCH('Table B Values'!A2995,'Planning Periods'!$A$2:$A$540,0))</f>
        <v>Siskiyou County</v>
      </c>
    </row>
    <row r="2996" spans="1:11">
      <c r="A2996" t="s">
        <v>1062</v>
      </c>
      <c r="B2996">
        <v>2017</v>
      </c>
      <c r="C2996">
        <v>16</v>
      </c>
      <c r="D2996">
        <v>0</v>
      </c>
      <c r="E2996">
        <v>24</v>
      </c>
      <c r="F2996">
        <v>0</v>
      </c>
      <c r="G2996">
        <v>0</v>
      </c>
      <c r="H2996">
        <v>0</v>
      </c>
      <c r="I2996">
        <v>5</v>
      </c>
      <c r="J2996" t="s">
        <v>1276</v>
      </c>
      <c r="K2996" t="str">
        <f>INDEX('Planning Periods'!$O$2:$O$540,MATCH('Table B Values'!A2996,'Planning Periods'!$A$2:$A$540,0))</f>
        <v>San Mateo County</v>
      </c>
    </row>
    <row r="2997" spans="1:11">
      <c r="A2997" t="s">
        <v>882</v>
      </c>
      <c r="B2997">
        <v>2017</v>
      </c>
      <c r="C2997">
        <v>16</v>
      </c>
      <c r="D2997">
        <v>0</v>
      </c>
      <c r="E2997">
        <v>31</v>
      </c>
      <c r="F2997">
        <v>28</v>
      </c>
      <c r="G2997">
        <v>0</v>
      </c>
      <c r="H2997">
        <v>15</v>
      </c>
      <c r="I2997">
        <v>697</v>
      </c>
      <c r="J2997" t="s">
        <v>1276</v>
      </c>
      <c r="K2997" t="str">
        <f>INDEX('Planning Periods'!$O$2:$O$540,MATCH('Table B Values'!A2997,'Planning Periods'!$A$2:$A$540,0))</f>
        <v>El Dorado County</v>
      </c>
    </row>
    <row r="2998" spans="1:11">
      <c r="A2998" t="s">
        <v>1005</v>
      </c>
      <c r="B2998">
        <v>2017</v>
      </c>
      <c r="C2998">
        <v>55</v>
      </c>
      <c r="D2998">
        <v>0</v>
      </c>
      <c r="E2998">
        <v>0</v>
      </c>
      <c r="F2998">
        <v>0</v>
      </c>
      <c r="G2998">
        <v>0</v>
      </c>
      <c r="H2998">
        <v>0</v>
      </c>
      <c r="I2998">
        <v>191</v>
      </c>
      <c r="J2998" t="s">
        <v>1276</v>
      </c>
      <c r="K2998" t="str">
        <f>INDEX('Planning Periods'!$O$2:$O$540,MATCH('Table B Values'!A2998,'Planning Periods'!$A$2:$A$540,0))</f>
        <v>Los Angeles County</v>
      </c>
    </row>
    <row r="2999" spans="1:11">
      <c r="A2999" t="s">
        <v>1003</v>
      </c>
      <c r="B2999">
        <v>2017</v>
      </c>
      <c r="C2999">
        <v>4</v>
      </c>
      <c r="D2999">
        <v>0</v>
      </c>
      <c r="E2999">
        <v>2</v>
      </c>
      <c r="F2999">
        <v>0</v>
      </c>
      <c r="G2999">
        <v>0</v>
      </c>
      <c r="H2999">
        <v>0</v>
      </c>
      <c r="I2999">
        <v>114</v>
      </c>
      <c r="J2999" t="s">
        <v>1276</v>
      </c>
      <c r="K2999" t="str">
        <f>INDEX('Planning Periods'!$O$2:$O$540,MATCH('Table B Values'!A2999,'Planning Periods'!$A$2:$A$540,0))</f>
        <v>Los Angeles County</v>
      </c>
    </row>
    <row r="3000" spans="1:11">
      <c r="A3000" t="s">
        <v>1127</v>
      </c>
      <c r="B3000">
        <v>2017</v>
      </c>
      <c r="C3000">
        <v>62</v>
      </c>
      <c r="D3000">
        <v>0</v>
      </c>
      <c r="E3000">
        <v>0</v>
      </c>
      <c r="F3000">
        <v>0</v>
      </c>
      <c r="G3000">
        <v>0</v>
      </c>
      <c r="H3000">
        <v>0</v>
      </c>
      <c r="I3000">
        <v>7</v>
      </c>
      <c r="J3000" t="s">
        <v>1276</v>
      </c>
      <c r="K3000" t="str">
        <f>INDEX('Planning Periods'!$O$2:$O$540,MATCH('Table B Values'!A3000,'Planning Periods'!$A$2:$A$540,0))</f>
        <v>Contra Costa County</v>
      </c>
    </row>
    <row r="3001" spans="1:11">
      <c r="A3001" t="s">
        <v>1009</v>
      </c>
      <c r="B3001">
        <v>2017</v>
      </c>
      <c r="C3001">
        <v>0</v>
      </c>
      <c r="D3001">
        <v>0</v>
      </c>
      <c r="E3001">
        <v>0</v>
      </c>
      <c r="F3001">
        <v>0</v>
      </c>
      <c r="G3001">
        <v>0</v>
      </c>
      <c r="H3001">
        <v>0</v>
      </c>
      <c r="I3001">
        <v>233</v>
      </c>
      <c r="J3001" t="s">
        <v>1276</v>
      </c>
      <c r="K3001" t="str">
        <f>INDEX('Planning Periods'!$O$2:$O$540,MATCH('Table B Values'!A3001,'Planning Periods'!$A$2:$A$540,0))</f>
        <v>Riverside County</v>
      </c>
    </row>
    <row r="3002" spans="1:11">
      <c r="A3002" t="s">
        <v>1014</v>
      </c>
      <c r="B3002">
        <v>2017</v>
      </c>
      <c r="C3002">
        <v>0</v>
      </c>
      <c r="D3002">
        <v>0</v>
      </c>
      <c r="E3002">
        <v>0</v>
      </c>
      <c r="F3002">
        <v>0</v>
      </c>
      <c r="G3002">
        <v>0</v>
      </c>
      <c r="H3002">
        <v>0</v>
      </c>
      <c r="I3002">
        <v>51</v>
      </c>
      <c r="J3002" t="s">
        <v>1276</v>
      </c>
      <c r="K3002" t="str">
        <f>INDEX('Planning Periods'!$O$2:$O$540,MATCH('Table B Values'!A3002,'Planning Periods'!$A$2:$A$540,0))</f>
        <v>San Diego County</v>
      </c>
    </row>
    <row r="3003" spans="1:11">
      <c r="A3003" t="s">
        <v>1012</v>
      </c>
      <c r="B3003">
        <v>2017</v>
      </c>
      <c r="C3003">
        <v>0</v>
      </c>
      <c r="D3003">
        <v>0</v>
      </c>
      <c r="E3003">
        <v>0</v>
      </c>
      <c r="F3003">
        <v>67</v>
      </c>
      <c r="G3003">
        <v>0</v>
      </c>
      <c r="H3003">
        <v>7</v>
      </c>
      <c r="I3003">
        <v>0</v>
      </c>
      <c r="J3003" t="s">
        <v>1276</v>
      </c>
      <c r="K3003" t="str">
        <f>INDEX('Planning Periods'!$O$2:$O$540,MATCH('Table B Values'!A3003,'Planning Periods'!$A$2:$A$540,0))</f>
        <v>Imperial County</v>
      </c>
    </row>
    <row r="3004" spans="1:11">
      <c r="A3004" t="s">
        <v>1104</v>
      </c>
      <c r="B3004">
        <v>2017</v>
      </c>
      <c r="C3004">
        <v>0</v>
      </c>
      <c r="D3004">
        <v>1</v>
      </c>
      <c r="E3004">
        <v>0</v>
      </c>
      <c r="F3004">
        <v>0</v>
      </c>
      <c r="G3004">
        <v>0</v>
      </c>
      <c r="H3004">
        <v>0</v>
      </c>
      <c r="I3004">
        <v>0</v>
      </c>
      <c r="J3004" t="s">
        <v>1276</v>
      </c>
      <c r="K3004" t="str">
        <f>INDEX('Planning Periods'!$O$2:$O$540,MATCH('Table B Values'!A3004,'Planning Periods'!$A$2:$A$540,0))</f>
        <v>San Mateo County</v>
      </c>
    </row>
    <row r="3005" spans="1:11">
      <c r="A3005" t="s">
        <v>1016</v>
      </c>
      <c r="B3005">
        <v>2017</v>
      </c>
      <c r="C3005">
        <v>0</v>
      </c>
      <c r="D3005">
        <v>0</v>
      </c>
      <c r="E3005">
        <v>0</v>
      </c>
      <c r="F3005">
        <v>0</v>
      </c>
      <c r="G3005">
        <v>0</v>
      </c>
      <c r="H3005">
        <v>0</v>
      </c>
      <c r="I3005">
        <v>17</v>
      </c>
      <c r="J3005" t="s">
        <v>1276</v>
      </c>
      <c r="K3005" t="str">
        <f>INDEX('Planning Periods'!$O$2:$O$540,MATCH('Table B Values'!A3005,'Planning Periods'!$A$2:$A$540,0))</f>
        <v>San Luis Obispo County</v>
      </c>
    </row>
    <row r="3006" spans="1:11">
      <c r="A3006" t="s">
        <v>1169</v>
      </c>
      <c r="B3006">
        <v>2017</v>
      </c>
      <c r="C3006">
        <v>0</v>
      </c>
      <c r="D3006">
        <v>0</v>
      </c>
      <c r="E3006">
        <v>0</v>
      </c>
      <c r="F3006">
        <v>0</v>
      </c>
      <c r="G3006">
        <v>0</v>
      </c>
      <c r="H3006">
        <v>3</v>
      </c>
      <c r="I3006">
        <v>12</v>
      </c>
      <c r="J3006" t="s">
        <v>1276</v>
      </c>
      <c r="K3006" t="str">
        <f>INDEX('Planning Periods'!$O$2:$O$540,MATCH('Table B Values'!A3006,'Planning Periods'!$A$2:$A$540,0))</f>
        <v>San Mateo County</v>
      </c>
    </row>
    <row r="3007" spans="1:11">
      <c r="A3007" t="s">
        <v>1170</v>
      </c>
      <c r="B3007">
        <v>2017</v>
      </c>
      <c r="C3007">
        <v>0</v>
      </c>
      <c r="D3007">
        <v>0</v>
      </c>
      <c r="E3007">
        <v>0</v>
      </c>
      <c r="F3007">
        <v>0</v>
      </c>
      <c r="G3007">
        <v>0</v>
      </c>
      <c r="H3007">
        <v>6</v>
      </c>
      <c r="I3007">
        <v>177</v>
      </c>
      <c r="J3007" t="s">
        <v>1276</v>
      </c>
      <c r="K3007" t="str">
        <f>INDEX('Planning Periods'!$O$2:$O$540,MATCH('Table B Values'!A3007,'Planning Periods'!$A$2:$A$540,0))</f>
        <v>Kings County</v>
      </c>
    </row>
    <row r="3008" spans="1:11">
      <c r="A3008" t="s">
        <v>1172</v>
      </c>
      <c r="B3008">
        <v>2017</v>
      </c>
      <c r="C3008">
        <v>0</v>
      </c>
      <c r="D3008">
        <v>0</v>
      </c>
      <c r="E3008">
        <v>0</v>
      </c>
      <c r="F3008">
        <v>0</v>
      </c>
      <c r="G3008">
        <v>0</v>
      </c>
      <c r="H3008">
        <v>0</v>
      </c>
      <c r="I3008">
        <v>19</v>
      </c>
      <c r="J3008" t="s">
        <v>1276</v>
      </c>
      <c r="K3008" t="str">
        <f>INDEX('Planning Periods'!$O$2:$O$540,MATCH('Table B Values'!A3008,'Planning Periods'!$A$2:$A$540,0))</f>
        <v>Butte County</v>
      </c>
    </row>
    <row r="3009" spans="1:11">
      <c r="A3009" t="s">
        <v>983</v>
      </c>
      <c r="B3009">
        <v>2017</v>
      </c>
      <c r="C3009">
        <v>0</v>
      </c>
      <c r="D3009">
        <v>0</v>
      </c>
      <c r="E3009">
        <v>0</v>
      </c>
      <c r="F3009">
        <v>0</v>
      </c>
      <c r="G3009">
        <v>0</v>
      </c>
      <c r="H3009">
        <v>1</v>
      </c>
      <c r="I3009">
        <v>21</v>
      </c>
      <c r="J3009" t="s">
        <v>1276</v>
      </c>
      <c r="K3009" t="str">
        <f>INDEX('Planning Periods'!$O$2:$O$540,MATCH('Table B Values'!A3009,'Planning Periods'!$A$2:$A$540,0))</f>
        <v>San Bernardino County</v>
      </c>
    </row>
    <row r="3010" spans="1:11">
      <c r="A3010" t="s">
        <v>980</v>
      </c>
      <c r="B3010">
        <v>2017</v>
      </c>
      <c r="C3010">
        <v>2</v>
      </c>
      <c r="D3010">
        <v>0</v>
      </c>
      <c r="E3010">
        <v>0</v>
      </c>
      <c r="F3010">
        <v>2</v>
      </c>
      <c r="G3010">
        <v>0</v>
      </c>
      <c r="H3010">
        <v>1</v>
      </c>
      <c r="I3010">
        <v>38</v>
      </c>
      <c r="J3010" t="s">
        <v>1276</v>
      </c>
      <c r="K3010" t="str">
        <f>INDEX('Planning Periods'!$O$2:$O$540,MATCH('Table B Values'!A3010,'Planning Periods'!$A$2:$A$540,0))</f>
        <v>Nevada County</v>
      </c>
    </row>
    <row r="3011" spans="1:11">
      <c r="A3011" t="s">
        <v>1193</v>
      </c>
      <c r="B3011">
        <v>2017</v>
      </c>
      <c r="C3011">
        <v>49</v>
      </c>
      <c r="D3011">
        <v>0</v>
      </c>
      <c r="E3011">
        <v>14</v>
      </c>
      <c r="F3011">
        <v>0</v>
      </c>
      <c r="G3011">
        <v>0</v>
      </c>
      <c r="H3011">
        <v>2</v>
      </c>
      <c r="I3011">
        <v>7</v>
      </c>
      <c r="J3011" t="s">
        <v>1276</v>
      </c>
      <c r="K3011" t="str">
        <f>INDEX('Planning Periods'!$O$2:$O$540,MATCH('Table B Values'!A3011,'Planning Periods'!$A$2:$A$540,0))</f>
        <v>Monterey County</v>
      </c>
    </row>
    <row r="3012" spans="1:11">
      <c r="A3012" t="s">
        <v>1053</v>
      </c>
      <c r="B3012">
        <v>2017</v>
      </c>
      <c r="C3012">
        <v>0</v>
      </c>
      <c r="D3012">
        <v>0</v>
      </c>
      <c r="E3012">
        <v>0</v>
      </c>
      <c r="F3012">
        <v>0</v>
      </c>
      <c r="G3012">
        <v>0</v>
      </c>
      <c r="H3012">
        <v>5</v>
      </c>
      <c r="I3012">
        <v>37</v>
      </c>
      <c r="J3012" t="s">
        <v>1276</v>
      </c>
      <c r="K3012" t="str">
        <f>INDEX('Planning Periods'!$O$2:$O$540,MATCH('Table B Values'!A3012,'Planning Periods'!$A$2:$A$540,0))</f>
        <v>Los Angeles County</v>
      </c>
    </row>
    <row r="3013" spans="1:11">
      <c r="A3013" t="s">
        <v>1054</v>
      </c>
      <c r="B3013">
        <v>2017</v>
      </c>
      <c r="C3013">
        <v>0</v>
      </c>
      <c r="D3013">
        <v>0</v>
      </c>
      <c r="E3013">
        <v>0</v>
      </c>
      <c r="F3013">
        <v>0</v>
      </c>
      <c r="G3013">
        <v>0</v>
      </c>
      <c r="H3013">
        <v>0</v>
      </c>
      <c r="I3013">
        <v>230</v>
      </c>
      <c r="J3013" t="s">
        <v>1276</v>
      </c>
      <c r="K3013" t="str">
        <f>INDEX('Planning Periods'!$O$2:$O$540,MATCH('Table B Values'!A3013,'Planning Periods'!$A$2:$A$540,0))</f>
        <v>San Bernardino County</v>
      </c>
    </row>
    <row r="3014" spans="1:11">
      <c r="A3014" t="s">
        <v>1050</v>
      </c>
      <c r="B3014">
        <v>2017</v>
      </c>
      <c r="C3014">
        <v>0</v>
      </c>
      <c r="D3014">
        <v>0</v>
      </c>
      <c r="E3014">
        <v>0</v>
      </c>
      <c r="F3014">
        <v>0</v>
      </c>
      <c r="G3014">
        <v>0</v>
      </c>
      <c r="H3014">
        <v>9</v>
      </c>
      <c r="I3014">
        <v>70</v>
      </c>
      <c r="J3014" t="s">
        <v>1276</v>
      </c>
      <c r="K3014" t="str">
        <f>INDEX('Planning Periods'!$O$2:$O$540,MATCH('Table B Values'!A3014,'Planning Periods'!$A$2:$A$540,0))</f>
        <v>San Bernardino County</v>
      </c>
    </row>
    <row r="3015" spans="1:11">
      <c r="A3015" t="s">
        <v>1167</v>
      </c>
      <c r="B3015">
        <v>2017</v>
      </c>
      <c r="C3015">
        <v>0</v>
      </c>
      <c r="D3015">
        <v>8</v>
      </c>
      <c r="E3015">
        <v>0</v>
      </c>
      <c r="F3015">
        <v>3</v>
      </c>
      <c r="G3015">
        <v>0</v>
      </c>
      <c r="H3015">
        <v>4</v>
      </c>
      <c r="I3015">
        <v>3</v>
      </c>
      <c r="J3015" t="s">
        <v>1276</v>
      </c>
      <c r="K3015" t="str">
        <f>INDEX('Planning Periods'!$O$2:$O$540,MATCH('Table B Values'!A3015,'Planning Periods'!$A$2:$A$540,0))</f>
        <v>San Mateo County</v>
      </c>
    </row>
    <row r="3016" spans="1:11">
      <c r="A3016" t="s">
        <v>1176</v>
      </c>
      <c r="B3016">
        <v>2017</v>
      </c>
      <c r="C3016">
        <v>0</v>
      </c>
      <c r="D3016">
        <v>0</v>
      </c>
      <c r="E3016">
        <v>0</v>
      </c>
      <c r="F3016">
        <v>0</v>
      </c>
      <c r="G3016">
        <v>0</v>
      </c>
      <c r="H3016">
        <v>0</v>
      </c>
      <c r="I3016">
        <v>41</v>
      </c>
      <c r="J3016" t="s">
        <v>1276</v>
      </c>
      <c r="K3016" t="str">
        <f>INDEX('Planning Periods'!$O$2:$O$540,MATCH('Table B Values'!A3016,'Planning Periods'!$A$2:$A$540,0))</f>
        <v>Contra Costa County</v>
      </c>
    </row>
    <row r="3017" spans="1:11">
      <c r="A3017" t="s">
        <v>1174</v>
      </c>
      <c r="B3017">
        <v>2017</v>
      </c>
      <c r="C3017">
        <v>40</v>
      </c>
      <c r="D3017">
        <v>0</v>
      </c>
      <c r="E3017">
        <v>19</v>
      </c>
      <c r="F3017">
        <v>0</v>
      </c>
      <c r="G3017">
        <v>0</v>
      </c>
      <c r="H3017">
        <v>0</v>
      </c>
      <c r="I3017">
        <v>395</v>
      </c>
      <c r="J3017" t="s">
        <v>1276</v>
      </c>
      <c r="K3017" t="str">
        <f>INDEX('Planning Periods'!$O$2:$O$540,MATCH('Table B Values'!A3017,'Planning Periods'!$A$2:$A$540,0))</f>
        <v>Alameda County</v>
      </c>
    </row>
    <row r="3018" spans="1:11">
      <c r="A3018" t="s">
        <v>1175</v>
      </c>
      <c r="B3018">
        <v>2017</v>
      </c>
      <c r="C3018">
        <v>12</v>
      </c>
      <c r="D3018">
        <v>0</v>
      </c>
      <c r="E3018">
        <v>20</v>
      </c>
      <c r="F3018">
        <v>0</v>
      </c>
      <c r="G3018">
        <v>0</v>
      </c>
      <c r="H3018">
        <v>29</v>
      </c>
      <c r="I3018">
        <v>16</v>
      </c>
      <c r="J3018" t="s">
        <v>1276</v>
      </c>
      <c r="K3018" t="str">
        <f>INDEX('Planning Periods'!$O$2:$O$540,MATCH('Table B Values'!A3018,'Planning Periods'!$A$2:$A$540,0))</f>
        <v>Sonoma County</v>
      </c>
    </row>
    <row r="3019" spans="1:11">
      <c r="A3019" t="s">
        <v>1051</v>
      </c>
      <c r="B3019">
        <v>2017</v>
      </c>
      <c r="C3019">
        <v>0</v>
      </c>
      <c r="D3019">
        <v>0</v>
      </c>
      <c r="E3019">
        <v>0</v>
      </c>
      <c r="F3019">
        <v>0</v>
      </c>
      <c r="G3019">
        <v>0</v>
      </c>
      <c r="H3019">
        <v>2</v>
      </c>
      <c r="I3019">
        <v>12</v>
      </c>
      <c r="J3019" t="s">
        <v>1276</v>
      </c>
      <c r="K3019" t="str">
        <f>INDEX('Planning Periods'!$O$2:$O$540,MATCH('Table B Values'!A3019,'Planning Periods'!$A$2:$A$540,0))</f>
        <v>Riverside County</v>
      </c>
    </row>
    <row r="3020" spans="1:11">
      <c r="A3020" t="s">
        <v>1119</v>
      </c>
      <c r="B3020">
        <v>2017</v>
      </c>
      <c r="C3020">
        <v>0</v>
      </c>
      <c r="D3020">
        <v>0</v>
      </c>
      <c r="E3020">
        <v>0</v>
      </c>
      <c r="F3020">
        <v>0</v>
      </c>
      <c r="G3020">
        <v>0</v>
      </c>
      <c r="H3020">
        <v>54</v>
      </c>
      <c r="I3020">
        <v>71</v>
      </c>
      <c r="J3020" t="s">
        <v>1276</v>
      </c>
      <c r="K3020" t="str">
        <f>INDEX('Planning Periods'!$O$2:$O$540,MATCH('Table B Values'!A3020,'Planning Periods'!$A$2:$A$540,0))</f>
        <v>Fresno County</v>
      </c>
    </row>
    <row r="3021" spans="1:11">
      <c r="A3021" t="s">
        <v>985</v>
      </c>
      <c r="B3021">
        <v>2017</v>
      </c>
      <c r="C3021">
        <v>39</v>
      </c>
      <c r="D3021">
        <v>0</v>
      </c>
      <c r="E3021">
        <v>17</v>
      </c>
      <c r="F3021">
        <v>0</v>
      </c>
      <c r="G3021">
        <v>0</v>
      </c>
      <c r="H3021">
        <v>2</v>
      </c>
      <c r="I3021">
        <v>363</v>
      </c>
      <c r="J3021" t="s">
        <v>1276</v>
      </c>
      <c r="K3021" t="str">
        <f>INDEX('Planning Periods'!$O$2:$O$540,MATCH('Table B Values'!A3021,'Planning Periods'!$A$2:$A$540,0))</f>
        <v>Orange County</v>
      </c>
    </row>
    <row r="3022" spans="1:11">
      <c r="A3022" t="s">
        <v>984</v>
      </c>
      <c r="B3022">
        <v>2017</v>
      </c>
      <c r="C3022">
        <v>0</v>
      </c>
      <c r="D3022">
        <v>0</v>
      </c>
      <c r="E3022">
        <v>0</v>
      </c>
      <c r="F3022">
        <v>0</v>
      </c>
      <c r="G3022">
        <v>0</v>
      </c>
      <c r="H3022">
        <v>0</v>
      </c>
      <c r="I3022" s="359">
        <v>71</v>
      </c>
      <c r="J3022" t="s">
        <v>1276</v>
      </c>
      <c r="K3022" t="str">
        <f>INDEX('Planning Periods'!$O$2:$O$540,MATCH('Table B Values'!A3022,'Planning Periods'!$A$2:$A$540,0))</f>
        <v>Sacramento County</v>
      </c>
    </row>
    <row r="3023" spans="1:11">
      <c r="A3023" t="s">
        <v>1117</v>
      </c>
      <c r="B3023">
        <v>2017</v>
      </c>
      <c r="C3023">
        <v>0</v>
      </c>
      <c r="D3023">
        <v>0</v>
      </c>
      <c r="E3023">
        <v>4</v>
      </c>
      <c r="F3023">
        <v>0</v>
      </c>
      <c r="G3023">
        <v>0</v>
      </c>
      <c r="H3023">
        <v>787</v>
      </c>
      <c r="I3023">
        <v>676</v>
      </c>
      <c r="J3023" t="s">
        <v>1276</v>
      </c>
      <c r="K3023" t="str">
        <f>INDEX('Planning Periods'!$O$2:$O$540,MATCH('Table B Values'!A3023,'Planning Periods'!$A$2:$A$540,0))</f>
        <v>Fresno County</v>
      </c>
    </row>
    <row r="3024" spans="1:11">
      <c r="A3024" t="s">
        <v>867</v>
      </c>
      <c r="B3024">
        <v>2017</v>
      </c>
      <c r="C3024">
        <v>0</v>
      </c>
      <c r="D3024">
        <v>0</v>
      </c>
      <c r="E3024">
        <v>0</v>
      </c>
      <c r="F3024">
        <v>0</v>
      </c>
      <c r="G3024">
        <v>0</v>
      </c>
      <c r="H3024">
        <v>6</v>
      </c>
      <c r="I3024">
        <v>8</v>
      </c>
      <c r="J3024" t="s">
        <v>1276</v>
      </c>
      <c r="K3024" t="str">
        <f>INDEX('Planning Periods'!$O$2:$O$540,MATCH('Table B Values'!A3024,'Planning Periods'!$A$2:$A$540,0))</f>
        <v>Orange County</v>
      </c>
    </row>
    <row r="3025" spans="1:11">
      <c r="A3025" t="s">
        <v>1106</v>
      </c>
      <c r="B3025">
        <v>2017</v>
      </c>
      <c r="C3025">
        <v>0</v>
      </c>
      <c r="D3025">
        <v>0</v>
      </c>
      <c r="E3025">
        <v>0</v>
      </c>
      <c r="F3025">
        <v>0</v>
      </c>
      <c r="G3025">
        <v>0</v>
      </c>
      <c r="H3025">
        <v>0</v>
      </c>
      <c r="I3025">
        <v>27</v>
      </c>
      <c r="J3025" t="s">
        <v>1276</v>
      </c>
      <c r="K3025" t="str">
        <f>INDEX('Planning Periods'!$O$2:$O$540,MATCH('Table B Values'!A3025,'Planning Periods'!$A$2:$A$540,0))</f>
        <v>Fresno County</v>
      </c>
    </row>
    <row r="3026" spans="1:11">
      <c r="A3026" t="s">
        <v>1113</v>
      </c>
      <c r="B3026">
        <v>2017</v>
      </c>
      <c r="C3026">
        <v>217</v>
      </c>
      <c r="D3026">
        <v>0</v>
      </c>
      <c r="E3026">
        <v>249</v>
      </c>
      <c r="F3026">
        <v>0</v>
      </c>
      <c r="G3026">
        <v>0</v>
      </c>
      <c r="H3026">
        <v>0</v>
      </c>
      <c r="I3026" s="359">
        <v>1601</v>
      </c>
      <c r="J3026" t="s">
        <v>1276</v>
      </c>
      <c r="K3026" t="str">
        <f>INDEX('Planning Periods'!$O$2:$O$540,MATCH('Table B Values'!A3026,'Planning Periods'!$A$2:$A$540,0))</f>
        <v>Alameda County</v>
      </c>
    </row>
    <row r="3027" spans="1:11">
      <c r="A3027" t="s">
        <v>988</v>
      </c>
      <c r="B3027">
        <v>2017</v>
      </c>
      <c r="C3027">
        <v>13</v>
      </c>
      <c r="D3027">
        <v>0</v>
      </c>
      <c r="E3027">
        <v>33</v>
      </c>
      <c r="F3027">
        <v>0</v>
      </c>
      <c r="G3027">
        <v>0</v>
      </c>
      <c r="H3027">
        <v>13</v>
      </c>
      <c r="I3027">
        <v>9</v>
      </c>
      <c r="J3027" t="s">
        <v>1276</v>
      </c>
      <c r="K3027" t="str">
        <f>INDEX('Planning Periods'!$O$2:$O$540,MATCH('Table B Values'!A3027,'Planning Periods'!$A$2:$A$540,0))</f>
        <v>Orange County</v>
      </c>
    </row>
    <row r="3028" spans="1:11">
      <c r="A3028" t="s">
        <v>976</v>
      </c>
      <c r="B3028">
        <v>2017</v>
      </c>
      <c r="C3028">
        <v>0</v>
      </c>
      <c r="D3028">
        <v>4</v>
      </c>
      <c r="E3028">
        <v>0</v>
      </c>
      <c r="F3028">
        <v>3</v>
      </c>
      <c r="G3028">
        <v>0</v>
      </c>
      <c r="H3028">
        <v>5</v>
      </c>
      <c r="I3028">
        <v>13</v>
      </c>
      <c r="J3028" t="s">
        <v>1276</v>
      </c>
      <c r="K3028" t="str">
        <f>INDEX('Planning Periods'!$O$2:$O$540,MATCH('Table B Values'!A3028,'Planning Periods'!$A$2:$A$540,0))</f>
        <v>Glenn County</v>
      </c>
    </row>
    <row r="3029" spans="1:11">
      <c r="A3029" t="s">
        <v>767</v>
      </c>
      <c r="B3029">
        <v>2017</v>
      </c>
      <c r="C3029">
        <v>0</v>
      </c>
      <c r="D3029">
        <v>0</v>
      </c>
      <c r="E3029">
        <v>0</v>
      </c>
      <c r="F3029">
        <v>0</v>
      </c>
      <c r="G3029">
        <v>0</v>
      </c>
      <c r="H3029">
        <v>7</v>
      </c>
      <c r="I3029">
        <v>210</v>
      </c>
      <c r="J3029" t="s">
        <v>1276</v>
      </c>
      <c r="K3029" t="str">
        <f>INDEX('Planning Periods'!$O$2:$O$540,MATCH('Table B Values'!A3029,'Planning Periods'!$A$2:$A$540,0))</f>
        <v>Santa Barbara County</v>
      </c>
    </row>
    <row r="3030" spans="1:11">
      <c r="A3030" t="s">
        <v>1270</v>
      </c>
      <c r="B3030">
        <v>2017</v>
      </c>
      <c r="C3030">
        <v>0</v>
      </c>
      <c r="D3030">
        <v>0</v>
      </c>
      <c r="E3030">
        <v>0</v>
      </c>
      <c r="F3030">
        <v>0</v>
      </c>
      <c r="G3030">
        <v>0</v>
      </c>
      <c r="H3030">
        <v>0</v>
      </c>
      <c r="I3030">
        <v>0</v>
      </c>
      <c r="J3030" t="s">
        <v>1276</v>
      </c>
      <c r="K3030" t="str">
        <f>INDEX('Planning Periods'!$O$2:$O$540,MATCH('Table B Values'!A3030,'Planning Periods'!$A$2:$A$540,0))</f>
        <v>Monterey County</v>
      </c>
    </row>
    <row r="3031" spans="1:11">
      <c r="A3031" t="s">
        <v>978</v>
      </c>
      <c r="B3031">
        <v>2017</v>
      </c>
      <c r="C3031">
        <v>0</v>
      </c>
      <c r="D3031">
        <v>0</v>
      </c>
      <c r="E3031">
        <v>0</v>
      </c>
      <c r="F3031">
        <v>0</v>
      </c>
      <c r="G3031">
        <v>0</v>
      </c>
      <c r="H3031">
        <v>0</v>
      </c>
      <c r="I3031">
        <v>84</v>
      </c>
      <c r="J3031" t="s">
        <v>1276</v>
      </c>
      <c r="K3031" t="str">
        <f>INDEX('Planning Periods'!$O$2:$O$540,MATCH('Table B Values'!A3031,'Planning Periods'!$A$2:$A$540,0))</f>
        <v>Los Angeles County</v>
      </c>
    </row>
    <row r="3032" spans="1:11">
      <c r="A3032" t="s">
        <v>987</v>
      </c>
      <c r="B3032">
        <v>2017</v>
      </c>
      <c r="C3032">
        <v>0</v>
      </c>
      <c r="D3032">
        <v>0</v>
      </c>
      <c r="E3032">
        <v>0</v>
      </c>
      <c r="F3032">
        <v>0</v>
      </c>
      <c r="G3032">
        <v>0</v>
      </c>
      <c r="H3032">
        <v>6</v>
      </c>
      <c r="I3032">
        <v>44</v>
      </c>
      <c r="J3032" t="s">
        <v>1276</v>
      </c>
      <c r="K3032" t="str">
        <f>INDEX('Planning Periods'!$O$2:$O$540,MATCH('Table B Values'!A3032,'Planning Periods'!$A$2:$A$540,0))</f>
        <v>Los Angeles County</v>
      </c>
    </row>
    <row r="3033" spans="1:11">
      <c r="A3033" t="s">
        <v>1115</v>
      </c>
      <c r="B3033">
        <v>2017</v>
      </c>
      <c r="C3033">
        <v>0</v>
      </c>
      <c r="D3033">
        <v>0</v>
      </c>
      <c r="E3033">
        <v>202</v>
      </c>
      <c r="F3033">
        <v>0</v>
      </c>
      <c r="G3033">
        <v>0</v>
      </c>
      <c r="H3033">
        <v>0</v>
      </c>
      <c r="I3033">
        <v>243</v>
      </c>
      <c r="J3033" t="s">
        <v>1276</v>
      </c>
      <c r="K3033" t="str">
        <f>INDEX('Planning Periods'!$O$2:$O$540,MATCH('Table B Values'!A3033,'Planning Periods'!$A$2:$A$540,0))</f>
        <v>Santa Clara County</v>
      </c>
    </row>
    <row r="3034" spans="1:11">
      <c r="A3034" t="s">
        <v>813</v>
      </c>
      <c r="B3034">
        <v>2017</v>
      </c>
      <c r="C3034">
        <v>5</v>
      </c>
      <c r="D3034">
        <v>0</v>
      </c>
      <c r="E3034">
        <v>37</v>
      </c>
      <c r="F3034">
        <v>0</v>
      </c>
      <c r="G3034">
        <v>0</v>
      </c>
      <c r="H3034">
        <v>0</v>
      </c>
      <c r="I3034">
        <v>610</v>
      </c>
      <c r="J3034" t="s">
        <v>1276</v>
      </c>
      <c r="K3034" t="str">
        <f>INDEX('Planning Periods'!$O$2:$O$540,MATCH('Table B Values'!A3034,'Planning Periods'!$A$2:$A$540,0))</f>
        <v>Los Angeles County</v>
      </c>
    </row>
    <row r="3035" spans="1:11">
      <c r="A3035" t="s">
        <v>926</v>
      </c>
      <c r="B3035">
        <v>2016</v>
      </c>
      <c r="C3035">
        <v>0</v>
      </c>
      <c r="D3035">
        <v>0</v>
      </c>
      <c r="E3035">
        <v>0</v>
      </c>
      <c r="F3035">
        <v>0</v>
      </c>
      <c r="G3035">
        <v>0</v>
      </c>
      <c r="H3035">
        <v>0</v>
      </c>
      <c r="I3035">
        <v>186</v>
      </c>
      <c r="J3035" t="s">
        <v>1276</v>
      </c>
      <c r="K3035" t="str">
        <f>INDEX('Planning Periods'!$O$2:$O$540,MATCH('Table B Values'!A3035,'Planning Periods'!$A$2:$A$540,0))</f>
        <v>Orange County</v>
      </c>
    </row>
    <row r="3036" spans="1:11">
      <c r="A3036" t="s">
        <v>922</v>
      </c>
      <c r="B3036">
        <v>2016</v>
      </c>
      <c r="C3036">
        <v>0</v>
      </c>
      <c r="D3036">
        <v>0</v>
      </c>
      <c r="E3036">
        <v>0</v>
      </c>
      <c r="F3036">
        <v>0</v>
      </c>
      <c r="G3036">
        <v>0</v>
      </c>
      <c r="H3036">
        <v>8</v>
      </c>
      <c r="I3036">
        <v>5</v>
      </c>
      <c r="J3036" t="s">
        <v>1276</v>
      </c>
      <c r="K3036" t="str">
        <f>INDEX('Planning Periods'!$O$2:$O$540,MATCH('Table B Values'!A3036,'Planning Periods'!$A$2:$A$540,0))</f>
        <v>Los Angeles County</v>
      </c>
    </row>
    <row r="3037" spans="1:11">
      <c r="A3037" t="s">
        <v>1257</v>
      </c>
      <c r="B3037">
        <v>2016</v>
      </c>
      <c r="C3037">
        <v>1</v>
      </c>
      <c r="D3037">
        <v>0</v>
      </c>
      <c r="E3037">
        <v>2</v>
      </c>
      <c r="F3037">
        <v>0</v>
      </c>
      <c r="G3037">
        <v>0</v>
      </c>
      <c r="H3037">
        <v>0</v>
      </c>
      <c r="I3037">
        <v>5</v>
      </c>
      <c r="J3037" t="s">
        <v>1276</v>
      </c>
      <c r="K3037" t="str">
        <f>INDEX('Planning Periods'!$O$2:$O$540,MATCH('Table B Values'!A3037,'Planning Periods'!$A$2:$A$540,0))</f>
        <v>Marin County</v>
      </c>
    </row>
    <row r="3038" spans="1:11">
      <c r="A3038" t="s">
        <v>1250</v>
      </c>
      <c r="B3038">
        <v>2016</v>
      </c>
      <c r="C3038">
        <v>0</v>
      </c>
      <c r="D3038">
        <v>0</v>
      </c>
      <c r="E3038">
        <v>0</v>
      </c>
      <c r="F3038">
        <v>0</v>
      </c>
      <c r="G3038">
        <v>0</v>
      </c>
      <c r="H3038">
        <v>0</v>
      </c>
      <c r="I3038">
        <v>0</v>
      </c>
      <c r="J3038" t="s">
        <v>1276</v>
      </c>
      <c r="K3038" t="str">
        <f>INDEX('Planning Periods'!$O$2:$O$540,MATCH('Table B Values'!A3038,'Planning Periods'!$A$2:$A$540,0))</f>
        <v>Alameda County</v>
      </c>
    </row>
    <row r="3039" spans="1:11">
      <c r="A3039" t="s">
        <v>912</v>
      </c>
      <c r="B3039">
        <v>2016</v>
      </c>
      <c r="C3039">
        <v>0</v>
      </c>
      <c r="D3039">
        <v>0</v>
      </c>
      <c r="E3039">
        <v>0</v>
      </c>
      <c r="F3039">
        <v>0</v>
      </c>
      <c r="G3039">
        <v>0</v>
      </c>
      <c r="H3039">
        <v>6</v>
      </c>
      <c r="I3039">
        <v>2</v>
      </c>
      <c r="J3039" t="s">
        <v>1276</v>
      </c>
      <c r="K3039" t="str">
        <f>INDEX('Planning Periods'!$O$2:$O$540,MATCH('Table B Values'!A3039,'Planning Periods'!$A$2:$A$540,0))</f>
        <v>San Bernardino County</v>
      </c>
    </row>
    <row r="3040" spans="1:11">
      <c r="A3040" t="s">
        <v>901</v>
      </c>
      <c r="B3040">
        <v>2016</v>
      </c>
      <c r="C3040">
        <v>0</v>
      </c>
      <c r="D3040">
        <v>0</v>
      </c>
      <c r="E3040">
        <v>0</v>
      </c>
      <c r="F3040">
        <v>1</v>
      </c>
      <c r="G3040">
        <v>0</v>
      </c>
      <c r="H3040">
        <v>3</v>
      </c>
      <c r="I3040">
        <v>0</v>
      </c>
      <c r="J3040" t="s">
        <v>1276</v>
      </c>
      <c r="K3040" t="str">
        <f>INDEX('Planning Periods'!$O$2:$O$540,MATCH('Table B Values'!A3040,'Planning Periods'!$A$2:$A$540,0))</f>
        <v>Nevada County</v>
      </c>
    </row>
    <row r="3041" spans="1:11">
      <c r="A3041" t="s">
        <v>920</v>
      </c>
      <c r="B3041">
        <v>2016</v>
      </c>
      <c r="C3041">
        <v>7</v>
      </c>
      <c r="D3041">
        <v>0</v>
      </c>
      <c r="E3041">
        <v>18</v>
      </c>
      <c r="F3041">
        <v>0</v>
      </c>
      <c r="G3041">
        <v>0</v>
      </c>
      <c r="H3041">
        <v>22</v>
      </c>
      <c r="I3041">
        <v>54</v>
      </c>
      <c r="J3041" t="s">
        <v>1276</v>
      </c>
      <c r="K3041" t="str">
        <f>INDEX('Planning Periods'!$O$2:$O$540,MATCH('Table B Values'!A3041,'Planning Periods'!$A$2:$A$540,0))</f>
        <v>Nevada County</v>
      </c>
    </row>
    <row r="3042" spans="1:11">
      <c r="A3042" t="s">
        <v>1256</v>
      </c>
      <c r="B3042">
        <v>2016</v>
      </c>
      <c r="C3042">
        <v>0</v>
      </c>
      <c r="D3042">
        <v>0</v>
      </c>
      <c r="E3042">
        <v>0</v>
      </c>
      <c r="F3042">
        <v>0</v>
      </c>
      <c r="G3042">
        <v>0</v>
      </c>
      <c r="H3042">
        <v>4</v>
      </c>
      <c r="I3042">
        <v>101</v>
      </c>
      <c r="J3042" t="s">
        <v>1276</v>
      </c>
      <c r="K3042" t="str">
        <f>INDEX('Planning Periods'!$O$2:$O$540,MATCH('Table B Values'!A3042,'Planning Periods'!$A$2:$A$540,0))</f>
        <v>Stanislaus County</v>
      </c>
    </row>
    <row r="3043" spans="1:11">
      <c r="A3043" t="s">
        <v>812</v>
      </c>
      <c r="B3043">
        <v>2016</v>
      </c>
      <c r="C3043">
        <v>0</v>
      </c>
      <c r="D3043">
        <v>0</v>
      </c>
      <c r="E3043">
        <v>0</v>
      </c>
      <c r="F3043">
        <v>0</v>
      </c>
      <c r="G3043">
        <v>0</v>
      </c>
      <c r="H3043">
        <v>340</v>
      </c>
      <c r="I3043">
        <v>287</v>
      </c>
      <c r="J3043" t="s">
        <v>1276</v>
      </c>
      <c r="K3043" t="str">
        <f>INDEX('Planning Periods'!$O$2:$O$540,MATCH('Table B Values'!A3043,'Planning Periods'!$A$2:$A$540,0))</f>
        <v>San Bernardino County</v>
      </c>
    </row>
    <row r="3044" spans="1:11">
      <c r="A3044" t="s">
        <v>803</v>
      </c>
      <c r="B3044">
        <v>2016</v>
      </c>
      <c r="C3044">
        <v>9</v>
      </c>
      <c r="D3044">
        <v>0</v>
      </c>
      <c r="E3044">
        <v>72</v>
      </c>
      <c r="F3044">
        <v>0</v>
      </c>
      <c r="G3044">
        <v>0</v>
      </c>
      <c r="H3044">
        <v>4</v>
      </c>
      <c r="I3044">
        <v>22</v>
      </c>
      <c r="J3044" t="s">
        <v>1276</v>
      </c>
      <c r="K3044" t="str">
        <f>INDEX('Planning Periods'!$O$2:$O$540,MATCH('Table B Values'!A3044,'Planning Periods'!$A$2:$A$540,0))</f>
        <v>Orange County</v>
      </c>
    </row>
    <row r="3045" spans="1:11">
      <c r="A3045" t="s">
        <v>806</v>
      </c>
      <c r="B3045">
        <v>2016</v>
      </c>
      <c r="C3045">
        <v>81</v>
      </c>
      <c r="D3045">
        <v>0</v>
      </c>
      <c r="E3045">
        <v>151</v>
      </c>
      <c r="F3045">
        <v>0</v>
      </c>
      <c r="G3045">
        <v>0</v>
      </c>
      <c r="H3045">
        <v>0</v>
      </c>
      <c r="I3045" s="359">
        <v>780</v>
      </c>
      <c r="J3045" t="s">
        <v>1276</v>
      </c>
      <c r="K3045" t="str">
        <f>INDEX('Planning Periods'!$O$2:$O$540,MATCH('Table B Values'!A3045,'Planning Periods'!$A$2:$A$540,0))</f>
        <v>Orange County</v>
      </c>
    </row>
    <row r="3046" spans="1:11">
      <c r="A3046" t="s">
        <v>809</v>
      </c>
      <c r="B3046">
        <v>2016</v>
      </c>
      <c r="C3046">
        <v>0</v>
      </c>
      <c r="D3046">
        <v>0</v>
      </c>
      <c r="E3046">
        <v>0</v>
      </c>
      <c r="F3046">
        <v>0</v>
      </c>
      <c r="G3046">
        <v>0</v>
      </c>
      <c r="H3046">
        <v>8</v>
      </c>
      <c r="I3046">
        <v>0</v>
      </c>
      <c r="J3046" t="s">
        <v>1276</v>
      </c>
      <c r="K3046" t="str">
        <f>INDEX('Planning Periods'!$O$2:$O$540,MATCH('Table B Values'!A3046,'Planning Periods'!$A$2:$A$540,0))</f>
        <v>Ventura County</v>
      </c>
    </row>
    <row r="3047" spans="1:11">
      <c r="A3047" t="s">
        <v>1254</v>
      </c>
      <c r="B3047">
        <v>2016</v>
      </c>
      <c r="C3047">
        <v>26</v>
      </c>
      <c r="D3047">
        <v>0</v>
      </c>
      <c r="E3047">
        <v>13</v>
      </c>
      <c r="F3047">
        <v>0</v>
      </c>
      <c r="G3047">
        <v>0</v>
      </c>
      <c r="H3047">
        <v>0</v>
      </c>
      <c r="I3047">
        <v>2082</v>
      </c>
      <c r="J3047" t="s">
        <v>1276</v>
      </c>
      <c r="K3047" t="str">
        <f>INDEX('Planning Periods'!$O$2:$O$540,MATCH('Table B Values'!A3047,'Planning Periods'!$A$2:$A$540,0))</f>
        <v>Alameda County</v>
      </c>
    </row>
    <row r="3048" spans="1:11">
      <c r="A3048" t="s">
        <v>1255</v>
      </c>
      <c r="B3048">
        <v>2016</v>
      </c>
      <c r="C3048">
        <v>0</v>
      </c>
      <c r="D3048">
        <v>0</v>
      </c>
      <c r="E3048">
        <v>0</v>
      </c>
      <c r="F3048">
        <v>0</v>
      </c>
      <c r="G3048">
        <v>0</v>
      </c>
      <c r="H3048">
        <v>88</v>
      </c>
      <c r="I3048">
        <v>208</v>
      </c>
      <c r="J3048" t="s">
        <v>1276</v>
      </c>
      <c r="K3048" t="str">
        <f>INDEX('Planning Periods'!$O$2:$O$540,MATCH('Table B Values'!A3048,'Planning Periods'!$A$2:$A$540,0))</f>
        <v>Contra Costa County</v>
      </c>
    </row>
    <row r="3049" spans="1:11">
      <c r="A3049" t="s">
        <v>924</v>
      </c>
      <c r="B3049">
        <v>2016</v>
      </c>
      <c r="C3049">
        <v>0</v>
      </c>
      <c r="D3049">
        <v>0</v>
      </c>
      <c r="E3049">
        <v>0</v>
      </c>
      <c r="F3049">
        <v>0</v>
      </c>
      <c r="G3049">
        <v>0</v>
      </c>
      <c r="H3049">
        <v>0</v>
      </c>
      <c r="I3049" s="359">
        <v>0</v>
      </c>
      <c r="J3049" t="s">
        <v>1276</v>
      </c>
      <c r="K3049" t="str">
        <f>INDEX('Planning Periods'!$O$2:$O$540,MATCH('Table B Values'!A3049,'Planning Periods'!$A$2:$A$540,0))</f>
        <v>San Diego County</v>
      </c>
    </row>
    <row r="3050" spans="1:11">
      <c r="A3050" t="s">
        <v>1262</v>
      </c>
      <c r="B3050">
        <v>2016</v>
      </c>
      <c r="C3050">
        <v>0</v>
      </c>
      <c r="D3050">
        <v>0</v>
      </c>
      <c r="E3050">
        <v>0</v>
      </c>
      <c r="F3050">
        <v>0</v>
      </c>
      <c r="G3050">
        <v>0</v>
      </c>
      <c r="H3050">
        <v>3</v>
      </c>
      <c r="I3050">
        <v>260</v>
      </c>
      <c r="J3050" t="s">
        <v>1276</v>
      </c>
      <c r="K3050" t="str">
        <f>INDEX('Planning Periods'!$O$2:$O$540,MATCH('Table B Values'!A3050,'Planning Periods'!$A$2:$A$540,0))</f>
        <v>Monterey County</v>
      </c>
    </row>
    <row r="3051" spans="1:11">
      <c r="A3051" t="s">
        <v>951</v>
      </c>
      <c r="B3051">
        <v>2016</v>
      </c>
      <c r="C3051">
        <v>0</v>
      </c>
      <c r="D3051">
        <v>0</v>
      </c>
      <c r="E3051">
        <v>0</v>
      </c>
      <c r="F3051">
        <v>0</v>
      </c>
      <c r="G3051">
        <v>0</v>
      </c>
      <c r="H3051">
        <v>0</v>
      </c>
      <c r="I3051">
        <v>88</v>
      </c>
      <c r="J3051" t="s">
        <v>1276</v>
      </c>
      <c r="K3051" t="str">
        <f>INDEX('Planning Periods'!$O$2:$O$540,MATCH('Table B Values'!A3051,'Planning Periods'!$A$2:$A$540,0))</f>
        <v>Ventura County</v>
      </c>
    </row>
    <row r="3052" spans="1:11">
      <c r="A3052" t="s">
        <v>1266</v>
      </c>
      <c r="B3052">
        <v>2016</v>
      </c>
      <c r="C3052">
        <v>0</v>
      </c>
      <c r="D3052">
        <v>0</v>
      </c>
      <c r="E3052">
        <v>0</v>
      </c>
      <c r="F3052">
        <v>0</v>
      </c>
      <c r="G3052">
        <v>0</v>
      </c>
      <c r="H3052">
        <v>0</v>
      </c>
      <c r="I3052">
        <v>35</v>
      </c>
      <c r="J3052" t="s">
        <v>1276</v>
      </c>
      <c r="K3052" t="str">
        <f>INDEX('Planning Periods'!$O$2:$O$540,MATCH('Table B Values'!A3052,'Planning Periods'!$A$2:$A$540,0))</f>
        <v>Contra Costa County</v>
      </c>
    </row>
    <row r="3053" spans="1:11">
      <c r="A3053" t="s">
        <v>1259</v>
      </c>
      <c r="B3053">
        <v>2016</v>
      </c>
      <c r="C3053">
        <v>0</v>
      </c>
      <c r="D3053">
        <v>0</v>
      </c>
      <c r="E3053">
        <v>0</v>
      </c>
      <c r="F3053">
        <v>0</v>
      </c>
      <c r="G3053">
        <v>0</v>
      </c>
      <c r="H3053">
        <v>0</v>
      </c>
      <c r="I3053">
        <v>2</v>
      </c>
      <c r="J3053" t="s">
        <v>1276</v>
      </c>
      <c r="K3053" t="str">
        <f>INDEX('Planning Periods'!$O$2:$O$540,MATCH('Table B Values'!A3053,'Planning Periods'!$A$2:$A$540,0))</f>
        <v>Monterey County</v>
      </c>
    </row>
    <row r="3054" spans="1:11">
      <c r="A3054" t="s">
        <v>932</v>
      </c>
      <c r="B3054">
        <v>2016</v>
      </c>
      <c r="C3054">
        <v>0</v>
      </c>
      <c r="D3054">
        <v>0</v>
      </c>
      <c r="E3054">
        <v>0</v>
      </c>
      <c r="F3054">
        <v>0</v>
      </c>
      <c r="G3054">
        <v>0</v>
      </c>
      <c r="H3054">
        <v>0</v>
      </c>
      <c r="I3054">
        <v>445</v>
      </c>
      <c r="J3054" t="s">
        <v>1276</v>
      </c>
      <c r="K3054" t="str">
        <f>INDEX('Planning Periods'!$O$2:$O$540,MATCH('Table B Values'!A3054,'Planning Periods'!$A$2:$A$540,0))</f>
        <v>Los Angeles County</v>
      </c>
    </row>
    <row r="3055" spans="1:11">
      <c r="A3055" t="s">
        <v>934</v>
      </c>
      <c r="B3055">
        <v>2016</v>
      </c>
      <c r="C3055">
        <v>0</v>
      </c>
      <c r="D3055">
        <v>0</v>
      </c>
      <c r="E3055">
        <v>0</v>
      </c>
      <c r="F3055">
        <v>0</v>
      </c>
      <c r="G3055">
        <v>0</v>
      </c>
      <c r="H3055">
        <v>0</v>
      </c>
      <c r="I3055">
        <v>39</v>
      </c>
      <c r="J3055" t="s">
        <v>1276</v>
      </c>
      <c r="K3055" t="str">
        <f>INDEX('Planning Periods'!$O$2:$O$540,MATCH('Table B Values'!A3055,'Planning Periods'!$A$2:$A$540,0))</f>
        <v>San Bernardino County</v>
      </c>
    </row>
    <row r="3056" spans="1:11">
      <c r="A3056" t="s">
        <v>1258</v>
      </c>
      <c r="B3056">
        <v>2016</v>
      </c>
      <c r="C3056">
        <v>5</v>
      </c>
      <c r="D3056">
        <v>0</v>
      </c>
      <c r="E3056">
        <v>0</v>
      </c>
      <c r="F3056">
        <v>0</v>
      </c>
      <c r="G3056">
        <v>0</v>
      </c>
      <c r="H3056">
        <v>0</v>
      </c>
      <c r="I3056">
        <v>8</v>
      </c>
      <c r="J3056" t="s">
        <v>1276</v>
      </c>
      <c r="K3056" t="str">
        <f>INDEX('Planning Periods'!$O$2:$O$540,MATCH('Table B Values'!A3056,'Planning Periods'!$A$2:$A$540,0))</f>
        <v>Santa Clara County</v>
      </c>
    </row>
    <row r="3057" spans="1:11">
      <c r="A3057" t="s">
        <v>944</v>
      </c>
      <c r="B3057">
        <v>2016</v>
      </c>
      <c r="C3057">
        <v>0</v>
      </c>
      <c r="D3057">
        <v>0</v>
      </c>
      <c r="E3057">
        <v>0</v>
      </c>
      <c r="F3057">
        <v>0</v>
      </c>
      <c r="G3057">
        <v>0</v>
      </c>
      <c r="H3057">
        <v>0</v>
      </c>
      <c r="I3057">
        <v>119</v>
      </c>
      <c r="J3057" t="s">
        <v>1276</v>
      </c>
      <c r="K3057" t="str">
        <f>INDEX('Planning Periods'!$O$2:$O$540,MATCH('Table B Values'!A3057,'Planning Periods'!$A$2:$A$540,0))</f>
        <v>Riverside County</v>
      </c>
    </row>
    <row r="3058" spans="1:11">
      <c r="A3058" t="s">
        <v>1252</v>
      </c>
      <c r="B3058">
        <v>2016</v>
      </c>
      <c r="C3058">
        <v>0</v>
      </c>
      <c r="D3058">
        <v>0</v>
      </c>
      <c r="E3058">
        <v>6</v>
      </c>
      <c r="F3058">
        <v>0</v>
      </c>
      <c r="G3058">
        <v>0</v>
      </c>
      <c r="H3058">
        <v>4</v>
      </c>
      <c r="I3058">
        <v>135</v>
      </c>
      <c r="J3058" t="s">
        <v>1276</v>
      </c>
      <c r="K3058" t="str">
        <f>INDEX('Planning Periods'!$O$2:$O$540,MATCH('Table B Values'!A3058,'Planning Periods'!$A$2:$A$540,0))</f>
        <v>Napa County</v>
      </c>
    </row>
    <row r="3059" spans="1:11">
      <c r="A3059" t="s">
        <v>1253</v>
      </c>
      <c r="B3059">
        <v>2016</v>
      </c>
      <c r="C3059">
        <v>0</v>
      </c>
      <c r="D3059">
        <v>0</v>
      </c>
      <c r="E3059">
        <v>0</v>
      </c>
      <c r="F3059">
        <v>1</v>
      </c>
      <c r="G3059">
        <v>0</v>
      </c>
      <c r="H3059">
        <v>13</v>
      </c>
      <c r="I3059">
        <v>14</v>
      </c>
      <c r="J3059" t="s">
        <v>1276</v>
      </c>
      <c r="K3059" t="str">
        <f>INDEX('Planning Periods'!$O$2:$O$540,MATCH('Table B Values'!A3059,'Planning Periods'!$A$2:$A$540,0))</f>
        <v>Napa County</v>
      </c>
    </row>
    <row r="3060" spans="1:11">
      <c r="A3060" t="s">
        <v>859</v>
      </c>
      <c r="B3060">
        <v>2016</v>
      </c>
      <c r="C3060">
        <v>45</v>
      </c>
      <c r="D3060">
        <v>0</v>
      </c>
      <c r="E3060">
        <v>0</v>
      </c>
      <c r="F3060">
        <v>0</v>
      </c>
      <c r="G3060">
        <v>0</v>
      </c>
      <c r="H3060">
        <v>46</v>
      </c>
      <c r="I3060">
        <v>12</v>
      </c>
      <c r="J3060" t="s">
        <v>1276</v>
      </c>
      <c r="K3060" t="str">
        <f>INDEX('Planning Periods'!$O$2:$O$540,MATCH('Table B Values'!A3060,'Planning Periods'!$A$2:$A$540,0))</f>
        <v>San Diego County</v>
      </c>
    </row>
    <row r="3061" spans="1:11">
      <c r="A3061" t="s">
        <v>916</v>
      </c>
      <c r="B3061">
        <v>2016</v>
      </c>
      <c r="C3061">
        <v>0</v>
      </c>
      <c r="D3061">
        <v>0</v>
      </c>
      <c r="E3061">
        <v>0</v>
      </c>
      <c r="F3061">
        <v>0</v>
      </c>
      <c r="G3061">
        <v>0</v>
      </c>
      <c r="H3061">
        <v>0</v>
      </c>
      <c r="I3061">
        <v>559</v>
      </c>
      <c r="J3061" t="s">
        <v>1276</v>
      </c>
      <c r="K3061" t="str">
        <f>INDEX('Planning Periods'!$O$2:$O$540,MATCH('Table B Values'!A3061,'Planning Periods'!$A$2:$A$540,0))</f>
        <v>Riverside County</v>
      </c>
    </row>
    <row r="3062" spans="1:11">
      <c r="A3062" t="s">
        <v>1265</v>
      </c>
      <c r="B3062">
        <v>2016</v>
      </c>
      <c r="C3062">
        <v>29</v>
      </c>
      <c r="D3062">
        <v>0</v>
      </c>
      <c r="E3062">
        <v>23</v>
      </c>
      <c r="F3062">
        <v>0</v>
      </c>
      <c r="G3062">
        <v>0</v>
      </c>
      <c r="H3062">
        <v>6</v>
      </c>
      <c r="I3062">
        <v>219</v>
      </c>
      <c r="J3062" t="s">
        <v>1276</v>
      </c>
      <c r="K3062" t="str">
        <f>INDEX('Planning Periods'!$O$2:$O$540,MATCH('Table B Values'!A3062,'Planning Periods'!$A$2:$A$540,0))</f>
        <v>Santa Clara County</v>
      </c>
    </row>
    <row r="3063" spans="1:11">
      <c r="A3063" t="s">
        <v>1263</v>
      </c>
      <c r="B3063">
        <v>2016</v>
      </c>
      <c r="C3063">
        <v>0</v>
      </c>
      <c r="D3063">
        <v>0</v>
      </c>
      <c r="E3063">
        <v>0</v>
      </c>
      <c r="F3063">
        <v>0</v>
      </c>
      <c r="G3063">
        <v>0</v>
      </c>
      <c r="H3063">
        <v>2</v>
      </c>
      <c r="I3063">
        <v>8</v>
      </c>
      <c r="J3063" t="s">
        <v>1276</v>
      </c>
      <c r="K3063" t="str">
        <f>INDEX('Planning Periods'!$O$2:$O$540,MATCH('Table B Values'!A3063,'Planning Periods'!$A$2:$A$540,0))</f>
        <v>Siskiyou County</v>
      </c>
    </row>
    <row r="3064" spans="1:11">
      <c r="A3064" t="s">
        <v>1264</v>
      </c>
      <c r="B3064">
        <v>2016</v>
      </c>
      <c r="C3064">
        <v>17</v>
      </c>
      <c r="D3064">
        <v>0</v>
      </c>
      <c r="E3064">
        <v>109</v>
      </c>
      <c r="F3064">
        <v>0</v>
      </c>
      <c r="G3064">
        <v>0</v>
      </c>
      <c r="H3064">
        <v>0</v>
      </c>
      <c r="I3064">
        <v>376</v>
      </c>
      <c r="J3064" t="s">
        <v>1276</v>
      </c>
      <c r="K3064" t="str">
        <f>INDEX('Planning Periods'!$O$2:$O$540,MATCH('Table B Values'!A3064,'Planning Periods'!$A$2:$A$540,0))</f>
        <v>Santa Clara County</v>
      </c>
    </row>
    <row r="3065" spans="1:11">
      <c r="A3065" t="s">
        <v>1206</v>
      </c>
      <c r="B3065">
        <v>2016</v>
      </c>
      <c r="C3065">
        <v>0</v>
      </c>
      <c r="D3065">
        <v>0</v>
      </c>
      <c r="E3065">
        <v>0</v>
      </c>
      <c r="F3065">
        <v>0</v>
      </c>
      <c r="G3065">
        <v>0</v>
      </c>
      <c r="H3065">
        <v>2</v>
      </c>
      <c r="I3065">
        <v>53</v>
      </c>
      <c r="J3065" t="s">
        <v>1276</v>
      </c>
      <c r="K3065" t="str">
        <f>INDEX('Planning Periods'!$O$2:$O$540,MATCH('Table B Values'!A3065,'Planning Periods'!$A$2:$A$540,0))</f>
        <v>Contra Costa County</v>
      </c>
    </row>
    <row r="3066" spans="1:11">
      <c r="A3066" t="s">
        <v>791</v>
      </c>
      <c r="B3066">
        <v>2016</v>
      </c>
      <c r="C3066">
        <v>0</v>
      </c>
      <c r="D3066">
        <v>0</v>
      </c>
      <c r="E3066">
        <v>0</v>
      </c>
      <c r="F3066">
        <v>0</v>
      </c>
      <c r="G3066">
        <v>0</v>
      </c>
      <c r="H3066">
        <v>10</v>
      </c>
      <c r="I3066" s="359">
        <v>23</v>
      </c>
      <c r="J3066" t="s">
        <v>1276</v>
      </c>
      <c r="K3066" t="str">
        <f>INDEX('Planning Periods'!$O$2:$O$540,MATCH('Table B Values'!A3066,'Planning Periods'!$A$2:$A$540,0))</f>
        <v>Orange County</v>
      </c>
    </row>
    <row r="3067" spans="1:11">
      <c r="A3067" t="s">
        <v>794</v>
      </c>
      <c r="B3067">
        <v>2016</v>
      </c>
      <c r="C3067">
        <v>36</v>
      </c>
      <c r="D3067">
        <v>0</v>
      </c>
      <c r="E3067">
        <v>31</v>
      </c>
      <c r="F3067">
        <v>0</v>
      </c>
      <c r="G3067">
        <v>0</v>
      </c>
      <c r="H3067">
        <v>15</v>
      </c>
      <c r="I3067">
        <v>334</v>
      </c>
      <c r="J3067" t="s">
        <v>1276</v>
      </c>
      <c r="K3067" t="str">
        <f>INDEX('Planning Periods'!$O$2:$O$540,MATCH('Table B Values'!A3067,'Planning Periods'!$A$2:$A$540,0))</f>
        <v>Placer County</v>
      </c>
    </row>
    <row r="3068" spans="1:11">
      <c r="A3068" t="s">
        <v>852</v>
      </c>
      <c r="B3068">
        <v>2016</v>
      </c>
      <c r="C3068">
        <v>0</v>
      </c>
      <c r="D3068">
        <v>0</v>
      </c>
      <c r="E3068">
        <v>0</v>
      </c>
      <c r="F3068">
        <v>0</v>
      </c>
      <c r="G3068">
        <v>0</v>
      </c>
      <c r="H3068">
        <v>15</v>
      </c>
      <c r="I3068">
        <v>53</v>
      </c>
      <c r="J3068" t="s">
        <v>1276</v>
      </c>
      <c r="K3068" t="str">
        <f>INDEX('Planning Periods'!$O$2:$O$540,MATCH('Table B Values'!A3068,'Planning Periods'!$A$2:$A$540,0))</f>
        <v>El Dorado County</v>
      </c>
    </row>
    <row r="3069" spans="1:11">
      <c r="A3069" t="s">
        <v>1205</v>
      </c>
      <c r="B3069">
        <v>2016</v>
      </c>
      <c r="C3069">
        <v>0</v>
      </c>
      <c r="D3069">
        <v>0</v>
      </c>
      <c r="E3069">
        <v>2</v>
      </c>
      <c r="F3069">
        <v>0</v>
      </c>
      <c r="G3069">
        <v>0</v>
      </c>
      <c r="H3069">
        <v>0</v>
      </c>
      <c r="I3069">
        <v>171</v>
      </c>
      <c r="J3069" t="s">
        <v>1276</v>
      </c>
      <c r="K3069" t="str">
        <f>INDEX('Planning Periods'!$O$2:$O$540,MATCH('Table B Values'!A3069,'Planning Periods'!$A$2:$A$540,0))</f>
        <v>Contra Costa County</v>
      </c>
    </row>
    <row r="3070" spans="1:11">
      <c r="A3070" t="s">
        <v>1201</v>
      </c>
      <c r="B3070">
        <v>2016</v>
      </c>
      <c r="C3070">
        <v>2</v>
      </c>
      <c r="D3070">
        <v>0</v>
      </c>
      <c r="E3070">
        <v>0</v>
      </c>
      <c r="F3070">
        <v>0</v>
      </c>
      <c r="G3070">
        <v>0</v>
      </c>
      <c r="H3070">
        <v>0</v>
      </c>
      <c r="I3070">
        <v>3</v>
      </c>
      <c r="J3070" t="s">
        <v>1276</v>
      </c>
      <c r="K3070" t="str">
        <f>INDEX('Planning Periods'!$O$2:$O$540,MATCH('Table B Values'!A3070,'Planning Periods'!$A$2:$A$540,0))</f>
        <v>Alameda County</v>
      </c>
    </row>
    <row r="3071" spans="1:11">
      <c r="A3071" t="s">
        <v>1204</v>
      </c>
      <c r="B3071">
        <v>2016</v>
      </c>
      <c r="C3071">
        <v>0</v>
      </c>
      <c r="D3071">
        <v>0</v>
      </c>
      <c r="E3071">
        <v>0</v>
      </c>
      <c r="F3071">
        <v>0</v>
      </c>
      <c r="G3071">
        <v>0</v>
      </c>
      <c r="H3071">
        <v>1</v>
      </c>
      <c r="I3071">
        <v>2</v>
      </c>
      <c r="J3071" t="s">
        <v>1276</v>
      </c>
      <c r="K3071" t="str">
        <f>INDEX('Planning Periods'!$O$2:$O$540,MATCH('Table B Values'!A3071,'Planning Periods'!$A$2:$A$540,0))</f>
        <v>Contra Costa County</v>
      </c>
    </row>
    <row r="3072" spans="1:11">
      <c r="A3072" t="s">
        <v>800</v>
      </c>
      <c r="B3072">
        <v>2016</v>
      </c>
      <c r="C3072">
        <v>0</v>
      </c>
      <c r="D3072">
        <v>0</v>
      </c>
      <c r="E3072">
        <v>0</v>
      </c>
      <c r="F3072">
        <v>0</v>
      </c>
      <c r="G3072">
        <v>0</v>
      </c>
      <c r="H3072">
        <v>0</v>
      </c>
      <c r="I3072">
        <v>65</v>
      </c>
      <c r="J3072" t="s">
        <v>1276</v>
      </c>
      <c r="K3072" t="str">
        <f>INDEX('Planning Periods'!$O$2:$O$540,MATCH('Table B Values'!A3072,'Planning Periods'!$A$2:$A$540,0))</f>
        <v>San Luis Obispo County</v>
      </c>
    </row>
    <row r="3073" spans="1:11">
      <c r="A3073" t="s">
        <v>1202</v>
      </c>
      <c r="B3073">
        <v>2016</v>
      </c>
      <c r="C3073">
        <v>0</v>
      </c>
      <c r="D3073">
        <v>0</v>
      </c>
      <c r="E3073">
        <v>0</v>
      </c>
      <c r="F3073">
        <v>0</v>
      </c>
      <c r="G3073">
        <v>0</v>
      </c>
      <c r="H3073">
        <v>0</v>
      </c>
      <c r="I3073">
        <v>6</v>
      </c>
      <c r="J3073" t="s">
        <v>1276</v>
      </c>
      <c r="K3073" t="str">
        <f>INDEX('Planning Periods'!$O$2:$O$540,MATCH('Table B Values'!A3073,'Planning Periods'!$A$2:$A$540,0))</f>
        <v>Contra Costa County</v>
      </c>
    </row>
    <row r="3074" spans="1:11">
      <c r="A3074" t="s">
        <v>1227</v>
      </c>
      <c r="B3074">
        <v>2016</v>
      </c>
      <c r="C3074">
        <v>0</v>
      </c>
      <c r="D3074">
        <v>0</v>
      </c>
      <c r="E3074">
        <v>0</v>
      </c>
      <c r="F3074">
        <v>0</v>
      </c>
      <c r="G3074">
        <v>0</v>
      </c>
      <c r="H3074">
        <v>1</v>
      </c>
      <c r="I3074">
        <v>8</v>
      </c>
      <c r="J3074" t="s">
        <v>1276</v>
      </c>
      <c r="K3074" t="str">
        <f>INDEX('Planning Periods'!$O$2:$O$540,MATCH('Table B Values'!A3074,'Planning Periods'!$A$2:$A$540,0))</f>
        <v>San Mateo County</v>
      </c>
    </row>
    <row r="3075" spans="1:11">
      <c r="A3075" t="s">
        <v>863</v>
      </c>
      <c r="B3075">
        <v>2016</v>
      </c>
      <c r="C3075">
        <v>0</v>
      </c>
      <c r="D3075">
        <v>0</v>
      </c>
      <c r="E3075">
        <v>0</v>
      </c>
      <c r="F3075">
        <v>0</v>
      </c>
      <c r="G3075">
        <v>0</v>
      </c>
      <c r="H3075">
        <v>0</v>
      </c>
      <c r="I3075">
        <v>17</v>
      </c>
      <c r="J3075" t="s">
        <v>1276</v>
      </c>
      <c r="K3075" t="str">
        <f>INDEX('Planning Periods'!$O$2:$O$540,MATCH('Table B Values'!A3075,'Planning Periods'!$A$2:$A$540,0))</f>
        <v>San Diego County</v>
      </c>
    </row>
    <row r="3076" spans="1:11">
      <c r="A3076" t="s">
        <v>866</v>
      </c>
      <c r="B3076">
        <v>2016</v>
      </c>
      <c r="C3076">
        <v>0</v>
      </c>
      <c r="D3076">
        <v>0</v>
      </c>
      <c r="E3076">
        <v>0</v>
      </c>
      <c r="F3076">
        <v>0</v>
      </c>
      <c r="G3076">
        <v>0</v>
      </c>
      <c r="H3076">
        <v>0</v>
      </c>
      <c r="I3076">
        <v>330</v>
      </c>
      <c r="J3076" t="s">
        <v>1276</v>
      </c>
      <c r="K3076" t="str">
        <f>INDEX('Planning Periods'!$O$2:$O$540,MATCH('Table B Values'!A3076,'Planning Periods'!$A$2:$A$540,0))</f>
        <v>Sacramento County</v>
      </c>
    </row>
    <row r="3077" spans="1:11">
      <c r="A3077" t="s">
        <v>1226</v>
      </c>
      <c r="B3077">
        <v>2016</v>
      </c>
      <c r="C3077">
        <v>0</v>
      </c>
      <c r="D3077">
        <v>0</v>
      </c>
      <c r="E3077">
        <v>2</v>
      </c>
      <c r="F3077">
        <v>0</v>
      </c>
      <c r="G3077">
        <v>0</v>
      </c>
      <c r="H3077">
        <v>40</v>
      </c>
      <c r="I3077">
        <v>1</v>
      </c>
      <c r="J3077" t="s">
        <v>1276</v>
      </c>
      <c r="K3077" t="str">
        <f>INDEX('Planning Periods'!$O$2:$O$540,MATCH('Table B Values'!A3077,'Planning Periods'!$A$2:$A$540,0))</f>
        <v>Tulare County</v>
      </c>
    </row>
    <row r="3078" spans="1:11">
      <c r="A3078" t="s">
        <v>1203</v>
      </c>
      <c r="B3078">
        <v>2016</v>
      </c>
      <c r="C3078">
        <v>128</v>
      </c>
      <c r="D3078">
        <v>0</v>
      </c>
      <c r="E3078">
        <v>21</v>
      </c>
      <c r="F3078">
        <v>0</v>
      </c>
      <c r="G3078">
        <v>0</v>
      </c>
      <c r="H3078">
        <v>10</v>
      </c>
      <c r="I3078">
        <v>228</v>
      </c>
      <c r="J3078" t="s">
        <v>1276</v>
      </c>
      <c r="K3078" t="str">
        <f>INDEX('Planning Periods'!$O$2:$O$540,MATCH('Table B Values'!A3078,'Planning Periods'!$A$2:$A$540,0))</f>
        <v>Alameda County</v>
      </c>
    </row>
    <row r="3079" spans="1:11">
      <c r="A3079" t="s">
        <v>854</v>
      </c>
      <c r="B3079">
        <v>2016</v>
      </c>
      <c r="C3079">
        <v>0</v>
      </c>
      <c r="D3079">
        <v>0</v>
      </c>
      <c r="E3079">
        <v>0</v>
      </c>
      <c r="F3079">
        <v>0</v>
      </c>
      <c r="G3079">
        <v>0</v>
      </c>
      <c r="H3079">
        <v>4</v>
      </c>
      <c r="I3079" s="359">
        <v>34</v>
      </c>
      <c r="J3079" t="s">
        <v>1276</v>
      </c>
      <c r="K3079" t="str">
        <f>INDEX('Planning Periods'!$O$2:$O$540,MATCH('Table B Values'!A3079,'Planning Periods'!$A$2:$A$540,0))</f>
        <v>Plumas County</v>
      </c>
    </row>
    <row r="3080" spans="1:11">
      <c r="A3080" t="s">
        <v>1287</v>
      </c>
      <c r="B3080">
        <v>2016</v>
      </c>
      <c r="C3080">
        <v>0</v>
      </c>
      <c r="D3080">
        <v>0</v>
      </c>
      <c r="E3080">
        <v>0</v>
      </c>
      <c r="F3080">
        <v>0</v>
      </c>
      <c r="G3080">
        <v>0</v>
      </c>
      <c r="H3080">
        <v>0</v>
      </c>
      <c r="I3080">
        <v>0</v>
      </c>
      <c r="J3080" t="s">
        <v>1276</v>
      </c>
      <c r="K3080" t="str">
        <f>INDEX('Planning Periods'!$O$2:$O$540,MATCH('Table B Values'!A3080,'Planning Periods'!$A$2:$A$540,0))</f>
        <v>Mendocino County</v>
      </c>
    </row>
    <row r="3081" spans="1:11">
      <c r="A3081" t="s">
        <v>1215</v>
      </c>
      <c r="B3081">
        <v>2016</v>
      </c>
      <c r="C3081">
        <v>0</v>
      </c>
      <c r="D3081">
        <v>0</v>
      </c>
      <c r="E3081">
        <v>0</v>
      </c>
      <c r="F3081">
        <v>0</v>
      </c>
      <c r="G3081">
        <v>0</v>
      </c>
      <c r="H3081">
        <v>1</v>
      </c>
      <c r="I3081" s="359">
        <v>12</v>
      </c>
      <c r="J3081" t="s">
        <v>1276</v>
      </c>
      <c r="K3081" t="str">
        <f>INDEX('Planning Periods'!$O$2:$O$540,MATCH('Table B Values'!A3081,'Planning Periods'!$A$2:$A$540,0))</f>
        <v>San Mateo County</v>
      </c>
    </row>
    <row r="3082" spans="1:11">
      <c r="A3082" t="s">
        <v>826</v>
      </c>
      <c r="B3082">
        <v>2016</v>
      </c>
      <c r="C3082">
        <v>0</v>
      </c>
      <c r="D3082">
        <v>0</v>
      </c>
      <c r="E3082">
        <v>0</v>
      </c>
      <c r="F3082">
        <v>0</v>
      </c>
      <c r="G3082">
        <v>0</v>
      </c>
      <c r="H3082">
        <v>0</v>
      </c>
      <c r="I3082">
        <v>80</v>
      </c>
      <c r="J3082" t="s">
        <v>1276</v>
      </c>
      <c r="K3082" t="str">
        <f>INDEX('Planning Periods'!$O$2:$O$540,MATCH('Table B Values'!A3082,'Planning Periods'!$A$2:$A$540,0))</f>
        <v>Riverside County</v>
      </c>
    </row>
    <row r="3083" spans="1:11">
      <c r="A3083" t="s">
        <v>818</v>
      </c>
      <c r="B3083">
        <v>2016</v>
      </c>
      <c r="C3083">
        <v>0</v>
      </c>
      <c r="D3083">
        <v>0</v>
      </c>
      <c r="E3083">
        <v>0</v>
      </c>
      <c r="F3083">
        <v>0</v>
      </c>
      <c r="G3083">
        <v>0</v>
      </c>
      <c r="H3083">
        <v>0</v>
      </c>
      <c r="I3083">
        <v>0</v>
      </c>
      <c r="J3083" t="s">
        <v>1276</v>
      </c>
      <c r="K3083" t="str">
        <f>INDEX('Planning Periods'!$O$2:$O$540,MATCH('Table B Values'!A3083,'Planning Periods'!$A$2:$A$540,0))</f>
        <v>Riverside County</v>
      </c>
    </row>
    <row r="3084" spans="1:11">
      <c r="A3084" t="s">
        <v>1214</v>
      </c>
      <c r="B3084">
        <v>2016</v>
      </c>
      <c r="C3084">
        <v>0</v>
      </c>
      <c r="D3084">
        <v>0</v>
      </c>
      <c r="E3084">
        <v>0</v>
      </c>
      <c r="F3084">
        <v>0</v>
      </c>
      <c r="G3084">
        <v>0</v>
      </c>
      <c r="H3084" s="359">
        <v>0</v>
      </c>
      <c r="I3084" s="359">
        <v>4</v>
      </c>
      <c r="J3084" t="s">
        <v>1276</v>
      </c>
      <c r="K3084" t="str">
        <f>INDEX('Planning Periods'!$O$2:$O$540,MATCH('Table B Values'!A3084,'Planning Periods'!$A$2:$A$540,0))</f>
        <v>Monterey County</v>
      </c>
    </row>
    <row r="3085" spans="1:11">
      <c r="A3085" t="s">
        <v>1207</v>
      </c>
      <c r="B3085">
        <v>2016</v>
      </c>
      <c r="C3085">
        <v>0</v>
      </c>
      <c r="D3085">
        <v>0</v>
      </c>
      <c r="E3085">
        <v>39</v>
      </c>
      <c r="F3085">
        <v>0</v>
      </c>
      <c r="G3085">
        <v>0</v>
      </c>
      <c r="H3085">
        <v>5</v>
      </c>
      <c r="I3085">
        <v>0</v>
      </c>
      <c r="J3085" t="s">
        <v>1276</v>
      </c>
      <c r="K3085" t="str">
        <f>INDEX('Planning Periods'!$O$2:$O$540,MATCH('Table B Values'!A3085,'Planning Periods'!$A$2:$A$540,0))</f>
        <v>Glenn County</v>
      </c>
    </row>
    <row r="3086" spans="1:11">
      <c r="A3086" t="s">
        <v>815</v>
      </c>
      <c r="B3086">
        <v>2016</v>
      </c>
      <c r="C3086">
        <v>0</v>
      </c>
      <c r="D3086">
        <v>8</v>
      </c>
      <c r="E3086">
        <v>0</v>
      </c>
      <c r="F3086">
        <v>6</v>
      </c>
      <c r="G3086">
        <v>0</v>
      </c>
      <c r="H3086">
        <v>0</v>
      </c>
      <c r="I3086">
        <v>1</v>
      </c>
      <c r="J3086" t="s">
        <v>1276</v>
      </c>
      <c r="K3086" t="str">
        <f>INDEX('Planning Periods'!$O$2:$O$540,MATCH('Table B Values'!A3086,'Planning Periods'!$A$2:$A$540,0))</f>
        <v>Butte County</v>
      </c>
    </row>
    <row r="3087" spans="1:11">
      <c r="A3087" t="s">
        <v>824</v>
      </c>
      <c r="B3087">
        <v>2016</v>
      </c>
      <c r="C3087">
        <v>50</v>
      </c>
      <c r="D3087">
        <v>0</v>
      </c>
      <c r="E3087">
        <v>118</v>
      </c>
      <c r="F3087">
        <v>89</v>
      </c>
      <c r="G3087">
        <v>0</v>
      </c>
      <c r="H3087">
        <v>2</v>
      </c>
      <c r="I3087">
        <v>80</v>
      </c>
      <c r="J3087" t="s">
        <v>1276</v>
      </c>
      <c r="K3087" t="str">
        <f>INDEX('Planning Periods'!$O$2:$O$540,MATCH('Table B Values'!A3087,'Planning Periods'!$A$2:$A$540,0))</f>
        <v>Ventura County</v>
      </c>
    </row>
    <row r="3088" spans="1:11">
      <c r="A3088" t="s">
        <v>1211</v>
      </c>
      <c r="B3088">
        <v>2016</v>
      </c>
      <c r="C3088">
        <v>0</v>
      </c>
      <c r="D3088">
        <v>0</v>
      </c>
      <c r="E3088">
        <v>0</v>
      </c>
      <c r="F3088">
        <v>0</v>
      </c>
      <c r="G3088">
        <v>0</v>
      </c>
      <c r="H3088">
        <v>3</v>
      </c>
      <c r="I3088">
        <v>15</v>
      </c>
      <c r="J3088" t="s">
        <v>1276</v>
      </c>
      <c r="K3088" t="str">
        <f>INDEX('Planning Periods'!$O$2:$O$540,MATCH('Table B Values'!A3088,'Planning Periods'!$A$2:$A$540,0))</f>
        <v>Santa Clara County</v>
      </c>
    </row>
    <row r="3089" spans="1:11">
      <c r="A3089" t="s">
        <v>780</v>
      </c>
      <c r="B3089">
        <v>2016</v>
      </c>
      <c r="C3089">
        <v>0</v>
      </c>
      <c r="D3089">
        <v>0</v>
      </c>
      <c r="E3089">
        <v>0</v>
      </c>
      <c r="F3089">
        <v>0</v>
      </c>
      <c r="G3089">
        <v>0</v>
      </c>
      <c r="H3089">
        <v>21</v>
      </c>
      <c r="I3089">
        <v>44</v>
      </c>
      <c r="J3089" t="s">
        <v>1276</v>
      </c>
      <c r="K3089" t="str">
        <f>INDEX('Planning Periods'!$O$2:$O$540,MATCH('Table B Values'!A3089,'Planning Periods'!$A$2:$A$540,0))</f>
        <v>San Luis Obispo County</v>
      </c>
    </row>
    <row r="3090" spans="1:11">
      <c r="A3090" t="s">
        <v>788</v>
      </c>
      <c r="B3090">
        <v>2016</v>
      </c>
      <c r="C3090">
        <v>0</v>
      </c>
      <c r="D3090">
        <v>0</v>
      </c>
      <c r="E3090">
        <v>0</v>
      </c>
      <c r="F3090">
        <v>0</v>
      </c>
      <c r="G3090">
        <v>0</v>
      </c>
      <c r="H3090">
        <v>0</v>
      </c>
      <c r="I3090">
        <v>701</v>
      </c>
      <c r="J3090" t="s">
        <v>1276</v>
      </c>
      <c r="K3090" t="str">
        <f>INDEX('Planning Periods'!$O$2:$O$540,MATCH('Table B Values'!A3090,'Planning Periods'!$A$2:$A$540,0))</f>
        <v>Riverside County</v>
      </c>
    </row>
    <row r="3091" spans="1:11">
      <c r="A3091" t="s">
        <v>1199</v>
      </c>
      <c r="B3091">
        <v>2016</v>
      </c>
      <c r="C3091">
        <v>0</v>
      </c>
      <c r="D3091">
        <v>0</v>
      </c>
      <c r="E3091">
        <v>0</v>
      </c>
      <c r="F3091">
        <v>0</v>
      </c>
      <c r="G3091">
        <v>0</v>
      </c>
      <c r="H3091">
        <v>8</v>
      </c>
      <c r="I3091">
        <v>206</v>
      </c>
      <c r="J3091" t="s">
        <v>1276</v>
      </c>
      <c r="K3091" t="str">
        <f>INDEX('Planning Periods'!$O$2:$O$540,MATCH('Table B Values'!A3091,'Planning Periods'!$A$2:$A$540,0))</f>
        <v>Sonoma County</v>
      </c>
    </row>
    <row r="3092" spans="1:11">
      <c r="A3092" t="s">
        <v>777</v>
      </c>
      <c r="B3092">
        <v>2016</v>
      </c>
      <c r="C3092">
        <v>1</v>
      </c>
      <c r="D3092">
        <v>0</v>
      </c>
      <c r="E3092">
        <v>34</v>
      </c>
      <c r="F3092">
        <v>0</v>
      </c>
      <c r="G3092">
        <v>0</v>
      </c>
      <c r="H3092">
        <v>18</v>
      </c>
      <c r="I3092">
        <v>357</v>
      </c>
      <c r="J3092" t="s">
        <v>1276</v>
      </c>
      <c r="K3092" t="str">
        <f>INDEX('Planning Periods'!$O$2:$O$540,MATCH('Table B Values'!A3092,'Planning Periods'!$A$2:$A$540,0))</f>
        <v>Los Angeles County</v>
      </c>
    </row>
    <row r="3093" spans="1:11">
      <c r="A3093" t="s">
        <v>783</v>
      </c>
      <c r="B3093">
        <v>2016</v>
      </c>
      <c r="C3093">
        <v>0</v>
      </c>
      <c r="D3093">
        <v>0</v>
      </c>
      <c r="E3093">
        <v>7</v>
      </c>
      <c r="F3093">
        <v>0</v>
      </c>
      <c r="G3093">
        <v>0</v>
      </c>
      <c r="H3093">
        <v>3</v>
      </c>
      <c r="I3093">
        <v>17</v>
      </c>
      <c r="J3093" t="s">
        <v>1276</v>
      </c>
      <c r="K3093" t="str">
        <f>INDEX('Planning Periods'!$O$2:$O$540,MATCH('Table B Values'!A3093,'Planning Periods'!$A$2:$A$540,0))</f>
        <v>Butte County</v>
      </c>
    </row>
    <row r="3094" spans="1:11">
      <c r="A3094" t="s">
        <v>785</v>
      </c>
      <c r="B3094">
        <v>2016</v>
      </c>
      <c r="C3094">
        <v>0</v>
      </c>
      <c r="D3094">
        <v>0</v>
      </c>
      <c r="E3094">
        <v>0</v>
      </c>
      <c r="F3094">
        <v>0</v>
      </c>
      <c r="G3094">
        <v>0</v>
      </c>
      <c r="H3094">
        <v>0</v>
      </c>
      <c r="I3094" s="359">
        <v>1</v>
      </c>
      <c r="J3094" t="s">
        <v>1276</v>
      </c>
      <c r="K3094" t="str">
        <f>INDEX('Planning Periods'!$O$2:$O$540,MATCH('Table B Values'!A3094,'Planning Periods'!$A$2:$A$540,0))</f>
        <v>Los Angeles County</v>
      </c>
    </row>
    <row r="3095" spans="1:11">
      <c r="A3095" t="s">
        <v>1200</v>
      </c>
      <c r="B3095">
        <v>2016</v>
      </c>
      <c r="C3095">
        <v>48</v>
      </c>
      <c r="D3095">
        <v>8</v>
      </c>
      <c r="E3095">
        <v>2</v>
      </c>
      <c r="F3095">
        <v>2</v>
      </c>
      <c r="G3095">
        <v>0</v>
      </c>
      <c r="H3095">
        <v>3</v>
      </c>
      <c r="I3095">
        <v>0</v>
      </c>
      <c r="J3095" t="s">
        <v>1276</v>
      </c>
      <c r="K3095" t="str">
        <f>INDEX('Planning Periods'!$O$2:$O$540,MATCH('Table B Values'!A3095,'Planning Periods'!$A$2:$A$540,0))</f>
        <v>Fresno County</v>
      </c>
    </row>
    <row r="3096" spans="1:11">
      <c r="A3096" t="s">
        <v>939</v>
      </c>
      <c r="B3096">
        <v>2016</v>
      </c>
      <c r="C3096">
        <v>0</v>
      </c>
      <c r="D3096">
        <v>0</v>
      </c>
      <c r="E3096">
        <v>0</v>
      </c>
      <c r="F3096">
        <v>5</v>
      </c>
      <c r="G3096">
        <v>0</v>
      </c>
      <c r="H3096">
        <v>12</v>
      </c>
      <c r="I3096">
        <v>9</v>
      </c>
      <c r="J3096" t="s">
        <v>1276</v>
      </c>
      <c r="K3096" t="str">
        <f>INDEX('Planning Periods'!$O$2:$O$540,MATCH('Table B Values'!A3096,'Planning Periods'!$A$2:$A$540,0))</f>
        <v>Mono County</v>
      </c>
    </row>
    <row r="3097" spans="1:11">
      <c r="A3097" t="s">
        <v>1035</v>
      </c>
      <c r="B3097">
        <v>2016</v>
      </c>
      <c r="C3097">
        <v>0</v>
      </c>
      <c r="D3097">
        <v>0</v>
      </c>
      <c r="E3097">
        <v>0</v>
      </c>
      <c r="F3097">
        <v>0</v>
      </c>
      <c r="G3097">
        <v>0</v>
      </c>
      <c r="H3097">
        <v>203</v>
      </c>
      <c r="I3097">
        <v>258</v>
      </c>
      <c r="J3097" t="s">
        <v>1276</v>
      </c>
      <c r="K3097" t="str">
        <f>INDEX('Planning Periods'!$O$2:$O$540,MATCH('Table B Values'!A3097,'Planning Periods'!$A$2:$A$540,0))</f>
        <v>Riverside County</v>
      </c>
    </row>
    <row r="3098" spans="1:11">
      <c r="A3098" t="s">
        <v>1033</v>
      </c>
      <c r="B3098">
        <v>2016</v>
      </c>
      <c r="C3098">
        <v>0</v>
      </c>
      <c r="D3098">
        <v>0</v>
      </c>
      <c r="E3098">
        <v>0</v>
      </c>
      <c r="F3098">
        <v>0</v>
      </c>
      <c r="G3098">
        <v>0</v>
      </c>
      <c r="H3098">
        <v>8</v>
      </c>
      <c r="I3098">
        <v>489</v>
      </c>
      <c r="J3098" t="s">
        <v>1276</v>
      </c>
      <c r="K3098" t="str">
        <f>INDEX('Planning Periods'!$O$2:$O$540,MATCH('Table B Values'!A3098,'Planning Periods'!$A$2:$A$540,0))</f>
        <v>Orange County</v>
      </c>
    </row>
    <row r="3099" spans="1:11">
      <c r="A3099" t="s">
        <v>1040</v>
      </c>
      <c r="B3099">
        <v>2016</v>
      </c>
      <c r="C3099">
        <v>0</v>
      </c>
      <c r="D3099">
        <v>0</v>
      </c>
      <c r="E3099">
        <v>0</v>
      </c>
      <c r="F3099">
        <v>0</v>
      </c>
      <c r="G3099">
        <v>0</v>
      </c>
      <c r="H3099">
        <v>0</v>
      </c>
      <c r="I3099">
        <v>2</v>
      </c>
      <c r="J3099" t="s">
        <v>1276</v>
      </c>
      <c r="K3099" t="str">
        <f>INDEX('Planning Periods'!$O$2:$O$540,MATCH('Table B Values'!A3099,'Planning Periods'!$A$2:$A$540,0))</f>
        <v>Lake County</v>
      </c>
    </row>
    <row r="3100" spans="1:11">
      <c r="A3100" t="s">
        <v>1306</v>
      </c>
      <c r="B3100">
        <v>2016</v>
      </c>
      <c r="C3100">
        <v>0</v>
      </c>
      <c r="D3100">
        <v>0</v>
      </c>
      <c r="E3100">
        <v>0</v>
      </c>
      <c r="F3100">
        <v>0</v>
      </c>
      <c r="G3100">
        <v>0</v>
      </c>
      <c r="H3100">
        <v>0</v>
      </c>
      <c r="I3100">
        <v>0</v>
      </c>
      <c r="J3100" t="s">
        <v>1276</v>
      </c>
      <c r="K3100" t="str">
        <f>INDEX('Planning Periods'!$O$2:$O$540,MATCH('Table B Values'!A3100,'Planning Periods'!$A$2:$A$540,0))</f>
        <v>Orange County</v>
      </c>
    </row>
    <row r="3101" spans="1:11">
      <c r="A3101" t="s">
        <v>1046</v>
      </c>
      <c r="B3101">
        <v>2016</v>
      </c>
      <c r="C3101">
        <v>0</v>
      </c>
      <c r="D3101">
        <v>0</v>
      </c>
      <c r="E3101">
        <v>0</v>
      </c>
      <c r="F3101">
        <v>0</v>
      </c>
      <c r="G3101">
        <v>0</v>
      </c>
      <c r="H3101">
        <v>4</v>
      </c>
      <c r="I3101">
        <v>8</v>
      </c>
      <c r="J3101" t="s">
        <v>1276</v>
      </c>
      <c r="K3101" t="str">
        <f>INDEX('Planning Periods'!$O$2:$O$540,MATCH('Table B Values'!A3101,'Planning Periods'!$A$2:$A$540,0))</f>
        <v>Orange County</v>
      </c>
    </row>
    <row r="3102" spans="1:11">
      <c r="A3102" t="s">
        <v>1191</v>
      </c>
      <c r="B3102">
        <v>2016</v>
      </c>
      <c r="C3102">
        <v>0</v>
      </c>
      <c r="D3102">
        <v>0</v>
      </c>
      <c r="E3102">
        <v>0</v>
      </c>
      <c r="F3102">
        <v>0</v>
      </c>
      <c r="G3102">
        <v>0</v>
      </c>
      <c r="H3102">
        <v>291</v>
      </c>
      <c r="I3102">
        <v>1</v>
      </c>
      <c r="J3102" t="s">
        <v>1276</v>
      </c>
      <c r="K3102" t="str">
        <f>INDEX('Planning Periods'!$O$2:$O$540,MATCH('Table B Values'!A3102,'Planning Periods'!$A$2:$A$540,0))</f>
        <v>Orange County</v>
      </c>
    </row>
    <row r="3103" spans="1:11">
      <c r="A3103" t="s">
        <v>885</v>
      </c>
      <c r="B3103">
        <v>2016</v>
      </c>
      <c r="C3103">
        <v>18</v>
      </c>
      <c r="D3103">
        <v>0</v>
      </c>
      <c r="E3103">
        <v>0</v>
      </c>
      <c r="F3103">
        <v>0</v>
      </c>
      <c r="G3103">
        <v>0</v>
      </c>
      <c r="H3103">
        <v>0</v>
      </c>
      <c r="I3103">
        <v>508</v>
      </c>
      <c r="J3103" t="s">
        <v>1276</v>
      </c>
      <c r="K3103" t="str">
        <f>INDEX('Planning Periods'!$O$2:$O$540,MATCH('Table B Values'!A3103,'Planning Periods'!$A$2:$A$540,0))</f>
        <v>Orange County</v>
      </c>
    </row>
    <row r="3104" spans="1:11">
      <c r="A3104" t="s">
        <v>1038</v>
      </c>
      <c r="B3104">
        <v>2016</v>
      </c>
      <c r="C3104">
        <v>0</v>
      </c>
      <c r="D3104">
        <v>0</v>
      </c>
      <c r="E3104">
        <v>0</v>
      </c>
      <c r="F3104">
        <v>0</v>
      </c>
      <c r="G3104">
        <v>0</v>
      </c>
      <c r="H3104">
        <v>0</v>
      </c>
      <c r="I3104" s="359">
        <v>20</v>
      </c>
      <c r="J3104" t="s">
        <v>1276</v>
      </c>
      <c r="K3104" t="str">
        <f>INDEX('Planning Periods'!$O$2:$O$540,MATCH('Table B Values'!A3104,'Planning Periods'!$A$2:$A$540,0))</f>
        <v>Los Angeles County</v>
      </c>
    </row>
    <row r="3105" spans="1:11">
      <c r="A3105" t="s">
        <v>891</v>
      </c>
      <c r="B3105">
        <v>2016</v>
      </c>
      <c r="C3105">
        <v>0</v>
      </c>
      <c r="D3105">
        <v>0</v>
      </c>
      <c r="E3105">
        <v>0</v>
      </c>
      <c r="F3105">
        <v>0</v>
      </c>
      <c r="G3105">
        <v>0</v>
      </c>
      <c r="H3105">
        <v>0</v>
      </c>
      <c r="I3105">
        <v>217</v>
      </c>
      <c r="J3105" t="s">
        <v>1276</v>
      </c>
      <c r="K3105" t="str">
        <f>INDEX('Planning Periods'!$O$2:$O$540,MATCH('Table B Values'!A3105,'Planning Periods'!$A$2:$A$540,0))</f>
        <v>Placer County</v>
      </c>
    </row>
    <row r="3106" spans="1:11">
      <c r="A3106" t="s">
        <v>1185</v>
      </c>
      <c r="B3106">
        <v>2016</v>
      </c>
      <c r="C3106">
        <v>3</v>
      </c>
      <c r="D3106">
        <v>0</v>
      </c>
      <c r="E3106">
        <v>20</v>
      </c>
      <c r="F3106">
        <v>0</v>
      </c>
      <c r="G3106">
        <v>0</v>
      </c>
      <c r="H3106">
        <v>0</v>
      </c>
      <c r="I3106">
        <v>1</v>
      </c>
      <c r="J3106" t="s">
        <v>1276</v>
      </c>
      <c r="K3106" t="str">
        <f>INDEX('Planning Periods'!$O$2:$O$540,MATCH('Table B Values'!A3106,'Planning Periods'!$A$2:$A$540,0))</f>
        <v>Tulare County</v>
      </c>
    </row>
    <row r="3107" spans="1:11">
      <c r="A3107" t="s">
        <v>893</v>
      </c>
      <c r="B3107">
        <v>2016</v>
      </c>
      <c r="C3107">
        <v>0</v>
      </c>
      <c r="D3107">
        <v>0</v>
      </c>
      <c r="E3107">
        <v>0</v>
      </c>
      <c r="F3107">
        <v>0</v>
      </c>
      <c r="G3107">
        <v>0</v>
      </c>
      <c r="H3107">
        <v>0</v>
      </c>
      <c r="I3107">
        <v>2</v>
      </c>
      <c r="J3107" t="s">
        <v>1276</v>
      </c>
      <c r="K3107" t="str">
        <f>INDEX('Planning Periods'!$O$2:$O$540,MATCH('Table B Values'!A3107,'Planning Periods'!$A$2:$A$540,0))</f>
        <v>Sutter County</v>
      </c>
    </row>
    <row r="3108" spans="1:11">
      <c r="A3108" t="s">
        <v>898</v>
      </c>
      <c r="B3108">
        <v>2016</v>
      </c>
      <c r="C3108">
        <v>1</v>
      </c>
      <c r="D3108">
        <v>0</v>
      </c>
      <c r="E3108">
        <v>2</v>
      </c>
      <c r="F3108">
        <v>0</v>
      </c>
      <c r="G3108">
        <v>0</v>
      </c>
      <c r="H3108">
        <v>15</v>
      </c>
      <c r="I3108">
        <v>0</v>
      </c>
      <c r="J3108" t="s">
        <v>1276</v>
      </c>
      <c r="K3108" t="str">
        <f>INDEX('Planning Periods'!$O$2:$O$540,MATCH('Table B Values'!A3108,'Planning Periods'!$A$2:$A$540,0))</f>
        <v>San Diego County</v>
      </c>
    </row>
    <row r="3109" spans="1:11">
      <c r="A3109" t="s">
        <v>1178</v>
      </c>
      <c r="B3109">
        <v>2016</v>
      </c>
      <c r="C3109">
        <v>0</v>
      </c>
      <c r="D3109">
        <v>0</v>
      </c>
      <c r="E3109">
        <v>0</v>
      </c>
      <c r="F3109">
        <v>0</v>
      </c>
      <c r="G3109">
        <v>0</v>
      </c>
      <c r="H3109">
        <v>1</v>
      </c>
      <c r="I3109">
        <v>3</v>
      </c>
      <c r="J3109" t="s">
        <v>1276</v>
      </c>
      <c r="K3109" t="str">
        <f>INDEX('Planning Periods'!$O$2:$O$540,MATCH('Table B Values'!A3109,'Planning Periods'!$A$2:$A$540,0))</f>
        <v>Marin County</v>
      </c>
    </row>
    <row r="3110" spans="1:11">
      <c r="A3110" t="s">
        <v>1179</v>
      </c>
      <c r="B3110">
        <v>2016</v>
      </c>
      <c r="C3110">
        <v>0</v>
      </c>
      <c r="D3110">
        <v>0</v>
      </c>
      <c r="E3110">
        <v>0</v>
      </c>
      <c r="F3110">
        <v>0</v>
      </c>
      <c r="G3110">
        <v>0</v>
      </c>
      <c r="H3110">
        <v>0</v>
      </c>
      <c r="I3110">
        <v>170</v>
      </c>
      <c r="J3110" t="s">
        <v>1276</v>
      </c>
      <c r="K3110" t="str">
        <f>INDEX('Planning Periods'!$O$2:$O$540,MATCH('Table B Values'!A3110,'Planning Periods'!$A$2:$A$540,0))</f>
        <v>San Joaquin County</v>
      </c>
    </row>
    <row r="3111" spans="1:11">
      <c r="A3111" t="s">
        <v>1180</v>
      </c>
      <c r="B3111">
        <v>2016</v>
      </c>
      <c r="C3111">
        <v>0</v>
      </c>
      <c r="D3111">
        <v>0</v>
      </c>
      <c r="E3111">
        <v>0</v>
      </c>
      <c r="F3111">
        <v>0</v>
      </c>
      <c r="G3111">
        <v>0</v>
      </c>
      <c r="H3111">
        <v>0</v>
      </c>
      <c r="I3111">
        <v>3</v>
      </c>
      <c r="J3111" t="s">
        <v>1276</v>
      </c>
      <c r="K3111" t="str">
        <f>INDEX('Planning Periods'!$O$2:$O$540,MATCH('Table B Values'!A3111,'Planning Periods'!$A$2:$A$540,0))</f>
        <v>Los Angeles County</v>
      </c>
    </row>
    <row r="3112" spans="1:11">
      <c r="A3112" t="s">
        <v>1061</v>
      </c>
      <c r="B3112">
        <v>2016</v>
      </c>
      <c r="C3112">
        <v>0</v>
      </c>
      <c r="D3112">
        <v>0</v>
      </c>
      <c r="E3112">
        <v>0</v>
      </c>
      <c r="F3112">
        <v>0</v>
      </c>
      <c r="G3112">
        <v>0</v>
      </c>
      <c r="H3112">
        <v>0</v>
      </c>
      <c r="I3112">
        <v>3</v>
      </c>
      <c r="J3112" t="s">
        <v>1276</v>
      </c>
      <c r="K3112" t="str">
        <f>INDEX('Planning Periods'!$O$2:$O$540,MATCH('Table B Values'!A3112,'Planning Periods'!$A$2:$A$540,0))</f>
        <v>Amador County</v>
      </c>
    </row>
    <row r="3113" spans="1:11">
      <c r="A3113" t="s">
        <v>857</v>
      </c>
      <c r="B3113">
        <v>2016</v>
      </c>
      <c r="C3113">
        <v>724</v>
      </c>
      <c r="D3113">
        <v>0</v>
      </c>
      <c r="E3113">
        <v>2</v>
      </c>
      <c r="F3113">
        <v>0</v>
      </c>
      <c r="G3113">
        <v>0</v>
      </c>
      <c r="H3113">
        <v>4582</v>
      </c>
      <c r="I3113">
        <v>2987</v>
      </c>
      <c r="J3113" t="s">
        <v>1276</v>
      </c>
      <c r="K3113" t="str">
        <f>INDEX('Planning Periods'!$O$2:$O$540,MATCH('Table B Values'!A3113,'Planning Periods'!$A$2:$A$540,0))</f>
        <v>Orange County</v>
      </c>
    </row>
    <row r="3114" spans="1:11">
      <c r="A3114" t="s">
        <v>1026</v>
      </c>
      <c r="B3114">
        <v>2016</v>
      </c>
      <c r="C3114">
        <v>0</v>
      </c>
      <c r="D3114">
        <v>0</v>
      </c>
      <c r="E3114">
        <v>0</v>
      </c>
      <c r="F3114">
        <v>0</v>
      </c>
      <c r="G3114">
        <v>0</v>
      </c>
      <c r="H3114">
        <v>4</v>
      </c>
      <c r="I3114">
        <v>0</v>
      </c>
      <c r="J3114" t="s">
        <v>1276</v>
      </c>
      <c r="K3114" t="str">
        <f>INDEX('Planning Periods'!$O$2:$O$540,MATCH('Table B Values'!A3114,'Planning Periods'!$A$2:$A$540,0))</f>
        <v>Amador County</v>
      </c>
    </row>
    <row r="3115" spans="1:11">
      <c r="A3115" t="s">
        <v>1057</v>
      </c>
      <c r="B3115">
        <v>2016</v>
      </c>
      <c r="C3115">
        <v>0</v>
      </c>
      <c r="D3115">
        <v>0</v>
      </c>
      <c r="E3115">
        <v>0</v>
      </c>
      <c r="F3115">
        <v>0</v>
      </c>
      <c r="G3115">
        <v>0</v>
      </c>
      <c r="H3115">
        <v>0</v>
      </c>
      <c r="I3115">
        <v>9</v>
      </c>
      <c r="J3115" t="s">
        <v>1276</v>
      </c>
      <c r="K3115" t="str">
        <f>INDEX('Planning Periods'!$O$2:$O$540,MATCH('Table B Values'!A3115,'Planning Periods'!$A$2:$A$540,0))</f>
        <v>Inyo County</v>
      </c>
    </row>
    <row r="3116" spans="1:11">
      <c r="A3116" t="s">
        <v>1068</v>
      </c>
      <c r="B3116">
        <v>2016</v>
      </c>
      <c r="C3116">
        <v>0</v>
      </c>
      <c r="D3116">
        <v>0</v>
      </c>
      <c r="E3116">
        <v>0</v>
      </c>
      <c r="F3116">
        <v>0</v>
      </c>
      <c r="G3116">
        <v>0</v>
      </c>
      <c r="H3116">
        <v>0</v>
      </c>
      <c r="I3116">
        <v>36</v>
      </c>
      <c r="J3116" t="s">
        <v>1276</v>
      </c>
      <c r="K3116" t="str">
        <f>INDEX('Planning Periods'!$O$2:$O$540,MATCH('Table B Values'!A3116,'Planning Periods'!$A$2:$A$540,0))</f>
        <v>Riverside County</v>
      </c>
    </row>
    <row r="3117" spans="1:11">
      <c r="A3117" t="s">
        <v>1063</v>
      </c>
      <c r="B3117">
        <v>2016</v>
      </c>
      <c r="C3117">
        <v>0</v>
      </c>
      <c r="D3117">
        <v>0</v>
      </c>
      <c r="E3117">
        <v>0</v>
      </c>
      <c r="F3117">
        <v>0</v>
      </c>
      <c r="G3117">
        <v>0</v>
      </c>
      <c r="H3117">
        <v>0</v>
      </c>
      <c r="I3117">
        <v>228</v>
      </c>
      <c r="J3117" t="s">
        <v>1276</v>
      </c>
      <c r="K3117" t="str">
        <f>INDEX('Planning Periods'!$O$2:$O$540,MATCH('Table B Values'!A3117,'Planning Periods'!$A$2:$A$540,0))</f>
        <v>Riverside County</v>
      </c>
    </row>
    <row r="3118" spans="1:11">
      <c r="A3118" t="s">
        <v>1058</v>
      </c>
      <c r="B3118">
        <v>2016</v>
      </c>
      <c r="C3118">
        <v>0</v>
      </c>
      <c r="D3118">
        <v>0</v>
      </c>
      <c r="E3118">
        <v>0</v>
      </c>
      <c r="F3118">
        <v>0</v>
      </c>
      <c r="G3118">
        <v>0</v>
      </c>
      <c r="H3118">
        <v>0</v>
      </c>
      <c r="I3118">
        <v>12</v>
      </c>
      <c r="J3118" t="s">
        <v>1276</v>
      </c>
      <c r="K3118" t="str">
        <f>INDEX('Planning Periods'!$O$2:$O$540,MATCH('Table B Values'!A3118,'Planning Periods'!$A$2:$A$540,0))</f>
        <v>Los Angeles County</v>
      </c>
    </row>
    <row r="3119" spans="1:11">
      <c r="A3119" t="s">
        <v>1188</v>
      </c>
      <c r="B3119">
        <v>2016</v>
      </c>
      <c r="C3119">
        <v>103</v>
      </c>
      <c r="D3119">
        <v>0</v>
      </c>
      <c r="E3119">
        <v>57</v>
      </c>
      <c r="F3119">
        <v>0</v>
      </c>
      <c r="G3119">
        <v>0</v>
      </c>
      <c r="H3119">
        <v>0</v>
      </c>
      <c r="I3119">
        <v>3</v>
      </c>
      <c r="J3119" t="s">
        <v>1276</v>
      </c>
      <c r="K3119" t="str">
        <f>INDEX('Planning Periods'!$O$2:$O$540,MATCH('Table B Values'!A3119,'Planning Periods'!$A$2:$A$540,0))</f>
        <v>Kern County</v>
      </c>
    </row>
    <row r="3120" spans="1:11">
      <c r="A3120" t="s">
        <v>925</v>
      </c>
      <c r="B3120">
        <v>2016</v>
      </c>
      <c r="C3120">
        <v>0</v>
      </c>
      <c r="D3120">
        <v>0</v>
      </c>
      <c r="E3120">
        <v>0</v>
      </c>
      <c r="F3120">
        <v>0</v>
      </c>
      <c r="G3120">
        <v>0</v>
      </c>
      <c r="H3120">
        <v>0</v>
      </c>
      <c r="I3120">
        <v>0</v>
      </c>
      <c r="J3120" t="s">
        <v>1276</v>
      </c>
      <c r="K3120" t="str">
        <f>INDEX('Planning Periods'!$O$2:$O$540,MATCH('Table B Values'!A3120,'Planning Periods'!$A$2:$A$540,0))</f>
        <v>Orange County</v>
      </c>
    </row>
    <row r="3121" spans="1:11">
      <c r="A3121" t="s">
        <v>1042</v>
      </c>
      <c r="B3121">
        <v>2016</v>
      </c>
      <c r="C3121">
        <v>0</v>
      </c>
      <c r="D3121">
        <v>0</v>
      </c>
      <c r="E3121">
        <v>0</v>
      </c>
      <c r="F3121">
        <v>0</v>
      </c>
      <c r="G3121">
        <v>0</v>
      </c>
      <c r="H3121">
        <v>0</v>
      </c>
      <c r="I3121" s="359">
        <v>10</v>
      </c>
      <c r="J3121" t="s">
        <v>1276</v>
      </c>
      <c r="K3121" t="str">
        <f>INDEX('Planning Periods'!$O$2:$O$540,MATCH('Table B Values'!A3121,'Planning Periods'!$A$2:$A$540,0))</f>
        <v>Los Angeles County</v>
      </c>
    </row>
    <row r="3122" spans="1:11">
      <c r="A3122" t="s">
        <v>1192</v>
      </c>
      <c r="B3122">
        <v>2016</v>
      </c>
      <c r="C3122">
        <v>2</v>
      </c>
      <c r="D3122">
        <v>0</v>
      </c>
      <c r="E3122">
        <v>2</v>
      </c>
      <c r="F3122">
        <v>0</v>
      </c>
      <c r="G3122">
        <v>0</v>
      </c>
      <c r="H3122">
        <v>10</v>
      </c>
      <c r="I3122">
        <v>62</v>
      </c>
      <c r="J3122" t="s">
        <v>1276</v>
      </c>
      <c r="K3122" t="str">
        <f>INDEX('Planning Periods'!$O$2:$O$540,MATCH('Table B Values'!A3122,'Planning Periods'!$A$2:$A$540,0))</f>
        <v>Contra Costa County</v>
      </c>
    </row>
    <row r="3123" spans="1:11">
      <c r="A3123" t="s">
        <v>1021</v>
      </c>
      <c r="B3123">
        <v>2016</v>
      </c>
      <c r="C3123">
        <v>0</v>
      </c>
      <c r="D3123">
        <v>0</v>
      </c>
      <c r="E3123">
        <v>0</v>
      </c>
      <c r="F3123">
        <v>0</v>
      </c>
      <c r="G3123">
        <v>0</v>
      </c>
      <c r="H3123">
        <v>0</v>
      </c>
      <c r="I3123">
        <v>106</v>
      </c>
      <c r="J3123" t="s">
        <v>1276</v>
      </c>
      <c r="K3123" t="str">
        <f>INDEX('Planning Periods'!$O$2:$O$540,MATCH('Table B Values'!A3123,'Planning Periods'!$A$2:$A$540,0))</f>
        <v>San Diego County</v>
      </c>
    </row>
    <row r="3124" spans="1:11">
      <c r="A3124" t="s">
        <v>1189</v>
      </c>
      <c r="B3124">
        <v>2016</v>
      </c>
      <c r="C3124">
        <v>0</v>
      </c>
      <c r="D3124">
        <v>0</v>
      </c>
      <c r="E3124">
        <v>4</v>
      </c>
      <c r="F3124">
        <v>0</v>
      </c>
      <c r="G3124">
        <v>0</v>
      </c>
      <c r="H3124">
        <v>1</v>
      </c>
      <c r="I3124">
        <v>30</v>
      </c>
      <c r="J3124" t="s">
        <v>1276</v>
      </c>
      <c r="K3124" t="str">
        <f>INDEX('Planning Periods'!$O$2:$O$540,MATCH('Table B Values'!A3124,'Planning Periods'!$A$2:$A$540,0))</f>
        <v>Monterey County</v>
      </c>
    </row>
    <row r="3125" spans="1:11">
      <c r="A3125" t="s">
        <v>1030</v>
      </c>
      <c r="B3125">
        <v>2016</v>
      </c>
      <c r="C3125">
        <v>0</v>
      </c>
      <c r="D3125">
        <v>0</v>
      </c>
      <c r="E3125">
        <v>0</v>
      </c>
      <c r="F3125">
        <v>0</v>
      </c>
      <c r="G3125">
        <v>0</v>
      </c>
      <c r="H3125">
        <v>0</v>
      </c>
      <c r="I3125">
        <v>0</v>
      </c>
      <c r="J3125" t="s">
        <v>1276</v>
      </c>
      <c r="K3125" t="str">
        <f>INDEX('Planning Periods'!$O$2:$O$540,MATCH('Table B Values'!A3125,'Planning Periods'!$A$2:$A$540,0))</f>
        <v>Los Angeles County</v>
      </c>
    </row>
    <row r="3126" spans="1:11">
      <c r="A3126" t="s">
        <v>942</v>
      </c>
      <c r="B3126">
        <v>2016</v>
      </c>
      <c r="C3126">
        <v>0</v>
      </c>
      <c r="D3126">
        <v>0</v>
      </c>
      <c r="E3126">
        <v>0</v>
      </c>
      <c r="F3126">
        <v>0</v>
      </c>
      <c r="G3126">
        <v>0</v>
      </c>
      <c r="H3126">
        <v>0</v>
      </c>
      <c r="I3126">
        <v>357</v>
      </c>
      <c r="J3126" t="s">
        <v>1276</v>
      </c>
      <c r="K3126" t="str">
        <f>INDEX('Planning Periods'!$O$2:$O$540,MATCH('Table B Values'!A3126,'Planning Periods'!$A$2:$A$540,0))</f>
        <v>Orange County</v>
      </c>
    </row>
    <row r="3127" spans="1:11">
      <c r="A3127" t="s">
        <v>1181</v>
      </c>
      <c r="B3127">
        <v>2016</v>
      </c>
      <c r="C3127">
        <v>0</v>
      </c>
      <c r="D3127">
        <v>0</v>
      </c>
      <c r="E3127">
        <v>4</v>
      </c>
      <c r="F3127">
        <v>12</v>
      </c>
      <c r="G3127">
        <v>0</v>
      </c>
      <c r="H3127">
        <v>395</v>
      </c>
      <c r="I3127">
        <v>15</v>
      </c>
      <c r="J3127" t="s">
        <v>1276</v>
      </c>
      <c r="K3127" t="str">
        <f>INDEX('Planning Periods'!$O$2:$O$540,MATCH('Table B Values'!A3127,'Planning Periods'!$A$2:$A$540,0))</f>
        <v>Alameda County</v>
      </c>
    </row>
    <row r="3128" spans="1:11">
      <c r="A3128" t="s">
        <v>1281</v>
      </c>
      <c r="B3128">
        <v>2016</v>
      </c>
      <c r="C3128">
        <v>0</v>
      </c>
      <c r="D3128">
        <v>6</v>
      </c>
      <c r="E3128">
        <v>0</v>
      </c>
      <c r="F3128">
        <v>6</v>
      </c>
      <c r="G3128">
        <v>0</v>
      </c>
      <c r="H3128">
        <v>7</v>
      </c>
      <c r="I3128">
        <v>0</v>
      </c>
      <c r="J3128" t="s">
        <v>1276</v>
      </c>
      <c r="K3128" t="str">
        <f>INDEX('Planning Periods'!$O$2:$O$540,MATCH('Table B Values'!A3128,'Planning Periods'!$A$2:$A$540,0))</f>
        <v>Kern County</v>
      </c>
    </row>
    <row r="3129" spans="1:11">
      <c r="A3129" t="s">
        <v>842</v>
      </c>
      <c r="B3129">
        <v>2016</v>
      </c>
      <c r="C3129">
        <v>0</v>
      </c>
      <c r="D3129">
        <v>0</v>
      </c>
      <c r="E3129">
        <v>7</v>
      </c>
      <c r="F3129">
        <v>0</v>
      </c>
      <c r="G3129">
        <v>0</v>
      </c>
      <c r="H3129">
        <v>36</v>
      </c>
      <c r="I3129">
        <v>40</v>
      </c>
      <c r="J3129" t="s">
        <v>1276</v>
      </c>
      <c r="K3129" t="str">
        <f>INDEX('Planning Periods'!$O$2:$O$540,MATCH('Table B Values'!A3129,'Planning Periods'!$A$2:$A$540,0))</f>
        <v>Mendocino County</v>
      </c>
    </row>
    <row r="3130" spans="1:11">
      <c r="A3130" t="s">
        <v>881</v>
      </c>
      <c r="B3130">
        <v>2016</v>
      </c>
      <c r="C3130">
        <v>0</v>
      </c>
      <c r="D3130">
        <v>3</v>
      </c>
      <c r="E3130">
        <v>0</v>
      </c>
      <c r="F3130">
        <v>2</v>
      </c>
      <c r="G3130">
        <v>0</v>
      </c>
      <c r="H3130">
        <v>184</v>
      </c>
      <c r="I3130">
        <v>349</v>
      </c>
      <c r="J3130" t="s">
        <v>1276</v>
      </c>
      <c r="K3130" t="str">
        <f>INDEX('Planning Periods'!$O$2:$O$540,MATCH('Table B Values'!A3130,'Planning Periods'!$A$2:$A$540,0))</f>
        <v>Riverside County</v>
      </c>
    </row>
    <row r="3131" spans="1:11">
      <c r="A3131" t="s">
        <v>1231</v>
      </c>
      <c r="B3131">
        <v>2016</v>
      </c>
      <c r="C3131">
        <v>0</v>
      </c>
      <c r="D3131">
        <v>0</v>
      </c>
      <c r="E3131">
        <v>0</v>
      </c>
      <c r="F3131">
        <v>0</v>
      </c>
      <c r="G3131">
        <v>0</v>
      </c>
      <c r="H3131">
        <v>1</v>
      </c>
      <c r="I3131">
        <v>27</v>
      </c>
      <c r="J3131" t="s">
        <v>1276</v>
      </c>
      <c r="K3131" t="str">
        <f>INDEX('Planning Periods'!$O$2:$O$540,MATCH('Table B Values'!A3131,'Planning Periods'!$A$2:$A$540,0))</f>
        <v>Contra Costa County</v>
      </c>
    </row>
    <row r="3132" spans="1:11">
      <c r="A3132" t="s">
        <v>1234</v>
      </c>
      <c r="B3132">
        <v>2016</v>
      </c>
      <c r="C3132">
        <v>1</v>
      </c>
      <c r="D3132">
        <v>1</v>
      </c>
      <c r="E3132">
        <v>2</v>
      </c>
      <c r="F3132">
        <v>3</v>
      </c>
      <c r="G3132">
        <v>0</v>
      </c>
      <c r="H3132">
        <v>2</v>
      </c>
      <c r="I3132">
        <v>21</v>
      </c>
      <c r="J3132" t="s">
        <v>1276</v>
      </c>
      <c r="K3132" t="str">
        <f>INDEX('Planning Periods'!$O$2:$O$540,MATCH('Table B Values'!A3132,'Planning Periods'!$A$2:$A$540,0))</f>
        <v>Marin County</v>
      </c>
    </row>
    <row r="3133" spans="1:11">
      <c r="A3133" t="s">
        <v>1232</v>
      </c>
      <c r="B3133">
        <v>2016</v>
      </c>
      <c r="C3133">
        <v>0</v>
      </c>
      <c r="D3133">
        <v>0</v>
      </c>
      <c r="E3133">
        <v>0</v>
      </c>
      <c r="F3133">
        <v>0</v>
      </c>
      <c r="G3133">
        <v>0</v>
      </c>
      <c r="H3133">
        <v>0</v>
      </c>
      <c r="I3133">
        <v>74</v>
      </c>
      <c r="J3133" t="s">
        <v>1276</v>
      </c>
      <c r="K3133" t="str">
        <f>INDEX('Planning Periods'!$O$2:$O$540,MATCH('Table B Values'!A3133,'Planning Periods'!$A$2:$A$540,0))</f>
        <v>Monterey County</v>
      </c>
    </row>
    <row r="3134" spans="1:11">
      <c r="A3134" t="s">
        <v>879</v>
      </c>
      <c r="B3134">
        <v>2016</v>
      </c>
      <c r="C3134">
        <v>0</v>
      </c>
      <c r="D3134">
        <v>0</v>
      </c>
      <c r="E3134">
        <v>0</v>
      </c>
      <c r="F3134">
        <v>0</v>
      </c>
      <c r="G3134">
        <v>0</v>
      </c>
      <c r="H3134">
        <v>19</v>
      </c>
      <c r="I3134">
        <v>28</v>
      </c>
      <c r="J3134" t="s">
        <v>1276</v>
      </c>
      <c r="K3134" t="str">
        <f>INDEX('Planning Periods'!$O$2:$O$540,MATCH('Table B Values'!A3134,'Planning Periods'!$A$2:$A$540,0))</f>
        <v>Mariposa County</v>
      </c>
    </row>
    <row r="3135" spans="1:11">
      <c r="A3135" t="s">
        <v>1240</v>
      </c>
      <c r="B3135">
        <v>2016</v>
      </c>
      <c r="C3135">
        <v>42</v>
      </c>
      <c r="D3135">
        <v>3</v>
      </c>
      <c r="E3135">
        <v>0</v>
      </c>
      <c r="F3135">
        <v>4</v>
      </c>
      <c r="G3135">
        <v>0</v>
      </c>
      <c r="H3135">
        <v>0</v>
      </c>
      <c r="I3135">
        <v>17</v>
      </c>
      <c r="J3135" t="s">
        <v>1276</v>
      </c>
      <c r="K3135" t="str">
        <f>INDEX('Planning Periods'!$O$2:$O$540,MATCH('Table B Values'!A3135,'Planning Periods'!$A$2:$A$540,0))</f>
        <v>San Mateo County</v>
      </c>
    </row>
    <row r="3136" spans="1:11">
      <c r="A3136" t="s">
        <v>884</v>
      </c>
      <c r="B3136">
        <v>2016</v>
      </c>
      <c r="C3136">
        <v>1</v>
      </c>
      <c r="D3136">
        <v>0</v>
      </c>
      <c r="E3136">
        <v>0</v>
      </c>
      <c r="F3136">
        <v>0</v>
      </c>
      <c r="G3136">
        <v>0</v>
      </c>
      <c r="H3136">
        <v>0</v>
      </c>
      <c r="I3136">
        <v>6</v>
      </c>
      <c r="J3136" t="s">
        <v>1276</v>
      </c>
      <c r="K3136" t="str">
        <f>INDEX('Planning Periods'!$O$2:$O$540,MATCH('Table B Values'!A3136,'Planning Periods'!$A$2:$A$540,0))</f>
        <v>Orange County</v>
      </c>
    </row>
    <row r="3137" spans="1:11">
      <c r="A3137" t="s">
        <v>1260</v>
      </c>
      <c r="B3137">
        <v>2016</v>
      </c>
      <c r="C3137">
        <v>0</v>
      </c>
      <c r="D3137">
        <v>0</v>
      </c>
      <c r="E3137">
        <v>50</v>
      </c>
      <c r="F3137">
        <v>0</v>
      </c>
      <c r="G3137">
        <v>0</v>
      </c>
      <c r="H3137">
        <v>56</v>
      </c>
      <c r="I3137">
        <v>150</v>
      </c>
      <c r="J3137" t="s">
        <v>1276</v>
      </c>
      <c r="K3137" t="str">
        <f>INDEX('Planning Periods'!$O$2:$O$540,MATCH('Table B Values'!A3137,'Planning Periods'!$A$2:$A$540,0))</f>
        <v>Stanislaus County</v>
      </c>
    </row>
    <row r="3138" spans="1:11">
      <c r="A3138" t="s">
        <v>937</v>
      </c>
      <c r="B3138">
        <v>2016</v>
      </c>
      <c r="C3138">
        <v>0</v>
      </c>
      <c r="D3138">
        <v>0</v>
      </c>
      <c r="E3138">
        <v>0</v>
      </c>
      <c r="F3138">
        <v>3</v>
      </c>
      <c r="G3138">
        <v>0</v>
      </c>
      <c r="H3138">
        <v>6</v>
      </c>
      <c r="I3138">
        <v>0</v>
      </c>
      <c r="J3138" t="s">
        <v>1276</v>
      </c>
      <c r="K3138" t="str">
        <f>INDEX('Planning Periods'!$O$2:$O$540,MATCH('Table B Values'!A3138,'Planning Periods'!$A$2:$A$540,0))</f>
        <v>Modoc County</v>
      </c>
    </row>
    <row r="3139" spans="1:11">
      <c r="A3139" t="s">
        <v>1238</v>
      </c>
      <c r="B3139">
        <v>2016</v>
      </c>
      <c r="C3139">
        <v>0</v>
      </c>
      <c r="D3139">
        <v>0</v>
      </c>
      <c r="E3139">
        <v>0</v>
      </c>
      <c r="F3139">
        <v>0</v>
      </c>
      <c r="G3139">
        <v>0</v>
      </c>
      <c r="H3139">
        <v>0</v>
      </c>
      <c r="I3139">
        <v>82</v>
      </c>
      <c r="J3139" t="s">
        <v>1276</v>
      </c>
      <c r="K3139" t="str">
        <f>INDEX('Planning Periods'!$O$2:$O$540,MATCH('Table B Values'!A3139,'Planning Periods'!$A$2:$A$540,0))</f>
        <v>Santa Clara County</v>
      </c>
    </row>
    <row r="3140" spans="1:11">
      <c r="A3140" t="s">
        <v>1239</v>
      </c>
      <c r="B3140">
        <v>2016</v>
      </c>
      <c r="C3140">
        <v>0</v>
      </c>
      <c r="D3140">
        <v>0</v>
      </c>
      <c r="E3140">
        <v>0</v>
      </c>
      <c r="F3140">
        <v>0</v>
      </c>
      <c r="G3140">
        <v>0</v>
      </c>
      <c r="H3140">
        <v>37</v>
      </c>
      <c r="I3140">
        <v>137</v>
      </c>
      <c r="J3140" t="s">
        <v>1276</v>
      </c>
      <c r="K3140" t="str">
        <f>INDEX('Planning Periods'!$O$2:$O$540,MATCH('Table B Values'!A3140,'Planning Periods'!$A$2:$A$540,0))</f>
        <v>Merced County</v>
      </c>
    </row>
    <row r="3141" spans="1:11">
      <c r="A3141" t="s">
        <v>1236</v>
      </c>
      <c r="B3141">
        <v>2016</v>
      </c>
      <c r="C3141">
        <v>0</v>
      </c>
      <c r="D3141">
        <v>4</v>
      </c>
      <c r="E3141">
        <v>0</v>
      </c>
      <c r="F3141">
        <v>3</v>
      </c>
      <c r="G3141">
        <v>0</v>
      </c>
      <c r="H3141">
        <v>2</v>
      </c>
      <c r="I3141">
        <v>2</v>
      </c>
      <c r="J3141" t="s">
        <v>1276</v>
      </c>
      <c r="K3141" t="str">
        <f>INDEX('Planning Periods'!$O$2:$O$540,MATCH('Table B Values'!A3141,'Planning Periods'!$A$2:$A$540,0))</f>
        <v>Marin County</v>
      </c>
    </row>
    <row r="3142" spans="1:11">
      <c r="A3142" t="s">
        <v>1237</v>
      </c>
      <c r="B3142">
        <v>2016</v>
      </c>
      <c r="C3142">
        <v>0</v>
      </c>
      <c r="D3142">
        <v>0</v>
      </c>
      <c r="E3142">
        <v>0</v>
      </c>
      <c r="F3142">
        <v>0</v>
      </c>
      <c r="G3142">
        <v>0</v>
      </c>
      <c r="H3142">
        <v>0</v>
      </c>
      <c r="I3142">
        <v>0</v>
      </c>
      <c r="J3142" t="s">
        <v>1276</v>
      </c>
      <c r="K3142" t="str">
        <f>INDEX('Planning Periods'!$O$2:$O$540,MATCH('Table B Values'!A3142,'Planning Periods'!$A$2:$A$540,0))</f>
        <v>San Mateo County</v>
      </c>
    </row>
    <row r="3143" spans="1:11">
      <c r="A3143" t="s">
        <v>1242</v>
      </c>
      <c r="B3143">
        <v>2016</v>
      </c>
      <c r="C3143">
        <v>0</v>
      </c>
      <c r="D3143">
        <v>0</v>
      </c>
      <c r="E3143">
        <v>0</v>
      </c>
      <c r="F3143">
        <v>0</v>
      </c>
      <c r="G3143">
        <v>0</v>
      </c>
      <c r="H3143">
        <v>0</v>
      </c>
      <c r="I3143">
        <v>9</v>
      </c>
      <c r="J3143" t="s">
        <v>1276</v>
      </c>
      <c r="K3143" t="str">
        <f>INDEX('Planning Periods'!$O$2:$O$540,MATCH('Table B Values'!A3143,'Planning Periods'!$A$2:$A$540,0))</f>
        <v>Santa Clara County</v>
      </c>
    </row>
    <row r="3144" spans="1:11">
      <c r="A3144" t="s">
        <v>1245</v>
      </c>
      <c r="B3144">
        <v>2016</v>
      </c>
      <c r="C3144">
        <v>0</v>
      </c>
      <c r="D3144">
        <v>4</v>
      </c>
      <c r="E3144">
        <v>0</v>
      </c>
      <c r="F3144">
        <v>3</v>
      </c>
      <c r="G3144">
        <v>0</v>
      </c>
      <c r="H3144">
        <v>1</v>
      </c>
      <c r="I3144">
        <v>11</v>
      </c>
      <c r="J3144" t="s">
        <v>1276</v>
      </c>
      <c r="K3144" t="str">
        <f>INDEX('Planning Periods'!$O$2:$O$540,MATCH('Table B Values'!A3144,'Planning Periods'!$A$2:$A$540,0))</f>
        <v>Santa Clara County</v>
      </c>
    </row>
    <row r="3145" spans="1:11">
      <c r="A3145" t="s">
        <v>773</v>
      </c>
      <c r="B3145">
        <v>2016</v>
      </c>
      <c r="C3145">
        <v>718</v>
      </c>
      <c r="D3145">
        <v>0</v>
      </c>
      <c r="E3145">
        <v>604</v>
      </c>
      <c r="F3145">
        <v>0</v>
      </c>
      <c r="G3145">
        <v>0</v>
      </c>
      <c r="H3145">
        <v>143</v>
      </c>
      <c r="I3145">
        <v>12231</v>
      </c>
      <c r="J3145" t="s">
        <v>1276</v>
      </c>
      <c r="K3145" t="str">
        <f>INDEX('Planning Periods'!$O$2:$O$540,MATCH('Table B Values'!A3145,'Planning Periods'!$A$2:$A$540,0))</f>
        <v>Los Angeles County</v>
      </c>
    </row>
    <row r="3146" spans="1:11">
      <c r="A3146" t="s">
        <v>907</v>
      </c>
      <c r="B3146">
        <v>2016</v>
      </c>
      <c r="C3146">
        <v>0</v>
      </c>
      <c r="D3146">
        <v>0</v>
      </c>
      <c r="E3146">
        <v>0</v>
      </c>
      <c r="F3146">
        <v>0</v>
      </c>
      <c r="G3146">
        <v>0</v>
      </c>
      <c r="H3146">
        <v>0</v>
      </c>
      <c r="I3146">
        <v>675</v>
      </c>
      <c r="J3146" t="s">
        <v>1276</v>
      </c>
      <c r="K3146" t="str">
        <f>INDEX('Planning Periods'!$O$2:$O$540,MATCH('Table B Values'!A3146,'Planning Periods'!$A$2:$A$540,0))</f>
        <v>Los Angeles County</v>
      </c>
    </row>
    <row r="3147" spans="1:11">
      <c r="A3147" t="s">
        <v>1182</v>
      </c>
      <c r="B3147">
        <v>2016</v>
      </c>
      <c r="C3147">
        <v>0</v>
      </c>
      <c r="D3147">
        <v>0</v>
      </c>
      <c r="E3147">
        <v>0</v>
      </c>
      <c r="F3147">
        <v>0</v>
      </c>
      <c r="G3147">
        <v>0</v>
      </c>
      <c r="H3147">
        <v>0</v>
      </c>
      <c r="I3147">
        <v>34</v>
      </c>
      <c r="J3147" t="s">
        <v>1276</v>
      </c>
      <c r="K3147" t="str">
        <f>INDEX('Planning Periods'!$O$2:$O$540,MATCH('Table B Values'!A3147,'Planning Periods'!$A$2:$A$540,0))</f>
        <v>Merced County</v>
      </c>
    </row>
    <row r="3148" spans="1:11">
      <c r="A3148" t="s">
        <v>1243</v>
      </c>
      <c r="B3148">
        <v>2016</v>
      </c>
      <c r="C3148">
        <v>0</v>
      </c>
      <c r="D3148">
        <v>0</v>
      </c>
      <c r="E3148">
        <v>0</v>
      </c>
      <c r="F3148">
        <v>2</v>
      </c>
      <c r="G3148">
        <v>0</v>
      </c>
      <c r="H3148">
        <v>13</v>
      </c>
      <c r="I3148">
        <v>6</v>
      </c>
      <c r="J3148" t="s">
        <v>1276</v>
      </c>
      <c r="K3148" t="str">
        <f>INDEX('Planning Periods'!$O$2:$O$540,MATCH('Table B Values'!A3148,'Planning Periods'!$A$2:$A$540,0))</f>
        <v>Los Angeles County</v>
      </c>
    </row>
    <row r="3149" spans="1:11">
      <c r="A3149" t="s">
        <v>1244</v>
      </c>
      <c r="B3149">
        <v>2016</v>
      </c>
      <c r="C3149">
        <v>0</v>
      </c>
      <c r="D3149">
        <v>0</v>
      </c>
      <c r="E3149">
        <v>0</v>
      </c>
      <c r="F3149">
        <v>0</v>
      </c>
      <c r="G3149">
        <v>0</v>
      </c>
      <c r="H3149">
        <v>0</v>
      </c>
      <c r="I3149" s="359">
        <v>0</v>
      </c>
      <c r="J3149" t="s">
        <v>1276</v>
      </c>
      <c r="K3149" t="str">
        <f>INDEX('Planning Periods'!$O$2:$O$540,MATCH('Table B Values'!A3149,'Planning Periods'!$A$2:$A$540,0))</f>
        <v>Santa Barbara County</v>
      </c>
    </row>
    <row r="3150" spans="1:11">
      <c r="A3150" t="s">
        <v>905</v>
      </c>
      <c r="B3150">
        <v>2016</v>
      </c>
      <c r="C3150">
        <v>35</v>
      </c>
      <c r="D3150">
        <v>0</v>
      </c>
      <c r="E3150">
        <v>0</v>
      </c>
      <c r="F3150">
        <v>0</v>
      </c>
      <c r="G3150">
        <v>0</v>
      </c>
      <c r="H3150">
        <v>0</v>
      </c>
      <c r="I3150" s="359">
        <v>620</v>
      </c>
      <c r="J3150" t="s">
        <v>1276</v>
      </c>
      <c r="K3150" t="str">
        <f>INDEX('Planning Periods'!$O$2:$O$540,MATCH('Table B Values'!A3150,'Planning Periods'!$A$2:$A$540,0))</f>
        <v>Los Angeles County</v>
      </c>
    </row>
    <row r="3151" spans="1:11">
      <c r="A3151" t="s">
        <v>877</v>
      </c>
      <c r="B3151">
        <v>2016</v>
      </c>
      <c r="C3151">
        <v>0</v>
      </c>
      <c r="D3151">
        <v>0</v>
      </c>
      <c r="E3151">
        <v>0</v>
      </c>
      <c r="F3151">
        <v>0</v>
      </c>
      <c r="G3151">
        <v>0</v>
      </c>
      <c r="H3151">
        <v>0</v>
      </c>
      <c r="I3151">
        <v>3</v>
      </c>
      <c r="J3151" t="s">
        <v>1276</v>
      </c>
      <c r="K3151" t="str">
        <f>INDEX('Planning Periods'!$O$2:$O$540,MATCH('Table B Values'!A3151,'Planning Periods'!$A$2:$A$540,0))</f>
        <v>Los Angeles County</v>
      </c>
    </row>
    <row r="3152" spans="1:11">
      <c r="A3152" t="s">
        <v>869</v>
      </c>
      <c r="B3152">
        <v>2016</v>
      </c>
      <c r="C3152">
        <v>0</v>
      </c>
      <c r="D3152">
        <v>0</v>
      </c>
      <c r="E3152">
        <v>0</v>
      </c>
      <c r="F3152">
        <v>0</v>
      </c>
      <c r="G3152">
        <v>0</v>
      </c>
      <c r="H3152">
        <v>0</v>
      </c>
      <c r="I3152">
        <v>23</v>
      </c>
      <c r="J3152" t="s">
        <v>1276</v>
      </c>
      <c r="K3152" t="str">
        <f>INDEX('Planning Periods'!$O$2:$O$540,MATCH('Table B Values'!A3152,'Planning Periods'!$A$2:$A$540,0))</f>
        <v>Mono County</v>
      </c>
    </row>
    <row r="3153" spans="1:11">
      <c r="A3153" t="s">
        <v>872</v>
      </c>
      <c r="B3153">
        <v>2016</v>
      </c>
      <c r="C3153">
        <v>0</v>
      </c>
      <c r="D3153">
        <v>0</v>
      </c>
      <c r="E3153">
        <v>0</v>
      </c>
      <c r="F3153">
        <v>0</v>
      </c>
      <c r="G3153">
        <v>0</v>
      </c>
      <c r="H3153">
        <v>0</v>
      </c>
      <c r="I3153">
        <v>40</v>
      </c>
      <c r="J3153" t="s">
        <v>1276</v>
      </c>
      <c r="K3153" t="str">
        <f>INDEX('Planning Periods'!$O$2:$O$540,MATCH('Table B Values'!A3153,'Planning Periods'!$A$2:$A$540,0))</f>
        <v>Los Angeles County</v>
      </c>
    </row>
    <row r="3154" spans="1:11">
      <c r="A3154" t="s">
        <v>1247</v>
      </c>
      <c r="B3154">
        <v>2016</v>
      </c>
      <c r="C3154">
        <v>0</v>
      </c>
      <c r="D3154">
        <v>0</v>
      </c>
      <c r="E3154">
        <v>20</v>
      </c>
      <c r="F3154">
        <v>0</v>
      </c>
      <c r="G3154">
        <v>0</v>
      </c>
      <c r="H3154">
        <v>0</v>
      </c>
      <c r="I3154">
        <v>0</v>
      </c>
      <c r="J3154" t="s">
        <v>1276</v>
      </c>
      <c r="K3154" t="str">
        <f>INDEX('Planning Periods'!$O$2:$O$540,MATCH('Table B Values'!A3154,'Planning Periods'!$A$2:$A$540,0))</f>
        <v>Madera County</v>
      </c>
    </row>
    <row r="3155" spans="1:11">
      <c r="A3155" t="s">
        <v>1249</v>
      </c>
      <c r="B3155">
        <v>2016</v>
      </c>
      <c r="C3155">
        <v>41</v>
      </c>
      <c r="D3155">
        <v>0</v>
      </c>
      <c r="E3155">
        <v>21</v>
      </c>
      <c r="F3155">
        <v>0</v>
      </c>
      <c r="G3155">
        <v>0</v>
      </c>
      <c r="H3155">
        <v>7</v>
      </c>
      <c r="I3155">
        <v>0</v>
      </c>
      <c r="J3155" t="s">
        <v>1276</v>
      </c>
      <c r="K3155" t="str">
        <f>INDEX('Planning Periods'!$O$2:$O$540,MATCH('Table B Values'!A3155,'Planning Periods'!$A$2:$A$540,0))</f>
        <v>Merced County</v>
      </c>
    </row>
    <row r="3156" spans="1:11">
      <c r="A3156" t="s">
        <v>1248</v>
      </c>
      <c r="B3156">
        <v>2016</v>
      </c>
      <c r="C3156">
        <v>0</v>
      </c>
      <c r="D3156">
        <v>0</v>
      </c>
      <c r="E3156">
        <v>2</v>
      </c>
      <c r="F3156">
        <v>0</v>
      </c>
      <c r="G3156">
        <v>0</v>
      </c>
      <c r="H3156">
        <v>3</v>
      </c>
      <c r="I3156">
        <v>38</v>
      </c>
      <c r="J3156" t="s">
        <v>1276</v>
      </c>
      <c r="K3156" t="str">
        <f>INDEX('Planning Periods'!$O$2:$O$540,MATCH('Table B Values'!A3156,'Planning Periods'!$A$2:$A$540,0))</f>
        <v>Santa Clara County</v>
      </c>
    </row>
    <row r="3157" spans="1:11">
      <c r="A3157" t="s">
        <v>1246</v>
      </c>
      <c r="B3157">
        <v>2016</v>
      </c>
      <c r="C3157">
        <v>0</v>
      </c>
      <c r="D3157">
        <v>104</v>
      </c>
      <c r="E3157">
        <v>0</v>
      </c>
      <c r="F3157">
        <v>304</v>
      </c>
      <c r="G3157">
        <v>0</v>
      </c>
      <c r="H3157">
        <v>137</v>
      </c>
      <c r="I3157">
        <v>4</v>
      </c>
      <c r="J3157" t="s">
        <v>1276</v>
      </c>
      <c r="K3157" t="str">
        <f>INDEX('Planning Periods'!$O$2:$O$540,MATCH('Table B Values'!A3157,'Planning Periods'!$A$2:$A$540,0))</f>
        <v>Madera County</v>
      </c>
    </row>
    <row r="3158" spans="1:11">
      <c r="A3158" t="s">
        <v>1008</v>
      </c>
      <c r="B3158">
        <v>2016</v>
      </c>
      <c r="C3158">
        <v>0</v>
      </c>
      <c r="D3158">
        <v>0</v>
      </c>
      <c r="E3158">
        <v>0</v>
      </c>
      <c r="F3158">
        <v>6</v>
      </c>
      <c r="G3158">
        <v>0</v>
      </c>
      <c r="H3158">
        <v>0</v>
      </c>
      <c r="I3158">
        <v>25</v>
      </c>
      <c r="J3158" t="s">
        <v>1276</v>
      </c>
      <c r="K3158" t="str">
        <f>INDEX('Planning Periods'!$O$2:$O$540,MATCH('Table B Values'!A3158,'Planning Periods'!$A$2:$A$540,0))</f>
        <v>Los Angeles County</v>
      </c>
    </row>
    <row r="3159" spans="1:11">
      <c r="A3159" t="s">
        <v>921</v>
      </c>
      <c r="B3159">
        <v>2016</v>
      </c>
      <c r="C3159">
        <v>0</v>
      </c>
      <c r="D3159">
        <v>0</v>
      </c>
      <c r="E3159">
        <v>0</v>
      </c>
      <c r="F3159">
        <v>0</v>
      </c>
      <c r="G3159">
        <v>0</v>
      </c>
      <c r="H3159">
        <v>15</v>
      </c>
      <c r="I3159">
        <v>4</v>
      </c>
      <c r="J3159" t="s">
        <v>1276</v>
      </c>
      <c r="K3159" t="str">
        <f>INDEX('Planning Periods'!$O$2:$O$540,MATCH('Table B Values'!A3159,'Planning Periods'!$A$2:$A$540,0))</f>
        <v>Los Angeles County</v>
      </c>
    </row>
    <row r="3160" spans="1:11">
      <c r="A3160" t="s">
        <v>828</v>
      </c>
      <c r="B3160">
        <v>2016</v>
      </c>
      <c r="C3160">
        <v>0</v>
      </c>
      <c r="D3160">
        <v>0</v>
      </c>
      <c r="E3160">
        <v>0</v>
      </c>
      <c r="F3160">
        <v>0</v>
      </c>
      <c r="G3160">
        <v>0</v>
      </c>
      <c r="H3160">
        <v>0</v>
      </c>
      <c r="I3160">
        <v>11</v>
      </c>
      <c r="J3160" t="s">
        <v>1276</v>
      </c>
      <c r="K3160" t="str">
        <f>INDEX('Planning Periods'!$O$2:$O$540,MATCH('Table B Values'!A3160,'Planning Periods'!$A$2:$A$540,0))</f>
        <v>Los Angeles County</v>
      </c>
    </row>
    <row r="3161" spans="1:11">
      <c r="A3161" t="s">
        <v>1055</v>
      </c>
      <c r="B3161">
        <v>2016</v>
      </c>
      <c r="C3161">
        <v>0</v>
      </c>
      <c r="D3161">
        <v>0</v>
      </c>
      <c r="E3161">
        <v>8</v>
      </c>
      <c r="F3161">
        <v>0</v>
      </c>
      <c r="G3161">
        <v>0</v>
      </c>
      <c r="H3161">
        <v>2</v>
      </c>
      <c r="I3161">
        <v>4</v>
      </c>
      <c r="J3161" t="s">
        <v>1276</v>
      </c>
      <c r="K3161" t="str">
        <f>INDEX('Planning Periods'!$O$2:$O$540,MATCH('Table B Values'!A3161,'Planning Periods'!$A$2:$A$540,0))</f>
        <v>Tuolumne County</v>
      </c>
    </row>
    <row r="3162" spans="1:11">
      <c r="A3162" t="s">
        <v>1285</v>
      </c>
      <c r="B3162">
        <v>2016</v>
      </c>
      <c r="C3162">
        <v>35</v>
      </c>
      <c r="D3162">
        <v>0</v>
      </c>
      <c r="E3162">
        <v>10</v>
      </c>
      <c r="F3162">
        <v>0</v>
      </c>
      <c r="G3162">
        <v>0</v>
      </c>
      <c r="H3162">
        <v>0</v>
      </c>
      <c r="I3162">
        <v>23</v>
      </c>
      <c r="J3162" t="s">
        <v>1276</v>
      </c>
      <c r="K3162" t="str">
        <f>INDEX('Planning Periods'!$O$2:$O$540,MATCH('Table B Values'!A3162,'Planning Periods'!$A$2:$A$540,0))</f>
        <v>Santa Barbara County</v>
      </c>
    </row>
    <row r="3163" spans="1:11">
      <c r="A3163" t="s">
        <v>1004</v>
      </c>
      <c r="B3163">
        <v>2016</v>
      </c>
      <c r="C3163">
        <v>0</v>
      </c>
      <c r="D3163">
        <v>0</v>
      </c>
      <c r="E3163">
        <v>0</v>
      </c>
      <c r="F3163">
        <v>0</v>
      </c>
      <c r="G3163">
        <v>0</v>
      </c>
      <c r="H3163">
        <v>0</v>
      </c>
      <c r="I3163">
        <v>12</v>
      </c>
      <c r="J3163" t="s">
        <v>1276</v>
      </c>
      <c r="K3163" t="str">
        <f>INDEX('Planning Periods'!$O$2:$O$540,MATCH('Table B Values'!A3163,'Planning Periods'!$A$2:$A$540,0))</f>
        <v>Sonoma County</v>
      </c>
    </row>
    <row r="3164" spans="1:11">
      <c r="A3164" t="s">
        <v>1006</v>
      </c>
      <c r="B3164">
        <v>2016</v>
      </c>
      <c r="C3164">
        <v>78</v>
      </c>
      <c r="D3164">
        <v>0</v>
      </c>
      <c r="E3164">
        <v>17</v>
      </c>
      <c r="F3164">
        <v>1</v>
      </c>
      <c r="G3164">
        <v>0</v>
      </c>
      <c r="H3164">
        <v>55</v>
      </c>
      <c r="I3164">
        <v>154</v>
      </c>
      <c r="J3164" t="s">
        <v>1276</v>
      </c>
      <c r="K3164" t="str">
        <f>INDEX('Planning Periods'!$O$2:$O$540,MATCH('Table B Values'!A3164,'Planning Periods'!$A$2:$A$540,0))</f>
        <v>Sonoma County</v>
      </c>
    </row>
    <row r="3165" spans="1:11">
      <c r="A3165" t="s">
        <v>829</v>
      </c>
      <c r="B3165">
        <v>2016</v>
      </c>
      <c r="C3165">
        <v>0</v>
      </c>
      <c r="D3165">
        <v>0</v>
      </c>
      <c r="E3165">
        <v>1</v>
      </c>
      <c r="F3165">
        <v>0</v>
      </c>
      <c r="G3165">
        <v>0</v>
      </c>
      <c r="H3165">
        <v>13</v>
      </c>
      <c r="I3165">
        <v>92</v>
      </c>
      <c r="J3165" t="s">
        <v>1276</v>
      </c>
      <c r="K3165" t="str">
        <f>INDEX('Planning Periods'!$O$2:$O$540,MATCH('Table B Values'!A3165,'Planning Periods'!$A$2:$A$540,0))</f>
        <v>San Mateo County</v>
      </c>
    </row>
    <row r="3166" spans="1:11">
      <c r="A3166" t="s">
        <v>772</v>
      </c>
      <c r="B3166">
        <v>2016</v>
      </c>
      <c r="C3166">
        <v>0</v>
      </c>
      <c r="D3166">
        <v>0</v>
      </c>
      <c r="E3166">
        <v>0</v>
      </c>
      <c r="F3166">
        <v>0</v>
      </c>
      <c r="G3166">
        <v>0</v>
      </c>
      <c r="H3166">
        <v>2</v>
      </c>
      <c r="I3166">
        <v>8</v>
      </c>
      <c r="J3166" t="s">
        <v>1276</v>
      </c>
      <c r="K3166" t="str">
        <f>INDEX('Planning Periods'!$O$2:$O$540,MATCH('Table B Values'!A3166,'Planning Periods'!$A$2:$A$540,0))</f>
        <v>Sutter County</v>
      </c>
    </row>
    <row r="3167" spans="1:11">
      <c r="A3167" t="s">
        <v>844</v>
      </c>
      <c r="B3167">
        <v>2016</v>
      </c>
      <c r="C3167">
        <v>0</v>
      </c>
      <c r="D3167">
        <v>0</v>
      </c>
      <c r="E3167">
        <v>0</v>
      </c>
      <c r="F3167">
        <v>0</v>
      </c>
      <c r="G3167">
        <v>0</v>
      </c>
      <c r="H3167">
        <v>1</v>
      </c>
      <c r="I3167">
        <v>10</v>
      </c>
      <c r="J3167" t="s">
        <v>1276</v>
      </c>
      <c r="K3167" t="str">
        <f>INDEX('Planning Periods'!$O$2:$O$540,MATCH('Table B Values'!A3167,'Planning Periods'!$A$2:$A$540,0))</f>
        <v>Amador County</v>
      </c>
    </row>
    <row r="3168" spans="1:11">
      <c r="A3168" t="s">
        <v>846</v>
      </c>
      <c r="B3168">
        <v>2016</v>
      </c>
      <c r="C3168">
        <v>0</v>
      </c>
      <c r="D3168">
        <v>0</v>
      </c>
      <c r="E3168">
        <v>0</v>
      </c>
      <c r="F3168">
        <v>0</v>
      </c>
      <c r="G3168">
        <v>0</v>
      </c>
      <c r="H3168">
        <v>0</v>
      </c>
      <c r="I3168">
        <v>9</v>
      </c>
      <c r="J3168" t="s">
        <v>1276</v>
      </c>
      <c r="K3168" t="str">
        <f>INDEX('Planning Periods'!$O$2:$O$540,MATCH('Table B Values'!A3168,'Planning Periods'!$A$2:$A$540,0))</f>
        <v>Kern County</v>
      </c>
    </row>
    <row r="3169" spans="1:11">
      <c r="A3169" t="s">
        <v>831</v>
      </c>
      <c r="B3169">
        <v>2016</v>
      </c>
      <c r="C3169">
        <v>0</v>
      </c>
      <c r="D3169">
        <v>0</v>
      </c>
      <c r="E3169">
        <v>1</v>
      </c>
      <c r="F3169">
        <v>0</v>
      </c>
      <c r="G3169">
        <v>0</v>
      </c>
      <c r="H3169">
        <v>32</v>
      </c>
      <c r="I3169">
        <v>222</v>
      </c>
      <c r="J3169" t="s">
        <v>1276</v>
      </c>
      <c r="K3169" t="str">
        <f>INDEX('Planning Periods'!$O$2:$O$540,MATCH('Table B Values'!A3169,'Planning Periods'!$A$2:$A$540,0))</f>
        <v>Santa Clara County</v>
      </c>
    </row>
    <row r="3170" spans="1:11">
      <c r="A3170" t="s">
        <v>823</v>
      </c>
      <c r="B3170">
        <v>2016</v>
      </c>
      <c r="C3170">
        <v>0</v>
      </c>
      <c r="D3170">
        <v>0</v>
      </c>
      <c r="E3170">
        <v>0</v>
      </c>
      <c r="F3170">
        <v>10</v>
      </c>
      <c r="G3170">
        <v>0</v>
      </c>
      <c r="H3170">
        <v>3</v>
      </c>
      <c r="I3170">
        <v>121</v>
      </c>
      <c r="J3170" t="s">
        <v>1276</v>
      </c>
      <c r="K3170" t="str">
        <f>INDEX('Planning Periods'!$O$2:$O$540,MATCH('Table B Values'!A3170,'Planning Periods'!$A$2:$A$540,0))</f>
        <v>Stanislaus County</v>
      </c>
    </row>
    <row r="3171" spans="1:11">
      <c r="A3171" t="s">
        <v>814</v>
      </c>
      <c r="B3171">
        <v>2016</v>
      </c>
      <c r="C3171">
        <v>0</v>
      </c>
      <c r="D3171">
        <v>0</v>
      </c>
      <c r="E3171">
        <v>0</v>
      </c>
      <c r="F3171">
        <v>0</v>
      </c>
      <c r="G3171">
        <v>0</v>
      </c>
      <c r="H3171">
        <v>0</v>
      </c>
      <c r="I3171">
        <v>25</v>
      </c>
      <c r="J3171" t="s">
        <v>1276</v>
      </c>
      <c r="K3171" t="str">
        <f>INDEX('Planning Periods'!$O$2:$O$540,MATCH('Table B Values'!A3171,'Planning Periods'!$A$2:$A$540,0))</f>
        <v>Orange County</v>
      </c>
    </row>
    <row r="3172" spans="1:11">
      <c r="A3172" t="s">
        <v>820</v>
      </c>
      <c r="B3172">
        <v>2016</v>
      </c>
      <c r="C3172">
        <v>0</v>
      </c>
      <c r="D3172">
        <v>0</v>
      </c>
      <c r="E3172">
        <v>0</v>
      </c>
      <c r="F3172">
        <v>0</v>
      </c>
      <c r="G3172">
        <v>0</v>
      </c>
      <c r="H3172">
        <v>0</v>
      </c>
      <c r="I3172">
        <v>52</v>
      </c>
      <c r="J3172" t="s">
        <v>1276</v>
      </c>
      <c r="K3172" t="str">
        <f>INDEX('Planning Periods'!$O$2:$O$540,MATCH('Table B Values'!A3172,'Planning Periods'!$A$2:$A$540,0))</f>
        <v>Solano County</v>
      </c>
    </row>
    <row r="3173" spans="1:11">
      <c r="A3173" t="s">
        <v>996</v>
      </c>
      <c r="B3173">
        <v>2016</v>
      </c>
      <c r="C3173">
        <v>0</v>
      </c>
      <c r="D3173">
        <v>0</v>
      </c>
      <c r="E3173">
        <v>0</v>
      </c>
      <c r="F3173">
        <v>0</v>
      </c>
      <c r="G3173">
        <v>0</v>
      </c>
      <c r="H3173">
        <v>1</v>
      </c>
      <c r="I3173">
        <v>0</v>
      </c>
      <c r="J3173" t="s">
        <v>1276</v>
      </c>
      <c r="K3173" t="str">
        <f>INDEX('Planning Periods'!$O$2:$O$540,MATCH('Table B Values'!A3173,'Planning Periods'!$A$2:$A$540,0))</f>
        <v>Monterey County</v>
      </c>
    </row>
    <row r="3174" spans="1:11">
      <c r="A3174" t="s">
        <v>998</v>
      </c>
      <c r="B3174">
        <v>2016</v>
      </c>
      <c r="C3174">
        <v>0</v>
      </c>
      <c r="D3174">
        <v>0</v>
      </c>
      <c r="E3174">
        <v>0</v>
      </c>
      <c r="F3174">
        <v>0</v>
      </c>
      <c r="G3174">
        <v>0</v>
      </c>
      <c r="H3174">
        <v>6</v>
      </c>
      <c r="I3174">
        <v>2</v>
      </c>
      <c r="J3174" t="s">
        <v>1276</v>
      </c>
      <c r="K3174" t="str">
        <f>INDEX('Planning Periods'!$O$2:$O$540,MATCH('Table B Values'!A3174,'Planning Periods'!$A$2:$A$540,0))</f>
        <v>Sonoma County</v>
      </c>
    </row>
    <row r="3175" spans="1:11">
      <c r="A3175" t="s">
        <v>999</v>
      </c>
      <c r="B3175">
        <v>2016</v>
      </c>
      <c r="C3175">
        <v>18</v>
      </c>
      <c r="D3175">
        <v>0</v>
      </c>
      <c r="E3175">
        <v>29</v>
      </c>
      <c r="F3175">
        <v>0</v>
      </c>
      <c r="G3175">
        <v>0</v>
      </c>
      <c r="H3175">
        <v>0</v>
      </c>
      <c r="I3175">
        <v>0</v>
      </c>
      <c r="J3175" t="s">
        <v>1276</v>
      </c>
      <c r="K3175" t="str">
        <f>INDEX('Planning Periods'!$O$2:$O$540,MATCH('Table B Values'!A3175,'Planning Periods'!$A$2:$A$540,0))</f>
        <v>Fresno County</v>
      </c>
    </row>
    <row r="3176" spans="1:11">
      <c r="A3176" t="s">
        <v>1034</v>
      </c>
      <c r="B3176">
        <v>2016</v>
      </c>
      <c r="C3176">
        <v>0</v>
      </c>
      <c r="D3176">
        <v>0</v>
      </c>
      <c r="E3176">
        <v>0</v>
      </c>
      <c r="F3176">
        <v>0</v>
      </c>
      <c r="G3176">
        <v>0</v>
      </c>
      <c r="H3176">
        <v>0</v>
      </c>
      <c r="I3176">
        <v>9</v>
      </c>
      <c r="J3176" t="s">
        <v>1276</v>
      </c>
      <c r="K3176" t="str">
        <f>INDEX('Planning Periods'!$O$2:$O$540,MATCH('Table B Values'!A3176,'Planning Periods'!$A$2:$A$540,0))</f>
        <v>Santa Cruz County</v>
      </c>
    </row>
    <row r="3177" spans="1:11">
      <c r="A3177" t="s">
        <v>1045</v>
      </c>
      <c r="B3177">
        <v>2016</v>
      </c>
      <c r="C3177">
        <v>0</v>
      </c>
      <c r="D3177">
        <v>0</v>
      </c>
      <c r="E3177">
        <v>0</v>
      </c>
      <c r="F3177">
        <v>2</v>
      </c>
      <c r="G3177">
        <v>0</v>
      </c>
      <c r="H3177">
        <v>0</v>
      </c>
      <c r="I3177">
        <v>50</v>
      </c>
      <c r="J3177" t="s">
        <v>1276</v>
      </c>
      <c r="K3177" t="str">
        <f>INDEX('Planning Periods'!$O$2:$O$540,MATCH('Table B Values'!A3177,'Planning Periods'!$A$2:$A$540,0))</f>
        <v>San Diego County</v>
      </c>
    </row>
    <row r="3178" spans="1:11">
      <c r="A3178" t="s">
        <v>1039</v>
      </c>
      <c r="B3178">
        <v>2016</v>
      </c>
      <c r="C3178">
        <v>0</v>
      </c>
      <c r="D3178">
        <v>0</v>
      </c>
      <c r="E3178">
        <v>11</v>
      </c>
      <c r="F3178">
        <v>0</v>
      </c>
      <c r="G3178">
        <v>0</v>
      </c>
      <c r="H3178">
        <v>1</v>
      </c>
      <c r="I3178" s="359">
        <v>6</v>
      </c>
      <c r="J3178" t="s">
        <v>1276</v>
      </c>
      <c r="K3178" t="str">
        <f>INDEX('Planning Periods'!$O$2:$O$540,MATCH('Table B Values'!A3178,'Planning Periods'!$A$2:$A$540,0))</f>
        <v>Santa Clara County</v>
      </c>
    </row>
    <row r="3179" spans="1:11">
      <c r="A3179" t="s">
        <v>1032</v>
      </c>
      <c r="B3179">
        <v>2016</v>
      </c>
      <c r="C3179">
        <v>1</v>
      </c>
      <c r="D3179">
        <v>0</v>
      </c>
      <c r="E3179">
        <v>1</v>
      </c>
      <c r="F3179">
        <v>0</v>
      </c>
      <c r="G3179">
        <v>0</v>
      </c>
      <c r="H3179">
        <v>0</v>
      </c>
      <c r="I3179">
        <v>3</v>
      </c>
      <c r="J3179" t="s">
        <v>1276</v>
      </c>
      <c r="K3179" t="str">
        <f>INDEX('Planning Periods'!$O$2:$O$540,MATCH('Table B Values'!A3179,'Planning Periods'!$A$2:$A$540,0))</f>
        <v>Marin County</v>
      </c>
    </row>
    <row r="3180" spans="1:11">
      <c r="A3180" t="s">
        <v>994</v>
      </c>
      <c r="B3180">
        <v>2016</v>
      </c>
      <c r="C3180">
        <v>0</v>
      </c>
      <c r="D3180">
        <v>0</v>
      </c>
      <c r="E3180">
        <v>0</v>
      </c>
      <c r="F3180">
        <v>0</v>
      </c>
      <c r="G3180">
        <v>0</v>
      </c>
      <c r="H3180">
        <v>8</v>
      </c>
      <c r="I3180">
        <v>149</v>
      </c>
      <c r="J3180" t="s">
        <v>1276</v>
      </c>
      <c r="K3180" t="str">
        <f>INDEX('Planning Periods'!$O$2:$O$540,MATCH('Table B Values'!A3180,'Planning Periods'!$A$2:$A$540,0))</f>
        <v>Kern County</v>
      </c>
    </row>
    <row r="3181" spans="1:11">
      <c r="A3181" t="s">
        <v>1015</v>
      </c>
      <c r="B3181">
        <v>2016</v>
      </c>
      <c r="C3181">
        <v>0</v>
      </c>
      <c r="D3181">
        <v>0</v>
      </c>
      <c r="E3181">
        <v>1</v>
      </c>
      <c r="F3181">
        <v>0</v>
      </c>
      <c r="G3181">
        <v>0</v>
      </c>
      <c r="H3181">
        <v>0</v>
      </c>
      <c r="I3181">
        <v>5</v>
      </c>
      <c r="J3181" t="s">
        <v>1276</v>
      </c>
      <c r="K3181" t="str">
        <f>INDEX('Planning Periods'!$O$2:$O$540,MATCH('Table B Values'!A3181,'Planning Periods'!$A$2:$A$540,0))</f>
        <v>San Diego County</v>
      </c>
    </row>
    <row r="3182" spans="1:11">
      <c r="A3182" t="s">
        <v>1010</v>
      </c>
      <c r="B3182">
        <v>2016</v>
      </c>
      <c r="C3182">
        <v>0</v>
      </c>
      <c r="D3182">
        <v>3</v>
      </c>
      <c r="E3182">
        <v>0</v>
      </c>
      <c r="F3182">
        <v>8</v>
      </c>
      <c r="G3182">
        <v>0</v>
      </c>
      <c r="H3182">
        <v>5</v>
      </c>
      <c r="I3182" s="359">
        <v>16</v>
      </c>
      <c r="J3182" t="s">
        <v>1276</v>
      </c>
      <c r="K3182" t="str">
        <f>INDEX('Planning Periods'!$O$2:$O$540,MATCH('Table B Values'!A3182,'Planning Periods'!$A$2:$A$540,0))</f>
        <v>Solano County</v>
      </c>
    </row>
    <row r="3183" spans="1:11">
      <c r="A3183" t="s">
        <v>1284</v>
      </c>
      <c r="B3183">
        <v>2016</v>
      </c>
      <c r="C3183">
        <v>0</v>
      </c>
      <c r="D3183">
        <v>0</v>
      </c>
      <c r="E3183">
        <v>0</v>
      </c>
      <c r="F3183">
        <v>0</v>
      </c>
      <c r="G3183">
        <v>0</v>
      </c>
      <c r="H3183">
        <v>0</v>
      </c>
      <c r="I3183">
        <v>83</v>
      </c>
      <c r="J3183" t="s">
        <v>1276</v>
      </c>
      <c r="K3183" t="str">
        <f>INDEX('Planning Periods'!$O$2:$O$540,MATCH('Table B Values'!A3183,'Planning Periods'!$A$2:$A$540,0))</f>
        <v>Monterey County</v>
      </c>
    </row>
    <row r="3184" spans="1:11">
      <c r="A3184" t="s">
        <v>1011</v>
      </c>
      <c r="B3184">
        <v>2016</v>
      </c>
      <c r="C3184">
        <v>0</v>
      </c>
      <c r="D3184">
        <v>0</v>
      </c>
      <c r="E3184">
        <v>1</v>
      </c>
      <c r="F3184">
        <v>0</v>
      </c>
      <c r="G3184">
        <v>0</v>
      </c>
      <c r="H3184">
        <v>0</v>
      </c>
      <c r="I3184">
        <v>152</v>
      </c>
      <c r="J3184" t="s">
        <v>1276</v>
      </c>
      <c r="K3184" t="str">
        <f>INDEX('Planning Periods'!$O$2:$O$540,MATCH('Table B Values'!A3184,'Planning Periods'!$A$2:$A$540,0))</f>
        <v>Ventura County</v>
      </c>
    </row>
    <row r="3185" spans="1:11">
      <c r="A3185" t="s">
        <v>990</v>
      </c>
      <c r="B3185">
        <v>2016</v>
      </c>
      <c r="C3185">
        <v>2</v>
      </c>
      <c r="D3185">
        <v>0</v>
      </c>
      <c r="E3185">
        <v>0</v>
      </c>
      <c r="F3185">
        <v>0</v>
      </c>
      <c r="G3185">
        <v>0</v>
      </c>
      <c r="H3185">
        <v>8</v>
      </c>
      <c r="I3185">
        <v>0</v>
      </c>
      <c r="J3185" t="s">
        <v>1276</v>
      </c>
      <c r="K3185" t="str">
        <f>INDEX('Planning Periods'!$O$2:$O$540,MATCH('Table B Values'!A3185,'Planning Periods'!$A$2:$A$540,0))</f>
        <v>Shasta County</v>
      </c>
    </row>
    <row r="3186" spans="1:11">
      <c r="A3186" t="s">
        <v>992</v>
      </c>
      <c r="B3186">
        <v>2016</v>
      </c>
      <c r="C3186">
        <v>0</v>
      </c>
      <c r="D3186">
        <v>0</v>
      </c>
      <c r="E3186">
        <v>0</v>
      </c>
      <c r="F3186">
        <v>1</v>
      </c>
      <c r="G3186">
        <v>0</v>
      </c>
      <c r="H3186">
        <v>0</v>
      </c>
      <c r="I3186">
        <v>0</v>
      </c>
      <c r="J3186" t="s">
        <v>1276</v>
      </c>
      <c r="K3186" t="str">
        <f>INDEX('Planning Periods'!$O$2:$O$540,MATCH('Table B Values'!A3186,'Planning Periods'!$A$2:$A$540,0))</f>
        <v>Los Angeles County</v>
      </c>
    </row>
    <row r="3187" spans="1:11">
      <c r="A3187" t="s">
        <v>1001</v>
      </c>
      <c r="B3187">
        <v>2016</v>
      </c>
      <c r="C3187">
        <v>0</v>
      </c>
      <c r="D3187">
        <v>0</v>
      </c>
      <c r="E3187">
        <v>0</v>
      </c>
      <c r="F3187">
        <v>0</v>
      </c>
      <c r="G3187">
        <v>0</v>
      </c>
      <c r="H3187">
        <v>0</v>
      </c>
      <c r="I3187">
        <v>3</v>
      </c>
      <c r="J3187" t="s">
        <v>1276</v>
      </c>
      <c r="K3187" t="str">
        <f>INDEX('Planning Periods'!$O$2:$O$540,MATCH('Table B Values'!A3187,'Planning Periods'!$A$2:$A$540,0))</f>
        <v>Los Angeles County</v>
      </c>
    </row>
    <row r="3188" spans="1:11">
      <c r="A3188" t="s">
        <v>1060</v>
      </c>
      <c r="B3188">
        <v>2016</v>
      </c>
      <c r="C3188">
        <v>0</v>
      </c>
      <c r="D3188">
        <v>0</v>
      </c>
      <c r="E3188">
        <v>23</v>
      </c>
      <c r="F3188">
        <v>0</v>
      </c>
      <c r="G3188">
        <v>0</v>
      </c>
      <c r="H3188">
        <v>8</v>
      </c>
      <c r="I3188">
        <v>0</v>
      </c>
      <c r="J3188" t="s">
        <v>1276</v>
      </c>
      <c r="K3188" t="str">
        <f>INDEX('Planning Periods'!$O$2:$O$540,MATCH('Table B Values'!A3188,'Planning Periods'!$A$2:$A$540,0))</f>
        <v>Tehama County</v>
      </c>
    </row>
    <row r="3189" spans="1:11">
      <c r="A3189" t="s">
        <v>793</v>
      </c>
      <c r="B3189">
        <v>2016</v>
      </c>
      <c r="C3189">
        <v>0</v>
      </c>
      <c r="D3189">
        <v>4</v>
      </c>
      <c r="E3189">
        <v>0</v>
      </c>
      <c r="F3189">
        <v>8</v>
      </c>
      <c r="G3189">
        <v>0</v>
      </c>
      <c r="H3189">
        <v>7</v>
      </c>
      <c r="I3189">
        <v>44</v>
      </c>
      <c r="J3189" t="s">
        <v>1276</v>
      </c>
      <c r="K3189" t="str">
        <f>INDEX('Planning Periods'!$O$2:$O$540,MATCH('Table B Values'!A3189,'Planning Periods'!$A$2:$A$540,0))</f>
        <v>Ventura County</v>
      </c>
    </row>
    <row r="3190" spans="1:11">
      <c r="A3190" t="s">
        <v>848</v>
      </c>
      <c r="B3190">
        <v>2016</v>
      </c>
      <c r="C3190">
        <v>36</v>
      </c>
      <c r="D3190">
        <v>42</v>
      </c>
      <c r="E3190">
        <v>0</v>
      </c>
      <c r="F3190">
        <v>118</v>
      </c>
      <c r="G3190">
        <v>0</v>
      </c>
      <c r="H3190">
        <v>279</v>
      </c>
      <c r="I3190">
        <v>246</v>
      </c>
      <c r="J3190" t="s">
        <v>1276</v>
      </c>
      <c r="K3190" t="str">
        <f>INDEX('Planning Periods'!$O$2:$O$540,MATCH('Table B Values'!A3190,'Planning Periods'!$A$2:$A$540,0))</f>
        <v>Tulare County</v>
      </c>
    </row>
    <row r="3191" spans="1:11">
      <c r="A3191" t="s">
        <v>897</v>
      </c>
      <c r="B3191">
        <v>2016</v>
      </c>
      <c r="C3191">
        <v>0</v>
      </c>
      <c r="D3191">
        <v>0</v>
      </c>
      <c r="E3191">
        <v>0</v>
      </c>
      <c r="F3191">
        <v>0</v>
      </c>
      <c r="G3191">
        <v>0</v>
      </c>
      <c r="H3191">
        <v>0</v>
      </c>
      <c r="I3191">
        <v>35</v>
      </c>
      <c r="J3191" t="s">
        <v>1276</v>
      </c>
      <c r="K3191" t="str">
        <f>INDEX('Planning Periods'!$O$2:$O$540,MATCH('Table B Values'!A3191,'Planning Periods'!$A$2:$A$540,0))</f>
        <v>San Diego County</v>
      </c>
    </row>
    <row r="3192" spans="1:11">
      <c r="A3192" t="s">
        <v>802</v>
      </c>
      <c r="B3192">
        <v>2016</v>
      </c>
      <c r="C3192">
        <v>0</v>
      </c>
      <c r="D3192">
        <v>0</v>
      </c>
      <c r="E3192">
        <v>12</v>
      </c>
      <c r="F3192">
        <v>0</v>
      </c>
      <c r="G3192">
        <v>0</v>
      </c>
      <c r="H3192">
        <v>0</v>
      </c>
      <c r="I3192">
        <v>223</v>
      </c>
      <c r="J3192" t="s">
        <v>1276</v>
      </c>
      <c r="K3192" t="str">
        <f>INDEX('Planning Periods'!$O$2:$O$540,MATCH('Table B Values'!A3192,'Planning Periods'!$A$2:$A$540,0))</f>
        <v>Ventura County</v>
      </c>
    </row>
    <row r="3193" spans="1:11">
      <c r="A3193" t="s">
        <v>805</v>
      </c>
      <c r="B3193">
        <v>2016</v>
      </c>
      <c r="C3193">
        <v>0</v>
      </c>
      <c r="D3193">
        <v>0</v>
      </c>
      <c r="E3193">
        <v>0</v>
      </c>
      <c r="F3193">
        <v>0</v>
      </c>
      <c r="G3193">
        <v>0</v>
      </c>
      <c r="H3193">
        <v>0</v>
      </c>
      <c r="I3193">
        <v>103</v>
      </c>
      <c r="J3193" t="s">
        <v>1276</v>
      </c>
      <c r="K3193" t="str">
        <f>INDEX('Planning Periods'!$O$2:$O$540,MATCH('Table B Values'!A3193,'Planning Periods'!$A$2:$A$540,0))</f>
        <v>San Bernardino County</v>
      </c>
    </row>
    <row r="3194" spans="1:11">
      <c r="A3194" t="s">
        <v>808</v>
      </c>
      <c r="B3194">
        <v>2016</v>
      </c>
      <c r="C3194">
        <v>0</v>
      </c>
      <c r="D3194">
        <v>0</v>
      </c>
      <c r="E3194">
        <v>0</v>
      </c>
      <c r="F3194">
        <v>0</v>
      </c>
      <c r="G3194">
        <v>0</v>
      </c>
      <c r="H3194">
        <v>160</v>
      </c>
      <c r="I3194">
        <v>177</v>
      </c>
      <c r="J3194" t="s">
        <v>1276</v>
      </c>
      <c r="K3194" t="str">
        <f>INDEX('Planning Periods'!$O$2:$O$540,MATCH('Table B Values'!A3194,'Planning Periods'!$A$2:$A$540,0))</f>
        <v>Solano County</v>
      </c>
    </row>
    <row r="3195" spans="1:11">
      <c r="A3195" t="s">
        <v>811</v>
      </c>
      <c r="B3195">
        <v>2016</v>
      </c>
      <c r="C3195">
        <v>0</v>
      </c>
      <c r="D3195">
        <v>0</v>
      </c>
      <c r="E3195">
        <v>0</v>
      </c>
      <c r="F3195">
        <v>0</v>
      </c>
      <c r="G3195">
        <v>0</v>
      </c>
      <c r="H3195">
        <v>0</v>
      </c>
      <c r="I3195">
        <v>47</v>
      </c>
      <c r="J3195" t="s">
        <v>1276</v>
      </c>
      <c r="K3195" t="str">
        <f>INDEX('Planning Periods'!$O$2:$O$540,MATCH('Table B Values'!A3195,'Planning Periods'!$A$2:$A$540,0))</f>
        <v>Solano County</v>
      </c>
    </row>
    <row r="3196" spans="1:11">
      <c r="A3196" t="s">
        <v>899</v>
      </c>
      <c r="B3196">
        <v>2016</v>
      </c>
      <c r="C3196">
        <v>0</v>
      </c>
      <c r="D3196">
        <v>0</v>
      </c>
      <c r="E3196">
        <v>0</v>
      </c>
      <c r="F3196">
        <v>0</v>
      </c>
      <c r="G3196">
        <v>0</v>
      </c>
      <c r="H3196">
        <v>0</v>
      </c>
      <c r="I3196">
        <v>12</v>
      </c>
      <c r="J3196" t="s">
        <v>1276</v>
      </c>
      <c r="K3196" t="str">
        <f>INDEX('Planning Periods'!$O$2:$O$540,MATCH('Table B Values'!A3196,'Planning Periods'!$A$2:$A$540,0))</f>
        <v>Los Angeles County</v>
      </c>
    </row>
    <row r="3197" spans="1:11">
      <c r="A3197" t="s">
        <v>892</v>
      </c>
      <c r="B3197">
        <v>2016</v>
      </c>
      <c r="C3197">
        <v>0</v>
      </c>
      <c r="D3197">
        <v>0</v>
      </c>
      <c r="E3197">
        <v>0</v>
      </c>
      <c r="F3197">
        <v>0</v>
      </c>
      <c r="G3197">
        <v>0</v>
      </c>
      <c r="H3197">
        <v>0</v>
      </c>
      <c r="I3197">
        <v>37</v>
      </c>
      <c r="J3197" t="s">
        <v>1276</v>
      </c>
      <c r="K3197" t="str">
        <f>INDEX('Planning Periods'!$O$2:$O$540,MATCH('Table B Values'!A3197,'Planning Periods'!$A$2:$A$540,0))</f>
        <v>Los Angeles County</v>
      </c>
    </row>
    <row r="3198" spans="1:11">
      <c r="A3198" t="s">
        <v>904</v>
      </c>
      <c r="B3198">
        <v>2016</v>
      </c>
      <c r="C3198">
        <v>27</v>
      </c>
      <c r="D3198">
        <v>0</v>
      </c>
      <c r="E3198">
        <v>13</v>
      </c>
      <c r="F3198">
        <v>0</v>
      </c>
      <c r="G3198">
        <v>0</v>
      </c>
      <c r="H3198">
        <v>20</v>
      </c>
      <c r="I3198">
        <v>589</v>
      </c>
      <c r="J3198" t="s">
        <v>1276</v>
      </c>
      <c r="K3198" t="str">
        <f>INDEX('Planning Periods'!$O$2:$O$540,MATCH('Table B Values'!A3198,'Planning Periods'!$A$2:$A$540,0))</f>
        <v>Los Angeles County</v>
      </c>
    </row>
    <row r="3199" spans="1:11">
      <c r="A3199" t="s">
        <v>908</v>
      </c>
      <c r="B3199">
        <v>2016</v>
      </c>
      <c r="C3199">
        <v>0</v>
      </c>
      <c r="D3199">
        <v>0</v>
      </c>
      <c r="E3199">
        <v>0</v>
      </c>
      <c r="F3199">
        <v>0</v>
      </c>
      <c r="G3199">
        <v>0</v>
      </c>
      <c r="H3199">
        <v>83</v>
      </c>
      <c r="I3199">
        <v>20</v>
      </c>
      <c r="J3199" t="s">
        <v>1276</v>
      </c>
      <c r="K3199" t="str">
        <f>INDEX('Planning Periods'!$O$2:$O$540,MATCH('Table B Values'!A3199,'Planning Periods'!$A$2:$A$540,0))</f>
        <v>Yolo County</v>
      </c>
    </row>
    <row r="3200" spans="1:11">
      <c r="A3200" t="s">
        <v>890</v>
      </c>
      <c r="B3200">
        <v>2016</v>
      </c>
      <c r="C3200">
        <v>20</v>
      </c>
      <c r="D3200">
        <v>0</v>
      </c>
      <c r="E3200">
        <v>2</v>
      </c>
      <c r="F3200">
        <v>0</v>
      </c>
      <c r="G3200">
        <v>0</v>
      </c>
      <c r="H3200">
        <v>4</v>
      </c>
      <c r="I3200">
        <v>27</v>
      </c>
      <c r="J3200" t="s">
        <v>1276</v>
      </c>
      <c r="K3200" t="str">
        <f>INDEX('Planning Periods'!$O$2:$O$540,MATCH('Table B Values'!A3200,'Planning Periods'!$A$2:$A$540,0))</f>
        <v>Santa Cruz County</v>
      </c>
    </row>
    <row r="3201" spans="1:11">
      <c r="A3201" t="s">
        <v>902</v>
      </c>
      <c r="B3201">
        <v>2016</v>
      </c>
      <c r="C3201">
        <v>42</v>
      </c>
      <c r="D3201">
        <v>0</v>
      </c>
      <c r="E3201">
        <v>16</v>
      </c>
      <c r="F3201">
        <v>0</v>
      </c>
      <c r="G3201">
        <v>0</v>
      </c>
      <c r="H3201">
        <v>12</v>
      </c>
      <c r="I3201">
        <v>392</v>
      </c>
      <c r="J3201" t="s">
        <v>1276</v>
      </c>
      <c r="K3201" t="str">
        <f>INDEX('Planning Periods'!$O$2:$O$540,MATCH('Table B Values'!A3201,'Planning Periods'!$A$2:$A$540,0))</f>
        <v>Contra Costa County</v>
      </c>
    </row>
    <row r="3202" spans="1:11">
      <c r="A3202" t="s">
        <v>894</v>
      </c>
      <c r="B3202">
        <v>2016</v>
      </c>
      <c r="C3202">
        <v>0</v>
      </c>
      <c r="D3202">
        <v>0</v>
      </c>
      <c r="E3202">
        <v>0</v>
      </c>
      <c r="F3202">
        <v>16</v>
      </c>
      <c r="G3202">
        <v>0</v>
      </c>
      <c r="H3202">
        <v>3</v>
      </c>
      <c r="I3202">
        <v>85</v>
      </c>
      <c r="J3202" t="s">
        <v>1276</v>
      </c>
      <c r="K3202" t="str">
        <f>INDEX('Planning Periods'!$O$2:$O$540,MATCH('Table B Values'!A3202,'Planning Periods'!$A$2:$A$540,0))</f>
        <v>Kern County</v>
      </c>
    </row>
    <row r="3203" spans="1:11">
      <c r="A3203" t="s">
        <v>889</v>
      </c>
      <c r="B3203">
        <v>2016</v>
      </c>
      <c r="C3203">
        <v>0</v>
      </c>
      <c r="D3203">
        <v>0</v>
      </c>
      <c r="E3203">
        <v>0</v>
      </c>
      <c r="F3203">
        <v>0</v>
      </c>
      <c r="G3203">
        <v>0</v>
      </c>
      <c r="H3203">
        <v>0</v>
      </c>
      <c r="I3203">
        <v>3</v>
      </c>
      <c r="J3203" t="s">
        <v>1276</v>
      </c>
      <c r="K3203" t="str">
        <f>INDEX('Planning Periods'!$O$2:$O$540,MATCH('Table B Values'!A3203,'Planning Periods'!$A$2:$A$540,0))</f>
        <v>Stanislaus County</v>
      </c>
    </row>
    <row r="3204" spans="1:11">
      <c r="A3204" t="s">
        <v>782</v>
      </c>
      <c r="B3204">
        <v>2016</v>
      </c>
      <c r="C3204">
        <v>0</v>
      </c>
      <c r="D3204">
        <v>0</v>
      </c>
      <c r="E3204">
        <v>0</v>
      </c>
      <c r="F3204">
        <v>0</v>
      </c>
      <c r="G3204">
        <v>0</v>
      </c>
      <c r="H3204">
        <v>1</v>
      </c>
      <c r="I3204">
        <v>49</v>
      </c>
      <c r="J3204" t="s">
        <v>1276</v>
      </c>
      <c r="K3204" t="str">
        <f>INDEX('Planning Periods'!$O$2:$O$540,MATCH('Table B Values'!A3204,'Planning Periods'!$A$2:$A$540,0))</f>
        <v>Los Angeles County</v>
      </c>
    </row>
    <row r="3205" spans="1:11">
      <c r="A3205" t="s">
        <v>784</v>
      </c>
      <c r="B3205">
        <v>2016</v>
      </c>
      <c r="C3205">
        <v>0</v>
      </c>
      <c r="D3205">
        <v>0</v>
      </c>
      <c r="E3205">
        <v>0</v>
      </c>
      <c r="F3205">
        <v>0</v>
      </c>
      <c r="G3205">
        <v>0</v>
      </c>
      <c r="H3205">
        <v>2</v>
      </c>
      <c r="I3205">
        <v>1003</v>
      </c>
      <c r="J3205" t="s">
        <v>1276</v>
      </c>
      <c r="K3205" t="str">
        <f>INDEX('Planning Periods'!$O$2:$O$540,MATCH('Table B Values'!A3205,'Planning Periods'!$A$2:$A$540,0))</f>
        <v>San Joaquin County</v>
      </c>
    </row>
    <row r="3206" spans="1:11">
      <c r="A3206" t="s">
        <v>982</v>
      </c>
      <c r="B3206">
        <v>2016</v>
      </c>
      <c r="C3206">
        <v>0</v>
      </c>
      <c r="D3206">
        <v>0</v>
      </c>
      <c r="E3206">
        <v>0</v>
      </c>
      <c r="F3206">
        <v>0</v>
      </c>
      <c r="G3206">
        <v>0</v>
      </c>
      <c r="H3206">
        <v>0</v>
      </c>
      <c r="I3206">
        <v>116</v>
      </c>
      <c r="J3206" t="s">
        <v>1276</v>
      </c>
      <c r="K3206" t="str">
        <f>INDEX('Planning Periods'!$O$2:$O$540,MATCH('Table B Values'!A3206,'Planning Periods'!$A$2:$A$540,0))</f>
        <v>Nevada County</v>
      </c>
    </row>
    <row r="3207" spans="1:11">
      <c r="A3207" t="s">
        <v>1274</v>
      </c>
      <c r="B3207">
        <v>2016</v>
      </c>
      <c r="C3207">
        <v>0</v>
      </c>
      <c r="D3207">
        <v>0</v>
      </c>
      <c r="E3207">
        <v>0</v>
      </c>
      <c r="F3207">
        <v>0</v>
      </c>
      <c r="G3207">
        <v>0</v>
      </c>
      <c r="H3207">
        <v>0</v>
      </c>
      <c r="I3207">
        <v>2</v>
      </c>
      <c r="J3207" t="s">
        <v>1276</v>
      </c>
      <c r="K3207" t="str">
        <f>INDEX('Planning Periods'!$O$2:$O$540,MATCH('Table B Values'!A3207,'Planning Periods'!$A$2:$A$540,0))</f>
        <v>Marin County</v>
      </c>
    </row>
    <row r="3208" spans="1:11">
      <c r="A3208" t="s">
        <v>834</v>
      </c>
      <c r="B3208">
        <v>2016</v>
      </c>
      <c r="C3208">
        <v>0</v>
      </c>
      <c r="D3208">
        <v>0</v>
      </c>
      <c r="E3208">
        <v>0</v>
      </c>
      <c r="F3208">
        <v>0</v>
      </c>
      <c r="G3208">
        <v>0</v>
      </c>
      <c r="H3208">
        <v>0</v>
      </c>
      <c r="I3208">
        <v>299</v>
      </c>
      <c r="J3208" t="s">
        <v>1276</v>
      </c>
      <c r="K3208" t="str">
        <f>INDEX('Planning Periods'!$O$2:$O$540,MATCH('Table B Values'!A3208,'Planning Periods'!$A$2:$A$540,0))</f>
        <v>Riverside County</v>
      </c>
    </row>
    <row r="3209" spans="1:11">
      <c r="A3209" t="s">
        <v>810</v>
      </c>
      <c r="B3209">
        <v>2016</v>
      </c>
      <c r="C3209">
        <v>0</v>
      </c>
      <c r="D3209">
        <v>0</v>
      </c>
      <c r="E3209">
        <v>5</v>
      </c>
      <c r="F3209">
        <v>0</v>
      </c>
      <c r="G3209">
        <v>0</v>
      </c>
      <c r="H3209">
        <v>0</v>
      </c>
      <c r="I3209">
        <v>97</v>
      </c>
      <c r="J3209" t="s">
        <v>1276</v>
      </c>
      <c r="K3209" t="str">
        <f>INDEX('Planning Periods'!$O$2:$O$540,MATCH('Table B Values'!A3209,'Planning Periods'!$A$2:$A$540,0))</f>
        <v>Los Angeles County</v>
      </c>
    </row>
    <row r="3210" spans="1:11">
      <c r="A3210" t="s">
        <v>839</v>
      </c>
      <c r="B3210">
        <v>2016</v>
      </c>
      <c r="C3210">
        <v>0</v>
      </c>
      <c r="D3210">
        <v>0</v>
      </c>
      <c r="E3210">
        <v>0</v>
      </c>
      <c r="F3210">
        <v>0</v>
      </c>
      <c r="G3210">
        <v>0</v>
      </c>
      <c r="H3210">
        <v>38</v>
      </c>
      <c r="I3210">
        <v>62</v>
      </c>
      <c r="J3210" t="s">
        <v>1276</v>
      </c>
      <c r="K3210" t="str">
        <f>INDEX('Planning Periods'!$O$2:$O$540,MATCH('Table B Values'!A3210,'Planning Periods'!$A$2:$A$540,0))</f>
        <v>Ventura County</v>
      </c>
    </row>
    <row r="3211" spans="1:11">
      <c r="A3211" t="s">
        <v>787</v>
      </c>
      <c r="B3211">
        <v>2016</v>
      </c>
      <c r="C3211">
        <v>0</v>
      </c>
      <c r="D3211">
        <v>0</v>
      </c>
      <c r="E3211">
        <v>0</v>
      </c>
      <c r="F3211">
        <v>0</v>
      </c>
      <c r="G3211">
        <v>0</v>
      </c>
      <c r="H3211">
        <v>0</v>
      </c>
      <c r="I3211">
        <v>335</v>
      </c>
      <c r="J3211" t="s">
        <v>1276</v>
      </c>
      <c r="K3211" t="str">
        <f>INDEX('Planning Periods'!$O$2:$O$540,MATCH('Table B Values'!A3211,'Planning Periods'!$A$2:$A$540,0))</f>
        <v>Tulare County</v>
      </c>
    </row>
    <row r="3212" spans="1:11">
      <c r="A3212" t="s">
        <v>776</v>
      </c>
      <c r="B3212">
        <v>2016</v>
      </c>
      <c r="C3212">
        <v>0</v>
      </c>
      <c r="D3212">
        <v>0</v>
      </c>
      <c r="E3212">
        <v>0</v>
      </c>
      <c r="F3212">
        <v>0</v>
      </c>
      <c r="G3212">
        <v>0</v>
      </c>
      <c r="H3212">
        <v>1</v>
      </c>
      <c r="I3212">
        <v>0</v>
      </c>
      <c r="J3212" t="s">
        <v>1276</v>
      </c>
      <c r="K3212" t="str">
        <f>INDEX('Planning Periods'!$O$2:$O$540,MATCH('Table B Values'!A3212,'Planning Periods'!$A$2:$A$540,0))</f>
        <v>San Bernardino County</v>
      </c>
    </row>
    <row r="3213" spans="1:11">
      <c r="A3213" t="s">
        <v>822</v>
      </c>
      <c r="B3213">
        <v>2016</v>
      </c>
      <c r="C3213">
        <v>0</v>
      </c>
      <c r="D3213">
        <v>0</v>
      </c>
      <c r="E3213">
        <v>0</v>
      </c>
      <c r="F3213">
        <v>0</v>
      </c>
      <c r="G3213">
        <v>0</v>
      </c>
      <c r="H3213">
        <v>0</v>
      </c>
      <c r="I3213" s="359">
        <v>7</v>
      </c>
      <c r="J3213" t="s">
        <v>1276</v>
      </c>
      <c r="K3213" t="str">
        <f>INDEX('Planning Periods'!$O$2:$O$540,MATCH('Table B Values'!A3213,'Planning Periods'!$A$2:$A$540,0))</f>
        <v>Mendocino County</v>
      </c>
    </row>
    <row r="3214" spans="1:11">
      <c r="A3214" t="s">
        <v>790</v>
      </c>
      <c r="B3214">
        <v>2016</v>
      </c>
      <c r="C3214">
        <v>0</v>
      </c>
      <c r="D3214">
        <v>0</v>
      </c>
      <c r="E3214">
        <v>0</v>
      </c>
      <c r="F3214">
        <v>0</v>
      </c>
      <c r="G3214">
        <v>0</v>
      </c>
      <c r="H3214">
        <v>1</v>
      </c>
      <c r="I3214">
        <v>1</v>
      </c>
      <c r="J3214" t="s">
        <v>1276</v>
      </c>
      <c r="K3214" t="str">
        <f>INDEX('Planning Periods'!$O$2:$O$540,MATCH('Table B Values'!A3214,'Planning Periods'!$A$2:$A$540,0))</f>
        <v>Alameda County</v>
      </c>
    </row>
    <row r="3215" spans="1:11">
      <c r="A3215" t="s">
        <v>774</v>
      </c>
      <c r="B3215">
        <v>2016</v>
      </c>
      <c r="C3215">
        <v>1</v>
      </c>
      <c r="D3215">
        <v>0</v>
      </c>
      <c r="E3215">
        <v>0</v>
      </c>
      <c r="F3215">
        <v>0</v>
      </c>
      <c r="G3215">
        <v>0</v>
      </c>
      <c r="H3215">
        <v>0</v>
      </c>
      <c r="I3215">
        <v>157</v>
      </c>
      <c r="J3215" t="s">
        <v>1276</v>
      </c>
      <c r="K3215" t="str">
        <f>INDEX('Planning Periods'!$O$2:$O$540,MATCH('Table B Values'!A3215,'Planning Periods'!$A$2:$A$540,0))</f>
        <v>Orange County</v>
      </c>
    </row>
    <row r="3216" spans="1:11">
      <c r="A3216" t="s">
        <v>779</v>
      </c>
      <c r="B3216">
        <v>2016</v>
      </c>
      <c r="C3216">
        <v>0</v>
      </c>
      <c r="D3216">
        <v>67</v>
      </c>
      <c r="E3216">
        <v>0</v>
      </c>
      <c r="F3216">
        <v>27</v>
      </c>
      <c r="G3216">
        <v>0</v>
      </c>
      <c r="H3216">
        <v>57</v>
      </c>
      <c r="I3216">
        <v>58</v>
      </c>
      <c r="J3216" t="s">
        <v>1276</v>
      </c>
      <c r="K3216" t="str">
        <f>INDEX('Planning Periods'!$O$2:$O$540,MATCH('Table B Values'!A3216,'Planning Periods'!$A$2:$A$540,0))</f>
        <v>Tulare County</v>
      </c>
    </row>
    <row r="3217" spans="1:11">
      <c r="A3217" t="s">
        <v>1217</v>
      </c>
      <c r="B3217">
        <v>2016</v>
      </c>
      <c r="C3217">
        <v>0</v>
      </c>
      <c r="D3217">
        <v>0</v>
      </c>
      <c r="E3217">
        <v>2</v>
      </c>
      <c r="F3217">
        <v>0</v>
      </c>
      <c r="G3217">
        <v>0</v>
      </c>
      <c r="H3217">
        <v>0</v>
      </c>
      <c r="I3217">
        <v>0</v>
      </c>
      <c r="J3217" t="s">
        <v>1276</v>
      </c>
      <c r="K3217" t="str">
        <f>INDEX('Planning Periods'!$O$2:$O$540,MATCH('Table B Values'!A3217,'Planning Periods'!$A$2:$A$540,0))</f>
        <v>Tuolumne County</v>
      </c>
    </row>
    <row r="3218" spans="1:11">
      <c r="A3218" t="s">
        <v>771</v>
      </c>
      <c r="B3218">
        <v>2016</v>
      </c>
      <c r="C3218">
        <v>1</v>
      </c>
      <c r="D3218">
        <v>0</v>
      </c>
      <c r="E3218">
        <v>120</v>
      </c>
      <c r="F3218">
        <v>0</v>
      </c>
      <c r="G3218">
        <v>0</v>
      </c>
      <c r="H3218">
        <v>547</v>
      </c>
      <c r="I3218">
        <v>13</v>
      </c>
      <c r="J3218" t="s">
        <v>1276</v>
      </c>
      <c r="K3218" t="str">
        <f>INDEX('Planning Periods'!$O$2:$O$540,MATCH('Table B Values'!A3218,'Planning Periods'!$A$2:$A$540,0))</f>
        <v>Stanislaus County</v>
      </c>
    </row>
    <row r="3219" spans="1:11">
      <c r="A3219" t="s">
        <v>1043</v>
      </c>
      <c r="B3219">
        <v>2016</v>
      </c>
      <c r="C3219">
        <v>38</v>
      </c>
      <c r="D3219">
        <v>0</v>
      </c>
      <c r="E3219">
        <v>3</v>
      </c>
      <c r="F3219">
        <v>0</v>
      </c>
      <c r="G3219">
        <v>0</v>
      </c>
      <c r="H3219">
        <v>16</v>
      </c>
      <c r="I3219">
        <v>246</v>
      </c>
      <c r="J3219" t="s">
        <v>1276</v>
      </c>
      <c r="K3219" t="str">
        <f>INDEX('Planning Periods'!$O$2:$O$540,MATCH('Table B Values'!A3219,'Planning Periods'!$A$2:$A$540,0))</f>
        <v>Sonoma County</v>
      </c>
    </row>
    <row r="3220" spans="1:11">
      <c r="A3220" t="s">
        <v>778</v>
      </c>
      <c r="B3220">
        <v>2016</v>
      </c>
      <c r="C3220">
        <v>0</v>
      </c>
      <c r="D3220">
        <v>0</v>
      </c>
      <c r="E3220">
        <v>27</v>
      </c>
      <c r="F3220">
        <v>0</v>
      </c>
      <c r="G3220">
        <v>0</v>
      </c>
      <c r="H3220">
        <v>820</v>
      </c>
      <c r="I3220">
        <v>730</v>
      </c>
      <c r="J3220" t="s">
        <v>1276</v>
      </c>
      <c r="K3220" t="str">
        <f>INDEX('Planning Periods'!$O$2:$O$540,MATCH('Table B Values'!A3220,'Planning Periods'!$A$2:$A$540,0))</f>
        <v>Sacramento County</v>
      </c>
    </row>
    <row r="3221" spans="1:11">
      <c r="A3221" t="s">
        <v>1037</v>
      </c>
      <c r="B3221">
        <v>2016</v>
      </c>
      <c r="C3221">
        <v>46</v>
      </c>
      <c r="D3221">
        <v>0</v>
      </c>
      <c r="E3221">
        <v>0</v>
      </c>
      <c r="F3221">
        <v>0</v>
      </c>
      <c r="G3221">
        <v>0</v>
      </c>
      <c r="H3221">
        <v>274</v>
      </c>
      <c r="I3221">
        <v>353</v>
      </c>
      <c r="J3221" t="s">
        <v>1276</v>
      </c>
      <c r="K3221" t="str">
        <f>INDEX('Planning Periods'!$O$2:$O$540,MATCH('Table B Values'!A3221,'Planning Periods'!$A$2:$A$540,0))</f>
        <v>Sacramento County</v>
      </c>
    </row>
    <row r="3222" spans="1:11">
      <c r="A3222" t="s">
        <v>1279</v>
      </c>
      <c r="B3222">
        <v>2016</v>
      </c>
      <c r="C3222">
        <v>5</v>
      </c>
      <c r="D3222">
        <v>0</v>
      </c>
      <c r="E3222">
        <v>3</v>
      </c>
      <c r="F3222">
        <v>0</v>
      </c>
      <c r="G3222">
        <v>0</v>
      </c>
      <c r="H3222">
        <v>0</v>
      </c>
      <c r="I3222">
        <v>6</v>
      </c>
      <c r="J3222" t="s">
        <v>1276</v>
      </c>
      <c r="K3222" t="str">
        <f>INDEX('Planning Periods'!$O$2:$O$540,MATCH('Table B Values'!A3222,'Planning Periods'!$A$2:$A$540,0))</f>
        <v>Napa County</v>
      </c>
    </row>
    <row r="3223" spans="1:11">
      <c r="A3223" t="s">
        <v>1225</v>
      </c>
      <c r="B3223">
        <v>2016</v>
      </c>
      <c r="C3223">
        <v>1</v>
      </c>
      <c r="D3223">
        <v>0</v>
      </c>
      <c r="E3223">
        <v>0</v>
      </c>
      <c r="F3223">
        <v>0</v>
      </c>
      <c r="G3223">
        <v>0</v>
      </c>
      <c r="H3223">
        <v>0</v>
      </c>
      <c r="I3223">
        <v>1</v>
      </c>
      <c r="J3223" t="s">
        <v>1276</v>
      </c>
      <c r="K3223" t="str">
        <f>INDEX('Planning Periods'!$O$2:$O$540,MATCH('Table B Values'!A3223,'Planning Periods'!$A$2:$A$540,0))</f>
        <v>Marin County</v>
      </c>
    </row>
    <row r="3224" spans="1:11">
      <c r="A3224" t="s">
        <v>1224</v>
      </c>
      <c r="B3224">
        <v>2016</v>
      </c>
      <c r="C3224">
        <v>0</v>
      </c>
      <c r="D3224">
        <v>0</v>
      </c>
      <c r="E3224">
        <v>0</v>
      </c>
      <c r="F3224">
        <v>0</v>
      </c>
      <c r="G3224">
        <v>0</v>
      </c>
      <c r="H3224">
        <v>1</v>
      </c>
      <c r="I3224">
        <v>125</v>
      </c>
      <c r="J3224" t="s">
        <v>1276</v>
      </c>
      <c r="K3224" t="str">
        <f>INDEX('Planning Periods'!$O$2:$O$540,MATCH('Table B Values'!A3224,'Planning Periods'!$A$2:$A$540,0))</f>
        <v>Sonoma County</v>
      </c>
    </row>
    <row r="3225" spans="1:11">
      <c r="A3225" t="s">
        <v>954</v>
      </c>
      <c r="B3225">
        <v>2016</v>
      </c>
      <c r="C3225">
        <v>0</v>
      </c>
      <c r="D3225">
        <v>0</v>
      </c>
      <c r="E3225">
        <v>0</v>
      </c>
      <c r="F3225">
        <v>0</v>
      </c>
      <c r="G3225">
        <v>0</v>
      </c>
      <c r="H3225">
        <v>0</v>
      </c>
      <c r="I3225">
        <v>0</v>
      </c>
      <c r="J3225" t="s">
        <v>1276</v>
      </c>
      <c r="K3225" t="str">
        <f>INDEX('Planning Periods'!$O$2:$O$540,MATCH('Table B Values'!A3225,'Planning Periods'!$A$2:$A$540,0))</f>
        <v>Los Angeles County</v>
      </c>
    </row>
    <row r="3226" spans="1:11">
      <c r="A3226" t="s">
        <v>888</v>
      </c>
      <c r="B3226">
        <v>2016</v>
      </c>
      <c r="C3226">
        <v>42</v>
      </c>
      <c r="D3226">
        <v>0</v>
      </c>
      <c r="E3226">
        <v>15</v>
      </c>
      <c r="F3226">
        <v>0</v>
      </c>
      <c r="G3226">
        <v>0</v>
      </c>
      <c r="H3226">
        <v>216</v>
      </c>
      <c r="I3226">
        <v>584</v>
      </c>
      <c r="J3226" t="s">
        <v>1276</v>
      </c>
      <c r="K3226" t="str">
        <f>INDEX('Planning Periods'!$O$2:$O$540,MATCH('Table B Values'!A3226,'Planning Periods'!$A$2:$A$540,0))</f>
        <v>Placer County</v>
      </c>
    </row>
    <row r="3227" spans="1:11">
      <c r="A3227" t="s">
        <v>968</v>
      </c>
      <c r="B3227">
        <v>2016</v>
      </c>
      <c r="C3227">
        <v>24</v>
      </c>
      <c r="D3227">
        <v>0</v>
      </c>
      <c r="E3227">
        <v>16</v>
      </c>
      <c r="F3227">
        <v>0</v>
      </c>
      <c r="G3227">
        <v>0</v>
      </c>
      <c r="H3227">
        <v>1</v>
      </c>
      <c r="I3227">
        <v>52</v>
      </c>
      <c r="J3227" t="s">
        <v>1276</v>
      </c>
      <c r="K3227" t="str">
        <f>INDEX('Planning Periods'!$O$2:$O$540,MATCH('Table B Values'!A3227,'Planning Periods'!$A$2:$A$540,0))</f>
        <v>Monterey County</v>
      </c>
    </row>
    <row r="3228" spans="1:11">
      <c r="A3228" t="s">
        <v>961</v>
      </c>
      <c r="B3228">
        <v>2016</v>
      </c>
      <c r="C3228">
        <v>4</v>
      </c>
      <c r="D3228">
        <v>0</v>
      </c>
      <c r="E3228">
        <v>13</v>
      </c>
      <c r="F3228">
        <v>0</v>
      </c>
      <c r="G3228">
        <v>0</v>
      </c>
      <c r="H3228">
        <v>10</v>
      </c>
      <c r="I3228">
        <v>358</v>
      </c>
      <c r="J3228" t="s">
        <v>1276</v>
      </c>
      <c r="K3228" t="str">
        <f>INDEX('Planning Periods'!$O$2:$O$540,MATCH('Table B Values'!A3228,'Planning Periods'!$A$2:$A$540,0))</f>
        <v>San Mateo County</v>
      </c>
    </row>
    <row r="3229" spans="1:11">
      <c r="A3229" t="s">
        <v>972</v>
      </c>
      <c r="B3229">
        <v>2016</v>
      </c>
      <c r="C3229">
        <v>0</v>
      </c>
      <c r="D3229">
        <v>0</v>
      </c>
      <c r="E3229">
        <v>0</v>
      </c>
      <c r="F3229">
        <v>0</v>
      </c>
      <c r="G3229">
        <v>0</v>
      </c>
      <c r="H3229">
        <v>0</v>
      </c>
      <c r="I3229">
        <v>107</v>
      </c>
      <c r="J3229" t="s">
        <v>1276</v>
      </c>
      <c r="K3229" t="str">
        <f>INDEX('Planning Periods'!$O$2:$O$540,MATCH('Table B Values'!A3229,'Planning Periods'!$A$2:$A$540,0))</f>
        <v>Orange County</v>
      </c>
    </row>
    <row r="3230" spans="1:11">
      <c r="A3230" t="s">
        <v>770</v>
      </c>
      <c r="B3230">
        <v>2016</v>
      </c>
      <c r="C3230">
        <v>103</v>
      </c>
      <c r="D3230">
        <v>0</v>
      </c>
      <c r="E3230">
        <v>253</v>
      </c>
      <c r="F3230">
        <v>0</v>
      </c>
      <c r="G3230">
        <v>0</v>
      </c>
      <c r="H3230">
        <v>0</v>
      </c>
      <c r="I3230">
        <v>7028</v>
      </c>
      <c r="J3230" t="s">
        <v>1276</v>
      </c>
      <c r="K3230" t="str">
        <f>INDEX('Planning Periods'!$O$2:$O$540,MATCH('Table B Values'!A3230,'Planning Periods'!$A$2:$A$540,0))</f>
        <v>San Diego County</v>
      </c>
    </row>
    <row r="3231" spans="1:11">
      <c r="A3231" t="s">
        <v>960</v>
      </c>
      <c r="B3231">
        <v>2016</v>
      </c>
      <c r="C3231">
        <v>0</v>
      </c>
      <c r="D3231">
        <v>0</v>
      </c>
      <c r="E3231">
        <v>4</v>
      </c>
      <c r="F3231">
        <v>0</v>
      </c>
      <c r="G3231">
        <v>0</v>
      </c>
      <c r="H3231">
        <v>41</v>
      </c>
      <c r="I3231">
        <v>42</v>
      </c>
      <c r="J3231" t="s">
        <v>1276</v>
      </c>
      <c r="K3231" t="str">
        <f>INDEX('Planning Periods'!$O$2:$O$540,MATCH('Table B Values'!A3231,'Planning Periods'!$A$2:$A$540,0))</f>
        <v>San Mateo County</v>
      </c>
    </row>
    <row r="3232" spans="1:11">
      <c r="A3232" t="s">
        <v>970</v>
      </c>
      <c r="B3232">
        <v>2016</v>
      </c>
      <c r="C3232">
        <v>1</v>
      </c>
      <c r="D3232">
        <v>0</v>
      </c>
      <c r="E3232">
        <v>0</v>
      </c>
      <c r="F3232">
        <v>0</v>
      </c>
      <c r="G3232">
        <v>0</v>
      </c>
      <c r="H3232">
        <v>1</v>
      </c>
      <c r="I3232">
        <v>4</v>
      </c>
      <c r="J3232" t="s">
        <v>1276</v>
      </c>
      <c r="K3232" t="str">
        <f>INDEX('Planning Periods'!$O$2:$O$540,MATCH('Table B Values'!A3232,'Planning Periods'!$A$2:$A$540,0))</f>
        <v>Marin County</v>
      </c>
    </row>
    <row r="3233" spans="1:11">
      <c r="A3233" t="s">
        <v>1280</v>
      </c>
      <c r="B3233">
        <v>2016</v>
      </c>
      <c r="C3233">
        <v>0</v>
      </c>
      <c r="D3233">
        <v>0</v>
      </c>
      <c r="E3233">
        <v>0</v>
      </c>
      <c r="F3233">
        <v>0</v>
      </c>
      <c r="G3233">
        <v>0</v>
      </c>
      <c r="H3233">
        <v>0</v>
      </c>
      <c r="I3233">
        <v>61</v>
      </c>
      <c r="J3233" t="s">
        <v>1276</v>
      </c>
      <c r="K3233" t="str">
        <f>INDEX('Planning Periods'!$O$2:$O$540,MATCH('Table B Values'!A3233,'Planning Periods'!$A$2:$A$540,0))</f>
        <v>Marin County</v>
      </c>
    </row>
    <row r="3234" spans="1:11">
      <c r="A3234" t="s">
        <v>957</v>
      </c>
      <c r="B3234">
        <v>2016</v>
      </c>
      <c r="C3234">
        <v>0</v>
      </c>
      <c r="D3234">
        <v>33</v>
      </c>
      <c r="E3234">
        <v>0</v>
      </c>
      <c r="F3234">
        <v>142</v>
      </c>
      <c r="G3234">
        <v>0</v>
      </c>
      <c r="H3234">
        <v>123</v>
      </c>
      <c r="I3234">
        <v>200</v>
      </c>
      <c r="J3234" t="s">
        <v>1276</v>
      </c>
      <c r="K3234" t="str">
        <f>INDEX('Planning Periods'!$O$2:$O$540,MATCH('Table B Values'!A3234,'Planning Periods'!$A$2:$A$540,0))</f>
        <v>San Bernardino County</v>
      </c>
    </row>
    <row r="3235" spans="1:11">
      <c r="A3235" t="s">
        <v>795</v>
      </c>
      <c r="B3235">
        <v>2016</v>
      </c>
      <c r="C3235">
        <v>0</v>
      </c>
      <c r="D3235">
        <v>0</v>
      </c>
      <c r="E3235">
        <v>0</v>
      </c>
      <c r="F3235">
        <v>0</v>
      </c>
      <c r="G3235">
        <v>0</v>
      </c>
      <c r="H3235">
        <v>6</v>
      </c>
      <c r="I3235">
        <v>128</v>
      </c>
      <c r="J3235" t="s">
        <v>1276</v>
      </c>
      <c r="K3235" t="str">
        <f>INDEX('Planning Periods'!$O$2:$O$540,MATCH('Table B Values'!A3235,'Planning Periods'!$A$2:$A$540,0))</f>
        <v>Shasta County</v>
      </c>
    </row>
    <row r="3236" spans="1:11">
      <c r="A3236" t="s">
        <v>789</v>
      </c>
      <c r="B3236">
        <v>2016</v>
      </c>
      <c r="C3236">
        <v>0</v>
      </c>
      <c r="D3236">
        <v>0</v>
      </c>
      <c r="E3236">
        <v>0</v>
      </c>
      <c r="F3236">
        <v>0</v>
      </c>
      <c r="G3236">
        <v>0</v>
      </c>
      <c r="H3236">
        <v>2</v>
      </c>
      <c r="I3236">
        <v>42</v>
      </c>
      <c r="J3236" t="s">
        <v>1276</v>
      </c>
      <c r="K3236" t="str">
        <f>INDEX('Planning Periods'!$O$2:$O$540,MATCH('Table B Values'!A3236,'Planning Periods'!$A$2:$A$540,0))</f>
        <v>San Bernardino County</v>
      </c>
    </row>
    <row r="3237" spans="1:11">
      <c r="A3237" t="s">
        <v>837</v>
      </c>
      <c r="B3237">
        <v>2016</v>
      </c>
      <c r="C3237">
        <v>0</v>
      </c>
      <c r="D3237">
        <v>0</v>
      </c>
      <c r="E3237">
        <v>0</v>
      </c>
      <c r="F3237">
        <v>0</v>
      </c>
      <c r="G3237">
        <v>0</v>
      </c>
      <c r="H3237">
        <v>0</v>
      </c>
      <c r="I3237">
        <v>21</v>
      </c>
      <c r="J3237" t="s">
        <v>1276</v>
      </c>
      <c r="K3237" t="str">
        <f>INDEX('Planning Periods'!$O$2:$O$540,MATCH('Table B Values'!A3237,'Planning Periods'!$A$2:$A$540,0))</f>
        <v>Los Angeles County</v>
      </c>
    </row>
    <row r="3238" spans="1:11">
      <c r="A3238" t="s">
        <v>835</v>
      </c>
      <c r="B3238">
        <v>2016</v>
      </c>
      <c r="C3238">
        <v>0</v>
      </c>
      <c r="D3238">
        <v>0</v>
      </c>
      <c r="E3238">
        <v>0</v>
      </c>
      <c r="F3238">
        <v>0</v>
      </c>
      <c r="G3238">
        <v>0</v>
      </c>
      <c r="H3238">
        <v>4</v>
      </c>
      <c r="I3238">
        <v>0</v>
      </c>
      <c r="J3238" t="s">
        <v>1276</v>
      </c>
      <c r="K3238" t="str">
        <f>INDEX('Planning Periods'!$O$2:$O$540,MATCH('Table B Values'!A3238,'Planning Periods'!$A$2:$A$540,0))</f>
        <v>Tehama County</v>
      </c>
    </row>
    <row r="3239" spans="1:11">
      <c r="A3239" t="s">
        <v>858</v>
      </c>
      <c r="B3239">
        <v>2016</v>
      </c>
      <c r="C3239">
        <v>0</v>
      </c>
      <c r="D3239">
        <v>0</v>
      </c>
      <c r="E3239">
        <v>0</v>
      </c>
      <c r="F3239">
        <v>0</v>
      </c>
      <c r="G3239">
        <v>0</v>
      </c>
      <c r="H3239">
        <v>0</v>
      </c>
      <c r="I3239">
        <v>171</v>
      </c>
      <c r="J3239" t="s">
        <v>1276</v>
      </c>
      <c r="K3239" t="str">
        <f>INDEX('Planning Periods'!$O$2:$O$540,MATCH('Table B Values'!A3239,'Planning Periods'!$A$2:$A$540,0))</f>
        <v>San Bernardino County</v>
      </c>
    </row>
    <row r="3240" spans="1:11">
      <c r="A3240" t="s">
        <v>832</v>
      </c>
      <c r="B3240">
        <v>2016</v>
      </c>
      <c r="C3240">
        <v>4</v>
      </c>
      <c r="D3240">
        <v>0</v>
      </c>
      <c r="E3240">
        <v>0</v>
      </c>
      <c r="F3240">
        <v>0</v>
      </c>
      <c r="G3240">
        <v>0</v>
      </c>
      <c r="H3240">
        <v>0</v>
      </c>
      <c r="I3240">
        <v>48</v>
      </c>
      <c r="J3240" t="s">
        <v>1276</v>
      </c>
      <c r="K3240" t="str">
        <f>INDEX('Planning Periods'!$O$2:$O$540,MATCH('Table B Values'!A3240,'Planning Periods'!$A$2:$A$540,0))</f>
        <v>Los Angeles County</v>
      </c>
    </row>
    <row r="3241" spans="1:11">
      <c r="A3241" t="s">
        <v>1288</v>
      </c>
      <c r="B3241">
        <v>2016</v>
      </c>
      <c r="C3241">
        <v>0</v>
      </c>
      <c r="D3241">
        <v>0</v>
      </c>
      <c r="E3241">
        <v>0</v>
      </c>
      <c r="F3241">
        <v>0</v>
      </c>
      <c r="G3241">
        <v>0</v>
      </c>
      <c r="H3241">
        <v>0</v>
      </c>
      <c r="I3241">
        <v>0</v>
      </c>
      <c r="J3241" t="s">
        <v>1276</v>
      </c>
      <c r="K3241" t="str">
        <f>INDEX('Planning Periods'!$O$2:$O$540,MATCH('Table B Values'!A3241,'Planning Periods'!$A$2:$A$540,0))</f>
        <v>Orange County</v>
      </c>
    </row>
    <row r="3242" spans="1:11">
      <c r="A3242" t="s">
        <v>1230</v>
      </c>
      <c r="B3242">
        <v>2016</v>
      </c>
      <c r="C3242">
        <v>7</v>
      </c>
      <c r="D3242">
        <v>0</v>
      </c>
      <c r="E3242">
        <v>0</v>
      </c>
      <c r="F3242">
        <v>16</v>
      </c>
      <c r="G3242">
        <v>0</v>
      </c>
      <c r="H3242">
        <v>0</v>
      </c>
      <c r="I3242">
        <v>240</v>
      </c>
      <c r="J3242" t="s">
        <v>1276</v>
      </c>
      <c r="K3242" t="str">
        <f>INDEX('Planning Periods'!$O$2:$O$540,MATCH('Table B Values'!A3242,'Planning Periods'!$A$2:$A$540,0))</f>
        <v>San Mateo County</v>
      </c>
    </row>
    <row r="3243" spans="1:11">
      <c r="A3243" t="s">
        <v>1220</v>
      </c>
      <c r="B3243">
        <v>2016</v>
      </c>
      <c r="C3243">
        <v>33</v>
      </c>
      <c r="D3243">
        <v>0</v>
      </c>
      <c r="E3243">
        <v>38</v>
      </c>
      <c r="F3243">
        <v>0</v>
      </c>
      <c r="G3243">
        <v>0</v>
      </c>
      <c r="H3243">
        <v>0</v>
      </c>
      <c r="I3243">
        <v>0</v>
      </c>
      <c r="J3243" t="s">
        <v>1276</v>
      </c>
      <c r="K3243" t="str">
        <f>INDEX('Planning Periods'!$O$2:$O$540,MATCH('Table B Values'!A3243,'Planning Periods'!$A$2:$A$540,0))</f>
        <v>Stanislaus County</v>
      </c>
    </row>
    <row r="3244" spans="1:11">
      <c r="A3244" t="s">
        <v>845</v>
      </c>
      <c r="B3244">
        <v>2016</v>
      </c>
      <c r="C3244">
        <v>23</v>
      </c>
      <c r="D3244">
        <v>0</v>
      </c>
      <c r="E3244">
        <v>2</v>
      </c>
      <c r="F3244">
        <v>0</v>
      </c>
      <c r="G3244">
        <v>0</v>
      </c>
      <c r="H3244">
        <v>0</v>
      </c>
      <c r="I3244" s="359">
        <v>394</v>
      </c>
      <c r="J3244" t="s">
        <v>1276</v>
      </c>
      <c r="K3244" t="str">
        <f>INDEX('Planning Periods'!$O$2:$O$540,MATCH('Table B Values'!A3244,'Planning Periods'!$A$2:$A$540,0))</f>
        <v>Riverside County</v>
      </c>
    </row>
    <row r="3245" spans="1:11">
      <c r="A3245" t="s">
        <v>833</v>
      </c>
      <c r="B3245">
        <v>2016</v>
      </c>
      <c r="C3245">
        <v>0</v>
      </c>
      <c r="D3245">
        <v>0</v>
      </c>
      <c r="E3245">
        <v>0</v>
      </c>
      <c r="F3245">
        <v>0</v>
      </c>
      <c r="G3245">
        <v>0</v>
      </c>
      <c r="H3245">
        <v>349</v>
      </c>
      <c r="I3245">
        <v>407</v>
      </c>
      <c r="J3245" t="s">
        <v>1276</v>
      </c>
      <c r="K3245" t="str">
        <f>INDEX('Planning Periods'!$O$2:$O$540,MATCH('Table B Values'!A3245,'Planning Periods'!$A$2:$A$540,0))</f>
        <v>Placer County</v>
      </c>
    </row>
    <row r="3246" spans="1:11">
      <c r="A3246" t="s">
        <v>1222</v>
      </c>
      <c r="B3246">
        <v>2016</v>
      </c>
      <c r="C3246">
        <v>0</v>
      </c>
      <c r="D3246">
        <v>0</v>
      </c>
      <c r="E3246">
        <v>0</v>
      </c>
      <c r="F3246">
        <v>0</v>
      </c>
      <c r="G3246">
        <v>0</v>
      </c>
      <c r="H3246">
        <v>12</v>
      </c>
      <c r="I3246">
        <v>156</v>
      </c>
      <c r="J3246" t="s">
        <v>1276</v>
      </c>
      <c r="K3246" t="str">
        <f>INDEX('Planning Periods'!$O$2:$O$540,MATCH('Table B Values'!A3246,'Planning Periods'!$A$2:$A$540,0))</f>
        <v>Solano County</v>
      </c>
    </row>
    <row r="3247" spans="1:11">
      <c r="A3247" t="s">
        <v>1228</v>
      </c>
      <c r="B3247">
        <v>2016</v>
      </c>
      <c r="C3247">
        <v>0</v>
      </c>
      <c r="D3247">
        <v>0</v>
      </c>
      <c r="E3247">
        <v>0</v>
      </c>
      <c r="F3247">
        <v>0</v>
      </c>
      <c r="G3247">
        <v>0</v>
      </c>
      <c r="H3247">
        <v>9</v>
      </c>
      <c r="I3247">
        <v>0</v>
      </c>
      <c r="J3247" t="s">
        <v>1276</v>
      </c>
      <c r="K3247" t="str">
        <f>INDEX('Planning Periods'!$O$2:$O$540,MATCH('Table B Values'!A3247,'Planning Periods'!$A$2:$A$540,0))</f>
        <v>Fresno County</v>
      </c>
    </row>
    <row r="3248" spans="1:11">
      <c r="A3248" t="s">
        <v>843</v>
      </c>
      <c r="B3248">
        <v>2016</v>
      </c>
      <c r="C3248">
        <v>0</v>
      </c>
      <c r="D3248">
        <v>0</v>
      </c>
      <c r="E3248">
        <v>0</v>
      </c>
      <c r="F3248">
        <v>0</v>
      </c>
      <c r="G3248">
        <v>0</v>
      </c>
      <c r="H3248">
        <v>0</v>
      </c>
      <c r="I3248">
        <v>5</v>
      </c>
      <c r="J3248" t="s">
        <v>1276</v>
      </c>
      <c r="K3248" t="str">
        <f>INDEX('Planning Periods'!$O$2:$O$540,MATCH('Table B Values'!A3248,'Planning Periods'!$A$2:$A$540,0))</f>
        <v>San Bernardino County</v>
      </c>
    </row>
    <row r="3249" spans="1:11">
      <c r="A3249" t="s">
        <v>1229</v>
      </c>
      <c r="B3249">
        <v>2016</v>
      </c>
      <c r="C3249">
        <v>0</v>
      </c>
      <c r="D3249">
        <v>0</v>
      </c>
      <c r="E3249">
        <v>0</v>
      </c>
      <c r="F3249">
        <v>0</v>
      </c>
      <c r="G3249">
        <v>0</v>
      </c>
      <c r="H3249">
        <v>0</v>
      </c>
      <c r="I3249">
        <v>56</v>
      </c>
      <c r="J3249" t="s">
        <v>1276</v>
      </c>
      <c r="K3249" t="str">
        <f>INDEX('Planning Periods'!$O$2:$O$540,MATCH('Table B Values'!A3249,'Planning Periods'!$A$2:$A$540,0))</f>
        <v>Contra Costa County</v>
      </c>
    </row>
    <row r="3250" spans="1:11">
      <c r="A3250" t="s">
        <v>915</v>
      </c>
      <c r="B3250">
        <v>2016</v>
      </c>
      <c r="C3250">
        <v>0</v>
      </c>
      <c r="D3250">
        <v>0</v>
      </c>
      <c r="E3250">
        <v>24</v>
      </c>
      <c r="F3250">
        <v>0</v>
      </c>
      <c r="G3250">
        <v>0</v>
      </c>
      <c r="H3250">
        <v>177</v>
      </c>
      <c r="I3250" s="359">
        <v>381</v>
      </c>
      <c r="J3250" t="s">
        <v>1276</v>
      </c>
      <c r="K3250" t="str">
        <f>INDEX('Planning Periods'!$O$2:$O$540,MATCH('Table B Values'!A3250,'Planning Periods'!$A$2:$A$540,0))</f>
        <v>San Diego County</v>
      </c>
    </row>
    <row r="3251" spans="1:11">
      <c r="A3251" t="s">
        <v>804</v>
      </c>
      <c r="B3251">
        <v>2016</v>
      </c>
      <c r="C3251">
        <v>0</v>
      </c>
      <c r="D3251">
        <v>0</v>
      </c>
      <c r="E3251">
        <v>12</v>
      </c>
      <c r="F3251">
        <v>0</v>
      </c>
      <c r="G3251">
        <v>0</v>
      </c>
      <c r="H3251">
        <v>5</v>
      </c>
      <c r="I3251">
        <v>285</v>
      </c>
      <c r="J3251" t="s">
        <v>1276</v>
      </c>
      <c r="K3251" t="str">
        <f>INDEX('Planning Periods'!$O$2:$O$540,MATCH('Table B Values'!A3251,'Planning Periods'!$A$2:$A$540,0))</f>
        <v>Orange County</v>
      </c>
    </row>
    <row r="3252" spans="1:11">
      <c r="A3252" t="s">
        <v>1025</v>
      </c>
      <c r="B3252">
        <v>2016</v>
      </c>
      <c r="C3252">
        <v>61</v>
      </c>
      <c r="D3252">
        <v>0</v>
      </c>
      <c r="E3252">
        <v>36</v>
      </c>
      <c r="F3252">
        <v>0</v>
      </c>
      <c r="G3252">
        <v>0</v>
      </c>
      <c r="H3252">
        <v>0</v>
      </c>
      <c r="I3252">
        <v>159</v>
      </c>
      <c r="J3252" t="s">
        <v>1276</v>
      </c>
      <c r="K3252" t="str">
        <f>INDEX('Planning Periods'!$O$2:$O$540,MATCH('Table B Values'!A3252,'Planning Periods'!$A$2:$A$540,0))</f>
        <v>Santa Barbara County</v>
      </c>
    </row>
    <row r="3253" spans="1:11">
      <c r="A3253" t="s">
        <v>1027</v>
      </c>
      <c r="B3253">
        <v>2016</v>
      </c>
      <c r="C3253">
        <v>0</v>
      </c>
      <c r="D3253">
        <v>0</v>
      </c>
      <c r="E3253">
        <v>0</v>
      </c>
      <c r="F3253">
        <v>7</v>
      </c>
      <c r="G3253">
        <v>0</v>
      </c>
      <c r="H3253">
        <v>13</v>
      </c>
      <c r="I3253">
        <v>31</v>
      </c>
      <c r="J3253" t="s">
        <v>1276</v>
      </c>
      <c r="K3253" t="str">
        <f>INDEX('Planning Periods'!$O$2:$O$540,MATCH('Table B Values'!A3253,'Planning Periods'!$A$2:$A$540,0))</f>
        <v>Santa Barbara County</v>
      </c>
    </row>
    <row r="3254" spans="1:11">
      <c r="A3254" t="s">
        <v>947</v>
      </c>
      <c r="B3254">
        <v>2016</v>
      </c>
      <c r="C3254">
        <v>0</v>
      </c>
      <c r="D3254">
        <v>0</v>
      </c>
      <c r="E3254">
        <v>0</v>
      </c>
      <c r="F3254">
        <v>0</v>
      </c>
      <c r="G3254">
        <v>0</v>
      </c>
      <c r="H3254">
        <v>0</v>
      </c>
      <c r="I3254">
        <v>0</v>
      </c>
      <c r="J3254" t="s">
        <v>1276</v>
      </c>
      <c r="K3254" t="str">
        <f>INDEX('Planning Periods'!$O$2:$O$540,MATCH('Table B Values'!A3254,'Planning Periods'!$A$2:$A$540,0))</f>
        <v>Fresno County</v>
      </c>
    </row>
    <row r="3255" spans="1:11">
      <c r="A3255" t="s">
        <v>950</v>
      </c>
      <c r="B3255">
        <v>2016</v>
      </c>
      <c r="C3255">
        <v>0</v>
      </c>
      <c r="D3255">
        <v>0</v>
      </c>
      <c r="E3255">
        <v>2</v>
      </c>
      <c r="F3255">
        <v>0</v>
      </c>
      <c r="G3255">
        <v>0</v>
      </c>
      <c r="H3255">
        <v>5</v>
      </c>
      <c r="I3255">
        <v>0</v>
      </c>
      <c r="J3255" t="s">
        <v>1276</v>
      </c>
      <c r="K3255" t="str">
        <f>INDEX('Planning Periods'!$O$2:$O$540,MATCH('Table B Values'!A3255,'Planning Periods'!$A$2:$A$540,0))</f>
        <v>Contra Costa County</v>
      </c>
    </row>
    <row r="3256" spans="1:11">
      <c r="A3256" t="s">
        <v>943</v>
      </c>
      <c r="B3256">
        <v>2016</v>
      </c>
      <c r="C3256">
        <v>0</v>
      </c>
      <c r="D3256">
        <v>0</v>
      </c>
      <c r="E3256">
        <v>5</v>
      </c>
      <c r="F3256">
        <v>0</v>
      </c>
      <c r="G3256">
        <v>0</v>
      </c>
      <c r="H3256">
        <v>0</v>
      </c>
      <c r="I3256">
        <v>21</v>
      </c>
      <c r="J3256" t="s">
        <v>1276</v>
      </c>
      <c r="K3256" t="str">
        <f>INDEX('Planning Periods'!$O$2:$O$540,MATCH('Table B Values'!A3256,'Planning Periods'!$A$2:$A$540,0))</f>
        <v>Marin County</v>
      </c>
    </row>
    <row r="3257" spans="1:11">
      <c r="A3257" t="s">
        <v>946</v>
      </c>
      <c r="B3257">
        <v>2016</v>
      </c>
      <c r="C3257">
        <v>20</v>
      </c>
      <c r="D3257">
        <v>0</v>
      </c>
      <c r="E3257">
        <v>82</v>
      </c>
      <c r="F3257">
        <v>0</v>
      </c>
      <c r="G3257">
        <v>0</v>
      </c>
      <c r="H3257">
        <v>162</v>
      </c>
      <c r="I3257" s="359">
        <v>618</v>
      </c>
      <c r="J3257" t="s">
        <v>1276</v>
      </c>
      <c r="K3257" t="str">
        <f>INDEX('Planning Periods'!$O$2:$O$540,MATCH('Table B Values'!A3257,'Planning Periods'!$A$2:$A$540,0))</f>
        <v>Contra Costa County</v>
      </c>
    </row>
    <row r="3258" spans="1:11">
      <c r="A3258" t="s">
        <v>1029</v>
      </c>
      <c r="B3258">
        <v>2016</v>
      </c>
      <c r="C3258">
        <v>1</v>
      </c>
      <c r="D3258">
        <v>0</v>
      </c>
      <c r="E3258">
        <v>1</v>
      </c>
      <c r="F3258">
        <v>0</v>
      </c>
      <c r="G3258">
        <v>0</v>
      </c>
      <c r="H3258">
        <v>16</v>
      </c>
      <c r="I3258">
        <v>399</v>
      </c>
      <c r="J3258" t="s">
        <v>1276</v>
      </c>
      <c r="K3258" t="str">
        <f>INDEX('Planning Periods'!$O$2:$O$540,MATCH('Table B Values'!A3258,'Planning Periods'!$A$2:$A$540,0))</f>
        <v>Santa Clara County</v>
      </c>
    </row>
    <row r="3259" spans="1:11">
      <c r="A3259" t="s">
        <v>959</v>
      </c>
      <c r="B3259">
        <v>2016</v>
      </c>
      <c r="C3259">
        <v>0</v>
      </c>
      <c r="D3259">
        <v>0</v>
      </c>
      <c r="E3259">
        <v>0</v>
      </c>
      <c r="F3259">
        <v>0</v>
      </c>
      <c r="G3259">
        <v>0</v>
      </c>
      <c r="H3259">
        <v>0</v>
      </c>
      <c r="I3259">
        <v>0</v>
      </c>
      <c r="J3259" t="s">
        <v>1276</v>
      </c>
      <c r="K3259" t="str">
        <f>INDEX('Planning Periods'!$O$2:$O$540,MATCH('Table B Values'!A3259,'Planning Periods'!$A$2:$A$540,0))</f>
        <v>Los Angeles County</v>
      </c>
    </row>
    <row r="3260" spans="1:11">
      <c r="A3260" t="s">
        <v>1041</v>
      </c>
      <c r="B3260">
        <v>2016</v>
      </c>
      <c r="C3260">
        <v>27</v>
      </c>
      <c r="D3260">
        <v>0</v>
      </c>
      <c r="E3260">
        <v>59</v>
      </c>
      <c r="F3260">
        <v>0</v>
      </c>
      <c r="G3260">
        <v>0</v>
      </c>
      <c r="H3260">
        <v>14</v>
      </c>
      <c r="I3260">
        <v>191</v>
      </c>
      <c r="J3260" t="s">
        <v>1276</v>
      </c>
      <c r="K3260" t="str">
        <f>INDEX('Planning Periods'!$O$2:$O$540,MATCH('Table B Values'!A3260,'Planning Periods'!$A$2:$A$540,0))</f>
        <v>Santa Barbara County</v>
      </c>
    </row>
    <row r="3261" spans="1:11">
      <c r="A3261" t="s">
        <v>792</v>
      </c>
      <c r="B3261">
        <v>2016</v>
      </c>
      <c r="C3261">
        <v>6</v>
      </c>
      <c r="D3261">
        <v>0</v>
      </c>
      <c r="E3261">
        <v>6</v>
      </c>
      <c r="F3261">
        <v>0</v>
      </c>
      <c r="G3261">
        <v>0</v>
      </c>
      <c r="H3261">
        <v>0</v>
      </c>
      <c r="I3261">
        <v>244</v>
      </c>
      <c r="J3261" t="s">
        <v>1276</v>
      </c>
      <c r="K3261" t="str">
        <f>INDEX('Planning Periods'!$O$2:$O$540,MATCH('Table B Values'!A3261,'Planning Periods'!$A$2:$A$540,0))</f>
        <v>Los Angeles County</v>
      </c>
    </row>
    <row r="3262" spans="1:11">
      <c r="A3262" t="s">
        <v>1022</v>
      </c>
      <c r="B3262">
        <v>2016</v>
      </c>
      <c r="C3262">
        <v>42</v>
      </c>
      <c r="D3262">
        <v>0</v>
      </c>
      <c r="E3262">
        <v>24</v>
      </c>
      <c r="F3262">
        <v>0</v>
      </c>
      <c r="G3262">
        <v>0</v>
      </c>
      <c r="H3262">
        <v>19</v>
      </c>
      <c r="I3262">
        <v>32</v>
      </c>
      <c r="J3262" t="s">
        <v>1276</v>
      </c>
      <c r="K3262" t="str">
        <f>INDEX('Planning Periods'!$O$2:$O$540,MATCH('Table B Values'!A3262,'Planning Periods'!$A$2:$A$540,0))</f>
        <v>Santa Cruz County</v>
      </c>
    </row>
    <row r="3263" spans="1:11">
      <c r="A3263" t="s">
        <v>1024</v>
      </c>
      <c r="B3263">
        <v>2016</v>
      </c>
      <c r="C3263">
        <v>11</v>
      </c>
      <c r="D3263">
        <v>0</v>
      </c>
      <c r="E3263">
        <v>0</v>
      </c>
      <c r="F3263">
        <v>0</v>
      </c>
      <c r="G3263">
        <v>0</v>
      </c>
      <c r="H3263">
        <v>0</v>
      </c>
      <c r="I3263">
        <v>66</v>
      </c>
      <c r="J3263" t="s">
        <v>1276</v>
      </c>
      <c r="K3263" t="str">
        <f>INDEX('Planning Periods'!$O$2:$O$540,MATCH('Table B Values'!A3263,'Planning Periods'!$A$2:$A$540,0))</f>
        <v>Santa Clara County</v>
      </c>
    </row>
    <row r="3264" spans="1:11">
      <c r="A3264" t="s">
        <v>1017</v>
      </c>
      <c r="B3264">
        <v>2016</v>
      </c>
      <c r="C3264">
        <v>10</v>
      </c>
      <c r="D3264">
        <v>0</v>
      </c>
      <c r="E3264">
        <v>19</v>
      </c>
      <c r="F3264">
        <v>0</v>
      </c>
      <c r="G3264">
        <v>0</v>
      </c>
      <c r="H3264">
        <v>0</v>
      </c>
      <c r="I3264">
        <v>433</v>
      </c>
      <c r="J3264" t="s">
        <v>1276</v>
      </c>
      <c r="K3264" t="str">
        <f>INDEX('Planning Periods'!$O$2:$O$540,MATCH('Table B Values'!A3264,'Planning Periods'!$A$2:$A$540,0))</f>
        <v>Los Angeles County</v>
      </c>
    </row>
    <row r="3265" spans="1:11">
      <c r="A3265" t="s">
        <v>1020</v>
      </c>
      <c r="B3265">
        <v>2016</v>
      </c>
      <c r="C3265">
        <v>1</v>
      </c>
      <c r="D3265">
        <v>0</v>
      </c>
      <c r="E3265">
        <v>15</v>
      </c>
      <c r="F3265">
        <v>0</v>
      </c>
      <c r="G3265">
        <v>0</v>
      </c>
      <c r="H3265">
        <v>112</v>
      </c>
      <c r="I3265">
        <v>44</v>
      </c>
      <c r="J3265" t="s">
        <v>1276</v>
      </c>
      <c r="K3265" t="str">
        <f>INDEX('Planning Periods'!$O$2:$O$540,MATCH('Table B Values'!A3265,'Planning Periods'!$A$2:$A$540,0))</f>
        <v>Santa Cruz County</v>
      </c>
    </row>
    <row r="3266" spans="1:11">
      <c r="A3266" t="s">
        <v>979</v>
      </c>
      <c r="B3266">
        <v>2016</v>
      </c>
      <c r="C3266">
        <v>0</v>
      </c>
      <c r="D3266">
        <v>0</v>
      </c>
      <c r="E3266">
        <v>0</v>
      </c>
      <c r="F3266">
        <v>0</v>
      </c>
      <c r="G3266">
        <v>0</v>
      </c>
      <c r="H3266">
        <v>0</v>
      </c>
      <c r="I3266">
        <v>0</v>
      </c>
      <c r="J3266" t="s">
        <v>1276</v>
      </c>
      <c r="K3266" t="str">
        <f>INDEX('Planning Periods'!$O$2:$O$540,MATCH('Table B Values'!A3266,'Planning Periods'!$A$2:$A$540,0))</f>
        <v>Riverside County</v>
      </c>
    </row>
    <row r="3267" spans="1:11">
      <c r="A3267" t="s">
        <v>936</v>
      </c>
      <c r="B3267">
        <v>2016</v>
      </c>
      <c r="C3267">
        <v>0</v>
      </c>
      <c r="D3267">
        <v>1</v>
      </c>
      <c r="E3267">
        <v>0</v>
      </c>
      <c r="F3267">
        <v>134</v>
      </c>
      <c r="G3267">
        <v>0</v>
      </c>
      <c r="H3267">
        <v>96</v>
      </c>
      <c r="I3267">
        <v>234</v>
      </c>
      <c r="J3267" t="s">
        <v>1276</v>
      </c>
      <c r="K3267" t="str">
        <f>INDEX('Planning Periods'!$O$2:$O$540,MATCH('Table B Values'!A3267,'Planning Periods'!$A$2:$A$540,0))</f>
        <v>San Joaquin County</v>
      </c>
    </row>
    <row r="3268" spans="1:11">
      <c r="A3268" t="s">
        <v>938</v>
      </c>
      <c r="B3268">
        <v>2016</v>
      </c>
      <c r="C3268">
        <v>314</v>
      </c>
      <c r="D3268">
        <v>0</v>
      </c>
      <c r="E3268">
        <v>0</v>
      </c>
      <c r="F3268">
        <v>0</v>
      </c>
      <c r="G3268">
        <v>0</v>
      </c>
      <c r="H3268">
        <v>0</v>
      </c>
      <c r="I3268">
        <v>1774</v>
      </c>
      <c r="J3268" t="s">
        <v>1276</v>
      </c>
      <c r="K3268" t="str">
        <f>INDEX('Planning Periods'!$O$2:$O$540,MATCH('Table B Values'!A3268,'Planning Periods'!$A$2:$A$540,0))</f>
        <v>Santa Clara County</v>
      </c>
    </row>
    <row r="3269" spans="1:11">
      <c r="A3269" t="s">
        <v>977</v>
      </c>
      <c r="B3269">
        <v>2016</v>
      </c>
      <c r="C3269">
        <v>0</v>
      </c>
      <c r="D3269">
        <v>0</v>
      </c>
      <c r="E3269">
        <v>0</v>
      </c>
      <c r="F3269">
        <v>2</v>
      </c>
      <c r="G3269">
        <v>0</v>
      </c>
      <c r="H3269">
        <v>31</v>
      </c>
      <c r="I3269">
        <v>37</v>
      </c>
      <c r="J3269" t="s">
        <v>1276</v>
      </c>
      <c r="K3269" t="str">
        <f>INDEX('Planning Periods'!$O$2:$O$540,MATCH('Table B Values'!A3269,'Planning Periods'!$A$2:$A$540,0))</f>
        <v>Los Angeles County</v>
      </c>
    </row>
    <row r="3270" spans="1:11">
      <c r="A3270" t="s">
        <v>986</v>
      </c>
      <c r="B3270">
        <v>2016</v>
      </c>
      <c r="C3270">
        <v>0</v>
      </c>
      <c r="D3270">
        <v>0</v>
      </c>
      <c r="E3270">
        <v>0</v>
      </c>
      <c r="F3270">
        <v>0</v>
      </c>
      <c r="G3270">
        <v>0</v>
      </c>
      <c r="H3270">
        <v>0</v>
      </c>
      <c r="I3270">
        <v>18</v>
      </c>
      <c r="J3270" t="s">
        <v>1276</v>
      </c>
      <c r="K3270" t="str">
        <f>INDEX('Planning Periods'!$O$2:$O$540,MATCH('Table B Values'!A3270,'Planning Periods'!$A$2:$A$540,0))</f>
        <v>Los Angeles County</v>
      </c>
    </row>
    <row r="3271" spans="1:11">
      <c r="A3271" t="s">
        <v>981</v>
      </c>
      <c r="B3271">
        <v>2016</v>
      </c>
      <c r="C3271">
        <v>0</v>
      </c>
      <c r="D3271">
        <v>0</v>
      </c>
      <c r="E3271">
        <v>0</v>
      </c>
      <c r="F3271">
        <v>5</v>
      </c>
      <c r="G3271">
        <v>0</v>
      </c>
      <c r="H3271">
        <v>0</v>
      </c>
      <c r="I3271">
        <v>9</v>
      </c>
      <c r="J3271" t="s">
        <v>1276</v>
      </c>
      <c r="K3271" t="str">
        <f>INDEX('Planning Periods'!$O$2:$O$540,MATCH('Table B Values'!A3271,'Planning Periods'!$A$2:$A$540,0))</f>
        <v>Los Angeles County</v>
      </c>
    </row>
    <row r="3272" spans="1:11">
      <c r="A3272" t="s">
        <v>974</v>
      </c>
      <c r="B3272">
        <v>2016</v>
      </c>
      <c r="C3272">
        <v>357</v>
      </c>
      <c r="D3272">
        <v>0</v>
      </c>
      <c r="E3272">
        <v>216</v>
      </c>
      <c r="F3272">
        <v>0</v>
      </c>
      <c r="G3272">
        <v>0</v>
      </c>
      <c r="H3272">
        <v>228</v>
      </c>
      <c r="I3272">
        <v>1864</v>
      </c>
      <c r="J3272" t="s">
        <v>1276</v>
      </c>
      <c r="K3272" t="str">
        <f>INDEX('Planning Periods'!$O$2:$O$540,MATCH('Table B Values'!A3272,'Planning Periods'!$A$2:$A$540,0))</f>
        <v>San Francisco County</v>
      </c>
    </row>
    <row r="3273" spans="1:11">
      <c r="A3273" t="s">
        <v>931</v>
      </c>
      <c r="B3273">
        <v>2016</v>
      </c>
      <c r="C3273">
        <v>0</v>
      </c>
      <c r="D3273">
        <v>0</v>
      </c>
      <c r="E3273">
        <v>0</v>
      </c>
      <c r="F3273">
        <v>0</v>
      </c>
      <c r="G3273">
        <v>0</v>
      </c>
      <c r="H3273">
        <v>0</v>
      </c>
      <c r="I3273">
        <v>62</v>
      </c>
      <c r="J3273" t="s">
        <v>1276</v>
      </c>
      <c r="K3273" t="str">
        <f>INDEX('Planning Periods'!$O$2:$O$540,MATCH('Table B Values'!A3273,'Planning Periods'!$A$2:$A$540,0))</f>
        <v>Orange County</v>
      </c>
    </row>
    <row r="3274" spans="1:11">
      <c r="A3274" t="s">
        <v>953</v>
      </c>
      <c r="B3274">
        <v>2016</v>
      </c>
      <c r="C3274">
        <v>0</v>
      </c>
      <c r="D3274">
        <v>0</v>
      </c>
      <c r="E3274">
        <v>0</v>
      </c>
      <c r="F3274">
        <v>0</v>
      </c>
      <c r="G3274">
        <v>0</v>
      </c>
      <c r="H3274">
        <v>2</v>
      </c>
      <c r="I3274">
        <v>8</v>
      </c>
      <c r="J3274" t="s">
        <v>1276</v>
      </c>
      <c r="K3274" t="str">
        <f>INDEX('Planning Periods'!$O$2:$O$540,MATCH('Table B Values'!A3274,'Planning Periods'!$A$2:$A$540,0))</f>
        <v>Los Angeles County</v>
      </c>
    </row>
    <row r="3275" spans="1:11">
      <c r="A3275" t="s">
        <v>956</v>
      </c>
      <c r="B3275">
        <v>2016</v>
      </c>
      <c r="C3275">
        <v>12</v>
      </c>
      <c r="D3275">
        <v>0</v>
      </c>
      <c r="E3275">
        <v>3</v>
      </c>
      <c r="F3275">
        <v>0</v>
      </c>
      <c r="G3275">
        <v>0</v>
      </c>
      <c r="H3275">
        <v>2</v>
      </c>
      <c r="I3275">
        <v>172</v>
      </c>
      <c r="J3275" t="s">
        <v>1276</v>
      </c>
      <c r="K3275" t="str">
        <f>INDEX('Planning Periods'!$O$2:$O$540,MATCH('Table B Values'!A3275,'Planning Periods'!$A$2:$A$540,0))</f>
        <v>San Mateo County</v>
      </c>
    </row>
    <row r="3276" spans="1:11">
      <c r="A3276" t="s">
        <v>958</v>
      </c>
      <c r="B3276">
        <v>2016</v>
      </c>
      <c r="C3276">
        <v>0</v>
      </c>
      <c r="D3276">
        <v>0</v>
      </c>
      <c r="E3276">
        <v>0</v>
      </c>
      <c r="F3276">
        <v>3</v>
      </c>
      <c r="G3276">
        <v>0</v>
      </c>
      <c r="H3276">
        <v>7</v>
      </c>
      <c r="I3276">
        <v>50</v>
      </c>
      <c r="J3276" t="s">
        <v>1276</v>
      </c>
      <c r="K3276" t="str">
        <f>INDEX('Planning Periods'!$O$2:$O$540,MATCH('Table B Values'!A3276,'Planning Periods'!$A$2:$A$540,0))</f>
        <v>San Mateo County</v>
      </c>
    </row>
    <row r="3277" spans="1:11">
      <c r="A3277" t="s">
        <v>830</v>
      </c>
      <c r="B3277">
        <v>2016</v>
      </c>
      <c r="C3277">
        <v>0</v>
      </c>
      <c r="D3277">
        <v>0</v>
      </c>
      <c r="E3277">
        <v>0</v>
      </c>
      <c r="F3277">
        <v>0</v>
      </c>
      <c r="G3277">
        <v>0</v>
      </c>
      <c r="H3277">
        <v>0</v>
      </c>
      <c r="I3277">
        <v>329</v>
      </c>
      <c r="J3277" t="s">
        <v>1276</v>
      </c>
      <c r="K3277" t="str">
        <f>INDEX('Planning Periods'!$O$2:$O$540,MATCH('Table B Values'!A3277,'Planning Periods'!$A$2:$A$540,0))</f>
        <v>San Diego County</v>
      </c>
    </row>
    <row r="3278" spans="1:11">
      <c r="A3278" t="s">
        <v>923</v>
      </c>
      <c r="B3278">
        <v>2016</v>
      </c>
      <c r="C3278">
        <v>0</v>
      </c>
      <c r="D3278">
        <v>0</v>
      </c>
      <c r="E3278">
        <v>0</v>
      </c>
      <c r="F3278">
        <v>0</v>
      </c>
      <c r="G3278">
        <v>0</v>
      </c>
      <c r="H3278">
        <v>0</v>
      </c>
      <c r="I3278">
        <v>3</v>
      </c>
      <c r="J3278" t="s">
        <v>1276</v>
      </c>
      <c r="K3278" t="str">
        <f>INDEX('Planning Periods'!$O$2:$O$540,MATCH('Table B Values'!A3278,'Planning Periods'!$A$2:$A$540,0))</f>
        <v>Alameda County</v>
      </c>
    </row>
    <row r="3279" spans="1:11">
      <c r="A3279" t="s">
        <v>827</v>
      </c>
      <c r="B3279">
        <v>2016</v>
      </c>
      <c r="C3279">
        <v>19</v>
      </c>
      <c r="D3279">
        <v>0</v>
      </c>
      <c r="E3279">
        <v>1</v>
      </c>
      <c r="F3279">
        <v>0</v>
      </c>
      <c r="G3279">
        <v>0</v>
      </c>
      <c r="H3279">
        <v>3</v>
      </c>
      <c r="I3279">
        <v>111</v>
      </c>
      <c r="J3279" t="s">
        <v>1276</v>
      </c>
      <c r="K3279" t="str">
        <f>INDEX('Planning Periods'!$O$2:$O$540,MATCH('Table B Values'!A3279,'Planning Periods'!$A$2:$A$540,0))</f>
        <v>San Luis Obispo County</v>
      </c>
    </row>
    <row r="3280" spans="1:11">
      <c r="A3280" t="s">
        <v>928</v>
      </c>
      <c r="B3280">
        <v>2016</v>
      </c>
      <c r="C3280">
        <v>14</v>
      </c>
      <c r="D3280">
        <v>6</v>
      </c>
      <c r="E3280">
        <v>34</v>
      </c>
      <c r="F3280">
        <v>9</v>
      </c>
      <c r="G3280">
        <v>0</v>
      </c>
      <c r="H3280">
        <v>48</v>
      </c>
      <c r="I3280">
        <v>278</v>
      </c>
      <c r="J3280" t="s">
        <v>1276</v>
      </c>
      <c r="K3280" t="str">
        <f>INDEX('Planning Periods'!$O$2:$O$540,MATCH('Table B Values'!A3280,'Planning Periods'!$A$2:$A$540,0))</f>
        <v>San Luis Obispo County</v>
      </c>
    </row>
    <row r="3281" spans="1:11">
      <c r="A3281" t="s">
        <v>1103</v>
      </c>
      <c r="B3281">
        <v>2016</v>
      </c>
      <c r="C3281">
        <v>0</v>
      </c>
      <c r="D3281">
        <v>0</v>
      </c>
      <c r="E3281">
        <v>0</v>
      </c>
      <c r="F3281">
        <v>0</v>
      </c>
      <c r="G3281">
        <v>0</v>
      </c>
      <c r="H3281">
        <v>9</v>
      </c>
      <c r="I3281">
        <v>13</v>
      </c>
      <c r="J3281" t="s">
        <v>1276</v>
      </c>
      <c r="K3281" t="str">
        <f>INDEX('Planning Periods'!$O$2:$O$540,MATCH('Table B Values'!A3281,'Planning Periods'!$A$2:$A$540,0))</f>
        <v>Placer County</v>
      </c>
    </row>
    <row r="3282" spans="1:11">
      <c r="A3282" t="s">
        <v>1295</v>
      </c>
      <c r="B3282">
        <v>2016</v>
      </c>
      <c r="C3282">
        <v>0</v>
      </c>
      <c r="D3282">
        <v>0</v>
      </c>
      <c r="E3282">
        <v>0</v>
      </c>
      <c r="F3282">
        <v>0</v>
      </c>
      <c r="G3282">
        <v>0</v>
      </c>
      <c r="H3282">
        <v>0</v>
      </c>
      <c r="I3282">
        <v>0</v>
      </c>
      <c r="J3282" t="s">
        <v>1276</v>
      </c>
      <c r="K3282" t="str">
        <f>INDEX('Planning Periods'!$O$2:$O$540,MATCH('Table B Values'!A3282,'Planning Periods'!$A$2:$A$540,0))</f>
        <v>Los Angeles County</v>
      </c>
    </row>
    <row r="3283" spans="1:11">
      <c r="A3283" t="s">
        <v>1148</v>
      </c>
      <c r="B3283">
        <v>2016</v>
      </c>
      <c r="C3283">
        <v>0</v>
      </c>
      <c r="D3283">
        <v>0</v>
      </c>
      <c r="E3283">
        <v>0</v>
      </c>
      <c r="F3283">
        <v>0</v>
      </c>
      <c r="G3283">
        <v>0</v>
      </c>
      <c r="H3283">
        <v>110</v>
      </c>
      <c r="I3283">
        <v>0</v>
      </c>
      <c r="J3283" t="s">
        <v>1276</v>
      </c>
      <c r="K3283" t="str">
        <f>INDEX('Planning Periods'!$O$2:$O$540,MATCH('Table B Values'!A3283,'Planning Periods'!$A$2:$A$540,0))</f>
        <v>Los Angeles County</v>
      </c>
    </row>
    <row r="3284" spans="1:11">
      <c r="A3284" t="s">
        <v>1150</v>
      </c>
      <c r="B3284">
        <v>2016</v>
      </c>
      <c r="C3284">
        <v>0</v>
      </c>
      <c r="D3284">
        <v>0</v>
      </c>
      <c r="E3284">
        <v>0</v>
      </c>
      <c r="F3284">
        <v>0</v>
      </c>
      <c r="G3284">
        <v>0</v>
      </c>
      <c r="H3284">
        <v>0</v>
      </c>
      <c r="I3284">
        <v>235</v>
      </c>
      <c r="J3284" t="s">
        <v>1276</v>
      </c>
      <c r="K3284" t="str">
        <f>INDEX('Planning Periods'!$O$2:$O$540,MATCH('Table B Values'!A3284,'Planning Periods'!$A$2:$A$540,0))</f>
        <v>Merced County</v>
      </c>
    </row>
    <row r="3285" spans="1:11">
      <c r="A3285" t="s">
        <v>1151</v>
      </c>
      <c r="B3285">
        <v>2016</v>
      </c>
      <c r="C3285">
        <v>0</v>
      </c>
      <c r="D3285">
        <v>0</v>
      </c>
      <c r="E3285">
        <v>11</v>
      </c>
      <c r="F3285">
        <v>13</v>
      </c>
      <c r="G3285">
        <v>0</v>
      </c>
      <c r="H3285">
        <v>29</v>
      </c>
      <c r="I3285">
        <v>0</v>
      </c>
      <c r="J3285" t="s">
        <v>1276</v>
      </c>
      <c r="K3285" t="str">
        <f>INDEX('Planning Periods'!$O$2:$O$540,MATCH('Table B Values'!A3285,'Planning Periods'!$A$2:$A$540,0))</f>
        <v>Kern County</v>
      </c>
    </row>
    <row r="3286" spans="1:11">
      <c r="A3286" t="s">
        <v>1098</v>
      </c>
      <c r="B3286">
        <v>2016</v>
      </c>
      <c r="C3286">
        <v>45</v>
      </c>
      <c r="D3286">
        <v>0</v>
      </c>
      <c r="E3286">
        <v>25</v>
      </c>
      <c r="F3286">
        <v>0</v>
      </c>
      <c r="G3286">
        <v>0</v>
      </c>
      <c r="H3286">
        <v>29</v>
      </c>
      <c r="I3286">
        <v>21</v>
      </c>
      <c r="J3286" t="s">
        <v>1276</v>
      </c>
      <c r="K3286" t="str">
        <f>INDEX('Planning Periods'!$O$2:$O$540,MATCH('Table B Values'!A3286,'Planning Periods'!$A$2:$A$540,0))</f>
        <v>San Luis Obispo County</v>
      </c>
    </row>
    <row r="3287" spans="1:11">
      <c r="A3287" t="s">
        <v>1152</v>
      </c>
      <c r="B3287">
        <v>2016</v>
      </c>
      <c r="C3287">
        <v>0</v>
      </c>
      <c r="D3287">
        <v>5</v>
      </c>
      <c r="E3287">
        <v>0</v>
      </c>
      <c r="F3287">
        <v>3</v>
      </c>
      <c r="G3287">
        <v>0</v>
      </c>
      <c r="H3287">
        <v>2</v>
      </c>
      <c r="I3287">
        <v>5</v>
      </c>
      <c r="J3287" t="s">
        <v>1276</v>
      </c>
      <c r="K3287" t="str">
        <f>INDEX('Planning Periods'!$O$2:$O$540,MATCH('Table B Values'!A3287,'Planning Periods'!$A$2:$A$540,0))</f>
        <v>San Mateo County</v>
      </c>
    </row>
    <row r="3288" spans="1:11">
      <c r="A3288" t="s">
        <v>1102</v>
      </c>
      <c r="B3288">
        <v>2016</v>
      </c>
      <c r="C3288">
        <v>0</v>
      </c>
      <c r="D3288">
        <v>0</v>
      </c>
      <c r="E3288">
        <v>0</v>
      </c>
      <c r="F3288">
        <v>0</v>
      </c>
      <c r="G3288">
        <v>0</v>
      </c>
      <c r="H3288">
        <v>0</v>
      </c>
      <c r="I3288">
        <v>31</v>
      </c>
      <c r="J3288" t="s">
        <v>1276</v>
      </c>
      <c r="K3288" t="str">
        <f>INDEX('Planning Periods'!$O$2:$O$540,MATCH('Table B Values'!A3288,'Planning Periods'!$A$2:$A$540,0))</f>
        <v>Los Angeles County</v>
      </c>
    </row>
    <row r="3289" spans="1:11">
      <c r="A3289" t="s">
        <v>1088</v>
      </c>
      <c r="B3289">
        <v>2016</v>
      </c>
      <c r="C3289">
        <v>0</v>
      </c>
      <c r="D3289">
        <v>0</v>
      </c>
      <c r="E3289">
        <v>6</v>
      </c>
      <c r="F3289">
        <v>0</v>
      </c>
      <c r="G3289">
        <v>0</v>
      </c>
      <c r="H3289">
        <v>6</v>
      </c>
      <c r="I3289">
        <v>108</v>
      </c>
      <c r="J3289" t="s">
        <v>1276</v>
      </c>
      <c r="K3289" t="str">
        <f>INDEX('Planning Periods'!$O$2:$O$540,MATCH('Table B Values'!A3289,'Planning Periods'!$A$2:$A$540,0))</f>
        <v>Los Angeles County</v>
      </c>
    </row>
    <row r="3290" spans="1:11">
      <c r="A3290" t="s">
        <v>1136</v>
      </c>
      <c r="B3290">
        <v>2016</v>
      </c>
      <c r="C3290">
        <v>0</v>
      </c>
      <c r="D3290">
        <v>0</v>
      </c>
      <c r="E3290">
        <v>0</v>
      </c>
      <c r="F3290">
        <v>0</v>
      </c>
      <c r="G3290">
        <v>0</v>
      </c>
      <c r="H3290">
        <v>0</v>
      </c>
      <c r="I3290">
        <v>7</v>
      </c>
      <c r="J3290" t="s">
        <v>1276</v>
      </c>
      <c r="K3290" t="str">
        <f>INDEX('Planning Periods'!$O$2:$O$540,MATCH('Table B Values'!A3290,'Planning Periods'!$A$2:$A$540,0))</f>
        <v>San Mateo County</v>
      </c>
    </row>
    <row r="3291" spans="1:11">
      <c r="A3291" t="s">
        <v>1277</v>
      </c>
      <c r="B3291">
        <v>2016</v>
      </c>
      <c r="C3291">
        <v>0</v>
      </c>
      <c r="D3291">
        <v>0</v>
      </c>
      <c r="E3291">
        <v>0</v>
      </c>
      <c r="F3291">
        <v>0</v>
      </c>
      <c r="G3291">
        <v>0</v>
      </c>
      <c r="H3291">
        <v>0</v>
      </c>
      <c r="I3291">
        <v>0</v>
      </c>
      <c r="J3291" t="s">
        <v>1276</v>
      </c>
      <c r="K3291" t="str">
        <f>INDEX('Planning Periods'!$O$2:$O$540,MATCH('Table B Values'!A3291,'Planning Periods'!$A$2:$A$540,0))</f>
        <v>Marin County</v>
      </c>
    </row>
    <row r="3292" spans="1:11">
      <c r="A3292" t="s">
        <v>1096</v>
      </c>
      <c r="B3292">
        <v>2016</v>
      </c>
      <c r="C3292">
        <v>0</v>
      </c>
      <c r="D3292">
        <v>0</v>
      </c>
      <c r="E3292">
        <v>0</v>
      </c>
      <c r="F3292">
        <v>0</v>
      </c>
      <c r="G3292">
        <v>0</v>
      </c>
      <c r="H3292">
        <v>0</v>
      </c>
      <c r="I3292">
        <v>5</v>
      </c>
      <c r="J3292" t="s">
        <v>1276</v>
      </c>
      <c r="K3292" t="str">
        <f>INDEX('Planning Periods'!$O$2:$O$540,MATCH('Table B Values'!A3292,'Planning Periods'!$A$2:$A$540,0))</f>
        <v>Los Angeles County</v>
      </c>
    </row>
    <row r="3293" spans="1:11">
      <c r="A3293" t="s">
        <v>1289</v>
      </c>
      <c r="B3293">
        <v>2016</v>
      </c>
      <c r="C3293">
        <v>0</v>
      </c>
      <c r="D3293">
        <v>0</v>
      </c>
      <c r="E3293">
        <v>0</v>
      </c>
      <c r="F3293">
        <v>0</v>
      </c>
      <c r="G3293">
        <v>0</v>
      </c>
      <c r="H3293">
        <v>0</v>
      </c>
      <c r="I3293">
        <v>0</v>
      </c>
      <c r="J3293" t="s">
        <v>1276</v>
      </c>
      <c r="K3293" t="str">
        <f>INDEX('Planning Periods'!$O$2:$O$540,MATCH('Table B Values'!A3293,'Planning Periods'!$A$2:$A$540,0))</f>
        <v>Riverside County</v>
      </c>
    </row>
    <row r="3294" spans="1:11">
      <c r="A3294" t="s">
        <v>1303</v>
      </c>
      <c r="B3294">
        <v>2016</v>
      </c>
      <c r="C3294">
        <v>0</v>
      </c>
      <c r="D3294">
        <v>0</v>
      </c>
      <c r="E3294">
        <v>0</v>
      </c>
      <c r="F3294">
        <v>0</v>
      </c>
      <c r="G3294">
        <v>0</v>
      </c>
      <c r="H3294">
        <v>0</v>
      </c>
      <c r="I3294">
        <v>0</v>
      </c>
      <c r="J3294" t="s">
        <v>1276</v>
      </c>
      <c r="K3294" t="str">
        <f>INDEX('Planning Periods'!$O$2:$O$540,MATCH('Table B Values'!A3294,'Planning Periods'!$A$2:$A$540,0))</f>
        <v>San Bernardino County</v>
      </c>
    </row>
    <row r="3295" spans="1:11">
      <c r="A3295" t="s">
        <v>1141</v>
      </c>
      <c r="B3295">
        <v>2016</v>
      </c>
      <c r="C3295">
        <v>0</v>
      </c>
      <c r="D3295">
        <v>0</v>
      </c>
      <c r="E3295">
        <v>0</v>
      </c>
      <c r="F3295">
        <v>0</v>
      </c>
      <c r="G3295">
        <v>0</v>
      </c>
      <c r="H3295">
        <v>0</v>
      </c>
      <c r="I3295">
        <v>10</v>
      </c>
      <c r="J3295" t="s">
        <v>1276</v>
      </c>
      <c r="K3295" t="str">
        <f>INDEX('Planning Periods'!$O$2:$O$540,MATCH('Table B Values'!A3295,'Planning Periods'!$A$2:$A$540,0))</f>
        <v>Los Angeles County</v>
      </c>
    </row>
    <row r="3296" spans="1:11">
      <c r="A3296" t="s">
        <v>1081</v>
      </c>
      <c r="B3296">
        <v>2016</v>
      </c>
      <c r="C3296">
        <v>0</v>
      </c>
      <c r="D3296">
        <v>0</v>
      </c>
      <c r="E3296">
        <v>0</v>
      </c>
      <c r="F3296">
        <v>0</v>
      </c>
      <c r="G3296">
        <v>0</v>
      </c>
      <c r="H3296">
        <v>0</v>
      </c>
      <c r="I3296">
        <v>38</v>
      </c>
      <c r="J3296" t="s">
        <v>1276</v>
      </c>
      <c r="K3296" t="str">
        <f>INDEX('Planning Periods'!$O$2:$O$540,MATCH('Table B Values'!A3296,'Planning Periods'!$A$2:$A$540,0))</f>
        <v>Los Angeles County</v>
      </c>
    </row>
    <row r="3297" spans="1:11">
      <c r="A3297" t="s">
        <v>1302</v>
      </c>
      <c r="B3297">
        <v>2016</v>
      </c>
      <c r="C3297">
        <v>50</v>
      </c>
      <c r="D3297">
        <v>0</v>
      </c>
      <c r="E3297">
        <v>148</v>
      </c>
      <c r="F3297">
        <v>0</v>
      </c>
      <c r="G3297">
        <v>0</v>
      </c>
      <c r="H3297">
        <v>4</v>
      </c>
      <c r="I3297">
        <v>0</v>
      </c>
      <c r="J3297" t="s">
        <v>1276</v>
      </c>
      <c r="K3297" t="str">
        <f>INDEX('Planning Periods'!$O$2:$O$540,MATCH('Table B Values'!A3297,'Planning Periods'!$A$2:$A$540,0))</f>
        <v>Orange County</v>
      </c>
    </row>
    <row r="3298" spans="1:11">
      <c r="A3298" t="s">
        <v>1219</v>
      </c>
      <c r="B3298">
        <v>2016</v>
      </c>
      <c r="C3298">
        <v>0</v>
      </c>
      <c r="D3298">
        <v>0</v>
      </c>
      <c r="E3298">
        <v>0</v>
      </c>
      <c r="F3298">
        <v>0</v>
      </c>
      <c r="G3298">
        <v>0</v>
      </c>
      <c r="H3298">
        <v>0</v>
      </c>
      <c r="I3298">
        <v>2</v>
      </c>
      <c r="J3298" t="s">
        <v>1276</v>
      </c>
      <c r="K3298" t="str">
        <f>INDEX('Planning Periods'!$O$2:$O$540,MATCH('Table B Values'!A3298,'Planning Periods'!$A$2:$A$540,0))</f>
        <v>Alpine County</v>
      </c>
    </row>
    <row r="3299" spans="1:11">
      <c r="A3299" t="s">
        <v>1147</v>
      </c>
      <c r="B3299">
        <v>2016</v>
      </c>
      <c r="C3299">
        <v>0</v>
      </c>
      <c r="D3299">
        <v>0</v>
      </c>
      <c r="E3299">
        <v>0</v>
      </c>
      <c r="F3299">
        <v>0</v>
      </c>
      <c r="G3299">
        <v>0</v>
      </c>
      <c r="H3299">
        <v>0</v>
      </c>
      <c r="I3299">
        <v>186</v>
      </c>
      <c r="J3299" t="s">
        <v>1276</v>
      </c>
      <c r="K3299" t="str">
        <f>INDEX('Planning Periods'!$O$2:$O$540,MATCH('Table B Values'!A3299,'Planning Periods'!$A$2:$A$540,0))</f>
        <v>Alameda County</v>
      </c>
    </row>
    <row r="3300" spans="1:11">
      <c r="A3300" t="s">
        <v>874</v>
      </c>
      <c r="B3300">
        <v>2016</v>
      </c>
      <c r="C3300">
        <v>0</v>
      </c>
      <c r="D3300">
        <v>0</v>
      </c>
      <c r="E3300">
        <v>0</v>
      </c>
      <c r="F3300">
        <v>0</v>
      </c>
      <c r="G3300">
        <v>0</v>
      </c>
      <c r="H3300">
        <v>0</v>
      </c>
      <c r="I3300">
        <v>2</v>
      </c>
      <c r="J3300" t="s">
        <v>1276</v>
      </c>
      <c r="K3300" t="str">
        <f>INDEX('Planning Periods'!$O$2:$O$540,MATCH('Table B Values'!A3300,'Planning Periods'!$A$2:$A$540,0))</f>
        <v>Los Angeles County</v>
      </c>
    </row>
    <row r="3301" spans="1:11">
      <c r="A3301" t="s">
        <v>876</v>
      </c>
      <c r="B3301">
        <v>2016</v>
      </c>
      <c r="C3301">
        <v>17</v>
      </c>
      <c r="D3301">
        <v>0</v>
      </c>
      <c r="E3301">
        <v>14</v>
      </c>
      <c r="F3301">
        <v>0</v>
      </c>
      <c r="G3301">
        <v>0</v>
      </c>
      <c r="H3301">
        <v>7</v>
      </c>
      <c r="I3301">
        <v>61</v>
      </c>
      <c r="J3301" t="s">
        <v>1276</v>
      </c>
      <c r="K3301" t="str">
        <f>INDEX('Planning Periods'!$O$2:$O$540,MATCH('Table B Values'!A3301,'Planning Periods'!$A$2:$A$540,0))</f>
        <v>Alameda County</v>
      </c>
    </row>
    <row r="3302" spans="1:11">
      <c r="A3302" t="s">
        <v>1146</v>
      </c>
      <c r="B3302">
        <v>2016</v>
      </c>
      <c r="C3302">
        <v>85</v>
      </c>
      <c r="D3302">
        <v>0</v>
      </c>
      <c r="E3302">
        <v>8</v>
      </c>
      <c r="F3302">
        <v>0</v>
      </c>
      <c r="G3302">
        <v>0</v>
      </c>
      <c r="H3302">
        <v>0</v>
      </c>
      <c r="I3302">
        <v>9</v>
      </c>
      <c r="J3302" t="s">
        <v>1276</v>
      </c>
      <c r="K3302" t="str">
        <f>INDEX('Planning Periods'!$O$2:$O$540,MATCH('Table B Values'!A3302,'Planning Periods'!$A$2:$A$540,0))</f>
        <v>Alameda County</v>
      </c>
    </row>
    <row r="3303" spans="1:11">
      <c r="A3303" t="s">
        <v>1145</v>
      </c>
      <c r="B3303">
        <v>2016</v>
      </c>
      <c r="C3303">
        <v>0</v>
      </c>
      <c r="D3303">
        <v>0</v>
      </c>
      <c r="E3303">
        <v>0</v>
      </c>
      <c r="F3303">
        <v>0</v>
      </c>
      <c r="G3303">
        <v>0</v>
      </c>
      <c r="H3303" s="359">
        <v>0</v>
      </c>
      <c r="I3303" s="359">
        <v>0</v>
      </c>
      <c r="J3303" t="s">
        <v>1276</v>
      </c>
      <c r="K3303" t="str">
        <f>INDEX('Planning Periods'!$O$2:$O$540,MATCH('Table B Values'!A3303,'Planning Periods'!$A$2:$A$540,0))</f>
        <v>Napa County</v>
      </c>
    </row>
    <row r="3304" spans="1:11">
      <c r="A3304" t="s">
        <v>1075</v>
      </c>
      <c r="B3304">
        <v>2016</v>
      </c>
      <c r="C3304">
        <v>0</v>
      </c>
      <c r="D3304">
        <v>0</v>
      </c>
      <c r="E3304">
        <v>0</v>
      </c>
      <c r="F3304">
        <v>0</v>
      </c>
      <c r="G3304">
        <v>0</v>
      </c>
      <c r="H3304">
        <v>0</v>
      </c>
      <c r="I3304">
        <v>0</v>
      </c>
      <c r="J3304" t="s">
        <v>1276</v>
      </c>
      <c r="K3304" t="str">
        <f>INDEX('Planning Periods'!$O$2:$O$540,MATCH('Table B Values'!A3304,'Planning Periods'!$A$2:$A$540,0))</f>
        <v>San Bernardino County</v>
      </c>
    </row>
    <row r="3305" spans="1:11">
      <c r="A3305" t="s">
        <v>798</v>
      </c>
      <c r="B3305">
        <v>2016</v>
      </c>
      <c r="C3305">
        <v>0</v>
      </c>
      <c r="D3305">
        <v>0</v>
      </c>
      <c r="E3305">
        <v>0</v>
      </c>
      <c r="F3305">
        <v>0</v>
      </c>
      <c r="G3305">
        <v>0</v>
      </c>
      <c r="H3305">
        <v>43</v>
      </c>
      <c r="I3305">
        <v>7</v>
      </c>
      <c r="J3305" t="s">
        <v>1276</v>
      </c>
      <c r="K3305" t="str">
        <f>INDEX('Planning Periods'!$O$2:$O$540,MATCH('Table B Values'!A3305,'Planning Periods'!$A$2:$A$540,0))</f>
        <v>Humboldt County</v>
      </c>
    </row>
    <row r="3306" spans="1:11">
      <c r="A3306" t="s">
        <v>1100</v>
      </c>
      <c r="B3306">
        <v>2016</v>
      </c>
      <c r="C3306">
        <v>0</v>
      </c>
      <c r="D3306">
        <v>0</v>
      </c>
      <c r="E3306">
        <v>0</v>
      </c>
      <c r="F3306">
        <v>0</v>
      </c>
      <c r="G3306">
        <v>0</v>
      </c>
      <c r="H3306">
        <v>0</v>
      </c>
      <c r="I3306">
        <v>22</v>
      </c>
      <c r="J3306" t="s">
        <v>1276</v>
      </c>
      <c r="K3306" t="str">
        <f>INDEX('Planning Periods'!$O$2:$O$540,MATCH('Table B Values'!A3306,'Planning Periods'!$A$2:$A$540,0))</f>
        <v>Los Angeles County</v>
      </c>
    </row>
    <row r="3307" spans="1:11">
      <c r="A3307" t="s">
        <v>1144</v>
      </c>
      <c r="B3307">
        <v>2016</v>
      </c>
      <c r="C3307">
        <v>84</v>
      </c>
      <c r="D3307">
        <v>0</v>
      </c>
      <c r="E3307">
        <v>0</v>
      </c>
      <c r="F3307">
        <v>0</v>
      </c>
      <c r="G3307">
        <v>0</v>
      </c>
      <c r="H3307">
        <v>1</v>
      </c>
      <c r="I3307">
        <v>42</v>
      </c>
      <c r="J3307" t="s">
        <v>1276</v>
      </c>
      <c r="K3307" t="str">
        <f>INDEX('Planning Periods'!$O$2:$O$540,MATCH('Table B Values'!A3307,'Planning Periods'!$A$2:$A$540,0))</f>
        <v>Contra Costa County</v>
      </c>
    </row>
    <row r="3308" spans="1:11">
      <c r="A3308" t="s">
        <v>786</v>
      </c>
      <c r="B3308">
        <v>2016</v>
      </c>
      <c r="C3308">
        <v>0</v>
      </c>
      <c r="D3308">
        <v>0</v>
      </c>
      <c r="E3308">
        <v>0</v>
      </c>
      <c r="F3308">
        <v>0</v>
      </c>
      <c r="G3308">
        <v>0</v>
      </c>
      <c r="H3308">
        <v>0</v>
      </c>
      <c r="I3308">
        <v>1317</v>
      </c>
      <c r="J3308" t="s">
        <v>1276</v>
      </c>
      <c r="K3308" t="str">
        <f>INDEX('Planning Periods'!$O$2:$O$540,MATCH('Table B Values'!A3308,'Planning Periods'!$A$2:$A$540,0))</f>
        <v>Orange County</v>
      </c>
    </row>
    <row r="3309" spans="1:11">
      <c r="A3309" t="s">
        <v>1083</v>
      </c>
      <c r="B3309">
        <v>2016</v>
      </c>
      <c r="C3309">
        <v>0</v>
      </c>
      <c r="D3309">
        <v>0</v>
      </c>
      <c r="E3309">
        <v>4</v>
      </c>
      <c r="F3309">
        <v>0</v>
      </c>
      <c r="G3309">
        <v>0</v>
      </c>
      <c r="H3309">
        <v>33</v>
      </c>
      <c r="I3309">
        <v>9</v>
      </c>
      <c r="J3309" t="s">
        <v>1276</v>
      </c>
      <c r="K3309" t="str">
        <f>INDEX('Planning Periods'!$O$2:$O$540,MATCH('Table B Values'!A3309,'Planning Periods'!$A$2:$A$540,0))</f>
        <v>Shasta County</v>
      </c>
    </row>
    <row r="3310" spans="1:11">
      <c r="A3310" t="s">
        <v>1079</v>
      </c>
      <c r="B3310">
        <v>2016</v>
      </c>
      <c r="C3310">
        <v>0</v>
      </c>
      <c r="D3310">
        <v>0</v>
      </c>
      <c r="E3310">
        <v>0</v>
      </c>
      <c r="F3310">
        <v>2</v>
      </c>
      <c r="G3310">
        <v>0</v>
      </c>
      <c r="H3310">
        <v>2</v>
      </c>
      <c r="I3310" s="359">
        <v>26</v>
      </c>
      <c r="J3310" t="s">
        <v>1276</v>
      </c>
      <c r="K3310" t="str">
        <f>INDEX('Planning Periods'!$O$2:$O$540,MATCH('Table B Values'!A3310,'Planning Periods'!$A$2:$A$540,0))</f>
        <v>Calaveras County</v>
      </c>
    </row>
    <row r="3311" spans="1:11">
      <c r="A3311" t="s">
        <v>973</v>
      </c>
      <c r="B3311">
        <v>2016</v>
      </c>
      <c r="C3311">
        <v>0</v>
      </c>
      <c r="D3311">
        <v>0</v>
      </c>
      <c r="E3311">
        <v>0</v>
      </c>
      <c r="F3311">
        <v>0</v>
      </c>
      <c r="G3311">
        <v>0</v>
      </c>
      <c r="H3311">
        <v>0</v>
      </c>
      <c r="I3311">
        <v>4</v>
      </c>
      <c r="J3311" t="s">
        <v>1276</v>
      </c>
      <c r="K3311" t="str">
        <f>INDEX('Planning Periods'!$O$2:$O$540,MATCH('Table B Values'!A3311,'Planning Periods'!$A$2:$A$540,0))</f>
        <v>Humboldt County</v>
      </c>
    </row>
    <row r="3312" spans="1:11">
      <c r="A3312" t="s">
        <v>870</v>
      </c>
      <c r="B3312">
        <v>2016</v>
      </c>
      <c r="C3312">
        <v>0</v>
      </c>
      <c r="D3312">
        <v>0</v>
      </c>
      <c r="E3312">
        <v>0</v>
      </c>
      <c r="F3312">
        <v>0</v>
      </c>
      <c r="G3312">
        <v>0</v>
      </c>
      <c r="H3312">
        <v>74</v>
      </c>
      <c r="I3312">
        <v>99</v>
      </c>
      <c r="J3312" t="s">
        <v>1276</v>
      </c>
      <c r="K3312" t="str">
        <f>INDEX('Planning Periods'!$O$2:$O$540,MATCH('Table B Values'!A3312,'Planning Periods'!$A$2:$A$540,0))</f>
        <v>Sacramento County</v>
      </c>
    </row>
    <row r="3313" spans="1:11">
      <c r="A3313" t="s">
        <v>964</v>
      </c>
      <c r="B3313">
        <v>2016</v>
      </c>
      <c r="C3313">
        <v>0</v>
      </c>
      <c r="D3313">
        <v>0</v>
      </c>
      <c r="E3313">
        <v>0</v>
      </c>
      <c r="F3313">
        <v>0</v>
      </c>
      <c r="G3313">
        <v>0</v>
      </c>
      <c r="H3313">
        <v>0</v>
      </c>
      <c r="I3313">
        <v>444</v>
      </c>
      <c r="J3313" t="s">
        <v>1276</v>
      </c>
      <c r="K3313" t="str">
        <f>INDEX('Planning Periods'!$O$2:$O$540,MATCH('Table B Values'!A3313,'Planning Periods'!$A$2:$A$540,0))</f>
        <v>San Bernardino County</v>
      </c>
    </row>
    <row r="3314" spans="1:11">
      <c r="A3314" t="s">
        <v>1133</v>
      </c>
      <c r="B3314">
        <v>2016</v>
      </c>
      <c r="C3314">
        <v>0</v>
      </c>
      <c r="D3314">
        <v>0</v>
      </c>
      <c r="E3314">
        <v>6</v>
      </c>
      <c r="F3314">
        <v>0</v>
      </c>
      <c r="G3314">
        <v>0</v>
      </c>
      <c r="H3314">
        <v>6</v>
      </c>
      <c r="I3314">
        <v>0</v>
      </c>
      <c r="J3314" t="s">
        <v>1276</v>
      </c>
      <c r="K3314" t="str">
        <f>INDEX('Planning Periods'!$O$2:$O$540,MATCH('Table B Values'!A3314,'Planning Periods'!$A$2:$A$540,0))</f>
        <v>Tulare County</v>
      </c>
    </row>
    <row r="3315" spans="1:11">
      <c r="A3315" t="s">
        <v>969</v>
      </c>
      <c r="B3315">
        <v>2016</v>
      </c>
      <c r="C3315">
        <v>0</v>
      </c>
      <c r="D3315">
        <v>0</v>
      </c>
      <c r="E3315">
        <v>0</v>
      </c>
      <c r="F3315">
        <v>0</v>
      </c>
      <c r="G3315">
        <v>0</v>
      </c>
      <c r="H3315">
        <v>0</v>
      </c>
      <c r="I3315">
        <v>4</v>
      </c>
      <c r="J3315" t="s">
        <v>1276</v>
      </c>
      <c r="K3315" t="str">
        <f>INDEX('Planning Periods'!$O$2:$O$540,MATCH('Table B Values'!A3315,'Planning Periods'!$A$2:$A$540,0))</f>
        <v>Humboldt County</v>
      </c>
    </row>
    <row r="3316" spans="1:11">
      <c r="A3316" t="s">
        <v>1130</v>
      </c>
      <c r="B3316">
        <v>2016</v>
      </c>
      <c r="C3316">
        <v>0</v>
      </c>
      <c r="D3316">
        <v>0</v>
      </c>
      <c r="E3316">
        <v>0</v>
      </c>
      <c r="F3316">
        <v>0</v>
      </c>
      <c r="G3316">
        <v>0</v>
      </c>
      <c r="H3316">
        <v>0</v>
      </c>
      <c r="I3316">
        <v>5</v>
      </c>
      <c r="J3316" t="s">
        <v>1276</v>
      </c>
      <c r="K3316" t="str">
        <f>INDEX('Planning Periods'!$O$2:$O$540,MATCH('Table B Values'!A3316,'Planning Periods'!$A$2:$A$540,0))</f>
        <v>Marin County</v>
      </c>
    </row>
    <row r="3317" spans="1:11">
      <c r="A3317" t="s">
        <v>1131</v>
      </c>
      <c r="B3317">
        <v>2016</v>
      </c>
      <c r="C3317">
        <v>0</v>
      </c>
      <c r="D3317">
        <v>0</v>
      </c>
      <c r="E3317">
        <v>0</v>
      </c>
      <c r="F3317">
        <v>0</v>
      </c>
      <c r="G3317">
        <v>0</v>
      </c>
      <c r="H3317">
        <v>63</v>
      </c>
      <c r="I3317">
        <v>200</v>
      </c>
      <c r="J3317" t="s">
        <v>1276</v>
      </c>
      <c r="K3317" t="str">
        <f>INDEX('Planning Periods'!$O$2:$O$540,MATCH('Table B Values'!A3317,'Planning Periods'!$A$2:$A$540,0))</f>
        <v>Solano County</v>
      </c>
    </row>
    <row r="3318" spans="1:11">
      <c r="A3318" t="s">
        <v>1104</v>
      </c>
      <c r="B3318">
        <v>2016</v>
      </c>
      <c r="C3318">
        <v>0</v>
      </c>
      <c r="D3318">
        <v>0</v>
      </c>
      <c r="E3318">
        <v>0</v>
      </c>
      <c r="F3318">
        <v>0</v>
      </c>
      <c r="G3318">
        <v>0</v>
      </c>
      <c r="H3318">
        <v>0</v>
      </c>
      <c r="I3318">
        <v>74</v>
      </c>
      <c r="J3318" t="s">
        <v>1276</v>
      </c>
      <c r="K3318" t="str">
        <f>INDEX('Planning Periods'!$O$2:$O$540,MATCH('Table B Values'!A3318,'Planning Periods'!$A$2:$A$540,0))</f>
        <v>San Mateo County</v>
      </c>
    </row>
    <row r="3319" spans="1:11">
      <c r="A3319" t="s">
        <v>1119</v>
      </c>
      <c r="B3319">
        <v>2016</v>
      </c>
      <c r="C3319">
        <v>0</v>
      </c>
      <c r="D3319">
        <v>0</v>
      </c>
      <c r="E3319">
        <v>0</v>
      </c>
      <c r="F3319">
        <v>0</v>
      </c>
      <c r="G3319">
        <v>0</v>
      </c>
      <c r="H3319">
        <v>63</v>
      </c>
      <c r="I3319">
        <v>38</v>
      </c>
      <c r="J3319" t="s">
        <v>1276</v>
      </c>
      <c r="K3319" t="str">
        <f>INDEX('Planning Periods'!$O$2:$O$540,MATCH('Table B Values'!A3319,'Planning Periods'!$A$2:$A$540,0))</f>
        <v>Fresno County</v>
      </c>
    </row>
    <row r="3320" spans="1:11">
      <c r="A3320" t="s">
        <v>985</v>
      </c>
      <c r="B3320">
        <v>2016</v>
      </c>
      <c r="C3320">
        <v>43</v>
      </c>
      <c r="D3320">
        <v>148</v>
      </c>
      <c r="E3320">
        <v>97</v>
      </c>
      <c r="F3320">
        <v>0</v>
      </c>
      <c r="G3320">
        <v>0</v>
      </c>
      <c r="H3320">
        <v>1</v>
      </c>
      <c r="I3320">
        <v>236</v>
      </c>
      <c r="J3320" t="s">
        <v>1276</v>
      </c>
      <c r="K3320" t="str">
        <f>INDEX('Planning Periods'!$O$2:$O$540,MATCH('Table B Values'!A3320,'Planning Periods'!$A$2:$A$540,0))</f>
        <v>Orange County</v>
      </c>
    </row>
    <row r="3321" spans="1:11">
      <c r="A3321" t="s">
        <v>984</v>
      </c>
      <c r="B3321">
        <v>2016</v>
      </c>
      <c r="C3321">
        <v>0</v>
      </c>
      <c r="D3321">
        <v>0</v>
      </c>
      <c r="E3321">
        <v>0</v>
      </c>
      <c r="F3321">
        <v>0</v>
      </c>
      <c r="G3321">
        <v>0</v>
      </c>
      <c r="H3321">
        <v>0</v>
      </c>
      <c r="I3321">
        <v>134</v>
      </c>
      <c r="J3321" t="s">
        <v>1276</v>
      </c>
      <c r="K3321" t="str">
        <f>INDEX('Planning Periods'!$O$2:$O$540,MATCH('Table B Values'!A3321,'Planning Periods'!$A$2:$A$540,0))</f>
        <v>Sacramento County</v>
      </c>
    </row>
    <row r="3322" spans="1:11">
      <c r="A3322" t="s">
        <v>1117</v>
      </c>
      <c r="B3322">
        <v>2016</v>
      </c>
      <c r="C3322">
        <v>23</v>
      </c>
      <c r="D3322">
        <v>0</v>
      </c>
      <c r="E3322">
        <v>8</v>
      </c>
      <c r="F3322">
        <v>0</v>
      </c>
      <c r="G3322">
        <v>0</v>
      </c>
      <c r="H3322">
        <v>334</v>
      </c>
      <c r="I3322" s="359">
        <v>923</v>
      </c>
      <c r="J3322" t="s">
        <v>1276</v>
      </c>
      <c r="K3322" t="str">
        <f>INDEX('Planning Periods'!$O$2:$O$540,MATCH('Table B Values'!A3322,'Planning Periods'!$A$2:$A$540,0))</f>
        <v>Fresno County</v>
      </c>
    </row>
    <row r="3323" spans="1:11">
      <c r="A3323" t="s">
        <v>867</v>
      </c>
      <c r="B3323">
        <v>2016</v>
      </c>
      <c r="C3323">
        <v>0</v>
      </c>
      <c r="D3323">
        <v>0</v>
      </c>
      <c r="E3323">
        <v>0</v>
      </c>
      <c r="F3323">
        <v>0</v>
      </c>
      <c r="G3323">
        <v>0</v>
      </c>
      <c r="H3323">
        <v>0</v>
      </c>
      <c r="I3323">
        <v>10</v>
      </c>
      <c r="J3323" t="s">
        <v>1276</v>
      </c>
      <c r="K3323" t="str">
        <f>INDEX('Planning Periods'!$O$2:$O$540,MATCH('Table B Values'!A3323,'Planning Periods'!$A$2:$A$540,0))</f>
        <v>Orange County</v>
      </c>
    </row>
    <row r="3324" spans="1:11">
      <c r="A3324" t="s">
        <v>1106</v>
      </c>
      <c r="B3324">
        <v>2016</v>
      </c>
      <c r="C3324">
        <v>0</v>
      </c>
      <c r="D3324">
        <v>0</v>
      </c>
      <c r="E3324">
        <v>0</v>
      </c>
      <c r="F3324">
        <v>0</v>
      </c>
      <c r="G3324">
        <v>0</v>
      </c>
      <c r="H3324">
        <v>5</v>
      </c>
      <c r="I3324">
        <v>64</v>
      </c>
      <c r="J3324" t="s">
        <v>1276</v>
      </c>
      <c r="K3324" t="str">
        <f>INDEX('Planning Periods'!$O$2:$O$540,MATCH('Table B Values'!A3324,'Planning Periods'!$A$2:$A$540,0))</f>
        <v>Fresno County</v>
      </c>
    </row>
    <row r="3325" spans="1:11">
      <c r="A3325" t="s">
        <v>1113</v>
      </c>
      <c r="B3325">
        <v>2016</v>
      </c>
      <c r="C3325">
        <v>2</v>
      </c>
      <c r="D3325">
        <v>0</v>
      </c>
      <c r="E3325">
        <v>0</v>
      </c>
      <c r="F3325">
        <v>0</v>
      </c>
      <c r="G3325">
        <v>0</v>
      </c>
      <c r="H3325">
        <v>0</v>
      </c>
      <c r="I3325">
        <v>452</v>
      </c>
      <c r="J3325" t="s">
        <v>1276</v>
      </c>
      <c r="K3325" t="str">
        <f>INDEX('Planning Periods'!$O$2:$O$540,MATCH('Table B Values'!A3325,'Planning Periods'!$A$2:$A$540,0))</f>
        <v>Alameda County</v>
      </c>
    </row>
    <row r="3326" spans="1:11">
      <c r="A3326" t="s">
        <v>1062</v>
      </c>
      <c r="B3326">
        <v>2016</v>
      </c>
      <c r="C3326">
        <v>0</v>
      </c>
      <c r="D3326">
        <v>0</v>
      </c>
      <c r="E3326">
        <v>0</v>
      </c>
      <c r="F3326">
        <v>0</v>
      </c>
      <c r="G3326">
        <v>0</v>
      </c>
      <c r="H3326">
        <v>33</v>
      </c>
      <c r="I3326">
        <v>0</v>
      </c>
      <c r="J3326" t="s">
        <v>1276</v>
      </c>
      <c r="K3326" t="str">
        <f>INDEX('Planning Periods'!$O$2:$O$540,MATCH('Table B Values'!A3326,'Planning Periods'!$A$2:$A$540,0))</f>
        <v>San Mateo County</v>
      </c>
    </row>
    <row r="3327" spans="1:11">
      <c r="A3327" t="s">
        <v>1009</v>
      </c>
      <c r="B3327">
        <v>2016</v>
      </c>
      <c r="C3327">
        <v>0</v>
      </c>
      <c r="D3327">
        <v>0</v>
      </c>
      <c r="E3327">
        <v>0</v>
      </c>
      <c r="F3327">
        <v>0</v>
      </c>
      <c r="G3327">
        <v>0</v>
      </c>
      <c r="H3327">
        <v>0</v>
      </c>
      <c r="I3327">
        <v>515</v>
      </c>
      <c r="J3327" t="s">
        <v>1276</v>
      </c>
      <c r="K3327" t="str">
        <f>INDEX('Planning Periods'!$O$2:$O$540,MATCH('Table B Values'!A3327,'Planning Periods'!$A$2:$A$540,0))</f>
        <v>Riverside County</v>
      </c>
    </row>
    <row r="3328" spans="1:11">
      <c r="A3328" t="s">
        <v>1014</v>
      </c>
      <c r="B3328">
        <v>2016</v>
      </c>
      <c r="C3328">
        <v>0</v>
      </c>
      <c r="D3328">
        <v>0</v>
      </c>
      <c r="E3328">
        <v>6</v>
      </c>
      <c r="F3328">
        <v>0</v>
      </c>
      <c r="G3328">
        <v>0</v>
      </c>
      <c r="H3328">
        <v>0</v>
      </c>
      <c r="I3328">
        <v>78</v>
      </c>
      <c r="J3328" t="s">
        <v>1276</v>
      </c>
      <c r="K3328" t="str">
        <f>INDEX('Planning Periods'!$O$2:$O$540,MATCH('Table B Values'!A3328,'Planning Periods'!$A$2:$A$540,0))</f>
        <v>San Diego County</v>
      </c>
    </row>
    <row r="3329" spans="1:11">
      <c r="A3329" t="s">
        <v>1194</v>
      </c>
      <c r="B3329">
        <v>2016</v>
      </c>
      <c r="C3329">
        <v>0</v>
      </c>
      <c r="D3329">
        <v>0</v>
      </c>
      <c r="E3329">
        <v>0</v>
      </c>
      <c r="F3329">
        <v>0</v>
      </c>
      <c r="G3329">
        <v>0</v>
      </c>
      <c r="H3329">
        <v>0</v>
      </c>
      <c r="I3329">
        <v>1</v>
      </c>
      <c r="J3329" t="s">
        <v>1276</v>
      </c>
      <c r="K3329" t="str">
        <f>INDEX('Planning Periods'!$O$2:$O$540,MATCH('Table B Values'!A3329,'Planning Periods'!$A$2:$A$540,0))</f>
        <v>Siskiyou County</v>
      </c>
    </row>
    <row r="3330" spans="1:11">
      <c r="A3330" t="s">
        <v>993</v>
      </c>
      <c r="B3330">
        <v>2016</v>
      </c>
      <c r="C3330">
        <v>0</v>
      </c>
      <c r="D3330">
        <v>0</v>
      </c>
      <c r="E3330">
        <v>6</v>
      </c>
      <c r="F3330">
        <v>0</v>
      </c>
      <c r="G3330">
        <v>0</v>
      </c>
      <c r="H3330">
        <v>0</v>
      </c>
      <c r="I3330">
        <v>44</v>
      </c>
      <c r="J3330" t="s">
        <v>1276</v>
      </c>
      <c r="K3330" t="str">
        <f>INDEX('Planning Periods'!$O$2:$O$540,MATCH('Table B Values'!A3330,'Planning Periods'!$A$2:$A$540,0))</f>
        <v>Los Angeles County</v>
      </c>
    </row>
    <row r="3331" spans="1:11">
      <c r="A3331" t="s">
        <v>940</v>
      </c>
      <c r="B3331">
        <v>2016</v>
      </c>
      <c r="C3331">
        <v>0</v>
      </c>
      <c r="D3331">
        <v>0</v>
      </c>
      <c r="E3331">
        <v>0</v>
      </c>
      <c r="F3331">
        <v>0</v>
      </c>
      <c r="G3331">
        <v>0</v>
      </c>
      <c r="H3331">
        <v>2</v>
      </c>
      <c r="I3331">
        <v>0</v>
      </c>
      <c r="J3331" t="s">
        <v>1276</v>
      </c>
      <c r="K3331" t="str">
        <f>INDEX('Planning Periods'!$O$2:$O$540,MATCH('Table B Values'!A3331,'Planning Periods'!$A$2:$A$540,0))</f>
        <v>Los Angeles County</v>
      </c>
    </row>
    <row r="3332" spans="1:11">
      <c r="A3332" t="s">
        <v>1059</v>
      </c>
      <c r="B3332">
        <v>2016</v>
      </c>
      <c r="C3332">
        <v>0</v>
      </c>
      <c r="D3332">
        <v>0</v>
      </c>
      <c r="E3332">
        <v>0</v>
      </c>
      <c r="F3332">
        <v>0</v>
      </c>
      <c r="G3332">
        <v>0</v>
      </c>
      <c r="H3332">
        <v>2</v>
      </c>
      <c r="I3332">
        <v>612</v>
      </c>
      <c r="J3332" t="s">
        <v>1276</v>
      </c>
      <c r="K3332" t="str">
        <f>INDEX('Planning Periods'!$O$2:$O$540,MATCH('Table B Values'!A3332,'Planning Periods'!$A$2:$A$540,0))</f>
        <v>Alameda County</v>
      </c>
    </row>
    <row r="3333" spans="1:11">
      <c r="A3333" t="s">
        <v>1012</v>
      </c>
      <c r="B3333">
        <v>2016</v>
      </c>
      <c r="C3333">
        <v>0</v>
      </c>
      <c r="D3333">
        <v>0</v>
      </c>
      <c r="E3333">
        <v>6</v>
      </c>
      <c r="F3333">
        <v>0</v>
      </c>
      <c r="G3333">
        <v>0</v>
      </c>
      <c r="H3333">
        <v>0</v>
      </c>
      <c r="I3333">
        <v>4</v>
      </c>
      <c r="J3333" t="s">
        <v>1276</v>
      </c>
      <c r="K3333" t="str">
        <f>INDEX('Planning Periods'!$O$2:$O$540,MATCH('Table B Values'!A3333,'Planning Periods'!$A$2:$A$540,0))</f>
        <v>Imperial County</v>
      </c>
    </row>
    <row r="3334" spans="1:11">
      <c r="A3334" t="s">
        <v>1129</v>
      </c>
      <c r="B3334">
        <v>2016</v>
      </c>
      <c r="C3334">
        <v>0</v>
      </c>
      <c r="D3334">
        <v>0</v>
      </c>
      <c r="E3334">
        <v>0</v>
      </c>
      <c r="F3334">
        <v>0</v>
      </c>
      <c r="G3334">
        <v>0</v>
      </c>
      <c r="H3334">
        <v>0</v>
      </c>
      <c r="I3334">
        <v>1</v>
      </c>
      <c r="J3334" t="s">
        <v>1276</v>
      </c>
      <c r="K3334" t="str">
        <f>INDEX('Planning Periods'!$O$2:$O$540,MATCH('Table B Values'!A3334,'Planning Periods'!$A$2:$A$540,0))</f>
        <v>Alameda County</v>
      </c>
    </row>
    <row r="3335" spans="1:11">
      <c r="A3335" t="s">
        <v>1007</v>
      </c>
      <c r="B3335">
        <v>2016</v>
      </c>
      <c r="C3335">
        <v>0</v>
      </c>
      <c r="D3335">
        <v>0</v>
      </c>
      <c r="E3335">
        <v>2</v>
      </c>
      <c r="F3335">
        <v>0</v>
      </c>
      <c r="G3335">
        <v>0</v>
      </c>
      <c r="H3335">
        <v>1</v>
      </c>
      <c r="I3335">
        <v>87</v>
      </c>
      <c r="J3335" t="s">
        <v>1276</v>
      </c>
      <c r="K3335" t="str">
        <f>INDEX('Planning Periods'!$O$2:$O$540,MATCH('Table B Values'!A3335,'Planning Periods'!$A$2:$A$540,0))</f>
        <v>San Diego County</v>
      </c>
    </row>
    <row r="3336" spans="1:11">
      <c r="A3336" t="s">
        <v>903</v>
      </c>
      <c r="B3336">
        <v>2016</v>
      </c>
      <c r="C3336">
        <v>0</v>
      </c>
      <c r="D3336">
        <v>0</v>
      </c>
      <c r="E3336">
        <v>0</v>
      </c>
      <c r="F3336">
        <v>0</v>
      </c>
      <c r="G3336">
        <v>0</v>
      </c>
      <c r="H3336">
        <v>1</v>
      </c>
      <c r="I3336">
        <v>163</v>
      </c>
      <c r="J3336" t="s">
        <v>1276</v>
      </c>
      <c r="K3336" t="str">
        <f>INDEX('Planning Periods'!$O$2:$O$540,MATCH('Table B Values'!A3336,'Planning Periods'!$A$2:$A$540,0))</f>
        <v>San Diego County</v>
      </c>
    </row>
    <row r="3337" spans="1:11">
      <c r="A3337" t="s">
        <v>819</v>
      </c>
      <c r="B3337">
        <v>2016</v>
      </c>
      <c r="C3337">
        <v>0</v>
      </c>
      <c r="D3337">
        <v>0</v>
      </c>
      <c r="E3337">
        <v>0</v>
      </c>
      <c r="F3337">
        <v>0</v>
      </c>
      <c r="G3337">
        <v>0</v>
      </c>
      <c r="H3337">
        <v>1</v>
      </c>
      <c r="I3337">
        <v>453</v>
      </c>
      <c r="J3337" t="s">
        <v>1276</v>
      </c>
      <c r="K3337" t="str">
        <f>INDEX('Planning Periods'!$O$2:$O$540,MATCH('Table B Values'!A3337,'Planning Periods'!$A$2:$A$540,0))</f>
        <v>Sacramento County</v>
      </c>
    </row>
    <row r="3338" spans="1:11">
      <c r="A3338" t="s">
        <v>1127</v>
      </c>
      <c r="B3338">
        <v>2016</v>
      </c>
      <c r="C3338">
        <v>0</v>
      </c>
      <c r="D3338">
        <v>0</v>
      </c>
      <c r="E3338">
        <v>0</v>
      </c>
      <c r="F3338">
        <v>0</v>
      </c>
      <c r="G3338">
        <v>0</v>
      </c>
      <c r="H3338">
        <v>0</v>
      </c>
      <c r="I3338">
        <v>7</v>
      </c>
      <c r="J3338" t="s">
        <v>1276</v>
      </c>
      <c r="K3338" t="str">
        <f>INDEX('Planning Periods'!$O$2:$O$540,MATCH('Table B Values'!A3338,'Planning Periods'!$A$2:$A$540,0))</f>
        <v>Contra Costa County</v>
      </c>
    </row>
    <row r="3339" spans="1:11">
      <c r="A3339" t="s">
        <v>882</v>
      </c>
      <c r="B3339">
        <v>2016</v>
      </c>
      <c r="C3339">
        <v>0</v>
      </c>
      <c r="D3339">
        <v>0</v>
      </c>
      <c r="E3339">
        <v>57</v>
      </c>
      <c r="F3339">
        <v>0</v>
      </c>
      <c r="G3339">
        <v>0</v>
      </c>
      <c r="H3339">
        <v>12</v>
      </c>
      <c r="I3339">
        <v>656</v>
      </c>
      <c r="J3339" t="s">
        <v>1276</v>
      </c>
      <c r="K3339" t="str">
        <f>INDEX('Planning Periods'!$O$2:$O$540,MATCH('Table B Values'!A3339,'Planning Periods'!$A$2:$A$540,0))</f>
        <v>El Dorado County</v>
      </c>
    </row>
    <row r="3340" spans="1:11">
      <c r="A3340" t="s">
        <v>1005</v>
      </c>
      <c r="B3340">
        <v>2016</v>
      </c>
      <c r="C3340">
        <v>48</v>
      </c>
      <c r="D3340">
        <v>0</v>
      </c>
      <c r="E3340">
        <v>0</v>
      </c>
      <c r="F3340">
        <v>0</v>
      </c>
      <c r="G3340">
        <v>0</v>
      </c>
      <c r="H3340">
        <v>0</v>
      </c>
      <c r="I3340">
        <v>36</v>
      </c>
      <c r="J3340" t="s">
        <v>1276</v>
      </c>
      <c r="K3340" t="str">
        <f>INDEX('Planning Periods'!$O$2:$O$540,MATCH('Table B Values'!A3340,'Planning Periods'!$A$2:$A$540,0))</f>
        <v>Los Angeles County</v>
      </c>
    </row>
    <row r="3341" spans="1:11">
      <c r="A3341" t="s">
        <v>988</v>
      </c>
      <c r="B3341">
        <v>2016</v>
      </c>
      <c r="C3341">
        <v>0</v>
      </c>
      <c r="D3341">
        <v>0</v>
      </c>
      <c r="E3341">
        <v>0</v>
      </c>
      <c r="F3341">
        <v>0</v>
      </c>
      <c r="G3341">
        <v>0</v>
      </c>
      <c r="H3341">
        <v>9</v>
      </c>
      <c r="I3341">
        <v>10</v>
      </c>
      <c r="J3341" t="s">
        <v>1276</v>
      </c>
      <c r="K3341" t="str">
        <f>INDEX('Planning Periods'!$O$2:$O$540,MATCH('Table B Values'!A3341,'Planning Periods'!$A$2:$A$540,0))</f>
        <v>Orange County</v>
      </c>
    </row>
    <row r="3342" spans="1:11">
      <c r="A3342" t="s">
        <v>1054</v>
      </c>
      <c r="B3342">
        <v>2016</v>
      </c>
      <c r="C3342">
        <v>0</v>
      </c>
      <c r="D3342">
        <v>0</v>
      </c>
      <c r="E3342">
        <v>20</v>
      </c>
      <c r="F3342">
        <v>0</v>
      </c>
      <c r="G3342">
        <v>0</v>
      </c>
      <c r="H3342">
        <v>75</v>
      </c>
      <c r="I3342">
        <v>172</v>
      </c>
      <c r="J3342" t="s">
        <v>1276</v>
      </c>
      <c r="K3342" t="str">
        <f>INDEX('Planning Periods'!$O$2:$O$540,MATCH('Table B Values'!A3342,'Planning Periods'!$A$2:$A$540,0))</f>
        <v>San Bernardino County</v>
      </c>
    </row>
    <row r="3343" spans="1:11">
      <c r="A3343" t="s">
        <v>1050</v>
      </c>
      <c r="B3343">
        <v>2016</v>
      </c>
      <c r="C3343">
        <v>0</v>
      </c>
      <c r="D3343">
        <v>0</v>
      </c>
      <c r="E3343">
        <v>0</v>
      </c>
      <c r="F3343">
        <v>0</v>
      </c>
      <c r="G3343">
        <v>0</v>
      </c>
      <c r="H3343">
        <v>6</v>
      </c>
      <c r="I3343">
        <v>18</v>
      </c>
      <c r="J3343" t="s">
        <v>1276</v>
      </c>
      <c r="K3343" t="str">
        <f>INDEX('Planning Periods'!$O$2:$O$540,MATCH('Table B Values'!A3343,'Planning Periods'!$A$2:$A$540,0))</f>
        <v>San Bernardino County</v>
      </c>
    </row>
    <row r="3344" spans="1:11">
      <c r="A3344" t="s">
        <v>1167</v>
      </c>
      <c r="B3344">
        <v>2016</v>
      </c>
      <c r="C3344">
        <v>0</v>
      </c>
      <c r="D3344">
        <v>4</v>
      </c>
      <c r="E3344">
        <v>0</v>
      </c>
      <c r="F3344">
        <v>2</v>
      </c>
      <c r="G3344">
        <v>0</v>
      </c>
      <c r="H3344">
        <v>2</v>
      </c>
      <c r="I3344">
        <v>2</v>
      </c>
      <c r="J3344" t="s">
        <v>1276</v>
      </c>
      <c r="K3344" t="str">
        <f>INDEX('Planning Periods'!$O$2:$O$540,MATCH('Table B Values'!A3344,'Planning Periods'!$A$2:$A$540,0))</f>
        <v>San Mateo County</v>
      </c>
    </row>
    <row r="3345" spans="1:11">
      <c r="A3345" t="s">
        <v>1176</v>
      </c>
      <c r="B3345">
        <v>2016</v>
      </c>
      <c r="C3345">
        <v>0</v>
      </c>
      <c r="D3345">
        <v>0</v>
      </c>
      <c r="E3345">
        <v>0</v>
      </c>
      <c r="F3345">
        <v>1</v>
      </c>
      <c r="G3345">
        <v>0</v>
      </c>
      <c r="H3345">
        <v>0</v>
      </c>
      <c r="I3345">
        <v>30</v>
      </c>
      <c r="J3345" t="s">
        <v>1276</v>
      </c>
      <c r="K3345" t="str">
        <f>INDEX('Planning Periods'!$O$2:$O$540,MATCH('Table B Values'!A3345,'Planning Periods'!$A$2:$A$540,0))</f>
        <v>Contra Costa County</v>
      </c>
    </row>
    <row r="3346" spans="1:11">
      <c r="A3346" t="s">
        <v>1174</v>
      </c>
      <c r="B3346">
        <v>2016</v>
      </c>
      <c r="C3346">
        <v>0</v>
      </c>
      <c r="D3346">
        <v>0</v>
      </c>
      <c r="E3346">
        <v>0</v>
      </c>
      <c r="F3346">
        <v>0</v>
      </c>
      <c r="G3346">
        <v>0</v>
      </c>
      <c r="H3346">
        <v>0</v>
      </c>
      <c r="I3346">
        <v>225</v>
      </c>
      <c r="J3346" t="s">
        <v>1276</v>
      </c>
      <c r="K3346" t="str">
        <f>INDEX('Planning Periods'!$O$2:$O$540,MATCH('Table B Values'!A3346,'Planning Periods'!$A$2:$A$540,0))</f>
        <v>Alameda County</v>
      </c>
    </row>
    <row r="3347" spans="1:11">
      <c r="A3347" t="s">
        <v>1175</v>
      </c>
      <c r="B3347">
        <v>2016</v>
      </c>
      <c r="C3347">
        <v>2</v>
      </c>
      <c r="D3347">
        <v>0</v>
      </c>
      <c r="E3347">
        <v>3</v>
      </c>
      <c r="F3347">
        <v>0</v>
      </c>
      <c r="G3347">
        <v>0</v>
      </c>
      <c r="H3347">
        <v>4</v>
      </c>
      <c r="I3347">
        <v>23</v>
      </c>
      <c r="J3347" t="s">
        <v>1276</v>
      </c>
      <c r="K3347" t="str">
        <f>INDEX('Planning Periods'!$O$2:$O$540,MATCH('Table B Values'!A3347,'Planning Periods'!$A$2:$A$540,0))</f>
        <v>Sonoma County</v>
      </c>
    </row>
    <row r="3348" spans="1:11">
      <c r="A3348" t="s">
        <v>1051</v>
      </c>
      <c r="B3348">
        <v>2016</v>
      </c>
      <c r="C3348">
        <v>0</v>
      </c>
      <c r="D3348">
        <v>0</v>
      </c>
      <c r="E3348">
        <v>29</v>
      </c>
      <c r="F3348">
        <v>0</v>
      </c>
      <c r="G3348">
        <v>0</v>
      </c>
      <c r="H3348">
        <v>25</v>
      </c>
      <c r="I3348">
        <v>8</v>
      </c>
      <c r="J3348" t="s">
        <v>1276</v>
      </c>
      <c r="K3348" t="str">
        <f>INDEX('Planning Periods'!$O$2:$O$540,MATCH('Table B Values'!A3348,'Planning Periods'!$A$2:$A$540,0))</f>
        <v>Riverside County</v>
      </c>
    </row>
    <row r="3349" spans="1:11">
      <c r="A3349" t="s">
        <v>1168</v>
      </c>
      <c r="B3349">
        <v>2016</v>
      </c>
      <c r="C3349">
        <v>0</v>
      </c>
      <c r="D3349">
        <v>0</v>
      </c>
      <c r="E3349">
        <v>0</v>
      </c>
      <c r="F3349">
        <v>0</v>
      </c>
      <c r="G3349">
        <v>0</v>
      </c>
      <c r="H3349">
        <v>12</v>
      </c>
      <c r="I3349">
        <v>87</v>
      </c>
      <c r="J3349" t="s">
        <v>1276</v>
      </c>
      <c r="K3349" t="str">
        <f>INDEX('Planning Periods'!$O$2:$O$540,MATCH('Table B Values'!A3349,'Planning Periods'!$A$2:$A$540,0))</f>
        <v>San Benito County</v>
      </c>
    </row>
    <row r="3350" spans="1:11">
      <c r="A3350" t="s">
        <v>1299</v>
      </c>
      <c r="B3350">
        <v>2016</v>
      </c>
      <c r="C3350">
        <v>0</v>
      </c>
      <c r="D3350">
        <v>0</v>
      </c>
      <c r="E3350">
        <v>0</v>
      </c>
      <c r="F3350">
        <v>0</v>
      </c>
      <c r="G3350">
        <v>0</v>
      </c>
      <c r="H3350" s="359">
        <v>227</v>
      </c>
      <c r="I3350">
        <v>40</v>
      </c>
      <c r="J3350" t="s">
        <v>1276</v>
      </c>
      <c r="K3350" t="str">
        <f>INDEX('Planning Periods'!$O$2:$O$540,MATCH('Table B Values'!A3350,'Planning Periods'!$A$2:$A$540,0))</f>
        <v>Imperial County</v>
      </c>
    </row>
    <row r="3351" spans="1:11">
      <c r="A3351" t="s">
        <v>1064</v>
      </c>
      <c r="B3351">
        <v>2016</v>
      </c>
      <c r="C3351">
        <v>0</v>
      </c>
      <c r="D3351">
        <v>0</v>
      </c>
      <c r="E3351">
        <v>0</v>
      </c>
      <c r="F3351">
        <v>0</v>
      </c>
      <c r="G3351">
        <v>0</v>
      </c>
      <c r="H3351">
        <v>0</v>
      </c>
      <c r="I3351">
        <v>13</v>
      </c>
      <c r="J3351" t="s">
        <v>1276</v>
      </c>
      <c r="K3351" t="str">
        <f>INDEX('Planning Periods'!$O$2:$O$540,MATCH('Table B Values'!A3351,'Planning Periods'!$A$2:$A$540,0))</f>
        <v>San Diego County</v>
      </c>
    </row>
    <row r="3352" spans="1:11">
      <c r="A3352" t="s">
        <v>1070</v>
      </c>
      <c r="B3352">
        <v>2016</v>
      </c>
      <c r="C3352">
        <v>0</v>
      </c>
      <c r="D3352">
        <v>0</v>
      </c>
      <c r="E3352">
        <v>0</v>
      </c>
      <c r="F3352">
        <v>0</v>
      </c>
      <c r="G3352">
        <v>0</v>
      </c>
      <c r="H3352">
        <v>24</v>
      </c>
      <c r="I3352">
        <v>0</v>
      </c>
      <c r="J3352" t="s">
        <v>1276</v>
      </c>
      <c r="K3352" t="str">
        <f>INDEX('Planning Periods'!$O$2:$O$540,MATCH('Table B Values'!A3352,'Planning Periods'!$A$2:$A$540,0))</f>
        <v>Imperial County</v>
      </c>
    </row>
    <row r="3353" spans="1:11">
      <c r="A3353" t="s">
        <v>1298</v>
      </c>
      <c r="B3353">
        <v>2016</v>
      </c>
      <c r="C3353">
        <v>0</v>
      </c>
      <c r="D3353">
        <v>0</v>
      </c>
      <c r="E3353">
        <v>22</v>
      </c>
      <c r="F3353">
        <v>0</v>
      </c>
      <c r="G3353">
        <v>0</v>
      </c>
      <c r="H3353">
        <v>34</v>
      </c>
      <c r="I3353">
        <v>0</v>
      </c>
      <c r="J3353" t="s">
        <v>1276</v>
      </c>
      <c r="K3353" t="str">
        <f>INDEX('Planning Periods'!$O$2:$O$540,MATCH('Table B Values'!A3353,'Planning Periods'!$A$2:$A$540,0))</f>
        <v>Fresno County</v>
      </c>
    </row>
    <row r="3354" spans="1:11">
      <c r="A3354" t="s">
        <v>1271</v>
      </c>
      <c r="B3354">
        <v>2016</v>
      </c>
      <c r="C3354">
        <v>0</v>
      </c>
      <c r="D3354">
        <v>0</v>
      </c>
      <c r="E3354">
        <v>0</v>
      </c>
      <c r="F3354">
        <v>0</v>
      </c>
      <c r="G3354">
        <v>0</v>
      </c>
      <c r="H3354">
        <v>0</v>
      </c>
      <c r="I3354">
        <v>15</v>
      </c>
      <c r="J3354" t="s">
        <v>1276</v>
      </c>
      <c r="K3354" t="str">
        <f>INDEX('Planning Periods'!$O$2:$O$540,MATCH('Table B Values'!A3354,'Planning Periods'!$A$2:$A$540,0))</f>
        <v>Stanislaus County</v>
      </c>
    </row>
    <row r="3355" spans="1:11">
      <c r="A3355" t="s">
        <v>864</v>
      </c>
      <c r="B3355">
        <v>2016</v>
      </c>
      <c r="C3355">
        <v>0</v>
      </c>
      <c r="D3355">
        <v>3</v>
      </c>
      <c r="E3355">
        <v>0</v>
      </c>
      <c r="F3355">
        <v>11</v>
      </c>
      <c r="G3355">
        <v>0</v>
      </c>
      <c r="H3355">
        <v>30</v>
      </c>
      <c r="I3355">
        <v>27</v>
      </c>
      <c r="J3355" t="s">
        <v>1276</v>
      </c>
      <c r="K3355" t="str">
        <f>INDEX('Planning Periods'!$O$2:$O$540,MATCH('Table B Values'!A3355,'Planning Periods'!$A$2:$A$540,0))</f>
        <v>Humboldt County</v>
      </c>
    </row>
    <row r="3356" spans="1:11">
      <c r="A3356" t="s">
        <v>1066</v>
      </c>
      <c r="B3356">
        <v>2016</v>
      </c>
      <c r="C3356">
        <v>0</v>
      </c>
      <c r="D3356">
        <v>0</v>
      </c>
      <c r="E3356">
        <v>21</v>
      </c>
      <c r="F3356">
        <v>0</v>
      </c>
      <c r="G3356">
        <v>0</v>
      </c>
      <c r="H3356">
        <v>3</v>
      </c>
      <c r="I3356">
        <v>0</v>
      </c>
      <c r="J3356" t="s">
        <v>1276</v>
      </c>
      <c r="K3356" t="str">
        <f>INDEX('Planning Periods'!$O$2:$O$540,MATCH('Table B Values'!A3356,'Planning Periods'!$A$2:$A$540,0))</f>
        <v>Los Angeles County</v>
      </c>
    </row>
    <row r="3357" spans="1:11">
      <c r="A3357" t="s">
        <v>976</v>
      </c>
      <c r="B3357">
        <v>2016</v>
      </c>
      <c r="C3357">
        <v>1</v>
      </c>
      <c r="D3357">
        <v>0</v>
      </c>
      <c r="E3357">
        <v>0</v>
      </c>
      <c r="F3357">
        <v>3</v>
      </c>
      <c r="G3357">
        <v>0</v>
      </c>
      <c r="H3357">
        <v>2</v>
      </c>
      <c r="I3357">
        <v>7</v>
      </c>
      <c r="J3357" t="s">
        <v>1276</v>
      </c>
      <c r="K3357" t="str">
        <f>INDEX('Planning Periods'!$O$2:$O$540,MATCH('Table B Values'!A3357,'Planning Periods'!$A$2:$A$540,0))</f>
        <v>Glenn County</v>
      </c>
    </row>
    <row r="3358" spans="1:11">
      <c r="A3358" t="s">
        <v>767</v>
      </c>
      <c r="B3358">
        <v>2016</v>
      </c>
      <c r="C3358">
        <v>4</v>
      </c>
      <c r="D3358">
        <v>0</v>
      </c>
      <c r="E3358">
        <v>73</v>
      </c>
      <c r="F3358">
        <v>0</v>
      </c>
      <c r="G3358">
        <v>0</v>
      </c>
      <c r="H3358">
        <v>0</v>
      </c>
      <c r="I3358">
        <v>244</v>
      </c>
      <c r="J3358" t="s">
        <v>1276</v>
      </c>
      <c r="K3358" t="str">
        <f>INDEX('Planning Periods'!$O$2:$O$540,MATCH('Table B Values'!A3358,'Planning Periods'!$A$2:$A$540,0))</f>
        <v>Santa Barbara County</v>
      </c>
    </row>
    <row r="3359" spans="1:11">
      <c r="A3359" t="s">
        <v>1270</v>
      </c>
      <c r="B3359">
        <v>2016</v>
      </c>
      <c r="C3359">
        <v>0</v>
      </c>
      <c r="D3359">
        <v>0</v>
      </c>
      <c r="E3359">
        <v>0</v>
      </c>
      <c r="F3359">
        <v>0</v>
      </c>
      <c r="G3359">
        <v>0</v>
      </c>
      <c r="H3359">
        <v>0</v>
      </c>
      <c r="I3359">
        <v>0</v>
      </c>
      <c r="J3359" t="s">
        <v>1276</v>
      </c>
      <c r="K3359" t="str">
        <f>INDEX('Planning Periods'!$O$2:$O$540,MATCH('Table B Values'!A3359,'Planning Periods'!$A$2:$A$540,0))</f>
        <v>Monterey County</v>
      </c>
    </row>
    <row r="3360" spans="1:11">
      <c r="A3360" t="s">
        <v>978</v>
      </c>
      <c r="B3360">
        <v>2016</v>
      </c>
      <c r="C3360">
        <v>0</v>
      </c>
      <c r="D3360">
        <v>0</v>
      </c>
      <c r="E3360">
        <v>0</v>
      </c>
      <c r="F3360">
        <v>0</v>
      </c>
      <c r="G3360">
        <v>0</v>
      </c>
      <c r="H3360">
        <v>0</v>
      </c>
      <c r="I3360">
        <v>329</v>
      </c>
      <c r="J3360" t="s">
        <v>1276</v>
      </c>
      <c r="K3360" t="str">
        <f>INDEX('Planning Periods'!$O$2:$O$540,MATCH('Table B Values'!A3360,'Planning Periods'!$A$2:$A$540,0))</f>
        <v>Los Angeles County</v>
      </c>
    </row>
    <row r="3361" spans="1:11">
      <c r="A3361" t="s">
        <v>987</v>
      </c>
      <c r="B3361">
        <v>2016</v>
      </c>
      <c r="C3361">
        <v>0</v>
      </c>
      <c r="D3361">
        <v>0</v>
      </c>
      <c r="E3361">
        <v>0</v>
      </c>
      <c r="F3361">
        <v>0</v>
      </c>
      <c r="G3361">
        <v>0</v>
      </c>
      <c r="H3361">
        <v>28</v>
      </c>
      <c r="I3361">
        <v>74</v>
      </c>
      <c r="J3361" t="s">
        <v>1276</v>
      </c>
      <c r="K3361" t="str">
        <f>INDEX('Planning Periods'!$O$2:$O$540,MATCH('Table B Values'!A3361,'Planning Periods'!$A$2:$A$540,0))</f>
        <v>Los Angeles County</v>
      </c>
    </row>
    <row r="3362" spans="1:11">
      <c r="A3362" t="s">
        <v>1115</v>
      </c>
      <c r="B3362">
        <v>2016</v>
      </c>
      <c r="C3362">
        <v>0</v>
      </c>
      <c r="D3362">
        <v>0</v>
      </c>
      <c r="E3362">
        <v>0</v>
      </c>
      <c r="F3362">
        <v>0</v>
      </c>
      <c r="G3362">
        <v>0</v>
      </c>
      <c r="H3362">
        <v>0</v>
      </c>
      <c r="I3362">
        <v>321</v>
      </c>
      <c r="J3362" t="s">
        <v>1276</v>
      </c>
      <c r="K3362" t="str">
        <f>INDEX('Planning Periods'!$O$2:$O$540,MATCH('Table B Values'!A3362,'Planning Periods'!$A$2:$A$540,0))</f>
        <v>Santa Clara County</v>
      </c>
    </row>
    <row r="3363" spans="1:11">
      <c r="A3363" t="s">
        <v>813</v>
      </c>
      <c r="B3363">
        <v>2016</v>
      </c>
      <c r="C3363">
        <v>12</v>
      </c>
      <c r="D3363">
        <v>0</v>
      </c>
      <c r="E3363">
        <v>12</v>
      </c>
      <c r="F3363">
        <v>0</v>
      </c>
      <c r="G3363">
        <v>0</v>
      </c>
      <c r="H3363">
        <v>0</v>
      </c>
      <c r="I3363">
        <v>1187</v>
      </c>
      <c r="J3363" t="s">
        <v>1276</v>
      </c>
      <c r="K3363" t="str">
        <f>INDEX('Planning Periods'!$O$2:$O$540,MATCH('Table B Values'!A3363,'Planning Periods'!$A$2:$A$540,0))</f>
        <v>Los Angeles County</v>
      </c>
    </row>
    <row r="3364" spans="1:11">
      <c r="A3364" t="s">
        <v>983</v>
      </c>
      <c r="B3364">
        <v>2016</v>
      </c>
      <c r="C3364">
        <v>0</v>
      </c>
      <c r="D3364">
        <v>0</v>
      </c>
      <c r="E3364">
        <v>0</v>
      </c>
      <c r="F3364">
        <v>0</v>
      </c>
      <c r="G3364">
        <v>0</v>
      </c>
      <c r="H3364">
        <v>5</v>
      </c>
      <c r="I3364">
        <v>0</v>
      </c>
      <c r="J3364" t="s">
        <v>1276</v>
      </c>
      <c r="K3364" t="str">
        <f>INDEX('Planning Periods'!$O$2:$O$540,MATCH('Table B Values'!A3364,'Planning Periods'!$A$2:$A$540,0))</f>
        <v>San Bernardino County</v>
      </c>
    </row>
    <row r="3365" spans="1:11">
      <c r="A3365" t="s">
        <v>1169</v>
      </c>
      <c r="B3365">
        <v>2016</v>
      </c>
      <c r="C3365">
        <v>0</v>
      </c>
      <c r="D3365">
        <v>0</v>
      </c>
      <c r="E3365">
        <v>0</v>
      </c>
      <c r="F3365">
        <v>0</v>
      </c>
      <c r="G3365">
        <v>0</v>
      </c>
      <c r="H3365">
        <v>6</v>
      </c>
      <c r="I3365">
        <v>14</v>
      </c>
      <c r="J3365" t="s">
        <v>1276</v>
      </c>
      <c r="K3365" t="str">
        <f>INDEX('Planning Periods'!$O$2:$O$540,MATCH('Table B Values'!A3365,'Planning Periods'!$A$2:$A$540,0))</f>
        <v>San Mateo County</v>
      </c>
    </row>
    <row r="3366" spans="1:11">
      <c r="A3366" t="s">
        <v>1170</v>
      </c>
      <c r="B3366">
        <v>2016</v>
      </c>
      <c r="C3366">
        <v>0</v>
      </c>
      <c r="D3366">
        <v>0</v>
      </c>
      <c r="E3366">
        <v>0</v>
      </c>
      <c r="F3366">
        <v>0</v>
      </c>
      <c r="G3366">
        <v>0</v>
      </c>
      <c r="H3366">
        <v>49</v>
      </c>
      <c r="I3366">
        <v>276</v>
      </c>
      <c r="J3366" t="s">
        <v>1276</v>
      </c>
      <c r="K3366" t="str">
        <f>INDEX('Planning Periods'!$O$2:$O$540,MATCH('Table B Values'!A3366,'Planning Periods'!$A$2:$A$540,0))</f>
        <v>Kings County</v>
      </c>
    </row>
    <row r="3367" spans="1:11">
      <c r="A3367" t="s">
        <v>1053</v>
      </c>
      <c r="B3367">
        <v>2016</v>
      </c>
      <c r="C3367">
        <v>0</v>
      </c>
      <c r="D3367">
        <v>0</v>
      </c>
      <c r="E3367">
        <v>0</v>
      </c>
      <c r="F3367">
        <v>0</v>
      </c>
      <c r="G3367">
        <v>0</v>
      </c>
      <c r="H3367">
        <v>0</v>
      </c>
      <c r="I3367">
        <v>4</v>
      </c>
      <c r="J3367" t="s">
        <v>1276</v>
      </c>
      <c r="K3367" t="str">
        <f>INDEX('Planning Periods'!$O$2:$O$540,MATCH('Table B Values'!A3367,'Planning Periods'!$A$2:$A$540,0))</f>
        <v>Los Angeles County</v>
      </c>
    </row>
    <row r="3368" spans="1:11">
      <c r="A3368" t="s">
        <v>1016</v>
      </c>
      <c r="B3368">
        <v>2016</v>
      </c>
      <c r="C3368">
        <v>0</v>
      </c>
      <c r="D3368">
        <v>0</v>
      </c>
      <c r="E3368">
        <v>2</v>
      </c>
      <c r="F3368">
        <v>0</v>
      </c>
      <c r="G3368">
        <v>0</v>
      </c>
      <c r="H3368">
        <v>0</v>
      </c>
      <c r="I3368">
        <v>21</v>
      </c>
      <c r="J3368" t="s">
        <v>1276</v>
      </c>
      <c r="K3368" t="str">
        <f>INDEX('Planning Periods'!$O$2:$O$540,MATCH('Table B Values'!A3368,'Planning Periods'!$A$2:$A$540,0))</f>
        <v>San Luis Obispo County</v>
      </c>
    </row>
    <row r="3369" spans="1:11">
      <c r="A3369" t="s">
        <v>980</v>
      </c>
      <c r="B3369">
        <v>2016</v>
      </c>
      <c r="C3369">
        <v>1</v>
      </c>
      <c r="D3369">
        <v>0</v>
      </c>
      <c r="E3369">
        <v>0</v>
      </c>
      <c r="F3369">
        <v>0</v>
      </c>
      <c r="G3369">
        <v>0</v>
      </c>
      <c r="H3369">
        <v>1</v>
      </c>
      <c r="I3369" s="359">
        <v>0</v>
      </c>
      <c r="J3369" t="s">
        <v>1276</v>
      </c>
      <c r="K3369" t="str">
        <f>INDEX('Planning Periods'!$O$2:$O$540,MATCH('Table B Values'!A3369,'Planning Periods'!$A$2:$A$540,0))</f>
        <v>Nevada County</v>
      </c>
    </row>
    <row r="3370" spans="1:11">
      <c r="A3370" t="s">
        <v>1193</v>
      </c>
      <c r="B3370">
        <v>2016</v>
      </c>
      <c r="C3370">
        <v>0</v>
      </c>
      <c r="D3370">
        <v>0</v>
      </c>
      <c r="E3370">
        <v>12</v>
      </c>
      <c r="F3370">
        <v>0</v>
      </c>
      <c r="G3370">
        <v>0</v>
      </c>
      <c r="H3370">
        <v>0</v>
      </c>
      <c r="I3370">
        <v>2</v>
      </c>
      <c r="J3370" t="s">
        <v>1276</v>
      </c>
      <c r="K3370" t="str">
        <f>INDEX('Planning Periods'!$O$2:$O$540,MATCH('Table B Values'!A3370,'Planning Periods'!$A$2:$A$540,0))</f>
        <v>Monterey County</v>
      </c>
    </row>
    <row r="3371" spans="1:11">
      <c r="A3371" t="s">
        <v>1172</v>
      </c>
      <c r="B3371">
        <v>2016</v>
      </c>
      <c r="C3371">
        <v>0</v>
      </c>
      <c r="D3371">
        <v>0</v>
      </c>
      <c r="E3371">
        <v>0</v>
      </c>
      <c r="F3371">
        <v>0</v>
      </c>
      <c r="G3371">
        <v>0</v>
      </c>
      <c r="H3371">
        <v>0</v>
      </c>
      <c r="I3371">
        <v>16</v>
      </c>
      <c r="J3371" t="s">
        <v>1276</v>
      </c>
      <c r="K3371" t="str">
        <f>INDEX('Planning Periods'!$O$2:$O$540,MATCH('Table B Values'!A3371,'Planning Periods'!$A$2:$A$540,0))</f>
        <v>Butte County</v>
      </c>
    </row>
    <row r="3372" spans="1:11">
      <c r="A3372" t="s">
        <v>1067</v>
      </c>
      <c r="B3372">
        <v>2016</v>
      </c>
      <c r="C3372">
        <v>0</v>
      </c>
      <c r="D3372">
        <v>0</v>
      </c>
      <c r="E3372">
        <v>54</v>
      </c>
      <c r="F3372">
        <v>0</v>
      </c>
      <c r="G3372">
        <v>0</v>
      </c>
      <c r="H3372">
        <v>0</v>
      </c>
      <c r="I3372">
        <v>43</v>
      </c>
      <c r="J3372" t="s">
        <v>1276</v>
      </c>
      <c r="K3372" t="str">
        <f>INDEX('Planning Periods'!$O$2:$O$540,MATCH('Table B Values'!A3372,'Planning Periods'!$A$2:$A$540,0))</f>
        <v>Solano County</v>
      </c>
    </row>
    <row r="3373" spans="1:11">
      <c r="A3373" t="s">
        <v>1165</v>
      </c>
      <c r="B3373">
        <v>2016</v>
      </c>
      <c r="C3373">
        <v>9</v>
      </c>
      <c r="D3373">
        <v>0</v>
      </c>
      <c r="E3373">
        <v>1</v>
      </c>
      <c r="F3373">
        <v>0</v>
      </c>
      <c r="G3373">
        <v>0</v>
      </c>
      <c r="H3373">
        <v>9</v>
      </c>
      <c r="I3373" s="359">
        <v>214</v>
      </c>
      <c r="J3373" t="s">
        <v>1276</v>
      </c>
      <c r="K3373" t="str">
        <f>INDEX('Planning Periods'!$O$2:$O$540,MATCH('Table B Values'!A3373,'Planning Periods'!$A$2:$A$540,0))</f>
        <v>Santa Clara County</v>
      </c>
    </row>
    <row r="3374" spans="1:11">
      <c r="A3374" t="s">
        <v>1092</v>
      </c>
      <c r="B3374">
        <v>2016</v>
      </c>
      <c r="C3374">
        <v>0</v>
      </c>
      <c r="D3374">
        <v>0</v>
      </c>
      <c r="E3374">
        <v>0</v>
      </c>
      <c r="F3374">
        <v>0</v>
      </c>
      <c r="G3374">
        <v>0</v>
      </c>
      <c r="H3374">
        <v>3</v>
      </c>
      <c r="I3374">
        <v>5</v>
      </c>
      <c r="J3374" t="s">
        <v>1276</v>
      </c>
      <c r="K3374" t="str">
        <f>INDEX('Planning Periods'!$O$2:$O$540,MATCH('Table B Values'!A3374,'Planning Periods'!$A$2:$A$540,0))</f>
        <v>Riverside County</v>
      </c>
    </row>
    <row r="3375" spans="1:11">
      <c r="A3375" t="s">
        <v>1166</v>
      </c>
      <c r="B3375">
        <v>2016</v>
      </c>
      <c r="C3375">
        <v>0</v>
      </c>
      <c r="D3375">
        <v>0</v>
      </c>
      <c r="E3375">
        <v>0</v>
      </c>
      <c r="F3375">
        <v>0</v>
      </c>
      <c r="G3375">
        <v>0</v>
      </c>
      <c r="H3375">
        <v>0</v>
      </c>
      <c r="I3375">
        <v>1</v>
      </c>
      <c r="J3375" t="s">
        <v>1276</v>
      </c>
      <c r="K3375" t="str">
        <f>INDEX('Planning Periods'!$O$2:$O$540,MATCH('Table B Values'!A3375,'Planning Periods'!$A$2:$A$540,0))</f>
        <v>Santa Cruz County</v>
      </c>
    </row>
    <row r="3376" spans="1:11">
      <c r="A3376" t="s">
        <v>1090</v>
      </c>
      <c r="B3376">
        <v>2016</v>
      </c>
      <c r="C3376">
        <v>34</v>
      </c>
      <c r="D3376">
        <v>0</v>
      </c>
      <c r="E3376">
        <v>30</v>
      </c>
      <c r="F3376">
        <v>0</v>
      </c>
      <c r="G3376">
        <v>0</v>
      </c>
      <c r="H3376">
        <v>52</v>
      </c>
      <c r="I3376">
        <v>121</v>
      </c>
      <c r="J3376" t="s">
        <v>1276</v>
      </c>
      <c r="K3376" t="str">
        <f>INDEX('Planning Periods'!$O$2:$O$540,MATCH('Table B Values'!A3376,'Planning Periods'!$A$2:$A$540,0))</f>
        <v>Ventura County</v>
      </c>
    </row>
    <row r="3377" spans="1:11">
      <c r="A3377" t="s">
        <v>1296</v>
      </c>
      <c r="B3377">
        <v>2016</v>
      </c>
      <c r="C3377">
        <v>0</v>
      </c>
      <c r="D3377">
        <v>0</v>
      </c>
      <c r="E3377">
        <v>0</v>
      </c>
      <c r="F3377">
        <v>0</v>
      </c>
      <c r="G3377">
        <v>0</v>
      </c>
      <c r="H3377">
        <v>2</v>
      </c>
      <c r="I3377">
        <v>0</v>
      </c>
      <c r="J3377" t="s">
        <v>1276</v>
      </c>
      <c r="K3377" t="str">
        <f>INDEX('Planning Periods'!$O$2:$O$540,MATCH('Table B Values'!A3377,'Planning Periods'!$A$2:$A$540,0))</f>
        <v>Imperial County</v>
      </c>
    </row>
    <row r="3378" spans="1:11">
      <c r="A3378" t="s">
        <v>1111</v>
      </c>
      <c r="B3378">
        <v>2016</v>
      </c>
      <c r="C3378">
        <v>0</v>
      </c>
      <c r="D3378">
        <v>0</v>
      </c>
      <c r="E3378">
        <v>0</v>
      </c>
      <c r="F3378">
        <v>0</v>
      </c>
      <c r="G3378">
        <v>0</v>
      </c>
      <c r="H3378">
        <v>0</v>
      </c>
      <c r="I3378">
        <v>116</v>
      </c>
      <c r="J3378" t="s">
        <v>1276</v>
      </c>
      <c r="K3378" t="str">
        <f>INDEX('Planning Periods'!$O$2:$O$540,MATCH('Table B Values'!A3378,'Planning Periods'!$A$2:$A$540,0))</f>
        <v>Riverside County</v>
      </c>
    </row>
    <row r="3379" spans="1:11">
      <c r="A3379" t="s">
        <v>1269</v>
      </c>
      <c r="B3379">
        <v>2016</v>
      </c>
      <c r="C3379">
        <v>0</v>
      </c>
      <c r="D3379">
        <v>0</v>
      </c>
      <c r="E3379">
        <v>0</v>
      </c>
      <c r="F3379">
        <v>0</v>
      </c>
      <c r="G3379">
        <v>0</v>
      </c>
      <c r="H3379">
        <v>0</v>
      </c>
      <c r="I3379" s="359">
        <v>4</v>
      </c>
      <c r="J3379" t="s">
        <v>1276</v>
      </c>
      <c r="K3379" t="str">
        <f>INDEX('Planning Periods'!$O$2:$O$540,MATCH('Table B Values'!A3379,'Planning Periods'!$A$2:$A$540,0))</f>
        <v>Napa County</v>
      </c>
    </row>
    <row r="3380" spans="1:11">
      <c r="A3380" t="s">
        <v>1085</v>
      </c>
      <c r="B3380">
        <v>2016</v>
      </c>
      <c r="C3380">
        <v>7</v>
      </c>
      <c r="D3380">
        <v>0</v>
      </c>
      <c r="E3380">
        <v>163</v>
      </c>
      <c r="F3380">
        <v>0</v>
      </c>
      <c r="G3380">
        <v>0</v>
      </c>
      <c r="H3380">
        <v>74</v>
      </c>
      <c r="I3380">
        <v>439</v>
      </c>
      <c r="J3380" t="s">
        <v>1276</v>
      </c>
      <c r="K3380" t="str">
        <f>INDEX('Planning Periods'!$O$2:$O$540,MATCH('Table B Values'!A3380,'Planning Periods'!$A$2:$A$540,0))</f>
        <v>San Diego County</v>
      </c>
    </row>
    <row r="3381" spans="1:11">
      <c r="A3381" t="s">
        <v>1101</v>
      </c>
      <c r="B3381">
        <v>2016</v>
      </c>
      <c r="C3381">
        <v>0</v>
      </c>
      <c r="D3381">
        <v>0</v>
      </c>
      <c r="E3381">
        <v>0</v>
      </c>
      <c r="F3381">
        <v>0</v>
      </c>
      <c r="G3381">
        <v>0</v>
      </c>
      <c r="H3381">
        <v>0</v>
      </c>
      <c r="I3381">
        <v>132</v>
      </c>
      <c r="J3381" t="s">
        <v>1276</v>
      </c>
      <c r="K3381" t="str">
        <f>INDEX('Planning Periods'!$O$2:$O$540,MATCH('Table B Values'!A3381,'Planning Periods'!$A$2:$A$540,0))</f>
        <v>Los Angeles County</v>
      </c>
    </row>
    <row r="3382" spans="1:11">
      <c r="A3382" t="s">
        <v>838</v>
      </c>
      <c r="B3382">
        <v>2016</v>
      </c>
      <c r="C3382">
        <v>59</v>
      </c>
      <c r="D3382">
        <v>0</v>
      </c>
      <c r="E3382">
        <v>54</v>
      </c>
      <c r="F3382">
        <v>0</v>
      </c>
      <c r="G3382">
        <v>0</v>
      </c>
      <c r="H3382">
        <v>65</v>
      </c>
      <c r="I3382" s="359">
        <v>435</v>
      </c>
      <c r="J3382" t="s">
        <v>1276</v>
      </c>
      <c r="K3382" t="str">
        <f>INDEX('Planning Periods'!$O$2:$O$540,MATCH('Table B Values'!A3382,'Planning Periods'!$A$2:$A$540,0))</f>
        <v>Butte County</v>
      </c>
    </row>
    <row r="3383" spans="1:11">
      <c r="A3383" t="s">
        <v>1097</v>
      </c>
      <c r="B3383">
        <v>2016</v>
      </c>
      <c r="C3383">
        <v>0</v>
      </c>
      <c r="D3383">
        <v>0</v>
      </c>
      <c r="E3383">
        <v>203</v>
      </c>
      <c r="F3383">
        <v>0</v>
      </c>
      <c r="G3383">
        <v>0</v>
      </c>
      <c r="H3383">
        <v>0</v>
      </c>
      <c r="I3383">
        <v>370</v>
      </c>
      <c r="J3383" t="s">
        <v>1276</v>
      </c>
      <c r="K3383" t="str">
        <f>INDEX('Planning Periods'!$O$2:$O$540,MATCH('Table B Values'!A3383,'Planning Periods'!$A$2:$A$540,0))</f>
        <v>San Bernardino County</v>
      </c>
    </row>
    <row r="3384" spans="1:11">
      <c r="A3384" t="s">
        <v>1294</v>
      </c>
      <c r="B3384">
        <v>2016</v>
      </c>
      <c r="C3384">
        <v>0</v>
      </c>
      <c r="D3384">
        <v>0</v>
      </c>
      <c r="E3384">
        <v>0</v>
      </c>
      <c r="F3384">
        <v>0</v>
      </c>
      <c r="G3384">
        <v>0</v>
      </c>
      <c r="H3384">
        <v>0</v>
      </c>
      <c r="I3384">
        <v>0</v>
      </c>
      <c r="J3384" t="s">
        <v>1276</v>
      </c>
      <c r="K3384" t="str">
        <f>INDEX('Planning Periods'!$O$2:$O$540,MATCH('Table B Values'!A3384,'Planning Periods'!$A$2:$A$540,0))</f>
        <v>Stanislaus County</v>
      </c>
    </row>
    <row r="3385" spans="1:11">
      <c r="A3385" t="s">
        <v>1164</v>
      </c>
      <c r="B3385">
        <v>2016</v>
      </c>
      <c r="C3385">
        <v>0</v>
      </c>
      <c r="D3385">
        <v>0</v>
      </c>
      <c r="E3385">
        <v>0</v>
      </c>
      <c r="F3385">
        <v>0</v>
      </c>
      <c r="G3385">
        <v>0</v>
      </c>
      <c r="H3385">
        <v>0</v>
      </c>
      <c r="I3385">
        <v>4</v>
      </c>
      <c r="J3385" t="s">
        <v>1276</v>
      </c>
      <c r="K3385" t="str">
        <f>INDEX('Planning Periods'!$O$2:$O$540,MATCH('Table B Values'!A3385,'Planning Periods'!$A$2:$A$540,0))</f>
        <v>Santa Barbara County</v>
      </c>
    </row>
    <row r="3386" spans="1:11">
      <c r="A3386" t="s">
        <v>1087</v>
      </c>
      <c r="B3386">
        <v>2016</v>
      </c>
      <c r="C3386">
        <v>0</v>
      </c>
      <c r="D3386">
        <v>0</v>
      </c>
      <c r="E3386">
        <v>0</v>
      </c>
      <c r="F3386">
        <v>0</v>
      </c>
      <c r="G3386">
        <v>0</v>
      </c>
      <c r="H3386">
        <v>35</v>
      </c>
      <c r="I3386">
        <v>0</v>
      </c>
      <c r="J3386" t="s">
        <v>1276</v>
      </c>
      <c r="K3386" t="str">
        <f>INDEX('Planning Periods'!$O$2:$O$540,MATCH('Table B Values'!A3386,'Planning Periods'!$A$2:$A$540,0))</f>
        <v>Los Angeles County</v>
      </c>
    </row>
    <row r="3387" spans="1:11">
      <c r="A3387" t="s">
        <v>1095</v>
      </c>
      <c r="B3387">
        <v>2016</v>
      </c>
      <c r="C3387">
        <v>0</v>
      </c>
      <c r="D3387">
        <v>0</v>
      </c>
      <c r="E3387">
        <v>0</v>
      </c>
      <c r="F3387">
        <v>0</v>
      </c>
      <c r="G3387">
        <v>0</v>
      </c>
      <c r="H3387">
        <v>0</v>
      </c>
      <c r="I3387">
        <v>0</v>
      </c>
      <c r="J3387" t="s">
        <v>1276</v>
      </c>
      <c r="K3387" t="str">
        <f>INDEX('Planning Periods'!$O$2:$O$540,MATCH('Table B Values'!A3387,'Planning Periods'!$A$2:$A$540,0))</f>
        <v>Riverside County</v>
      </c>
    </row>
    <row r="3388" spans="1:11">
      <c r="A3388" t="s">
        <v>1107</v>
      </c>
      <c r="B3388">
        <v>2016</v>
      </c>
      <c r="C3388">
        <v>5</v>
      </c>
      <c r="D3388">
        <v>0</v>
      </c>
      <c r="E3388">
        <v>7</v>
      </c>
      <c r="F3388">
        <v>0</v>
      </c>
      <c r="G3388">
        <v>0</v>
      </c>
      <c r="H3388">
        <v>54</v>
      </c>
      <c r="I3388">
        <v>0</v>
      </c>
      <c r="J3388" t="s">
        <v>1276</v>
      </c>
      <c r="K3388" t="str">
        <f>INDEX('Planning Periods'!$O$2:$O$540,MATCH('Table B Values'!A3388,'Planning Periods'!$A$2:$A$540,0))</f>
        <v>Imperial County</v>
      </c>
    </row>
    <row r="3389" spans="1:11">
      <c r="A3389" t="s">
        <v>1108</v>
      </c>
      <c r="B3389">
        <v>2016</v>
      </c>
      <c r="C3389">
        <v>0</v>
      </c>
      <c r="D3389">
        <v>0</v>
      </c>
      <c r="E3389">
        <v>0</v>
      </c>
      <c r="F3389">
        <v>0</v>
      </c>
      <c r="G3389">
        <v>0</v>
      </c>
      <c r="H3389">
        <v>0</v>
      </c>
      <c r="I3389">
        <v>194</v>
      </c>
      <c r="J3389" t="s">
        <v>1276</v>
      </c>
      <c r="K3389" t="str">
        <f>INDEX('Planning Periods'!$O$2:$O$540,MATCH('Table B Values'!A3389,'Planning Periods'!$A$2:$A$540,0))</f>
        <v>Orange County</v>
      </c>
    </row>
    <row r="3390" spans="1:11">
      <c r="A3390" t="s">
        <v>1153</v>
      </c>
      <c r="B3390">
        <v>2016</v>
      </c>
      <c r="C3390">
        <v>0</v>
      </c>
      <c r="D3390">
        <v>0</v>
      </c>
      <c r="E3390">
        <v>3</v>
      </c>
      <c r="F3390">
        <v>0</v>
      </c>
      <c r="G3390">
        <v>0</v>
      </c>
      <c r="H3390">
        <v>0</v>
      </c>
      <c r="I3390">
        <v>540</v>
      </c>
      <c r="J3390" t="s">
        <v>1276</v>
      </c>
      <c r="K3390" t="str">
        <f>INDEX('Planning Periods'!$O$2:$O$540,MATCH('Table B Values'!A3390,'Planning Periods'!$A$2:$A$540,0))</f>
        <v>Contra Costa County</v>
      </c>
    </row>
    <row r="3391" spans="1:11">
      <c r="A3391" t="s">
        <v>1091</v>
      </c>
      <c r="B3391">
        <v>2016</v>
      </c>
      <c r="C3391">
        <v>0</v>
      </c>
      <c r="D3391">
        <v>0</v>
      </c>
      <c r="E3391">
        <v>0</v>
      </c>
      <c r="F3391">
        <v>0</v>
      </c>
      <c r="G3391">
        <v>0</v>
      </c>
      <c r="H3391">
        <v>6</v>
      </c>
      <c r="I3391">
        <v>0</v>
      </c>
      <c r="J3391" t="s">
        <v>1276</v>
      </c>
      <c r="K3391" t="str">
        <f>INDEX('Planning Periods'!$O$2:$O$540,MATCH('Table B Values'!A3391,'Planning Periods'!$A$2:$A$540,0))</f>
        <v>Inyo County</v>
      </c>
    </row>
    <row r="3392" spans="1:11">
      <c r="A3392" t="s">
        <v>1137</v>
      </c>
      <c r="B3392">
        <v>2016</v>
      </c>
      <c r="C3392">
        <v>0</v>
      </c>
      <c r="D3392">
        <v>0</v>
      </c>
      <c r="E3392">
        <v>2</v>
      </c>
      <c r="F3392">
        <v>0</v>
      </c>
      <c r="G3392">
        <v>0</v>
      </c>
      <c r="H3392">
        <v>0</v>
      </c>
      <c r="I3392">
        <v>1</v>
      </c>
      <c r="J3392" t="s">
        <v>1276</v>
      </c>
      <c r="K3392" t="str">
        <f>INDEX('Planning Periods'!$O$2:$O$540,MATCH('Table B Values'!A3392,'Planning Periods'!$A$2:$A$540,0))</f>
        <v>Solano County</v>
      </c>
    </row>
    <row r="3393" spans="1:11">
      <c r="A3393" t="s">
        <v>1142</v>
      </c>
      <c r="B3393">
        <v>2016</v>
      </c>
      <c r="C3393">
        <v>21</v>
      </c>
      <c r="D3393">
        <v>0</v>
      </c>
      <c r="E3393">
        <v>0</v>
      </c>
      <c r="F3393">
        <v>0</v>
      </c>
      <c r="G3393">
        <v>0</v>
      </c>
      <c r="H3393">
        <v>90</v>
      </c>
      <c r="I3393">
        <v>183</v>
      </c>
      <c r="J3393" t="s">
        <v>1276</v>
      </c>
      <c r="K3393" t="str">
        <f>INDEX('Planning Periods'!$O$2:$O$540,MATCH('Table B Values'!A3393,'Planning Periods'!$A$2:$A$540,0))</f>
        <v>Alameda County</v>
      </c>
    </row>
    <row r="3394" spans="1:11">
      <c r="A3394" t="s">
        <v>1086</v>
      </c>
      <c r="B3394">
        <v>2016</v>
      </c>
      <c r="C3394">
        <v>0</v>
      </c>
      <c r="D3394">
        <v>0</v>
      </c>
      <c r="E3394">
        <v>0</v>
      </c>
      <c r="F3394">
        <v>0</v>
      </c>
      <c r="G3394">
        <v>0</v>
      </c>
      <c r="H3394">
        <v>2</v>
      </c>
      <c r="I3394">
        <v>16</v>
      </c>
      <c r="J3394" t="s">
        <v>1276</v>
      </c>
      <c r="K3394" t="str">
        <f>INDEX('Planning Periods'!$O$2:$O$540,MATCH('Table B Values'!A3394,'Planning Periods'!$A$2:$A$540,0))</f>
        <v>Los Angeles County</v>
      </c>
    </row>
    <row r="3395" spans="1:11">
      <c r="A3395" t="s">
        <v>1161</v>
      </c>
      <c r="B3395">
        <v>2016</v>
      </c>
      <c r="C3395">
        <v>0</v>
      </c>
      <c r="D3395">
        <v>0</v>
      </c>
      <c r="E3395">
        <v>0</v>
      </c>
      <c r="F3395">
        <v>0</v>
      </c>
      <c r="G3395">
        <v>0</v>
      </c>
      <c r="H3395">
        <v>3</v>
      </c>
      <c r="I3395">
        <v>4</v>
      </c>
      <c r="J3395" t="s">
        <v>1276</v>
      </c>
      <c r="K3395" t="str">
        <f>INDEX('Planning Periods'!$O$2:$O$540,MATCH('Table B Values'!A3395,'Planning Periods'!$A$2:$A$540,0))</f>
        <v>San Mateo County</v>
      </c>
    </row>
    <row r="3396" spans="1:11">
      <c r="A3396" t="s">
        <v>1109</v>
      </c>
      <c r="B3396">
        <v>2016</v>
      </c>
      <c r="C3396">
        <v>0</v>
      </c>
      <c r="D3396">
        <v>0</v>
      </c>
      <c r="E3396">
        <v>0</v>
      </c>
      <c r="F3396">
        <v>0</v>
      </c>
      <c r="G3396">
        <v>0</v>
      </c>
      <c r="H3396">
        <v>8</v>
      </c>
      <c r="I3396">
        <v>90</v>
      </c>
      <c r="J3396" t="s">
        <v>1276</v>
      </c>
      <c r="K3396" t="str">
        <f>INDEX('Planning Periods'!$O$2:$O$540,MATCH('Table B Values'!A3396,'Planning Periods'!$A$2:$A$540,0))</f>
        <v>Butte County</v>
      </c>
    </row>
    <row r="3397" spans="1:11">
      <c r="A3397" t="s">
        <v>1114</v>
      </c>
      <c r="B3397">
        <v>2016</v>
      </c>
      <c r="C3397">
        <v>0</v>
      </c>
      <c r="D3397">
        <v>0</v>
      </c>
      <c r="E3397">
        <v>0</v>
      </c>
      <c r="F3397">
        <v>0</v>
      </c>
      <c r="G3397">
        <v>0</v>
      </c>
      <c r="H3397">
        <v>2</v>
      </c>
      <c r="I3397">
        <v>43</v>
      </c>
      <c r="J3397" t="s">
        <v>1276</v>
      </c>
      <c r="K3397" t="str">
        <f>INDEX('Planning Periods'!$O$2:$O$540,MATCH('Table B Values'!A3397,'Planning Periods'!$A$2:$A$540,0))</f>
        <v>Los Angeles County</v>
      </c>
    </row>
    <row r="3398" spans="1:11">
      <c r="A3398" t="s">
        <v>952</v>
      </c>
      <c r="B3398">
        <v>2016</v>
      </c>
      <c r="C3398">
        <v>0</v>
      </c>
      <c r="D3398">
        <v>60</v>
      </c>
      <c r="E3398">
        <v>0</v>
      </c>
      <c r="F3398">
        <v>36</v>
      </c>
      <c r="G3398">
        <v>0</v>
      </c>
      <c r="H3398">
        <v>104</v>
      </c>
      <c r="I3398">
        <v>48</v>
      </c>
      <c r="J3398" t="s">
        <v>1276</v>
      </c>
      <c r="K3398" t="str">
        <f>INDEX('Planning Periods'!$O$2:$O$540,MATCH('Table B Values'!A3398,'Planning Periods'!$A$2:$A$540,0))</f>
        <v>Calaveras County</v>
      </c>
    </row>
    <row r="3399" spans="1:11">
      <c r="A3399" t="s">
        <v>1160</v>
      </c>
      <c r="B3399">
        <v>2016</v>
      </c>
      <c r="C3399">
        <v>0</v>
      </c>
      <c r="D3399">
        <v>0</v>
      </c>
      <c r="E3399">
        <v>0</v>
      </c>
      <c r="F3399">
        <v>0</v>
      </c>
      <c r="G3399">
        <v>0</v>
      </c>
      <c r="H3399">
        <v>0</v>
      </c>
      <c r="I3399">
        <v>133</v>
      </c>
      <c r="J3399" t="s">
        <v>1276</v>
      </c>
      <c r="K3399" t="str">
        <f>INDEX('Planning Periods'!$O$2:$O$540,MATCH('Table B Values'!A3399,'Planning Periods'!$A$2:$A$540,0))</f>
        <v>San Mateo County</v>
      </c>
    </row>
    <row r="3400" spans="1:11">
      <c r="A3400" t="s">
        <v>1162</v>
      </c>
      <c r="B3400">
        <v>2016</v>
      </c>
      <c r="C3400">
        <v>0</v>
      </c>
      <c r="D3400">
        <v>0</v>
      </c>
      <c r="E3400">
        <v>0</v>
      </c>
      <c r="F3400">
        <v>0</v>
      </c>
      <c r="G3400">
        <v>0</v>
      </c>
      <c r="H3400">
        <v>0</v>
      </c>
      <c r="I3400">
        <v>51</v>
      </c>
      <c r="J3400" t="s">
        <v>1276</v>
      </c>
      <c r="K3400" t="str">
        <f>INDEX('Planning Periods'!$O$2:$O$540,MATCH('Table B Values'!A3400,'Planning Periods'!$A$2:$A$540,0))</f>
        <v>Santa Barbara County</v>
      </c>
    </row>
    <row r="3401" spans="1:11">
      <c r="A3401" t="s">
        <v>955</v>
      </c>
      <c r="B3401">
        <v>2016</v>
      </c>
      <c r="C3401">
        <v>0</v>
      </c>
      <c r="D3401">
        <v>0</v>
      </c>
      <c r="E3401">
        <v>0</v>
      </c>
      <c r="F3401">
        <v>0</v>
      </c>
      <c r="G3401">
        <v>0</v>
      </c>
      <c r="H3401">
        <v>26</v>
      </c>
      <c r="I3401">
        <v>116</v>
      </c>
      <c r="J3401" t="s">
        <v>1276</v>
      </c>
      <c r="K3401" t="str">
        <f>INDEX('Planning Periods'!$O$2:$O$540,MATCH('Table B Values'!A3401,'Planning Periods'!$A$2:$A$540,0))</f>
        <v>Orange County</v>
      </c>
    </row>
    <row r="3402" spans="1:11">
      <c r="A3402" t="s">
        <v>1105</v>
      </c>
      <c r="B3402">
        <v>2016</v>
      </c>
      <c r="C3402">
        <v>0</v>
      </c>
      <c r="D3402">
        <v>0</v>
      </c>
      <c r="E3402">
        <v>0</v>
      </c>
      <c r="F3402">
        <v>0</v>
      </c>
      <c r="G3402">
        <v>0</v>
      </c>
      <c r="H3402">
        <v>0</v>
      </c>
      <c r="I3402">
        <v>275</v>
      </c>
      <c r="J3402" t="s">
        <v>1276</v>
      </c>
      <c r="K3402" t="str">
        <f>INDEX('Planning Periods'!$O$2:$O$540,MATCH('Table B Values'!A3402,'Planning Periods'!$A$2:$A$540,0))</f>
        <v>Los Angeles County</v>
      </c>
    </row>
    <row r="3403" spans="1:11">
      <c r="A3403" t="s">
        <v>927</v>
      </c>
      <c r="B3403">
        <v>2016</v>
      </c>
      <c r="C3403">
        <v>0</v>
      </c>
      <c r="D3403">
        <v>0</v>
      </c>
      <c r="E3403">
        <v>0</v>
      </c>
      <c r="F3403">
        <v>0</v>
      </c>
      <c r="G3403">
        <v>0</v>
      </c>
      <c r="H3403">
        <v>357</v>
      </c>
      <c r="I3403">
        <v>91</v>
      </c>
      <c r="J3403" t="s">
        <v>1276</v>
      </c>
      <c r="K3403" t="str">
        <f>INDEX('Planning Periods'!$O$2:$O$540,MATCH('Table B Values'!A3403,'Planning Periods'!$A$2:$A$540,0))</f>
        <v>San Bernardino County</v>
      </c>
    </row>
    <row r="3404" spans="1:11">
      <c r="A3404" t="s">
        <v>1094</v>
      </c>
      <c r="B3404">
        <v>2016</v>
      </c>
      <c r="C3404">
        <v>0</v>
      </c>
      <c r="D3404">
        <v>0</v>
      </c>
      <c r="E3404">
        <v>0</v>
      </c>
      <c r="F3404">
        <v>0</v>
      </c>
      <c r="G3404">
        <v>0</v>
      </c>
      <c r="H3404">
        <v>18</v>
      </c>
      <c r="I3404">
        <v>9</v>
      </c>
      <c r="J3404" t="s">
        <v>1276</v>
      </c>
      <c r="K3404" t="str">
        <f>INDEX('Planning Periods'!$O$2:$O$540,MATCH('Table B Values'!A3404,'Planning Periods'!$A$2:$A$540,0))</f>
        <v>Santa Clara County</v>
      </c>
    </row>
    <row r="3405" spans="1:11">
      <c r="A3405" t="s">
        <v>997</v>
      </c>
      <c r="B3405">
        <v>2016</v>
      </c>
      <c r="C3405">
        <v>0</v>
      </c>
      <c r="D3405">
        <v>0</v>
      </c>
      <c r="E3405">
        <v>3</v>
      </c>
      <c r="F3405">
        <v>0</v>
      </c>
      <c r="G3405">
        <v>0</v>
      </c>
      <c r="H3405">
        <v>4</v>
      </c>
      <c r="I3405">
        <v>132</v>
      </c>
      <c r="J3405" t="s">
        <v>1276</v>
      </c>
      <c r="K3405" t="str">
        <f>INDEX('Planning Periods'!$O$2:$O$540,MATCH('Table B Values'!A3405,'Planning Periods'!$A$2:$A$540,0))</f>
        <v>Orange County</v>
      </c>
    </row>
    <row r="3406" spans="1:11">
      <c r="A3406" t="s">
        <v>1089</v>
      </c>
      <c r="B3406">
        <v>2016</v>
      </c>
      <c r="C3406">
        <v>0</v>
      </c>
      <c r="D3406">
        <v>0</v>
      </c>
      <c r="E3406">
        <v>7</v>
      </c>
      <c r="F3406">
        <v>0</v>
      </c>
      <c r="G3406">
        <v>0</v>
      </c>
      <c r="H3406">
        <v>17</v>
      </c>
      <c r="I3406">
        <v>140</v>
      </c>
      <c r="J3406" t="s">
        <v>1276</v>
      </c>
      <c r="K3406" t="str">
        <f>INDEX('Planning Periods'!$O$2:$O$540,MATCH('Table B Values'!A3406,'Planning Periods'!$A$2:$A$540,0))</f>
        <v>San Mateo County</v>
      </c>
    </row>
    <row r="3407" spans="1:11">
      <c r="A3407" t="s">
        <v>1071</v>
      </c>
      <c r="B3407">
        <v>2016</v>
      </c>
      <c r="C3407">
        <v>0</v>
      </c>
      <c r="D3407">
        <v>0</v>
      </c>
      <c r="E3407">
        <v>0</v>
      </c>
      <c r="F3407">
        <v>0</v>
      </c>
      <c r="G3407">
        <v>0</v>
      </c>
      <c r="H3407">
        <v>0</v>
      </c>
      <c r="I3407">
        <v>0</v>
      </c>
      <c r="J3407" t="s">
        <v>1276</v>
      </c>
      <c r="K3407" t="str">
        <f>INDEX('Planning Periods'!$O$2:$O$540,MATCH('Table B Values'!A3407,'Planning Periods'!$A$2:$A$540,0))</f>
        <v>Los Angeles County</v>
      </c>
    </row>
    <row r="3408" spans="1:11">
      <c r="A3408" t="s">
        <v>1074</v>
      </c>
      <c r="B3408">
        <v>2016</v>
      </c>
      <c r="C3408">
        <v>1</v>
      </c>
      <c r="D3408">
        <v>1</v>
      </c>
      <c r="E3408">
        <v>1</v>
      </c>
      <c r="F3408">
        <v>0</v>
      </c>
      <c r="G3408">
        <v>0</v>
      </c>
      <c r="H3408">
        <v>1</v>
      </c>
      <c r="I3408">
        <v>13</v>
      </c>
      <c r="J3408" t="s">
        <v>1276</v>
      </c>
      <c r="K3408" t="str">
        <f>INDEX('Planning Periods'!$O$2:$O$540,MATCH('Table B Values'!A3408,'Planning Periods'!$A$2:$A$540,0))</f>
        <v>Marin County</v>
      </c>
    </row>
    <row r="3409" spans="1:11">
      <c r="A3409" t="s">
        <v>1120</v>
      </c>
      <c r="B3409">
        <v>2016</v>
      </c>
      <c r="C3409">
        <v>0</v>
      </c>
      <c r="D3409">
        <v>0</v>
      </c>
      <c r="E3409">
        <v>0</v>
      </c>
      <c r="F3409">
        <v>0</v>
      </c>
      <c r="G3409">
        <v>0</v>
      </c>
      <c r="H3409">
        <v>0</v>
      </c>
      <c r="I3409">
        <v>115</v>
      </c>
      <c r="J3409" t="s">
        <v>1276</v>
      </c>
      <c r="K3409" t="str">
        <f>INDEX('Planning Periods'!$O$2:$O$540,MATCH('Table B Values'!A3409,'Planning Periods'!$A$2:$A$540,0))</f>
        <v>Orange County</v>
      </c>
    </row>
    <row r="3410" spans="1:11">
      <c r="A3410" t="s">
        <v>1084</v>
      </c>
      <c r="B3410">
        <v>2016</v>
      </c>
      <c r="C3410">
        <v>1</v>
      </c>
      <c r="D3410">
        <v>0</v>
      </c>
      <c r="E3410">
        <v>3</v>
      </c>
      <c r="F3410">
        <v>0</v>
      </c>
      <c r="G3410">
        <v>0</v>
      </c>
      <c r="H3410">
        <v>0</v>
      </c>
      <c r="I3410">
        <v>16</v>
      </c>
      <c r="J3410" t="s">
        <v>1276</v>
      </c>
      <c r="K3410" t="str">
        <f>INDEX('Planning Periods'!$O$2:$O$540,MATCH('Table B Values'!A3410,'Planning Periods'!$A$2:$A$540,0))</f>
        <v>Sonoma County</v>
      </c>
    </row>
    <row r="3411" spans="1:11">
      <c r="A3411" t="s">
        <v>1000</v>
      </c>
      <c r="B3411">
        <v>2016</v>
      </c>
      <c r="C3411">
        <v>0</v>
      </c>
      <c r="D3411">
        <v>0</v>
      </c>
      <c r="E3411">
        <v>0</v>
      </c>
      <c r="F3411">
        <v>0</v>
      </c>
      <c r="G3411">
        <v>0</v>
      </c>
      <c r="H3411">
        <v>4</v>
      </c>
      <c r="I3411">
        <v>34</v>
      </c>
      <c r="J3411" t="s">
        <v>1276</v>
      </c>
      <c r="K3411" t="str">
        <f>INDEX('Planning Periods'!$O$2:$O$540,MATCH('Table B Values'!A3411,'Planning Periods'!$A$2:$A$540,0))</f>
        <v>Orange County</v>
      </c>
    </row>
    <row r="3412" spans="1:11">
      <c r="A3412" t="s">
        <v>1049</v>
      </c>
      <c r="B3412">
        <v>2016</v>
      </c>
      <c r="C3412">
        <v>0</v>
      </c>
      <c r="D3412">
        <v>0</v>
      </c>
      <c r="E3412">
        <v>0</v>
      </c>
      <c r="F3412">
        <v>0</v>
      </c>
      <c r="G3412">
        <v>0</v>
      </c>
      <c r="H3412">
        <v>44</v>
      </c>
      <c r="I3412">
        <v>1</v>
      </c>
      <c r="J3412" t="s">
        <v>1276</v>
      </c>
      <c r="K3412" t="str">
        <f>INDEX('Planning Periods'!$O$2:$O$540,MATCH('Table B Values'!A3412,'Planning Periods'!$A$2:$A$540,0))</f>
        <v>Kern County</v>
      </c>
    </row>
    <row r="3413" spans="1:11">
      <c r="A3413" t="s">
        <v>873</v>
      </c>
      <c r="B3413">
        <v>2016</v>
      </c>
      <c r="C3413">
        <v>0</v>
      </c>
      <c r="D3413">
        <v>0</v>
      </c>
      <c r="E3413">
        <v>0</v>
      </c>
      <c r="F3413">
        <v>0</v>
      </c>
      <c r="G3413">
        <v>0</v>
      </c>
      <c r="H3413">
        <v>0</v>
      </c>
      <c r="I3413">
        <v>15</v>
      </c>
      <c r="J3413" t="s">
        <v>1276</v>
      </c>
      <c r="K3413" t="str">
        <f>INDEX('Planning Periods'!$O$2:$O$540,MATCH('Table B Values'!A3413,'Planning Periods'!$A$2:$A$540,0))</f>
        <v>Los Angeles County</v>
      </c>
    </row>
    <row r="3414" spans="1:11">
      <c r="A3414" t="s">
        <v>1065</v>
      </c>
      <c r="B3414">
        <v>2016</v>
      </c>
      <c r="C3414">
        <v>0</v>
      </c>
      <c r="D3414">
        <v>0</v>
      </c>
      <c r="E3414">
        <v>0</v>
      </c>
      <c r="F3414">
        <v>9</v>
      </c>
      <c r="G3414">
        <v>0</v>
      </c>
      <c r="H3414">
        <v>12</v>
      </c>
      <c r="I3414">
        <v>0</v>
      </c>
      <c r="J3414" t="s">
        <v>1276</v>
      </c>
      <c r="K3414" t="str">
        <f>INDEX('Planning Periods'!$O$2:$O$540,MATCH('Table B Values'!A3414,'Planning Periods'!$A$2:$A$540,0))</f>
        <v>Tulare County</v>
      </c>
    </row>
    <row r="3415" spans="1:11">
      <c r="A3415" t="s">
        <v>991</v>
      </c>
      <c r="B3415">
        <v>2016</v>
      </c>
      <c r="C3415">
        <v>0</v>
      </c>
      <c r="D3415">
        <v>3</v>
      </c>
      <c r="E3415">
        <v>0</v>
      </c>
      <c r="F3415">
        <v>0</v>
      </c>
      <c r="G3415">
        <v>0</v>
      </c>
      <c r="H3415">
        <v>4</v>
      </c>
      <c r="I3415">
        <v>17</v>
      </c>
      <c r="J3415" t="s">
        <v>1276</v>
      </c>
      <c r="K3415" t="str">
        <f>INDEX('Planning Periods'!$O$2:$O$540,MATCH('Table B Values'!A3415,'Planning Periods'!$A$2:$A$540,0))</f>
        <v>Del Norte County</v>
      </c>
    </row>
    <row r="3416" spans="1:11">
      <c r="A3416" t="s">
        <v>1052</v>
      </c>
      <c r="B3416">
        <v>2016</v>
      </c>
      <c r="C3416">
        <v>0</v>
      </c>
      <c r="D3416">
        <v>0</v>
      </c>
      <c r="E3416">
        <v>2</v>
      </c>
      <c r="F3416">
        <v>0</v>
      </c>
      <c r="G3416">
        <v>0</v>
      </c>
      <c r="H3416">
        <v>4</v>
      </c>
      <c r="I3416">
        <v>50</v>
      </c>
      <c r="J3416" t="s">
        <v>1276</v>
      </c>
      <c r="K3416" t="str">
        <f>INDEX('Planning Periods'!$O$2:$O$540,MATCH('Table B Values'!A3416,'Planning Periods'!$A$2:$A$540,0))</f>
        <v>Contra Costa County</v>
      </c>
    </row>
    <row r="3417" spans="1:11">
      <c r="A3417" t="s">
        <v>850</v>
      </c>
      <c r="B3417">
        <v>2016</v>
      </c>
      <c r="C3417">
        <v>42</v>
      </c>
      <c r="D3417">
        <v>0</v>
      </c>
      <c r="E3417">
        <v>19</v>
      </c>
      <c r="F3417">
        <v>8</v>
      </c>
      <c r="G3417">
        <v>0</v>
      </c>
      <c r="H3417">
        <v>16</v>
      </c>
      <c r="I3417">
        <v>183</v>
      </c>
      <c r="J3417" t="s">
        <v>1276</v>
      </c>
      <c r="K3417" t="str">
        <f>INDEX('Planning Periods'!$O$2:$O$540,MATCH('Table B Values'!A3417,'Planning Periods'!$A$2:$A$540,0))</f>
        <v>Yolo County</v>
      </c>
    </row>
    <row r="3418" spans="1:11">
      <c r="A3418" t="s">
        <v>995</v>
      </c>
      <c r="B3418">
        <v>2016</v>
      </c>
      <c r="C3418">
        <v>0</v>
      </c>
      <c r="D3418">
        <v>0</v>
      </c>
      <c r="E3418">
        <v>0</v>
      </c>
      <c r="F3418">
        <v>0</v>
      </c>
      <c r="G3418">
        <v>0</v>
      </c>
      <c r="H3418">
        <v>0</v>
      </c>
      <c r="I3418">
        <v>11</v>
      </c>
      <c r="J3418" t="s">
        <v>1276</v>
      </c>
      <c r="K3418" t="str">
        <f>INDEX('Planning Periods'!$O$2:$O$540,MATCH('Table B Values'!A3418,'Planning Periods'!$A$2:$A$540,0))</f>
        <v>San Diego County</v>
      </c>
    </row>
    <row r="3419" spans="1:11">
      <c r="A3419" t="s">
        <v>1159</v>
      </c>
      <c r="B3419">
        <v>2016</v>
      </c>
      <c r="C3419">
        <v>0</v>
      </c>
      <c r="D3419">
        <v>0</v>
      </c>
      <c r="E3419">
        <v>0</v>
      </c>
      <c r="F3419">
        <v>0</v>
      </c>
      <c r="G3419">
        <v>0</v>
      </c>
      <c r="H3419">
        <v>2</v>
      </c>
      <c r="I3419">
        <v>13</v>
      </c>
      <c r="J3419" t="s">
        <v>1276</v>
      </c>
      <c r="K3419" t="str">
        <f>INDEX('Planning Periods'!$O$2:$O$540,MATCH('Table B Values'!A3419,'Planning Periods'!$A$2:$A$540,0))</f>
        <v>Sonoma County</v>
      </c>
    </row>
    <row r="3420" spans="1:11">
      <c r="A3420" t="s">
        <v>1156</v>
      </c>
      <c r="B3420">
        <v>2016</v>
      </c>
      <c r="C3420">
        <v>0</v>
      </c>
      <c r="D3420">
        <v>0</v>
      </c>
      <c r="E3420">
        <v>5</v>
      </c>
      <c r="F3420">
        <v>0</v>
      </c>
      <c r="G3420">
        <v>0</v>
      </c>
      <c r="H3420">
        <v>395</v>
      </c>
      <c r="I3420">
        <v>689</v>
      </c>
      <c r="J3420" t="s">
        <v>1276</v>
      </c>
      <c r="K3420" t="str">
        <f>INDEX('Planning Periods'!$O$2:$O$540,MATCH('Table B Values'!A3420,'Planning Periods'!$A$2:$A$540,0))</f>
        <v>Fresno County</v>
      </c>
    </row>
    <row r="3421" spans="1:11">
      <c r="A3421" t="s">
        <v>1122</v>
      </c>
      <c r="B3421">
        <v>2016</v>
      </c>
      <c r="C3421">
        <v>0</v>
      </c>
      <c r="D3421">
        <v>0</v>
      </c>
      <c r="E3421">
        <v>0</v>
      </c>
      <c r="F3421">
        <v>0</v>
      </c>
      <c r="G3421">
        <v>0</v>
      </c>
      <c r="H3421">
        <v>0</v>
      </c>
      <c r="I3421">
        <v>0</v>
      </c>
      <c r="J3421" t="s">
        <v>1276</v>
      </c>
      <c r="K3421" t="str">
        <f>INDEX('Planning Periods'!$O$2:$O$540,MATCH('Table B Values'!A3421,'Planning Periods'!$A$2:$A$540,0))</f>
        <v>Riverside County</v>
      </c>
    </row>
    <row r="3422" spans="1:11">
      <c r="A3422" t="s">
        <v>1124</v>
      </c>
      <c r="B3422">
        <v>2016</v>
      </c>
      <c r="C3422">
        <v>0</v>
      </c>
      <c r="D3422">
        <v>0</v>
      </c>
      <c r="E3422">
        <v>0</v>
      </c>
      <c r="F3422">
        <v>0</v>
      </c>
      <c r="G3422">
        <v>0</v>
      </c>
      <c r="H3422">
        <v>1</v>
      </c>
      <c r="I3422">
        <v>0</v>
      </c>
      <c r="J3422" t="s">
        <v>1276</v>
      </c>
      <c r="K3422" t="str">
        <f>INDEX('Planning Periods'!$O$2:$O$540,MATCH('Table B Values'!A3422,'Planning Periods'!$A$2:$A$540,0))</f>
        <v>Lake County</v>
      </c>
    </row>
    <row r="3423" spans="1:11">
      <c r="A3423" t="s">
        <v>836</v>
      </c>
      <c r="B3423">
        <v>2016</v>
      </c>
      <c r="C3423">
        <v>22</v>
      </c>
      <c r="D3423">
        <v>0</v>
      </c>
      <c r="E3423">
        <v>186</v>
      </c>
      <c r="F3423">
        <v>0</v>
      </c>
      <c r="G3423">
        <v>0</v>
      </c>
      <c r="H3423">
        <v>2</v>
      </c>
      <c r="I3423">
        <v>849</v>
      </c>
      <c r="J3423" t="s">
        <v>1276</v>
      </c>
      <c r="K3423" t="str">
        <f>INDEX('Planning Periods'!$O$2:$O$540,MATCH('Table B Values'!A3423,'Planning Periods'!$A$2:$A$540,0))</f>
        <v>San Diego County</v>
      </c>
    </row>
    <row r="3424" spans="1:11">
      <c r="A3424" t="s">
        <v>1128</v>
      </c>
      <c r="B3424">
        <v>2016</v>
      </c>
      <c r="C3424">
        <v>0</v>
      </c>
      <c r="D3424">
        <v>0</v>
      </c>
      <c r="E3424">
        <v>0</v>
      </c>
      <c r="F3424">
        <v>0</v>
      </c>
      <c r="G3424">
        <v>0</v>
      </c>
      <c r="H3424">
        <v>24</v>
      </c>
      <c r="I3424">
        <v>0</v>
      </c>
      <c r="J3424" t="s">
        <v>1276</v>
      </c>
      <c r="K3424" t="str">
        <f>INDEX('Planning Periods'!$O$2:$O$540,MATCH('Table B Values'!A3424,'Planning Periods'!$A$2:$A$540,0))</f>
        <v>Sacramento County</v>
      </c>
    </row>
    <row r="3425" spans="1:11">
      <c r="A3425" t="s">
        <v>1157</v>
      </c>
      <c r="B3425">
        <v>2016</v>
      </c>
      <c r="C3425">
        <v>0</v>
      </c>
      <c r="D3425">
        <v>0</v>
      </c>
      <c r="E3425">
        <v>0</v>
      </c>
      <c r="F3425">
        <v>1</v>
      </c>
      <c r="G3425">
        <v>0</v>
      </c>
      <c r="H3425">
        <v>0</v>
      </c>
      <c r="I3425">
        <v>0</v>
      </c>
      <c r="J3425" t="s">
        <v>1276</v>
      </c>
      <c r="K3425" t="str">
        <f>INDEX('Planning Periods'!$O$2:$O$540,MATCH('Table B Values'!A3425,'Planning Periods'!$A$2:$A$540,0))</f>
        <v>Contra Costa County</v>
      </c>
    </row>
    <row r="3426" spans="1:11">
      <c r="A3426" t="s">
        <v>1267</v>
      </c>
      <c r="B3426">
        <v>2016</v>
      </c>
      <c r="C3426">
        <v>0</v>
      </c>
      <c r="D3426">
        <v>0</v>
      </c>
      <c r="E3426">
        <v>0</v>
      </c>
      <c r="F3426">
        <v>0</v>
      </c>
      <c r="G3426">
        <v>0</v>
      </c>
      <c r="H3426">
        <v>0</v>
      </c>
      <c r="I3426">
        <v>0</v>
      </c>
      <c r="J3426" t="s">
        <v>1276</v>
      </c>
      <c r="K3426" t="str">
        <f>INDEX('Planning Periods'!$O$2:$O$540,MATCH('Table B Values'!A3426,'Planning Periods'!$A$2:$A$540,0))</f>
        <v>Fresno County</v>
      </c>
    </row>
    <row r="3427" spans="1:11">
      <c r="A3427" t="s">
        <v>1082</v>
      </c>
      <c r="B3427">
        <v>2016</v>
      </c>
      <c r="C3427">
        <v>0</v>
      </c>
      <c r="D3427">
        <v>0</v>
      </c>
      <c r="E3427">
        <v>0</v>
      </c>
      <c r="F3427">
        <v>0</v>
      </c>
      <c r="G3427">
        <v>0</v>
      </c>
      <c r="H3427">
        <v>28</v>
      </c>
      <c r="I3427">
        <v>201</v>
      </c>
      <c r="J3427" t="s">
        <v>1276</v>
      </c>
      <c r="K3427" t="str">
        <f>INDEX('Planning Periods'!$O$2:$O$540,MATCH('Table B Values'!A3427,'Planning Periods'!$A$2:$A$540,0))</f>
        <v>Contra Costa County</v>
      </c>
    </row>
    <row r="3428" spans="1:11">
      <c r="A3428" t="s">
        <v>816</v>
      </c>
      <c r="B3428">
        <v>2016</v>
      </c>
      <c r="C3428">
        <v>0</v>
      </c>
      <c r="D3428">
        <v>0</v>
      </c>
      <c r="E3428">
        <v>0</v>
      </c>
      <c r="F3428">
        <v>0</v>
      </c>
      <c r="G3428">
        <v>0</v>
      </c>
      <c r="H3428">
        <v>57</v>
      </c>
      <c r="I3428">
        <v>8</v>
      </c>
      <c r="J3428" t="s">
        <v>1276</v>
      </c>
      <c r="K3428" t="str">
        <f>INDEX('Planning Periods'!$O$2:$O$540,MATCH('Table B Values'!A3428,'Planning Periods'!$A$2:$A$540,0))</f>
        <v>Riverside County</v>
      </c>
    </row>
    <row r="3429" spans="1:11">
      <c r="A3429" t="s">
        <v>1072</v>
      </c>
      <c r="B3429">
        <v>2016</v>
      </c>
      <c r="C3429">
        <v>0</v>
      </c>
      <c r="D3429">
        <v>0</v>
      </c>
      <c r="E3429">
        <v>0</v>
      </c>
      <c r="F3429">
        <v>0</v>
      </c>
      <c r="G3429">
        <v>0</v>
      </c>
      <c r="H3429">
        <v>0</v>
      </c>
      <c r="I3429">
        <v>63</v>
      </c>
      <c r="J3429" t="s">
        <v>1276</v>
      </c>
      <c r="K3429" t="str">
        <f>INDEX('Planning Periods'!$O$2:$O$540,MATCH('Table B Values'!A3429,'Planning Periods'!$A$2:$A$540,0))</f>
        <v>San Diego County</v>
      </c>
    </row>
    <row r="3430" spans="1:11">
      <c r="A3430" t="s">
        <v>1080</v>
      </c>
      <c r="B3430">
        <v>2016</v>
      </c>
      <c r="C3430">
        <v>19</v>
      </c>
      <c r="D3430">
        <v>0</v>
      </c>
      <c r="E3430">
        <v>3</v>
      </c>
      <c r="F3430">
        <v>0</v>
      </c>
      <c r="G3430">
        <v>0</v>
      </c>
      <c r="H3430">
        <v>0</v>
      </c>
      <c r="I3430">
        <v>55</v>
      </c>
      <c r="J3430" t="s">
        <v>1276</v>
      </c>
      <c r="K3430" t="str">
        <f>INDEX('Planning Periods'!$O$2:$O$540,MATCH('Table B Values'!A3430,'Planning Periods'!$A$2:$A$540,0))</f>
        <v>Contra Costa County</v>
      </c>
    </row>
    <row r="3431" spans="1:11">
      <c r="A3431" t="s">
        <v>1292</v>
      </c>
      <c r="B3431">
        <v>2016</v>
      </c>
      <c r="C3431">
        <v>0</v>
      </c>
      <c r="D3431">
        <v>0</v>
      </c>
      <c r="E3431">
        <v>0</v>
      </c>
      <c r="F3431">
        <v>0</v>
      </c>
      <c r="G3431">
        <v>0</v>
      </c>
      <c r="H3431">
        <v>0</v>
      </c>
      <c r="I3431">
        <v>0</v>
      </c>
      <c r="J3431" t="s">
        <v>1276</v>
      </c>
      <c r="K3431" t="str">
        <f>INDEX('Planning Periods'!$O$2:$O$540,MATCH('Table B Values'!A3431,'Planning Periods'!$A$2:$A$540,0))</f>
        <v>San Mateo County</v>
      </c>
    </row>
    <row r="3432" spans="1:11">
      <c r="A3432" t="s">
        <v>1126</v>
      </c>
      <c r="B3432">
        <v>2016</v>
      </c>
      <c r="C3432">
        <v>0</v>
      </c>
      <c r="D3432">
        <v>0</v>
      </c>
      <c r="E3432">
        <v>0</v>
      </c>
      <c r="F3432">
        <v>0</v>
      </c>
      <c r="G3432">
        <v>0</v>
      </c>
      <c r="H3432">
        <v>3</v>
      </c>
      <c r="I3432">
        <v>6</v>
      </c>
      <c r="J3432" t="s">
        <v>1276</v>
      </c>
      <c r="K3432" t="str">
        <f>INDEX('Planning Periods'!$O$2:$O$540,MATCH('Table B Values'!A3432,'Planning Periods'!$A$2:$A$540,0))</f>
        <v>San Bernardino County</v>
      </c>
    </row>
    <row r="3433" spans="1:11">
      <c r="A3433" t="s">
        <v>949</v>
      </c>
      <c r="B3433">
        <v>2016</v>
      </c>
      <c r="C3433">
        <v>0</v>
      </c>
      <c r="D3433">
        <v>0</v>
      </c>
      <c r="E3433">
        <v>0</v>
      </c>
      <c r="F3433">
        <v>2</v>
      </c>
      <c r="G3433">
        <v>0</v>
      </c>
      <c r="H3433">
        <v>7</v>
      </c>
      <c r="I3433">
        <v>2</v>
      </c>
      <c r="J3433" t="s">
        <v>1276</v>
      </c>
      <c r="K3433" t="str">
        <f>INDEX('Planning Periods'!$O$2:$O$540,MATCH('Table B Values'!A3433,'Planning Periods'!$A$2:$A$540,0))</f>
        <v>Colusa County</v>
      </c>
    </row>
    <row r="3434" spans="1:11">
      <c r="A3434" t="s">
        <v>886</v>
      </c>
      <c r="B3434">
        <v>2016</v>
      </c>
      <c r="C3434">
        <v>11</v>
      </c>
      <c r="D3434">
        <v>0</v>
      </c>
      <c r="E3434">
        <v>0</v>
      </c>
      <c r="F3434">
        <v>0</v>
      </c>
      <c r="G3434">
        <v>0</v>
      </c>
      <c r="H3434">
        <v>0</v>
      </c>
      <c r="I3434">
        <v>196</v>
      </c>
      <c r="J3434" t="s">
        <v>1276</v>
      </c>
      <c r="K3434" t="str">
        <f>INDEX('Planning Periods'!$O$2:$O$540,MATCH('Table B Values'!A3434,'Planning Periods'!$A$2:$A$540,0))</f>
        <v>Yuba County</v>
      </c>
    </row>
    <row r="3435" spans="1:11">
      <c r="A3435" t="s">
        <v>878</v>
      </c>
      <c r="B3435">
        <v>2016</v>
      </c>
      <c r="C3435">
        <v>0</v>
      </c>
      <c r="D3435">
        <v>0</v>
      </c>
      <c r="E3435">
        <v>30</v>
      </c>
      <c r="F3435">
        <v>0</v>
      </c>
      <c r="G3435">
        <v>0</v>
      </c>
      <c r="H3435">
        <v>17</v>
      </c>
      <c r="I3435">
        <v>102</v>
      </c>
      <c r="J3435" t="s">
        <v>1276</v>
      </c>
      <c r="K3435" t="str">
        <f>INDEX('Planning Periods'!$O$2:$O$540,MATCH('Table B Values'!A3435,'Planning Periods'!$A$2:$A$540,0))</f>
        <v>San Bernardino County</v>
      </c>
    </row>
    <row r="3436" spans="1:11">
      <c r="A3436" t="s">
        <v>871</v>
      </c>
      <c r="B3436">
        <v>2016</v>
      </c>
      <c r="C3436">
        <v>0</v>
      </c>
      <c r="D3436">
        <v>0</v>
      </c>
      <c r="E3436">
        <v>0</v>
      </c>
      <c r="F3436">
        <v>0</v>
      </c>
      <c r="G3436">
        <v>0</v>
      </c>
      <c r="H3436">
        <v>0</v>
      </c>
      <c r="I3436">
        <v>17</v>
      </c>
      <c r="J3436" t="s">
        <v>1276</v>
      </c>
      <c r="K3436" t="str">
        <f>INDEX('Planning Periods'!$O$2:$O$540,MATCH('Table B Values'!A3436,'Planning Periods'!$A$2:$A$540,0))</f>
        <v>San Bernardino County</v>
      </c>
    </row>
    <row r="3437" spans="1:11">
      <c r="A3437" t="s">
        <v>911</v>
      </c>
      <c r="B3437">
        <v>2016</v>
      </c>
      <c r="C3437">
        <v>0</v>
      </c>
      <c r="D3437">
        <v>0</v>
      </c>
      <c r="E3437">
        <v>2</v>
      </c>
      <c r="F3437">
        <v>0</v>
      </c>
      <c r="G3437">
        <v>0</v>
      </c>
      <c r="H3437">
        <v>1</v>
      </c>
      <c r="I3437">
        <v>0</v>
      </c>
      <c r="J3437" t="s">
        <v>1276</v>
      </c>
      <c r="K3437" t="str">
        <f>INDEX('Planning Periods'!$O$2:$O$540,MATCH('Table B Values'!A3437,'Planning Periods'!$A$2:$A$540,0))</f>
        <v>Glenn County</v>
      </c>
    </row>
    <row r="3438" spans="1:11">
      <c r="A3438" t="s">
        <v>860</v>
      </c>
      <c r="B3438">
        <v>2016</v>
      </c>
      <c r="C3438">
        <v>0</v>
      </c>
      <c r="D3438">
        <v>0</v>
      </c>
      <c r="E3438">
        <v>0</v>
      </c>
      <c r="F3438">
        <v>0</v>
      </c>
      <c r="G3438">
        <v>0</v>
      </c>
      <c r="H3438">
        <v>0</v>
      </c>
      <c r="I3438">
        <v>3</v>
      </c>
      <c r="J3438" t="s">
        <v>1276</v>
      </c>
      <c r="K3438" t="str">
        <f>INDEX('Planning Periods'!$O$2:$O$540,MATCH('Table B Values'!A3438,'Planning Periods'!$A$2:$A$540,0))</f>
        <v>Sonoma County</v>
      </c>
    </row>
    <row r="3439" spans="1:11">
      <c r="A3439" t="s">
        <v>862</v>
      </c>
      <c r="B3439">
        <v>2016</v>
      </c>
      <c r="C3439">
        <v>0</v>
      </c>
      <c r="D3439">
        <v>0</v>
      </c>
      <c r="E3439">
        <v>0</v>
      </c>
      <c r="F3439">
        <v>0</v>
      </c>
      <c r="G3439">
        <v>0</v>
      </c>
      <c r="H3439">
        <v>7</v>
      </c>
      <c r="I3439">
        <v>26</v>
      </c>
      <c r="J3439" t="s">
        <v>1276</v>
      </c>
      <c r="K3439" t="str">
        <f>INDEX('Planning Periods'!$O$2:$O$540,MATCH('Table B Values'!A3439,'Planning Periods'!$A$2:$A$540,0))</f>
        <v>Yolo County</v>
      </c>
    </row>
    <row r="3440" spans="1:11">
      <c r="A3440" t="s">
        <v>906</v>
      </c>
      <c r="B3440">
        <v>2016</v>
      </c>
      <c r="C3440">
        <v>0</v>
      </c>
      <c r="D3440">
        <v>0</v>
      </c>
      <c r="E3440">
        <v>0</v>
      </c>
      <c r="F3440">
        <v>0</v>
      </c>
      <c r="G3440">
        <v>0</v>
      </c>
      <c r="H3440">
        <v>9</v>
      </c>
      <c r="I3440">
        <v>141</v>
      </c>
      <c r="J3440" t="s">
        <v>1276</v>
      </c>
      <c r="K3440" t="str">
        <f>INDEX('Planning Periods'!$O$2:$O$540,MATCH('Table B Values'!A3440,'Planning Periods'!$A$2:$A$540,0))</f>
        <v>Riverside County</v>
      </c>
    </row>
    <row r="3441" spans="1:11">
      <c r="A3441" t="s">
        <v>917</v>
      </c>
      <c r="B3441">
        <v>2016</v>
      </c>
      <c r="C3441">
        <v>0</v>
      </c>
      <c r="D3441">
        <v>0</v>
      </c>
      <c r="E3441">
        <v>0</v>
      </c>
      <c r="F3441">
        <v>0</v>
      </c>
      <c r="G3441">
        <v>0</v>
      </c>
      <c r="H3441">
        <v>0</v>
      </c>
      <c r="I3441">
        <v>9</v>
      </c>
      <c r="J3441" t="s">
        <v>1276</v>
      </c>
      <c r="K3441" t="str">
        <f>INDEX('Planning Periods'!$O$2:$O$540,MATCH('Table B Values'!A3441,'Planning Periods'!$A$2:$A$540,0))</f>
        <v>Orange County</v>
      </c>
    </row>
    <row r="3442" spans="1:11">
      <c r="A3442" t="s">
        <v>919</v>
      </c>
      <c r="B3442">
        <v>2016</v>
      </c>
      <c r="C3442">
        <v>0</v>
      </c>
      <c r="D3442">
        <v>0</v>
      </c>
      <c r="E3442">
        <v>0</v>
      </c>
      <c r="F3442">
        <v>0</v>
      </c>
      <c r="G3442">
        <v>0</v>
      </c>
      <c r="H3442">
        <v>0</v>
      </c>
      <c r="I3442">
        <v>0</v>
      </c>
      <c r="J3442" t="s">
        <v>1276</v>
      </c>
      <c r="K3442" t="str">
        <f>INDEX('Planning Periods'!$O$2:$O$540,MATCH('Table B Values'!A3442,'Planning Periods'!$A$2:$A$540,0))</f>
        <v>Imperial County</v>
      </c>
    </row>
    <row r="3443" spans="1:11">
      <c r="A3443" t="s">
        <v>914</v>
      </c>
      <c r="B3443">
        <v>2016</v>
      </c>
      <c r="C3443">
        <v>0</v>
      </c>
      <c r="D3443">
        <v>0</v>
      </c>
      <c r="E3443">
        <v>0</v>
      </c>
      <c r="F3443">
        <v>0</v>
      </c>
      <c r="G3443">
        <v>0</v>
      </c>
      <c r="H3443">
        <v>13</v>
      </c>
      <c r="I3443" s="359">
        <v>38</v>
      </c>
      <c r="J3443" t="s">
        <v>1276</v>
      </c>
      <c r="K3443" t="str">
        <f>INDEX('Planning Periods'!$O$2:$O$540,MATCH('Table B Values'!A3443,'Planning Periods'!$A$2:$A$540,0))</f>
        <v>Los Angeles County</v>
      </c>
    </row>
    <row r="3444" spans="1:11">
      <c r="A3444" t="s">
        <v>865</v>
      </c>
      <c r="B3444">
        <v>2016</v>
      </c>
      <c r="C3444">
        <v>0</v>
      </c>
      <c r="D3444">
        <v>3</v>
      </c>
      <c r="E3444">
        <v>0</v>
      </c>
      <c r="F3444">
        <v>3</v>
      </c>
      <c r="G3444">
        <v>0</v>
      </c>
      <c r="H3444">
        <v>1</v>
      </c>
      <c r="I3444">
        <v>0</v>
      </c>
      <c r="J3444" t="s">
        <v>1276</v>
      </c>
      <c r="K3444" t="str">
        <f>INDEX('Planning Periods'!$O$2:$O$540,MATCH('Table B Values'!A3444,'Planning Periods'!$A$2:$A$540,0))</f>
        <v>Tulare County</v>
      </c>
    </row>
    <row r="3445" spans="1:11">
      <c r="A3445" t="s">
        <v>868</v>
      </c>
      <c r="B3445">
        <v>2016</v>
      </c>
      <c r="C3445">
        <v>0</v>
      </c>
      <c r="D3445">
        <v>0</v>
      </c>
      <c r="E3445">
        <v>0</v>
      </c>
      <c r="F3445">
        <v>0</v>
      </c>
      <c r="G3445">
        <v>0</v>
      </c>
      <c r="H3445">
        <v>1</v>
      </c>
      <c r="I3445">
        <v>0</v>
      </c>
      <c r="J3445" t="s">
        <v>1276</v>
      </c>
      <c r="K3445" t="str">
        <f>INDEX('Planning Periods'!$O$2:$O$540,MATCH('Table B Values'!A3445,'Planning Periods'!$A$2:$A$540,0))</f>
        <v>Napa County</v>
      </c>
    </row>
    <row r="3446" spans="1:11">
      <c r="A3446" t="s">
        <v>880</v>
      </c>
      <c r="B3446">
        <v>2016</v>
      </c>
      <c r="C3446">
        <v>0</v>
      </c>
      <c r="D3446">
        <v>0</v>
      </c>
      <c r="E3446">
        <v>0</v>
      </c>
      <c r="F3446">
        <v>0</v>
      </c>
      <c r="G3446">
        <v>0</v>
      </c>
      <c r="H3446">
        <v>0</v>
      </c>
      <c r="I3446">
        <v>0</v>
      </c>
      <c r="J3446" t="s">
        <v>1276</v>
      </c>
      <c r="K3446" t="str">
        <f>INDEX('Planning Periods'!$O$2:$O$540,MATCH('Table B Values'!A3446,'Planning Periods'!$A$2:$A$540,0))</f>
        <v>Siskiyou County</v>
      </c>
    </row>
    <row r="3447" spans="1:11">
      <c r="A3447" t="s">
        <v>883</v>
      </c>
      <c r="B3447">
        <v>2016</v>
      </c>
      <c r="C3447">
        <v>1</v>
      </c>
      <c r="D3447">
        <v>0</v>
      </c>
      <c r="E3447">
        <v>5</v>
      </c>
      <c r="F3447">
        <v>0</v>
      </c>
      <c r="G3447">
        <v>0</v>
      </c>
      <c r="H3447">
        <v>47</v>
      </c>
      <c r="I3447">
        <v>0</v>
      </c>
      <c r="J3447" t="s">
        <v>1276</v>
      </c>
      <c r="K3447" t="str">
        <f>INDEX('Planning Periods'!$O$2:$O$540,MATCH('Table B Values'!A3447,'Planning Periods'!$A$2:$A$540,0))</f>
        <v>Sutter County</v>
      </c>
    </row>
    <row r="3448" spans="1:11">
      <c r="A3448" t="s">
        <v>855</v>
      </c>
      <c r="B3448">
        <v>2016</v>
      </c>
      <c r="C3448">
        <v>20</v>
      </c>
      <c r="D3448">
        <v>4</v>
      </c>
      <c r="E3448">
        <v>4</v>
      </c>
      <c r="F3448">
        <v>0</v>
      </c>
      <c r="G3448">
        <v>0</v>
      </c>
      <c r="H3448">
        <v>0</v>
      </c>
      <c r="I3448">
        <v>130</v>
      </c>
      <c r="J3448" t="s">
        <v>1276</v>
      </c>
      <c r="K3448" t="str">
        <f>INDEX('Planning Periods'!$O$2:$O$540,MATCH('Table B Values'!A3448,'Planning Periods'!$A$2:$A$540,0))</f>
        <v>Orange County</v>
      </c>
    </row>
    <row r="3449" spans="1:11">
      <c r="A3449" t="s">
        <v>807</v>
      </c>
      <c r="B3449">
        <v>2016</v>
      </c>
      <c r="C3449">
        <v>0</v>
      </c>
      <c r="D3449">
        <v>0</v>
      </c>
      <c r="E3449">
        <v>1</v>
      </c>
      <c r="F3449">
        <v>0</v>
      </c>
      <c r="G3449">
        <v>0</v>
      </c>
      <c r="H3449">
        <v>67</v>
      </c>
      <c r="I3449">
        <v>199</v>
      </c>
      <c r="J3449" t="s">
        <v>1276</v>
      </c>
      <c r="K3449" t="str">
        <f>INDEX('Planning Periods'!$O$2:$O$540,MATCH('Table B Values'!A3449,'Planning Periods'!$A$2:$A$540,0))</f>
        <v>Yolo County</v>
      </c>
    </row>
    <row r="3450" spans="1:11">
      <c r="A3450" t="s">
        <v>851</v>
      </c>
      <c r="B3450">
        <v>2016</v>
      </c>
      <c r="C3450">
        <v>0</v>
      </c>
      <c r="D3450">
        <v>5</v>
      </c>
      <c r="E3450">
        <v>0</v>
      </c>
      <c r="F3450">
        <v>1</v>
      </c>
      <c r="G3450">
        <v>0</v>
      </c>
      <c r="H3450">
        <v>1</v>
      </c>
      <c r="I3450">
        <v>8</v>
      </c>
      <c r="J3450" t="s">
        <v>1276</v>
      </c>
      <c r="K3450" t="str">
        <f>INDEX('Planning Periods'!$O$2:$O$540,MATCH('Table B Values'!A3450,'Planning Periods'!$A$2:$A$540,0))</f>
        <v>San Mateo County</v>
      </c>
    </row>
    <row r="3451" spans="1:11">
      <c r="A3451" t="s">
        <v>775</v>
      </c>
      <c r="B3451">
        <v>2016</v>
      </c>
      <c r="C3451">
        <v>40</v>
      </c>
      <c r="D3451">
        <v>0</v>
      </c>
      <c r="E3451">
        <v>0</v>
      </c>
      <c r="F3451">
        <v>4</v>
      </c>
      <c r="G3451">
        <v>0</v>
      </c>
      <c r="H3451">
        <v>7</v>
      </c>
      <c r="I3451">
        <v>3</v>
      </c>
      <c r="J3451" t="s">
        <v>1276</v>
      </c>
      <c r="K3451" t="str">
        <f>INDEX('Planning Periods'!$O$2:$O$540,MATCH('Table B Values'!A3451,'Planning Periods'!$A$2:$A$540,0))</f>
        <v>Yolo County</v>
      </c>
    </row>
    <row r="3452" spans="1:11">
      <c r="A3452" t="s">
        <v>862</v>
      </c>
      <c r="B3452">
        <v>2015</v>
      </c>
      <c r="C3452">
        <v>0</v>
      </c>
      <c r="D3452">
        <v>0</v>
      </c>
      <c r="E3452">
        <v>0</v>
      </c>
      <c r="F3452">
        <v>0</v>
      </c>
      <c r="G3452">
        <v>0</v>
      </c>
      <c r="H3452">
        <v>0</v>
      </c>
      <c r="I3452">
        <v>32</v>
      </c>
      <c r="J3452" t="s">
        <v>1276</v>
      </c>
      <c r="K3452" t="str">
        <f>INDEX('Planning Periods'!$O$2:$O$540,MATCH('Table B Values'!A3452,'Planning Periods'!$A$2:$A$540,0))</f>
        <v>Yolo County</v>
      </c>
    </row>
    <row r="3453" spans="1:11">
      <c r="A3453" t="s">
        <v>865</v>
      </c>
      <c r="B3453">
        <v>2015</v>
      </c>
      <c r="C3453">
        <v>0</v>
      </c>
      <c r="D3453">
        <v>0</v>
      </c>
      <c r="E3453">
        <v>0</v>
      </c>
      <c r="F3453">
        <v>0</v>
      </c>
      <c r="G3453">
        <v>0</v>
      </c>
      <c r="H3453">
        <v>6</v>
      </c>
      <c r="I3453">
        <v>0</v>
      </c>
      <c r="J3453" t="s">
        <v>1276</v>
      </c>
      <c r="K3453" t="str">
        <f>INDEX('Planning Periods'!$O$2:$O$540,MATCH('Table B Values'!A3453,'Planning Periods'!$A$2:$A$540,0))</f>
        <v>Tulare County</v>
      </c>
    </row>
    <row r="3454" spans="1:11">
      <c r="A3454" t="s">
        <v>807</v>
      </c>
      <c r="B3454">
        <v>2015</v>
      </c>
      <c r="C3454">
        <v>0</v>
      </c>
      <c r="D3454">
        <v>0</v>
      </c>
      <c r="E3454">
        <v>1</v>
      </c>
      <c r="F3454">
        <v>0</v>
      </c>
      <c r="G3454">
        <v>0</v>
      </c>
      <c r="H3454">
        <v>37</v>
      </c>
      <c r="I3454">
        <v>114</v>
      </c>
      <c r="J3454" t="s">
        <v>1276</v>
      </c>
      <c r="K3454" t="str">
        <f>INDEX('Planning Periods'!$O$2:$O$540,MATCH('Table B Values'!A3454,'Planning Periods'!$A$2:$A$540,0))</f>
        <v>Yolo County</v>
      </c>
    </row>
    <row r="3455" spans="1:11">
      <c r="A3455" t="s">
        <v>860</v>
      </c>
      <c r="B3455">
        <v>2015</v>
      </c>
      <c r="C3455">
        <v>0</v>
      </c>
      <c r="D3455">
        <v>0</v>
      </c>
      <c r="E3455">
        <v>0</v>
      </c>
      <c r="F3455">
        <v>0</v>
      </c>
      <c r="G3455">
        <v>0</v>
      </c>
      <c r="H3455">
        <v>0</v>
      </c>
      <c r="I3455">
        <v>55</v>
      </c>
      <c r="J3455" t="s">
        <v>1276</v>
      </c>
      <c r="K3455" t="str">
        <f>INDEX('Planning Periods'!$O$2:$O$540,MATCH('Table B Values'!A3455,'Planning Periods'!$A$2:$A$540,0))</f>
        <v>Sonoma County</v>
      </c>
    </row>
    <row r="3456" spans="1:11">
      <c r="A3456" t="s">
        <v>914</v>
      </c>
      <c r="B3456">
        <v>2015</v>
      </c>
      <c r="C3456">
        <v>0</v>
      </c>
      <c r="D3456">
        <v>0</v>
      </c>
      <c r="E3456">
        <v>0</v>
      </c>
      <c r="F3456">
        <v>0</v>
      </c>
      <c r="G3456">
        <v>0</v>
      </c>
      <c r="H3456">
        <v>78</v>
      </c>
      <c r="I3456">
        <v>0</v>
      </c>
      <c r="J3456" t="s">
        <v>1276</v>
      </c>
      <c r="K3456" t="str">
        <f>INDEX('Planning Periods'!$O$2:$O$540,MATCH('Table B Values'!A3456,'Planning Periods'!$A$2:$A$540,0))</f>
        <v>Los Angeles County</v>
      </c>
    </row>
    <row r="3457" spans="1:11">
      <c r="A3457" t="s">
        <v>906</v>
      </c>
      <c r="B3457">
        <v>2015</v>
      </c>
      <c r="C3457">
        <v>0</v>
      </c>
      <c r="D3457">
        <v>0</v>
      </c>
      <c r="E3457">
        <v>0</v>
      </c>
      <c r="F3457">
        <v>0</v>
      </c>
      <c r="G3457">
        <v>0</v>
      </c>
      <c r="H3457">
        <v>2</v>
      </c>
      <c r="I3457">
        <v>12</v>
      </c>
      <c r="J3457" t="s">
        <v>1276</v>
      </c>
      <c r="K3457" t="str">
        <f>INDEX('Planning Periods'!$O$2:$O$540,MATCH('Table B Values'!A3457,'Planning Periods'!$A$2:$A$540,0))</f>
        <v>Riverside County</v>
      </c>
    </row>
    <row r="3458" spans="1:11">
      <c r="A3458" t="s">
        <v>911</v>
      </c>
      <c r="B3458">
        <v>2015</v>
      </c>
      <c r="C3458">
        <v>49</v>
      </c>
      <c r="D3458">
        <v>0</v>
      </c>
      <c r="E3458">
        <v>0</v>
      </c>
      <c r="F3458">
        <v>0</v>
      </c>
      <c r="G3458">
        <v>0</v>
      </c>
      <c r="H3458">
        <v>0</v>
      </c>
      <c r="I3458">
        <v>0</v>
      </c>
      <c r="J3458" t="s">
        <v>1276</v>
      </c>
      <c r="K3458" t="str">
        <f>INDEX('Planning Periods'!$O$2:$O$540,MATCH('Table B Values'!A3458,'Planning Periods'!$A$2:$A$540,0))</f>
        <v>Glenn County</v>
      </c>
    </row>
    <row r="3459" spans="1:11">
      <c r="A3459" t="s">
        <v>851</v>
      </c>
      <c r="B3459">
        <v>2015</v>
      </c>
      <c r="C3459">
        <v>0</v>
      </c>
      <c r="D3459">
        <v>1</v>
      </c>
      <c r="E3459">
        <v>0</v>
      </c>
      <c r="F3459">
        <v>0</v>
      </c>
      <c r="G3459">
        <v>0</v>
      </c>
      <c r="H3459">
        <v>0</v>
      </c>
      <c r="I3459">
        <v>4</v>
      </c>
      <c r="J3459" t="s">
        <v>1276</v>
      </c>
      <c r="K3459" t="str">
        <f>INDEX('Planning Periods'!$O$2:$O$540,MATCH('Table B Values'!A3459,'Planning Periods'!$A$2:$A$540,0))</f>
        <v>San Mateo County</v>
      </c>
    </row>
    <row r="3460" spans="1:11">
      <c r="A3460" t="s">
        <v>883</v>
      </c>
      <c r="B3460">
        <v>2015</v>
      </c>
      <c r="C3460">
        <v>0</v>
      </c>
      <c r="D3460">
        <v>0</v>
      </c>
      <c r="E3460">
        <v>2</v>
      </c>
      <c r="F3460">
        <v>0</v>
      </c>
      <c r="G3460">
        <v>0</v>
      </c>
      <c r="H3460">
        <v>45</v>
      </c>
      <c r="I3460">
        <v>0</v>
      </c>
      <c r="J3460" t="s">
        <v>1276</v>
      </c>
      <c r="K3460" t="str">
        <f>INDEX('Planning Periods'!$O$2:$O$540,MATCH('Table B Values'!A3460,'Planning Periods'!$A$2:$A$540,0))</f>
        <v>Sutter County</v>
      </c>
    </row>
    <row r="3461" spans="1:11">
      <c r="A3461" t="s">
        <v>886</v>
      </c>
      <c r="B3461">
        <v>2015</v>
      </c>
      <c r="C3461">
        <v>22</v>
      </c>
      <c r="D3461">
        <v>0</v>
      </c>
      <c r="E3461">
        <v>0</v>
      </c>
      <c r="F3461">
        <v>0</v>
      </c>
      <c r="G3461">
        <v>0</v>
      </c>
      <c r="H3461">
        <v>0</v>
      </c>
      <c r="I3461">
        <v>197</v>
      </c>
      <c r="J3461" t="s">
        <v>1276</v>
      </c>
      <c r="K3461" t="str">
        <f>INDEX('Planning Periods'!$O$2:$O$540,MATCH('Table B Values'!A3461,'Planning Periods'!$A$2:$A$540,0))</f>
        <v>Yuba County</v>
      </c>
    </row>
    <row r="3462" spans="1:11">
      <c r="A3462" t="s">
        <v>878</v>
      </c>
      <c r="B3462">
        <v>2015</v>
      </c>
      <c r="C3462">
        <v>42</v>
      </c>
      <c r="D3462">
        <v>0</v>
      </c>
      <c r="E3462">
        <v>7</v>
      </c>
      <c r="F3462">
        <v>31</v>
      </c>
      <c r="G3462">
        <v>0</v>
      </c>
      <c r="H3462">
        <v>0</v>
      </c>
      <c r="I3462">
        <v>111</v>
      </c>
      <c r="J3462" t="s">
        <v>1276</v>
      </c>
      <c r="K3462" t="str">
        <f>INDEX('Planning Periods'!$O$2:$O$540,MATCH('Table B Values'!A3462,'Planning Periods'!$A$2:$A$540,0))</f>
        <v>San Bernardino County</v>
      </c>
    </row>
    <row r="3463" spans="1:11">
      <c r="A3463" t="s">
        <v>880</v>
      </c>
      <c r="B3463">
        <v>2015</v>
      </c>
      <c r="C3463">
        <v>0</v>
      </c>
      <c r="D3463">
        <v>0</v>
      </c>
      <c r="E3463">
        <v>0</v>
      </c>
      <c r="F3463">
        <v>0</v>
      </c>
      <c r="G3463">
        <v>0</v>
      </c>
      <c r="H3463">
        <v>2</v>
      </c>
      <c r="I3463">
        <v>0</v>
      </c>
      <c r="J3463" t="s">
        <v>1276</v>
      </c>
      <c r="K3463" t="str">
        <f>INDEX('Planning Periods'!$O$2:$O$540,MATCH('Table B Values'!A3463,'Planning Periods'!$A$2:$A$540,0))</f>
        <v>Siskiyou County</v>
      </c>
    </row>
    <row r="3464" spans="1:11">
      <c r="A3464" t="s">
        <v>775</v>
      </c>
      <c r="B3464">
        <v>2015</v>
      </c>
      <c r="C3464">
        <v>0</v>
      </c>
      <c r="D3464">
        <v>0</v>
      </c>
      <c r="E3464">
        <v>0</v>
      </c>
      <c r="F3464">
        <v>1</v>
      </c>
      <c r="G3464">
        <v>0</v>
      </c>
      <c r="H3464">
        <v>2</v>
      </c>
      <c r="I3464">
        <v>8</v>
      </c>
      <c r="J3464" t="s">
        <v>1276</v>
      </c>
      <c r="K3464" t="str">
        <f>INDEX('Planning Periods'!$O$2:$O$540,MATCH('Table B Values'!A3464,'Planning Periods'!$A$2:$A$540,0))</f>
        <v>Yolo County</v>
      </c>
    </row>
    <row r="3465" spans="1:11">
      <c r="A3465" t="s">
        <v>855</v>
      </c>
      <c r="B3465">
        <v>2015</v>
      </c>
      <c r="C3465">
        <v>54</v>
      </c>
      <c r="D3465">
        <v>3</v>
      </c>
      <c r="E3465">
        <v>14</v>
      </c>
      <c r="F3465">
        <v>0</v>
      </c>
      <c r="G3465">
        <v>0</v>
      </c>
      <c r="H3465">
        <v>14</v>
      </c>
      <c r="I3465">
        <v>285</v>
      </c>
      <c r="J3465" t="s">
        <v>1276</v>
      </c>
      <c r="K3465" t="str">
        <f>INDEX('Planning Periods'!$O$2:$O$540,MATCH('Table B Values'!A3465,'Planning Periods'!$A$2:$A$540,0))</f>
        <v>Orange County</v>
      </c>
    </row>
    <row r="3466" spans="1:11">
      <c r="A3466" t="s">
        <v>868</v>
      </c>
      <c r="B3466">
        <v>2015</v>
      </c>
      <c r="C3466">
        <v>1</v>
      </c>
      <c r="D3466">
        <v>0</v>
      </c>
      <c r="E3466">
        <v>1</v>
      </c>
      <c r="F3466">
        <v>0</v>
      </c>
      <c r="G3466">
        <v>0</v>
      </c>
      <c r="H3466">
        <v>6</v>
      </c>
      <c r="I3466">
        <v>11</v>
      </c>
      <c r="J3466" t="s">
        <v>1276</v>
      </c>
      <c r="K3466" t="str">
        <f>INDEX('Planning Periods'!$O$2:$O$540,MATCH('Table B Values'!A3466,'Planning Periods'!$A$2:$A$540,0))</f>
        <v>Napa County</v>
      </c>
    </row>
    <row r="3467" spans="1:11">
      <c r="A3467" t="s">
        <v>848</v>
      </c>
      <c r="B3467">
        <v>2015</v>
      </c>
      <c r="C3467">
        <v>9</v>
      </c>
      <c r="D3467">
        <v>0</v>
      </c>
      <c r="E3467">
        <v>106</v>
      </c>
      <c r="F3467">
        <v>0</v>
      </c>
      <c r="G3467">
        <v>0</v>
      </c>
      <c r="H3467">
        <v>132</v>
      </c>
      <c r="I3467">
        <v>367</v>
      </c>
      <c r="J3467" t="s">
        <v>1276</v>
      </c>
      <c r="K3467" t="str">
        <f>INDEX('Planning Periods'!$O$2:$O$540,MATCH('Table B Values'!A3467,'Planning Periods'!$A$2:$A$540,0))</f>
        <v>Tulare County</v>
      </c>
    </row>
    <row r="3468" spans="1:11">
      <c r="A3468" t="s">
        <v>897</v>
      </c>
      <c r="B3468">
        <v>2015</v>
      </c>
      <c r="C3468">
        <v>0</v>
      </c>
      <c r="D3468">
        <v>0</v>
      </c>
      <c r="E3468">
        <v>0</v>
      </c>
      <c r="F3468">
        <v>0</v>
      </c>
      <c r="G3468">
        <v>0</v>
      </c>
      <c r="H3468">
        <v>0</v>
      </c>
      <c r="I3468">
        <v>415</v>
      </c>
      <c r="J3468" t="s">
        <v>1276</v>
      </c>
      <c r="K3468" t="str">
        <f>INDEX('Planning Periods'!$O$2:$O$540,MATCH('Table B Values'!A3468,'Planning Periods'!$A$2:$A$540,0))</f>
        <v>San Diego County</v>
      </c>
    </row>
    <row r="3469" spans="1:11">
      <c r="A3469" t="s">
        <v>902</v>
      </c>
      <c r="B3469">
        <v>2015</v>
      </c>
      <c r="C3469">
        <v>0</v>
      </c>
      <c r="D3469">
        <v>0</v>
      </c>
      <c r="E3469">
        <v>0</v>
      </c>
      <c r="F3469">
        <v>0</v>
      </c>
      <c r="G3469">
        <v>0</v>
      </c>
      <c r="H3469">
        <v>3</v>
      </c>
      <c r="I3469">
        <v>562</v>
      </c>
      <c r="J3469" t="s">
        <v>1276</v>
      </c>
      <c r="K3469" t="str">
        <f>INDEX('Planning Periods'!$O$2:$O$540,MATCH('Table B Values'!A3469,'Planning Periods'!$A$2:$A$540,0))</f>
        <v>Contra Costa County</v>
      </c>
    </row>
    <row r="3470" spans="1:11">
      <c r="A3470" t="s">
        <v>793</v>
      </c>
      <c r="B3470">
        <v>2015</v>
      </c>
      <c r="C3470">
        <v>0</v>
      </c>
      <c r="D3470">
        <v>8</v>
      </c>
      <c r="E3470">
        <v>0</v>
      </c>
      <c r="F3470">
        <v>12</v>
      </c>
      <c r="G3470">
        <v>0</v>
      </c>
      <c r="H3470">
        <v>13</v>
      </c>
      <c r="I3470">
        <v>46</v>
      </c>
      <c r="J3470" t="s">
        <v>1276</v>
      </c>
      <c r="K3470" t="str">
        <f>INDEX('Planning Periods'!$O$2:$O$540,MATCH('Table B Values'!A3470,'Planning Periods'!$A$2:$A$540,0))</f>
        <v>Ventura County</v>
      </c>
    </row>
    <row r="3471" spans="1:11">
      <c r="A3471" t="s">
        <v>805</v>
      </c>
      <c r="B3471">
        <v>2015</v>
      </c>
      <c r="C3471">
        <v>0</v>
      </c>
      <c r="D3471">
        <v>0</v>
      </c>
      <c r="E3471">
        <v>0</v>
      </c>
      <c r="F3471">
        <v>0</v>
      </c>
      <c r="G3471">
        <v>0</v>
      </c>
      <c r="H3471">
        <v>0</v>
      </c>
      <c r="I3471">
        <v>100</v>
      </c>
      <c r="J3471" t="s">
        <v>1276</v>
      </c>
      <c r="K3471" t="str">
        <f>INDEX('Planning Periods'!$O$2:$O$540,MATCH('Table B Values'!A3471,'Planning Periods'!$A$2:$A$540,0))</f>
        <v>San Bernardino County</v>
      </c>
    </row>
    <row r="3472" spans="1:11">
      <c r="A3472" t="s">
        <v>808</v>
      </c>
      <c r="B3472">
        <v>2015</v>
      </c>
      <c r="C3472">
        <v>20</v>
      </c>
      <c r="D3472">
        <v>0</v>
      </c>
      <c r="E3472">
        <v>46</v>
      </c>
      <c r="F3472">
        <v>0</v>
      </c>
      <c r="G3472">
        <v>0</v>
      </c>
      <c r="H3472">
        <v>158</v>
      </c>
      <c r="I3472">
        <v>212</v>
      </c>
      <c r="J3472" t="s">
        <v>1276</v>
      </c>
      <c r="K3472" t="str">
        <f>INDEX('Planning Periods'!$O$2:$O$540,MATCH('Table B Values'!A3472,'Planning Periods'!$A$2:$A$540,0))</f>
        <v>Solano County</v>
      </c>
    </row>
    <row r="3473" spans="1:11">
      <c r="A3473" t="s">
        <v>802</v>
      </c>
      <c r="B3473">
        <v>2015</v>
      </c>
      <c r="C3473">
        <v>49</v>
      </c>
      <c r="D3473">
        <v>0</v>
      </c>
      <c r="E3473">
        <v>0</v>
      </c>
      <c r="F3473">
        <v>0</v>
      </c>
      <c r="G3473">
        <v>0</v>
      </c>
      <c r="H3473">
        <v>41</v>
      </c>
      <c r="I3473">
        <v>55</v>
      </c>
      <c r="J3473" t="s">
        <v>1276</v>
      </c>
      <c r="K3473" t="str">
        <f>INDEX('Planning Periods'!$O$2:$O$540,MATCH('Table B Values'!A3473,'Planning Periods'!$A$2:$A$540,0))</f>
        <v>Ventura County</v>
      </c>
    </row>
    <row r="3474" spans="1:11">
      <c r="A3474" t="s">
        <v>894</v>
      </c>
      <c r="B3474">
        <v>2015</v>
      </c>
      <c r="C3474">
        <v>0</v>
      </c>
      <c r="D3474">
        <v>0</v>
      </c>
      <c r="E3474">
        <v>0</v>
      </c>
      <c r="F3474">
        <v>8</v>
      </c>
      <c r="G3474">
        <v>0</v>
      </c>
      <c r="H3474">
        <v>0</v>
      </c>
      <c r="I3474">
        <v>37</v>
      </c>
      <c r="J3474" t="s">
        <v>1276</v>
      </c>
      <c r="K3474" t="str">
        <f>INDEX('Planning Periods'!$O$2:$O$540,MATCH('Table B Values'!A3474,'Planning Periods'!$A$2:$A$540,0))</f>
        <v>Kern County</v>
      </c>
    </row>
    <row r="3475" spans="1:11">
      <c r="A3475" t="s">
        <v>966</v>
      </c>
      <c r="B3475">
        <v>2015</v>
      </c>
      <c r="C3475">
        <v>0</v>
      </c>
      <c r="D3475">
        <v>0</v>
      </c>
      <c r="E3475">
        <v>0</v>
      </c>
      <c r="F3475">
        <v>0</v>
      </c>
      <c r="G3475">
        <v>0</v>
      </c>
      <c r="H3475">
        <v>0</v>
      </c>
      <c r="I3475">
        <v>1</v>
      </c>
      <c r="J3475" t="s">
        <v>1276</v>
      </c>
      <c r="K3475" t="str">
        <f>INDEX('Planning Periods'!$O$2:$O$540,MATCH('Table B Values'!A3475,'Planning Periods'!$A$2:$A$540,0))</f>
        <v>Los Angeles County</v>
      </c>
    </row>
    <row r="3476" spans="1:11">
      <c r="A3476" t="s">
        <v>917</v>
      </c>
      <c r="B3476">
        <v>2015</v>
      </c>
      <c r="C3476">
        <v>0</v>
      </c>
      <c r="D3476">
        <v>0</v>
      </c>
      <c r="E3476">
        <v>0</v>
      </c>
      <c r="F3476">
        <v>0</v>
      </c>
      <c r="G3476">
        <v>0</v>
      </c>
      <c r="H3476">
        <v>0</v>
      </c>
      <c r="I3476">
        <v>81</v>
      </c>
      <c r="J3476" t="s">
        <v>1276</v>
      </c>
      <c r="K3476" t="str">
        <f>INDEX('Planning Periods'!$O$2:$O$540,MATCH('Table B Values'!A3476,'Planning Periods'!$A$2:$A$540,0))</f>
        <v>Orange County</v>
      </c>
    </row>
    <row r="3477" spans="1:11">
      <c r="A3477" t="s">
        <v>919</v>
      </c>
      <c r="B3477">
        <v>2015</v>
      </c>
      <c r="C3477">
        <v>0</v>
      </c>
      <c r="D3477">
        <v>0</v>
      </c>
      <c r="E3477">
        <v>0</v>
      </c>
      <c r="F3477">
        <v>0</v>
      </c>
      <c r="G3477">
        <v>0</v>
      </c>
      <c r="H3477">
        <v>0</v>
      </c>
      <c r="I3477">
        <v>0</v>
      </c>
      <c r="J3477" t="s">
        <v>1276</v>
      </c>
      <c r="K3477" t="str">
        <f>INDEX('Planning Periods'!$O$2:$O$540,MATCH('Table B Values'!A3477,'Planning Periods'!$A$2:$A$540,0))</f>
        <v>Imperial County</v>
      </c>
    </row>
    <row r="3478" spans="1:11">
      <c r="A3478" t="s">
        <v>908</v>
      </c>
      <c r="B3478">
        <v>2015</v>
      </c>
      <c r="C3478">
        <v>58</v>
      </c>
      <c r="D3478">
        <v>0</v>
      </c>
      <c r="E3478">
        <v>18</v>
      </c>
      <c r="F3478">
        <v>0</v>
      </c>
      <c r="G3478">
        <v>0</v>
      </c>
      <c r="H3478">
        <v>42</v>
      </c>
      <c r="I3478">
        <v>19</v>
      </c>
      <c r="J3478" t="s">
        <v>1276</v>
      </c>
      <c r="K3478" t="str">
        <f>INDEX('Planning Periods'!$O$2:$O$540,MATCH('Table B Values'!A3478,'Planning Periods'!$A$2:$A$540,0))</f>
        <v>Yolo County</v>
      </c>
    </row>
    <row r="3479" spans="1:11">
      <c r="A3479" t="s">
        <v>889</v>
      </c>
      <c r="B3479">
        <v>2015</v>
      </c>
      <c r="C3479">
        <v>0</v>
      </c>
      <c r="D3479">
        <v>0</v>
      </c>
      <c r="E3479">
        <v>0</v>
      </c>
      <c r="F3479">
        <v>0</v>
      </c>
      <c r="G3479">
        <v>0</v>
      </c>
      <c r="H3479">
        <v>0</v>
      </c>
      <c r="I3479">
        <v>1</v>
      </c>
      <c r="J3479" t="s">
        <v>1276</v>
      </c>
      <c r="K3479" t="str">
        <f>INDEX('Planning Periods'!$O$2:$O$540,MATCH('Table B Values'!A3479,'Planning Periods'!$A$2:$A$540,0))</f>
        <v>Stanislaus County</v>
      </c>
    </row>
    <row r="3480" spans="1:11">
      <c r="A3480" t="s">
        <v>892</v>
      </c>
      <c r="B3480">
        <v>2015</v>
      </c>
      <c r="C3480">
        <v>0</v>
      </c>
      <c r="D3480">
        <v>0</v>
      </c>
      <c r="E3480">
        <v>0</v>
      </c>
      <c r="F3480">
        <v>0</v>
      </c>
      <c r="G3480">
        <v>0</v>
      </c>
      <c r="H3480">
        <v>0</v>
      </c>
      <c r="I3480">
        <v>140</v>
      </c>
      <c r="J3480" t="s">
        <v>1276</v>
      </c>
      <c r="K3480" t="str">
        <f>INDEX('Planning Periods'!$O$2:$O$540,MATCH('Table B Values'!A3480,'Planning Periods'!$A$2:$A$540,0))</f>
        <v>Los Angeles County</v>
      </c>
    </row>
    <row r="3481" spans="1:11">
      <c r="A3481" t="s">
        <v>904</v>
      </c>
      <c r="B3481">
        <v>2015</v>
      </c>
      <c r="C3481">
        <v>42</v>
      </c>
      <c r="D3481">
        <v>0</v>
      </c>
      <c r="E3481">
        <v>43</v>
      </c>
      <c r="F3481">
        <v>0</v>
      </c>
      <c r="G3481">
        <v>0</v>
      </c>
      <c r="H3481" s="359">
        <v>0</v>
      </c>
      <c r="I3481" s="359">
        <v>390</v>
      </c>
      <c r="J3481" t="s">
        <v>1276</v>
      </c>
      <c r="K3481" t="str">
        <f>INDEX('Planning Periods'!$O$2:$O$540,MATCH('Table B Values'!A3481,'Planning Periods'!$A$2:$A$540,0))</f>
        <v>Los Angeles County</v>
      </c>
    </row>
    <row r="3482" spans="1:11">
      <c r="A3482" t="s">
        <v>871</v>
      </c>
      <c r="B3482">
        <v>2015</v>
      </c>
      <c r="C3482">
        <v>0</v>
      </c>
      <c r="D3482">
        <v>0</v>
      </c>
      <c r="E3482">
        <v>0</v>
      </c>
      <c r="F3482">
        <v>0</v>
      </c>
      <c r="G3482">
        <v>0</v>
      </c>
      <c r="H3482">
        <v>0</v>
      </c>
      <c r="I3482">
        <v>17</v>
      </c>
      <c r="J3482" t="s">
        <v>1276</v>
      </c>
      <c r="K3482" t="str">
        <f>INDEX('Planning Periods'!$O$2:$O$540,MATCH('Table B Values'!A3482,'Planning Periods'!$A$2:$A$540,0))</f>
        <v>San Bernardino County</v>
      </c>
    </row>
    <row r="3483" spans="1:11">
      <c r="A3483" t="s">
        <v>790</v>
      </c>
      <c r="B3483">
        <v>2015</v>
      </c>
      <c r="C3483">
        <v>0</v>
      </c>
      <c r="D3483">
        <v>0</v>
      </c>
      <c r="E3483">
        <v>0</v>
      </c>
      <c r="F3483">
        <v>0</v>
      </c>
      <c r="G3483">
        <v>0</v>
      </c>
      <c r="H3483">
        <v>2</v>
      </c>
      <c r="I3483" s="359">
        <v>288</v>
      </c>
      <c r="J3483" t="s">
        <v>1276</v>
      </c>
      <c r="K3483" t="str">
        <f>INDEX('Planning Periods'!$O$2:$O$540,MATCH('Table B Values'!A3483,'Planning Periods'!$A$2:$A$540,0))</f>
        <v>Alameda County</v>
      </c>
    </row>
    <row r="3484" spans="1:11">
      <c r="A3484" t="s">
        <v>1034</v>
      </c>
      <c r="B3484">
        <v>2015</v>
      </c>
      <c r="C3484">
        <v>0</v>
      </c>
      <c r="D3484">
        <v>0</v>
      </c>
      <c r="E3484">
        <v>0</v>
      </c>
      <c r="F3484">
        <v>0</v>
      </c>
      <c r="G3484">
        <v>0</v>
      </c>
      <c r="H3484">
        <v>0</v>
      </c>
      <c r="I3484">
        <v>5</v>
      </c>
      <c r="J3484" t="s">
        <v>1276</v>
      </c>
      <c r="K3484" t="str">
        <f>INDEX('Planning Periods'!$O$2:$O$540,MATCH('Table B Values'!A3484,'Planning Periods'!$A$2:$A$540,0))</f>
        <v>Santa Cruz County</v>
      </c>
    </row>
    <row r="3485" spans="1:11">
      <c r="A3485" t="s">
        <v>996</v>
      </c>
      <c r="B3485">
        <v>2015</v>
      </c>
      <c r="C3485">
        <v>0</v>
      </c>
      <c r="D3485">
        <v>0</v>
      </c>
      <c r="E3485">
        <v>0</v>
      </c>
      <c r="F3485">
        <v>0</v>
      </c>
      <c r="G3485">
        <v>0</v>
      </c>
      <c r="H3485">
        <v>1</v>
      </c>
      <c r="I3485">
        <v>0</v>
      </c>
      <c r="J3485" t="s">
        <v>1276</v>
      </c>
      <c r="K3485" t="str">
        <f>INDEX('Planning Periods'!$O$2:$O$540,MATCH('Table B Values'!A3485,'Planning Periods'!$A$2:$A$540,0))</f>
        <v>Monterey County</v>
      </c>
    </row>
    <row r="3486" spans="1:11">
      <c r="A3486" t="s">
        <v>998</v>
      </c>
      <c r="B3486">
        <v>2015</v>
      </c>
      <c r="C3486">
        <v>0</v>
      </c>
      <c r="D3486">
        <v>0</v>
      </c>
      <c r="E3486">
        <v>1</v>
      </c>
      <c r="F3486">
        <v>0</v>
      </c>
      <c r="G3486">
        <v>0</v>
      </c>
      <c r="H3486">
        <v>2</v>
      </c>
      <c r="I3486">
        <v>9</v>
      </c>
      <c r="J3486" t="s">
        <v>1276</v>
      </c>
      <c r="K3486" t="str">
        <f>INDEX('Planning Periods'!$O$2:$O$540,MATCH('Table B Values'!A3486,'Planning Periods'!$A$2:$A$540,0))</f>
        <v>Sonoma County</v>
      </c>
    </row>
    <row r="3487" spans="1:11">
      <c r="A3487" t="s">
        <v>1032</v>
      </c>
      <c r="B3487">
        <v>2015</v>
      </c>
      <c r="C3487">
        <v>0</v>
      </c>
      <c r="D3487">
        <v>8</v>
      </c>
      <c r="E3487">
        <v>0</v>
      </c>
      <c r="F3487">
        <v>14</v>
      </c>
      <c r="G3487">
        <v>0</v>
      </c>
      <c r="H3487">
        <v>3</v>
      </c>
      <c r="I3487">
        <v>1</v>
      </c>
      <c r="J3487" t="s">
        <v>1276</v>
      </c>
      <c r="K3487" t="str">
        <f>INDEX('Planning Periods'!$O$2:$O$540,MATCH('Table B Values'!A3487,'Planning Periods'!$A$2:$A$540,0))</f>
        <v>Marin County</v>
      </c>
    </row>
    <row r="3488" spans="1:11">
      <c r="A3488" t="s">
        <v>1043</v>
      </c>
      <c r="B3488">
        <v>2015</v>
      </c>
      <c r="C3488">
        <v>0</v>
      </c>
      <c r="D3488">
        <v>0</v>
      </c>
      <c r="E3488">
        <v>24</v>
      </c>
      <c r="F3488">
        <v>0</v>
      </c>
      <c r="G3488">
        <v>0</v>
      </c>
      <c r="H3488">
        <v>8</v>
      </c>
      <c r="I3488">
        <v>94</v>
      </c>
      <c r="J3488" t="s">
        <v>1276</v>
      </c>
      <c r="K3488" t="str">
        <f>INDEX('Planning Periods'!$O$2:$O$540,MATCH('Table B Values'!A3488,'Planning Periods'!$A$2:$A$540,0))</f>
        <v>Sonoma County</v>
      </c>
    </row>
    <row r="3489" spans="1:11">
      <c r="A3489" t="s">
        <v>1045</v>
      </c>
      <c r="B3489">
        <v>2015</v>
      </c>
      <c r="C3489">
        <v>0</v>
      </c>
      <c r="D3489">
        <v>0</v>
      </c>
      <c r="E3489">
        <v>0</v>
      </c>
      <c r="F3489">
        <v>0</v>
      </c>
      <c r="G3489">
        <v>0</v>
      </c>
      <c r="H3489">
        <v>0</v>
      </c>
      <c r="I3489">
        <v>5</v>
      </c>
      <c r="J3489" t="s">
        <v>1276</v>
      </c>
      <c r="K3489" t="str">
        <f>INDEX('Planning Periods'!$O$2:$O$540,MATCH('Table B Values'!A3489,'Planning Periods'!$A$2:$A$540,0))</f>
        <v>San Diego County</v>
      </c>
    </row>
    <row r="3490" spans="1:11">
      <c r="A3490" t="s">
        <v>1039</v>
      </c>
      <c r="B3490">
        <v>2015</v>
      </c>
      <c r="C3490">
        <v>0</v>
      </c>
      <c r="D3490">
        <v>0</v>
      </c>
      <c r="E3490">
        <v>7</v>
      </c>
      <c r="F3490">
        <v>0</v>
      </c>
      <c r="G3490">
        <v>0</v>
      </c>
      <c r="H3490">
        <v>1</v>
      </c>
      <c r="I3490">
        <v>6</v>
      </c>
      <c r="J3490" t="s">
        <v>1276</v>
      </c>
      <c r="K3490" t="str">
        <f>INDEX('Planning Periods'!$O$2:$O$540,MATCH('Table B Values'!A3490,'Planning Periods'!$A$2:$A$540,0))</f>
        <v>Santa Clara County</v>
      </c>
    </row>
    <row r="3491" spans="1:11">
      <c r="A3491" t="s">
        <v>999</v>
      </c>
      <c r="B3491">
        <v>2015</v>
      </c>
      <c r="C3491">
        <v>74</v>
      </c>
      <c r="D3491">
        <v>0</v>
      </c>
      <c r="E3491">
        <v>20</v>
      </c>
      <c r="F3491">
        <v>0</v>
      </c>
      <c r="G3491">
        <v>0</v>
      </c>
      <c r="H3491">
        <v>44</v>
      </c>
      <c r="I3491">
        <v>0</v>
      </c>
      <c r="J3491" t="s">
        <v>1276</v>
      </c>
      <c r="K3491" t="str">
        <f>INDEX('Planning Periods'!$O$2:$O$540,MATCH('Table B Values'!A3491,'Planning Periods'!$A$2:$A$540,0))</f>
        <v>Fresno County</v>
      </c>
    </row>
    <row r="3492" spans="1:11">
      <c r="A3492" t="s">
        <v>1011</v>
      </c>
      <c r="B3492">
        <v>2015</v>
      </c>
      <c r="C3492">
        <v>0</v>
      </c>
      <c r="D3492">
        <v>0</v>
      </c>
      <c r="E3492">
        <v>0</v>
      </c>
      <c r="F3492">
        <v>0</v>
      </c>
      <c r="G3492">
        <v>0</v>
      </c>
      <c r="H3492">
        <v>15</v>
      </c>
      <c r="I3492">
        <v>11</v>
      </c>
      <c r="J3492" t="s">
        <v>1276</v>
      </c>
      <c r="K3492" t="str">
        <f>INDEX('Planning Periods'!$O$2:$O$540,MATCH('Table B Values'!A3492,'Planning Periods'!$A$2:$A$540,0))</f>
        <v>Ventura County</v>
      </c>
    </row>
    <row r="3493" spans="1:11">
      <c r="A3493" t="s">
        <v>1015</v>
      </c>
      <c r="B3493">
        <v>2015</v>
      </c>
      <c r="C3493">
        <v>0</v>
      </c>
      <c r="D3493">
        <v>0</v>
      </c>
      <c r="E3493">
        <v>1</v>
      </c>
      <c r="F3493">
        <v>0</v>
      </c>
      <c r="G3493">
        <v>0</v>
      </c>
      <c r="H3493">
        <v>0</v>
      </c>
      <c r="I3493">
        <v>3</v>
      </c>
      <c r="J3493" t="s">
        <v>1276</v>
      </c>
      <c r="K3493" t="str">
        <f>INDEX('Planning Periods'!$O$2:$O$540,MATCH('Table B Values'!A3493,'Planning Periods'!$A$2:$A$540,0))</f>
        <v>San Diego County</v>
      </c>
    </row>
    <row r="3494" spans="1:11">
      <c r="A3494" t="s">
        <v>1010</v>
      </c>
      <c r="B3494">
        <v>2015</v>
      </c>
      <c r="C3494">
        <v>0</v>
      </c>
      <c r="D3494">
        <v>0</v>
      </c>
      <c r="E3494">
        <v>0</v>
      </c>
      <c r="F3494">
        <v>11</v>
      </c>
      <c r="G3494">
        <v>0</v>
      </c>
      <c r="H3494">
        <v>7</v>
      </c>
      <c r="I3494">
        <v>14</v>
      </c>
      <c r="J3494" t="s">
        <v>1276</v>
      </c>
      <c r="K3494" t="str">
        <f>INDEX('Planning Periods'!$O$2:$O$540,MATCH('Table B Values'!A3494,'Planning Periods'!$A$2:$A$540,0))</f>
        <v>Solano County</v>
      </c>
    </row>
    <row r="3495" spans="1:11">
      <c r="A3495" t="s">
        <v>1001</v>
      </c>
      <c r="B3495">
        <v>2015</v>
      </c>
      <c r="C3495">
        <v>44</v>
      </c>
      <c r="D3495">
        <v>0</v>
      </c>
      <c r="E3495">
        <v>27</v>
      </c>
      <c r="F3495">
        <v>0</v>
      </c>
      <c r="G3495">
        <v>0</v>
      </c>
      <c r="H3495">
        <v>2</v>
      </c>
      <c r="I3495" s="359">
        <v>0</v>
      </c>
      <c r="J3495" t="s">
        <v>1276</v>
      </c>
      <c r="K3495" t="str">
        <f>INDEX('Planning Periods'!$O$2:$O$540,MATCH('Table B Values'!A3495,'Planning Periods'!$A$2:$A$540,0))</f>
        <v>Los Angeles County</v>
      </c>
    </row>
    <row r="3496" spans="1:11">
      <c r="A3496" t="s">
        <v>994</v>
      </c>
      <c r="B3496">
        <v>2015</v>
      </c>
      <c r="C3496">
        <v>0</v>
      </c>
      <c r="D3496">
        <v>0</v>
      </c>
      <c r="E3496">
        <v>0</v>
      </c>
      <c r="F3496">
        <v>0</v>
      </c>
      <c r="G3496">
        <v>0</v>
      </c>
      <c r="H3496">
        <v>26</v>
      </c>
      <c r="I3496">
        <v>144</v>
      </c>
      <c r="J3496" t="s">
        <v>1276</v>
      </c>
      <c r="K3496" t="str">
        <f>INDEX('Planning Periods'!$O$2:$O$540,MATCH('Table B Values'!A3496,'Planning Periods'!$A$2:$A$540,0))</f>
        <v>Kern County</v>
      </c>
    </row>
    <row r="3497" spans="1:11">
      <c r="A3497" t="s">
        <v>990</v>
      </c>
      <c r="B3497">
        <v>2015</v>
      </c>
      <c r="C3497">
        <v>7</v>
      </c>
      <c r="D3497">
        <v>0</v>
      </c>
      <c r="E3497">
        <v>13</v>
      </c>
      <c r="F3497">
        <v>0</v>
      </c>
      <c r="G3497">
        <v>0</v>
      </c>
      <c r="H3497">
        <v>0</v>
      </c>
      <c r="I3497">
        <v>0</v>
      </c>
      <c r="J3497" t="s">
        <v>1276</v>
      </c>
      <c r="K3497" t="str">
        <f>INDEX('Planning Periods'!$O$2:$O$540,MATCH('Table B Values'!A3497,'Planning Periods'!$A$2:$A$540,0))</f>
        <v>Shasta County</v>
      </c>
    </row>
    <row r="3498" spans="1:11">
      <c r="A3498" t="s">
        <v>992</v>
      </c>
      <c r="B3498">
        <v>2015</v>
      </c>
      <c r="C3498">
        <v>0</v>
      </c>
      <c r="D3498">
        <v>0</v>
      </c>
      <c r="E3498">
        <v>0</v>
      </c>
      <c r="F3498">
        <v>0</v>
      </c>
      <c r="G3498">
        <v>0</v>
      </c>
      <c r="H3498">
        <v>0</v>
      </c>
      <c r="I3498">
        <v>42</v>
      </c>
      <c r="J3498" t="s">
        <v>1276</v>
      </c>
      <c r="K3498" t="str">
        <f>INDEX('Planning Periods'!$O$2:$O$540,MATCH('Table B Values'!A3498,'Planning Periods'!$A$2:$A$540,0))</f>
        <v>Los Angeles County</v>
      </c>
    </row>
    <row r="3499" spans="1:11">
      <c r="A3499" t="s">
        <v>804</v>
      </c>
      <c r="B3499">
        <v>2015</v>
      </c>
      <c r="C3499">
        <v>0</v>
      </c>
      <c r="D3499">
        <v>0</v>
      </c>
      <c r="E3499">
        <v>0</v>
      </c>
      <c r="F3499">
        <v>0</v>
      </c>
      <c r="G3499">
        <v>0</v>
      </c>
      <c r="H3499">
        <v>11</v>
      </c>
      <c r="I3499">
        <v>127</v>
      </c>
      <c r="J3499" t="s">
        <v>1276</v>
      </c>
      <c r="K3499" t="str">
        <f>INDEX('Planning Periods'!$O$2:$O$540,MATCH('Table B Values'!A3499,'Planning Periods'!$A$2:$A$540,0))</f>
        <v>Orange County</v>
      </c>
    </row>
    <row r="3500" spans="1:11">
      <c r="A3500" t="s">
        <v>1025</v>
      </c>
      <c r="B3500">
        <v>2015</v>
      </c>
      <c r="C3500">
        <v>0</v>
      </c>
      <c r="D3500">
        <v>0</v>
      </c>
      <c r="E3500">
        <v>0</v>
      </c>
      <c r="F3500">
        <v>0</v>
      </c>
      <c r="G3500">
        <v>0</v>
      </c>
      <c r="H3500">
        <v>4</v>
      </c>
      <c r="I3500" s="359">
        <v>290</v>
      </c>
      <c r="J3500" t="s">
        <v>1276</v>
      </c>
      <c r="K3500" t="str">
        <f>INDEX('Planning Periods'!$O$2:$O$540,MATCH('Table B Values'!A3500,'Planning Periods'!$A$2:$A$540,0))</f>
        <v>Santa Barbara County</v>
      </c>
    </row>
    <row r="3501" spans="1:11">
      <c r="A3501" t="s">
        <v>1027</v>
      </c>
      <c r="B3501">
        <v>2015</v>
      </c>
      <c r="C3501">
        <v>49</v>
      </c>
      <c r="D3501">
        <v>0</v>
      </c>
      <c r="E3501">
        <v>36</v>
      </c>
      <c r="F3501">
        <v>5</v>
      </c>
      <c r="G3501">
        <v>0</v>
      </c>
      <c r="H3501">
        <v>44</v>
      </c>
      <c r="I3501">
        <v>94</v>
      </c>
      <c r="J3501" t="s">
        <v>1276</v>
      </c>
      <c r="K3501" t="str">
        <f>INDEX('Planning Periods'!$O$2:$O$540,MATCH('Table B Values'!A3501,'Planning Periods'!$A$2:$A$540,0))</f>
        <v>Santa Barbara County</v>
      </c>
    </row>
    <row r="3502" spans="1:11">
      <c r="A3502" t="s">
        <v>946</v>
      </c>
      <c r="B3502">
        <v>2015</v>
      </c>
      <c r="C3502">
        <v>0</v>
      </c>
      <c r="D3502">
        <v>0</v>
      </c>
      <c r="E3502">
        <v>0</v>
      </c>
      <c r="F3502">
        <v>0</v>
      </c>
      <c r="G3502">
        <v>0</v>
      </c>
      <c r="H3502">
        <v>2</v>
      </c>
      <c r="I3502">
        <v>386</v>
      </c>
      <c r="J3502" t="s">
        <v>1276</v>
      </c>
      <c r="K3502" t="str">
        <f>INDEX('Planning Periods'!$O$2:$O$540,MATCH('Table B Values'!A3502,'Planning Periods'!$A$2:$A$540,0))</f>
        <v>Contra Costa County</v>
      </c>
    </row>
    <row r="3503" spans="1:11">
      <c r="A3503" t="s">
        <v>958</v>
      </c>
      <c r="B3503">
        <v>2015</v>
      </c>
      <c r="C3503">
        <v>0</v>
      </c>
      <c r="D3503">
        <v>0</v>
      </c>
      <c r="E3503">
        <v>0</v>
      </c>
      <c r="F3503">
        <v>1</v>
      </c>
      <c r="G3503">
        <v>0</v>
      </c>
      <c r="H3503">
        <v>6</v>
      </c>
      <c r="I3503">
        <v>53</v>
      </c>
      <c r="J3503" t="s">
        <v>1276</v>
      </c>
      <c r="K3503" t="str">
        <f>INDEX('Planning Periods'!$O$2:$O$540,MATCH('Table B Values'!A3503,'Planning Periods'!$A$2:$A$540,0))</f>
        <v>San Mateo County</v>
      </c>
    </row>
    <row r="3504" spans="1:11">
      <c r="A3504" t="s">
        <v>950</v>
      </c>
      <c r="B3504">
        <v>2015</v>
      </c>
      <c r="C3504">
        <v>0</v>
      </c>
      <c r="D3504">
        <v>0</v>
      </c>
      <c r="E3504">
        <v>0</v>
      </c>
      <c r="F3504">
        <v>0</v>
      </c>
      <c r="G3504">
        <v>0</v>
      </c>
      <c r="H3504">
        <v>1</v>
      </c>
      <c r="I3504">
        <v>29</v>
      </c>
      <c r="J3504" t="s">
        <v>1276</v>
      </c>
      <c r="K3504" t="str">
        <f>INDEX('Planning Periods'!$O$2:$O$540,MATCH('Table B Values'!A3504,'Planning Periods'!$A$2:$A$540,0))</f>
        <v>Contra Costa County</v>
      </c>
    </row>
    <row r="3505" spans="1:11">
      <c r="A3505" t="s">
        <v>943</v>
      </c>
      <c r="B3505">
        <v>2015</v>
      </c>
      <c r="C3505">
        <v>2</v>
      </c>
      <c r="D3505">
        <v>0</v>
      </c>
      <c r="E3505">
        <v>10</v>
      </c>
      <c r="F3505">
        <v>4</v>
      </c>
      <c r="G3505">
        <v>0</v>
      </c>
      <c r="H3505">
        <v>10</v>
      </c>
      <c r="I3505">
        <v>94</v>
      </c>
      <c r="J3505" t="s">
        <v>1276</v>
      </c>
      <c r="K3505" t="str">
        <f>INDEX('Planning Periods'!$O$2:$O$540,MATCH('Table B Values'!A3505,'Planning Periods'!$A$2:$A$540,0))</f>
        <v>Marin County</v>
      </c>
    </row>
    <row r="3506" spans="1:11">
      <c r="A3506" t="s">
        <v>1029</v>
      </c>
      <c r="B3506">
        <v>2015</v>
      </c>
      <c r="C3506">
        <v>0</v>
      </c>
      <c r="D3506">
        <v>0</v>
      </c>
      <c r="E3506">
        <v>0</v>
      </c>
      <c r="F3506">
        <v>0</v>
      </c>
      <c r="G3506">
        <v>0</v>
      </c>
      <c r="H3506">
        <v>19</v>
      </c>
      <c r="I3506">
        <v>212</v>
      </c>
      <c r="J3506" t="s">
        <v>1276</v>
      </c>
      <c r="K3506" t="str">
        <f>INDEX('Planning Periods'!$O$2:$O$540,MATCH('Table B Values'!A3506,'Planning Periods'!$A$2:$A$540,0))</f>
        <v>Santa Clara County</v>
      </c>
    </row>
    <row r="3507" spans="1:11">
      <c r="A3507" t="s">
        <v>959</v>
      </c>
      <c r="B3507">
        <v>2015</v>
      </c>
      <c r="C3507">
        <v>0</v>
      </c>
      <c r="D3507">
        <v>0</v>
      </c>
      <c r="E3507">
        <v>0</v>
      </c>
      <c r="F3507">
        <v>0</v>
      </c>
      <c r="G3507">
        <v>0</v>
      </c>
      <c r="H3507">
        <v>0</v>
      </c>
      <c r="I3507">
        <v>51</v>
      </c>
      <c r="J3507" t="s">
        <v>1276</v>
      </c>
      <c r="K3507" t="str">
        <f>INDEX('Planning Periods'!$O$2:$O$540,MATCH('Table B Values'!A3507,'Planning Periods'!$A$2:$A$540,0))</f>
        <v>Los Angeles County</v>
      </c>
    </row>
    <row r="3508" spans="1:11">
      <c r="A3508" t="s">
        <v>1041</v>
      </c>
      <c r="B3508">
        <v>2015</v>
      </c>
      <c r="C3508">
        <v>0</v>
      </c>
      <c r="D3508">
        <v>0</v>
      </c>
      <c r="E3508">
        <v>0</v>
      </c>
      <c r="F3508">
        <v>0</v>
      </c>
      <c r="G3508">
        <v>0</v>
      </c>
      <c r="H3508">
        <v>286</v>
      </c>
      <c r="I3508">
        <v>150</v>
      </c>
      <c r="J3508" t="s">
        <v>1276</v>
      </c>
      <c r="K3508" t="str">
        <f>INDEX('Planning Periods'!$O$2:$O$540,MATCH('Table B Values'!A3508,'Planning Periods'!$A$2:$A$540,0))</f>
        <v>Santa Barbara County</v>
      </c>
    </row>
    <row r="3509" spans="1:11">
      <c r="A3509" t="s">
        <v>792</v>
      </c>
      <c r="B3509">
        <v>2015</v>
      </c>
      <c r="C3509">
        <v>37</v>
      </c>
      <c r="D3509">
        <v>0</v>
      </c>
      <c r="E3509">
        <v>0</v>
      </c>
      <c r="F3509">
        <v>0</v>
      </c>
      <c r="G3509">
        <v>0</v>
      </c>
      <c r="H3509">
        <v>1</v>
      </c>
      <c r="I3509">
        <v>108</v>
      </c>
      <c r="J3509" t="s">
        <v>1276</v>
      </c>
      <c r="K3509" t="str">
        <f>INDEX('Planning Periods'!$O$2:$O$540,MATCH('Table B Values'!A3509,'Planning Periods'!$A$2:$A$540,0))</f>
        <v>Los Angeles County</v>
      </c>
    </row>
    <row r="3510" spans="1:11">
      <c r="A3510" t="s">
        <v>1022</v>
      </c>
      <c r="B3510">
        <v>2015</v>
      </c>
      <c r="C3510">
        <v>1</v>
      </c>
      <c r="D3510">
        <v>0</v>
      </c>
      <c r="E3510">
        <v>3</v>
      </c>
      <c r="F3510">
        <v>0</v>
      </c>
      <c r="G3510">
        <v>0</v>
      </c>
      <c r="H3510">
        <v>50</v>
      </c>
      <c r="I3510">
        <v>67</v>
      </c>
      <c r="J3510" t="s">
        <v>1276</v>
      </c>
      <c r="K3510" t="str">
        <f>INDEX('Planning Periods'!$O$2:$O$540,MATCH('Table B Values'!A3510,'Planning Periods'!$A$2:$A$540,0))</f>
        <v>Santa Cruz County</v>
      </c>
    </row>
    <row r="3511" spans="1:11">
      <c r="A3511" t="s">
        <v>1024</v>
      </c>
      <c r="B3511">
        <v>2015</v>
      </c>
      <c r="C3511">
        <v>5</v>
      </c>
      <c r="D3511">
        <v>0</v>
      </c>
      <c r="E3511">
        <v>0</v>
      </c>
      <c r="F3511">
        <v>0</v>
      </c>
      <c r="G3511">
        <v>0</v>
      </c>
      <c r="H3511">
        <v>0</v>
      </c>
      <c r="I3511" s="359">
        <v>60</v>
      </c>
      <c r="J3511" t="s">
        <v>1276</v>
      </c>
      <c r="K3511" t="str">
        <f>INDEX('Planning Periods'!$O$2:$O$540,MATCH('Table B Values'!A3511,'Planning Periods'!$A$2:$A$540,0))</f>
        <v>Santa Clara County</v>
      </c>
    </row>
    <row r="3512" spans="1:11">
      <c r="A3512" t="s">
        <v>1017</v>
      </c>
      <c r="B3512">
        <v>2015</v>
      </c>
      <c r="C3512">
        <v>0</v>
      </c>
      <c r="D3512">
        <v>0</v>
      </c>
      <c r="E3512">
        <v>73</v>
      </c>
      <c r="F3512">
        <v>0</v>
      </c>
      <c r="G3512">
        <v>0</v>
      </c>
      <c r="H3512">
        <v>11</v>
      </c>
      <c r="I3512">
        <v>306</v>
      </c>
      <c r="J3512" t="s">
        <v>1276</v>
      </c>
      <c r="K3512" t="str">
        <f>INDEX('Planning Periods'!$O$2:$O$540,MATCH('Table B Values'!A3512,'Planning Periods'!$A$2:$A$540,0))</f>
        <v>Los Angeles County</v>
      </c>
    </row>
    <row r="3513" spans="1:11">
      <c r="A3513" t="s">
        <v>1020</v>
      </c>
      <c r="B3513">
        <v>2015</v>
      </c>
      <c r="C3513">
        <v>5</v>
      </c>
      <c r="D3513">
        <v>0</v>
      </c>
      <c r="E3513">
        <v>7</v>
      </c>
      <c r="F3513">
        <v>0</v>
      </c>
      <c r="G3513">
        <v>0</v>
      </c>
      <c r="H3513">
        <v>39</v>
      </c>
      <c r="I3513">
        <v>94</v>
      </c>
      <c r="J3513" t="s">
        <v>1276</v>
      </c>
      <c r="K3513" t="str">
        <f>INDEX('Planning Periods'!$O$2:$O$540,MATCH('Table B Values'!A3513,'Planning Periods'!$A$2:$A$540,0))</f>
        <v>Santa Cruz County</v>
      </c>
    </row>
    <row r="3514" spans="1:11">
      <c r="A3514" t="s">
        <v>1284</v>
      </c>
      <c r="B3514">
        <v>2015</v>
      </c>
      <c r="C3514">
        <v>0</v>
      </c>
      <c r="D3514">
        <v>0</v>
      </c>
      <c r="E3514">
        <v>0</v>
      </c>
      <c r="F3514">
        <v>0</v>
      </c>
      <c r="G3514">
        <v>0</v>
      </c>
      <c r="H3514">
        <v>0</v>
      </c>
      <c r="I3514">
        <v>3</v>
      </c>
      <c r="J3514" t="s">
        <v>1276</v>
      </c>
      <c r="K3514" t="str">
        <f>INDEX('Planning Periods'!$O$2:$O$540,MATCH('Table B Values'!A3514,'Planning Periods'!$A$2:$A$540,0))</f>
        <v>Monterey County</v>
      </c>
    </row>
    <row r="3515" spans="1:11">
      <c r="A3515" t="s">
        <v>1274</v>
      </c>
      <c r="B3515">
        <v>2015</v>
      </c>
      <c r="C3515">
        <v>0</v>
      </c>
      <c r="D3515">
        <v>0</v>
      </c>
      <c r="E3515">
        <v>0</v>
      </c>
      <c r="F3515">
        <v>0</v>
      </c>
      <c r="G3515">
        <v>0</v>
      </c>
      <c r="H3515">
        <v>0</v>
      </c>
      <c r="I3515">
        <v>0</v>
      </c>
      <c r="J3515" t="s">
        <v>1276</v>
      </c>
      <c r="K3515" t="str">
        <f>INDEX('Planning Periods'!$O$2:$O$540,MATCH('Table B Values'!A3515,'Planning Periods'!$A$2:$A$540,0))</f>
        <v>Marin County</v>
      </c>
    </row>
    <row r="3516" spans="1:11">
      <c r="A3516" t="s">
        <v>782</v>
      </c>
      <c r="B3516">
        <v>2015</v>
      </c>
      <c r="C3516">
        <v>0</v>
      </c>
      <c r="D3516">
        <v>0</v>
      </c>
      <c r="E3516">
        <v>0</v>
      </c>
      <c r="F3516">
        <v>0</v>
      </c>
      <c r="G3516">
        <v>0</v>
      </c>
      <c r="H3516">
        <v>0</v>
      </c>
      <c r="I3516">
        <v>21</v>
      </c>
      <c r="J3516" t="s">
        <v>1276</v>
      </c>
      <c r="K3516" t="str">
        <f>INDEX('Planning Periods'!$O$2:$O$540,MATCH('Table B Values'!A3516,'Planning Periods'!$A$2:$A$540,0))</f>
        <v>Los Angeles County</v>
      </c>
    </row>
    <row r="3517" spans="1:11">
      <c r="A3517" t="s">
        <v>784</v>
      </c>
      <c r="B3517">
        <v>2015</v>
      </c>
      <c r="C3517">
        <v>0</v>
      </c>
      <c r="D3517">
        <v>0</v>
      </c>
      <c r="E3517">
        <v>0</v>
      </c>
      <c r="F3517">
        <v>0</v>
      </c>
      <c r="G3517">
        <v>0</v>
      </c>
      <c r="H3517">
        <v>0</v>
      </c>
      <c r="I3517">
        <v>0</v>
      </c>
      <c r="J3517" t="s">
        <v>1276</v>
      </c>
      <c r="K3517" t="str">
        <f>INDEX('Planning Periods'!$O$2:$O$540,MATCH('Table B Values'!A3517,'Planning Periods'!$A$2:$A$540,0))</f>
        <v>San Joaquin County</v>
      </c>
    </row>
    <row r="3518" spans="1:11">
      <c r="A3518" t="s">
        <v>839</v>
      </c>
      <c r="B3518">
        <v>2015</v>
      </c>
      <c r="C3518">
        <v>0</v>
      </c>
      <c r="D3518">
        <v>0</v>
      </c>
      <c r="E3518">
        <v>0</v>
      </c>
      <c r="F3518">
        <v>0</v>
      </c>
      <c r="G3518">
        <v>0</v>
      </c>
      <c r="H3518">
        <v>0</v>
      </c>
      <c r="I3518">
        <v>115</v>
      </c>
      <c r="J3518" t="s">
        <v>1276</v>
      </c>
      <c r="K3518" t="str">
        <f>INDEX('Planning Periods'!$O$2:$O$540,MATCH('Table B Values'!A3518,'Planning Periods'!$A$2:$A$540,0))</f>
        <v>Ventura County</v>
      </c>
    </row>
    <row r="3519" spans="1:11">
      <c r="A3519" t="s">
        <v>1060</v>
      </c>
      <c r="B3519">
        <v>2015</v>
      </c>
      <c r="C3519">
        <v>0</v>
      </c>
      <c r="D3519">
        <v>0</v>
      </c>
      <c r="E3519">
        <v>0</v>
      </c>
      <c r="F3519">
        <v>28</v>
      </c>
      <c r="G3519">
        <v>0</v>
      </c>
      <c r="H3519">
        <v>33</v>
      </c>
      <c r="I3519">
        <v>4</v>
      </c>
      <c r="J3519" t="s">
        <v>1276</v>
      </c>
      <c r="K3519" t="str">
        <f>INDEX('Planning Periods'!$O$2:$O$540,MATCH('Table B Values'!A3519,'Planning Periods'!$A$2:$A$540,0))</f>
        <v>Tehama County</v>
      </c>
    </row>
    <row r="3520" spans="1:11">
      <c r="A3520" t="s">
        <v>834</v>
      </c>
      <c r="B3520">
        <v>2015</v>
      </c>
      <c r="C3520">
        <v>0</v>
      </c>
      <c r="D3520">
        <v>0</v>
      </c>
      <c r="E3520">
        <v>0</v>
      </c>
      <c r="F3520">
        <v>0</v>
      </c>
      <c r="G3520">
        <v>0</v>
      </c>
      <c r="H3520">
        <v>0</v>
      </c>
      <c r="I3520">
        <v>223</v>
      </c>
      <c r="J3520" t="s">
        <v>1276</v>
      </c>
      <c r="K3520" t="str">
        <f>INDEX('Planning Periods'!$O$2:$O$540,MATCH('Table B Values'!A3520,'Planning Periods'!$A$2:$A$540,0))</f>
        <v>Riverside County</v>
      </c>
    </row>
    <row r="3521" spans="1:11">
      <c r="A3521" t="s">
        <v>810</v>
      </c>
      <c r="B3521">
        <v>2015</v>
      </c>
      <c r="C3521">
        <v>0</v>
      </c>
      <c r="D3521">
        <v>0</v>
      </c>
      <c r="E3521">
        <v>1</v>
      </c>
      <c r="F3521">
        <v>0</v>
      </c>
      <c r="G3521">
        <v>0</v>
      </c>
      <c r="H3521">
        <v>0</v>
      </c>
      <c r="I3521" s="359">
        <v>119</v>
      </c>
      <c r="J3521" t="s">
        <v>1276</v>
      </c>
      <c r="K3521" t="str">
        <f>INDEX('Planning Periods'!$O$2:$O$540,MATCH('Table B Values'!A3521,'Planning Periods'!$A$2:$A$540,0))</f>
        <v>Los Angeles County</v>
      </c>
    </row>
    <row r="3522" spans="1:11">
      <c r="A3522" t="s">
        <v>982</v>
      </c>
      <c r="B3522">
        <v>2015</v>
      </c>
      <c r="C3522">
        <v>0</v>
      </c>
      <c r="D3522">
        <v>0</v>
      </c>
      <c r="E3522">
        <v>0</v>
      </c>
      <c r="F3522">
        <v>0</v>
      </c>
      <c r="G3522">
        <v>0</v>
      </c>
      <c r="H3522">
        <v>0</v>
      </c>
      <c r="I3522">
        <v>87</v>
      </c>
      <c r="J3522" t="s">
        <v>1276</v>
      </c>
      <c r="K3522" t="str">
        <f>INDEX('Planning Periods'!$O$2:$O$540,MATCH('Table B Values'!A3522,'Planning Periods'!$A$2:$A$540,0))</f>
        <v>Nevada County</v>
      </c>
    </row>
    <row r="3523" spans="1:11">
      <c r="A3523" t="s">
        <v>774</v>
      </c>
      <c r="B3523">
        <v>2015</v>
      </c>
      <c r="C3523">
        <v>0</v>
      </c>
      <c r="D3523">
        <v>0</v>
      </c>
      <c r="E3523">
        <v>0</v>
      </c>
      <c r="F3523">
        <v>0</v>
      </c>
      <c r="G3523">
        <v>0</v>
      </c>
      <c r="H3523">
        <v>0</v>
      </c>
      <c r="I3523">
        <v>240</v>
      </c>
      <c r="J3523" t="s">
        <v>1276</v>
      </c>
      <c r="K3523" t="str">
        <f>INDEX('Planning Periods'!$O$2:$O$540,MATCH('Table B Values'!A3523,'Planning Periods'!$A$2:$A$540,0))</f>
        <v>Orange County</v>
      </c>
    </row>
    <row r="3524" spans="1:11">
      <c r="A3524" t="s">
        <v>776</v>
      </c>
      <c r="B3524">
        <v>2015</v>
      </c>
      <c r="C3524">
        <v>0</v>
      </c>
      <c r="D3524">
        <v>0</v>
      </c>
      <c r="E3524">
        <v>0</v>
      </c>
      <c r="F3524">
        <v>0</v>
      </c>
      <c r="G3524">
        <v>0</v>
      </c>
      <c r="H3524">
        <v>5</v>
      </c>
      <c r="I3524">
        <v>0</v>
      </c>
      <c r="J3524" t="s">
        <v>1276</v>
      </c>
      <c r="K3524" t="str">
        <f>INDEX('Planning Periods'!$O$2:$O$540,MATCH('Table B Values'!A3524,'Planning Periods'!$A$2:$A$540,0))</f>
        <v>San Bernardino County</v>
      </c>
    </row>
    <row r="3525" spans="1:11">
      <c r="A3525" t="s">
        <v>822</v>
      </c>
      <c r="B3525">
        <v>2015</v>
      </c>
      <c r="C3525">
        <v>31</v>
      </c>
      <c r="D3525">
        <v>0</v>
      </c>
      <c r="E3525">
        <v>10</v>
      </c>
      <c r="F3525">
        <v>0</v>
      </c>
      <c r="G3525">
        <v>0</v>
      </c>
      <c r="H3525">
        <v>0</v>
      </c>
      <c r="I3525" s="359">
        <v>5</v>
      </c>
      <c r="J3525" t="s">
        <v>1276</v>
      </c>
      <c r="K3525" t="str">
        <f>INDEX('Planning Periods'!$O$2:$O$540,MATCH('Table B Values'!A3525,'Planning Periods'!$A$2:$A$540,0))</f>
        <v>Mendocino County</v>
      </c>
    </row>
    <row r="3526" spans="1:11">
      <c r="A3526" t="s">
        <v>771</v>
      </c>
      <c r="B3526">
        <v>2015</v>
      </c>
      <c r="C3526">
        <v>1</v>
      </c>
      <c r="D3526">
        <v>0</v>
      </c>
      <c r="E3526">
        <v>3</v>
      </c>
      <c r="F3526">
        <v>0</v>
      </c>
      <c r="G3526">
        <v>0</v>
      </c>
      <c r="H3526">
        <v>41</v>
      </c>
      <c r="I3526">
        <v>15</v>
      </c>
      <c r="J3526" t="s">
        <v>1276</v>
      </c>
      <c r="K3526" t="str">
        <f>INDEX('Planning Periods'!$O$2:$O$540,MATCH('Table B Values'!A3526,'Planning Periods'!$A$2:$A$540,0))</f>
        <v>Stanislaus County</v>
      </c>
    </row>
    <row r="3527" spans="1:11">
      <c r="A3527" t="s">
        <v>787</v>
      </c>
      <c r="B3527">
        <v>2015</v>
      </c>
      <c r="C3527">
        <v>0</v>
      </c>
      <c r="D3527">
        <v>0</v>
      </c>
      <c r="E3527">
        <v>0</v>
      </c>
      <c r="F3527">
        <v>0</v>
      </c>
      <c r="G3527">
        <v>0</v>
      </c>
      <c r="H3527">
        <v>0</v>
      </c>
      <c r="I3527">
        <v>485</v>
      </c>
      <c r="J3527" t="s">
        <v>1276</v>
      </c>
      <c r="K3527" t="str">
        <f>INDEX('Planning Periods'!$O$2:$O$540,MATCH('Table B Values'!A3527,'Planning Periods'!$A$2:$A$540,0))</f>
        <v>Tulare County</v>
      </c>
    </row>
    <row r="3528" spans="1:11">
      <c r="A3528" t="s">
        <v>779</v>
      </c>
      <c r="B3528">
        <v>2015</v>
      </c>
      <c r="C3528">
        <v>0</v>
      </c>
      <c r="D3528">
        <v>55</v>
      </c>
      <c r="E3528">
        <v>0</v>
      </c>
      <c r="F3528">
        <v>63</v>
      </c>
      <c r="G3528">
        <v>0</v>
      </c>
      <c r="H3528">
        <v>25</v>
      </c>
      <c r="I3528">
        <v>23</v>
      </c>
      <c r="J3528" t="s">
        <v>1276</v>
      </c>
      <c r="K3528" t="str">
        <f>INDEX('Planning Periods'!$O$2:$O$540,MATCH('Table B Values'!A3528,'Planning Periods'!$A$2:$A$540,0))</f>
        <v>Tulare County</v>
      </c>
    </row>
    <row r="3529" spans="1:11">
      <c r="A3529" t="s">
        <v>1217</v>
      </c>
      <c r="B3529">
        <v>2015</v>
      </c>
      <c r="C3529">
        <v>0</v>
      </c>
      <c r="D3529">
        <v>0</v>
      </c>
      <c r="E3529">
        <v>0</v>
      </c>
      <c r="F3529">
        <v>0</v>
      </c>
      <c r="G3529">
        <v>0</v>
      </c>
      <c r="H3529">
        <v>0</v>
      </c>
      <c r="I3529">
        <v>33</v>
      </c>
      <c r="J3529" t="s">
        <v>1276</v>
      </c>
      <c r="K3529" t="str">
        <f>INDEX('Planning Periods'!$O$2:$O$540,MATCH('Table B Values'!A3529,'Planning Periods'!$A$2:$A$540,0))</f>
        <v>Tuolumne County</v>
      </c>
    </row>
    <row r="3530" spans="1:11">
      <c r="A3530" t="s">
        <v>1008</v>
      </c>
      <c r="B3530">
        <v>2015</v>
      </c>
      <c r="C3530">
        <v>0</v>
      </c>
      <c r="D3530">
        <v>0</v>
      </c>
      <c r="E3530">
        <v>0</v>
      </c>
      <c r="F3530">
        <v>2</v>
      </c>
      <c r="G3530">
        <v>0</v>
      </c>
      <c r="H3530">
        <v>0</v>
      </c>
      <c r="I3530">
        <v>33</v>
      </c>
      <c r="J3530" t="s">
        <v>1276</v>
      </c>
      <c r="K3530" t="str">
        <f>INDEX('Planning Periods'!$O$2:$O$540,MATCH('Table B Values'!A3530,'Planning Periods'!$A$2:$A$540,0))</f>
        <v>Los Angeles County</v>
      </c>
    </row>
    <row r="3531" spans="1:11">
      <c r="A3531" t="s">
        <v>921</v>
      </c>
      <c r="B3531">
        <v>2015</v>
      </c>
      <c r="C3531">
        <v>0</v>
      </c>
      <c r="D3531">
        <v>0</v>
      </c>
      <c r="E3531">
        <v>0</v>
      </c>
      <c r="F3531">
        <v>0</v>
      </c>
      <c r="G3531">
        <v>0</v>
      </c>
      <c r="H3531">
        <v>12</v>
      </c>
      <c r="I3531">
        <v>3</v>
      </c>
      <c r="J3531" t="s">
        <v>1276</v>
      </c>
      <c r="K3531" t="str">
        <f>INDEX('Planning Periods'!$O$2:$O$540,MATCH('Table B Values'!A3531,'Planning Periods'!$A$2:$A$540,0))</f>
        <v>Los Angeles County</v>
      </c>
    </row>
    <row r="3532" spans="1:11">
      <c r="A3532" t="s">
        <v>828</v>
      </c>
      <c r="B3532">
        <v>2015</v>
      </c>
      <c r="C3532">
        <v>0</v>
      </c>
      <c r="D3532">
        <v>0</v>
      </c>
      <c r="E3532">
        <v>0</v>
      </c>
      <c r="F3532">
        <v>0</v>
      </c>
      <c r="G3532">
        <v>0</v>
      </c>
      <c r="H3532">
        <v>0</v>
      </c>
      <c r="I3532">
        <v>6</v>
      </c>
      <c r="J3532" t="s">
        <v>1276</v>
      </c>
      <c r="K3532" t="str">
        <f>INDEX('Planning Periods'!$O$2:$O$540,MATCH('Table B Values'!A3532,'Planning Periods'!$A$2:$A$540,0))</f>
        <v>Los Angeles County</v>
      </c>
    </row>
    <row r="3533" spans="1:11">
      <c r="A3533" t="s">
        <v>1055</v>
      </c>
      <c r="B3533">
        <v>2015</v>
      </c>
      <c r="C3533">
        <v>0</v>
      </c>
      <c r="D3533">
        <v>0</v>
      </c>
      <c r="E3533">
        <v>0</v>
      </c>
      <c r="F3533">
        <v>1</v>
      </c>
      <c r="G3533">
        <v>0</v>
      </c>
      <c r="H3533">
        <v>2</v>
      </c>
      <c r="I3533">
        <v>0</v>
      </c>
      <c r="J3533" t="s">
        <v>1276</v>
      </c>
      <c r="K3533" t="str">
        <f>INDEX('Planning Periods'!$O$2:$O$540,MATCH('Table B Values'!A3533,'Planning Periods'!$A$2:$A$540,0))</f>
        <v>Tuolumne County</v>
      </c>
    </row>
    <row r="3534" spans="1:11">
      <c r="A3534" t="s">
        <v>1285</v>
      </c>
      <c r="B3534">
        <v>2015</v>
      </c>
      <c r="C3534">
        <v>0</v>
      </c>
      <c r="D3534">
        <v>0</v>
      </c>
      <c r="E3534">
        <v>0</v>
      </c>
      <c r="F3534">
        <v>0</v>
      </c>
      <c r="G3534">
        <v>0</v>
      </c>
      <c r="H3534">
        <v>0</v>
      </c>
      <c r="I3534">
        <v>35</v>
      </c>
      <c r="J3534" t="s">
        <v>1276</v>
      </c>
      <c r="K3534" t="str">
        <f>INDEX('Planning Periods'!$O$2:$O$540,MATCH('Table B Values'!A3534,'Planning Periods'!$A$2:$A$540,0))</f>
        <v>Santa Barbara County</v>
      </c>
    </row>
    <row r="3535" spans="1:11">
      <c r="A3535" t="s">
        <v>1004</v>
      </c>
      <c r="B3535">
        <v>2015</v>
      </c>
      <c r="C3535">
        <v>0</v>
      </c>
      <c r="D3535">
        <v>0</v>
      </c>
      <c r="E3535">
        <v>0</v>
      </c>
      <c r="F3535">
        <v>0</v>
      </c>
      <c r="G3535">
        <v>0</v>
      </c>
      <c r="H3535">
        <v>4</v>
      </c>
      <c r="I3535">
        <v>8</v>
      </c>
      <c r="J3535" t="s">
        <v>1276</v>
      </c>
      <c r="K3535" t="str">
        <f>INDEX('Planning Periods'!$O$2:$O$540,MATCH('Table B Values'!A3535,'Planning Periods'!$A$2:$A$540,0))</f>
        <v>Sonoma County</v>
      </c>
    </row>
    <row r="3536" spans="1:11">
      <c r="A3536" t="s">
        <v>1006</v>
      </c>
      <c r="B3536">
        <v>2015</v>
      </c>
      <c r="C3536">
        <v>24</v>
      </c>
      <c r="D3536">
        <v>0</v>
      </c>
      <c r="E3536">
        <v>46</v>
      </c>
      <c r="F3536">
        <v>0</v>
      </c>
      <c r="G3536">
        <v>0</v>
      </c>
      <c r="H3536">
        <v>44</v>
      </c>
      <c r="I3536">
        <v>79</v>
      </c>
      <c r="J3536" t="s">
        <v>1276</v>
      </c>
      <c r="K3536" t="str">
        <f>INDEX('Planning Periods'!$O$2:$O$540,MATCH('Table B Values'!A3536,'Planning Periods'!$A$2:$A$540,0))</f>
        <v>Sonoma County</v>
      </c>
    </row>
    <row r="3537" spans="1:11">
      <c r="A3537" t="s">
        <v>829</v>
      </c>
      <c r="B3537">
        <v>2015</v>
      </c>
      <c r="C3537">
        <v>0</v>
      </c>
      <c r="D3537">
        <v>0</v>
      </c>
      <c r="E3537">
        <v>3</v>
      </c>
      <c r="F3537">
        <v>0</v>
      </c>
      <c r="G3537">
        <v>0</v>
      </c>
      <c r="H3537">
        <v>10</v>
      </c>
      <c r="I3537">
        <v>28</v>
      </c>
      <c r="J3537" t="s">
        <v>1276</v>
      </c>
      <c r="K3537" t="str">
        <f>INDEX('Planning Periods'!$O$2:$O$540,MATCH('Table B Values'!A3537,'Planning Periods'!$A$2:$A$540,0))</f>
        <v>San Mateo County</v>
      </c>
    </row>
    <row r="3538" spans="1:11">
      <c r="A3538" t="s">
        <v>772</v>
      </c>
      <c r="B3538">
        <v>2015</v>
      </c>
      <c r="C3538">
        <v>0</v>
      </c>
      <c r="D3538">
        <v>0</v>
      </c>
      <c r="E3538">
        <v>0</v>
      </c>
      <c r="F3538">
        <v>0</v>
      </c>
      <c r="G3538">
        <v>0</v>
      </c>
      <c r="H3538">
        <v>7</v>
      </c>
      <c r="I3538">
        <v>19</v>
      </c>
      <c r="J3538" t="s">
        <v>1276</v>
      </c>
      <c r="K3538" t="str">
        <f>INDEX('Planning Periods'!$O$2:$O$540,MATCH('Table B Values'!A3538,'Planning Periods'!$A$2:$A$540,0))</f>
        <v>Sutter County</v>
      </c>
    </row>
    <row r="3539" spans="1:11">
      <c r="A3539" t="s">
        <v>844</v>
      </c>
      <c r="B3539">
        <v>2015</v>
      </c>
      <c r="C3539">
        <v>0</v>
      </c>
      <c r="D3539">
        <v>0</v>
      </c>
      <c r="E3539">
        <v>0</v>
      </c>
      <c r="F3539">
        <v>0</v>
      </c>
      <c r="G3539">
        <v>0</v>
      </c>
      <c r="H3539">
        <v>1</v>
      </c>
      <c r="I3539">
        <v>0</v>
      </c>
      <c r="J3539" t="s">
        <v>1276</v>
      </c>
      <c r="K3539" t="str">
        <f>INDEX('Planning Periods'!$O$2:$O$540,MATCH('Table B Values'!A3539,'Planning Periods'!$A$2:$A$540,0))</f>
        <v>Amador County</v>
      </c>
    </row>
    <row r="3540" spans="1:11">
      <c r="A3540" t="s">
        <v>846</v>
      </c>
      <c r="B3540">
        <v>2015</v>
      </c>
      <c r="C3540">
        <v>0</v>
      </c>
      <c r="D3540">
        <v>0</v>
      </c>
      <c r="E3540">
        <v>0</v>
      </c>
      <c r="F3540">
        <v>0</v>
      </c>
      <c r="G3540">
        <v>0</v>
      </c>
      <c r="H3540">
        <v>0</v>
      </c>
      <c r="I3540">
        <v>11</v>
      </c>
      <c r="J3540" t="s">
        <v>1276</v>
      </c>
      <c r="K3540" t="str">
        <f>INDEX('Planning Periods'!$O$2:$O$540,MATCH('Table B Values'!A3540,'Planning Periods'!$A$2:$A$540,0))</f>
        <v>Kern County</v>
      </c>
    </row>
    <row r="3541" spans="1:11">
      <c r="A3541" t="s">
        <v>831</v>
      </c>
      <c r="B3541">
        <v>2015</v>
      </c>
      <c r="C3541">
        <v>43</v>
      </c>
      <c r="D3541">
        <v>0</v>
      </c>
      <c r="E3541">
        <v>0</v>
      </c>
      <c r="F3541">
        <v>0</v>
      </c>
      <c r="G3541">
        <v>0</v>
      </c>
      <c r="H3541">
        <v>26</v>
      </c>
      <c r="I3541">
        <v>796</v>
      </c>
      <c r="J3541" t="s">
        <v>1276</v>
      </c>
      <c r="K3541" t="str">
        <f>INDEX('Planning Periods'!$O$2:$O$540,MATCH('Table B Values'!A3541,'Planning Periods'!$A$2:$A$540,0))</f>
        <v>Santa Clara County</v>
      </c>
    </row>
    <row r="3542" spans="1:11">
      <c r="A3542" t="s">
        <v>823</v>
      </c>
      <c r="B3542">
        <v>2015</v>
      </c>
      <c r="C3542">
        <v>0</v>
      </c>
      <c r="D3542">
        <v>0</v>
      </c>
      <c r="E3542">
        <v>0</v>
      </c>
      <c r="F3542">
        <v>0</v>
      </c>
      <c r="G3542">
        <v>0</v>
      </c>
      <c r="H3542">
        <v>30</v>
      </c>
      <c r="I3542" s="359">
        <v>76</v>
      </c>
      <c r="J3542" t="s">
        <v>1276</v>
      </c>
      <c r="K3542" t="str">
        <f>INDEX('Planning Periods'!$O$2:$O$540,MATCH('Table B Values'!A3542,'Planning Periods'!$A$2:$A$540,0))</f>
        <v>Stanislaus County</v>
      </c>
    </row>
    <row r="3543" spans="1:11">
      <c r="A3543" t="s">
        <v>814</v>
      </c>
      <c r="B3543">
        <v>2015</v>
      </c>
      <c r="C3543">
        <v>0</v>
      </c>
      <c r="D3543">
        <v>0</v>
      </c>
      <c r="E3543">
        <v>0</v>
      </c>
      <c r="F3543">
        <v>0</v>
      </c>
      <c r="G3543">
        <v>0</v>
      </c>
      <c r="H3543">
        <v>0</v>
      </c>
      <c r="I3543">
        <v>37</v>
      </c>
      <c r="J3543" t="s">
        <v>1276</v>
      </c>
      <c r="K3543" t="str">
        <f>INDEX('Planning Periods'!$O$2:$O$540,MATCH('Table B Values'!A3543,'Planning Periods'!$A$2:$A$540,0))</f>
        <v>Orange County</v>
      </c>
    </row>
    <row r="3544" spans="1:11">
      <c r="A3544" t="s">
        <v>820</v>
      </c>
      <c r="B3544">
        <v>2015</v>
      </c>
      <c r="C3544">
        <v>0</v>
      </c>
      <c r="D3544">
        <v>0</v>
      </c>
      <c r="E3544">
        <v>0</v>
      </c>
      <c r="F3544">
        <v>0</v>
      </c>
      <c r="G3544">
        <v>0</v>
      </c>
      <c r="H3544">
        <v>0</v>
      </c>
      <c r="I3544">
        <v>8</v>
      </c>
      <c r="J3544" t="s">
        <v>1276</v>
      </c>
      <c r="K3544" t="str">
        <f>INDEX('Planning Periods'!$O$2:$O$540,MATCH('Table B Values'!A3544,'Planning Periods'!$A$2:$A$540,0))</f>
        <v>Solano County</v>
      </c>
    </row>
    <row r="3545" spans="1:11">
      <c r="A3545" t="s">
        <v>956</v>
      </c>
      <c r="B3545">
        <v>2015</v>
      </c>
      <c r="C3545">
        <v>0</v>
      </c>
      <c r="D3545">
        <v>0</v>
      </c>
      <c r="E3545">
        <v>23</v>
      </c>
      <c r="F3545">
        <v>0</v>
      </c>
      <c r="G3545">
        <v>0</v>
      </c>
      <c r="H3545">
        <v>88</v>
      </c>
      <c r="I3545">
        <v>480</v>
      </c>
      <c r="J3545" t="s">
        <v>1276</v>
      </c>
      <c r="K3545" t="str">
        <f>INDEX('Planning Periods'!$O$2:$O$540,MATCH('Table B Values'!A3545,'Planning Periods'!$A$2:$A$540,0))</f>
        <v>San Mateo County</v>
      </c>
    </row>
    <row r="3546" spans="1:11">
      <c r="A3546" t="s">
        <v>1050</v>
      </c>
      <c r="B3546">
        <v>2015</v>
      </c>
      <c r="C3546">
        <v>0</v>
      </c>
      <c r="D3546">
        <v>0</v>
      </c>
      <c r="E3546">
        <v>0</v>
      </c>
      <c r="F3546">
        <v>0</v>
      </c>
      <c r="G3546">
        <v>0</v>
      </c>
      <c r="H3546">
        <v>0</v>
      </c>
      <c r="I3546">
        <v>6</v>
      </c>
      <c r="J3546" t="s">
        <v>1276</v>
      </c>
      <c r="K3546" t="str">
        <f>INDEX('Planning Periods'!$O$2:$O$540,MATCH('Table B Values'!A3546,'Planning Periods'!$A$2:$A$540,0))</f>
        <v>San Bernardino County</v>
      </c>
    </row>
    <row r="3547" spans="1:11">
      <c r="A3547" t="s">
        <v>1167</v>
      </c>
      <c r="B3547">
        <v>2015</v>
      </c>
      <c r="C3547">
        <v>0</v>
      </c>
      <c r="D3547">
        <v>16</v>
      </c>
      <c r="E3547">
        <v>0</v>
      </c>
      <c r="F3547">
        <v>8</v>
      </c>
      <c r="G3547">
        <v>0</v>
      </c>
      <c r="H3547">
        <v>10</v>
      </c>
      <c r="I3547">
        <v>5</v>
      </c>
      <c r="J3547" t="s">
        <v>1276</v>
      </c>
      <c r="K3547" t="str">
        <f>INDEX('Planning Periods'!$O$2:$O$540,MATCH('Table B Values'!A3547,'Planning Periods'!$A$2:$A$540,0))</f>
        <v>San Mateo County</v>
      </c>
    </row>
    <row r="3548" spans="1:11">
      <c r="A3548" t="s">
        <v>1168</v>
      </c>
      <c r="B3548">
        <v>2015</v>
      </c>
      <c r="C3548">
        <v>0</v>
      </c>
      <c r="D3548">
        <v>0</v>
      </c>
      <c r="E3548">
        <v>0</v>
      </c>
      <c r="F3548">
        <v>0</v>
      </c>
      <c r="G3548">
        <v>0</v>
      </c>
      <c r="H3548">
        <v>0</v>
      </c>
      <c r="I3548">
        <v>68</v>
      </c>
      <c r="J3548" t="s">
        <v>1276</v>
      </c>
      <c r="K3548" t="str">
        <f>INDEX('Planning Periods'!$O$2:$O$540,MATCH('Table B Values'!A3548,'Planning Periods'!$A$2:$A$540,0))</f>
        <v>San Benito County</v>
      </c>
    </row>
    <row r="3549" spans="1:11">
      <c r="A3549" t="s">
        <v>1054</v>
      </c>
      <c r="B3549">
        <v>2015</v>
      </c>
      <c r="C3549">
        <v>0</v>
      </c>
      <c r="D3549">
        <v>0</v>
      </c>
      <c r="E3549">
        <v>0</v>
      </c>
      <c r="F3549">
        <v>0</v>
      </c>
      <c r="G3549">
        <v>0</v>
      </c>
      <c r="H3549">
        <v>0</v>
      </c>
      <c r="I3549">
        <v>98</v>
      </c>
      <c r="J3549" t="s">
        <v>1276</v>
      </c>
      <c r="K3549" t="str">
        <f>INDEX('Planning Periods'!$O$2:$O$540,MATCH('Table B Values'!A3549,'Planning Periods'!$A$2:$A$540,0))</f>
        <v>San Bernardino County</v>
      </c>
    </row>
    <row r="3550" spans="1:11">
      <c r="A3550" t="s">
        <v>1175</v>
      </c>
      <c r="B3550">
        <v>2015</v>
      </c>
      <c r="C3550">
        <v>1</v>
      </c>
      <c r="D3550">
        <v>0</v>
      </c>
      <c r="E3550">
        <v>2</v>
      </c>
      <c r="F3550">
        <v>0</v>
      </c>
      <c r="G3550">
        <v>0</v>
      </c>
      <c r="H3550">
        <v>12</v>
      </c>
      <c r="I3550">
        <v>44</v>
      </c>
      <c r="J3550" t="s">
        <v>1276</v>
      </c>
      <c r="K3550" t="str">
        <f>INDEX('Planning Periods'!$O$2:$O$540,MATCH('Table B Values'!A3550,'Planning Periods'!$A$2:$A$540,0))</f>
        <v>Sonoma County</v>
      </c>
    </row>
    <row r="3551" spans="1:11">
      <c r="A3551" t="s">
        <v>1051</v>
      </c>
      <c r="B3551">
        <v>2015</v>
      </c>
      <c r="C3551">
        <v>0</v>
      </c>
      <c r="D3551">
        <v>0</v>
      </c>
      <c r="E3551">
        <v>12</v>
      </c>
      <c r="F3551">
        <v>2</v>
      </c>
      <c r="G3551">
        <v>0</v>
      </c>
      <c r="H3551">
        <v>76</v>
      </c>
      <c r="I3551">
        <v>17</v>
      </c>
      <c r="J3551" t="s">
        <v>1276</v>
      </c>
      <c r="K3551" t="str">
        <f>INDEX('Planning Periods'!$O$2:$O$540,MATCH('Table B Values'!A3551,'Planning Periods'!$A$2:$A$540,0))</f>
        <v>Riverside County</v>
      </c>
    </row>
    <row r="3552" spans="1:11">
      <c r="A3552" t="s">
        <v>1176</v>
      </c>
      <c r="B3552">
        <v>2015</v>
      </c>
      <c r="C3552">
        <v>0</v>
      </c>
      <c r="D3552">
        <v>0</v>
      </c>
      <c r="E3552">
        <v>0</v>
      </c>
      <c r="F3552">
        <v>0</v>
      </c>
      <c r="G3552">
        <v>0</v>
      </c>
      <c r="H3552">
        <v>0</v>
      </c>
      <c r="I3552">
        <v>190</v>
      </c>
      <c r="J3552" t="s">
        <v>1276</v>
      </c>
      <c r="K3552" t="str">
        <f>INDEX('Planning Periods'!$O$2:$O$540,MATCH('Table B Values'!A3552,'Planning Periods'!$A$2:$A$540,0))</f>
        <v>Contra Costa County</v>
      </c>
    </row>
    <row r="3553" spans="1:11">
      <c r="A3553" t="s">
        <v>1271</v>
      </c>
      <c r="B3553">
        <v>2015</v>
      </c>
      <c r="C3553">
        <v>0</v>
      </c>
      <c r="D3553">
        <v>0</v>
      </c>
      <c r="E3553">
        <v>0</v>
      </c>
      <c r="F3553">
        <v>0</v>
      </c>
      <c r="G3553">
        <v>0</v>
      </c>
      <c r="H3553">
        <v>0</v>
      </c>
      <c r="I3553">
        <v>32</v>
      </c>
      <c r="J3553" t="s">
        <v>1276</v>
      </c>
      <c r="K3553" t="str">
        <f>INDEX('Planning Periods'!$O$2:$O$540,MATCH('Table B Values'!A3553,'Planning Periods'!$A$2:$A$540,0))</f>
        <v>Stanislaus County</v>
      </c>
    </row>
    <row r="3554" spans="1:11">
      <c r="A3554" t="s">
        <v>1064</v>
      </c>
      <c r="B3554">
        <v>2015</v>
      </c>
      <c r="C3554">
        <v>0</v>
      </c>
      <c r="D3554">
        <v>0</v>
      </c>
      <c r="E3554">
        <v>0</v>
      </c>
      <c r="F3554">
        <v>0</v>
      </c>
      <c r="G3554">
        <v>0</v>
      </c>
      <c r="H3554">
        <v>0</v>
      </c>
      <c r="I3554">
        <v>20</v>
      </c>
      <c r="J3554" t="s">
        <v>1276</v>
      </c>
      <c r="K3554" t="str">
        <f>INDEX('Planning Periods'!$O$2:$O$540,MATCH('Table B Values'!A3554,'Planning Periods'!$A$2:$A$540,0))</f>
        <v>San Diego County</v>
      </c>
    </row>
    <row r="3555" spans="1:11">
      <c r="A3555" t="s">
        <v>1068</v>
      </c>
      <c r="B3555">
        <v>2015</v>
      </c>
      <c r="C3555">
        <v>0</v>
      </c>
      <c r="D3555">
        <v>0</v>
      </c>
      <c r="E3555">
        <v>0</v>
      </c>
      <c r="F3555">
        <v>0</v>
      </c>
      <c r="G3555">
        <v>0</v>
      </c>
      <c r="H3555">
        <v>0</v>
      </c>
      <c r="I3555">
        <v>43</v>
      </c>
      <c r="J3555" t="s">
        <v>1276</v>
      </c>
      <c r="K3555" t="str">
        <f>INDEX('Planning Periods'!$O$2:$O$540,MATCH('Table B Values'!A3555,'Planning Periods'!$A$2:$A$540,0))</f>
        <v>Riverside County</v>
      </c>
    </row>
    <row r="3556" spans="1:11">
      <c r="A3556" t="s">
        <v>1063</v>
      </c>
      <c r="B3556">
        <v>2015</v>
      </c>
      <c r="C3556">
        <v>0</v>
      </c>
      <c r="D3556">
        <v>0</v>
      </c>
      <c r="E3556">
        <v>0</v>
      </c>
      <c r="F3556">
        <v>0</v>
      </c>
      <c r="G3556">
        <v>0</v>
      </c>
      <c r="H3556">
        <v>0</v>
      </c>
      <c r="I3556">
        <v>319</v>
      </c>
      <c r="J3556" t="s">
        <v>1276</v>
      </c>
      <c r="K3556" t="str">
        <f>INDEX('Planning Periods'!$O$2:$O$540,MATCH('Table B Values'!A3556,'Planning Periods'!$A$2:$A$540,0))</f>
        <v>Riverside County</v>
      </c>
    </row>
    <row r="3557" spans="1:11">
      <c r="A3557" t="s">
        <v>1299</v>
      </c>
      <c r="B3557">
        <v>2015</v>
      </c>
      <c r="C3557">
        <v>0</v>
      </c>
      <c r="D3557">
        <v>0</v>
      </c>
      <c r="E3557">
        <v>10</v>
      </c>
      <c r="F3557">
        <v>0</v>
      </c>
      <c r="G3557">
        <v>0</v>
      </c>
      <c r="H3557">
        <v>77</v>
      </c>
      <c r="I3557">
        <v>19</v>
      </c>
      <c r="J3557" t="s">
        <v>1276</v>
      </c>
      <c r="K3557" t="str">
        <f>INDEX('Planning Periods'!$O$2:$O$540,MATCH('Table B Values'!A3557,'Planning Periods'!$A$2:$A$540,0))</f>
        <v>Imperial County</v>
      </c>
    </row>
    <row r="3558" spans="1:11">
      <c r="A3558" t="s">
        <v>864</v>
      </c>
      <c r="B3558">
        <v>2015</v>
      </c>
      <c r="C3558">
        <v>0</v>
      </c>
      <c r="D3558">
        <v>5</v>
      </c>
      <c r="E3558">
        <v>0</v>
      </c>
      <c r="F3558">
        <v>4</v>
      </c>
      <c r="G3558">
        <v>0</v>
      </c>
      <c r="H3558">
        <v>53</v>
      </c>
      <c r="I3558">
        <v>39</v>
      </c>
      <c r="J3558" t="s">
        <v>1276</v>
      </c>
      <c r="K3558" t="str">
        <f>INDEX('Planning Periods'!$O$2:$O$540,MATCH('Table B Values'!A3558,'Planning Periods'!$A$2:$A$540,0))</f>
        <v>Humboldt County</v>
      </c>
    </row>
    <row r="3559" spans="1:11">
      <c r="A3559" t="s">
        <v>1066</v>
      </c>
      <c r="B3559">
        <v>2015</v>
      </c>
      <c r="C3559">
        <v>0</v>
      </c>
      <c r="D3559">
        <v>0</v>
      </c>
      <c r="E3559">
        <v>0</v>
      </c>
      <c r="F3559">
        <v>0</v>
      </c>
      <c r="G3559">
        <v>0</v>
      </c>
      <c r="H3559">
        <v>1</v>
      </c>
      <c r="I3559">
        <v>0</v>
      </c>
      <c r="J3559" t="s">
        <v>1276</v>
      </c>
      <c r="K3559" t="str">
        <f>INDEX('Planning Periods'!$O$2:$O$540,MATCH('Table B Values'!A3559,'Planning Periods'!$A$2:$A$540,0))</f>
        <v>Los Angeles County</v>
      </c>
    </row>
    <row r="3560" spans="1:11">
      <c r="A3560" t="s">
        <v>1298</v>
      </c>
      <c r="B3560">
        <v>2015</v>
      </c>
      <c r="C3560">
        <v>0</v>
      </c>
      <c r="D3560">
        <v>0</v>
      </c>
      <c r="E3560">
        <v>0</v>
      </c>
      <c r="F3560">
        <v>0</v>
      </c>
      <c r="G3560">
        <v>0</v>
      </c>
      <c r="H3560">
        <v>0</v>
      </c>
      <c r="I3560" s="359">
        <v>0</v>
      </c>
      <c r="J3560" t="s">
        <v>1276</v>
      </c>
      <c r="K3560" t="str">
        <f>INDEX('Planning Periods'!$O$2:$O$540,MATCH('Table B Values'!A3560,'Planning Periods'!$A$2:$A$540,0))</f>
        <v>Fresno County</v>
      </c>
    </row>
    <row r="3561" spans="1:11">
      <c r="A3561" t="s">
        <v>976</v>
      </c>
      <c r="B3561">
        <v>2015</v>
      </c>
      <c r="C3561">
        <v>4</v>
      </c>
      <c r="D3561">
        <v>0</v>
      </c>
      <c r="E3561">
        <v>0</v>
      </c>
      <c r="F3561">
        <v>1</v>
      </c>
      <c r="G3561">
        <v>0</v>
      </c>
      <c r="H3561">
        <v>1</v>
      </c>
      <c r="I3561" s="359">
        <v>6</v>
      </c>
      <c r="J3561" t="s">
        <v>1276</v>
      </c>
      <c r="K3561" t="str">
        <f>INDEX('Planning Periods'!$O$2:$O$540,MATCH('Table B Values'!A3561,'Planning Periods'!$A$2:$A$540,0))</f>
        <v>Glenn County</v>
      </c>
    </row>
    <row r="3562" spans="1:11">
      <c r="A3562" t="s">
        <v>767</v>
      </c>
      <c r="B3562">
        <v>2015</v>
      </c>
      <c r="C3562">
        <v>0</v>
      </c>
      <c r="D3562">
        <v>0</v>
      </c>
      <c r="E3562">
        <v>0</v>
      </c>
      <c r="F3562">
        <v>0</v>
      </c>
      <c r="G3562">
        <v>0</v>
      </c>
      <c r="H3562">
        <v>5</v>
      </c>
      <c r="I3562">
        <v>346</v>
      </c>
      <c r="J3562" t="s">
        <v>1276</v>
      </c>
      <c r="K3562" t="str">
        <f>INDEX('Planning Periods'!$O$2:$O$540,MATCH('Table B Values'!A3562,'Planning Periods'!$A$2:$A$540,0))</f>
        <v>Santa Barbara County</v>
      </c>
    </row>
    <row r="3563" spans="1:11">
      <c r="A3563" t="s">
        <v>1270</v>
      </c>
      <c r="B3563">
        <v>2015</v>
      </c>
      <c r="C3563">
        <v>0</v>
      </c>
      <c r="D3563">
        <v>0</v>
      </c>
      <c r="E3563">
        <v>0</v>
      </c>
      <c r="F3563">
        <v>0</v>
      </c>
      <c r="G3563">
        <v>0</v>
      </c>
      <c r="H3563">
        <v>0</v>
      </c>
      <c r="I3563">
        <v>0</v>
      </c>
      <c r="J3563" t="s">
        <v>1276</v>
      </c>
      <c r="K3563" t="str">
        <f>INDEX('Planning Periods'!$O$2:$O$540,MATCH('Table B Values'!A3563,'Planning Periods'!$A$2:$A$540,0))</f>
        <v>Monterey County</v>
      </c>
    </row>
    <row r="3564" spans="1:11">
      <c r="A3564" t="s">
        <v>978</v>
      </c>
      <c r="B3564">
        <v>2015</v>
      </c>
      <c r="C3564">
        <v>0</v>
      </c>
      <c r="D3564">
        <v>0</v>
      </c>
      <c r="E3564">
        <v>0</v>
      </c>
      <c r="F3564">
        <v>0</v>
      </c>
      <c r="G3564">
        <v>0</v>
      </c>
      <c r="H3564">
        <v>0</v>
      </c>
      <c r="I3564">
        <v>22</v>
      </c>
      <c r="J3564" t="s">
        <v>1276</v>
      </c>
      <c r="K3564" t="str">
        <f>INDEX('Planning Periods'!$O$2:$O$540,MATCH('Table B Values'!A3564,'Planning Periods'!$A$2:$A$540,0))</f>
        <v>Los Angeles County</v>
      </c>
    </row>
    <row r="3565" spans="1:11">
      <c r="A3565" t="s">
        <v>987</v>
      </c>
      <c r="B3565">
        <v>2015</v>
      </c>
      <c r="C3565">
        <v>0</v>
      </c>
      <c r="D3565">
        <v>0</v>
      </c>
      <c r="E3565">
        <v>0</v>
      </c>
      <c r="F3565">
        <v>0</v>
      </c>
      <c r="G3565">
        <v>0</v>
      </c>
      <c r="H3565">
        <v>14</v>
      </c>
      <c r="I3565">
        <v>42</v>
      </c>
      <c r="J3565" t="s">
        <v>1276</v>
      </c>
      <c r="K3565" t="str">
        <f>INDEX('Planning Periods'!$O$2:$O$540,MATCH('Table B Values'!A3565,'Planning Periods'!$A$2:$A$540,0))</f>
        <v>Los Angeles County</v>
      </c>
    </row>
    <row r="3566" spans="1:11">
      <c r="A3566" t="s">
        <v>1115</v>
      </c>
      <c r="B3566">
        <v>2015</v>
      </c>
      <c r="C3566">
        <v>26</v>
      </c>
      <c r="D3566">
        <v>0</v>
      </c>
      <c r="E3566">
        <v>247</v>
      </c>
      <c r="F3566">
        <v>0</v>
      </c>
      <c r="G3566">
        <v>0</v>
      </c>
      <c r="H3566">
        <v>14</v>
      </c>
      <c r="I3566">
        <v>406</v>
      </c>
      <c r="J3566" t="s">
        <v>1276</v>
      </c>
      <c r="K3566" t="str">
        <f>INDEX('Planning Periods'!$O$2:$O$540,MATCH('Table B Values'!A3566,'Planning Periods'!$A$2:$A$540,0))</f>
        <v>Santa Clara County</v>
      </c>
    </row>
    <row r="3567" spans="1:11">
      <c r="A3567" t="s">
        <v>813</v>
      </c>
      <c r="B3567">
        <v>2015</v>
      </c>
      <c r="C3567">
        <v>0</v>
      </c>
      <c r="D3567">
        <v>0</v>
      </c>
      <c r="E3567">
        <v>0</v>
      </c>
      <c r="F3567">
        <v>0</v>
      </c>
      <c r="G3567">
        <v>0</v>
      </c>
      <c r="H3567">
        <v>1</v>
      </c>
      <c r="I3567">
        <v>776</v>
      </c>
      <c r="J3567" t="s">
        <v>1276</v>
      </c>
      <c r="K3567" t="str">
        <f>INDEX('Planning Periods'!$O$2:$O$540,MATCH('Table B Values'!A3567,'Planning Periods'!$A$2:$A$540,0))</f>
        <v>Los Angeles County</v>
      </c>
    </row>
    <row r="3568" spans="1:11">
      <c r="A3568" t="s">
        <v>983</v>
      </c>
      <c r="B3568">
        <v>2015</v>
      </c>
      <c r="C3568">
        <v>0</v>
      </c>
      <c r="D3568">
        <v>0</v>
      </c>
      <c r="E3568">
        <v>0</v>
      </c>
      <c r="F3568">
        <v>0</v>
      </c>
      <c r="G3568">
        <v>0</v>
      </c>
      <c r="H3568">
        <v>10</v>
      </c>
      <c r="I3568">
        <v>0</v>
      </c>
      <c r="J3568" t="s">
        <v>1276</v>
      </c>
      <c r="K3568" t="str">
        <f>INDEX('Planning Periods'!$O$2:$O$540,MATCH('Table B Values'!A3568,'Planning Periods'!$A$2:$A$540,0))</f>
        <v>San Bernardino County</v>
      </c>
    </row>
    <row r="3569" spans="1:11">
      <c r="A3569" t="s">
        <v>1169</v>
      </c>
      <c r="B3569">
        <v>2015</v>
      </c>
      <c r="C3569">
        <v>0</v>
      </c>
      <c r="D3569">
        <v>0</v>
      </c>
      <c r="E3569">
        <v>0</v>
      </c>
      <c r="F3569">
        <v>0</v>
      </c>
      <c r="G3569">
        <v>0</v>
      </c>
      <c r="H3569">
        <v>0</v>
      </c>
      <c r="I3569">
        <v>9</v>
      </c>
      <c r="J3569" t="s">
        <v>1276</v>
      </c>
      <c r="K3569" t="str">
        <f>INDEX('Planning Periods'!$O$2:$O$540,MATCH('Table B Values'!A3569,'Planning Periods'!$A$2:$A$540,0))</f>
        <v>San Mateo County</v>
      </c>
    </row>
    <row r="3570" spans="1:11">
      <c r="A3570" t="s">
        <v>1053</v>
      </c>
      <c r="B3570">
        <v>2015</v>
      </c>
      <c r="C3570">
        <v>0</v>
      </c>
      <c r="D3570">
        <v>0</v>
      </c>
      <c r="E3570">
        <v>127</v>
      </c>
      <c r="F3570">
        <v>0</v>
      </c>
      <c r="G3570">
        <v>0</v>
      </c>
      <c r="H3570">
        <v>0</v>
      </c>
      <c r="I3570">
        <v>0</v>
      </c>
      <c r="J3570" t="s">
        <v>1276</v>
      </c>
      <c r="K3570" t="str">
        <f>INDEX('Planning Periods'!$O$2:$O$540,MATCH('Table B Values'!A3570,'Planning Periods'!$A$2:$A$540,0))</f>
        <v>Los Angeles County</v>
      </c>
    </row>
    <row r="3571" spans="1:11">
      <c r="A3571" t="s">
        <v>1174</v>
      </c>
      <c r="B3571">
        <v>2015</v>
      </c>
      <c r="C3571">
        <v>0</v>
      </c>
      <c r="D3571">
        <v>0</v>
      </c>
      <c r="E3571">
        <v>0</v>
      </c>
      <c r="F3571">
        <v>0</v>
      </c>
      <c r="G3571">
        <v>0</v>
      </c>
      <c r="H3571">
        <v>0</v>
      </c>
      <c r="I3571">
        <v>108</v>
      </c>
      <c r="J3571" t="s">
        <v>1276</v>
      </c>
      <c r="K3571" t="str">
        <f>INDEX('Planning Periods'!$O$2:$O$540,MATCH('Table B Values'!A3571,'Planning Periods'!$A$2:$A$540,0))</f>
        <v>Alameda County</v>
      </c>
    </row>
    <row r="3572" spans="1:11">
      <c r="A3572" t="s">
        <v>1016</v>
      </c>
      <c r="B3572">
        <v>2015</v>
      </c>
      <c r="C3572">
        <v>0</v>
      </c>
      <c r="D3572">
        <v>0</v>
      </c>
      <c r="E3572">
        <v>2</v>
      </c>
      <c r="F3572">
        <v>0</v>
      </c>
      <c r="G3572">
        <v>0</v>
      </c>
      <c r="H3572">
        <v>0</v>
      </c>
      <c r="I3572">
        <v>30</v>
      </c>
      <c r="J3572" t="s">
        <v>1276</v>
      </c>
      <c r="K3572" t="str">
        <f>INDEX('Planning Periods'!$O$2:$O$540,MATCH('Table B Values'!A3572,'Planning Periods'!$A$2:$A$540,0))</f>
        <v>San Luis Obispo County</v>
      </c>
    </row>
    <row r="3573" spans="1:11">
      <c r="A3573" t="s">
        <v>980</v>
      </c>
      <c r="B3573">
        <v>2015</v>
      </c>
      <c r="C3573">
        <v>2</v>
      </c>
      <c r="D3573">
        <v>0</v>
      </c>
      <c r="E3573">
        <v>0</v>
      </c>
      <c r="F3573">
        <v>0</v>
      </c>
      <c r="G3573">
        <v>0</v>
      </c>
      <c r="H3573">
        <v>0</v>
      </c>
      <c r="I3573">
        <v>5</v>
      </c>
      <c r="J3573" t="s">
        <v>1276</v>
      </c>
      <c r="K3573" t="str">
        <f>INDEX('Planning Periods'!$O$2:$O$540,MATCH('Table B Values'!A3573,'Planning Periods'!$A$2:$A$540,0))</f>
        <v>Nevada County</v>
      </c>
    </row>
    <row r="3574" spans="1:11">
      <c r="A3574" t="s">
        <v>1193</v>
      </c>
      <c r="B3574">
        <v>2015</v>
      </c>
      <c r="C3574">
        <v>4</v>
      </c>
      <c r="D3574">
        <v>0</v>
      </c>
      <c r="E3574">
        <v>27</v>
      </c>
      <c r="F3574">
        <v>0</v>
      </c>
      <c r="G3574">
        <v>0</v>
      </c>
      <c r="H3574">
        <v>22</v>
      </c>
      <c r="I3574">
        <v>3</v>
      </c>
      <c r="J3574" t="s">
        <v>1276</v>
      </c>
      <c r="K3574" t="str">
        <f>INDEX('Planning Periods'!$O$2:$O$540,MATCH('Table B Values'!A3574,'Planning Periods'!$A$2:$A$540,0))</f>
        <v>Monterey County</v>
      </c>
    </row>
    <row r="3575" spans="1:11">
      <c r="A3575" t="s">
        <v>1172</v>
      </c>
      <c r="B3575">
        <v>2015</v>
      </c>
      <c r="C3575">
        <v>0</v>
      </c>
      <c r="D3575">
        <v>0</v>
      </c>
      <c r="E3575">
        <v>0</v>
      </c>
      <c r="F3575">
        <v>0</v>
      </c>
      <c r="G3575">
        <v>0</v>
      </c>
      <c r="H3575">
        <v>0</v>
      </c>
      <c r="I3575">
        <v>3</v>
      </c>
      <c r="J3575" t="s">
        <v>1276</v>
      </c>
      <c r="K3575" t="str">
        <f>INDEX('Planning Periods'!$O$2:$O$540,MATCH('Table B Values'!A3575,'Planning Periods'!$A$2:$A$540,0))</f>
        <v>Butte County</v>
      </c>
    </row>
    <row r="3576" spans="1:11">
      <c r="A3576" t="s">
        <v>1058</v>
      </c>
      <c r="B3576">
        <v>2015</v>
      </c>
      <c r="C3576">
        <v>0</v>
      </c>
      <c r="D3576">
        <v>0</v>
      </c>
      <c r="E3576">
        <v>0</v>
      </c>
      <c r="F3576">
        <v>0</v>
      </c>
      <c r="G3576">
        <v>0</v>
      </c>
      <c r="H3576">
        <v>0</v>
      </c>
      <c r="I3576">
        <v>5</v>
      </c>
      <c r="J3576" t="s">
        <v>1276</v>
      </c>
      <c r="K3576" t="str">
        <f>INDEX('Planning Periods'!$O$2:$O$540,MATCH('Table B Values'!A3576,'Planning Periods'!$A$2:$A$540,0))</f>
        <v>Los Angeles County</v>
      </c>
    </row>
    <row r="3577" spans="1:11">
      <c r="A3577" t="s">
        <v>1178</v>
      </c>
      <c r="B3577">
        <v>2015</v>
      </c>
      <c r="C3577">
        <v>3</v>
      </c>
      <c r="D3577">
        <v>0</v>
      </c>
      <c r="E3577">
        <v>9</v>
      </c>
      <c r="F3577">
        <v>0</v>
      </c>
      <c r="G3577">
        <v>0</v>
      </c>
      <c r="H3577">
        <v>8</v>
      </c>
      <c r="I3577">
        <v>83</v>
      </c>
      <c r="J3577" t="s">
        <v>1276</v>
      </c>
      <c r="K3577" t="str">
        <f>INDEX('Planning Periods'!$O$2:$O$540,MATCH('Table B Values'!A3577,'Planning Periods'!$A$2:$A$540,0))</f>
        <v>Marin County</v>
      </c>
    </row>
    <row r="3578" spans="1:11">
      <c r="A3578" t="s">
        <v>1179</v>
      </c>
      <c r="B3578">
        <v>2015</v>
      </c>
      <c r="C3578">
        <v>0</v>
      </c>
      <c r="D3578">
        <v>0</v>
      </c>
      <c r="E3578">
        <v>0</v>
      </c>
      <c r="F3578">
        <v>0</v>
      </c>
      <c r="G3578">
        <v>0</v>
      </c>
      <c r="H3578">
        <v>0</v>
      </c>
      <c r="I3578">
        <v>343</v>
      </c>
      <c r="J3578" t="s">
        <v>1276</v>
      </c>
      <c r="K3578" t="str">
        <f>INDEX('Planning Periods'!$O$2:$O$540,MATCH('Table B Values'!A3578,'Planning Periods'!$A$2:$A$540,0))</f>
        <v>San Joaquin County</v>
      </c>
    </row>
    <row r="3579" spans="1:11">
      <c r="A3579" t="s">
        <v>898</v>
      </c>
      <c r="B3579">
        <v>2015</v>
      </c>
      <c r="C3579">
        <v>0</v>
      </c>
      <c r="D3579">
        <v>0</v>
      </c>
      <c r="E3579">
        <v>5</v>
      </c>
      <c r="F3579">
        <v>0</v>
      </c>
      <c r="G3579">
        <v>0</v>
      </c>
      <c r="H3579">
        <v>0</v>
      </c>
      <c r="I3579">
        <v>72</v>
      </c>
      <c r="J3579" t="s">
        <v>1276</v>
      </c>
      <c r="K3579" t="str">
        <f>INDEX('Planning Periods'!$O$2:$O$540,MATCH('Table B Values'!A3579,'Planning Periods'!$A$2:$A$540,0))</f>
        <v>San Diego County</v>
      </c>
    </row>
    <row r="3580" spans="1:11">
      <c r="A3580" t="s">
        <v>1038</v>
      </c>
      <c r="B3580">
        <v>2015</v>
      </c>
      <c r="C3580">
        <v>0</v>
      </c>
      <c r="D3580">
        <v>0</v>
      </c>
      <c r="E3580">
        <v>0</v>
      </c>
      <c r="F3580">
        <v>0</v>
      </c>
      <c r="G3580">
        <v>0</v>
      </c>
      <c r="H3580">
        <v>0</v>
      </c>
      <c r="I3580">
        <v>52</v>
      </c>
      <c r="J3580" t="s">
        <v>1276</v>
      </c>
      <c r="K3580" t="str">
        <f>INDEX('Planning Periods'!$O$2:$O$540,MATCH('Table B Values'!A3580,'Planning Periods'!$A$2:$A$540,0))</f>
        <v>Los Angeles County</v>
      </c>
    </row>
    <row r="3581" spans="1:11">
      <c r="A3581" t="s">
        <v>1035</v>
      </c>
      <c r="B3581">
        <v>2015</v>
      </c>
      <c r="C3581">
        <v>0</v>
      </c>
      <c r="D3581">
        <v>0</v>
      </c>
      <c r="E3581">
        <v>0</v>
      </c>
      <c r="F3581">
        <v>0</v>
      </c>
      <c r="G3581">
        <v>0</v>
      </c>
      <c r="H3581">
        <v>341</v>
      </c>
      <c r="I3581">
        <v>2</v>
      </c>
      <c r="J3581" t="s">
        <v>1276</v>
      </c>
      <c r="K3581" t="str">
        <f>INDEX('Planning Periods'!$O$2:$O$540,MATCH('Table B Values'!A3581,'Planning Periods'!$A$2:$A$540,0))</f>
        <v>Riverside County</v>
      </c>
    </row>
    <row r="3582" spans="1:11">
      <c r="A3582" t="s">
        <v>1033</v>
      </c>
      <c r="B3582">
        <v>2015</v>
      </c>
      <c r="C3582">
        <v>0</v>
      </c>
      <c r="D3582">
        <v>0</v>
      </c>
      <c r="E3582">
        <v>0</v>
      </c>
      <c r="F3582">
        <v>0</v>
      </c>
      <c r="G3582">
        <v>0</v>
      </c>
      <c r="H3582" s="359">
        <v>48</v>
      </c>
      <c r="I3582" s="359">
        <v>461</v>
      </c>
      <c r="J3582" t="s">
        <v>1276</v>
      </c>
      <c r="K3582" t="str">
        <f>INDEX('Planning Periods'!$O$2:$O$540,MATCH('Table B Values'!A3582,'Planning Periods'!$A$2:$A$540,0))</f>
        <v>Orange County</v>
      </c>
    </row>
    <row r="3583" spans="1:11">
      <c r="A3583" t="s">
        <v>1040</v>
      </c>
      <c r="B3583">
        <v>2015</v>
      </c>
      <c r="C3583">
        <v>0</v>
      </c>
      <c r="D3583">
        <v>0</v>
      </c>
      <c r="E3583">
        <v>0</v>
      </c>
      <c r="F3583">
        <v>0</v>
      </c>
      <c r="G3583">
        <v>0</v>
      </c>
      <c r="H3583">
        <v>0</v>
      </c>
      <c r="I3583">
        <v>0</v>
      </c>
      <c r="J3583" t="s">
        <v>1276</v>
      </c>
      <c r="K3583" t="str">
        <f>INDEX('Planning Periods'!$O$2:$O$540,MATCH('Table B Values'!A3583,'Planning Periods'!$A$2:$A$540,0))</f>
        <v>Lake County</v>
      </c>
    </row>
    <row r="3584" spans="1:11">
      <c r="A3584" t="s">
        <v>891</v>
      </c>
      <c r="B3584">
        <v>2015</v>
      </c>
      <c r="C3584">
        <v>0</v>
      </c>
      <c r="D3584">
        <v>0</v>
      </c>
      <c r="E3584">
        <v>0</v>
      </c>
      <c r="F3584">
        <v>0</v>
      </c>
      <c r="G3584">
        <v>0</v>
      </c>
      <c r="H3584">
        <v>0</v>
      </c>
      <c r="I3584">
        <v>234</v>
      </c>
      <c r="J3584" t="s">
        <v>1276</v>
      </c>
      <c r="K3584" t="str">
        <f>INDEX('Planning Periods'!$O$2:$O$540,MATCH('Table B Values'!A3584,'Planning Periods'!$A$2:$A$540,0))</f>
        <v>Placer County</v>
      </c>
    </row>
    <row r="3585" spans="1:11">
      <c r="A3585" t="s">
        <v>1244</v>
      </c>
      <c r="B3585">
        <v>2015</v>
      </c>
      <c r="C3585">
        <v>0</v>
      </c>
      <c r="D3585">
        <v>0</v>
      </c>
      <c r="E3585">
        <v>0</v>
      </c>
      <c r="F3585">
        <v>0</v>
      </c>
      <c r="G3585">
        <v>0</v>
      </c>
      <c r="H3585">
        <v>44</v>
      </c>
      <c r="I3585">
        <v>0</v>
      </c>
      <c r="J3585" t="s">
        <v>1276</v>
      </c>
      <c r="K3585" t="str">
        <f>INDEX('Planning Periods'!$O$2:$O$540,MATCH('Table B Values'!A3585,'Planning Periods'!$A$2:$A$540,0))</f>
        <v>Santa Barbara County</v>
      </c>
    </row>
    <row r="3586" spans="1:11">
      <c r="A3586" t="s">
        <v>907</v>
      </c>
      <c r="B3586">
        <v>2015</v>
      </c>
      <c r="C3586">
        <v>111</v>
      </c>
      <c r="D3586">
        <v>0</v>
      </c>
      <c r="E3586">
        <v>8</v>
      </c>
      <c r="F3586">
        <v>0</v>
      </c>
      <c r="G3586">
        <v>0</v>
      </c>
      <c r="H3586">
        <v>0</v>
      </c>
      <c r="I3586">
        <v>31</v>
      </c>
      <c r="J3586" t="s">
        <v>1276</v>
      </c>
      <c r="K3586" t="str">
        <f>INDEX('Planning Periods'!$O$2:$O$540,MATCH('Table B Values'!A3586,'Planning Periods'!$A$2:$A$540,0))</f>
        <v>Los Angeles County</v>
      </c>
    </row>
    <row r="3587" spans="1:11">
      <c r="A3587" t="s">
        <v>1242</v>
      </c>
      <c r="B3587">
        <v>2015</v>
      </c>
      <c r="C3587">
        <v>1</v>
      </c>
      <c r="D3587">
        <v>0</v>
      </c>
      <c r="E3587">
        <v>17</v>
      </c>
      <c r="F3587">
        <v>0</v>
      </c>
      <c r="G3587">
        <v>0</v>
      </c>
      <c r="H3587">
        <v>1</v>
      </c>
      <c r="I3587" s="359">
        <v>224</v>
      </c>
      <c r="J3587" t="s">
        <v>1276</v>
      </c>
      <c r="K3587" t="str">
        <f>INDEX('Planning Periods'!$O$2:$O$540,MATCH('Table B Values'!A3587,'Planning Periods'!$A$2:$A$540,0))</f>
        <v>Santa Clara County</v>
      </c>
    </row>
    <row r="3588" spans="1:11">
      <c r="A3588" t="s">
        <v>1243</v>
      </c>
      <c r="B3588">
        <v>2015</v>
      </c>
      <c r="C3588">
        <v>0</v>
      </c>
      <c r="D3588">
        <v>0</v>
      </c>
      <c r="E3588">
        <v>0</v>
      </c>
      <c r="F3588">
        <v>2</v>
      </c>
      <c r="G3588">
        <v>0</v>
      </c>
      <c r="H3588">
        <v>0</v>
      </c>
      <c r="I3588">
        <v>0</v>
      </c>
      <c r="J3588" t="s">
        <v>1276</v>
      </c>
      <c r="K3588" t="str">
        <f>INDEX('Planning Periods'!$O$2:$O$540,MATCH('Table B Values'!A3588,'Planning Periods'!$A$2:$A$540,0))</f>
        <v>Los Angeles County</v>
      </c>
    </row>
    <row r="3589" spans="1:11">
      <c r="A3589" t="s">
        <v>1185</v>
      </c>
      <c r="B3589">
        <v>2015</v>
      </c>
      <c r="C3589">
        <v>4</v>
      </c>
      <c r="D3589">
        <v>0</v>
      </c>
      <c r="E3589">
        <v>27</v>
      </c>
      <c r="F3589">
        <v>1</v>
      </c>
      <c r="G3589">
        <v>0</v>
      </c>
      <c r="H3589">
        <v>7</v>
      </c>
      <c r="I3589">
        <v>9</v>
      </c>
      <c r="J3589" t="s">
        <v>1276</v>
      </c>
      <c r="K3589" t="str">
        <f>INDEX('Planning Periods'!$O$2:$O$540,MATCH('Table B Values'!A3589,'Planning Periods'!$A$2:$A$540,0))</f>
        <v>Tulare County</v>
      </c>
    </row>
    <row r="3590" spans="1:11">
      <c r="A3590" t="s">
        <v>893</v>
      </c>
      <c r="B3590">
        <v>2015</v>
      </c>
      <c r="C3590">
        <v>46</v>
      </c>
      <c r="D3590">
        <v>0</v>
      </c>
      <c r="E3590">
        <v>37</v>
      </c>
      <c r="F3590">
        <v>0</v>
      </c>
      <c r="G3590">
        <v>0</v>
      </c>
      <c r="H3590">
        <v>2</v>
      </c>
      <c r="I3590">
        <v>2</v>
      </c>
      <c r="J3590" t="s">
        <v>1276</v>
      </c>
      <c r="K3590" t="str">
        <f>INDEX('Planning Periods'!$O$2:$O$540,MATCH('Table B Values'!A3590,'Planning Periods'!$A$2:$A$540,0))</f>
        <v>Sutter County</v>
      </c>
    </row>
    <row r="3591" spans="1:11">
      <c r="A3591" t="s">
        <v>1181</v>
      </c>
      <c r="B3591">
        <v>2015</v>
      </c>
      <c r="C3591">
        <v>0</v>
      </c>
      <c r="D3591">
        <v>0</v>
      </c>
      <c r="E3591">
        <v>2</v>
      </c>
      <c r="F3591">
        <v>0</v>
      </c>
      <c r="G3591">
        <v>0</v>
      </c>
      <c r="H3591">
        <v>14</v>
      </c>
      <c r="I3591">
        <v>420</v>
      </c>
      <c r="J3591" t="s">
        <v>1276</v>
      </c>
      <c r="K3591" t="str">
        <f>INDEX('Planning Periods'!$O$2:$O$540,MATCH('Table B Values'!A3591,'Planning Periods'!$A$2:$A$540,0))</f>
        <v>Alameda County</v>
      </c>
    </row>
    <row r="3592" spans="1:11">
      <c r="A3592" t="s">
        <v>1189</v>
      </c>
      <c r="B3592">
        <v>2015</v>
      </c>
      <c r="C3592">
        <v>0</v>
      </c>
      <c r="D3592">
        <v>0</v>
      </c>
      <c r="E3592">
        <v>0</v>
      </c>
      <c r="F3592">
        <v>0</v>
      </c>
      <c r="G3592">
        <v>0</v>
      </c>
      <c r="H3592">
        <v>0</v>
      </c>
      <c r="I3592">
        <v>25</v>
      </c>
      <c r="J3592" t="s">
        <v>1276</v>
      </c>
      <c r="K3592" t="str">
        <f>INDEX('Planning Periods'!$O$2:$O$540,MATCH('Table B Values'!A3592,'Planning Periods'!$A$2:$A$540,0))</f>
        <v>Monterey County</v>
      </c>
    </row>
    <row r="3593" spans="1:11">
      <c r="A3593" t="s">
        <v>1030</v>
      </c>
      <c r="B3593">
        <v>2015</v>
      </c>
      <c r="C3593">
        <v>0</v>
      </c>
      <c r="D3593">
        <v>0</v>
      </c>
      <c r="E3593">
        <v>0</v>
      </c>
      <c r="F3593">
        <v>0</v>
      </c>
      <c r="G3593">
        <v>0</v>
      </c>
      <c r="H3593">
        <v>0</v>
      </c>
      <c r="I3593">
        <v>18</v>
      </c>
      <c r="J3593" t="s">
        <v>1276</v>
      </c>
      <c r="K3593" t="str">
        <f>INDEX('Planning Periods'!$O$2:$O$540,MATCH('Table B Values'!A3593,'Planning Periods'!$A$2:$A$540,0))</f>
        <v>Los Angeles County</v>
      </c>
    </row>
    <row r="3594" spans="1:11">
      <c r="A3594" t="s">
        <v>942</v>
      </c>
      <c r="B3594">
        <v>2015</v>
      </c>
      <c r="C3594">
        <v>0</v>
      </c>
      <c r="D3594">
        <v>0</v>
      </c>
      <c r="E3594">
        <v>3</v>
      </c>
      <c r="F3594">
        <v>0</v>
      </c>
      <c r="G3594">
        <v>0</v>
      </c>
      <c r="H3594">
        <v>4</v>
      </c>
      <c r="I3594">
        <v>22</v>
      </c>
      <c r="J3594" t="s">
        <v>1276</v>
      </c>
      <c r="K3594" t="str">
        <f>INDEX('Planning Periods'!$O$2:$O$540,MATCH('Table B Values'!A3594,'Planning Periods'!$A$2:$A$540,0))</f>
        <v>Orange County</v>
      </c>
    </row>
    <row r="3595" spans="1:11">
      <c r="A3595" t="s">
        <v>1188</v>
      </c>
      <c r="B3595">
        <v>2015</v>
      </c>
      <c r="C3595">
        <v>0</v>
      </c>
      <c r="D3595">
        <v>0</v>
      </c>
      <c r="E3595">
        <v>0</v>
      </c>
      <c r="F3595">
        <v>0</v>
      </c>
      <c r="G3595">
        <v>0</v>
      </c>
      <c r="H3595">
        <v>0</v>
      </c>
      <c r="I3595">
        <v>0</v>
      </c>
      <c r="J3595" t="s">
        <v>1276</v>
      </c>
      <c r="K3595" t="str">
        <f>INDEX('Planning Periods'!$O$2:$O$540,MATCH('Table B Values'!A3595,'Planning Periods'!$A$2:$A$540,0))</f>
        <v>Kern County</v>
      </c>
    </row>
    <row r="3596" spans="1:11">
      <c r="A3596" t="s">
        <v>1057</v>
      </c>
      <c r="B3596">
        <v>2015</v>
      </c>
      <c r="C3596">
        <v>0</v>
      </c>
      <c r="D3596">
        <v>0</v>
      </c>
      <c r="E3596">
        <v>0</v>
      </c>
      <c r="F3596">
        <v>0</v>
      </c>
      <c r="G3596">
        <v>0</v>
      </c>
      <c r="H3596">
        <v>0</v>
      </c>
      <c r="I3596">
        <v>2</v>
      </c>
      <c r="J3596" t="s">
        <v>1276</v>
      </c>
      <c r="K3596" t="str">
        <f>INDEX('Planning Periods'!$O$2:$O$540,MATCH('Table B Values'!A3596,'Planning Periods'!$A$2:$A$540,0))</f>
        <v>Inyo County</v>
      </c>
    </row>
    <row r="3597" spans="1:11">
      <c r="A3597" t="s">
        <v>857</v>
      </c>
      <c r="B3597">
        <v>2015</v>
      </c>
      <c r="C3597">
        <v>22</v>
      </c>
      <c r="D3597">
        <v>0</v>
      </c>
      <c r="E3597">
        <v>1</v>
      </c>
      <c r="F3597">
        <v>0</v>
      </c>
      <c r="G3597">
        <v>0</v>
      </c>
      <c r="H3597">
        <v>4531</v>
      </c>
      <c r="I3597">
        <v>1645</v>
      </c>
      <c r="J3597" t="s">
        <v>1276</v>
      </c>
      <c r="K3597" t="str">
        <f>INDEX('Planning Periods'!$O$2:$O$540,MATCH('Table B Values'!A3597,'Planning Periods'!$A$2:$A$540,0))</f>
        <v>Orange County</v>
      </c>
    </row>
    <row r="3598" spans="1:11">
      <c r="A3598" t="s">
        <v>1026</v>
      </c>
      <c r="B3598">
        <v>2015</v>
      </c>
      <c r="C3598">
        <v>0</v>
      </c>
      <c r="D3598">
        <v>0</v>
      </c>
      <c r="E3598">
        <v>0</v>
      </c>
      <c r="F3598">
        <v>0</v>
      </c>
      <c r="G3598">
        <v>0</v>
      </c>
      <c r="H3598">
        <v>11</v>
      </c>
      <c r="I3598">
        <v>0</v>
      </c>
      <c r="J3598" t="s">
        <v>1276</v>
      </c>
      <c r="K3598" t="str">
        <f>INDEX('Planning Periods'!$O$2:$O$540,MATCH('Table B Values'!A3598,'Planning Periods'!$A$2:$A$540,0))</f>
        <v>Amador County</v>
      </c>
    </row>
    <row r="3599" spans="1:11">
      <c r="A3599" t="s">
        <v>1021</v>
      </c>
      <c r="B3599">
        <v>2015</v>
      </c>
      <c r="C3599">
        <v>0</v>
      </c>
      <c r="D3599">
        <v>0</v>
      </c>
      <c r="E3599">
        <v>0</v>
      </c>
      <c r="F3599">
        <v>1</v>
      </c>
      <c r="G3599">
        <v>0</v>
      </c>
      <c r="H3599">
        <v>0</v>
      </c>
      <c r="I3599">
        <v>28</v>
      </c>
      <c r="J3599" t="s">
        <v>1276</v>
      </c>
      <c r="K3599" t="str">
        <f>INDEX('Planning Periods'!$O$2:$O$540,MATCH('Table B Values'!A3599,'Planning Periods'!$A$2:$A$540,0))</f>
        <v>San Diego County</v>
      </c>
    </row>
    <row r="3600" spans="1:11">
      <c r="A3600" t="s">
        <v>1191</v>
      </c>
      <c r="B3600">
        <v>2015</v>
      </c>
      <c r="C3600">
        <v>0</v>
      </c>
      <c r="D3600">
        <v>0</v>
      </c>
      <c r="E3600">
        <v>0</v>
      </c>
      <c r="F3600">
        <v>0</v>
      </c>
      <c r="G3600">
        <v>0</v>
      </c>
      <c r="H3600">
        <v>0</v>
      </c>
      <c r="I3600">
        <v>0</v>
      </c>
      <c r="J3600" t="s">
        <v>1276</v>
      </c>
      <c r="K3600" t="str">
        <f>INDEX('Planning Periods'!$O$2:$O$540,MATCH('Table B Values'!A3600,'Planning Periods'!$A$2:$A$540,0))</f>
        <v>Orange County</v>
      </c>
    </row>
    <row r="3601" spans="1:11">
      <c r="A3601" t="s">
        <v>885</v>
      </c>
      <c r="B3601">
        <v>2015</v>
      </c>
      <c r="C3601">
        <v>0</v>
      </c>
      <c r="D3601">
        <v>0</v>
      </c>
      <c r="E3601">
        <v>0</v>
      </c>
      <c r="F3601">
        <v>0</v>
      </c>
      <c r="G3601">
        <v>0</v>
      </c>
      <c r="H3601">
        <v>2</v>
      </c>
      <c r="I3601">
        <v>4</v>
      </c>
      <c r="J3601" t="s">
        <v>1276</v>
      </c>
      <c r="K3601" t="str">
        <f>INDEX('Planning Periods'!$O$2:$O$540,MATCH('Table B Values'!A3601,'Planning Periods'!$A$2:$A$540,0))</f>
        <v>Orange County</v>
      </c>
    </row>
    <row r="3602" spans="1:11">
      <c r="A3602" t="s">
        <v>1306</v>
      </c>
      <c r="B3602">
        <v>2015</v>
      </c>
      <c r="C3602">
        <v>0</v>
      </c>
      <c r="D3602">
        <v>0</v>
      </c>
      <c r="E3602">
        <v>0</v>
      </c>
      <c r="F3602">
        <v>0</v>
      </c>
      <c r="G3602">
        <v>0</v>
      </c>
      <c r="H3602">
        <v>0</v>
      </c>
      <c r="I3602">
        <v>0</v>
      </c>
      <c r="J3602" t="s">
        <v>1276</v>
      </c>
      <c r="K3602" t="str">
        <f>INDEX('Planning Periods'!$O$2:$O$540,MATCH('Table B Values'!A3602,'Planning Periods'!$A$2:$A$540,0))</f>
        <v>Orange County</v>
      </c>
    </row>
    <row r="3603" spans="1:11">
      <c r="A3603" t="s">
        <v>1046</v>
      </c>
      <c r="B3603">
        <v>2015</v>
      </c>
      <c r="C3603">
        <v>0</v>
      </c>
      <c r="D3603">
        <v>0</v>
      </c>
      <c r="E3603">
        <v>0</v>
      </c>
      <c r="F3603">
        <v>0</v>
      </c>
      <c r="G3603">
        <v>0</v>
      </c>
      <c r="H3603">
        <v>0</v>
      </c>
      <c r="I3603">
        <v>15</v>
      </c>
      <c r="J3603" t="s">
        <v>1276</v>
      </c>
      <c r="K3603" t="str">
        <f>INDEX('Planning Periods'!$O$2:$O$540,MATCH('Table B Values'!A3603,'Planning Periods'!$A$2:$A$540,0))</f>
        <v>Orange County</v>
      </c>
    </row>
    <row r="3604" spans="1:11">
      <c r="A3604" t="s">
        <v>925</v>
      </c>
      <c r="B3604">
        <v>2015</v>
      </c>
      <c r="C3604">
        <v>0</v>
      </c>
      <c r="D3604">
        <v>0</v>
      </c>
      <c r="E3604">
        <v>0</v>
      </c>
      <c r="F3604">
        <v>0</v>
      </c>
      <c r="G3604">
        <v>0</v>
      </c>
      <c r="H3604">
        <v>0</v>
      </c>
      <c r="I3604">
        <v>0</v>
      </c>
      <c r="J3604" t="s">
        <v>1276</v>
      </c>
      <c r="K3604" t="str">
        <f>INDEX('Planning Periods'!$O$2:$O$540,MATCH('Table B Values'!A3604,'Planning Periods'!$A$2:$A$540,0))</f>
        <v>Orange County</v>
      </c>
    </row>
    <row r="3605" spans="1:11">
      <c r="A3605" t="s">
        <v>1042</v>
      </c>
      <c r="B3605">
        <v>2015</v>
      </c>
      <c r="C3605">
        <v>0</v>
      </c>
      <c r="D3605">
        <v>0</v>
      </c>
      <c r="E3605">
        <v>0</v>
      </c>
      <c r="F3605">
        <v>1</v>
      </c>
      <c r="G3605">
        <v>0</v>
      </c>
      <c r="H3605">
        <v>0</v>
      </c>
      <c r="I3605">
        <v>4</v>
      </c>
      <c r="J3605" t="s">
        <v>1276</v>
      </c>
      <c r="K3605" t="str">
        <f>INDEX('Planning Periods'!$O$2:$O$540,MATCH('Table B Values'!A3605,'Planning Periods'!$A$2:$A$540,0))</f>
        <v>Los Angeles County</v>
      </c>
    </row>
    <row r="3606" spans="1:11">
      <c r="A3606" t="s">
        <v>1192</v>
      </c>
      <c r="B3606">
        <v>2015</v>
      </c>
      <c r="C3606">
        <v>0</v>
      </c>
      <c r="D3606">
        <v>0</v>
      </c>
      <c r="E3606">
        <v>0</v>
      </c>
      <c r="F3606">
        <v>0</v>
      </c>
      <c r="G3606">
        <v>0</v>
      </c>
      <c r="H3606">
        <v>3</v>
      </c>
      <c r="I3606">
        <v>13</v>
      </c>
      <c r="J3606" t="s">
        <v>1276</v>
      </c>
      <c r="K3606" t="str">
        <f>INDEX('Planning Periods'!$O$2:$O$540,MATCH('Table B Values'!A3606,'Planning Periods'!$A$2:$A$540,0))</f>
        <v>Contra Costa County</v>
      </c>
    </row>
    <row r="3607" spans="1:11">
      <c r="A3607" t="s">
        <v>988</v>
      </c>
      <c r="B3607">
        <v>2015</v>
      </c>
      <c r="C3607">
        <v>0</v>
      </c>
      <c r="D3607">
        <v>0</v>
      </c>
      <c r="E3607">
        <v>0</v>
      </c>
      <c r="F3607">
        <v>0</v>
      </c>
      <c r="G3607">
        <v>0</v>
      </c>
      <c r="H3607">
        <v>7</v>
      </c>
      <c r="I3607">
        <v>46</v>
      </c>
      <c r="J3607" t="s">
        <v>1276</v>
      </c>
      <c r="K3607" t="str">
        <f>INDEX('Planning Periods'!$O$2:$O$540,MATCH('Table B Values'!A3607,'Planning Periods'!$A$2:$A$540,0))</f>
        <v>Orange County</v>
      </c>
    </row>
    <row r="3608" spans="1:11">
      <c r="A3608" t="s">
        <v>1094</v>
      </c>
      <c r="B3608">
        <v>2015</v>
      </c>
      <c r="C3608">
        <v>0</v>
      </c>
      <c r="D3608">
        <v>0</v>
      </c>
      <c r="E3608">
        <v>0</v>
      </c>
      <c r="F3608">
        <v>0</v>
      </c>
      <c r="G3608">
        <v>0</v>
      </c>
      <c r="H3608">
        <v>14</v>
      </c>
      <c r="I3608">
        <v>164</v>
      </c>
      <c r="J3608" t="s">
        <v>1276</v>
      </c>
      <c r="K3608" t="str">
        <f>INDEX('Planning Periods'!$O$2:$O$540,MATCH('Table B Values'!A3608,'Planning Periods'!$A$2:$A$540,0))</f>
        <v>Santa Clara County</v>
      </c>
    </row>
    <row r="3609" spans="1:11">
      <c r="A3609" t="s">
        <v>997</v>
      </c>
      <c r="B3609">
        <v>2015</v>
      </c>
      <c r="C3609">
        <v>5</v>
      </c>
      <c r="D3609">
        <v>0</v>
      </c>
      <c r="E3609">
        <v>3</v>
      </c>
      <c r="F3609">
        <v>0</v>
      </c>
      <c r="G3609">
        <v>0</v>
      </c>
      <c r="H3609">
        <v>2</v>
      </c>
      <c r="I3609">
        <v>5</v>
      </c>
      <c r="J3609" t="s">
        <v>1276</v>
      </c>
      <c r="K3609" t="str">
        <f>INDEX('Planning Periods'!$O$2:$O$540,MATCH('Table B Values'!A3609,'Planning Periods'!$A$2:$A$540,0))</f>
        <v>Orange County</v>
      </c>
    </row>
    <row r="3610" spans="1:11">
      <c r="A3610" t="s">
        <v>1089</v>
      </c>
      <c r="B3610">
        <v>2015</v>
      </c>
      <c r="C3610">
        <v>38</v>
      </c>
      <c r="D3610">
        <v>0</v>
      </c>
      <c r="E3610">
        <v>15</v>
      </c>
      <c r="F3610">
        <v>0</v>
      </c>
      <c r="G3610">
        <v>0</v>
      </c>
      <c r="H3610">
        <v>14</v>
      </c>
      <c r="I3610">
        <v>89</v>
      </c>
      <c r="J3610" t="s">
        <v>1276</v>
      </c>
      <c r="K3610" t="str">
        <f>INDEX('Planning Periods'!$O$2:$O$540,MATCH('Table B Values'!A3610,'Planning Periods'!$A$2:$A$540,0))</f>
        <v>San Mateo County</v>
      </c>
    </row>
    <row r="3611" spans="1:11">
      <c r="A3611" t="s">
        <v>1084</v>
      </c>
      <c r="B3611">
        <v>2015</v>
      </c>
      <c r="C3611">
        <v>0</v>
      </c>
      <c r="D3611">
        <v>0</v>
      </c>
      <c r="E3611">
        <v>0</v>
      </c>
      <c r="F3611">
        <v>0</v>
      </c>
      <c r="G3611">
        <v>0</v>
      </c>
      <c r="H3611">
        <v>2</v>
      </c>
      <c r="I3611">
        <v>3</v>
      </c>
      <c r="J3611" t="s">
        <v>1276</v>
      </c>
      <c r="K3611" t="str">
        <f>INDEX('Planning Periods'!$O$2:$O$540,MATCH('Table B Values'!A3611,'Planning Periods'!$A$2:$A$540,0))</f>
        <v>Sonoma County</v>
      </c>
    </row>
    <row r="3612" spans="1:11">
      <c r="A3612" t="s">
        <v>1072</v>
      </c>
      <c r="B3612">
        <v>2015</v>
      </c>
      <c r="C3612">
        <v>0</v>
      </c>
      <c r="D3612">
        <v>0</v>
      </c>
      <c r="E3612">
        <v>0</v>
      </c>
      <c r="F3612">
        <v>0</v>
      </c>
      <c r="G3612">
        <v>0</v>
      </c>
      <c r="H3612">
        <v>0</v>
      </c>
      <c r="I3612">
        <v>53</v>
      </c>
      <c r="J3612" t="s">
        <v>1276</v>
      </c>
      <c r="K3612" t="str">
        <f>INDEX('Planning Periods'!$O$2:$O$540,MATCH('Table B Values'!A3612,'Planning Periods'!$A$2:$A$540,0))</f>
        <v>San Diego County</v>
      </c>
    </row>
    <row r="3613" spans="1:11">
      <c r="A3613" t="s">
        <v>1074</v>
      </c>
      <c r="B3613">
        <v>2015</v>
      </c>
      <c r="C3613">
        <v>4</v>
      </c>
      <c r="D3613">
        <v>1</v>
      </c>
      <c r="E3613">
        <v>12</v>
      </c>
      <c r="F3613">
        <v>0</v>
      </c>
      <c r="G3613">
        <v>0</v>
      </c>
      <c r="H3613">
        <v>2</v>
      </c>
      <c r="I3613">
        <v>164</v>
      </c>
      <c r="J3613" t="s">
        <v>1276</v>
      </c>
      <c r="K3613" t="str">
        <f>INDEX('Planning Periods'!$O$2:$O$540,MATCH('Table B Values'!A3613,'Planning Periods'!$A$2:$A$540,0))</f>
        <v>Marin County</v>
      </c>
    </row>
    <row r="3614" spans="1:11">
      <c r="A3614" t="s">
        <v>1120</v>
      </c>
      <c r="B3614">
        <v>2015</v>
      </c>
      <c r="C3614">
        <v>0</v>
      </c>
      <c r="D3614">
        <v>0</v>
      </c>
      <c r="E3614">
        <v>0</v>
      </c>
      <c r="F3614">
        <v>0</v>
      </c>
      <c r="G3614">
        <v>0</v>
      </c>
      <c r="H3614">
        <v>0</v>
      </c>
      <c r="I3614">
        <v>93</v>
      </c>
      <c r="J3614" t="s">
        <v>1276</v>
      </c>
      <c r="K3614" t="str">
        <f>INDEX('Planning Periods'!$O$2:$O$540,MATCH('Table B Values'!A3614,'Planning Periods'!$A$2:$A$540,0))</f>
        <v>Orange County</v>
      </c>
    </row>
    <row r="3615" spans="1:11">
      <c r="A3615" t="s">
        <v>1000</v>
      </c>
      <c r="B3615">
        <v>2015</v>
      </c>
      <c r="C3615">
        <v>0</v>
      </c>
      <c r="D3615">
        <v>0</v>
      </c>
      <c r="E3615">
        <v>0</v>
      </c>
      <c r="F3615">
        <v>0</v>
      </c>
      <c r="G3615">
        <v>0</v>
      </c>
      <c r="H3615">
        <v>2</v>
      </c>
      <c r="I3615">
        <v>36</v>
      </c>
      <c r="J3615" t="s">
        <v>1276</v>
      </c>
      <c r="K3615" t="str">
        <f>INDEX('Planning Periods'!$O$2:$O$540,MATCH('Table B Values'!A3615,'Planning Periods'!$A$2:$A$540,0))</f>
        <v>Orange County</v>
      </c>
    </row>
    <row r="3616" spans="1:11">
      <c r="A3616" t="s">
        <v>1049</v>
      </c>
      <c r="B3616">
        <v>2015</v>
      </c>
      <c r="C3616">
        <v>0</v>
      </c>
      <c r="D3616">
        <v>0</v>
      </c>
      <c r="E3616">
        <v>0</v>
      </c>
      <c r="F3616">
        <v>0</v>
      </c>
      <c r="G3616">
        <v>0</v>
      </c>
      <c r="H3616">
        <v>2</v>
      </c>
      <c r="I3616">
        <v>0</v>
      </c>
      <c r="J3616" t="s">
        <v>1276</v>
      </c>
      <c r="K3616" t="str">
        <f>INDEX('Planning Periods'!$O$2:$O$540,MATCH('Table B Values'!A3616,'Planning Periods'!$A$2:$A$540,0))</f>
        <v>Kern County</v>
      </c>
    </row>
    <row r="3617" spans="1:11">
      <c r="A3617" t="s">
        <v>873</v>
      </c>
      <c r="B3617">
        <v>2015</v>
      </c>
      <c r="C3617">
        <v>0</v>
      </c>
      <c r="D3617">
        <v>0</v>
      </c>
      <c r="E3617">
        <v>0</v>
      </c>
      <c r="F3617">
        <v>0</v>
      </c>
      <c r="G3617">
        <v>0</v>
      </c>
      <c r="H3617">
        <v>0</v>
      </c>
      <c r="I3617">
        <v>127</v>
      </c>
      <c r="J3617" t="s">
        <v>1276</v>
      </c>
      <c r="K3617" t="str">
        <f>INDEX('Planning Periods'!$O$2:$O$540,MATCH('Table B Values'!A3617,'Planning Periods'!$A$2:$A$540,0))</f>
        <v>Los Angeles County</v>
      </c>
    </row>
    <row r="3618" spans="1:11">
      <c r="A3618" t="s">
        <v>1065</v>
      </c>
      <c r="B3618">
        <v>2015</v>
      </c>
      <c r="C3618">
        <v>0</v>
      </c>
      <c r="D3618">
        <v>0</v>
      </c>
      <c r="E3618">
        <v>0</v>
      </c>
      <c r="F3618">
        <v>64</v>
      </c>
      <c r="G3618">
        <v>0</v>
      </c>
      <c r="H3618">
        <v>50</v>
      </c>
      <c r="I3618">
        <v>0</v>
      </c>
      <c r="J3618" t="s">
        <v>1276</v>
      </c>
      <c r="K3618" t="str">
        <f>INDEX('Planning Periods'!$O$2:$O$540,MATCH('Table B Values'!A3618,'Planning Periods'!$A$2:$A$540,0))</f>
        <v>Tulare County</v>
      </c>
    </row>
    <row r="3619" spans="1:11">
      <c r="A3619" t="s">
        <v>991</v>
      </c>
      <c r="B3619">
        <v>2015</v>
      </c>
      <c r="C3619">
        <v>0</v>
      </c>
      <c r="D3619">
        <v>4</v>
      </c>
      <c r="E3619">
        <v>0</v>
      </c>
      <c r="F3619">
        <v>4</v>
      </c>
      <c r="G3619">
        <v>0</v>
      </c>
      <c r="H3619">
        <v>4</v>
      </c>
      <c r="I3619">
        <v>17</v>
      </c>
      <c r="J3619" t="s">
        <v>1276</v>
      </c>
      <c r="K3619" t="str">
        <f>INDEX('Planning Periods'!$O$2:$O$540,MATCH('Table B Values'!A3619,'Planning Periods'!$A$2:$A$540,0))</f>
        <v>Del Norte County</v>
      </c>
    </row>
    <row r="3620" spans="1:11">
      <c r="A3620" t="s">
        <v>1052</v>
      </c>
      <c r="B3620">
        <v>2015</v>
      </c>
      <c r="C3620">
        <v>0</v>
      </c>
      <c r="D3620">
        <v>0</v>
      </c>
      <c r="E3620">
        <v>0</v>
      </c>
      <c r="F3620">
        <v>1</v>
      </c>
      <c r="G3620">
        <v>0</v>
      </c>
      <c r="H3620">
        <v>13</v>
      </c>
      <c r="I3620">
        <v>87</v>
      </c>
      <c r="J3620" t="s">
        <v>1276</v>
      </c>
      <c r="K3620" t="str">
        <f>INDEX('Planning Periods'!$O$2:$O$540,MATCH('Table B Values'!A3620,'Planning Periods'!$A$2:$A$540,0))</f>
        <v>Contra Costa County</v>
      </c>
    </row>
    <row r="3621" spans="1:11">
      <c r="A3621" t="s">
        <v>850</v>
      </c>
      <c r="B3621">
        <v>2015</v>
      </c>
      <c r="C3621">
        <v>0</v>
      </c>
      <c r="D3621">
        <v>0</v>
      </c>
      <c r="E3621">
        <v>0</v>
      </c>
      <c r="F3621">
        <v>8</v>
      </c>
      <c r="G3621">
        <v>0</v>
      </c>
      <c r="H3621">
        <v>3</v>
      </c>
      <c r="I3621">
        <v>94</v>
      </c>
      <c r="J3621" t="s">
        <v>1276</v>
      </c>
      <c r="K3621" t="str">
        <f>INDEX('Planning Periods'!$O$2:$O$540,MATCH('Table B Values'!A3621,'Planning Periods'!$A$2:$A$540,0))</f>
        <v>Yolo County</v>
      </c>
    </row>
    <row r="3622" spans="1:11">
      <c r="A3622" t="s">
        <v>995</v>
      </c>
      <c r="B3622">
        <v>2015</v>
      </c>
      <c r="C3622">
        <v>0</v>
      </c>
      <c r="D3622">
        <v>0</v>
      </c>
      <c r="E3622">
        <v>0</v>
      </c>
      <c r="F3622">
        <v>0</v>
      </c>
      <c r="G3622">
        <v>0</v>
      </c>
      <c r="H3622">
        <v>0</v>
      </c>
      <c r="I3622">
        <v>4</v>
      </c>
      <c r="J3622" t="s">
        <v>1276</v>
      </c>
      <c r="K3622" t="str">
        <f>INDEX('Planning Periods'!$O$2:$O$540,MATCH('Table B Values'!A3622,'Planning Periods'!$A$2:$A$540,0))</f>
        <v>San Diego County</v>
      </c>
    </row>
    <row r="3623" spans="1:11">
      <c r="A3623" t="s">
        <v>1124</v>
      </c>
      <c r="B3623">
        <v>2015</v>
      </c>
      <c r="C3623">
        <v>1</v>
      </c>
      <c r="D3623">
        <v>0</v>
      </c>
      <c r="E3623">
        <v>0</v>
      </c>
      <c r="F3623">
        <v>0</v>
      </c>
      <c r="G3623">
        <v>0</v>
      </c>
      <c r="H3623">
        <v>0</v>
      </c>
      <c r="I3623">
        <v>1</v>
      </c>
      <c r="J3623" t="s">
        <v>1276</v>
      </c>
      <c r="K3623" t="str">
        <f>INDEX('Planning Periods'!$O$2:$O$540,MATCH('Table B Values'!A3623,'Planning Periods'!$A$2:$A$540,0))</f>
        <v>Lake County</v>
      </c>
    </row>
    <row r="3624" spans="1:11">
      <c r="A3624" t="s">
        <v>1159</v>
      </c>
      <c r="B3624">
        <v>2015</v>
      </c>
      <c r="C3624">
        <v>25</v>
      </c>
      <c r="D3624">
        <v>0</v>
      </c>
      <c r="E3624">
        <v>7</v>
      </c>
      <c r="F3624">
        <v>0</v>
      </c>
      <c r="G3624">
        <v>0</v>
      </c>
      <c r="H3624">
        <v>0</v>
      </c>
      <c r="I3624" s="359">
        <v>0</v>
      </c>
      <c r="J3624" t="s">
        <v>1276</v>
      </c>
      <c r="K3624" t="str">
        <f>INDEX('Planning Periods'!$O$2:$O$540,MATCH('Table B Values'!A3624,'Planning Periods'!$A$2:$A$540,0))</f>
        <v>Sonoma County</v>
      </c>
    </row>
    <row r="3625" spans="1:11">
      <c r="A3625" t="s">
        <v>1156</v>
      </c>
      <c r="B3625">
        <v>2015</v>
      </c>
      <c r="C3625">
        <v>0</v>
      </c>
      <c r="D3625">
        <v>0</v>
      </c>
      <c r="E3625">
        <v>0</v>
      </c>
      <c r="F3625">
        <v>0</v>
      </c>
      <c r="G3625">
        <v>0</v>
      </c>
      <c r="H3625">
        <v>456</v>
      </c>
      <c r="I3625">
        <v>1296</v>
      </c>
      <c r="J3625" t="s">
        <v>1276</v>
      </c>
      <c r="K3625" t="str">
        <f>INDEX('Planning Periods'!$O$2:$O$540,MATCH('Table B Values'!A3625,'Planning Periods'!$A$2:$A$540,0))</f>
        <v>Fresno County</v>
      </c>
    </row>
    <row r="3626" spans="1:11">
      <c r="A3626" t="s">
        <v>1157</v>
      </c>
      <c r="B3626">
        <v>2015</v>
      </c>
      <c r="C3626">
        <v>0</v>
      </c>
      <c r="D3626">
        <v>0</v>
      </c>
      <c r="E3626">
        <v>0</v>
      </c>
      <c r="F3626">
        <v>0</v>
      </c>
      <c r="G3626">
        <v>0</v>
      </c>
      <c r="H3626">
        <v>0</v>
      </c>
      <c r="I3626">
        <v>0</v>
      </c>
      <c r="J3626" t="s">
        <v>1276</v>
      </c>
      <c r="K3626" t="str">
        <f>INDEX('Planning Periods'!$O$2:$O$540,MATCH('Table B Values'!A3626,'Planning Periods'!$A$2:$A$540,0))</f>
        <v>Contra Costa County</v>
      </c>
    </row>
    <row r="3627" spans="1:11">
      <c r="A3627" t="s">
        <v>927</v>
      </c>
      <c r="B3627">
        <v>2015</v>
      </c>
      <c r="C3627">
        <v>0</v>
      </c>
      <c r="D3627">
        <v>0</v>
      </c>
      <c r="E3627">
        <v>0</v>
      </c>
      <c r="F3627">
        <v>0</v>
      </c>
      <c r="G3627">
        <v>0</v>
      </c>
      <c r="H3627">
        <v>11</v>
      </c>
      <c r="I3627">
        <v>94</v>
      </c>
      <c r="J3627" t="s">
        <v>1276</v>
      </c>
      <c r="K3627" t="str">
        <f>INDEX('Planning Periods'!$O$2:$O$540,MATCH('Table B Values'!A3627,'Planning Periods'!$A$2:$A$540,0))</f>
        <v>San Bernardino County</v>
      </c>
    </row>
    <row r="3628" spans="1:11">
      <c r="A3628" t="s">
        <v>836</v>
      </c>
      <c r="B3628">
        <v>2015</v>
      </c>
      <c r="C3628">
        <v>0</v>
      </c>
      <c r="D3628">
        <v>0</v>
      </c>
      <c r="E3628">
        <v>0</v>
      </c>
      <c r="F3628">
        <v>0</v>
      </c>
      <c r="G3628">
        <v>0</v>
      </c>
      <c r="H3628">
        <v>0</v>
      </c>
      <c r="I3628" s="359">
        <v>689</v>
      </c>
      <c r="J3628" t="s">
        <v>1276</v>
      </c>
      <c r="K3628" t="str">
        <f>INDEX('Planning Periods'!$O$2:$O$540,MATCH('Table B Values'!A3628,'Planning Periods'!$A$2:$A$540,0))</f>
        <v>San Diego County</v>
      </c>
    </row>
    <row r="3629" spans="1:11">
      <c r="A3629" t="s">
        <v>1128</v>
      </c>
      <c r="B3629">
        <v>2015</v>
      </c>
      <c r="C3629">
        <v>0</v>
      </c>
      <c r="D3629">
        <v>0</v>
      </c>
      <c r="E3629">
        <v>1</v>
      </c>
      <c r="F3629">
        <v>0</v>
      </c>
      <c r="G3629">
        <v>0</v>
      </c>
      <c r="H3629">
        <v>0</v>
      </c>
      <c r="I3629">
        <v>43</v>
      </c>
      <c r="J3629" t="s">
        <v>1276</v>
      </c>
      <c r="K3629" t="str">
        <f>INDEX('Planning Periods'!$O$2:$O$540,MATCH('Table B Values'!A3629,'Planning Periods'!$A$2:$A$540,0))</f>
        <v>Sacramento County</v>
      </c>
    </row>
    <row r="3630" spans="1:11">
      <c r="A3630" t="s">
        <v>1122</v>
      </c>
      <c r="B3630">
        <v>2015</v>
      </c>
      <c r="C3630">
        <v>0</v>
      </c>
      <c r="D3630">
        <v>0</v>
      </c>
      <c r="E3630">
        <v>0</v>
      </c>
      <c r="F3630">
        <v>0</v>
      </c>
      <c r="G3630">
        <v>0</v>
      </c>
      <c r="H3630">
        <v>0</v>
      </c>
      <c r="I3630">
        <v>24</v>
      </c>
      <c r="J3630" t="s">
        <v>1276</v>
      </c>
      <c r="K3630" t="str">
        <f>INDEX('Planning Periods'!$O$2:$O$540,MATCH('Table B Values'!A3630,'Planning Periods'!$A$2:$A$540,0))</f>
        <v>Riverside County</v>
      </c>
    </row>
    <row r="3631" spans="1:11">
      <c r="A3631" t="s">
        <v>1080</v>
      </c>
      <c r="B3631">
        <v>2015</v>
      </c>
      <c r="C3631">
        <v>0</v>
      </c>
      <c r="D3631">
        <v>0</v>
      </c>
      <c r="E3631">
        <v>0</v>
      </c>
      <c r="F3631">
        <v>0</v>
      </c>
      <c r="G3631">
        <v>0</v>
      </c>
      <c r="H3631">
        <v>4</v>
      </c>
      <c r="I3631">
        <v>33</v>
      </c>
      <c r="J3631" t="s">
        <v>1276</v>
      </c>
      <c r="K3631" t="str">
        <f>INDEX('Planning Periods'!$O$2:$O$540,MATCH('Table B Values'!A3631,'Planning Periods'!$A$2:$A$540,0))</f>
        <v>Contra Costa County</v>
      </c>
    </row>
    <row r="3632" spans="1:11">
      <c r="A3632" t="s">
        <v>1082</v>
      </c>
      <c r="B3632">
        <v>2015</v>
      </c>
      <c r="C3632">
        <v>0</v>
      </c>
      <c r="D3632">
        <v>0</v>
      </c>
      <c r="E3632">
        <v>0</v>
      </c>
      <c r="F3632">
        <v>8</v>
      </c>
      <c r="G3632">
        <v>0</v>
      </c>
      <c r="H3632">
        <v>65</v>
      </c>
      <c r="I3632">
        <v>276</v>
      </c>
      <c r="J3632" t="s">
        <v>1276</v>
      </c>
      <c r="K3632" t="str">
        <f>INDEX('Planning Periods'!$O$2:$O$540,MATCH('Table B Values'!A3632,'Planning Periods'!$A$2:$A$540,0))</f>
        <v>Contra Costa County</v>
      </c>
    </row>
    <row r="3633" spans="1:11">
      <c r="A3633" t="s">
        <v>816</v>
      </c>
      <c r="B3633">
        <v>2015</v>
      </c>
      <c r="C3633">
        <v>0</v>
      </c>
      <c r="D3633">
        <v>0</v>
      </c>
      <c r="E3633">
        <v>0</v>
      </c>
      <c r="F3633">
        <v>0</v>
      </c>
      <c r="G3633">
        <v>0</v>
      </c>
      <c r="H3633">
        <v>2</v>
      </c>
      <c r="I3633" s="359">
        <v>559</v>
      </c>
      <c r="J3633" t="s">
        <v>1276</v>
      </c>
      <c r="K3633" t="str">
        <f>INDEX('Planning Periods'!$O$2:$O$540,MATCH('Table B Values'!A3633,'Planning Periods'!$A$2:$A$540,0))</f>
        <v>Riverside County</v>
      </c>
    </row>
    <row r="3634" spans="1:11">
      <c r="A3634" t="s">
        <v>949</v>
      </c>
      <c r="B3634">
        <v>2015</v>
      </c>
      <c r="C3634">
        <v>1</v>
      </c>
      <c r="D3634">
        <v>0</v>
      </c>
      <c r="E3634">
        <v>0</v>
      </c>
      <c r="F3634">
        <v>1</v>
      </c>
      <c r="G3634">
        <v>0</v>
      </c>
      <c r="H3634" s="359">
        <v>30</v>
      </c>
      <c r="I3634">
        <v>13</v>
      </c>
      <c r="J3634" t="s">
        <v>1276</v>
      </c>
      <c r="K3634" t="str">
        <f>INDEX('Planning Periods'!$O$2:$O$540,MATCH('Table B Values'!A3634,'Planning Periods'!$A$2:$A$540,0))</f>
        <v>Colusa County</v>
      </c>
    </row>
    <row r="3635" spans="1:11">
      <c r="A3635" t="s">
        <v>1267</v>
      </c>
      <c r="B3635">
        <v>2015</v>
      </c>
      <c r="C3635">
        <v>36</v>
      </c>
      <c r="D3635">
        <v>0</v>
      </c>
      <c r="E3635">
        <v>32</v>
      </c>
      <c r="F3635">
        <v>0</v>
      </c>
      <c r="G3635">
        <v>0</v>
      </c>
      <c r="H3635">
        <v>24</v>
      </c>
      <c r="I3635">
        <v>15</v>
      </c>
      <c r="J3635" t="s">
        <v>1276</v>
      </c>
      <c r="K3635" t="str">
        <f>INDEX('Planning Periods'!$O$2:$O$540,MATCH('Table B Values'!A3635,'Planning Periods'!$A$2:$A$540,0))</f>
        <v>Fresno County</v>
      </c>
    </row>
    <row r="3636" spans="1:11">
      <c r="A3636" t="s">
        <v>1292</v>
      </c>
      <c r="B3636">
        <v>2015</v>
      </c>
      <c r="C3636">
        <v>0</v>
      </c>
      <c r="D3636">
        <v>0</v>
      </c>
      <c r="E3636">
        <v>0</v>
      </c>
      <c r="F3636">
        <v>0</v>
      </c>
      <c r="G3636">
        <v>0</v>
      </c>
      <c r="H3636">
        <v>0</v>
      </c>
      <c r="I3636">
        <v>0</v>
      </c>
      <c r="J3636" t="s">
        <v>1276</v>
      </c>
      <c r="K3636" t="str">
        <f>INDEX('Planning Periods'!$O$2:$O$540,MATCH('Table B Values'!A3636,'Planning Periods'!$A$2:$A$540,0))</f>
        <v>San Mateo County</v>
      </c>
    </row>
    <row r="3637" spans="1:11">
      <c r="A3637" t="s">
        <v>1126</v>
      </c>
      <c r="B3637">
        <v>2015</v>
      </c>
      <c r="C3637">
        <v>0</v>
      </c>
      <c r="D3637">
        <v>0</v>
      </c>
      <c r="E3637">
        <v>0</v>
      </c>
      <c r="F3637">
        <v>0</v>
      </c>
      <c r="G3637">
        <v>0</v>
      </c>
      <c r="H3637">
        <v>3</v>
      </c>
      <c r="I3637">
        <v>13</v>
      </c>
      <c r="J3637" t="s">
        <v>1276</v>
      </c>
      <c r="K3637" t="str">
        <f>INDEX('Planning Periods'!$O$2:$O$540,MATCH('Table B Values'!A3637,'Planning Periods'!$A$2:$A$540,0))</f>
        <v>San Bernardino County</v>
      </c>
    </row>
    <row r="3638" spans="1:11">
      <c r="A3638" t="s">
        <v>1067</v>
      </c>
      <c r="B3638">
        <v>2015</v>
      </c>
      <c r="C3638">
        <v>0</v>
      </c>
      <c r="D3638">
        <v>0</v>
      </c>
      <c r="E3638">
        <v>0</v>
      </c>
      <c r="F3638">
        <v>0</v>
      </c>
      <c r="G3638">
        <v>0</v>
      </c>
      <c r="H3638" s="359">
        <v>59</v>
      </c>
      <c r="I3638" s="359">
        <v>0</v>
      </c>
      <c r="J3638" t="s">
        <v>1276</v>
      </c>
      <c r="K3638" t="str">
        <f>INDEX('Planning Periods'!$O$2:$O$540,MATCH('Table B Values'!A3638,'Planning Periods'!$A$2:$A$540,0))</f>
        <v>Solano County</v>
      </c>
    </row>
    <row r="3639" spans="1:11">
      <c r="A3639" t="s">
        <v>973</v>
      </c>
      <c r="B3639">
        <v>2015</v>
      </c>
      <c r="C3639">
        <v>0</v>
      </c>
      <c r="D3639">
        <v>0</v>
      </c>
      <c r="E3639">
        <v>0</v>
      </c>
      <c r="F3639">
        <v>0</v>
      </c>
      <c r="G3639">
        <v>0</v>
      </c>
      <c r="H3639">
        <v>0</v>
      </c>
      <c r="I3639">
        <v>0</v>
      </c>
      <c r="J3639" t="s">
        <v>1276</v>
      </c>
      <c r="K3639" t="str">
        <f>INDEX('Planning Periods'!$O$2:$O$540,MATCH('Table B Values'!A3639,'Planning Periods'!$A$2:$A$540,0))</f>
        <v>Humboldt County</v>
      </c>
    </row>
    <row r="3640" spans="1:11">
      <c r="A3640" t="s">
        <v>870</v>
      </c>
      <c r="B3640">
        <v>2015</v>
      </c>
      <c r="C3640">
        <v>0</v>
      </c>
      <c r="D3640">
        <v>0</v>
      </c>
      <c r="E3640">
        <v>0</v>
      </c>
      <c r="F3640">
        <v>0</v>
      </c>
      <c r="G3640">
        <v>0</v>
      </c>
      <c r="H3640">
        <v>54</v>
      </c>
      <c r="I3640">
        <v>180</v>
      </c>
      <c r="J3640" t="s">
        <v>1276</v>
      </c>
      <c r="K3640" t="str">
        <f>INDEX('Planning Periods'!$O$2:$O$540,MATCH('Table B Values'!A3640,'Planning Periods'!$A$2:$A$540,0))</f>
        <v>Sacramento County</v>
      </c>
    </row>
    <row r="3641" spans="1:11">
      <c r="A3641" t="s">
        <v>964</v>
      </c>
      <c r="B3641">
        <v>2015</v>
      </c>
      <c r="C3641">
        <v>0</v>
      </c>
      <c r="D3641">
        <v>0</v>
      </c>
      <c r="E3641">
        <v>147</v>
      </c>
      <c r="F3641">
        <v>0</v>
      </c>
      <c r="G3641">
        <v>0</v>
      </c>
      <c r="H3641">
        <v>0</v>
      </c>
      <c r="I3641">
        <v>368</v>
      </c>
      <c r="J3641" t="s">
        <v>1276</v>
      </c>
      <c r="K3641" t="str">
        <f>INDEX('Planning Periods'!$O$2:$O$540,MATCH('Table B Values'!A3641,'Planning Periods'!$A$2:$A$540,0))</f>
        <v>San Bernardino County</v>
      </c>
    </row>
    <row r="3642" spans="1:11">
      <c r="A3642" t="s">
        <v>1131</v>
      </c>
      <c r="B3642">
        <v>2015</v>
      </c>
      <c r="C3642">
        <v>0</v>
      </c>
      <c r="D3642">
        <v>0</v>
      </c>
      <c r="E3642">
        <v>0</v>
      </c>
      <c r="F3642">
        <v>0</v>
      </c>
      <c r="G3642">
        <v>0</v>
      </c>
      <c r="H3642">
        <v>290</v>
      </c>
      <c r="I3642" s="359">
        <v>448</v>
      </c>
      <c r="J3642" t="s">
        <v>1276</v>
      </c>
      <c r="K3642" t="str">
        <f>INDEX('Planning Periods'!$O$2:$O$540,MATCH('Table B Values'!A3642,'Planning Periods'!$A$2:$A$540,0))</f>
        <v>Solano County</v>
      </c>
    </row>
    <row r="3643" spans="1:11">
      <c r="A3643" t="s">
        <v>903</v>
      </c>
      <c r="B3643">
        <v>2015</v>
      </c>
      <c r="C3643">
        <v>0</v>
      </c>
      <c r="D3643">
        <v>0</v>
      </c>
      <c r="E3643">
        <v>11</v>
      </c>
      <c r="F3643">
        <v>0</v>
      </c>
      <c r="G3643">
        <v>0</v>
      </c>
      <c r="H3643">
        <v>0</v>
      </c>
      <c r="I3643">
        <v>7</v>
      </c>
      <c r="J3643" t="s">
        <v>1276</v>
      </c>
      <c r="K3643" t="str">
        <f>INDEX('Planning Periods'!$O$2:$O$540,MATCH('Table B Values'!A3643,'Planning Periods'!$A$2:$A$540,0))</f>
        <v>San Diego County</v>
      </c>
    </row>
    <row r="3644" spans="1:11">
      <c r="A3644" t="s">
        <v>969</v>
      </c>
      <c r="B3644">
        <v>2015</v>
      </c>
      <c r="C3644">
        <v>0</v>
      </c>
      <c r="D3644">
        <v>0</v>
      </c>
      <c r="E3644">
        <v>49</v>
      </c>
      <c r="F3644">
        <v>6</v>
      </c>
      <c r="G3644">
        <v>0</v>
      </c>
      <c r="H3644">
        <v>8</v>
      </c>
      <c r="I3644">
        <v>14</v>
      </c>
      <c r="J3644" t="s">
        <v>1276</v>
      </c>
      <c r="K3644" t="str">
        <f>INDEX('Planning Periods'!$O$2:$O$540,MATCH('Table B Values'!A3644,'Planning Periods'!$A$2:$A$540,0))</f>
        <v>Humboldt County</v>
      </c>
    </row>
    <row r="3645" spans="1:11">
      <c r="A3645" t="s">
        <v>1130</v>
      </c>
      <c r="B3645">
        <v>2015</v>
      </c>
      <c r="C3645">
        <v>0</v>
      </c>
      <c r="D3645">
        <v>0</v>
      </c>
      <c r="E3645">
        <v>0</v>
      </c>
      <c r="F3645">
        <v>0</v>
      </c>
      <c r="G3645">
        <v>0</v>
      </c>
      <c r="H3645">
        <v>0</v>
      </c>
      <c r="I3645">
        <v>0</v>
      </c>
      <c r="J3645" t="s">
        <v>1276</v>
      </c>
      <c r="K3645" t="str">
        <f>INDEX('Planning Periods'!$O$2:$O$540,MATCH('Table B Values'!A3645,'Planning Periods'!$A$2:$A$540,0))</f>
        <v>Marin County</v>
      </c>
    </row>
    <row r="3646" spans="1:11">
      <c r="A3646" t="s">
        <v>962</v>
      </c>
      <c r="B3646">
        <v>2015</v>
      </c>
      <c r="C3646">
        <v>0</v>
      </c>
      <c r="D3646">
        <v>0</v>
      </c>
      <c r="E3646">
        <v>2</v>
      </c>
      <c r="F3646">
        <v>0</v>
      </c>
      <c r="G3646">
        <v>0</v>
      </c>
      <c r="H3646">
        <v>0</v>
      </c>
      <c r="I3646">
        <v>3</v>
      </c>
      <c r="J3646" t="s">
        <v>1276</v>
      </c>
      <c r="K3646" t="str">
        <f>INDEX('Planning Periods'!$O$2:$O$540,MATCH('Table B Values'!A3646,'Planning Periods'!$A$2:$A$540,0))</f>
        <v>Mendocino County</v>
      </c>
    </row>
    <row r="3647" spans="1:11">
      <c r="A3647" t="s">
        <v>1119</v>
      </c>
      <c r="B3647">
        <v>2015</v>
      </c>
      <c r="C3647">
        <v>0</v>
      </c>
      <c r="D3647">
        <v>0</v>
      </c>
      <c r="E3647">
        <v>0</v>
      </c>
      <c r="F3647">
        <v>0</v>
      </c>
      <c r="G3647">
        <v>0</v>
      </c>
      <c r="H3647">
        <v>102</v>
      </c>
      <c r="I3647">
        <v>162</v>
      </c>
      <c r="J3647" t="s">
        <v>1276</v>
      </c>
      <c r="K3647" t="str">
        <f>INDEX('Planning Periods'!$O$2:$O$540,MATCH('Table B Values'!A3647,'Planning Periods'!$A$2:$A$540,0))</f>
        <v>Fresno County</v>
      </c>
    </row>
    <row r="3648" spans="1:11">
      <c r="A3648" t="s">
        <v>985</v>
      </c>
      <c r="B3648">
        <v>2015</v>
      </c>
      <c r="C3648">
        <v>0</v>
      </c>
      <c r="D3648">
        <v>0</v>
      </c>
      <c r="E3648">
        <v>0</v>
      </c>
      <c r="F3648">
        <v>0</v>
      </c>
      <c r="G3648">
        <v>0</v>
      </c>
      <c r="H3648">
        <v>0</v>
      </c>
      <c r="I3648">
        <v>131</v>
      </c>
      <c r="J3648" t="s">
        <v>1276</v>
      </c>
      <c r="K3648" t="str">
        <f>INDEX('Planning Periods'!$O$2:$O$540,MATCH('Table B Values'!A3648,'Planning Periods'!$A$2:$A$540,0))</f>
        <v>Orange County</v>
      </c>
    </row>
    <row r="3649" spans="1:11">
      <c r="A3649" t="s">
        <v>984</v>
      </c>
      <c r="B3649">
        <v>2015</v>
      </c>
      <c r="C3649">
        <v>0</v>
      </c>
      <c r="D3649">
        <v>0</v>
      </c>
      <c r="E3649">
        <v>0</v>
      </c>
      <c r="F3649">
        <v>0</v>
      </c>
      <c r="G3649">
        <v>0</v>
      </c>
      <c r="H3649">
        <v>0</v>
      </c>
      <c r="I3649">
        <v>45</v>
      </c>
      <c r="J3649" t="s">
        <v>1276</v>
      </c>
      <c r="K3649" t="str">
        <f>INDEX('Planning Periods'!$O$2:$O$540,MATCH('Table B Values'!A3649,'Planning Periods'!$A$2:$A$540,0))</f>
        <v>Sacramento County</v>
      </c>
    </row>
    <row r="3650" spans="1:11">
      <c r="A3650" t="s">
        <v>1117</v>
      </c>
      <c r="B3650">
        <v>2015</v>
      </c>
      <c r="C3650">
        <v>290</v>
      </c>
      <c r="D3650">
        <v>0</v>
      </c>
      <c r="E3650">
        <v>268</v>
      </c>
      <c r="F3650">
        <v>0</v>
      </c>
      <c r="G3650">
        <v>0</v>
      </c>
      <c r="H3650">
        <v>384</v>
      </c>
      <c r="I3650">
        <v>2328</v>
      </c>
      <c r="J3650" t="s">
        <v>1276</v>
      </c>
      <c r="K3650" t="str">
        <f>INDEX('Planning Periods'!$O$2:$O$540,MATCH('Table B Values'!A3650,'Planning Periods'!$A$2:$A$540,0))</f>
        <v>Fresno County</v>
      </c>
    </row>
    <row r="3651" spans="1:11">
      <c r="A3651" t="s">
        <v>1104</v>
      </c>
      <c r="B3651">
        <v>2015</v>
      </c>
      <c r="C3651">
        <v>83</v>
      </c>
      <c r="D3651">
        <v>0</v>
      </c>
      <c r="E3651">
        <v>49</v>
      </c>
      <c r="F3651">
        <v>0</v>
      </c>
      <c r="G3651">
        <v>0</v>
      </c>
      <c r="H3651">
        <v>14</v>
      </c>
      <c r="I3651">
        <v>563</v>
      </c>
      <c r="J3651" t="s">
        <v>1276</v>
      </c>
      <c r="K3651" t="str">
        <f>INDEX('Planning Periods'!$O$2:$O$540,MATCH('Table B Values'!A3651,'Planning Periods'!$A$2:$A$540,0))</f>
        <v>San Mateo County</v>
      </c>
    </row>
    <row r="3652" spans="1:11">
      <c r="A3652" t="s">
        <v>867</v>
      </c>
      <c r="B3652">
        <v>2015</v>
      </c>
      <c r="C3652">
        <v>0</v>
      </c>
      <c r="D3652">
        <v>0</v>
      </c>
      <c r="E3652">
        <v>0</v>
      </c>
      <c r="F3652">
        <v>0</v>
      </c>
      <c r="G3652">
        <v>0</v>
      </c>
      <c r="H3652">
        <v>0</v>
      </c>
      <c r="I3652">
        <v>6</v>
      </c>
      <c r="J3652" t="s">
        <v>1276</v>
      </c>
      <c r="K3652" t="str">
        <f>INDEX('Planning Periods'!$O$2:$O$540,MATCH('Table B Values'!A3652,'Planning Periods'!$A$2:$A$540,0))</f>
        <v>Orange County</v>
      </c>
    </row>
    <row r="3653" spans="1:11">
      <c r="A3653" t="s">
        <v>1113</v>
      </c>
      <c r="B3653">
        <v>2015</v>
      </c>
      <c r="C3653">
        <v>64</v>
      </c>
      <c r="D3653">
        <v>0</v>
      </c>
      <c r="E3653">
        <v>0</v>
      </c>
      <c r="F3653">
        <v>0</v>
      </c>
      <c r="G3653">
        <v>0</v>
      </c>
      <c r="H3653">
        <v>0</v>
      </c>
      <c r="I3653">
        <v>383</v>
      </c>
      <c r="J3653" t="s">
        <v>1276</v>
      </c>
      <c r="K3653" t="str">
        <f>INDEX('Planning Periods'!$O$2:$O$540,MATCH('Table B Values'!A3653,'Planning Periods'!$A$2:$A$540,0))</f>
        <v>Alameda County</v>
      </c>
    </row>
    <row r="3654" spans="1:11">
      <c r="A3654" t="s">
        <v>1194</v>
      </c>
      <c r="B3654">
        <v>2015</v>
      </c>
      <c r="C3654">
        <v>0</v>
      </c>
      <c r="D3654">
        <v>0</v>
      </c>
      <c r="E3654">
        <v>0</v>
      </c>
      <c r="F3654">
        <v>0</v>
      </c>
      <c r="G3654">
        <v>0</v>
      </c>
      <c r="H3654">
        <v>0</v>
      </c>
      <c r="I3654">
        <v>1</v>
      </c>
      <c r="J3654" t="s">
        <v>1276</v>
      </c>
      <c r="K3654" t="str">
        <f>INDEX('Planning Periods'!$O$2:$O$540,MATCH('Table B Values'!A3654,'Planning Periods'!$A$2:$A$540,0))</f>
        <v>Siskiyou County</v>
      </c>
    </row>
    <row r="3655" spans="1:11">
      <c r="A3655" t="s">
        <v>1062</v>
      </c>
      <c r="B3655">
        <v>2015</v>
      </c>
      <c r="C3655">
        <v>0</v>
      </c>
      <c r="D3655">
        <v>0</v>
      </c>
      <c r="E3655">
        <v>8</v>
      </c>
      <c r="F3655">
        <v>0</v>
      </c>
      <c r="G3655">
        <v>0</v>
      </c>
      <c r="H3655">
        <v>0</v>
      </c>
      <c r="I3655">
        <v>0</v>
      </c>
      <c r="J3655" t="s">
        <v>1276</v>
      </c>
      <c r="K3655" t="str">
        <f>INDEX('Planning Periods'!$O$2:$O$540,MATCH('Table B Values'!A3655,'Planning Periods'!$A$2:$A$540,0))</f>
        <v>San Mateo County</v>
      </c>
    </row>
    <row r="3656" spans="1:11">
      <c r="A3656" t="s">
        <v>1009</v>
      </c>
      <c r="B3656">
        <v>2015</v>
      </c>
      <c r="C3656">
        <v>0</v>
      </c>
      <c r="D3656">
        <v>0</v>
      </c>
      <c r="E3656">
        <v>0</v>
      </c>
      <c r="F3656">
        <v>0</v>
      </c>
      <c r="G3656">
        <v>0</v>
      </c>
      <c r="H3656">
        <v>0</v>
      </c>
      <c r="I3656">
        <v>306</v>
      </c>
      <c r="J3656" t="s">
        <v>1276</v>
      </c>
      <c r="K3656" t="str">
        <f>INDEX('Planning Periods'!$O$2:$O$540,MATCH('Table B Values'!A3656,'Planning Periods'!$A$2:$A$540,0))</f>
        <v>Riverside County</v>
      </c>
    </row>
    <row r="3657" spans="1:11">
      <c r="A3657" t="s">
        <v>1059</v>
      </c>
      <c r="B3657">
        <v>2015</v>
      </c>
      <c r="C3657">
        <v>26</v>
      </c>
      <c r="D3657">
        <v>0</v>
      </c>
      <c r="E3657">
        <v>39</v>
      </c>
      <c r="F3657">
        <v>0</v>
      </c>
      <c r="G3657">
        <v>0</v>
      </c>
      <c r="H3657">
        <v>4</v>
      </c>
      <c r="I3657">
        <v>839</v>
      </c>
      <c r="J3657" t="s">
        <v>1276</v>
      </c>
      <c r="K3657" t="str">
        <f>INDEX('Planning Periods'!$O$2:$O$540,MATCH('Table B Values'!A3657,'Planning Periods'!$A$2:$A$540,0))</f>
        <v>Alameda County</v>
      </c>
    </row>
    <row r="3658" spans="1:11">
      <c r="A3658" t="s">
        <v>1069</v>
      </c>
      <c r="B3658">
        <v>2015</v>
      </c>
      <c r="C3658">
        <v>0</v>
      </c>
      <c r="D3658">
        <v>0</v>
      </c>
      <c r="E3658">
        <v>1</v>
      </c>
      <c r="F3658">
        <v>0</v>
      </c>
      <c r="G3658">
        <v>0</v>
      </c>
      <c r="H3658">
        <v>1</v>
      </c>
      <c r="I3658">
        <v>0</v>
      </c>
      <c r="J3658" t="s">
        <v>1276</v>
      </c>
      <c r="K3658" t="str">
        <f>INDEX('Planning Periods'!$O$2:$O$540,MATCH('Table B Values'!A3658,'Planning Periods'!$A$2:$A$540,0))</f>
        <v>Siskiyou County</v>
      </c>
    </row>
    <row r="3659" spans="1:11">
      <c r="A3659" t="s">
        <v>993</v>
      </c>
      <c r="B3659">
        <v>2015</v>
      </c>
      <c r="C3659">
        <v>0</v>
      </c>
      <c r="D3659">
        <v>0</v>
      </c>
      <c r="E3659">
        <v>0</v>
      </c>
      <c r="F3659">
        <v>0</v>
      </c>
      <c r="G3659">
        <v>0</v>
      </c>
      <c r="H3659">
        <v>50</v>
      </c>
      <c r="I3659">
        <v>13</v>
      </c>
      <c r="J3659" t="s">
        <v>1276</v>
      </c>
      <c r="K3659" t="str">
        <f>INDEX('Planning Periods'!$O$2:$O$540,MATCH('Table B Values'!A3659,'Planning Periods'!$A$2:$A$540,0))</f>
        <v>Los Angeles County</v>
      </c>
    </row>
    <row r="3660" spans="1:11">
      <c r="A3660" t="s">
        <v>940</v>
      </c>
      <c r="B3660">
        <v>2015</v>
      </c>
      <c r="C3660">
        <v>42</v>
      </c>
      <c r="D3660">
        <v>0</v>
      </c>
      <c r="E3660">
        <v>1</v>
      </c>
      <c r="F3660">
        <v>0</v>
      </c>
      <c r="G3660">
        <v>0</v>
      </c>
      <c r="H3660">
        <v>0</v>
      </c>
      <c r="I3660">
        <v>0</v>
      </c>
      <c r="J3660" t="s">
        <v>1276</v>
      </c>
      <c r="K3660" t="str">
        <f>INDEX('Planning Periods'!$O$2:$O$540,MATCH('Table B Values'!A3660,'Planning Periods'!$A$2:$A$540,0))</f>
        <v>Los Angeles County</v>
      </c>
    </row>
    <row r="3661" spans="1:11">
      <c r="A3661" t="s">
        <v>1014</v>
      </c>
      <c r="B3661">
        <v>2015</v>
      </c>
      <c r="C3661">
        <v>0</v>
      </c>
      <c r="D3661">
        <v>0</v>
      </c>
      <c r="E3661">
        <v>1</v>
      </c>
      <c r="F3661">
        <v>0</v>
      </c>
      <c r="G3661">
        <v>0</v>
      </c>
      <c r="H3661">
        <v>2</v>
      </c>
      <c r="I3661">
        <v>23</v>
      </c>
      <c r="J3661" t="s">
        <v>1276</v>
      </c>
      <c r="K3661" t="str">
        <f>INDEX('Planning Periods'!$O$2:$O$540,MATCH('Table B Values'!A3661,'Planning Periods'!$A$2:$A$540,0))</f>
        <v>San Diego County</v>
      </c>
    </row>
    <row r="3662" spans="1:11">
      <c r="A3662" t="s">
        <v>819</v>
      </c>
      <c r="B3662">
        <v>2015</v>
      </c>
      <c r="C3662">
        <v>0</v>
      </c>
      <c r="D3662">
        <v>0</v>
      </c>
      <c r="E3662">
        <v>0</v>
      </c>
      <c r="F3662">
        <v>0</v>
      </c>
      <c r="G3662">
        <v>0</v>
      </c>
      <c r="H3662">
        <v>23</v>
      </c>
      <c r="I3662">
        <v>616</v>
      </c>
      <c r="J3662" t="s">
        <v>1276</v>
      </c>
      <c r="K3662" t="str">
        <f>INDEX('Planning Periods'!$O$2:$O$540,MATCH('Table B Values'!A3662,'Planning Periods'!$A$2:$A$540,0))</f>
        <v>Sacramento County</v>
      </c>
    </row>
    <row r="3663" spans="1:11">
      <c r="A3663" t="s">
        <v>1129</v>
      </c>
      <c r="B3663">
        <v>2015</v>
      </c>
      <c r="C3663">
        <v>5</v>
      </c>
      <c r="D3663">
        <v>0</v>
      </c>
      <c r="E3663">
        <v>0</v>
      </c>
      <c r="F3663">
        <v>0</v>
      </c>
      <c r="G3663">
        <v>0</v>
      </c>
      <c r="H3663">
        <v>7</v>
      </c>
      <c r="I3663">
        <v>178</v>
      </c>
      <c r="J3663" t="s">
        <v>1276</v>
      </c>
      <c r="K3663" t="str">
        <f>INDEX('Planning Periods'!$O$2:$O$540,MATCH('Table B Values'!A3663,'Planning Periods'!$A$2:$A$540,0))</f>
        <v>Alameda County</v>
      </c>
    </row>
    <row r="3664" spans="1:11">
      <c r="A3664" t="s">
        <v>1007</v>
      </c>
      <c r="B3664">
        <v>2015</v>
      </c>
      <c r="C3664">
        <v>0</v>
      </c>
      <c r="D3664">
        <v>0</v>
      </c>
      <c r="E3664">
        <v>3</v>
      </c>
      <c r="F3664">
        <v>0</v>
      </c>
      <c r="G3664">
        <v>0</v>
      </c>
      <c r="H3664">
        <v>0</v>
      </c>
      <c r="I3664">
        <v>155</v>
      </c>
      <c r="J3664" t="s">
        <v>1276</v>
      </c>
      <c r="K3664" t="str">
        <f>INDEX('Planning Periods'!$O$2:$O$540,MATCH('Table B Values'!A3664,'Planning Periods'!$A$2:$A$540,0))</f>
        <v>San Diego County</v>
      </c>
    </row>
    <row r="3665" spans="1:11">
      <c r="A3665" t="s">
        <v>1005</v>
      </c>
      <c r="B3665">
        <v>2015</v>
      </c>
      <c r="C3665">
        <v>96</v>
      </c>
      <c r="D3665">
        <v>0</v>
      </c>
      <c r="E3665">
        <v>36</v>
      </c>
      <c r="F3665">
        <v>0</v>
      </c>
      <c r="G3665">
        <v>0</v>
      </c>
      <c r="H3665">
        <v>0</v>
      </c>
      <c r="I3665">
        <v>8</v>
      </c>
      <c r="J3665" t="s">
        <v>1276</v>
      </c>
      <c r="K3665" t="str">
        <f>INDEX('Planning Periods'!$O$2:$O$540,MATCH('Table B Values'!A3665,'Planning Periods'!$A$2:$A$540,0))</f>
        <v>Los Angeles County</v>
      </c>
    </row>
    <row r="3666" spans="1:11">
      <c r="A3666" t="s">
        <v>1012</v>
      </c>
      <c r="B3666">
        <v>2015</v>
      </c>
      <c r="C3666">
        <v>0</v>
      </c>
      <c r="D3666">
        <v>0</v>
      </c>
      <c r="E3666">
        <v>5</v>
      </c>
      <c r="F3666">
        <v>0</v>
      </c>
      <c r="G3666">
        <v>0</v>
      </c>
      <c r="H3666">
        <v>84</v>
      </c>
      <c r="I3666">
        <v>11</v>
      </c>
      <c r="J3666" t="s">
        <v>1276</v>
      </c>
      <c r="K3666" t="str">
        <f>INDEX('Planning Periods'!$O$2:$O$540,MATCH('Table B Values'!A3666,'Planning Periods'!$A$2:$A$540,0))</f>
        <v>Imperial County</v>
      </c>
    </row>
    <row r="3667" spans="1:11">
      <c r="A3667" t="s">
        <v>1127</v>
      </c>
      <c r="B3667">
        <v>2015</v>
      </c>
      <c r="C3667">
        <v>0</v>
      </c>
      <c r="D3667">
        <v>0</v>
      </c>
      <c r="E3667">
        <v>6</v>
      </c>
      <c r="F3667">
        <v>0</v>
      </c>
      <c r="G3667">
        <v>0</v>
      </c>
      <c r="H3667">
        <v>26</v>
      </c>
      <c r="I3667">
        <v>229</v>
      </c>
      <c r="J3667" t="s">
        <v>1276</v>
      </c>
      <c r="K3667" t="str">
        <f>INDEX('Planning Periods'!$O$2:$O$540,MATCH('Table B Values'!A3667,'Planning Periods'!$A$2:$A$540,0))</f>
        <v>Contra Costa County</v>
      </c>
    </row>
    <row r="3668" spans="1:11">
      <c r="A3668" t="s">
        <v>882</v>
      </c>
      <c r="B3668">
        <v>2015</v>
      </c>
      <c r="C3668">
        <v>0</v>
      </c>
      <c r="D3668">
        <v>0</v>
      </c>
      <c r="E3668">
        <v>53</v>
      </c>
      <c r="F3668">
        <v>0</v>
      </c>
      <c r="G3668">
        <v>0</v>
      </c>
      <c r="H3668">
        <v>0</v>
      </c>
      <c r="I3668">
        <v>512</v>
      </c>
      <c r="J3668" t="s">
        <v>1276</v>
      </c>
      <c r="K3668" t="str">
        <f>INDEX('Planning Periods'!$O$2:$O$540,MATCH('Table B Values'!A3668,'Planning Periods'!$A$2:$A$540,0))</f>
        <v>El Dorado County</v>
      </c>
    </row>
    <row r="3669" spans="1:11">
      <c r="A3669" t="s">
        <v>858</v>
      </c>
      <c r="B3669">
        <v>2015</v>
      </c>
      <c r="C3669">
        <v>0</v>
      </c>
      <c r="D3669">
        <v>0</v>
      </c>
      <c r="E3669">
        <v>0</v>
      </c>
      <c r="F3669">
        <v>0</v>
      </c>
      <c r="G3669">
        <v>0</v>
      </c>
      <c r="H3669">
        <v>0</v>
      </c>
      <c r="I3669">
        <v>425</v>
      </c>
      <c r="J3669" t="s">
        <v>1276</v>
      </c>
      <c r="K3669" t="str">
        <f>INDEX('Planning Periods'!$O$2:$O$540,MATCH('Table B Values'!A3669,'Planning Periods'!$A$2:$A$540,0))</f>
        <v>San Bernardino County</v>
      </c>
    </row>
    <row r="3670" spans="1:11">
      <c r="A3670" t="s">
        <v>832</v>
      </c>
      <c r="B3670">
        <v>2015</v>
      </c>
      <c r="C3670">
        <v>0</v>
      </c>
      <c r="D3670">
        <v>0</v>
      </c>
      <c r="E3670">
        <v>0</v>
      </c>
      <c r="F3670">
        <v>0</v>
      </c>
      <c r="G3670">
        <v>0</v>
      </c>
      <c r="H3670">
        <v>0</v>
      </c>
      <c r="I3670">
        <v>4</v>
      </c>
      <c r="J3670" t="s">
        <v>1276</v>
      </c>
      <c r="K3670" t="str">
        <f>INDEX('Planning Periods'!$O$2:$O$540,MATCH('Table B Values'!A3670,'Planning Periods'!$A$2:$A$540,0))</f>
        <v>Los Angeles County</v>
      </c>
    </row>
    <row r="3671" spans="1:11">
      <c r="A3671" t="s">
        <v>1288</v>
      </c>
      <c r="B3671">
        <v>2015</v>
      </c>
      <c r="C3671">
        <v>0</v>
      </c>
      <c r="D3671">
        <v>0</v>
      </c>
      <c r="E3671">
        <v>0</v>
      </c>
      <c r="F3671">
        <v>0</v>
      </c>
      <c r="G3671">
        <v>0</v>
      </c>
      <c r="H3671">
        <v>0</v>
      </c>
      <c r="I3671">
        <v>0</v>
      </c>
      <c r="J3671" t="s">
        <v>1276</v>
      </c>
      <c r="K3671" t="str">
        <f>INDEX('Planning Periods'!$O$2:$O$540,MATCH('Table B Values'!A3671,'Planning Periods'!$A$2:$A$540,0))</f>
        <v>Orange County</v>
      </c>
    </row>
    <row r="3672" spans="1:11">
      <c r="A3672" t="s">
        <v>866</v>
      </c>
      <c r="B3672">
        <v>2015</v>
      </c>
      <c r="C3672">
        <v>50</v>
      </c>
      <c r="D3672">
        <v>0</v>
      </c>
      <c r="E3672">
        <v>0</v>
      </c>
      <c r="F3672">
        <v>0</v>
      </c>
      <c r="G3672">
        <v>0</v>
      </c>
      <c r="H3672">
        <v>0</v>
      </c>
      <c r="I3672">
        <v>402</v>
      </c>
      <c r="J3672" t="s">
        <v>1276</v>
      </c>
      <c r="K3672" t="str">
        <f>INDEX('Planning Periods'!$O$2:$O$540,MATCH('Table B Values'!A3672,'Planning Periods'!$A$2:$A$540,0))</f>
        <v>Sacramento County</v>
      </c>
    </row>
    <row r="3673" spans="1:11">
      <c r="A3673" t="s">
        <v>1226</v>
      </c>
      <c r="B3673">
        <v>2015</v>
      </c>
      <c r="C3673">
        <v>0</v>
      </c>
      <c r="D3673">
        <v>0</v>
      </c>
      <c r="E3673">
        <v>3</v>
      </c>
      <c r="F3673">
        <v>0</v>
      </c>
      <c r="G3673">
        <v>0</v>
      </c>
      <c r="H3673">
        <v>97</v>
      </c>
      <c r="I3673">
        <v>8</v>
      </c>
      <c r="J3673" t="s">
        <v>1276</v>
      </c>
      <c r="K3673" t="str">
        <f>INDEX('Planning Periods'!$O$2:$O$540,MATCH('Table B Values'!A3673,'Planning Periods'!$A$2:$A$540,0))</f>
        <v>Tulare County</v>
      </c>
    </row>
    <row r="3674" spans="1:11">
      <c r="A3674" t="s">
        <v>1227</v>
      </c>
      <c r="B3674">
        <v>2015</v>
      </c>
      <c r="C3674">
        <v>0</v>
      </c>
      <c r="D3674">
        <v>0</v>
      </c>
      <c r="E3674">
        <v>0</v>
      </c>
      <c r="F3674">
        <v>0</v>
      </c>
      <c r="G3674">
        <v>0</v>
      </c>
      <c r="H3674">
        <v>0</v>
      </c>
      <c r="I3674">
        <v>8</v>
      </c>
      <c r="J3674" t="s">
        <v>1276</v>
      </c>
      <c r="K3674" t="str">
        <f>INDEX('Planning Periods'!$O$2:$O$540,MATCH('Table B Values'!A3674,'Planning Periods'!$A$2:$A$540,0))</f>
        <v>San Mateo County</v>
      </c>
    </row>
    <row r="3675" spans="1:11">
      <c r="A3675" t="s">
        <v>863</v>
      </c>
      <c r="B3675">
        <v>2015</v>
      </c>
      <c r="C3675">
        <v>0</v>
      </c>
      <c r="D3675">
        <v>0</v>
      </c>
      <c r="E3675">
        <v>0</v>
      </c>
      <c r="F3675">
        <v>0</v>
      </c>
      <c r="G3675">
        <v>0</v>
      </c>
      <c r="H3675">
        <v>0</v>
      </c>
      <c r="I3675">
        <v>11</v>
      </c>
      <c r="J3675" t="s">
        <v>1276</v>
      </c>
      <c r="K3675" t="str">
        <f>INDEX('Planning Periods'!$O$2:$O$540,MATCH('Table B Values'!A3675,'Planning Periods'!$A$2:$A$540,0))</f>
        <v>San Diego County</v>
      </c>
    </row>
    <row r="3676" spans="1:11">
      <c r="A3676" t="s">
        <v>835</v>
      </c>
      <c r="B3676">
        <v>2015</v>
      </c>
      <c r="C3676">
        <v>0</v>
      </c>
      <c r="D3676">
        <v>0</v>
      </c>
      <c r="E3676">
        <v>0</v>
      </c>
      <c r="F3676">
        <v>0</v>
      </c>
      <c r="G3676">
        <v>0</v>
      </c>
      <c r="H3676">
        <v>1</v>
      </c>
      <c r="I3676">
        <v>0</v>
      </c>
      <c r="J3676" t="s">
        <v>1276</v>
      </c>
      <c r="K3676" t="str">
        <f>INDEX('Planning Periods'!$O$2:$O$540,MATCH('Table B Values'!A3676,'Planning Periods'!$A$2:$A$540,0))</f>
        <v>Tehama County</v>
      </c>
    </row>
    <row r="3677" spans="1:11">
      <c r="A3677" t="s">
        <v>1228</v>
      </c>
      <c r="B3677">
        <v>2015</v>
      </c>
      <c r="C3677">
        <v>55</v>
      </c>
      <c r="D3677">
        <v>0</v>
      </c>
      <c r="E3677">
        <v>0</v>
      </c>
      <c r="F3677">
        <v>0</v>
      </c>
      <c r="G3677">
        <v>0</v>
      </c>
      <c r="H3677">
        <v>3</v>
      </c>
      <c r="I3677" s="359">
        <v>5</v>
      </c>
      <c r="J3677" t="s">
        <v>1276</v>
      </c>
      <c r="K3677" t="str">
        <f>INDEX('Planning Periods'!$O$2:$O$540,MATCH('Table B Values'!A3677,'Planning Periods'!$A$2:$A$540,0))</f>
        <v>Fresno County</v>
      </c>
    </row>
    <row r="3678" spans="1:11">
      <c r="A3678" t="s">
        <v>843</v>
      </c>
      <c r="B3678">
        <v>2015</v>
      </c>
      <c r="C3678">
        <v>0</v>
      </c>
      <c r="D3678">
        <v>0</v>
      </c>
      <c r="E3678">
        <v>0</v>
      </c>
      <c r="F3678">
        <v>0</v>
      </c>
      <c r="G3678">
        <v>0</v>
      </c>
      <c r="H3678">
        <v>0</v>
      </c>
      <c r="I3678">
        <v>8</v>
      </c>
      <c r="J3678" t="s">
        <v>1276</v>
      </c>
      <c r="K3678" t="str">
        <f>INDEX('Planning Periods'!$O$2:$O$540,MATCH('Table B Values'!A3678,'Planning Periods'!$A$2:$A$540,0))</f>
        <v>San Bernardino County</v>
      </c>
    </row>
    <row r="3679" spans="1:11">
      <c r="A3679" t="s">
        <v>1229</v>
      </c>
      <c r="B3679">
        <v>2015</v>
      </c>
      <c r="C3679">
        <v>7</v>
      </c>
      <c r="D3679">
        <v>0</v>
      </c>
      <c r="E3679">
        <v>133</v>
      </c>
      <c r="F3679">
        <v>0</v>
      </c>
      <c r="G3679">
        <v>0</v>
      </c>
      <c r="H3679">
        <v>0</v>
      </c>
      <c r="I3679">
        <v>177</v>
      </c>
      <c r="J3679" t="s">
        <v>1276</v>
      </c>
      <c r="K3679" t="str">
        <f>INDEX('Planning Periods'!$O$2:$O$540,MATCH('Table B Values'!A3679,'Planning Periods'!$A$2:$A$540,0))</f>
        <v>Contra Costa County</v>
      </c>
    </row>
    <row r="3680" spans="1:11">
      <c r="A3680" t="s">
        <v>1230</v>
      </c>
      <c r="B3680">
        <v>2015</v>
      </c>
      <c r="C3680">
        <v>5</v>
      </c>
      <c r="D3680">
        <v>0</v>
      </c>
      <c r="E3680">
        <v>32</v>
      </c>
      <c r="F3680">
        <v>2</v>
      </c>
      <c r="G3680">
        <v>0</v>
      </c>
      <c r="H3680">
        <v>0</v>
      </c>
      <c r="I3680">
        <v>1678</v>
      </c>
      <c r="J3680" t="s">
        <v>1276</v>
      </c>
      <c r="K3680" t="str">
        <f>INDEX('Planning Periods'!$O$2:$O$540,MATCH('Table B Values'!A3680,'Planning Periods'!$A$2:$A$540,0))</f>
        <v>San Mateo County</v>
      </c>
    </row>
    <row r="3681" spans="1:11">
      <c r="A3681" t="s">
        <v>795</v>
      </c>
      <c r="B3681">
        <v>2015</v>
      </c>
      <c r="C3681">
        <v>35</v>
      </c>
      <c r="D3681">
        <v>0</v>
      </c>
      <c r="E3681">
        <v>48</v>
      </c>
      <c r="F3681">
        <v>0</v>
      </c>
      <c r="G3681">
        <v>0</v>
      </c>
      <c r="H3681">
        <v>63</v>
      </c>
      <c r="I3681">
        <v>174</v>
      </c>
      <c r="J3681" t="s">
        <v>1276</v>
      </c>
      <c r="K3681" t="str">
        <f>INDEX('Planning Periods'!$O$2:$O$540,MATCH('Table B Values'!A3681,'Planning Periods'!$A$2:$A$540,0))</f>
        <v>Shasta County</v>
      </c>
    </row>
    <row r="3682" spans="1:11">
      <c r="A3682" t="s">
        <v>789</v>
      </c>
      <c r="B3682">
        <v>2015</v>
      </c>
      <c r="C3682">
        <v>0</v>
      </c>
      <c r="D3682">
        <v>0</v>
      </c>
      <c r="E3682">
        <v>0</v>
      </c>
      <c r="F3682">
        <v>0</v>
      </c>
      <c r="G3682">
        <v>0</v>
      </c>
      <c r="H3682">
        <v>2</v>
      </c>
      <c r="I3682">
        <v>68</v>
      </c>
      <c r="J3682" t="s">
        <v>1276</v>
      </c>
      <c r="K3682" t="str">
        <f>INDEX('Planning Periods'!$O$2:$O$540,MATCH('Table B Values'!A3682,'Planning Periods'!$A$2:$A$540,0))</f>
        <v>San Bernardino County</v>
      </c>
    </row>
    <row r="3683" spans="1:11">
      <c r="A3683" t="s">
        <v>837</v>
      </c>
      <c r="B3683">
        <v>2015</v>
      </c>
      <c r="C3683">
        <v>0</v>
      </c>
      <c r="D3683">
        <v>0</v>
      </c>
      <c r="E3683">
        <v>0</v>
      </c>
      <c r="F3683">
        <v>0</v>
      </c>
      <c r="G3683">
        <v>0</v>
      </c>
      <c r="H3683">
        <v>0</v>
      </c>
      <c r="I3683">
        <v>68</v>
      </c>
      <c r="J3683" t="s">
        <v>1276</v>
      </c>
      <c r="K3683" t="str">
        <f>INDEX('Planning Periods'!$O$2:$O$540,MATCH('Table B Values'!A3683,'Planning Periods'!$A$2:$A$540,0))</f>
        <v>Los Angeles County</v>
      </c>
    </row>
    <row r="3684" spans="1:11">
      <c r="A3684" t="s">
        <v>1199</v>
      </c>
      <c r="B3684">
        <v>2015</v>
      </c>
      <c r="C3684">
        <v>0</v>
      </c>
      <c r="D3684">
        <v>0</v>
      </c>
      <c r="E3684">
        <v>0</v>
      </c>
      <c r="F3684">
        <v>0</v>
      </c>
      <c r="G3684">
        <v>0</v>
      </c>
      <c r="H3684">
        <v>7</v>
      </c>
      <c r="I3684">
        <v>235</v>
      </c>
      <c r="J3684" t="s">
        <v>1276</v>
      </c>
      <c r="K3684" t="str">
        <f>INDEX('Planning Periods'!$O$2:$O$540,MATCH('Table B Values'!A3684,'Planning Periods'!$A$2:$A$540,0))</f>
        <v>Sonoma County</v>
      </c>
    </row>
    <row r="3685" spans="1:11">
      <c r="A3685" t="s">
        <v>1201</v>
      </c>
      <c r="B3685">
        <v>2015</v>
      </c>
      <c r="C3685">
        <v>1</v>
      </c>
      <c r="D3685">
        <v>0</v>
      </c>
      <c r="E3685">
        <v>1</v>
      </c>
      <c r="F3685">
        <v>1</v>
      </c>
      <c r="G3685">
        <v>0</v>
      </c>
      <c r="H3685">
        <v>2</v>
      </c>
      <c r="I3685">
        <v>7</v>
      </c>
      <c r="J3685" t="s">
        <v>1276</v>
      </c>
      <c r="K3685" t="str">
        <f>INDEX('Planning Periods'!$O$2:$O$540,MATCH('Table B Values'!A3685,'Planning Periods'!$A$2:$A$540,0))</f>
        <v>Alameda County</v>
      </c>
    </row>
    <row r="3686" spans="1:11">
      <c r="A3686" t="s">
        <v>1204</v>
      </c>
      <c r="B3686">
        <v>2015</v>
      </c>
      <c r="C3686">
        <v>0</v>
      </c>
      <c r="D3686">
        <v>0</v>
      </c>
      <c r="E3686">
        <v>0</v>
      </c>
      <c r="F3686">
        <v>0</v>
      </c>
      <c r="G3686">
        <v>0</v>
      </c>
      <c r="H3686">
        <v>0</v>
      </c>
      <c r="I3686">
        <v>0</v>
      </c>
      <c r="J3686" t="s">
        <v>1276</v>
      </c>
      <c r="K3686" t="str">
        <f>INDEX('Planning Periods'!$O$2:$O$540,MATCH('Table B Values'!A3686,'Planning Periods'!$A$2:$A$540,0))</f>
        <v>Contra Costa County</v>
      </c>
    </row>
    <row r="3687" spans="1:11">
      <c r="A3687" t="s">
        <v>788</v>
      </c>
      <c r="B3687">
        <v>2015</v>
      </c>
      <c r="C3687">
        <v>0</v>
      </c>
      <c r="D3687">
        <v>0</v>
      </c>
      <c r="E3687">
        <v>0</v>
      </c>
      <c r="F3687">
        <v>0</v>
      </c>
      <c r="G3687">
        <v>0</v>
      </c>
      <c r="H3687">
        <v>0</v>
      </c>
      <c r="I3687">
        <v>222</v>
      </c>
      <c r="J3687" t="s">
        <v>1276</v>
      </c>
      <c r="K3687" t="str">
        <f>INDEX('Planning Periods'!$O$2:$O$540,MATCH('Table B Values'!A3687,'Planning Periods'!$A$2:$A$540,0))</f>
        <v>Riverside County</v>
      </c>
    </row>
    <row r="3688" spans="1:11">
      <c r="A3688" t="s">
        <v>1200</v>
      </c>
      <c r="B3688">
        <v>2015</v>
      </c>
      <c r="C3688">
        <v>43</v>
      </c>
      <c r="D3688">
        <v>10</v>
      </c>
      <c r="E3688">
        <v>0</v>
      </c>
      <c r="F3688">
        <v>2</v>
      </c>
      <c r="G3688">
        <v>0</v>
      </c>
      <c r="H3688">
        <v>0</v>
      </c>
      <c r="I3688">
        <v>0</v>
      </c>
      <c r="J3688" t="s">
        <v>1276</v>
      </c>
      <c r="K3688" t="str">
        <f>INDEX('Planning Periods'!$O$2:$O$540,MATCH('Table B Values'!A3688,'Planning Periods'!$A$2:$A$540,0))</f>
        <v>Fresno County</v>
      </c>
    </row>
    <row r="3689" spans="1:11">
      <c r="A3689" t="s">
        <v>777</v>
      </c>
      <c r="B3689">
        <v>2015</v>
      </c>
      <c r="C3689">
        <v>104</v>
      </c>
      <c r="D3689">
        <v>0</v>
      </c>
      <c r="E3689">
        <v>0</v>
      </c>
      <c r="F3689">
        <v>0</v>
      </c>
      <c r="G3689">
        <v>0</v>
      </c>
      <c r="H3689">
        <v>10</v>
      </c>
      <c r="I3689">
        <v>508</v>
      </c>
      <c r="J3689" t="s">
        <v>1276</v>
      </c>
      <c r="K3689" t="str">
        <f>INDEX('Planning Periods'!$O$2:$O$540,MATCH('Table B Values'!A3689,'Planning Periods'!$A$2:$A$540,0))</f>
        <v>Los Angeles County</v>
      </c>
    </row>
    <row r="3690" spans="1:11">
      <c r="A3690" t="s">
        <v>780</v>
      </c>
      <c r="B3690">
        <v>2015</v>
      </c>
      <c r="C3690">
        <v>49</v>
      </c>
      <c r="D3690">
        <v>0</v>
      </c>
      <c r="E3690">
        <v>20</v>
      </c>
      <c r="F3690">
        <v>0</v>
      </c>
      <c r="G3690">
        <v>0</v>
      </c>
      <c r="H3690">
        <v>23</v>
      </c>
      <c r="I3690">
        <v>61</v>
      </c>
      <c r="J3690" t="s">
        <v>1276</v>
      </c>
      <c r="K3690" t="str">
        <f>INDEX('Planning Periods'!$O$2:$O$540,MATCH('Table B Values'!A3690,'Planning Periods'!$A$2:$A$540,0))</f>
        <v>San Luis Obispo County</v>
      </c>
    </row>
    <row r="3691" spans="1:11">
      <c r="A3691" t="s">
        <v>800</v>
      </c>
      <c r="B3691">
        <v>2015</v>
      </c>
      <c r="C3691" s="359">
        <v>0</v>
      </c>
      <c r="D3691">
        <v>0</v>
      </c>
      <c r="E3691">
        <v>0</v>
      </c>
      <c r="F3691">
        <v>0</v>
      </c>
      <c r="G3691">
        <v>0</v>
      </c>
      <c r="H3691">
        <v>0</v>
      </c>
      <c r="I3691" s="359">
        <v>55</v>
      </c>
      <c r="J3691" t="s">
        <v>1276</v>
      </c>
      <c r="K3691" t="str">
        <f>INDEX('Planning Periods'!$O$2:$O$540,MATCH('Table B Values'!A3691,'Planning Periods'!$A$2:$A$540,0))</f>
        <v>San Luis Obispo County</v>
      </c>
    </row>
    <row r="3692" spans="1:11">
      <c r="A3692" t="s">
        <v>1202</v>
      </c>
      <c r="B3692">
        <v>2015</v>
      </c>
      <c r="C3692">
        <v>0</v>
      </c>
      <c r="D3692">
        <v>0</v>
      </c>
      <c r="E3692">
        <v>0</v>
      </c>
      <c r="F3692">
        <v>0</v>
      </c>
      <c r="G3692">
        <v>0</v>
      </c>
      <c r="H3692">
        <v>2</v>
      </c>
      <c r="I3692">
        <v>6</v>
      </c>
      <c r="J3692" t="s">
        <v>1276</v>
      </c>
      <c r="K3692" t="str">
        <f>INDEX('Planning Periods'!$O$2:$O$540,MATCH('Table B Values'!A3692,'Planning Periods'!$A$2:$A$540,0))</f>
        <v>Contra Costa County</v>
      </c>
    </row>
    <row r="3693" spans="1:11">
      <c r="A3693" t="s">
        <v>1203</v>
      </c>
      <c r="B3693">
        <v>2015</v>
      </c>
      <c r="C3693">
        <v>54</v>
      </c>
      <c r="D3693">
        <v>0</v>
      </c>
      <c r="E3693">
        <v>16</v>
      </c>
      <c r="F3693">
        <v>0</v>
      </c>
      <c r="G3693">
        <v>0</v>
      </c>
      <c r="H3693">
        <v>2</v>
      </c>
      <c r="I3693">
        <v>819</v>
      </c>
      <c r="J3693" t="s">
        <v>1276</v>
      </c>
      <c r="K3693" t="str">
        <f>INDEX('Planning Periods'!$O$2:$O$540,MATCH('Table B Values'!A3693,'Planning Periods'!$A$2:$A$540,0))</f>
        <v>Alameda County</v>
      </c>
    </row>
    <row r="3694" spans="1:11">
      <c r="A3694" t="s">
        <v>1287</v>
      </c>
      <c r="B3694">
        <v>2015</v>
      </c>
      <c r="C3694">
        <v>0</v>
      </c>
      <c r="D3694">
        <v>0</v>
      </c>
      <c r="E3694">
        <v>0</v>
      </c>
      <c r="F3694">
        <v>0</v>
      </c>
      <c r="G3694">
        <v>0</v>
      </c>
      <c r="H3694">
        <v>1</v>
      </c>
      <c r="I3694" s="359">
        <v>0</v>
      </c>
      <c r="J3694" t="s">
        <v>1276</v>
      </c>
      <c r="K3694" t="str">
        <f>INDEX('Planning Periods'!$O$2:$O$540,MATCH('Table B Values'!A3694,'Planning Periods'!$A$2:$A$540,0))</f>
        <v>Mendocino County</v>
      </c>
    </row>
    <row r="3695" spans="1:11">
      <c r="A3695" t="s">
        <v>852</v>
      </c>
      <c r="B3695">
        <v>2015</v>
      </c>
      <c r="C3695">
        <v>0</v>
      </c>
      <c r="D3695">
        <v>0</v>
      </c>
      <c r="E3695">
        <v>0</v>
      </c>
      <c r="F3695">
        <v>0</v>
      </c>
      <c r="G3695">
        <v>0</v>
      </c>
      <c r="H3695">
        <v>4</v>
      </c>
      <c r="I3695">
        <v>20</v>
      </c>
      <c r="J3695" t="s">
        <v>1276</v>
      </c>
      <c r="K3695" t="str">
        <f>INDEX('Planning Periods'!$O$2:$O$540,MATCH('Table B Values'!A3695,'Planning Periods'!$A$2:$A$540,0))</f>
        <v>El Dorado County</v>
      </c>
    </row>
    <row r="3696" spans="1:11">
      <c r="A3696" t="s">
        <v>1205</v>
      </c>
      <c r="B3696">
        <v>2015</v>
      </c>
      <c r="C3696">
        <v>0</v>
      </c>
      <c r="D3696">
        <v>0</v>
      </c>
      <c r="E3696">
        <v>2</v>
      </c>
      <c r="F3696">
        <v>0</v>
      </c>
      <c r="G3696">
        <v>0</v>
      </c>
      <c r="H3696">
        <v>150</v>
      </c>
      <c r="I3696" s="359">
        <v>252</v>
      </c>
      <c r="J3696" t="s">
        <v>1276</v>
      </c>
      <c r="K3696" t="str">
        <f>INDEX('Planning Periods'!$O$2:$O$540,MATCH('Table B Values'!A3696,'Planning Periods'!$A$2:$A$540,0))</f>
        <v>Contra Costa County</v>
      </c>
    </row>
    <row r="3697" spans="1:11">
      <c r="A3697" t="s">
        <v>791</v>
      </c>
      <c r="B3697">
        <v>2015</v>
      </c>
      <c r="C3697">
        <v>0</v>
      </c>
      <c r="D3697">
        <v>0</v>
      </c>
      <c r="E3697">
        <v>0</v>
      </c>
      <c r="F3697">
        <v>0</v>
      </c>
      <c r="G3697">
        <v>0</v>
      </c>
      <c r="H3697">
        <v>10</v>
      </c>
      <c r="I3697">
        <v>45</v>
      </c>
      <c r="J3697" t="s">
        <v>1276</v>
      </c>
      <c r="K3697" t="str">
        <f>INDEX('Planning Periods'!$O$2:$O$540,MATCH('Table B Values'!A3697,'Planning Periods'!$A$2:$A$540,0))</f>
        <v>Orange County</v>
      </c>
    </row>
    <row r="3698" spans="1:11">
      <c r="A3698" t="s">
        <v>794</v>
      </c>
      <c r="B3698">
        <v>2015</v>
      </c>
      <c r="C3698">
        <v>0</v>
      </c>
      <c r="D3698">
        <v>0</v>
      </c>
      <c r="E3698">
        <v>1</v>
      </c>
      <c r="F3698">
        <v>15</v>
      </c>
      <c r="G3698">
        <v>0</v>
      </c>
      <c r="H3698">
        <v>0</v>
      </c>
      <c r="I3698">
        <v>282</v>
      </c>
      <c r="J3698" t="s">
        <v>1276</v>
      </c>
      <c r="K3698" t="str">
        <f>INDEX('Planning Periods'!$O$2:$O$540,MATCH('Table B Values'!A3698,'Planning Periods'!$A$2:$A$540,0))</f>
        <v>Placer County</v>
      </c>
    </row>
    <row r="3699" spans="1:11">
      <c r="A3699" t="s">
        <v>1222</v>
      </c>
      <c r="B3699">
        <v>2015</v>
      </c>
      <c r="C3699">
        <v>0</v>
      </c>
      <c r="D3699">
        <v>0</v>
      </c>
      <c r="E3699">
        <v>0</v>
      </c>
      <c r="F3699">
        <v>0</v>
      </c>
      <c r="G3699">
        <v>0</v>
      </c>
      <c r="H3699">
        <v>67</v>
      </c>
      <c r="I3699">
        <v>80</v>
      </c>
      <c r="J3699" t="s">
        <v>1276</v>
      </c>
      <c r="K3699" t="str">
        <f>INDEX('Planning Periods'!$O$2:$O$540,MATCH('Table B Values'!A3699,'Planning Periods'!$A$2:$A$540,0))</f>
        <v>Solano County</v>
      </c>
    </row>
    <row r="3700" spans="1:11">
      <c r="A3700" t="s">
        <v>981</v>
      </c>
      <c r="B3700">
        <v>2015</v>
      </c>
      <c r="C3700">
        <v>0</v>
      </c>
      <c r="D3700">
        <v>0</v>
      </c>
      <c r="E3700">
        <v>0</v>
      </c>
      <c r="F3700">
        <v>5</v>
      </c>
      <c r="G3700">
        <v>0</v>
      </c>
      <c r="H3700">
        <v>0</v>
      </c>
      <c r="I3700">
        <v>0</v>
      </c>
      <c r="J3700" t="s">
        <v>1276</v>
      </c>
      <c r="K3700" t="str">
        <f>INDEX('Planning Periods'!$O$2:$O$540,MATCH('Table B Values'!A3700,'Planning Periods'!$A$2:$A$540,0))</f>
        <v>Los Angeles County</v>
      </c>
    </row>
    <row r="3701" spans="1:11">
      <c r="A3701" t="s">
        <v>974</v>
      </c>
      <c r="B3701">
        <v>2015</v>
      </c>
      <c r="C3701">
        <v>541</v>
      </c>
      <c r="D3701">
        <v>0</v>
      </c>
      <c r="E3701">
        <v>411</v>
      </c>
      <c r="F3701">
        <v>0</v>
      </c>
      <c r="G3701">
        <v>0</v>
      </c>
      <c r="H3701">
        <v>116</v>
      </c>
      <c r="I3701">
        <v>2674</v>
      </c>
      <c r="J3701" t="s">
        <v>1276</v>
      </c>
      <c r="K3701" t="str">
        <f>INDEX('Planning Periods'!$O$2:$O$540,MATCH('Table B Values'!A3701,'Planning Periods'!$A$2:$A$540,0))</f>
        <v>San Francisco County</v>
      </c>
    </row>
    <row r="3702" spans="1:11">
      <c r="A3702" t="s">
        <v>977</v>
      </c>
      <c r="B3702">
        <v>2015</v>
      </c>
      <c r="C3702">
        <v>0</v>
      </c>
      <c r="D3702">
        <v>1</v>
      </c>
      <c r="E3702">
        <v>0</v>
      </c>
      <c r="F3702">
        <v>0</v>
      </c>
      <c r="G3702">
        <v>0</v>
      </c>
      <c r="H3702">
        <v>54</v>
      </c>
      <c r="I3702">
        <v>63</v>
      </c>
      <c r="J3702" t="s">
        <v>1276</v>
      </c>
      <c r="K3702" t="str">
        <f>INDEX('Planning Periods'!$O$2:$O$540,MATCH('Table B Values'!A3702,'Planning Periods'!$A$2:$A$540,0))</f>
        <v>Los Angeles County</v>
      </c>
    </row>
    <row r="3703" spans="1:11">
      <c r="A3703" t="s">
        <v>986</v>
      </c>
      <c r="B3703">
        <v>2015</v>
      </c>
      <c r="C3703">
        <v>0</v>
      </c>
      <c r="D3703">
        <v>0</v>
      </c>
      <c r="E3703">
        <v>0</v>
      </c>
      <c r="F3703">
        <v>0</v>
      </c>
      <c r="G3703">
        <v>0</v>
      </c>
      <c r="H3703">
        <v>0</v>
      </c>
      <c r="I3703">
        <v>7</v>
      </c>
      <c r="J3703" t="s">
        <v>1276</v>
      </c>
      <c r="K3703" t="str">
        <f>INDEX('Planning Periods'!$O$2:$O$540,MATCH('Table B Values'!A3703,'Planning Periods'!$A$2:$A$540,0))</f>
        <v>Los Angeles County</v>
      </c>
    </row>
    <row r="3704" spans="1:11">
      <c r="A3704" t="s">
        <v>972</v>
      </c>
      <c r="B3704">
        <v>2015</v>
      </c>
      <c r="C3704">
        <v>0</v>
      </c>
      <c r="D3704">
        <v>0</v>
      </c>
      <c r="E3704">
        <v>0</v>
      </c>
      <c r="F3704">
        <v>0</v>
      </c>
      <c r="G3704">
        <v>0</v>
      </c>
      <c r="H3704">
        <v>1</v>
      </c>
      <c r="I3704">
        <v>129</v>
      </c>
      <c r="J3704" t="s">
        <v>1276</v>
      </c>
      <c r="K3704" t="str">
        <f>INDEX('Planning Periods'!$O$2:$O$540,MATCH('Table B Values'!A3704,'Planning Periods'!$A$2:$A$540,0))</f>
        <v>Orange County</v>
      </c>
    </row>
    <row r="3705" spans="1:11">
      <c r="A3705" t="s">
        <v>770</v>
      </c>
      <c r="B3705">
        <v>2015</v>
      </c>
      <c r="C3705">
        <v>265</v>
      </c>
      <c r="D3705">
        <v>0</v>
      </c>
      <c r="E3705">
        <v>446</v>
      </c>
      <c r="F3705">
        <v>0</v>
      </c>
      <c r="G3705">
        <v>0</v>
      </c>
      <c r="H3705">
        <v>0</v>
      </c>
      <c r="I3705">
        <v>4221</v>
      </c>
      <c r="J3705" t="s">
        <v>1276</v>
      </c>
      <c r="K3705" t="str">
        <f>INDEX('Planning Periods'!$O$2:$O$540,MATCH('Table B Values'!A3705,'Planning Periods'!$A$2:$A$540,0))</f>
        <v>San Diego County</v>
      </c>
    </row>
    <row r="3706" spans="1:11">
      <c r="A3706" t="s">
        <v>915</v>
      </c>
      <c r="B3706">
        <v>2015</v>
      </c>
      <c r="C3706">
        <v>2</v>
      </c>
      <c r="D3706">
        <v>0</v>
      </c>
      <c r="E3706">
        <v>24</v>
      </c>
      <c r="F3706">
        <v>0</v>
      </c>
      <c r="G3706">
        <v>0</v>
      </c>
      <c r="H3706">
        <v>228</v>
      </c>
      <c r="I3706">
        <v>613</v>
      </c>
      <c r="J3706" t="s">
        <v>1276</v>
      </c>
      <c r="K3706" t="str">
        <f>INDEX('Planning Periods'!$O$2:$O$540,MATCH('Table B Values'!A3706,'Planning Periods'!$A$2:$A$540,0))</f>
        <v>San Diego County</v>
      </c>
    </row>
    <row r="3707" spans="1:11">
      <c r="A3707" t="s">
        <v>936</v>
      </c>
      <c r="B3707">
        <v>2015</v>
      </c>
      <c r="C3707">
        <v>0</v>
      </c>
      <c r="D3707">
        <v>10</v>
      </c>
      <c r="E3707">
        <v>10</v>
      </c>
      <c r="F3707">
        <v>46</v>
      </c>
      <c r="G3707">
        <v>0</v>
      </c>
      <c r="H3707">
        <v>90</v>
      </c>
      <c r="I3707">
        <v>183</v>
      </c>
      <c r="J3707" t="s">
        <v>1276</v>
      </c>
      <c r="K3707" t="str">
        <f>INDEX('Planning Periods'!$O$2:$O$540,MATCH('Table B Values'!A3707,'Planning Periods'!$A$2:$A$540,0))</f>
        <v>San Joaquin County</v>
      </c>
    </row>
    <row r="3708" spans="1:11">
      <c r="A3708" t="s">
        <v>928</v>
      </c>
      <c r="B3708">
        <v>2015</v>
      </c>
      <c r="C3708">
        <v>2</v>
      </c>
      <c r="D3708">
        <v>5</v>
      </c>
      <c r="E3708">
        <v>3</v>
      </c>
      <c r="F3708">
        <v>7</v>
      </c>
      <c r="G3708">
        <v>0</v>
      </c>
      <c r="H3708">
        <v>27</v>
      </c>
      <c r="I3708">
        <v>282</v>
      </c>
      <c r="J3708" t="s">
        <v>1276</v>
      </c>
      <c r="K3708" t="str">
        <f>INDEX('Planning Periods'!$O$2:$O$540,MATCH('Table B Values'!A3708,'Planning Periods'!$A$2:$A$540,0))</f>
        <v>San Luis Obispo County</v>
      </c>
    </row>
    <row r="3709" spans="1:11">
      <c r="A3709" t="s">
        <v>830</v>
      </c>
      <c r="B3709">
        <v>2015</v>
      </c>
      <c r="C3709">
        <v>51</v>
      </c>
      <c r="D3709">
        <v>0</v>
      </c>
      <c r="E3709">
        <v>54</v>
      </c>
      <c r="F3709">
        <v>0</v>
      </c>
      <c r="G3709">
        <v>0</v>
      </c>
      <c r="H3709">
        <v>1</v>
      </c>
      <c r="I3709">
        <v>487</v>
      </c>
      <c r="J3709" t="s">
        <v>1276</v>
      </c>
      <c r="K3709" t="str">
        <f>INDEX('Planning Periods'!$O$2:$O$540,MATCH('Table B Values'!A3709,'Planning Periods'!$A$2:$A$540,0))</f>
        <v>San Diego County</v>
      </c>
    </row>
    <row r="3710" spans="1:11">
      <c r="A3710" t="s">
        <v>953</v>
      </c>
      <c r="B3710">
        <v>2015</v>
      </c>
      <c r="C3710">
        <v>0</v>
      </c>
      <c r="D3710">
        <v>0</v>
      </c>
      <c r="E3710">
        <v>0</v>
      </c>
      <c r="F3710">
        <v>0</v>
      </c>
      <c r="G3710">
        <v>0</v>
      </c>
      <c r="H3710">
        <v>0</v>
      </c>
      <c r="I3710" s="359">
        <v>9</v>
      </c>
      <c r="J3710" t="s">
        <v>1276</v>
      </c>
      <c r="K3710" t="str">
        <f>INDEX('Planning Periods'!$O$2:$O$540,MATCH('Table B Values'!A3710,'Planning Periods'!$A$2:$A$540,0))</f>
        <v>Los Angeles County</v>
      </c>
    </row>
    <row r="3711" spans="1:11">
      <c r="A3711" t="s">
        <v>827</v>
      </c>
      <c r="B3711">
        <v>2015</v>
      </c>
      <c r="C3711">
        <v>1</v>
      </c>
      <c r="D3711">
        <v>0</v>
      </c>
      <c r="E3711">
        <v>1</v>
      </c>
      <c r="F3711">
        <v>0</v>
      </c>
      <c r="G3711">
        <v>0</v>
      </c>
      <c r="H3711">
        <v>2</v>
      </c>
      <c r="I3711">
        <v>168</v>
      </c>
      <c r="J3711" t="s">
        <v>1276</v>
      </c>
      <c r="K3711" t="str">
        <f>INDEX('Planning Periods'!$O$2:$O$540,MATCH('Table B Values'!A3711,'Planning Periods'!$A$2:$A$540,0))</f>
        <v>San Luis Obispo County</v>
      </c>
    </row>
    <row r="3712" spans="1:11">
      <c r="A3712" t="s">
        <v>938</v>
      </c>
      <c r="B3712">
        <v>2015</v>
      </c>
      <c r="C3712">
        <v>70</v>
      </c>
      <c r="D3712">
        <v>0</v>
      </c>
      <c r="E3712">
        <v>0</v>
      </c>
      <c r="F3712">
        <v>0</v>
      </c>
      <c r="G3712">
        <v>0</v>
      </c>
      <c r="H3712">
        <v>0</v>
      </c>
      <c r="I3712">
        <v>1951</v>
      </c>
      <c r="J3712" t="s">
        <v>1276</v>
      </c>
      <c r="K3712" t="str">
        <f>INDEX('Planning Periods'!$O$2:$O$540,MATCH('Table B Values'!A3712,'Planning Periods'!$A$2:$A$540,0))</f>
        <v>Santa Clara County</v>
      </c>
    </row>
    <row r="3713" spans="1:11">
      <c r="A3713" t="s">
        <v>931</v>
      </c>
      <c r="B3713">
        <v>2015</v>
      </c>
      <c r="C3713">
        <v>0</v>
      </c>
      <c r="D3713">
        <v>0</v>
      </c>
      <c r="E3713">
        <v>0</v>
      </c>
      <c r="F3713">
        <v>0</v>
      </c>
      <c r="G3713">
        <v>0</v>
      </c>
      <c r="H3713">
        <v>0</v>
      </c>
      <c r="I3713">
        <v>96</v>
      </c>
      <c r="J3713" t="s">
        <v>1276</v>
      </c>
      <c r="K3713" t="str">
        <f>INDEX('Planning Periods'!$O$2:$O$540,MATCH('Table B Values'!A3713,'Planning Periods'!$A$2:$A$540,0))</f>
        <v>Orange County</v>
      </c>
    </row>
    <row r="3714" spans="1:11">
      <c r="A3714" t="s">
        <v>923</v>
      </c>
      <c r="B3714">
        <v>2015</v>
      </c>
      <c r="C3714">
        <v>82</v>
      </c>
      <c r="D3714">
        <v>0</v>
      </c>
      <c r="E3714">
        <v>31</v>
      </c>
      <c r="F3714">
        <v>0</v>
      </c>
      <c r="G3714">
        <v>0</v>
      </c>
      <c r="H3714">
        <v>0</v>
      </c>
      <c r="I3714">
        <v>5</v>
      </c>
      <c r="J3714" t="s">
        <v>1276</v>
      </c>
      <c r="K3714" t="str">
        <f>INDEX('Planning Periods'!$O$2:$O$540,MATCH('Table B Values'!A3714,'Planning Periods'!$A$2:$A$540,0))</f>
        <v>Alameda County</v>
      </c>
    </row>
    <row r="3715" spans="1:11">
      <c r="A3715" t="s">
        <v>954</v>
      </c>
      <c r="B3715">
        <v>2015</v>
      </c>
      <c r="C3715">
        <v>0</v>
      </c>
      <c r="D3715">
        <v>0</v>
      </c>
      <c r="E3715">
        <v>0</v>
      </c>
      <c r="F3715">
        <v>0</v>
      </c>
      <c r="G3715">
        <v>0</v>
      </c>
      <c r="H3715">
        <v>0</v>
      </c>
      <c r="I3715" s="359">
        <v>0</v>
      </c>
      <c r="J3715" t="s">
        <v>1276</v>
      </c>
      <c r="K3715" t="str">
        <f>INDEX('Planning Periods'!$O$2:$O$540,MATCH('Table B Values'!A3715,'Planning Periods'!$A$2:$A$540,0))</f>
        <v>Los Angeles County</v>
      </c>
    </row>
    <row r="3716" spans="1:11">
      <c r="A3716" t="s">
        <v>888</v>
      </c>
      <c r="B3716">
        <v>2015</v>
      </c>
      <c r="C3716">
        <v>0</v>
      </c>
      <c r="D3716">
        <v>0</v>
      </c>
      <c r="E3716">
        <v>0</v>
      </c>
      <c r="F3716">
        <v>0</v>
      </c>
      <c r="G3716">
        <v>0</v>
      </c>
      <c r="H3716">
        <v>378</v>
      </c>
      <c r="I3716">
        <v>544</v>
      </c>
      <c r="J3716" t="s">
        <v>1276</v>
      </c>
      <c r="K3716" t="str">
        <f>INDEX('Planning Periods'!$O$2:$O$540,MATCH('Table B Values'!A3716,'Planning Periods'!$A$2:$A$540,0))</f>
        <v>Placer County</v>
      </c>
    </row>
    <row r="3717" spans="1:11">
      <c r="A3717" t="s">
        <v>1225</v>
      </c>
      <c r="B3717">
        <v>2015</v>
      </c>
      <c r="C3717">
        <v>1</v>
      </c>
      <c r="D3717">
        <v>0</v>
      </c>
      <c r="E3717">
        <v>0</v>
      </c>
      <c r="F3717">
        <v>0</v>
      </c>
      <c r="G3717">
        <v>0</v>
      </c>
      <c r="H3717">
        <v>1</v>
      </c>
      <c r="I3717">
        <v>0</v>
      </c>
      <c r="J3717" t="s">
        <v>1276</v>
      </c>
      <c r="K3717" t="str">
        <f>INDEX('Planning Periods'!$O$2:$O$540,MATCH('Table B Values'!A3717,'Planning Periods'!$A$2:$A$540,0))</f>
        <v>Marin County</v>
      </c>
    </row>
    <row r="3718" spans="1:11">
      <c r="A3718" t="s">
        <v>1224</v>
      </c>
      <c r="B3718">
        <v>2015</v>
      </c>
      <c r="C3718">
        <v>0</v>
      </c>
      <c r="D3718">
        <v>0</v>
      </c>
      <c r="E3718">
        <v>0</v>
      </c>
      <c r="F3718">
        <v>0</v>
      </c>
      <c r="G3718">
        <v>0</v>
      </c>
      <c r="H3718">
        <v>0</v>
      </c>
      <c r="I3718">
        <v>86</v>
      </c>
      <c r="J3718" t="s">
        <v>1276</v>
      </c>
      <c r="K3718" t="str">
        <f>INDEX('Planning Periods'!$O$2:$O$540,MATCH('Table B Values'!A3718,'Planning Periods'!$A$2:$A$540,0))</f>
        <v>Sonoma County</v>
      </c>
    </row>
    <row r="3719" spans="1:11">
      <c r="A3719" t="s">
        <v>1220</v>
      </c>
      <c r="B3719">
        <v>2015</v>
      </c>
      <c r="C3719">
        <v>0</v>
      </c>
      <c r="D3719">
        <v>0</v>
      </c>
      <c r="E3719">
        <v>0</v>
      </c>
      <c r="F3719">
        <v>0</v>
      </c>
      <c r="G3719">
        <v>0</v>
      </c>
      <c r="H3719">
        <v>0</v>
      </c>
      <c r="I3719">
        <v>52</v>
      </c>
      <c r="J3719" t="s">
        <v>1276</v>
      </c>
      <c r="K3719" t="str">
        <f>INDEX('Planning Periods'!$O$2:$O$540,MATCH('Table B Values'!A3719,'Planning Periods'!$A$2:$A$540,0))</f>
        <v>Stanislaus County</v>
      </c>
    </row>
    <row r="3720" spans="1:11">
      <c r="A3720" t="s">
        <v>845</v>
      </c>
      <c r="B3720">
        <v>2015</v>
      </c>
      <c r="C3720">
        <v>3</v>
      </c>
      <c r="D3720">
        <v>9</v>
      </c>
      <c r="E3720">
        <v>8</v>
      </c>
      <c r="F3720">
        <v>0</v>
      </c>
      <c r="G3720">
        <v>0</v>
      </c>
      <c r="H3720">
        <v>98</v>
      </c>
      <c r="I3720">
        <v>914</v>
      </c>
      <c r="J3720" t="s">
        <v>1276</v>
      </c>
      <c r="K3720" t="str">
        <f>INDEX('Planning Periods'!$O$2:$O$540,MATCH('Table B Values'!A3720,'Planning Periods'!$A$2:$A$540,0))</f>
        <v>Riverside County</v>
      </c>
    </row>
    <row r="3721" spans="1:11">
      <c r="A3721" t="s">
        <v>833</v>
      </c>
      <c r="B3721">
        <v>2015</v>
      </c>
      <c r="C3721">
        <v>0</v>
      </c>
      <c r="D3721">
        <v>0</v>
      </c>
      <c r="E3721">
        <v>0</v>
      </c>
      <c r="F3721">
        <v>0</v>
      </c>
      <c r="G3721">
        <v>0</v>
      </c>
      <c r="H3721">
        <v>385</v>
      </c>
      <c r="I3721">
        <v>312</v>
      </c>
      <c r="J3721" t="s">
        <v>1276</v>
      </c>
      <c r="K3721" t="str">
        <f>INDEX('Planning Periods'!$O$2:$O$540,MATCH('Table B Values'!A3721,'Planning Periods'!$A$2:$A$540,0))</f>
        <v>Placer County</v>
      </c>
    </row>
    <row r="3722" spans="1:11">
      <c r="A3722" t="s">
        <v>778</v>
      </c>
      <c r="B3722">
        <v>2015</v>
      </c>
      <c r="C3722">
        <v>0</v>
      </c>
      <c r="D3722">
        <v>0</v>
      </c>
      <c r="E3722">
        <v>0</v>
      </c>
      <c r="F3722">
        <v>68</v>
      </c>
      <c r="G3722">
        <v>0</v>
      </c>
      <c r="H3722">
        <v>851</v>
      </c>
      <c r="I3722">
        <v>104</v>
      </c>
      <c r="J3722" t="s">
        <v>1276</v>
      </c>
      <c r="K3722" t="str">
        <f>INDEX('Planning Periods'!$O$2:$O$540,MATCH('Table B Values'!A3722,'Planning Periods'!$A$2:$A$540,0))</f>
        <v>Sacramento County</v>
      </c>
    </row>
    <row r="3723" spans="1:11">
      <c r="A3723" t="s">
        <v>957</v>
      </c>
      <c r="B3723">
        <v>2015</v>
      </c>
      <c r="C3723">
        <v>0</v>
      </c>
      <c r="D3723">
        <v>16</v>
      </c>
      <c r="E3723">
        <v>0</v>
      </c>
      <c r="F3723">
        <v>236</v>
      </c>
      <c r="G3723">
        <v>0</v>
      </c>
      <c r="H3723">
        <v>86</v>
      </c>
      <c r="I3723">
        <v>126</v>
      </c>
      <c r="J3723" t="s">
        <v>1276</v>
      </c>
      <c r="K3723" t="str">
        <f>INDEX('Planning Periods'!$O$2:$O$540,MATCH('Table B Values'!A3723,'Planning Periods'!$A$2:$A$540,0))</f>
        <v>San Bernardino County</v>
      </c>
    </row>
    <row r="3724" spans="1:11">
      <c r="A3724" t="s">
        <v>960</v>
      </c>
      <c r="B3724">
        <v>2015</v>
      </c>
      <c r="C3724">
        <v>0</v>
      </c>
      <c r="D3724">
        <v>0</v>
      </c>
      <c r="E3724">
        <v>0</v>
      </c>
      <c r="F3724">
        <v>0</v>
      </c>
      <c r="G3724">
        <v>0</v>
      </c>
      <c r="H3724">
        <v>1</v>
      </c>
      <c r="I3724">
        <v>9</v>
      </c>
      <c r="J3724" t="s">
        <v>1276</v>
      </c>
      <c r="K3724" t="str">
        <f>INDEX('Planning Periods'!$O$2:$O$540,MATCH('Table B Values'!A3724,'Planning Periods'!$A$2:$A$540,0))</f>
        <v>San Mateo County</v>
      </c>
    </row>
    <row r="3725" spans="1:11">
      <c r="A3725" t="s">
        <v>961</v>
      </c>
      <c r="B3725">
        <v>2015</v>
      </c>
      <c r="C3725">
        <v>0</v>
      </c>
      <c r="D3725">
        <v>0</v>
      </c>
      <c r="E3725">
        <v>0</v>
      </c>
      <c r="F3725">
        <v>0</v>
      </c>
      <c r="G3725">
        <v>0</v>
      </c>
      <c r="H3725">
        <v>0</v>
      </c>
      <c r="I3725">
        <v>4</v>
      </c>
      <c r="J3725" t="s">
        <v>1276</v>
      </c>
      <c r="K3725" t="str">
        <f>INDEX('Planning Periods'!$O$2:$O$540,MATCH('Table B Values'!A3725,'Planning Periods'!$A$2:$A$540,0))</f>
        <v>San Mateo County</v>
      </c>
    </row>
    <row r="3726" spans="1:11">
      <c r="A3726" t="s">
        <v>1280</v>
      </c>
      <c r="B3726">
        <v>2015</v>
      </c>
      <c r="C3726">
        <v>0</v>
      </c>
      <c r="D3726">
        <v>0</v>
      </c>
      <c r="E3726">
        <v>0</v>
      </c>
      <c r="F3726">
        <v>0</v>
      </c>
      <c r="G3726">
        <v>0</v>
      </c>
      <c r="H3726">
        <v>2</v>
      </c>
      <c r="I3726">
        <v>17</v>
      </c>
      <c r="J3726" t="s">
        <v>1276</v>
      </c>
      <c r="K3726" t="str">
        <f>INDEX('Planning Periods'!$O$2:$O$540,MATCH('Table B Values'!A3726,'Planning Periods'!$A$2:$A$540,0))</f>
        <v>Marin County</v>
      </c>
    </row>
    <row r="3727" spans="1:11">
      <c r="A3727" t="s">
        <v>1037</v>
      </c>
      <c r="B3727">
        <v>2015</v>
      </c>
      <c r="C3727">
        <v>30</v>
      </c>
      <c r="D3727">
        <v>0</v>
      </c>
      <c r="E3727">
        <v>117</v>
      </c>
      <c r="F3727">
        <v>0</v>
      </c>
      <c r="G3727">
        <v>0</v>
      </c>
      <c r="H3727">
        <v>135</v>
      </c>
      <c r="I3727">
        <v>264</v>
      </c>
      <c r="J3727" t="s">
        <v>1276</v>
      </c>
      <c r="K3727" t="str">
        <f>INDEX('Planning Periods'!$O$2:$O$540,MATCH('Table B Values'!A3727,'Planning Periods'!$A$2:$A$540,0))</f>
        <v>Sacramento County</v>
      </c>
    </row>
    <row r="3728" spans="1:11">
      <c r="A3728" t="s">
        <v>1279</v>
      </c>
      <c r="B3728">
        <v>2015</v>
      </c>
      <c r="C3728">
        <v>0</v>
      </c>
      <c r="D3728">
        <v>0</v>
      </c>
      <c r="E3728">
        <v>0</v>
      </c>
      <c r="F3728">
        <v>0</v>
      </c>
      <c r="G3728">
        <v>0</v>
      </c>
      <c r="H3728">
        <v>4</v>
      </c>
      <c r="I3728" s="359">
        <v>23</v>
      </c>
      <c r="J3728" t="s">
        <v>1276</v>
      </c>
      <c r="K3728" t="str">
        <f>INDEX('Planning Periods'!$O$2:$O$540,MATCH('Table B Values'!A3728,'Planning Periods'!$A$2:$A$540,0))</f>
        <v>Napa County</v>
      </c>
    </row>
    <row r="3729" spans="1:11">
      <c r="A3729" t="s">
        <v>970</v>
      </c>
      <c r="B3729">
        <v>2015</v>
      </c>
      <c r="C3729">
        <v>0</v>
      </c>
      <c r="D3729">
        <v>2</v>
      </c>
      <c r="E3729">
        <v>0</v>
      </c>
      <c r="F3729">
        <v>0</v>
      </c>
      <c r="G3729">
        <v>0</v>
      </c>
      <c r="H3729">
        <v>2</v>
      </c>
      <c r="I3729">
        <v>1</v>
      </c>
      <c r="J3729" t="s">
        <v>1276</v>
      </c>
      <c r="K3729" t="str">
        <f>INDEX('Planning Periods'!$O$2:$O$540,MATCH('Table B Values'!A3729,'Planning Periods'!$A$2:$A$540,0))</f>
        <v>Marin County</v>
      </c>
    </row>
    <row r="3730" spans="1:11">
      <c r="A3730" t="s">
        <v>785</v>
      </c>
      <c r="B3730">
        <v>2015</v>
      </c>
      <c r="C3730">
        <v>0</v>
      </c>
      <c r="D3730">
        <v>0</v>
      </c>
      <c r="E3730">
        <v>0</v>
      </c>
      <c r="F3730">
        <v>0</v>
      </c>
      <c r="G3730">
        <v>0</v>
      </c>
      <c r="H3730">
        <v>0</v>
      </c>
      <c r="I3730" s="359">
        <v>4</v>
      </c>
      <c r="J3730" t="s">
        <v>1276</v>
      </c>
      <c r="K3730" t="str">
        <f>INDEX('Planning Periods'!$O$2:$O$540,MATCH('Table B Values'!A3730,'Planning Periods'!$A$2:$A$540,0))</f>
        <v>Los Angeles County</v>
      </c>
    </row>
    <row r="3731" spans="1:11">
      <c r="A3731" t="s">
        <v>884</v>
      </c>
      <c r="B3731">
        <v>2015</v>
      </c>
      <c r="C3731">
        <v>3</v>
      </c>
      <c r="D3731">
        <v>0</v>
      </c>
      <c r="E3731">
        <v>22</v>
      </c>
      <c r="F3731">
        <v>0</v>
      </c>
      <c r="G3731">
        <v>0</v>
      </c>
      <c r="H3731">
        <v>0</v>
      </c>
      <c r="I3731">
        <v>468</v>
      </c>
      <c r="J3731" t="s">
        <v>1276</v>
      </c>
      <c r="K3731" t="str">
        <f>INDEX('Planning Periods'!$O$2:$O$540,MATCH('Table B Values'!A3731,'Planning Periods'!$A$2:$A$540,0))</f>
        <v>Orange County</v>
      </c>
    </row>
    <row r="3732" spans="1:11">
      <c r="A3732" t="s">
        <v>1260</v>
      </c>
      <c r="B3732">
        <v>2015</v>
      </c>
      <c r="C3732">
        <v>0</v>
      </c>
      <c r="D3732">
        <v>0</v>
      </c>
      <c r="E3732">
        <v>0</v>
      </c>
      <c r="F3732">
        <v>0</v>
      </c>
      <c r="G3732">
        <v>0</v>
      </c>
      <c r="H3732">
        <v>0</v>
      </c>
      <c r="I3732">
        <v>18</v>
      </c>
      <c r="J3732" t="s">
        <v>1276</v>
      </c>
      <c r="K3732" t="str">
        <f>INDEX('Planning Periods'!$O$2:$O$540,MATCH('Table B Values'!A3732,'Planning Periods'!$A$2:$A$540,0))</f>
        <v>Stanislaus County</v>
      </c>
    </row>
    <row r="3733" spans="1:11">
      <c r="A3733" t="s">
        <v>937</v>
      </c>
      <c r="B3733">
        <v>2015</v>
      </c>
      <c r="C3733">
        <v>0</v>
      </c>
      <c r="D3733">
        <v>2</v>
      </c>
      <c r="E3733">
        <v>0</v>
      </c>
      <c r="F3733">
        <v>1</v>
      </c>
      <c r="G3733">
        <v>0</v>
      </c>
      <c r="H3733">
        <v>9</v>
      </c>
      <c r="I3733">
        <v>0</v>
      </c>
      <c r="J3733" t="s">
        <v>1276</v>
      </c>
      <c r="K3733" t="str">
        <f>INDEX('Planning Periods'!$O$2:$O$540,MATCH('Table B Values'!A3733,'Planning Periods'!$A$2:$A$540,0))</f>
        <v>Modoc County</v>
      </c>
    </row>
    <row r="3734" spans="1:11">
      <c r="A3734" t="s">
        <v>1238</v>
      </c>
      <c r="B3734">
        <v>2015</v>
      </c>
      <c r="C3734">
        <v>0</v>
      </c>
      <c r="D3734">
        <v>0</v>
      </c>
      <c r="E3734">
        <v>0</v>
      </c>
      <c r="F3734">
        <v>0</v>
      </c>
      <c r="G3734">
        <v>0</v>
      </c>
      <c r="H3734">
        <v>0</v>
      </c>
      <c r="I3734">
        <v>270</v>
      </c>
      <c r="J3734" t="s">
        <v>1276</v>
      </c>
      <c r="K3734" t="str">
        <f>INDEX('Planning Periods'!$O$2:$O$540,MATCH('Table B Values'!A3734,'Planning Periods'!$A$2:$A$540,0))</f>
        <v>Santa Clara County</v>
      </c>
    </row>
    <row r="3735" spans="1:11">
      <c r="A3735" t="s">
        <v>1240</v>
      </c>
      <c r="B3735">
        <v>2015</v>
      </c>
      <c r="C3735">
        <v>84</v>
      </c>
      <c r="D3735">
        <v>1</v>
      </c>
      <c r="E3735">
        <v>20</v>
      </c>
      <c r="F3735">
        <v>2</v>
      </c>
      <c r="G3735">
        <v>0</v>
      </c>
      <c r="H3735">
        <v>0</v>
      </c>
      <c r="I3735">
        <v>712</v>
      </c>
      <c r="J3735" t="s">
        <v>1276</v>
      </c>
      <c r="K3735" t="str">
        <f>INDEX('Planning Periods'!$O$2:$O$540,MATCH('Table B Values'!A3735,'Planning Periods'!$A$2:$A$540,0))</f>
        <v>San Mateo County</v>
      </c>
    </row>
    <row r="3736" spans="1:11">
      <c r="A3736" t="s">
        <v>1239</v>
      </c>
      <c r="B3736">
        <v>2015</v>
      </c>
      <c r="C3736">
        <v>0</v>
      </c>
      <c r="D3736">
        <v>0</v>
      </c>
      <c r="E3736">
        <v>0</v>
      </c>
      <c r="F3736">
        <v>0</v>
      </c>
      <c r="G3736">
        <v>0</v>
      </c>
      <c r="H3736">
        <v>10</v>
      </c>
      <c r="I3736">
        <v>45</v>
      </c>
      <c r="J3736" t="s">
        <v>1276</v>
      </c>
      <c r="K3736" t="str">
        <f>INDEX('Planning Periods'!$O$2:$O$540,MATCH('Table B Values'!A3736,'Planning Periods'!$A$2:$A$540,0))</f>
        <v>Merced County</v>
      </c>
    </row>
    <row r="3737" spans="1:11">
      <c r="A3737" t="s">
        <v>1236</v>
      </c>
      <c r="B3737">
        <v>2015</v>
      </c>
      <c r="C3737">
        <v>0</v>
      </c>
      <c r="D3737">
        <v>6</v>
      </c>
      <c r="E3737">
        <v>0</v>
      </c>
      <c r="F3737">
        <v>8</v>
      </c>
      <c r="G3737">
        <v>0</v>
      </c>
      <c r="H3737">
        <v>3</v>
      </c>
      <c r="I3737">
        <v>9</v>
      </c>
      <c r="J3737" t="s">
        <v>1276</v>
      </c>
      <c r="K3737" t="str">
        <f>INDEX('Planning Periods'!$O$2:$O$540,MATCH('Table B Values'!A3737,'Planning Periods'!$A$2:$A$540,0))</f>
        <v>Marin County</v>
      </c>
    </row>
    <row r="3738" spans="1:11">
      <c r="A3738" t="s">
        <v>939</v>
      </c>
      <c r="B3738">
        <v>2015</v>
      </c>
      <c r="C3738">
        <v>0</v>
      </c>
      <c r="D3738">
        <v>0</v>
      </c>
      <c r="E3738">
        <v>0</v>
      </c>
      <c r="F3738">
        <v>2</v>
      </c>
      <c r="G3738">
        <v>0</v>
      </c>
      <c r="H3738">
        <v>10</v>
      </c>
      <c r="I3738">
        <v>14</v>
      </c>
      <c r="J3738" t="s">
        <v>1276</v>
      </c>
      <c r="K3738" t="str">
        <f>INDEX('Planning Periods'!$O$2:$O$540,MATCH('Table B Values'!A3738,'Planning Periods'!$A$2:$A$540,0))</f>
        <v>Mono County</v>
      </c>
    </row>
    <row r="3739" spans="1:11">
      <c r="A3739" t="s">
        <v>1262</v>
      </c>
      <c r="B3739">
        <v>2015</v>
      </c>
      <c r="C3739">
        <v>37</v>
      </c>
      <c r="D3739">
        <v>100</v>
      </c>
      <c r="E3739">
        <v>6</v>
      </c>
      <c r="F3739">
        <v>0</v>
      </c>
      <c r="G3739">
        <v>0</v>
      </c>
      <c r="H3739">
        <v>0</v>
      </c>
      <c r="I3739">
        <v>189</v>
      </c>
      <c r="J3739" t="s">
        <v>1276</v>
      </c>
      <c r="K3739" t="str">
        <f>INDEX('Planning Periods'!$O$2:$O$540,MATCH('Table B Values'!A3739,'Planning Periods'!$A$2:$A$540,0))</f>
        <v>Monterey County</v>
      </c>
    </row>
    <row r="3740" spans="1:11">
      <c r="A3740" t="s">
        <v>951</v>
      </c>
      <c r="B3740">
        <v>2015</v>
      </c>
      <c r="C3740">
        <v>5</v>
      </c>
      <c r="D3740">
        <v>0</v>
      </c>
      <c r="E3740">
        <v>15</v>
      </c>
      <c r="F3740">
        <v>0</v>
      </c>
      <c r="G3740">
        <v>0</v>
      </c>
      <c r="H3740">
        <v>9</v>
      </c>
      <c r="I3740">
        <v>144</v>
      </c>
      <c r="J3740" t="s">
        <v>1276</v>
      </c>
      <c r="K3740" t="str">
        <f>INDEX('Planning Periods'!$O$2:$O$540,MATCH('Table B Values'!A3740,'Planning Periods'!$A$2:$A$540,0))</f>
        <v>Ventura County</v>
      </c>
    </row>
    <row r="3741" spans="1:11">
      <c r="A3741" t="s">
        <v>1266</v>
      </c>
      <c r="B3741">
        <v>2015</v>
      </c>
      <c r="C3741">
        <v>0</v>
      </c>
      <c r="D3741">
        <v>0</v>
      </c>
      <c r="E3741">
        <v>0</v>
      </c>
      <c r="F3741">
        <v>0</v>
      </c>
      <c r="G3741">
        <v>0</v>
      </c>
      <c r="H3741">
        <v>0</v>
      </c>
      <c r="I3741">
        <v>8</v>
      </c>
      <c r="J3741" t="s">
        <v>1276</v>
      </c>
      <c r="K3741" t="str">
        <f>INDEX('Planning Periods'!$O$2:$O$540,MATCH('Table B Values'!A3741,'Planning Periods'!$A$2:$A$540,0))</f>
        <v>Contra Costa County</v>
      </c>
    </row>
    <row r="3742" spans="1:11">
      <c r="A3742" t="s">
        <v>1259</v>
      </c>
      <c r="B3742">
        <v>2015</v>
      </c>
      <c r="C3742">
        <v>0</v>
      </c>
      <c r="D3742">
        <v>0</v>
      </c>
      <c r="E3742">
        <v>0</v>
      </c>
      <c r="F3742">
        <v>0</v>
      </c>
      <c r="G3742">
        <v>0</v>
      </c>
      <c r="H3742">
        <v>2</v>
      </c>
      <c r="I3742">
        <v>55</v>
      </c>
      <c r="J3742" t="s">
        <v>1276</v>
      </c>
      <c r="K3742" t="str">
        <f>INDEX('Planning Periods'!$O$2:$O$540,MATCH('Table B Values'!A3742,'Planning Periods'!$A$2:$A$540,0))</f>
        <v>Monterey County</v>
      </c>
    </row>
    <row r="3743" spans="1:11">
      <c r="A3743" t="s">
        <v>932</v>
      </c>
      <c r="B3743">
        <v>2015</v>
      </c>
      <c r="C3743">
        <v>0</v>
      </c>
      <c r="D3743">
        <v>0</v>
      </c>
      <c r="E3743">
        <v>0</v>
      </c>
      <c r="F3743">
        <v>0</v>
      </c>
      <c r="G3743">
        <v>0</v>
      </c>
      <c r="H3743">
        <v>0</v>
      </c>
      <c r="I3743">
        <v>9</v>
      </c>
      <c r="J3743" t="s">
        <v>1276</v>
      </c>
      <c r="K3743" t="str">
        <f>INDEX('Planning Periods'!$O$2:$O$540,MATCH('Table B Values'!A3743,'Planning Periods'!$A$2:$A$540,0))</f>
        <v>Los Angeles County</v>
      </c>
    </row>
    <row r="3744" spans="1:11">
      <c r="A3744" t="s">
        <v>934</v>
      </c>
      <c r="B3744">
        <v>2015</v>
      </c>
      <c r="C3744">
        <v>0</v>
      </c>
      <c r="D3744">
        <v>0</v>
      </c>
      <c r="E3744">
        <v>0</v>
      </c>
      <c r="F3744">
        <v>0</v>
      </c>
      <c r="G3744">
        <v>0</v>
      </c>
      <c r="H3744">
        <v>0</v>
      </c>
      <c r="I3744">
        <v>20</v>
      </c>
      <c r="J3744" t="s">
        <v>1276</v>
      </c>
      <c r="K3744" t="str">
        <f>INDEX('Planning Periods'!$O$2:$O$540,MATCH('Table B Values'!A3744,'Planning Periods'!$A$2:$A$540,0))</f>
        <v>San Bernardino County</v>
      </c>
    </row>
    <row r="3745" spans="1:11">
      <c r="A3745" t="s">
        <v>1258</v>
      </c>
      <c r="B3745">
        <v>2015</v>
      </c>
      <c r="C3745">
        <v>0</v>
      </c>
      <c r="D3745">
        <v>4</v>
      </c>
      <c r="E3745">
        <v>0</v>
      </c>
      <c r="F3745">
        <v>0</v>
      </c>
      <c r="G3745">
        <v>0</v>
      </c>
      <c r="H3745">
        <v>1</v>
      </c>
      <c r="I3745">
        <v>2</v>
      </c>
      <c r="J3745" t="s">
        <v>1276</v>
      </c>
      <c r="K3745" t="str">
        <f>INDEX('Planning Periods'!$O$2:$O$540,MATCH('Table B Values'!A3745,'Planning Periods'!$A$2:$A$540,0))</f>
        <v>Santa Clara County</v>
      </c>
    </row>
    <row r="3746" spans="1:11">
      <c r="A3746" t="s">
        <v>1246</v>
      </c>
      <c r="B3746">
        <v>2015</v>
      </c>
      <c r="C3746">
        <v>2</v>
      </c>
      <c r="D3746">
        <v>0</v>
      </c>
      <c r="E3746">
        <v>140</v>
      </c>
      <c r="F3746">
        <v>0</v>
      </c>
      <c r="G3746">
        <v>0</v>
      </c>
      <c r="H3746">
        <v>17</v>
      </c>
      <c r="I3746">
        <v>1</v>
      </c>
      <c r="J3746" t="s">
        <v>1276</v>
      </c>
      <c r="K3746" t="str">
        <f>INDEX('Planning Periods'!$O$2:$O$540,MATCH('Table B Values'!A3746,'Planning Periods'!$A$2:$A$540,0))</f>
        <v>Madera County</v>
      </c>
    </row>
    <row r="3747" spans="1:11">
      <c r="A3747" t="s">
        <v>1247</v>
      </c>
      <c r="B3747">
        <v>2015</v>
      </c>
      <c r="C3747">
        <v>0</v>
      </c>
      <c r="D3747">
        <v>0</v>
      </c>
      <c r="E3747">
        <v>0</v>
      </c>
      <c r="F3747">
        <v>0</v>
      </c>
      <c r="G3747">
        <v>0</v>
      </c>
      <c r="H3747">
        <v>0</v>
      </c>
      <c r="I3747">
        <v>0</v>
      </c>
      <c r="J3747" t="s">
        <v>1276</v>
      </c>
      <c r="K3747" t="str">
        <f>INDEX('Planning Periods'!$O$2:$O$540,MATCH('Table B Values'!A3747,'Planning Periods'!$A$2:$A$540,0))</f>
        <v>Madera County</v>
      </c>
    </row>
    <row r="3748" spans="1:11">
      <c r="A3748" t="s">
        <v>877</v>
      </c>
      <c r="B3748">
        <v>2015</v>
      </c>
      <c r="C3748">
        <v>0</v>
      </c>
      <c r="D3748">
        <v>0</v>
      </c>
      <c r="E3748">
        <v>0</v>
      </c>
      <c r="F3748">
        <v>0</v>
      </c>
      <c r="G3748">
        <v>0</v>
      </c>
      <c r="H3748">
        <v>0</v>
      </c>
      <c r="I3748">
        <v>16</v>
      </c>
      <c r="J3748" t="s">
        <v>1276</v>
      </c>
      <c r="K3748" t="str">
        <f>INDEX('Planning Periods'!$O$2:$O$540,MATCH('Table B Values'!A3748,'Planning Periods'!$A$2:$A$540,0))</f>
        <v>Los Angeles County</v>
      </c>
    </row>
    <row r="3749" spans="1:11">
      <c r="A3749" t="s">
        <v>1248</v>
      </c>
      <c r="B3749">
        <v>2015</v>
      </c>
      <c r="C3749">
        <v>0</v>
      </c>
      <c r="D3749">
        <v>0</v>
      </c>
      <c r="E3749">
        <v>0</v>
      </c>
      <c r="F3749">
        <v>0</v>
      </c>
      <c r="G3749">
        <v>0</v>
      </c>
      <c r="H3749">
        <v>2</v>
      </c>
      <c r="I3749">
        <v>13</v>
      </c>
      <c r="J3749" t="s">
        <v>1276</v>
      </c>
      <c r="K3749" t="str">
        <f>INDEX('Planning Periods'!$O$2:$O$540,MATCH('Table B Values'!A3749,'Planning Periods'!$A$2:$A$540,0))</f>
        <v>Santa Clara County</v>
      </c>
    </row>
    <row r="3750" spans="1:11">
      <c r="A3750" t="s">
        <v>1245</v>
      </c>
      <c r="B3750">
        <v>2015</v>
      </c>
      <c r="C3750">
        <v>0</v>
      </c>
      <c r="D3750">
        <v>5</v>
      </c>
      <c r="E3750">
        <v>0</v>
      </c>
      <c r="F3750">
        <v>2</v>
      </c>
      <c r="G3750">
        <v>0</v>
      </c>
      <c r="H3750">
        <v>2</v>
      </c>
      <c r="I3750">
        <v>8</v>
      </c>
      <c r="J3750" t="s">
        <v>1276</v>
      </c>
      <c r="K3750" t="str">
        <f>INDEX('Planning Periods'!$O$2:$O$540,MATCH('Table B Values'!A3750,'Planning Periods'!$A$2:$A$540,0))</f>
        <v>Santa Clara County</v>
      </c>
    </row>
    <row r="3751" spans="1:11">
      <c r="A3751" t="s">
        <v>773</v>
      </c>
      <c r="B3751">
        <v>2015</v>
      </c>
      <c r="C3751">
        <v>893</v>
      </c>
      <c r="D3751">
        <v>0</v>
      </c>
      <c r="E3751">
        <v>536</v>
      </c>
      <c r="F3751">
        <v>0</v>
      </c>
      <c r="G3751">
        <v>0</v>
      </c>
      <c r="H3751">
        <v>45</v>
      </c>
      <c r="I3751">
        <v>15833</v>
      </c>
      <c r="J3751" t="s">
        <v>1276</v>
      </c>
      <c r="K3751" t="str">
        <f>INDEX('Planning Periods'!$O$2:$O$540,MATCH('Table B Values'!A3751,'Planning Periods'!$A$2:$A$540,0))</f>
        <v>Los Angeles County</v>
      </c>
    </row>
    <row r="3752" spans="1:11">
      <c r="A3752" t="s">
        <v>905</v>
      </c>
      <c r="B3752">
        <v>2015</v>
      </c>
      <c r="C3752">
        <v>32</v>
      </c>
      <c r="D3752">
        <v>0</v>
      </c>
      <c r="E3752">
        <v>0</v>
      </c>
      <c r="F3752">
        <v>0</v>
      </c>
      <c r="G3752">
        <v>0</v>
      </c>
      <c r="H3752">
        <v>0</v>
      </c>
      <c r="I3752">
        <v>1790</v>
      </c>
      <c r="J3752" t="s">
        <v>1276</v>
      </c>
      <c r="K3752" t="str">
        <f>INDEX('Planning Periods'!$O$2:$O$540,MATCH('Table B Values'!A3752,'Planning Periods'!$A$2:$A$540,0))</f>
        <v>Los Angeles County</v>
      </c>
    </row>
    <row r="3753" spans="1:11">
      <c r="A3753" t="s">
        <v>869</v>
      </c>
      <c r="B3753">
        <v>2015</v>
      </c>
      <c r="C3753">
        <v>0</v>
      </c>
      <c r="D3753">
        <v>0</v>
      </c>
      <c r="E3753">
        <v>0</v>
      </c>
      <c r="F3753">
        <v>0</v>
      </c>
      <c r="G3753">
        <v>0</v>
      </c>
      <c r="H3753">
        <v>0</v>
      </c>
      <c r="I3753">
        <v>22</v>
      </c>
      <c r="J3753" t="s">
        <v>1276</v>
      </c>
      <c r="K3753" t="str">
        <f>INDEX('Planning Periods'!$O$2:$O$540,MATCH('Table B Values'!A3753,'Planning Periods'!$A$2:$A$540,0))</f>
        <v>Mono County</v>
      </c>
    </row>
    <row r="3754" spans="1:11">
      <c r="A3754" t="s">
        <v>1281</v>
      </c>
      <c r="B3754">
        <v>2015</v>
      </c>
      <c r="C3754">
        <v>0</v>
      </c>
      <c r="D3754">
        <v>0</v>
      </c>
      <c r="E3754">
        <v>29</v>
      </c>
      <c r="F3754">
        <v>0</v>
      </c>
      <c r="G3754">
        <v>0</v>
      </c>
      <c r="H3754">
        <v>36</v>
      </c>
      <c r="I3754">
        <v>0</v>
      </c>
      <c r="J3754" t="s">
        <v>1276</v>
      </c>
      <c r="K3754" t="str">
        <f>INDEX('Planning Periods'!$O$2:$O$540,MATCH('Table B Values'!A3754,'Planning Periods'!$A$2:$A$540,0))</f>
        <v>Kern County</v>
      </c>
    </row>
    <row r="3755" spans="1:11">
      <c r="A3755" t="s">
        <v>842</v>
      </c>
      <c r="B3755">
        <v>2015</v>
      </c>
      <c r="C3755">
        <v>0</v>
      </c>
      <c r="D3755">
        <v>0</v>
      </c>
      <c r="E3755">
        <v>0</v>
      </c>
      <c r="F3755">
        <v>0</v>
      </c>
      <c r="G3755">
        <v>0</v>
      </c>
      <c r="H3755">
        <v>56</v>
      </c>
      <c r="I3755">
        <v>52</v>
      </c>
      <c r="J3755" t="s">
        <v>1276</v>
      </c>
      <c r="K3755" t="str">
        <f>INDEX('Planning Periods'!$O$2:$O$540,MATCH('Table B Values'!A3755,'Planning Periods'!$A$2:$A$540,0))</f>
        <v>Mendocino County</v>
      </c>
    </row>
    <row r="3756" spans="1:11">
      <c r="A3756" t="s">
        <v>881</v>
      </c>
      <c r="B3756">
        <v>2015</v>
      </c>
      <c r="C3756">
        <v>0</v>
      </c>
      <c r="D3756">
        <v>4</v>
      </c>
      <c r="E3756">
        <v>0</v>
      </c>
      <c r="F3756">
        <v>0</v>
      </c>
      <c r="G3756">
        <v>0</v>
      </c>
      <c r="H3756">
        <v>193</v>
      </c>
      <c r="I3756">
        <v>215</v>
      </c>
      <c r="J3756" t="s">
        <v>1276</v>
      </c>
      <c r="K3756" t="str">
        <f>INDEX('Planning Periods'!$O$2:$O$540,MATCH('Table B Values'!A3756,'Planning Periods'!$A$2:$A$540,0))</f>
        <v>Riverside County</v>
      </c>
    </row>
    <row r="3757" spans="1:11">
      <c r="A3757" t="s">
        <v>879</v>
      </c>
      <c r="B3757">
        <v>2015</v>
      </c>
      <c r="C3757">
        <v>0</v>
      </c>
      <c r="D3757">
        <v>0</v>
      </c>
      <c r="E3757">
        <v>0</v>
      </c>
      <c r="F3757">
        <v>0</v>
      </c>
      <c r="G3757">
        <v>0</v>
      </c>
      <c r="H3757">
        <v>44</v>
      </c>
      <c r="I3757" s="359">
        <v>10</v>
      </c>
      <c r="J3757" t="s">
        <v>1276</v>
      </c>
      <c r="K3757" t="str">
        <f>INDEX('Planning Periods'!$O$2:$O$540,MATCH('Table B Values'!A3757,'Planning Periods'!$A$2:$A$540,0))</f>
        <v>Mariposa County</v>
      </c>
    </row>
    <row r="3758" spans="1:11">
      <c r="A3758" t="s">
        <v>872</v>
      </c>
      <c r="B3758">
        <v>2015</v>
      </c>
      <c r="C3758">
        <v>0</v>
      </c>
      <c r="D3758">
        <v>0</v>
      </c>
      <c r="E3758">
        <v>0</v>
      </c>
      <c r="F3758">
        <v>0</v>
      </c>
      <c r="G3758">
        <v>0</v>
      </c>
      <c r="H3758">
        <v>0</v>
      </c>
      <c r="I3758">
        <v>86</v>
      </c>
      <c r="J3758" t="s">
        <v>1276</v>
      </c>
      <c r="K3758" t="str">
        <f>INDEX('Planning Periods'!$O$2:$O$540,MATCH('Table B Values'!A3758,'Planning Periods'!$A$2:$A$540,0))</f>
        <v>Los Angeles County</v>
      </c>
    </row>
    <row r="3759" spans="1:11">
      <c r="A3759" t="s">
        <v>1234</v>
      </c>
      <c r="B3759">
        <v>2015</v>
      </c>
      <c r="C3759">
        <v>6</v>
      </c>
      <c r="D3759">
        <v>1</v>
      </c>
      <c r="E3759">
        <v>3</v>
      </c>
      <c r="F3759">
        <v>3</v>
      </c>
      <c r="G3759">
        <v>0</v>
      </c>
      <c r="H3759">
        <v>3</v>
      </c>
      <c r="I3759">
        <v>23</v>
      </c>
      <c r="J3759" t="s">
        <v>1276</v>
      </c>
      <c r="K3759" t="str">
        <f>INDEX('Planning Periods'!$O$2:$O$540,MATCH('Table B Values'!A3759,'Planning Periods'!$A$2:$A$540,0))</f>
        <v>Marin County</v>
      </c>
    </row>
    <row r="3760" spans="1:11">
      <c r="A3760" t="s">
        <v>1232</v>
      </c>
      <c r="B3760">
        <v>2015</v>
      </c>
      <c r="C3760">
        <v>0</v>
      </c>
      <c r="D3760">
        <v>0</v>
      </c>
      <c r="E3760">
        <v>0</v>
      </c>
      <c r="F3760">
        <v>0</v>
      </c>
      <c r="G3760">
        <v>0</v>
      </c>
      <c r="H3760">
        <v>0</v>
      </c>
      <c r="I3760">
        <v>61</v>
      </c>
      <c r="J3760" t="s">
        <v>1276</v>
      </c>
      <c r="K3760" t="str">
        <f>INDEX('Planning Periods'!$O$2:$O$540,MATCH('Table B Values'!A3760,'Planning Periods'!$A$2:$A$540,0))</f>
        <v>Monterey County</v>
      </c>
    </row>
    <row r="3761" spans="1:11">
      <c r="A3761" t="s">
        <v>944</v>
      </c>
      <c r="B3761">
        <v>2015</v>
      </c>
      <c r="C3761">
        <v>0</v>
      </c>
      <c r="D3761">
        <v>0</v>
      </c>
      <c r="E3761">
        <v>0</v>
      </c>
      <c r="F3761">
        <v>0</v>
      </c>
      <c r="G3761">
        <v>0</v>
      </c>
      <c r="H3761">
        <v>0</v>
      </c>
      <c r="I3761">
        <v>103</v>
      </c>
      <c r="J3761" t="s">
        <v>1276</v>
      </c>
      <c r="K3761" t="str">
        <f>INDEX('Planning Periods'!$O$2:$O$540,MATCH('Table B Values'!A3761,'Planning Periods'!$A$2:$A$540,0))</f>
        <v>Riverside County</v>
      </c>
    </row>
    <row r="3762" spans="1:11">
      <c r="A3762" t="s">
        <v>806</v>
      </c>
      <c r="B3762">
        <v>2015</v>
      </c>
      <c r="C3762">
        <v>0</v>
      </c>
      <c r="D3762">
        <v>0</v>
      </c>
      <c r="E3762">
        <v>0</v>
      </c>
      <c r="F3762">
        <v>0</v>
      </c>
      <c r="G3762">
        <v>0</v>
      </c>
      <c r="H3762">
        <v>0</v>
      </c>
      <c r="I3762">
        <v>513</v>
      </c>
      <c r="J3762" t="s">
        <v>1276</v>
      </c>
      <c r="K3762" t="str">
        <f>INDEX('Planning Periods'!$O$2:$O$540,MATCH('Table B Values'!A3762,'Planning Periods'!$A$2:$A$540,0))</f>
        <v>Orange County</v>
      </c>
    </row>
    <row r="3763" spans="1:11">
      <c r="A3763" t="s">
        <v>1206</v>
      </c>
      <c r="B3763">
        <v>2015</v>
      </c>
      <c r="C3763">
        <v>0</v>
      </c>
      <c r="D3763">
        <v>0</v>
      </c>
      <c r="E3763">
        <v>0</v>
      </c>
      <c r="F3763">
        <v>0</v>
      </c>
      <c r="G3763">
        <v>0</v>
      </c>
      <c r="H3763">
        <v>0</v>
      </c>
      <c r="I3763">
        <v>44</v>
      </c>
      <c r="J3763" t="s">
        <v>1276</v>
      </c>
      <c r="K3763" t="str">
        <f>INDEX('Planning Periods'!$O$2:$O$540,MATCH('Table B Values'!A3763,'Planning Periods'!$A$2:$A$540,0))</f>
        <v>Contra Costa County</v>
      </c>
    </row>
    <row r="3764" spans="1:11">
      <c r="A3764" t="s">
        <v>1207</v>
      </c>
      <c r="B3764">
        <v>2015</v>
      </c>
      <c r="C3764">
        <v>0</v>
      </c>
      <c r="D3764">
        <v>0</v>
      </c>
      <c r="E3764">
        <v>0</v>
      </c>
      <c r="F3764">
        <v>0</v>
      </c>
      <c r="G3764">
        <v>0</v>
      </c>
      <c r="H3764">
        <v>10</v>
      </c>
      <c r="I3764">
        <v>0</v>
      </c>
      <c r="J3764" t="s">
        <v>1276</v>
      </c>
      <c r="K3764" t="str">
        <f>INDEX('Planning Periods'!$O$2:$O$540,MATCH('Table B Values'!A3764,'Planning Periods'!$A$2:$A$540,0))</f>
        <v>Glenn County</v>
      </c>
    </row>
    <row r="3765" spans="1:11">
      <c r="A3765" t="s">
        <v>803</v>
      </c>
      <c r="B3765">
        <v>2015</v>
      </c>
      <c r="C3765">
        <v>0</v>
      </c>
      <c r="D3765">
        <v>0</v>
      </c>
      <c r="E3765">
        <v>0</v>
      </c>
      <c r="F3765">
        <v>0</v>
      </c>
      <c r="G3765">
        <v>0</v>
      </c>
      <c r="H3765">
        <v>264</v>
      </c>
      <c r="I3765">
        <v>3</v>
      </c>
      <c r="J3765" t="s">
        <v>1276</v>
      </c>
      <c r="K3765" t="str">
        <f>INDEX('Planning Periods'!$O$2:$O$540,MATCH('Table B Values'!A3765,'Planning Periods'!$A$2:$A$540,0))</f>
        <v>Orange County</v>
      </c>
    </row>
    <row r="3766" spans="1:11">
      <c r="A3766" t="s">
        <v>924</v>
      </c>
      <c r="B3766">
        <v>2015</v>
      </c>
      <c r="C3766">
        <v>0</v>
      </c>
      <c r="D3766">
        <v>0</v>
      </c>
      <c r="E3766">
        <v>0</v>
      </c>
      <c r="F3766">
        <v>0</v>
      </c>
      <c r="G3766">
        <v>0</v>
      </c>
      <c r="H3766">
        <v>27</v>
      </c>
      <c r="I3766">
        <v>73</v>
      </c>
      <c r="J3766" t="s">
        <v>1276</v>
      </c>
      <c r="K3766" t="str">
        <f>INDEX('Planning Periods'!$O$2:$O$540,MATCH('Table B Values'!A3766,'Planning Periods'!$A$2:$A$540,0))</f>
        <v>San Diego County</v>
      </c>
    </row>
    <row r="3767" spans="1:11">
      <c r="A3767" t="s">
        <v>809</v>
      </c>
      <c r="B3767">
        <v>2015</v>
      </c>
      <c r="C3767">
        <v>0</v>
      </c>
      <c r="D3767">
        <v>0</v>
      </c>
      <c r="E3767">
        <v>0</v>
      </c>
      <c r="F3767">
        <v>0</v>
      </c>
      <c r="G3767">
        <v>0</v>
      </c>
      <c r="H3767">
        <v>3</v>
      </c>
      <c r="I3767">
        <v>1</v>
      </c>
      <c r="J3767" t="s">
        <v>1276</v>
      </c>
      <c r="K3767" t="str">
        <f>INDEX('Planning Periods'!$O$2:$O$540,MATCH('Table B Values'!A3767,'Planning Periods'!$A$2:$A$540,0))</f>
        <v>Ventura County</v>
      </c>
    </row>
    <row r="3768" spans="1:11">
      <c r="A3768" t="s">
        <v>812</v>
      </c>
      <c r="B3768">
        <v>2015</v>
      </c>
      <c r="C3768">
        <v>0</v>
      </c>
      <c r="D3768">
        <v>0</v>
      </c>
      <c r="E3768">
        <v>0</v>
      </c>
      <c r="F3768">
        <v>0</v>
      </c>
      <c r="G3768">
        <v>0</v>
      </c>
      <c r="H3768">
        <v>138</v>
      </c>
      <c r="I3768">
        <v>420</v>
      </c>
      <c r="J3768" t="s">
        <v>1276</v>
      </c>
      <c r="K3768" t="str">
        <f>INDEX('Planning Periods'!$O$2:$O$540,MATCH('Table B Values'!A3768,'Planning Periods'!$A$2:$A$540,0))</f>
        <v>San Bernardino County</v>
      </c>
    </row>
    <row r="3769" spans="1:11">
      <c r="A3769" t="s">
        <v>815</v>
      </c>
      <c r="B3769">
        <v>2015</v>
      </c>
      <c r="C3769">
        <v>0</v>
      </c>
      <c r="D3769">
        <v>2</v>
      </c>
      <c r="E3769">
        <v>0</v>
      </c>
      <c r="F3769">
        <v>4</v>
      </c>
      <c r="G3769">
        <v>0</v>
      </c>
      <c r="H3769">
        <v>0</v>
      </c>
      <c r="I3769">
        <v>11</v>
      </c>
      <c r="J3769" t="s">
        <v>1276</v>
      </c>
      <c r="K3769" t="str">
        <f>INDEX('Planning Periods'!$O$2:$O$540,MATCH('Table B Values'!A3769,'Planning Periods'!$A$2:$A$540,0))</f>
        <v>Butte County</v>
      </c>
    </row>
    <row r="3770" spans="1:11">
      <c r="A3770" t="s">
        <v>818</v>
      </c>
      <c r="B3770">
        <v>2015</v>
      </c>
      <c r="C3770">
        <v>0</v>
      </c>
      <c r="D3770">
        <v>0</v>
      </c>
      <c r="E3770">
        <v>0</v>
      </c>
      <c r="F3770">
        <v>0</v>
      </c>
      <c r="G3770">
        <v>0</v>
      </c>
      <c r="H3770" s="359">
        <v>0</v>
      </c>
      <c r="I3770" s="359">
        <v>188</v>
      </c>
      <c r="J3770" t="s">
        <v>1276</v>
      </c>
      <c r="K3770" t="str">
        <f>INDEX('Planning Periods'!$O$2:$O$540,MATCH('Table B Values'!A3770,'Planning Periods'!$A$2:$A$540,0))</f>
        <v>Riverside County</v>
      </c>
    </row>
    <row r="3771" spans="1:11">
      <c r="A3771" t="s">
        <v>821</v>
      </c>
      <c r="B3771">
        <v>2015</v>
      </c>
      <c r="C3771">
        <v>0</v>
      </c>
      <c r="D3771">
        <v>0</v>
      </c>
      <c r="E3771">
        <v>0</v>
      </c>
      <c r="F3771">
        <v>0</v>
      </c>
      <c r="G3771">
        <v>0</v>
      </c>
      <c r="H3771">
        <v>0</v>
      </c>
      <c r="I3771">
        <v>95</v>
      </c>
      <c r="J3771" t="s">
        <v>1276</v>
      </c>
      <c r="K3771" t="str">
        <f>INDEX('Planning Periods'!$O$2:$O$540,MATCH('Table B Values'!A3771,'Planning Periods'!$A$2:$A$540,0))</f>
        <v>Los Angeles County</v>
      </c>
    </row>
    <row r="3772" spans="1:11">
      <c r="A3772" t="s">
        <v>1211</v>
      </c>
      <c r="B3772">
        <v>2015</v>
      </c>
      <c r="C3772">
        <v>43</v>
      </c>
      <c r="D3772">
        <v>0</v>
      </c>
      <c r="E3772">
        <v>58</v>
      </c>
      <c r="F3772">
        <v>0</v>
      </c>
      <c r="G3772">
        <v>0</v>
      </c>
      <c r="H3772">
        <v>11</v>
      </c>
      <c r="I3772">
        <v>174</v>
      </c>
      <c r="J3772" t="s">
        <v>1276</v>
      </c>
      <c r="K3772" t="str">
        <f>INDEX('Planning Periods'!$O$2:$O$540,MATCH('Table B Values'!A3772,'Planning Periods'!$A$2:$A$540,0))</f>
        <v>Santa Clara County</v>
      </c>
    </row>
    <row r="3773" spans="1:11">
      <c r="A3773" t="s">
        <v>826</v>
      </c>
      <c r="B3773">
        <v>2015</v>
      </c>
      <c r="C3773">
        <v>38</v>
      </c>
      <c r="D3773">
        <v>0</v>
      </c>
      <c r="E3773">
        <v>36</v>
      </c>
      <c r="F3773">
        <v>0</v>
      </c>
      <c r="G3773">
        <v>0</v>
      </c>
      <c r="H3773">
        <v>0</v>
      </c>
      <c r="I3773">
        <v>0</v>
      </c>
      <c r="J3773" t="s">
        <v>1276</v>
      </c>
      <c r="K3773" t="str">
        <f>INDEX('Planning Periods'!$O$2:$O$540,MATCH('Table B Values'!A3773,'Planning Periods'!$A$2:$A$540,0))</f>
        <v>Riverside County</v>
      </c>
    </row>
    <row r="3774" spans="1:11">
      <c r="A3774" t="s">
        <v>824</v>
      </c>
      <c r="B3774">
        <v>2015</v>
      </c>
      <c r="C3774">
        <v>0</v>
      </c>
      <c r="D3774">
        <v>0</v>
      </c>
      <c r="E3774">
        <v>0</v>
      </c>
      <c r="F3774">
        <v>0</v>
      </c>
      <c r="G3774">
        <v>0</v>
      </c>
      <c r="H3774">
        <v>0</v>
      </c>
      <c r="I3774">
        <v>5</v>
      </c>
      <c r="J3774" t="s">
        <v>1276</v>
      </c>
      <c r="K3774" t="str">
        <f>INDEX('Planning Periods'!$O$2:$O$540,MATCH('Table B Values'!A3774,'Planning Periods'!$A$2:$A$540,0))</f>
        <v>Ventura County</v>
      </c>
    </row>
    <row r="3775" spans="1:11">
      <c r="A3775" t="s">
        <v>1214</v>
      </c>
      <c r="B3775">
        <v>2015</v>
      </c>
      <c r="C3775">
        <v>0</v>
      </c>
      <c r="D3775">
        <v>0</v>
      </c>
      <c r="E3775">
        <v>0</v>
      </c>
      <c r="F3775">
        <v>0</v>
      </c>
      <c r="G3775">
        <v>0</v>
      </c>
      <c r="H3775">
        <v>0</v>
      </c>
      <c r="I3775" s="359">
        <v>25</v>
      </c>
      <c r="J3775" t="s">
        <v>1276</v>
      </c>
      <c r="K3775" t="str">
        <f>INDEX('Planning Periods'!$O$2:$O$540,MATCH('Table B Values'!A3775,'Planning Periods'!$A$2:$A$540,0))</f>
        <v>Monterey County</v>
      </c>
    </row>
    <row r="3776" spans="1:11">
      <c r="A3776" t="s">
        <v>1215</v>
      </c>
      <c r="B3776">
        <v>2015</v>
      </c>
      <c r="C3776">
        <v>0</v>
      </c>
      <c r="D3776">
        <v>0</v>
      </c>
      <c r="E3776">
        <v>0</v>
      </c>
      <c r="F3776">
        <v>0</v>
      </c>
      <c r="G3776">
        <v>0</v>
      </c>
      <c r="H3776">
        <v>1</v>
      </c>
      <c r="I3776">
        <v>7</v>
      </c>
      <c r="J3776" t="s">
        <v>1276</v>
      </c>
      <c r="K3776" t="str">
        <f>INDEX('Planning Periods'!$O$2:$O$540,MATCH('Table B Values'!A3776,'Planning Periods'!$A$2:$A$540,0))</f>
        <v>San Mateo County</v>
      </c>
    </row>
    <row r="3777" spans="1:11">
      <c r="A3777" t="s">
        <v>1253</v>
      </c>
      <c r="B3777">
        <v>2015</v>
      </c>
      <c r="C3777">
        <v>0</v>
      </c>
      <c r="D3777">
        <v>0</v>
      </c>
      <c r="E3777">
        <v>0</v>
      </c>
      <c r="F3777">
        <v>0</v>
      </c>
      <c r="G3777">
        <v>0</v>
      </c>
      <c r="H3777">
        <v>8</v>
      </c>
      <c r="I3777">
        <v>11</v>
      </c>
      <c r="J3777" t="s">
        <v>1276</v>
      </c>
      <c r="K3777" t="str">
        <f>INDEX('Planning Periods'!$O$2:$O$540,MATCH('Table B Values'!A3777,'Planning Periods'!$A$2:$A$540,0))</f>
        <v>Napa County</v>
      </c>
    </row>
    <row r="3778" spans="1:11">
      <c r="A3778" t="s">
        <v>859</v>
      </c>
      <c r="B3778">
        <v>2015</v>
      </c>
      <c r="C3778">
        <v>0</v>
      </c>
      <c r="D3778">
        <v>0</v>
      </c>
      <c r="E3778">
        <v>0</v>
      </c>
      <c r="F3778">
        <v>0</v>
      </c>
      <c r="G3778">
        <v>0</v>
      </c>
      <c r="H3778">
        <v>0</v>
      </c>
      <c r="I3778">
        <v>143</v>
      </c>
      <c r="J3778" t="s">
        <v>1276</v>
      </c>
      <c r="K3778" t="str">
        <f>INDEX('Planning Periods'!$O$2:$O$540,MATCH('Table B Values'!A3778,'Planning Periods'!$A$2:$A$540,0))</f>
        <v>San Diego County</v>
      </c>
    </row>
    <row r="3779" spans="1:11">
      <c r="A3779" t="s">
        <v>912</v>
      </c>
      <c r="B3779">
        <v>2015</v>
      </c>
      <c r="C3779">
        <v>0</v>
      </c>
      <c r="D3779">
        <v>0</v>
      </c>
      <c r="E3779">
        <v>0</v>
      </c>
      <c r="F3779">
        <v>0</v>
      </c>
      <c r="G3779">
        <v>0</v>
      </c>
      <c r="H3779">
        <v>0</v>
      </c>
      <c r="I3779">
        <v>6</v>
      </c>
      <c r="J3779" t="s">
        <v>1276</v>
      </c>
      <c r="K3779" t="str">
        <f>INDEX('Planning Periods'!$O$2:$O$540,MATCH('Table B Values'!A3779,'Planning Periods'!$A$2:$A$540,0))</f>
        <v>San Bernardino County</v>
      </c>
    </row>
    <row r="3780" spans="1:11">
      <c r="A3780" t="s">
        <v>1252</v>
      </c>
      <c r="B3780">
        <v>2015</v>
      </c>
      <c r="C3780">
        <v>0</v>
      </c>
      <c r="D3780">
        <v>0</v>
      </c>
      <c r="E3780">
        <v>0</v>
      </c>
      <c r="F3780">
        <v>0</v>
      </c>
      <c r="G3780">
        <v>0</v>
      </c>
      <c r="H3780">
        <v>0</v>
      </c>
      <c r="I3780">
        <v>0</v>
      </c>
      <c r="J3780" t="s">
        <v>1276</v>
      </c>
      <c r="K3780" t="str">
        <f>INDEX('Planning Periods'!$O$2:$O$540,MATCH('Table B Values'!A3780,'Planning Periods'!$A$2:$A$540,0))</f>
        <v>Napa County</v>
      </c>
    </row>
    <row r="3781" spans="1:11">
      <c r="A3781" t="s">
        <v>1265</v>
      </c>
      <c r="B3781">
        <v>2015</v>
      </c>
      <c r="C3781">
        <v>12</v>
      </c>
      <c r="D3781">
        <v>0</v>
      </c>
      <c r="E3781">
        <v>118</v>
      </c>
      <c r="F3781">
        <v>0</v>
      </c>
      <c r="G3781">
        <v>0</v>
      </c>
      <c r="H3781">
        <v>107</v>
      </c>
      <c r="I3781" s="359">
        <v>647</v>
      </c>
      <c r="J3781" t="s">
        <v>1276</v>
      </c>
      <c r="K3781" t="str">
        <f>INDEX('Planning Periods'!$O$2:$O$540,MATCH('Table B Values'!A3781,'Planning Periods'!$A$2:$A$540,0))</f>
        <v>Santa Clara County</v>
      </c>
    </row>
    <row r="3782" spans="1:11">
      <c r="A3782" t="s">
        <v>1264</v>
      </c>
      <c r="B3782">
        <v>2015</v>
      </c>
      <c r="C3782">
        <v>0</v>
      </c>
      <c r="D3782">
        <v>0</v>
      </c>
      <c r="E3782">
        <v>9</v>
      </c>
      <c r="F3782">
        <v>0</v>
      </c>
      <c r="G3782">
        <v>0</v>
      </c>
      <c r="H3782">
        <v>0</v>
      </c>
      <c r="I3782">
        <v>278</v>
      </c>
      <c r="J3782" t="s">
        <v>1276</v>
      </c>
      <c r="K3782" t="str">
        <f>INDEX('Planning Periods'!$O$2:$O$540,MATCH('Table B Values'!A3782,'Planning Periods'!$A$2:$A$540,0))</f>
        <v>Santa Clara County</v>
      </c>
    </row>
    <row r="3783" spans="1:11">
      <c r="A3783" t="s">
        <v>916</v>
      </c>
      <c r="B3783">
        <v>2015</v>
      </c>
      <c r="C3783">
        <v>0</v>
      </c>
      <c r="D3783">
        <v>0</v>
      </c>
      <c r="E3783">
        <v>0</v>
      </c>
      <c r="F3783">
        <v>0</v>
      </c>
      <c r="G3783">
        <v>0</v>
      </c>
      <c r="H3783">
        <v>0</v>
      </c>
      <c r="I3783">
        <v>93</v>
      </c>
      <c r="J3783" t="s">
        <v>1276</v>
      </c>
      <c r="K3783" t="str">
        <f>INDEX('Planning Periods'!$O$2:$O$540,MATCH('Table B Values'!A3783,'Planning Periods'!$A$2:$A$540,0))</f>
        <v>Riverside County</v>
      </c>
    </row>
    <row r="3784" spans="1:11">
      <c r="A3784" t="s">
        <v>901</v>
      </c>
      <c r="B3784">
        <v>2015</v>
      </c>
      <c r="C3784">
        <v>0</v>
      </c>
      <c r="D3784">
        <v>0</v>
      </c>
      <c r="E3784">
        <v>0</v>
      </c>
      <c r="F3784">
        <v>1</v>
      </c>
      <c r="G3784">
        <v>0</v>
      </c>
      <c r="H3784">
        <v>1</v>
      </c>
      <c r="I3784">
        <v>0</v>
      </c>
      <c r="J3784" t="s">
        <v>1276</v>
      </c>
      <c r="K3784" t="str">
        <f>INDEX('Planning Periods'!$O$2:$O$540,MATCH('Table B Values'!A3784,'Planning Periods'!$A$2:$A$540,0))</f>
        <v>Nevada County</v>
      </c>
    </row>
    <row r="3785" spans="1:11">
      <c r="A3785" t="s">
        <v>1257</v>
      </c>
      <c r="B3785">
        <v>2015</v>
      </c>
      <c r="C3785">
        <v>16</v>
      </c>
      <c r="D3785">
        <v>0</v>
      </c>
      <c r="E3785">
        <v>0</v>
      </c>
      <c r="F3785">
        <v>0</v>
      </c>
      <c r="G3785">
        <v>0</v>
      </c>
      <c r="H3785">
        <v>1</v>
      </c>
      <c r="I3785">
        <v>15</v>
      </c>
      <c r="J3785" t="s">
        <v>1276</v>
      </c>
      <c r="K3785" t="str">
        <f>INDEX('Planning Periods'!$O$2:$O$540,MATCH('Table B Values'!A3785,'Planning Periods'!$A$2:$A$540,0))</f>
        <v>Marin County</v>
      </c>
    </row>
    <row r="3786" spans="1:11">
      <c r="A3786" t="s">
        <v>1254</v>
      </c>
      <c r="B3786">
        <v>2015</v>
      </c>
      <c r="C3786">
        <v>98</v>
      </c>
      <c r="D3786">
        <v>0</v>
      </c>
      <c r="E3786">
        <v>30</v>
      </c>
      <c r="F3786">
        <v>0</v>
      </c>
      <c r="G3786">
        <v>0</v>
      </c>
      <c r="H3786">
        <v>0</v>
      </c>
      <c r="I3786">
        <v>643</v>
      </c>
      <c r="J3786" t="s">
        <v>1276</v>
      </c>
      <c r="K3786" t="str">
        <f>INDEX('Planning Periods'!$O$2:$O$540,MATCH('Table B Values'!A3786,'Planning Periods'!$A$2:$A$540,0))</f>
        <v>Alameda County</v>
      </c>
    </row>
    <row r="3787" spans="1:11">
      <c r="A3787" t="s">
        <v>1255</v>
      </c>
      <c r="B3787">
        <v>2015</v>
      </c>
      <c r="C3787">
        <v>0</v>
      </c>
      <c r="D3787">
        <v>0</v>
      </c>
      <c r="E3787">
        <v>0</v>
      </c>
      <c r="F3787">
        <v>0</v>
      </c>
      <c r="G3787">
        <v>0</v>
      </c>
      <c r="H3787">
        <v>70</v>
      </c>
      <c r="I3787">
        <v>164</v>
      </c>
      <c r="J3787" t="s">
        <v>1276</v>
      </c>
      <c r="K3787" t="str">
        <f>INDEX('Planning Periods'!$O$2:$O$540,MATCH('Table B Values'!A3787,'Planning Periods'!$A$2:$A$540,0))</f>
        <v>Contra Costa County</v>
      </c>
    </row>
    <row r="3788" spans="1:11">
      <c r="A3788" t="s">
        <v>922</v>
      </c>
      <c r="B3788">
        <v>2015</v>
      </c>
      <c r="C3788">
        <v>0</v>
      </c>
      <c r="D3788">
        <v>0</v>
      </c>
      <c r="E3788">
        <v>0</v>
      </c>
      <c r="F3788">
        <v>0</v>
      </c>
      <c r="G3788">
        <v>0</v>
      </c>
      <c r="H3788">
        <v>0</v>
      </c>
      <c r="I3788">
        <v>4</v>
      </c>
      <c r="J3788" t="s">
        <v>1276</v>
      </c>
      <c r="K3788" t="str">
        <f>INDEX('Planning Periods'!$O$2:$O$540,MATCH('Table B Values'!A3788,'Planning Periods'!$A$2:$A$540,0))</f>
        <v>Los Angeles County</v>
      </c>
    </row>
    <row r="3789" spans="1:11">
      <c r="A3789" t="s">
        <v>920</v>
      </c>
      <c r="B3789">
        <v>2015</v>
      </c>
      <c r="C3789">
        <v>0</v>
      </c>
      <c r="D3789">
        <v>27</v>
      </c>
      <c r="E3789">
        <v>20</v>
      </c>
      <c r="F3789">
        <v>1</v>
      </c>
      <c r="G3789">
        <v>0</v>
      </c>
      <c r="H3789">
        <v>29</v>
      </c>
      <c r="I3789">
        <v>70</v>
      </c>
      <c r="J3789" t="s">
        <v>1276</v>
      </c>
      <c r="K3789" t="str">
        <f>INDEX('Planning Periods'!$O$2:$O$540,MATCH('Table B Values'!A3789,'Planning Periods'!$A$2:$A$540,0))</f>
        <v>Nevada County</v>
      </c>
    </row>
    <row r="3790" spans="1:11">
      <c r="A3790" t="s">
        <v>1250</v>
      </c>
      <c r="B3790">
        <v>2015</v>
      </c>
      <c r="C3790">
        <v>0</v>
      </c>
      <c r="D3790">
        <v>0</v>
      </c>
      <c r="E3790">
        <v>0</v>
      </c>
      <c r="F3790">
        <v>0</v>
      </c>
      <c r="G3790">
        <v>0</v>
      </c>
      <c r="H3790">
        <v>36</v>
      </c>
      <c r="I3790">
        <v>40</v>
      </c>
      <c r="J3790" t="s">
        <v>1276</v>
      </c>
      <c r="K3790" t="str">
        <f>INDEX('Planning Periods'!$O$2:$O$540,MATCH('Table B Values'!A3790,'Planning Periods'!$A$2:$A$540,0))</f>
        <v>Alameda County</v>
      </c>
    </row>
    <row r="3791" spans="1:11">
      <c r="A3791" t="s">
        <v>926</v>
      </c>
      <c r="B3791">
        <v>2015</v>
      </c>
      <c r="C3791">
        <v>0</v>
      </c>
      <c r="D3791">
        <v>0</v>
      </c>
      <c r="E3791">
        <v>0</v>
      </c>
      <c r="F3791">
        <v>0</v>
      </c>
      <c r="G3791">
        <v>0</v>
      </c>
      <c r="H3791">
        <v>0</v>
      </c>
      <c r="I3791">
        <v>197</v>
      </c>
      <c r="J3791" t="s">
        <v>1276</v>
      </c>
      <c r="K3791" t="str">
        <f>INDEX('Planning Periods'!$O$2:$O$540,MATCH('Table B Values'!A3791,'Planning Periods'!$A$2:$A$540,0))</f>
        <v>Orange County</v>
      </c>
    </row>
    <row r="3792" spans="1:11">
      <c r="A3792" t="s">
        <v>1152</v>
      </c>
      <c r="B3792">
        <v>2015</v>
      </c>
      <c r="C3792">
        <v>12</v>
      </c>
      <c r="D3792">
        <v>0</v>
      </c>
      <c r="E3792">
        <v>0</v>
      </c>
      <c r="F3792">
        <v>0</v>
      </c>
      <c r="G3792">
        <v>0</v>
      </c>
      <c r="H3792">
        <v>0</v>
      </c>
      <c r="I3792">
        <v>0</v>
      </c>
      <c r="J3792" t="s">
        <v>1276</v>
      </c>
      <c r="K3792" t="str">
        <f>INDEX('Planning Periods'!$O$2:$O$540,MATCH('Table B Values'!A3792,'Planning Periods'!$A$2:$A$540,0))</f>
        <v>San Mateo County</v>
      </c>
    </row>
    <row r="3793" spans="1:11">
      <c r="A3793" t="s">
        <v>1150</v>
      </c>
      <c r="B3793">
        <v>2015</v>
      </c>
      <c r="C3793">
        <v>0</v>
      </c>
      <c r="D3793">
        <v>0</v>
      </c>
      <c r="E3793">
        <v>0</v>
      </c>
      <c r="F3793">
        <v>0</v>
      </c>
      <c r="G3793">
        <v>0</v>
      </c>
      <c r="H3793">
        <v>0</v>
      </c>
      <c r="I3793">
        <v>0</v>
      </c>
      <c r="J3793" t="s">
        <v>1276</v>
      </c>
      <c r="K3793" t="str">
        <f>INDEX('Planning Periods'!$O$2:$O$540,MATCH('Table B Values'!A3793,'Planning Periods'!$A$2:$A$540,0))</f>
        <v>Merced County</v>
      </c>
    </row>
    <row r="3794" spans="1:11">
      <c r="A3794" t="s">
        <v>1103</v>
      </c>
      <c r="B3794">
        <v>2015</v>
      </c>
      <c r="C3794">
        <v>0</v>
      </c>
      <c r="D3794">
        <v>0</v>
      </c>
      <c r="E3794">
        <v>0</v>
      </c>
      <c r="F3794">
        <v>0</v>
      </c>
      <c r="G3794">
        <v>0</v>
      </c>
      <c r="H3794">
        <v>0</v>
      </c>
      <c r="I3794">
        <v>10</v>
      </c>
      <c r="J3794" t="s">
        <v>1276</v>
      </c>
      <c r="K3794" t="str">
        <f>INDEX('Planning Periods'!$O$2:$O$540,MATCH('Table B Values'!A3794,'Planning Periods'!$A$2:$A$540,0))</f>
        <v>Placer County</v>
      </c>
    </row>
    <row r="3795" spans="1:11">
      <c r="A3795" t="s">
        <v>1098</v>
      </c>
      <c r="B3795">
        <v>2015</v>
      </c>
      <c r="C3795">
        <v>1</v>
      </c>
      <c r="D3795">
        <v>0</v>
      </c>
      <c r="E3795">
        <v>0</v>
      </c>
      <c r="F3795">
        <v>0</v>
      </c>
      <c r="G3795">
        <v>0</v>
      </c>
      <c r="H3795">
        <v>58</v>
      </c>
      <c r="I3795">
        <v>29</v>
      </c>
      <c r="J3795" t="s">
        <v>1276</v>
      </c>
      <c r="K3795" t="str">
        <f>INDEX('Planning Periods'!$O$2:$O$540,MATCH('Table B Values'!A3795,'Planning Periods'!$A$2:$A$540,0))</f>
        <v>San Luis Obispo County</v>
      </c>
    </row>
    <row r="3796" spans="1:11">
      <c r="A3796" t="s">
        <v>798</v>
      </c>
      <c r="B3796">
        <v>2015</v>
      </c>
      <c r="C3796">
        <v>17</v>
      </c>
      <c r="D3796">
        <v>0</v>
      </c>
      <c r="E3796">
        <v>0</v>
      </c>
      <c r="F3796">
        <v>0</v>
      </c>
      <c r="G3796">
        <v>0</v>
      </c>
      <c r="H3796">
        <v>3</v>
      </c>
      <c r="I3796">
        <v>2</v>
      </c>
      <c r="J3796" t="s">
        <v>1276</v>
      </c>
      <c r="K3796" t="str">
        <f>INDEX('Planning Periods'!$O$2:$O$540,MATCH('Table B Values'!A3796,'Planning Periods'!$A$2:$A$540,0))</f>
        <v>Humboldt County</v>
      </c>
    </row>
    <row r="3797" spans="1:11">
      <c r="A3797" t="s">
        <v>1100</v>
      </c>
      <c r="B3797">
        <v>2015</v>
      </c>
      <c r="C3797">
        <v>0</v>
      </c>
      <c r="D3797">
        <v>0</v>
      </c>
      <c r="E3797">
        <v>0</v>
      </c>
      <c r="F3797">
        <v>0</v>
      </c>
      <c r="G3797">
        <v>0</v>
      </c>
      <c r="H3797">
        <v>0</v>
      </c>
      <c r="I3797">
        <v>8</v>
      </c>
      <c r="J3797" t="s">
        <v>1276</v>
      </c>
      <c r="K3797" t="str">
        <f>INDEX('Planning Periods'!$O$2:$O$540,MATCH('Table B Values'!A3797,'Planning Periods'!$A$2:$A$540,0))</f>
        <v>Los Angeles County</v>
      </c>
    </row>
    <row r="3798" spans="1:11">
      <c r="A3798" t="s">
        <v>1151</v>
      </c>
      <c r="B3798">
        <v>2015</v>
      </c>
      <c r="C3798">
        <v>0</v>
      </c>
      <c r="D3798">
        <v>0</v>
      </c>
      <c r="E3798">
        <v>9</v>
      </c>
      <c r="F3798">
        <v>17</v>
      </c>
      <c r="G3798">
        <v>0</v>
      </c>
      <c r="H3798">
        <v>60</v>
      </c>
      <c r="I3798">
        <v>0</v>
      </c>
      <c r="J3798" t="s">
        <v>1276</v>
      </c>
      <c r="K3798" t="str">
        <f>INDEX('Planning Periods'!$O$2:$O$540,MATCH('Table B Values'!A3798,'Planning Periods'!$A$2:$A$540,0))</f>
        <v>Kern County</v>
      </c>
    </row>
    <row r="3799" spans="1:11">
      <c r="A3799" t="s">
        <v>1295</v>
      </c>
      <c r="B3799">
        <v>2015</v>
      </c>
      <c r="C3799">
        <v>0</v>
      </c>
      <c r="D3799">
        <v>0</v>
      </c>
      <c r="E3799">
        <v>0</v>
      </c>
      <c r="F3799">
        <v>0</v>
      </c>
      <c r="G3799">
        <v>0</v>
      </c>
      <c r="H3799">
        <v>0</v>
      </c>
      <c r="I3799">
        <v>1</v>
      </c>
      <c r="J3799" t="s">
        <v>1276</v>
      </c>
      <c r="K3799" t="str">
        <f>INDEX('Planning Periods'!$O$2:$O$540,MATCH('Table B Values'!A3799,'Planning Periods'!$A$2:$A$540,0))</f>
        <v>Los Angeles County</v>
      </c>
    </row>
    <row r="3800" spans="1:11">
      <c r="A3800" t="s">
        <v>1141</v>
      </c>
      <c r="B3800">
        <v>2015</v>
      </c>
      <c r="C3800">
        <v>0</v>
      </c>
      <c r="D3800">
        <v>0</v>
      </c>
      <c r="E3800">
        <v>0</v>
      </c>
      <c r="F3800">
        <v>0</v>
      </c>
      <c r="G3800">
        <v>0</v>
      </c>
      <c r="H3800">
        <v>3</v>
      </c>
      <c r="I3800">
        <v>0</v>
      </c>
      <c r="J3800" t="s">
        <v>1276</v>
      </c>
      <c r="K3800" t="str">
        <f>INDEX('Planning Periods'!$O$2:$O$540,MATCH('Table B Values'!A3800,'Planning Periods'!$A$2:$A$540,0))</f>
        <v>Los Angeles County</v>
      </c>
    </row>
    <row r="3801" spans="1:11">
      <c r="A3801" t="s">
        <v>1096</v>
      </c>
      <c r="B3801">
        <v>2015</v>
      </c>
      <c r="C3801">
        <v>0</v>
      </c>
      <c r="D3801">
        <v>0</v>
      </c>
      <c r="E3801">
        <v>0</v>
      </c>
      <c r="F3801">
        <v>0</v>
      </c>
      <c r="G3801">
        <v>0</v>
      </c>
      <c r="H3801">
        <v>1</v>
      </c>
      <c r="I3801">
        <v>3</v>
      </c>
      <c r="J3801" t="s">
        <v>1276</v>
      </c>
      <c r="K3801" t="str">
        <f>INDEX('Planning Periods'!$O$2:$O$540,MATCH('Table B Values'!A3801,'Planning Periods'!$A$2:$A$540,0))</f>
        <v>Los Angeles County</v>
      </c>
    </row>
    <row r="3802" spans="1:11">
      <c r="A3802" t="s">
        <v>1088</v>
      </c>
      <c r="B3802">
        <v>2015</v>
      </c>
      <c r="C3802">
        <v>0</v>
      </c>
      <c r="D3802">
        <v>0</v>
      </c>
      <c r="E3802">
        <v>0</v>
      </c>
      <c r="F3802">
        <v>0</v>
      </c>
      <c r="G3802">
        <v>0</v>
      </c>
      <c r="H3802">
        <v>0</v>
      </c>
      <c r="I3802">
        <v>3</v>
      </c>
      <c r="J3802" t="s">
        <v>1276</v>
      </c>
      <c r="K3802" t="str">
        <f>INDEX('Planning Periods'!$O$2:$O$540,MATCH('Table B Values'!A3802,'Planning Periods'!$A$2:$A$540,0))</f>
        <v>Los Angeles County</v>
      </c>
    </row>
    <row r="3803" spans="1:11">
      <c r="A3803" t="s">
        <v>1303</v>
      </c>
      <c r="B3803">
        <v>2015</v>
      </c>
      <c r="C3803">
        <v>0</v>
      </c>
      <c r="D3803">
        <v>0</v>
      </c>
      <c r="E3803">
        <v>0</v>
      </c>
      <c r="F3803">
        <v>0</v>
      </c>
      <c r="G3803">
        <v>0</v>
      </c>
      <c r="H3803">
        <v>0</v>
      </c>
      <c r="I3803">
        <v>6</v>
      </c>
      <c r="J3803" t="s">
        <v>1276</v>
      </c>
      <c r="K3803" t="str">
        <f>INDEX('Planning Periods'!$O$2:$O$540,MATCH('Table B Values'!A3803,'Planning Periods'!$A$2:$A$540,0))</f>
        <v>San Bernardino County</v>
      </c>
    </row>
    <row r="3804" spans="1:11">
      <c r="A3804" t="s">
        <v>1148</v>
      </c>
      <c r="B3804">
        <v>2015</v>
      </c>
      <c r="C3804">
        <v>0</v>
      </c>
      <c r="D3804">
        <v>0</v>
      </c>
      <c r="E3804">
        <v>0</v>
      </c>
      <c r="F3804">
        <v>0</v>
      </c>
      <c r="G3804">
        <v>0</v>
      </c>
      <c r="H3804">
        <v>112</v>
      </c>
      <c r="I3804">
        <v>0</v>
      </c>
      <c r="J3804" t="s">
        <v>1276</v>
      </c>
      <c r="K3804" t="str">
        <f>INDEX('Planning Periods'!$O$2:$O$540,MATCH('Table B Values'!A3804,'Planning Periods'!$A$2:$A$540,0))</f>
        <v>Los Angeles County</v>
      </c>
    </row>
    <row r="3805" spans="1:11">
      <c r="A3805" t="s">
        <v>1102</v>
      </c>
      <c r="B3805">
        <v>2015</v>
      </c>
      <c r="C3805">
        <v>0</v>
      </c>
      <c r="D3805">
        <v>0</v>
      </c>
      <c r="E3805">
        <v>1</v>
      </c>
      <c r="F3805">
        <v>0</v>
      </c>
      <c r="G3805">
        <v>0</v>
      </c>
      <c r="H3805">
        <v>0</v>
      </c>
      <c r="I3805">
        <v>21</v>
      </c>
      <c r="J3805" t="s">
        <v>1276</v>
      </c>
      <c r="K3805" t="str">
        <f>INDEX('Planning Periods'!$O$2:$O$540,MATCH('Table B Values'!A3805,'Planning Periods'!$A$2:$A$540,0))</f>
        <v>Los Angeles County</v>
      </c>
    </row>
    <row r="3806" spans="1:11">
      <c r="A3806" t="s">
        <v>1289</v>
      </c>
      <c r="B3806">
        <v>2015</v>
      </c>
      <c r="C3806">
        <v>0</v>
      </c>
      <c r="D3806">
        <v>0</v>
      </c>
      <c r="E3806">
        <v>0</v>
      </c>
      <c r="F3806">
        <v>0</v>
      </c>
      <c r="G3806">
        <v>0</v>
      </c>
      <c r="H3806">
        <v>0</v>
      </c>
      <c r="I3806">
        <v>0</v>
      </c>
      <c r="J3806" t="s">
        <v>1276</v>
      </c>
      <c r="K3806" t="str">
        <f>INDEX('Planning Periods'!$O$2:$O$540,MATCH('Table B Values'!A3806,'Planning Periods'!$A$2:$A$540,0))</f>
        <v>Riverside County</v>
      </c>
    </row>
    <row r="3807" spans="1:11">
      <c r="A3807" t="s">
        <v>876</v>
      </c>
      <c r="B3807">
        <v>2015</v>
      </c>
      <c r="C3807">
        <v>19</v>
      </c>
      <c r="D3807">
        <v>0</v>
      </c>
      <c r="E3807">
        <v>22</v>
      </c>
      <c r="F3807">
        <v>0</v>
      </c>
      <c r="G3807">
        <v>0</v>
      </c>
      <c r="H3807">
        <v>14</v>
      </c>
      <c r="I3807">
        <v>192</v>
      </c>
      <c r="J3807" t="s">
        <v>1276</v>
      </c>
      <c r="K3807" t="str">
        <f>INDEX('Planning Periods'!$O$2:$O$540,MATCH('Table B Values'!A3807,'Planning Periods'!$A$2:$A$540,0))</f>
        <v>Alameda County</v>
      </c>
    </row>
    <row r="3808" spans="1:11">
      <c r="A3808" t="s">
        <v>1146</v>
      </c>
      <c r="B3808">
        <v>2015</v>
      </c>
      <c r="C3808">
        <v>35</v>
      </c>
      <c r="D3808">
        <v>0</v>
      </c>
      <c r="E3808">
        <v>65</v>
      </c>
      <c r="F3808">
        <v>0</v>
      </c>
      <c r="G3808">
        <v>0</v>
      </c>
      <c r="H3808">
        <v>21</v>
      </c>
      <c r="I3808">
        <v>17</v>
      </c>
      <c r="J3808" t="s">
        <v>1276</v>
      </c>
      <c r="K3808" t="str">
        <f>INDEX('Planning Periods'!$O$2:$O$540,MATCH('Table B Values'!A3808,'Planning Periods'!$A$2:$A$540,0))</f>
        <v>Alameda County</v>
      </c>
    </row>
    <row r="3809" spans="1:11">
      <c r="A3809" t="s">
        <v>1081</v>
      </c>
      <c r="B3809">
        <v>2015</v>
      </c>
      <c r="C3809">
        <v>0</v>
      </c>
      <c r="D3809">
        <v>0</v>
      </c>
      <c r="E3809">
        <v>0</v>
      </c>
      <c r="F3809">
        <v>0</v>
      </c>
      <c r="G3809">
        <v>0</v>
      </c>
      <c r="H3809">
        <v>0</v>
      </c>
      <c r="I3809">
        <v>0</v>
      </c>
      <c r="J3809" t="s">
        <v>1276</v>
      </c>
      <c r="K3809" t="str">
        <f>INDEX('Planning Periods'!$O$2:$O$540,MATCH('Table B Values'!A3809,'Planning Periods'!$A$2:$A$540,0))</f>
        <v>Los Angeles County</v>
      </c>
    </row>
    <row r="3810" spans="1:11">
      <c r="A3810" t="s">
        <v>874</v>
      </c>
      <c r="B3810">
        <v>2015</v>
      </c>
      <c r="C3810">
        <v>0</v>
      </c>
      <c r="D3810">
        <v>0</v>
      </c>
      <c r="E3810">
        <v>0</v>
      </c>
      <c r="F3810">
        <v>0</v>
      </c>
      <c r="G3810">
        <v>0</v>
      </c>
      <c r="H3810">
        <v>0</v>
      </c>
      <c r="I3810">
        <v>15</v>
      </c>
      <c r="J3810" t="s">
        <v>1276</v>
      </c>
      <c r="K3810" t="str">
        <f>INDEX('Planning Periods'!$O$2:$O$540,MATCH('Table B Values'!A3810,'Planning Periods'!$A$2:$A$540,0))</f>
        <v>Los Angeles County</v>
      </c>
    </row>
    <row r="3811" spans="1:11">
      <c r="A3811" t="s">
        <v>1302</v>
      </c>
      <c r="B3811">
        <v>2015</v>
      </c>
      <c r="C3811">
        <v>33</v>
      </c>
      <c r="D3811">
        <v>0</v>
      </c>
      <c r="E3811">
        <v>187</v>
      </c>
      <c r="F3811">
        <v>0</v>
      </c>
      <c r="G3811">
        <v>0</v>
      </c>
      <c r="H3811">
        <v>419</v>
      </c>
      <c r="I3811">
        <v>0</v>
      </c>
      <c r="J3811" t="s">
        <v>1276</v>
      </c>
      <c r="K3811" t="str">
        <f>INDEX('Planning Periods'!$O$2:$O$540,MATCH('Table B Values'!A3811,'Planning Periods'!$A$2:$A$540,0))</f>
        <v>Orange County</v>
      </c>
    </row>
    <row r="3812" spans="1:11">
      <c r="A3812" t="s">
        <v>1079</v>
      </c>
      <c r="B3812">
        <v>2015</v>
      </c>
      <c r="C3812">
        <v>0</v>
      </c>
      <c r="D3812">
        <v>0</v>
      </c>
      <c r="E3812">
        <v>0</v>
      </c>
      <c r="F3812">
        <v>0</v>
      </c>
      <c r="G3812">
        <v>0</v>
      </c>
      <c r="H3812">
        <v>0</v>
      </c>
      <c r="I3812">
        <v>8</v>
      </c>
      <c r="J3812" t="s">
        <v>1276</v>
      </c>
      <c r="K3812" t="str">
        <f>INDEX('Planning Periods'!$O$2:$O$540,MATCH('Table B Values'!A3812,'Planning Periods'!$A$2:$A$540,0))</f>
        <v>Calaveras County</v>
      </c>
    </row>
    <row r="3813" spans="1:11">
      <c r="A3813" t="s">
        <v>1144</v>
      </c>
      <c r="B3813">
        <v>2015</v>
      </c>
      <c r="C3813">
        <v>0</v>
      </c>
      <c r="D3813">
        <v>1</v>
      </c>
      <c r="E3813">
        <v>0</v>
      </c>
      <c r="F3813">
        <v>0</v>
      </c>
      <c r="G3813">
        <v>0</v>
      </c>
      <c r="H3813">
        <v>19</v>
      </c>
      <c r="I3813">
        <v>47</v>
      </c>
      <c r="J3813" t="s">
        <v>1276</v>
      </c>
      <c r="K3813" t="str">
        <f>INDEX('Planning Periods'!$O$2:$O$540,MATCH('Table B Values'!A3813,'Planning Periods'!$A$2:$A$540,0))</f>
        <v>Contra Costa County</v>
      </c>
    </row>
    <row r="3814" spans="1:11">
      <c r="A3814" t="s">
        <v>1075</v>
      </c>
      <c r="B3814">
        <v>2015</v>
      </c>
      <c r="C3814">
        <v>0</v>
      </c>
      <c r="D3814">
        <v>0</v>
      </c>
      <c r="E3814">
        <v>0</v>
      </c>
      <c r="F3814">
        <v>0</v>
      </c>
      <c r="G3814">
        <v>0</v>
      </c>
      <c r="H3814">
        <v>0</v>
      </c>
      <c r="I3814">
        <v>0</v>
      </c>
      <c r="J3814" t="s">
        <v>1276</v>
      </c>
      <c r="K3814" t="str">
        <f>INDEX('Planning Periods'!$O$2:$O$540,MATCH('Table B Values'!A3814,'Planning Periods'!$A$2:$A$540,0))</f>
        <v>San Bernardino County</v>
      </c>
    </row>
    <row r="3815" spans="1:11">
      <c r="A3815" t="s">
        <v>1083</v>
      </c>
      <c r="B3815">
        <v>2015</v>
      </c>
      <c r="C3815">
        <v>0</v>
      </c>
      <c r="D3815">
        <v>0</v>
      </c>
      <c r="E3815">
        <v>0</v>
      </c>
      <c r="F3815">
        <v>0</v>
      </c>
      <c r="G3815">
        <v>0</v>
      </c>
      <c r="H3815">
        <v>19</v>
      </c>
      <c r="I3815">
        <v>1</v>
      </c>
      <c r="J3815" t="s">
        <v>1276</v>
      </c>
      <c r="K3815" t="str">
        <f>INDEX('Planning Periods'!$O$2:$O$540,MATCH('Table B Values'!A3815,'Planning Periods'!$A$2:$A$540,0))</f>
        <v>Shasta County</v>
      </c>
    </row>
    <row r="3816" spans="1:11">
      <c r="A3816" t="s">
        <v>1219</v>
      </c>
      <c r="B3816">
        <v>2015</v>
      </c>
      <c r="C3816">
        <v>0</v>
      </c>
      <c r="D3816">
        <v>0</v>
      </c>
      <c r="E3816">
        <v>0</v>
      </c>
      <c r="F3816">
        <v>0</v>
      </c>
      <c r="G3816">
        <v>0</v>
      </c>
      <c r="H3816">
        <v>0</v>
      </c>
      <c r="I3816">
        <v>4</v>
      </c>
      <c r="J3816" t="s">
        <v>1276</v>
      </c>
      <c r="K3816" t="str">
        <f>INDEX('Planning Periods'!$O$2:$O$540,MATCH('Table B Values'!A3816,'Planning Periods'!$A$2:$A$540,0))</f>
        <v>Alpine County</v>
      </c>
    </row>
    <row r="3817" spans="1:11">
      <c r="A3817" t="s">
        <v>1145</v>
      </c>
      <c r="B3817">
        <v>2015</v>
      </c>
      <c r="C3817">
        <v>0</v>
      </c>
      <c r="D3817">
        <v>0</v>
      </c>
      <c r="E3817">
        <v>9</v>
      </c>
      <c r="F3817">
        <v>0</v>
      </c>
      <c r="G3817">
        <v>0</v>
      </c>
      <c r="H3817">
        <v>140</v>
      </c>
      <c r="I3817">
        <v>0</v>
      </c>
      <c r="J3817" t="s">
        <v>1276</v>
      </c>
      <c r="K3817" t="str">
        <f>INDEX('Planning Periods'!$O$2:$O$540,MATCH('Table B Values'!A3817,'Planning Periods'!$A$2:$A$540,0))</f>
        <v>Napa County</v>
      </c>
    </row>
    <row r="3818" spans="1:11">
      <c r="A3818" t="s">
        <v>786</v>
      </c>
      <c r="B3818">
        <v>2015</v>
      </c>
      <c r="C3818">
        <v>69</v>
      </c>
      <c r="D3818">
        <v>0</v>
      </c>
      <c r="E3818">
        <v>13</v>
      </c>
      <c r="F3818">
        <v>0</v>
      </c>
      <c r="G3818">
        <v>0</v>
      </c>
      <c r="H3818">
        <v>23</v>
      </c>
      <c r="I3818">
        <v>1169</v>
      </c>
      <c r="J3818" t="s">
        <v>1276</v>
      </c>
      <c r="K3818" t="str">
        <f>INDEX('Planning Periods'!$O$2:$O$540,MATCH('Table B Values'!A3818,'Planning Periods'!$A$2:$A$540,0))</f>
        <v>Orange County</v>
      </c>
    </row>
    <row r="3819" spans="1:11">
      <c r="A3819" t="s">
        <v>1136</v>
      </c>
      <c r="B3819">
        <v>2015</v>
      </c>
      <c r="C3819">
        <v>0</v>
      </c>
      <c r="D3819">
        <v>0</v>
      </c>
      <c r="E3819">
        <v>0</v>
      </c>
      <c r="F3819">
        <v>0</v>
      </c>
      <c r="G3819">
        <v>0</v>
      </c>
      <c r="H3819">
        <v>0</v>
      </c>
      <c r="I3819">
        <v>7</v>
      </c>
      <c r="J3819" t="s">
        <v>1276</v>
      </c>
      <c r="K3819" t="str">
        <f>INDEX('Planning Periods'!$O$2:$O$540,MATCH('Table B Values'!A3819,'Planning Periods'!$A$2:$A$540,0))</f>
        <v>San Mateo County</v>
      </c>
    </row>
    <row r="3820" spans="1:11">
      <c r="A3820" t="s">
        <v>1090</v>
      </c>
      <c r="B3820">
        <v>2015</v>
      </c>
      <c r="C3820">
        <v>0</v>
      </c>
      <c r="D3820">
        <v>0</v>
      </c>
      <c r="E3820">
        <v>0</v>
      </c>
      <c r="F3820">
        <v>0</v>
      </c>
      <c r="G3820">
        <v>0</v>
      </c>
      <c r="H3820">
        <v>2</v>
      </c>
      <c r="I3820">
        <v>94</v>
      </c>
      <c r="J3820" t="s">
        <v>1276</v>
      </c>
      <c r="K3820" t="str">
        <f>INDEX('Planning Periods'!$O$2:$O$540,MATCH('Table B Values'!A3820,'Planning Periods'!$A$2:$A$540,0))</f>
        <v>Ventura County</v>
      </c>
    </row>
    <row r="3821" spans="1:11">
      <c r="A3821" t="s">
        <v>1165</v>
      </c>
      <c r="B3821">
        <v>2015</v>
      </c>
      <c r="C3821">
        <v>0</v>
      </c>
      <c r="D3821">
        <v>0</v>
      </c>
      <c r="E3821">
        <v>0</v>
      </c>
      <c r="F3821">
        <v>0</v>
      </c>
      <c r="G3821">
        <v>0</v>
      </c>
      <c r="H3821">
        <v>0</v>
      </c>
      <c r="I3821">
        <v>52</v>
      </c>
      <c r="J3821" t="s">
        <v>1276</v>
      </c>
      <c r="K3821" t="str">
        <f>INDEX('Planning Periods'!$O$2:$O$540,MATCH('Table B Values'!A3821,'Planning Periods'!$A$2:$A$540,0))</f>
        <v>Santa Clara County</v>
      </c>
    </row>
    <row r="3822" spans="1:11">
      <c r="A3822" t="s">
        <v>1092</v>
      </c>
      <c r="B3822">
        <v>2015</v>
      </c>
      <c r="C3822">
        <v>0</v>
      </c>
      <c r="D3822">
        <v>0</v>
      </c>
      <c r="E3822">
        <v>0</v>
      </c>
      <c r="F3822">
        <v>0</v>
      </c>
      <c r="G3822">
        <v>0</v>
      </c>
      <c r="H3822">
        <v>4</v>
      </c>
      <c r="I3822">
        <v>6</v>
      </c>
      <c r="J3822" t="s">
        <v>1276</v>
      </c>
      <c r="K3822" t="str">
        <f>INDEX('Planning Periods'!$O$2:$O$540,MATCH('Table B Values'!A3822,'Planning Periods'!$A$2:$A$540,0))</f>
        <v>Riverside County</v>
      </c>
    </row>
    <row r="3823" spans="1:11">
      <c r="A3823" t="s">
        <v>1269</v>
      </c>
      <c r="B3823">
        <v>2015</v>
      </c>
      <c r="C3823">
        <v>0</v>
      </c>
      <c r="D3823">
        <v>0</v>
      </c>
      <c r="E3823">
        <v>0</v>
      </c>
      <c r="F3823">
        <v>0</v>
      </c>
      <c r="G3823">
        <v>0</v>
      </c>
      <c r="H3823">
        <v>0</v>
      </c>
      <c r="I3823">
        <v>4</v>
      </c>
      <c r="J3823" t="s">
        <v>1276</v>
      </c>
      <c r="K3823" t="str">
        <f>INDEX('Planning Periods'!$O$2:$O$540,MATCH('Table B Values'!A3823,'Planning Periods'!$A$2:$A$540,0))</f>
        <v>Napa County</v>
      </c>
    </row>
    <row r="3824" spans="1:11">
      <c r="A3824" t="s">
        <v>952</v>
      </c>
      <c r="B3824">
        <v>2015</v>
      </c>
      <c r="C3824">
        <v>0</v>
      </c>
      <c r="D3824">
        <v>8</v>
      </c>
      <c r="E3824">
        <v>0</v>
      </c>
      <c r="F3824">
        <v>15</v>
      </c>
      <c r="G3824">
        <v>0</v>
      </c>
      <c r="H3824">
        <v>45</v>
      </c>
      <c r="I3824">
        <v>49</v>
      </c>
      <c r="J3824" t="s">
        <v>1276</v>
      </c>
      <c r="K3824" t="str">
        <f>INDEX('Planning Periods'!$O$2:$O$540,MATCH('Table B Values'!A3824,'Planning Periods'!$A$2:$A$540,0))</f>
        <v>Calaveras County</v>
      </c>
    </row>
    <row r="3825" spans="1:11">
      <c r="A3825" t="s">
        <v>1296</v>
      </c>
      <c r="B3825">
        <v>2015</v>
      </c>
      <c r="C3825">
        <v>0</v>
      </c>
      <c r="D3825">
        <v>0</v>
      </c>
      <c r="E3825">
        <v>0</v>
      </c>
      <c r="F3825">
        <v>0</v>
      </c>
      <c r="G3825">
        <v>0</v>
      </c>
      <c r="H3825">
        <v>10</v>
      </c>
      <c r="I3825">
        <v>0</v>
      </c>
      <c r="J3825" t="s">
        <v>1276</v>
      </c>
      <c r="K3825" t="str">
        <f>INDEX('Planning Periods'!$O$2:$O$540,MATCH('Table B Values'!A3825,'Planning Periods'!$A$2:$A$540,0))</f>
        <v>Imperial County</v>
      </c>
    </row>
    <row r="3826" spans="1:11">
      <c r="A3826" t="s">
        <v>1111</v>
      </c>
      <c r="B3826">
        <v>2015</v>
      </c>
      <c r="C3826">
        <v>0</v>
      </c>
      <c r="D3826">
        <v>0</v>
      </c>
      <c r="E3826">
        <v>0</v>
      </c>
      <c r="F3826">
        <v>0</v>
      </c>
      <c r="G3826">
        <v>0</v>
      </c>
      <c r="H3826">
        <v>0</v>
      </c>
      <c r="I3826">
        <v>77</v>
      </c>
      <c r="J3826" t="s">
        <v>1276</v>
      </c>
      <c r="K3826" t="str">
        <f>INDEX('Planning Periods'!$O$2:$O$540,MATCH('Table B Values'!A3826,'Planning Periods'!$A$2:$A$540,0))</f>
        <v>Riverside County</v>
      </c>
    </row>
    <row r="3827" spans="1:11">
      <c r="A3827" t="s">
        <v>1166</v>
      </c>
      <c r="B3827">
        <v>2015</v>
      </c>
      <c r="C3827">
        <v>0</v>
      </c>
      <c r="D3827">
        <v>0</v>
      </c>
      <c r="E3827">
        <v>0</v>
      </c>
      <c r="F3827">
        <v>0</v>
      </c>
      <c r="G3827">
        <v>0</v>
      </c>
      <c r="H3827">
        <v>0</v>
      </c>
      <c r="I3827">
        <v>2</v>
      </c>
      <c r="J3827" t="s">
        <v>1276</v>
      </c>
      <c r="K3827" t="str">
        <f>INDEX('Planning Periods'!$O$2:$O$540,MATCH('Table B Values'!A3827,'Planning Periods'!$A$2:$A$540,0))</f>
        <v>Santa Cruz County</v>
      </c>
    </row>
    <row r="3828" spans="1:11">
      <c r="A3828" t="s">
        <v>1101</v>
      </c>
      <c r="B3828">
        <v>2015</v>
      </c>
      <c r="C3828">
        <v>0</v>
      </c>
      <c r="D3828">
        <v>0</v>
      </c>
      <c r="E3828">
        <v>0</v>
      </c>
      <c r="F3828">
        <v>0</v>
      </c>
      <c r="G3828">
        <v>0</v>
      </c>
      <c r="H3828">
        <v>0</v>
      </c>
      <c r="I3828">
        <v>0</v>
      </c>
      <c r="J3828" t="s">
        <v>1276</v>
      </c>
      <c r="K3828" t="str">
        <f>INDEX('Planning Periods'!$O$2:$O$540,MATCH('Table B Values'!A3828,'Planning Periods'!$A$2:$A$540,0))</f>
        <v>Los Angeles County</v>
      </c>
    </row>
    <row r="3829" spans="1:11">
      <c r="A3829" t="s">
        <v>838</v>
      </c>
      <c r="B3829">
        <v>2015</v>
      </c>
      <c r="C3829">
        <v>0</v>
      </c>
      <c r="D3829">
        <v>0</v>
      </c>
      <c r="E3829">
        <v>2</v>
      </c>
      <c r="F3829">
        <v>0</v>
      </c>
      <c r="G3829">
        <v>0</v>
      </c>
      <c r="H3829">
        <v>0</v>
      </c>
      <c r="I3829">
        <v>520</v>
      </c>
      <c r="J3829" t="s">
        <v>1276</v>
      </c>
      <c r="K3829" t="str">
        <f>INDEX('Planning Periods'!$O$2:$O$540,MATCH('Table B Values'!A3829,'Planning Periods'!$A$2:$A$540,0))</f>
        <v>Butte County</v>
      </c>
    </row>
    <row r="3830" spans="1:11">
      <c r="A3830" t="s">
        <v>1097</v>
      </c>
      <c r="B3830">
        <v>2015</v>
      </c>
      <c r="C3830">
        <v>135</v>
      </c>
      <c r="D3830">
        <v>0</v>
      </c>
      <c r="E3830">
        <v>0</v>
      </c>
      <c r="F3830">
        <v>0</v>
      </c>
      <c r="G3830">
        <v>0</v>
      </c>
      <c r="H3830">
        <v>0</v>
      </c>
      <c r="I3830">
        <v>342</v>
      </c>
      <c r="J3830" t="s">
        <v>1276</v>
      </c>
      <c r="K3830" t="str">
        <f>INDEX('Planning Periods'!$O$2:$O$540,MATCH('Table B Values'!A3830,'Planning Periods'!$A$2:$A$540,0))</f>
        <v>San Bernardino County</v>
      </c>
    </row>
    <row r="3831" spans="1:11">
      <c r="A3831" t="s">
        <v>1095</v>
      </c>
      <c r="B3831">
        <v>2015</v>
      </c>
      <c r="C3831">
        <v>0</v>
      </c>
      <c r="D3831">
        <v>0</v>
      </c>
      <c r="E3831">
        <v>0</v>
      </c>
      <c r="F3831">
        <v>0</v>
      </c>
      <c r="G3831">
        <v>0</v>
      </c>
      <c r="H3831">
        <v>21</v>
      </c>
      <c r="I3831">
        <v>3</v>
      </c>
      <c r="J3831" t="s">
        <v>1276</v>
      </c>
      <c r="K3831" t="str">
        <f>INDEX('Planning Periods'!$O$2:$O$540,MATCH('Table B Values'!A3831,'Planning Periods'!$A$2:$A$540,0))</f>
        <v>Riverside County</v>
      </c>
    </row>
    <row r="3832" spans="1:11">
      <c r="A3832" t="s">
        <v>1085</v>
      </c>
      <c r="B3832">
        <v>2015</v>
      </c>
      <c r="C3832">
        <v>0</v>
      </c>
      <c r="D3832">
        <v>0</v>
      </c>
      <c r="E3832">
        <v>9</v>
      </c>
      <c r="F3832">
        <v>0</v>
      </c>
      <c r="G3832">
        <v>0</v>
      </c>
      <c r="H3832">
        <v>20</v>
      </c>
      <c r="I3832">
        <v>200</v>
      </c>
      <c r="J3832" t="s">
        <v>1276</v>
      </c>
      <c r="K3832" t="str">
        <f>INDEX('Planning Periods'!$O$2:$O$540,MATCH('Table B Values'!A3832,'Planning Periods'!$A$2:$A$540,0))</f>
        <v>San Diego County</v>
      </c>
    </row>
    <row r="3833" spans="1:11">
      <c r="A3833" t="s">
        <v>1164</v>
      </c>
      <c r="B3833">
        <v>2015</v>
      </c>
      <c r="C3833">
        <v>33</v>
      </c>
      <c r="D3833">
        <v>0</v>
      </c>
      <c r="E3833">
        <v>9</v>
      </c>
      <c r="F3833">
        <v>0</v>
      </c>
      <c r="G3833">
        <v>0</v>
      </c>
      <c r="H3833" s="359">
        <v>2</v>
      </c>
      <c r="I3833" s="359">
        <v>82</v>
      </c>
      <c r="J3833" t="s">
        <v>1276</v>
      </c>
      <c r="K3833" t="str">
        <f>INDEX('Planning Periods'!$O$2:$O$540,MATCH('Table B Values'!A3833,'Planning Periods'!$A$2:$A$540,0))</f>
        <v>Santa Barbara County</v>
      </c>
    </row>
    <row r="3834" spans="1:11">
      <c r="A3834" t="s">
        <v>1087</v>
      </c>
      <c r="B3834">
        <v>2015</v>
      </c>
      <c r="C3834">
        <v>0</v>
      </c>
      <c r="D3834">
        <v>0</v>
      </c>
      <c r="E3834">
        <v>0</v>
      </c>
      <c r="F3834">
        <v>0</v>
      </c>
      <c r="G3834">
        <v>0</v>
      </c>
      <c r="H3834">
        <v>11</v>
      </c>
      <c r="I3834">
        <v>83</v>
      </c>
      <c r="J3834" t="s">
        <v>1276</v>
      </c>
      <c r="K3834" t="str">
        <f>INDEX('Planning Periods'!$O$2:$O$540,MATCH('Table B Values'!A3834,'Planning Periods'!$A$2:$A$540,0))</f>
        <v>Los Angeles County</v>
      </c>
    </row>
    <row r="3835" spans="1:11">
      <c r="A3835" t="s">
        <v>1143</v>
      </c>
      <c r="B3835">
        <v>2015</v>
      </c>
      <c r="C3835">
        <v>26</v>
      </c>
      <c r="D3835">
        <v>0</v>
      </c>
      <c r="E3835">
        <v>30</v>
      </c>
      <c r="F3835">
        <v>0</v>
      </c>
      <c r="G3835">
        <v>0</v>
      </c>
      <c r="H3835">
        <v>0</v>
      </c>
      <c r="I3835" s="359">
        <v>0</v>
      </c>
      <c r="J3835" t="s">
        <v>1276</v>
      </c>
      <c r="K3835" t="str">
        <f>INDEX('Planning Periods'!$O$2:$O$540,MATCH('Table B Values'!A3835,'Planning Periods'!$A$2:$A$540,0))</f>
        <v>Butte County</v>
      </c>
    </row>
    <row r="3836" spans="1:11">
      <c r="A3836" t="s">
        <v>1091</v>
      </c>
      <c r="B3836">
        <v>2015</v>
      </c>
      <c r="C3836">
        <v>0</v>
      </c>
      <c r="D3836">
        <v>0</v>
      </c>
      <c r="E3836">
        <v>1</v>
      </c>
      <c r="F3836">
        <v>0</v>
      </c>
      <c r="G3836">
        <v>0</v>
      </c>
      <c r="H3836">
        <v>2</v>
      </c>
      <c r="I3836">
        <v>0</v>
      </c>
      <c r="J3836" t="s">
        <v>1276</v>
      </c>
      <c r="K3836" t="str">
        <f>INDEX('Planning Periods'!$O$2:$O$540,MATCH('Table B Values'!A3836,'Planning Periods'!$A$2:$A$540,0))</f>
        <v>Inyo County</v>
      </c>
    </row>
    <row r="3837" spans="1:11">
      <c r="A3837" t="s">
        <v>1107</v>
      </c>
      <c r="B3837">
        <v>2015</v>
      </c>
      <c r="C3837">
        <v>20</v>
      </c>
      <c r="D3837">
        <v>0</v>
      </c>
      <c r="E3837">
        <v>27</v>
      </c>
      <c r="F3837">
        <v>0</v>
      </c>
      <c r="G3837">
        <v>0</v>
      </c>
      <c r="H3837">
        <v>0</v>
      </c>
      <c r="I3837">
        <v>0</v>
      </c>
      <c r="J3837" t="s">
        <v>1276</v>
      </c>
      <c r="K3837" t="str">
        <f>INDEX('Planning Periods'!$O$2:$O$540,MATCH('Table B Values'!A3837,'Planning Periods'!$A$2:$A$540,0))</f>
        <v>Imperial County</v>
      </c>
    </row>
    <row r="3838" spans="1:11">
      <c r="A3838" t="s">
        <v>1086</v>
      </c>
      <c r="B3838">
        <v>2015</v>
      </c>
      <c r="C3838">
        <v>2</v>
      </c>
      <c r="D3838">
        <v>0</v>
      </c>
      <c r="E3838">
        <v>0</v>
      </c>
      <c r="F3838">
        <v>0</v>
      </c>
      <c r="G3838">
        <v>0</v>
      </c>
      <c r="H3838">
        <v>0</v>
      </c>
      <c r="I3838">
        <v>21</v>
      </c>
      <c r="J3838" t="s">
        <v>1276</v>
      </c>
      <c r="K3838" t="str">
        <f>INDEX('Planning Periods'!$O$2:$O$540,MATCH('Table B Values'!A3838,'Planning Periods'!$A$2:$A$540,0))</f>
        <v>Los Angeles County</v>
      </c>
    </row>
    <row r="3839" spans="1:11">
      <c r="A3839" t="s">
        <v>1277</v>
      </c>
      <c r="B3839">
        <v>2015</v>
      </c>
      <c r="C3839">
        <v>0</v>
      </c>
      <c r="D3839">
        <v>0</v>
      </c>
      <c r="E3839">
        <v>0</v>
      </c>
      <c r="F3839">
        <v>0</v>
      </c>
      <c r="G3839">
        <v>0</v>
      </c>
      <c r="H3839">
        <v>0</v>
      </c>
      <c r="I3839">
        <v>0</v>
      </c>
      <c r="J3839" t="s">
        <v>1276</v>
      </c>
      <c r="K3839" t="str">
        <f>INDEX('Planning Periods'!$O$2:$O$540,MATCH('Table B Values'!A3839,'Planning Periods'!$A$2:$A$540,0))</f>
        <v>Marin County</v>
      </c>
    </row>
    <row r="3840" spans="1:11">
      <c r="A3840" t="s">
        <v>1137</v>
      </c>
      <c r="B3840">
        <v>2015</v>
      </c>
      <c r="C3840">
        <v>0</v>
      </c>
      <c r="D3840">
        <v>0</v>
      </c>
      <c r="E3840">
        <v>1</v>
      </c>
      <c r="F3840">
        <v>0</v>
      </c>
      <c r="G3840">
        <v>0</v>
      </c>
      <c r="H3840">
        <v>0</v>
      </c>
      <c r="I3840">
        <v>2</v>
      </c>
      <c r="J3840" t="s">
        <v>1276</v>
      </c>
      <c r="K3840" t="str">
        <f>INDEX('Planning Periods'!$O$2:$O$540,MATCH('Table B Values'!A3840,'Planning Periods'!$A$2:$A$540,0))</f>
        <v>Solano County</v>
      </c>
    </row>
    <row r="3841" spans="1:11">
      <c r="A3841" t="s">
        <v>1142</v>
      </c>
      <c r="B3841">
        <v>2015</v>
      </c>
      <c r="C3841">
        <v>70</v>
      </c>
      <c r="D3841">
        <v>0</v>
      </c>
      <c r="E3841">
        <v>25</v>
      </c>
      <c r="F3841">
        <v>0</v>
      </c>
      <c r="G3841">
        <v>0</v>
      </c>
      <c r="H3841">
        <v>1</v>
      </c>
      <c r="I3841">
        <v>392</v>
      </c>
      <c r="J3841" t="s">
        <v>1276</v>
      </c>
      <c r="K3841" t="str">
        <f>INDEX('Planning Periods'!$O$2:$O$540,MATCH('Table B Values'!A3841,'Planning Periods'!$A$2:$A$540,0))</f>
        <v>Alameda County</v>
      </c>
    </row>
    <row r="3842" spans="1:11">
      <c r="A3842" t="s">
        <v>1108</v>
      </c>
      <c r="B3842">
        <v>2015</v>
      </c>
      <c r="C3842">
        <v>0</v>
      </c>
      <c r="D3842">
        <v>0</v>
      </c>
      <c r="E3842">
        <v>0</v>
      </c>
      <c r="F3842">
        <v>0</v>
      </c>
      <c r="G3842">
        <v>0</v>
      </c>
      <c r="H3842">
        <v>0</v>
      </c>
      <c r="I3842">
        <v>461</v>
      </c>
      <c r="J3842" t="s">
        <v>1276</v>
      </c>
      <c r="K3842" t="str">
        <f>INDEX('Planning Periods'!$O$2:$O$540,MATCH('Table B Values'!A3842,'Planning Periods'!$A$2:$A$540,0))</f>
        <v>Orange County</v>
      </c>
    </row>
    <row r="3843" spans="1:11">
      <c r="A3843" t="s">
        <v>1105</v>
      </c>
      <c r="B3843">
        <v>2015</v>
      </c>
      <c r="C3843">
        <v>0</v>
      </c>
      <c r="D3843">
        <v>0</v>
      </c>
      <c r="E3843">
        <v>0</v>
      </c>
      <c r="F3843">
        <v>0</v>
      </c>
      <c r="G3843">
        <v>0</v>
      </c>
      <c r="H3843">
        <v>0</v>
      </c>
      <c r="I3843" s="359">
        <v>14</v>
      </c>
      <c r="J3843" t="s">
        <v>1276</v>
      </c>
      <c r="K3843" t="str">
        <f>INDEX('Planning Periods'!$O$2:$O$540,MATCH('Table B Values'!A3843,'Planning Periods'!$A$2:$A$540,0))</f>
        <v>Los Angeles County</v>
      </c>
    </row>
    <row r="3844" spans="1:11">
      <c r="A3844" t="s">
        <v>1160</v>
      </c>
      <c r="B3844">
        <v>2015</v>
      </c>
      <c r="C3844">
        <v>0</v>
      </c>
      <c r="D3844">
        <v>0</v>
      </c>
      <c r="E3844">
        <v>0</v>
      </c>
      <c r="F3844">
        <v>0</v>
      </c>
      <c r="G3844">
        <v>0</v>
      </c>
      <c r="H3844">
        <v>0</v>
      </c>
      <c r="I3844">
        <v>5</v>
      </c>
      <c r="J3844" t="s">
        <v>1276</v>
      </c>
      <c r="K3844" t="str">
        <f>INDEX('Planning Periods'!$O$2:$O$540,MATCH('Table B Values'!A3844,'Planning Periods'!$A$2:$A$540,0))</f>
        <v>San Mateo County</v>
      </c>
    </row>
    <row r="3845" spans="1:11">
      <c r="A3845" t="s">
        <v>1114</v>
      </c>
      <c r="B3845">
        <v>2015</v>
      </c>
      <c r="C3845">
        <v>8</v>
      </c>
      <c r="D3845">
        <v>0</v>
      </c>
      <c r="E3845">
        <v>0</v>
      </c>
      <c r="F3845">
        <v>0</v>
      </c>
      <c r="G3845">
        <v>0</v>
      </c>
      <c r="H3845">
        <v>1</v>
      </c>
      <c r="I3845">
        <v>15</v>
      </c>
      <c r="J3845" t="s">
        <v>1276</v>
      </c>
      <c r="K3845" t="str">
        <f>INDEX('Planning Periods'!$O$2:$O$540,MATCH('Table B Values'!A3845,'Planning Periods'!$A$2:$A$540,0))</f>
        <v>Los Angeles County</v>
      </c>
    </row>
    <row r="3846" spans="1:11">
      <c r="A3846" t="s">
        <v>955</v>
      </c>
      <c r="B3846">
        <v>2015</v>
      </c>
      <c r="C3846">
        <v>0</v>
      </c>
      <c r="D3846">
        <v>0</v>
      </c>
      <c r="E3846">
        <v>0</v>
      </c>
      <c r="F3846">
        <v>0</v>
      </c>
      <c r="G3846">
        <v>0</v>
      </c>
      <c r="H3846">
        <v>72</v>
      </c>
      <c r="I3846">
        <v>65</v>
      </c>
      <c r="J3846" t="s">
        <v>1276</v>
      </c>
      <c r="K3846" t="str">
        <f>INDEX('Planning Periods'!$O$2:$O$540,MATCH('Table B Values'!A3846,'Planning Periods'!$A$2:$A$540,0))</f>
        <v>Orange County</v>
      </c>
    </row>
    <row r="3847" spans="1:11">
      <c r="A3847" t="s">
        <v>1153</v>
      </c>
      <c r="B3847">
        <v>2015</v>
      </c>
      <c r="C3847">
        <v>0</v>
      </c>
      <c r="D3847">
        <v>0</v>
      </c>
      <c r="E3847">
        <v>5</v>
      </c>
      <c r="F3847">
        <v>0</v>
      </c>
      <c r="G3847">
        <v>0</v>
      </c>
      <c r="H3847">
        <v>0</v>
      </c>
      <c r="I3847">
        <v>449</v>
      </c>
      <c r="J3847" t="s">
        <v>1276</v>
      </c>
      <c r="K3847" t="str">
        <f>INDEX('Planning Periods'!$O$2:$O$540,MATCH('Table B Values'!A3847,'Planning Periods'!$A$2:$A$540,0))</f>
        <v>Contra Costa County</v>
      </c>
    </row>
    <row r="3848" spans="1:11">
      <c r="A3848" t="s">
        <v>1161</v>
      </c>
      <c r="B3848">
        <v>2015</v>
      </c>
      <c r="C3848">
        <v>0</v>
      </c>
      <c r="D3848">
        <v>0</v>
      </c>
      <c r="E3848">
        <v>0</v>
      </c>
      <c r="F3848">
        <v>0</v>
      </c>
      <c r="G3848">
        <v>0</v>
      </c>
      <c r="H3848">
        <v>1</v>
      </c>
      <c r="I3848">
        <v>2</v>
      </c>
      <c r="J3848" t="s">
        <v>1276</v>
      </c>
      <c r="K3848" t="str">
        <f>INDEX('Planning Periods'!$O$2:$O$540,MATCH('Table B Values'!A3848,'Planning Periods'!$A$2:$A$540,0))</f>
        <v>San Mateo County</v>
      </c>
    </row>
    <row r="3849" spans="1:11">
      <c r="A3849" t="s">
        <v>1162</v>
      </c>
      <c r="B3849">
        <v>2015</v>
      </c>
      <c r="C3849">
        <v>5</v>
      </c>
      <c r="D3849">
        <v>0</v>
      </c>
      <c r="E3849">
        <v>4</v>
      </c>
      <c r="F3849">
        <v>0</v>
      </c>
      <c r="G3849">
        <v>0</v>
      </c>
      <c r="H3849">
        <v>60</v>
      </c>
      <c r="I3849">
        <v>0</v>
      </c>
      <c r="J3849" t="s">
        <v>1276</v>
      </c>
      <c r="K3849" t="str">
        <f>INDEX('Planning Periods'!$O$2:$O$540,MATCH('Table B Values'!A3849,'Planning Periods'!$A$2:$A$540,0))</f>
        <v>Santa Barbara County</v>
      </c>
    </row>
    <row r="3850" spans="1:11">
      <c r="A3850" t="s">
        <v>1103</v>
      </c>
      <c r="B3850">
        <v>2014</v>
      </c>
      <c r="C3850">
        <v>0</v>
      </c>
      <c r="D3850">
        <v>0</v>
      </c>
      <c r="E3850">
        <v>0</v>
      </c>
      <c r="F3850">
        <v>0</v>
      </c>
      <c r="G3850">
        <v>0</v>
      </c>
      <c r="H3850">
        <v>0</v>
      </c>
      <c r="I3850">
        <v>13</v>
      </c>
      <c r="J3850" t="s">
        <v>1276</v>
      </c>
      <c r="K3850" t="str">
        <f>INDEX('Planning Periods'!$O$2:$O$540,MATCH('Table B Values'!A3850,'Planning Periods'!$A$2:$A$540,0))</f>
        <v>Placer County</v>
      </c>
    </row>
    <row r="3851" spans="1:11">
      <c r="A3851" t="s">
        <v>1295</v>
      </c>
      <c r="B3851">
        <v>2014</v>
      </c>
      <c r="C3851">
        <v>0</v>
      </c>
      <c r="D3851">
        <v>0</v>
      </c>
      <c r="E3851">
        <v>0</v>
      </c>
      <c r="F3851">
        <v>0</v>
      </c>
      <c r="G3851">
        <v>0</v>
      </c>
      <c r="H3851">
        <v>0</v>
      </c>
      <c r="I3851">
        <v>2</v>
      </c>
      <c r="J3851" t="s">
        <v>1276</v>
      </c>
      <c r="K3851" t="str">
        <f>INDEX('Planning Periods'!$O$2:$O$540,MATCH('Table B Values'!A3851,'Planning Periods'!$A$2:$A$540,0))</f>
        <v>Los Angeles County</v>
      </c>
    </row>
    <row r="3852" spans="1:11">
      <c r="A3852" t="s">
        <v>1278</v>
      </c>
      <c r="B3852">
        <v>2014</v>
      </c>
      <c r="C3852">
        <v>0</v>
      </c>
      <c r="D3852">
        <v>0</v>
      </c>
      <c r="E3852">
        <v>2</v>
      </c>
      <c r="F3852">
        <v>0</v>
      </c>
      <c r="G3852">
        <v>0</v>
      </c>
      <c r="H3852">
        <v>0</v>
      </c>
      <c r="I3852">
        <v>0</v>
      </c>
      <c r="J3852" t="s">
        <v>1276</v>
      </c>
      <c r="K3852" t="str">
        <f>INDEX('Planning Periods'!$O$2:$O$540,MATCH('Table B Values'!A3852,'Planning Periods'!$A$2:$A$540,0))</f>
        <v>Kings County</v>
      </c>
    </row>
    <row r="3853" spans="1:11">
      <c r="A3853" t="s">
        <v>1150</v>
      </c>
      <c r="B3853">
        <v>2014</v>
      </c>
      <c r="C3853">
        <v>0</v>
      </c>
      <c r="D3853">
        <v>0</v>
      </c>
      <c r="E3853">
        <v>0</v>
      </c>
      <c r="F3853">
        <v>0</v>
      </c>
      <c r="G3853">
        <v>0</v>
      </c>
      <c r="H3853">
        <v>0</v>
      </c>
      <c r="I3853">
        <v>0</v>
      </c>
      <c r="J3853" t="s">
        <v>1276</v>
      </c>
      <c r="K3853" t="str">
        <f>INDEX('Planning Periods'!$O$2:$O$540,MATCH('Table B Values'!A3853,'Planning Periods'!$A$2:$A$540,0))</f>
        <v>Merced County</v>
      </c>
    </row>
    <row r="3854" spans="1:11">
      <c r="A3854" t="s">
        <v>1151</v>
      </c>
      <c r="B3854">
        <v>2014</v>
      </c>
      <c r="C3854">
        <v>0</v>
      </c>
      <c r="D3854">
        <v>0</v>
      </c>
      <c r="E3854">
        <v>15</v>
      </c>
      <c r="F3854">
        <v>0</v>
      </c>
      <c r="G3854">
        <v>0</v>
      </c>
      <c r="H3854">
        <v>2</v>
      </c>
      <c r="I3854">
        <v>0</v>
      </c>
      <c r="J3854" t="s">
        <v>1276</v>
      </c>
      <c r="K3854" t="str">
        <f>INDEX('Planning Periods'!$O$2:$O$540,MATCH('Table B Values'!A3854,'Planning Periods'!$A$2:$A$540,0))</f>
        <v>Kern County</v>
      </c>
    </row>
    <row r="3855" spans="1:11">
      <c r="A3855" t="s">
        <v>1098</v>
      </c>
      <c r="B3855">
        <v>2014</v>
      </c>
      <c r="C3855">
        <v>2</v>
      </c>
      <c r="D3855">
        <v>0</v>
      </c>
      <c r="E3855">
        <v>1</v>
      </c>
      <c r="F3855">
        <v>0</v>
      </c>
      <c r="G3855">
        <v>0</v>
      </c>
      <c r="H3855">
        <v>76</v>
      </c>
      <c r="I3855">
        <v>106</v>
      </c>
      <c r="J3855" t="s">
        <v>1276</v>
      </c>
      <c r="K3855" t="str">
        <f>INDEX('Planning Periods'!$O$2:$O$540,MATCH('Table B Values'!A3855,'Planning Periods'!$A$2:$A$540,0))</f>
        <v>San Luis Obispo County</v>
      </c>
    </row>
    <row r="3856" spans="1:11">
      <c r="A3856" t="s">
        <v>1152</v>
      </c>
      <c r="B3856">
        <v>2014</v>
      </c>
      <c r="C3856">
        <v>0</v>
      </c>
      <c r="D3856">
        <v>1</v>
      </c>
      <c r="E3856">
        <v>0</v>
      </c>
      <c r="F3856">
        <v>3</v>
      </c>
      <c r="G3856">
        <v>0</v>
      </c>
      <c r="H3856">
        <v>0</v>
      </c>
      <c r="I3856">
        <v>1</v>
      </c>
      <c r="J3856" t="s">
        <v>1276</v>
      </c>
      <c r="K3856" t="str">
        <f>INDEX('Planning Periods'!$O$2:$O$540,MATCH('Table B Values'!A3856,'Planning Periods'!$A$2:$A$540,0))</f>
        <v>San Mateo County</v>
      </c>
    </row>
    <row r="3857" spans="1:11">
      <c r="A3857" t="s">
        <v>1148</v>
      </c>
      <c r="B3857">
        <v>2014</v>
      </c>
      <c r="C3857">
        <v>0</v>
      </c>
      <c r="D3857">
        <v>0</v>
      </c>
      <c r="E3857">
        <v>0</v>
      </c>
      <c r="F3857">
        <v>0</v>
      </c>
      <c r="G3857">
        <v>0</v>
      </c>
      <c r="H3857">
        <v>298</v>
      </c>
      <c r="I3857">
        <v>0</v>
      </c>
      <c r="J3857" t="s">
        <v>1276</v>
      </c>
      <c r="K3857" t="str">
        <f>INDEX('Planning Periods'!$O$2:$O$540,MATCH('Table B Values'!A3857,'Planning Periods'!$A$2:$A$540,0))</f>
        <v>Los Angeles County</v>
      </c>
    </row>
    <row r="3858" spans="1:11">
      <c r="A3858" t="s">
        <v>1088</v>
      </c>
      <c r="B3858">
        <v>2014</v>
      </c>
      <c r="C3858">
        <v>0</v>
      </c>
      <c r="D3858">
        <v>0</v>
      </c>
      <c r="E3858">
        <v>0</v>
      </c>
      <c r="F3858">
        <v>0</v>
      </c>
      <c r="G3858">
        <v>0</v>
      </c>
      <c r="H3858">
        <v>0</v>
      </c>
      <c r="I3858">
        <v>67</v>
      </c>
      <c r="J3858" t="s">
        <v>1276</v>
      </c>
      <c r="K3858" t="str">
        <f>INDEX('Planning Periods'!$O$2:$O$540,MATCH('Table B Values'!A3858,'Planning Periods'!$A$2:$A$540,0))</f>
        <v>Los Angeles County</v>
      </c>
    </row>
    <row r="3859" spans="1:11">
      <c r="A3859" t="s">
        <v>1136</v>
      </c>
      <c r="B3859">
        <v>2014</v>
      </c>
      <c r="C3859">
        <v>0</v>
      </c>
      <c r="D3859">
        <v>0</v>
      </c>
      <c r="E3859">
        <v>0</v>
      </c>
      <c r="F3859">
        <v>0</v>
      </c>
      <c r="G3859">
        <v>0</v>
      </c>
      <c r="H3859">
        <v>0</v>
      </c>
      <c r="I3859">
        <v>25</v>
      </c>
      <c r="J3859" t="s">
        <v>1276</v>
      </c>
      <c r="K3859" t="str">
        <f>INDEX('Planning Periods'!$O$2:$O$540,MATCH('Table B Values'!A3859,'Planning Periods'!$A$2:$A$540,0))</f>
        <v>San Mateo County</v>
      </c>
    </row>
    <row r="3860" spans="1:11">
      <c r="A3860" t="s">
        <v>1277</v>
      </c>
      <c r="B3860">
        <v>2014</v>
      </c>
      <c r="C3860">
        <v>0</v>
      </c>
      <c r="D3860">
        <v>0</v>
      </c>
      <c r="E3860">
        <v>0</v>
      </c>
      <c r="F3860">
        <v>0</v>
      </c>
      <c r="G3860">
        <v>0</v>
      </c>
      <c r="H3860">
        <v>0</v>
      </c>
      <c r="I3860">
        <v>0</v>
      </c>
      <c r="J3860" t="s">
        <v>1276</v>
      </c>
      <c r="K3860" t="str">
        <f>INDEX('Planning Periods'!$O$2:$O$540,MATCH('Table B Values'!A3860,'Planning Periods'!$A$2:$A$540,0))</f>
        <v>Marin County</v>
      </c>
    </row>
    <row r="3861" spans="1:11">
      <c r="A3861" t="s">
        <v>1096</v>
      </c>
      <c r="B3861">
        <v>2014</v>
      </c>
      <c r="C3861">
        <v>0</v>
      </c>
      <c r="D3861">
        <v>0</v>
      </c>
      <c r="E3861">
        <v>0</v>
      </c>
      <c r="F3861">
        <v>0</v>
      </c>
      <c r="G3861">
        <v>0</v>
      </c>
      <c r="H3861">
        <v>4</v>
      </c>
      <c r="I3861">
        <v>2</v>
      </c>
      <c r="J3861" t="s">
        <v>1276</v>
      </c>
      <c r="K3861" t="str">
        <f>INDEX('Planning Periods'!$O$2:$O$540,MATCH('Table B Values'!A3861,'Planning Periods'!$A$2:$A$540,0))</f>
        <v>Los Angeles County</v>
      </c>
    </row>
    <row r="3862" spans="1:11">
      <c r="A3862" t="s">
        <v>1102</v>
      </c>
      <c r="B3862">
        <v>2014</v>
      </c>
      <c r="C3862">
        <v>47</v>
      </c>
      <c r="D3862">
        <v>0</v>
      </c>
      <c r="E3862">
        <v>16</v>
      </c>
      <c r="F3862">
        <v>0</v>
      </c>
      <c r="G3862">
        <v>0</v>
      </c>
      <c r="H3862">
        <v>0</v>
      </c>
      <c r="I3862">
        <v>19</v>
      </c>
      <c r="J3862" t="s">
        <v>1276</v>
      </c>
      <c r="K3862" t="str">
        <f>INDEX('Planning Periods'!$O$2:$O$540,MATCH('Table B Values'!A3862,'Planning Periods'!$A$2:$A$540,0))</f>
        <v>Los Angeles County</v>
      </c>
    </row>
    <row r="3863" spans="1:11">
      <c r="A3863" t="s">
        <v>1289</v>
      </c>
      <c r="B3863">
        <v>2014</v>
      </c>
      <c r="C3863">
        <v>0</v>
      </c>
      <c r="D3863">
        <v>0</v>
      </c>
      <c r="E3863">
        <v>0</v>
      </c>
      <c r="F3863">
        <v>0</v>
      </c>
      <c r="G3863">
        <v>0</v>
      </c>
      <c r="H3863">
        <v>0</v>
      </c>
      <c r="I3863">
        <v>0</v>
      </c>
      <c r="J3863" t="s">
        <v>1276</v>
      </c>
      <c r="K3863" t="str">
        <f>INDEX('Planning Periods'!$O$2:$O$540,MATCH('Table B Values'!A3863,'Planning Periods'!$A$2:$A$540,0))</f>
        <v>Riverside County</v>
      </c>
    </row>
    <row r="3864" spans="1:11">
      <c r="A3864" t="s">
        <v>1141</v>
      </c>
      <c r="B3864">
        <v>2014</v>
      </c>
      <c r="C3864">
        <v>0</v>
      </c>
      <c r="D3864">
        <v>0</v>
      </c>
      <c r="E3864">
        <v>0</v>
      </c>
      <c r="F3864">
        <v>0</v>
      </c>
      <c r="G3864">
        <v>0</v>
      </c>
      <c r="H3864">
        <v>0</v>
      </c>
      <c r="I3864">
        <v>0</v>
      </c>
      <c r="J3864" t="s">
        <v>1276</v>
      </c>
      <c r="K3864" t="str">
        <f>INDEX('Planning Periods'!$O$2:$O$540,MATCH('Table B Values'!A3864,'Planning Periods'!$A$2:$A$540,0))</f>
        <v>Los Angeles County</v>
      </c>
    </row>
    <row r="3865" spans="1:11">
      <c r="A3865" t="s">
        <v>874</v>
      </c>
      <c r="B3865">
        <v>2014</v>
      </c>
      <c r="C3865">
        <v>0</v>
      </c>
      <c r="D3865">
        <v>0</v>
      </c>
      <c r="E3865">
        <v>0</v>
      </c>
      <c r="F3865">
        <v>0</v>
      </c>
      <c r="G3865">
        <v>0</v>
      </c>
      <c r="H3865">
        <v>0</v>
      </c>
      <c r="I3865">
        <v>17</v>
      </c>
      <c r="J3865" t="s">
        <v>1276</v>
      </c>
      <c r="K3865" t="str">
        <f>INDEX('Planning Periods'!$O$2:$O$540,MATCH('Table B Values'!A3865,'Planning Periods'!$A$2:$A$540,0))</f>
        <v>Los Angeles County</v>
      </c>
    </row>
    <row r="3866" spans="1:11">
      <c r="A3866" t="s">
        <v>876</v>
      </c>
      <c r="B3866">
        <v>2014</v>
      </c>
      <c r="C3866">
        <v>0</v>
      </c>
      <c r="D3866">
        <v>0</v>
      </c>
      <c r="E3866">
        <v>0</v>
      </c>
      <c r="F3866">
        <v>0</v>
      </c>
      <c r="G3866">
        <v>0</v>
      </c>
      <c r="H3866">
        <v>1</v>
      </c>
      <c r="I3866">
        <v>54</v>
      </c>
      <c r="J3866" t="s">
        <v>1276</v>
      </c>
      <c r="K3866" t="str">
        <f>INDEX('Planning Periods'!$O$2:$O$540,MATCH('Table B Values'!A3866,'Planning Periods'!$A$2:$A$540,0))</f>
        <v>Alameda County</v>
      </c>
    </row>
    <row r="3867" spans="1:11">
      <c r="A3867" t="s">
        <v>1146</v>
      </c>
      <c r="B3867">
        <v>2014</v>
      </c>
      <c r="C3867">
        <v>0</v>
      </c>
      <c r="D3867">
        <v>0</v>
      </c>
      <c r="E3867">
        <v>0</v>
      </c>
      <c r="F3867">
        <v>3</v>
      </c>
      <c r="G3867">
        <v>0</v>
      </c>
      <c r="H3867">
        <v>14</v>
      </c>
      <c r="I3867">
        <v>12</v>
      </c>
      <c r="J3867" t="s">
        <v>1276</v>
      </c>
      <c r="K3867" t="str">
        <f>INDEX('Planning Periods'!$O$2:$O$540,MATCH('Table B Values'!A3867,'Planning Periods'!$A$2:$A$540,0))</f>
        <v>Alameda County</v>
      </c>
    </row>
    <row r="3868" spans="1:11">
      <c r="A3868" t="s">
        <v>1081</v>
      </c>
      <c r="B3868">
        <v>2014</v>
      </c>
      <c r="C3868">
        <v>0</v>
      </c>
      <c r="D3868">
        <v>0</v>
      </c>
      <c r="E3868">
        <v>0</v>
      </c>
      <c r="F3868">
        <v>0</v>
      </c>
      <c r="G3868">
        <v>0</v>
      </c>
      <c r="H3868">
        <v>3</v>
      </c>
      <c r="I3868">
        <v>29</v>
      </c>
      <c r="J3868" t="s">
        <v>1276</v>
      </c>
      <c r="K3868" t="str">
        <f>INDEX('Planning Periods'!$O$2:$O$540,MATCH('Table B Values'!A3868,'Planning Periods'!$A$2:$A$540,0))</f>
        <v>Los Angeles County</v>
      </c>
    </row>
    <row r="3869" spans="1:11">
      <c r="A3869" t="s">
        <v>1144</v>
      </c>
      <c r="B3869">
        <v>2014</v>
      </c>
      <c r="C3869">
        <v>0</v>
      </c>
      <c r="D3869">
        <v>0</v>
      </c>
      <c r="E3869">
        <v>0</v>
      </c>
      <c r="F3869">
        <v>0</v>
      </c>
      <c r="G3869">
        <v>0</v>
      </c>
      <c r="H3869">
        <v>114</v>
      </c>
      <c r="I3869">
        <v>348</v>
      </c>
      <c r="J3869" t="s">
        <v>1276</v>
      </c>
      <c r="K3869" t="str">
        <f>INDEX('Planning Periods'!$O$2:$O$540,MATCH('Table B Values'!A3869,'Planning Periods'!$A$2:$A$540,0))</f>
        <v>Contra Costa County</v>
      </c>
    </row>
    <row r="3870" spans="1:11">
      <c r="A3870" t="s">
        <v>798</v>
      </c>
      <c r="B3870">
        <v>2014</v>
      </c>
      <c r="C3870">
        <v>52</v>
      </c>
      <c r="D3870">
        <v>0</v>
      </c>
      <c r="E3870">
        <v>10</v>
      </c>
      <c r="F3870">
        <v>0</v>
      </c>
      <c r="G3870">
        <v>0</v>
      </c>
      <c r="H3870">
        <v>16</v>
      </c>
      <c r="I3870">
        <v>14</v>
      </c>
      <c r="J3870" t="s">
        <v>1276</v>
      </c>
      <c r="K3870" t="str">
        <f>INDEX('Planning Periods'!$O$2:$O$540,MATCH('Table B Values'!A3870,'Planning Periods'!$A$2:$A$540,0))</f>
        <v>Humboldt County</v>
      </c>
    </row>
    <row r="3871" spans="1:11">
      <c r="A3871" t="s">
        <v>1100</v>
      </c>
      <c r="B3871">
        <v>2014</v>
      </c>
      <c r="C3871">
        <v>0</v>
      </c>
      <c r="D3871">
        <v>0</v>
      </c>
      <c r="E3871">
        <v>0</v>
      </c>
      <c r="F3871">
        <v>0</v>
      </c>
      <c r="G3871">
        <v>0</v>
      </c>
      <c r="H3871">
        <v>0</v>
      </c>
      <c r="I3871">
        <v>17</v>
      </c>
      <c r="J3871" t="s">
        <v>1276</v>
      </c>
      <c r="K3871" t="str">
        <f>INDEX('Planning Periods'!$O$2:$O$540,MATCH('Table B Values'!A3871,'Planning Periods'!$A$2:$A$540,0))</f>
        <v>Los Angeles County</v>
      </c>
    </row>
    <row r="3872" spans="1:11">
      <c r="A3872" t="s">
        <v>1079</v>
      </c>
      <c r="B3872">
        <v>2014</v>
      </c>
      <c r="C3872">
        <v>0</v>
      </c>
      <c r="D3872">
        <v>0</v>
      </c>
      <c r="E3872">
        <v>0</v>
      </c>
      <c r="F3872">
        <v>0</v>
      </c>
      <c r="G3872">
        <v>0</v>
      </c>
      <c r="H3872">
        <v>0</v>
      </c>
      <c r="I3872">
        <v>4</v>
      </c>
      <c r="J3872" t="s">
        <v>1276</v>
      </c>
      <c r="K3872" t="str">
        <f>INDEX('Planning Periods'!$O$2:$O$540,MATCH('Table B Values'!A3872,'Planning Periods'!$A$2:$A$540,0))</f>
        <v>Calaveras County</v>
      </c>
    </row>
    <row r="3873" spans="1:11">
      <c r="A3873" t="s">
        <v>1302</v>
      </c>
      <c r="B3873">
        <v>2014</v>
      </c>
      <c r="C3873">
        <v>0</v>
      </c>
      <c r="D3873">
        <v>0</v>
      </c>
      <c r="E3873">
        <v>0</v>
      </c>
      <c r="F3873">
        <v>0</v>
      </c>
      <c r="G3873">
        <v>0</v>
      </c>
      <c r="H3873">
        <v>1</v>
      </c>
      <c r="I3873">
        <v>0</v>
      </c>
      <c r="J3873" t="s">
        <v>1276</v>
      </c>
      <c r="K3873" t="str">
        <f>INDEX('Planning Periods'!$O$2:$O$540,MATCH('Table B Values'!A3873,'Planning Periods'!$A$2:$A$540,0))</f>
        <v>Orange County</v>
      </c>
    </row>
    <row r="3874" spans="1:11">
      <c r="A3874" t="s">
        <v>1219</v>
      </c>
      <c r="B3874">
        <v>2014</v>
      </c>
      <c r="C3874">
        <v>0</v>
      </c>
      <c r="D3874">
        <v>0</v>
      </c>
      <c r="E3874">
        <v>0</v>
      </c>
      <c r="F3874">
        <v>0</v>
      </c>
      <c r="G3874">
        <v>0</v>
      </c>
      <c r="H3874">
        <v>1</v>
      </c>
      <c r="I3874">
        <v>1</v>
      </c>
      <c r="J3874" t="s">
        <v>1276</v>
      </c>
      <c r="K3874" t="str">
        <f>INDEX('Planning Periods'!$O$2:$O$540,MATCH('Table B Values'!A3874,'Planning Periods'!$A$2:$A$540,0))</f>
        <v>Alpine County</v>
      </c>
    </row>
    <row r="3875" spans="1:11">
      <c r="A3875" t="s">
        <v>786</v>
      </c>
      <c r="B3875">
        <v>2014</v>
      </c>
      <c r="C3875">
        <v>0</v>
      </c>
      <c r="D3875">
        <v>0</v>
      </c>
      <c r="E3875">
        <v>9</v>
      </c>
      <c r="F3875">
        <v>0</v>
      </c>
      <c r="G3875">
        <v>0</v>
      </c>
      <c r="H3875">
        <v>21</v>
      </c>
      <c r="I3875">
        <v>1271</v>
      </c>
      <c r="J3875" t="s">
        <v>1276</v>
      </c>
      <c r="K3875" t="str">
        <f>INDEX('Planning Periods'!$O$2:$O$540,MATCH('Table B Values'!A3875,'Planning Periods'!$A$2:$A$540,0))</f>
        <v>Orange County</v>
      </c>
    </row>
    <row r="3876" spans="1:11">
      <c r="A3876" t="s">
        <v>1137</v>
      </c>
      <c r="B3876">
        <v>2014</v>
      </c>
      <c r="C3876">
        <v>0</v>
      </c>
      <c r="D3876">
        <v>0</v>
      </c>
      <c r="E3876">
        <v>0</v>
      </c>
      <c r="F3876">
        <v>0</v>
      </c>
      <c r="G3876">
        <v>0</v>
      </c>
      <c r="H3876">
        <v>0</v>
      </c>
      <c r="I3876" s="359">
        <v>4</v>
      </c>
      <c r="J3876" t="s">
        <v>1276</v>
      </c>
      <c r="K3876" t="str">
        <f>INDEX('Planning Periods'!$O$2:$O$540,MATCH('Table B Values'!A3876,'Planning Periods'!$A$2:$A$540,0))</f>
        <v>Solano County</v>
      </c>
    </row>
    <row r="3877" spans="1:11">
      <c r="A3877" t="s">
        <v>1092</v>
      </c>
      <c r="B3877">
        <v>2014</v>
      </c>
      <c r="C3877">
        <v>0</v>
      </c>
      <c r="D3877">
        <v>0</v>
      </c>
      <c r="E3877">
        <v>0</v>
      </c>
      <c r="F3877">
        <v>0</v>
      </c>
      <c r="G3877">
        <v>0</v>
      </c>
      <c r="H3877">
        <v>1</v>
      </c>
      <c r="I3877">
        <v>4</v>
      </c>
      <c r="J3877" t="s">
        <v>1276</v>
      </c>
      <c r="K3877" t="str">
        <f>INDEX('Planning Periods'!$O$2:$O$540,MATCH('Table B Values'!A3877,'Planning Periods'!$A$2:$A$540,0))</f>
        <v>Riverside County</v>
      </c>
    </row>
    <row r="3878" spans="1:11">
      <c r="A3878" t="s">
        <v>1166</v>
      </c>
      <c r="B3878">
        <v>2014</v>
      </c>
      <c r="C3878">
        <v>0</v>
      </c>
      <c r="D3878">
        <v>0</v>
      </c>
      <c r="E3878">
        <v>0</v>
      </c>
      <c r="F3878">
        <v>0</v>
      </c>
      <c r="G3878">
        <v>0</v>
      </c>
      <c r="H3878">
        <v>0</v>
      </c>
      <c r="I3878">
        <v>3</v>
      </c>
      <c r="J3878" t="s">
        <v>1276</v>
      </c>
      <c r="K3878" t="str">
        <f>INDEX('Planning Periods'!$O$2:$O$540,MATCH('Table B Values'!A3878,'Planning Periods'!$A$2:$A$540,0))</f>
        <v>Santa Cruz County</v>
      </c>
    </row>
    <row r="3879" spans="1:11">
      <c r="A3879" t="s">
        <v>1164</v>
      </c>
      <c r="B3879">
        <v>2014</v>
      </c>
      <c r="C3879">
        <v>33</v>
      </c>
      <c r="D3879">
        <v>0</v>
      </c>
      <c r="E3879">
        <v>9</v>
      </c>
      <c r="F3879">
        <v>0</v>
      </c>
      <c r="G3879">
        <v>0</v>
      </c>
      <c r="H3879">
        <v>0</v>
      </c>
      <c r="I3879">
        <v>4</v>
      </c>
      <c r="J3879" t="s">
        <v>1276</v>
      </c>
      <c r="K3879" t="str">
        <f>INDEX('Planning Periods'!$O$2:$O$540,MATCH('Table B Values'!A3879,'Planning Periods'!$A$2:$A$540,0))</f>
        <v>Santa Barbara County</v>
      </c>
    </row>
    <row r="3880" spans="1:11">
      <c r="A3880" t="s">
        <v>1165</v>
      </c>
      <c r="B3880">
        <v>2014</v>
      </c>
      <c r="C3880">
        <v>0</v>
      </c>
      <c r="D3880">
        <v>0</v>
      </c>
      <c r="E3880">
        <v>0</v>
      </c>
      <c r="F3880">
        <v>0</v>
      </c>
      <c r="G3880">
        <v>0</v>
      </c>
      <c r="H3880">
        <v>0</v>
      </c>
      <c r="I3880" s="359">
        <v>68</v>
      </c>
      <c r="J3880" t="s">
        <v>1276</v>
      </c>
      <c r="K3880" t="str">
        <f>INDEX('Planning Periods'!$O$2:$O$540,MATCH('Table B Values'!A3880,'Planning Periods'!$A$2:$A$540,0))</f>
        <v>Santa Clara County</v>
      </c>
    </row>
    <row r="3881" spans="1:11">
      <c r="A3881" t="s">
        <v>1111</v>
      </c>
      <c r="B3881">
        <v>2014</v>
      </c>
      <c r="C3881">
        <v>0</v>
      </c>
      <c r="D3881">
        <v>0</v>
      </c>
      <c r="E3881">
        <v>0</v>
      </c>
      <c r="F3881">
        <v>0</v>
      </c>
      <c r="G3881">
        <v>0</v>
      </c>
      <c r="H3881">
        <v>0</v>
      </c>
      <c r="I3881">
        <v>37</v>
      </c>
      <c r="J3881" t="s">
        <v>1276</v>
      </c>
      <c r="K3881" t="str">
        <f>INDEX('Planning Periods'!$O$2:$O$540,MATCH('Table B Values'!A3881,'Planning Periods'!$A$2:$A$540,0))</f>
        <v>Riverside County</v>
      </c>
    </row>
    <row r="3882" spans="1:11">
      <c r="A3882" t="s">
        <v>1269</v>
      </c>
      <c r="B3882">
        <v>2014</v>
      </c>
      <c r="C3882">
        <v>37</v>
      </c>
      <c r="D3882">
        <v>0</v>
      </c>
      <c r="E3882">
        <v>10</v>
      </c>
      <c r="F3882">
        <v>0</v>
      </c>
      <c r="G3882">
        <v>0</v>
      </c>
      <c r="H3882">
        <v>2</v>
      </c>
      <c r="I3882">
        <v>3</v>
      </c>
      <c r="J3882" t="s">
        <v>1276</v>
      </c>
      <c r="K3882" t="str">
        <f>INDEX('Planning Periods'!$O$2:$O$540,MATCH('Table B Values'!A3882,'Planning Periods'!$A$2:$A$540,0))</f>
        <v>Napa County</v>
      </c>
    </row>
    <row r="3883" spans="1:11">
      <c r="A3883" t="s">
        <v>1090</v>
      </c>
      <c r="B3883">
        <v>2014</v>
      </c>
      <c r="C3883">
        <v>20</v>
      </c>
      <c r="D3883">
        <v>0</v>
      </c>
      <c r="E3883">
        <v>21</v>
      </c>
      <c r="F3883">
        <v>0</v>
      </c>
      <c r="G3883">
        <v>0</v>
      </c>
      <c r="H3883">
        <v>155</v>
      </c>
      <c r="I3883">
        <v>102</v>
      </c>
      <c r="J3883" t="s">
        <v>1276</v>
      </c>
      <c r="K3883" t="str">
        <f>INDEX('Planning Periods'!$O$2:$O$540,MATCH('Table B Values'!A3883,'Planning Periods'!$A$2:$A$540,0))</f>
        <v>Ventura County</v>
      </c>
    </row>
    <row r="3884" spans="1:11">
      <c r="A3884" t="s">
        <v>1087</v>
      </c>
      <c r="B3884">
        <v>2014</v>
      </c>
      <c r="C3884">
        <v>4</v>
      </c>
      <c r="D3884">
        <v>0</v>
      </c>
      <c r="E3884">
        <v>15</v>
      </c>
      <c r="F3884">
        <v>0</v>
      </c>
      <c r="G3884">
        <v>0</v>
      </c>
      <c r="H3884">
        <v>44</v>
      </c>
      <c r="I3884">
        <v>25</v>
      </c>
      <c r="J3884" t="s">
        <v>1276</v>
      </c>
      <c r="K3884" t="str">
        <f>INDEX('Planning Periods'!$O$2:$O$540,MATCH('Table B Values'!A3884,'Planning Periods'!$A$2:$A$540,0))</f>
        <v>Los Angeles County</v>
      </c>
    </row>
    <row r="3885" spans="1:11">
      <c r="A3885" t="s">
        <v>927</v>
      </c>
      <c r="B3885">
        <v>2014</v>
      </c>
      <c r="C3885">
        <v>0</v>
      </c>
      <c r="D3885">
        <v>0</v>
      </c>
      <c r="E3885">
        <v>0</v>
      </c>
      <c r="F3885">
        <v>0</v>
      </c>
      <c r="G3885">
        <v>0</v>
      </c>
      <c r="H3885">
        <v>286</v>
      </c>
      <c r="I3885">
        <v>41</v>
      </c>
      <c r="J3885" t="s">
        <v>1276</v>
      </c>
      <c r="K3885" t="str">
        <f>INDEX('Planning Periods'!$O$2:$O$540,MATCH('Table B Values'!A3885,'Planning Periods'!$A$2:$A$540,0))</f>
        <v>San Bernardino County</v>
      </c>
    </row>
    <row r="3886" spans="1:11">
      <c r="A3886" t="s">
        <v>836</v>
      </c>
      <c r="B3886">
        <v>2014</v>
      </c>
      <c r="C3886">
        <v>24</v>
      </c>
      <c r="D3886">
        <v>0</v>
      </c>
      <c r="E3886">
        <v>8</v>
      </c>
      <c r="F3886">
        <v>0</v>
      </c>
      <c r="G3886">
        <v>0</v>
      </c>
      <c r="H3886">
        <v>11</v>
      </c>
      <c r="I3886">
        <v>956</v>
      </c>
      <c r="J3886" t="s">
        <v>1276</v>
      </c>
      <c r="K3886" t="str">
        <f>INDEX('Planning Periods'!$O$2:$O$540,MATCH('Table B Values'!A3886,'Planning Periods'!$A$2:$A$540,0))</f>
        <v>San Diego County</v>
      </c>
    </row>
    <row r="3887" spans="1:11">
      <c r="A3887" t="s">
        <v>1128</v>
      </c>
      <c r="B3887">
        <v>2014</v>
      </c>
      <c r="C3887">
        <v>0</v>
      </c>
      <c r="D3887">
        <v>0</v>
      </c>
      <c r="E3887">
        <v>2</v>
      </c>
      <c r="F3887">
        <v>0</v>
      </c>
      <c r="G3887">
        <v>0</v>
      </c>
      <c r="H3887">
        <v>0</v>
      </c>
      <c r="I3887">
        <v>5</v>
      </c>
      <c r="J3887" t="s">
        <v>1276</v>
      </c>
      <c r="K3887" t="str">
        <f>INDEX('Planning Periods'!$O$2:$O$540,MATCH('Table B Values'!A3887,'Planning Periods'!$A$2:$A$540,0))</f>
        <v>Sacramento County</v>
      </c>
    </row>
    <row r="3888" spans="1:11">
      <c r="A3888" t="s">
        <v>1097</v>
      </c>
      <c r="B3888">
        <v>2014</v>
      </c>
      <c r="C3888">
        <v>0</v>
      </c>
      <c r="D3888">
        <v>0</v>
      </c>
      <c r="E3888">
        <v>0</v>
      </c>
      <c r="F3888">
        <v>0</v>
      </c>
      <c r="G3888">
        <v>0</v>
      </c>
      <c r="H3888">
        <v>0</v>
      </c>
      <c r="I3888">
        <v>342</v>
      </c>
      <c r="J3888" t="s">
        <v>1276</v>
      </c>
      <c r="K3888" t="str">
        <f>INDEX('Planning Periods'!$O$2:$O$540,MATCH('Table B Values'!A3888,'Planning Periods'!$A$2:$A$540,0))</f>
        <v>San Bernardino County</v>
      </c>
    </row>
    <row r="3889" spans="1:11">
      <c r="A3889" t="s">
        <v>1095</v>
      </c>
      <c r="B3889">
        <v>2014</v>
      </c>
      <c r="C3889">
        <v>0</v>
      </c>
      <c r="D3889">
        <v>0</v>
      </c>
      <c r="E3889">
        <v>0</v>
      </c>
      <c r="F3889">
        <v>0</v>
      </c>
      <c r="G3889">
        <v>0</v>
      </c>
      <c r="H3889">
        <v>32</v>
      </c>
      <c r="I3889">
        <v>0</v>
      </c>
      <c r="J3889" t="s">
        <v>1276</v>
      </c>
      <c r="K3889" t="str">
        <f>INDEX('Planning Periods'!$O$2:$O$540,MATCH('Table B Values'!A3889,'Planning Periods'!$A$2:$A$540,0))</f>
        <v>Riverside County</v>
      </c>
    </row>
    <row r="3890" spans="1:11">
      <c r="A3890" t="s">
        <v>1101</v>
      </c>
      <c r="B3890">
        <v>2014</v>
      </c>
      <c r="C3890">
        <v>0</v>
      </c>
      <c r="D3890">
        <v>0</v>
      </c>
      <c r="E3890">
        <v>0</v>
      </c>
      <c r="F3890">
        <v>0</v>
      </c>
      <c r="G3890">
        <v>0</v>
      </c>
      <c r="H3890">
        <v>0</v>
      </c>
      <c r="I3890">
        <v>223</v>
      </c>
      <c r="J3890" t="s">
        <v>1276</v>
      </c>
      <c r="K3890" t="str">
        <f>INDEX('Planning Periods'!$O$2:$O$540,MATCH('Table B Values'!A3890,'Planning Periods'!$A$2:$A$540,0))</f>
        <v>Los Angeles County</v>
      </c>
    </row>
    <row r="3891" spans="1:11">
      <c r="A3891" t="s">
        <v>838</v>
      </c>
      <c r="B3891">
        <v>2014</v>
      </c>
      <c r="C3891">
        <v>0</v>
      </c>
      <c r="D3891">
        <v>0</v>
      </c>
      <c r="E3891">
        <v>4</v>
      </c>
      <c r="F3891">
        <v>0</v>
      </c>
      <c r="G3891">
        <v>0</v>
      </c>
      <c r="H3891">
        <v>0</v>
      </c>
      <c r="I3891">
        <v>464</v>
      </c>
      <c r="J3891" t="s">
        <v>1276</v>
      </c>
      <c r="K3891" t="str">
        <f>INDEX('Planning Periods'!$O$2:$O$540,MATCH('Table B Values'!A3891,'Planning Periods'!$A$2:$A$540,0))</f>
        <v>Butte County</v>
      </c>
    </row>
    <row r="3892" spans="1:11">
      <c r="A3892" t="s">
        <v>1107</v>
      </c>
      <c r="B3892">
        <v>2014</v>
      </c>
      <c r="C3892">
        <v>8</v>
      </c>
      <c r="D3892">
        <v>0</v>
      </c>
      <c r="E3892">
        <v>5</v>
      </c>
      <c r="F3892">
        <v>0</v>
      </c>
      <c r="G3892">
        <v>0</v>
      </c>
      <c r="H3892">
        <v>0</v>
      </c>
      <c r="I3892">
        <v>6</v>
      </c>
      <c r="J3892" t="s">
        <v>1276</v>
      </c>
      <c r="K3892" t="str">
        <f>INDEX('Planning Periods'!$O$2:$O$540,MATCH('Table B Values'!A3892,'Planning Periods'!$A$2:$A$540,0))</f>
        <v>Imperial County</v>
      </c>
    </row>
    <row r="3893" spans="1:11">
      <c r="A3893" t="s">
        <v>1108</v>
      </c>
      <c r="B3893">
        <v>2014</v>
      </c>
      <c r="C3893">
        <v>0</v>
      </c>
      <c r="D3893">
        <v>0</v>
      </c>
      <c r="E3893">
        <v>0</v>
      </c>
      <c r="F3893">
        <v>0</v>
      </c>
      <c r="G3893">
        <v>0</v>
      </c>
      <c r="H3893">
        <v>0</v>
      </c>
      <c r="I3893">
        <v>321</v>
      </c>
      <c r="J3893" t="s">
        <v>1276</v>
      </c>
      <c r="K3893" t="str">
        <f>INDEX('Planning Periods'!$O$2:$O$540,MATCH('Table B Values'!A3893,'Planning Periods'!$A$2:$A$540,0))</f>
        <v>Orange County</v>
      </c>
    </row>
    <row r="3894" spans="1:11">
      <c r="A3894" t="s">
        <v>1153</v>
      </c>
      <c r="B3894">
        <v>2014</v>
      </c>
      <c r="C3894">
        <v>1</v>
      </c>
      <c r="D3894">
        <v>0</v>
      </c>
      <c r="E3894">
        <v>2</v>
      </c>
      <c r="F3894">
        <v>0</v>
      </c>
      <c r="G3894">
        <v>0</v>
      </c>
      <c r="H3894">
        <v>5</v>
      </c>
      <c r="I3894">
        <v>415</v>
      </c>
      <c r="J3894" t="s">
        <v>1276</v>
      </c>
      <c r="K3894" t="str">
        <f>INDEX('Planning Periods'!$O$2:$O$540,MATCH('Table B Values'!A3894,'Planning Periods'!$A$2:$A$540,0))</f>
        <v>Contra Costa County</v>
      </c>
    </row>
    <row r="3895" spans="1:11">
      <c r="A3895" t="s">
        <v>1091</v>
      </c>
      <c r="B3895">
        <v>2014</v>
      </c>
      <c r="C3895">
        <v>0</v>
      </c>
      <c r="D3895">
        <v>0</v>
      </c>
      <c r="E3895">
        <v>0</v>
      </c>
      <c r="F3895">
        <v>0</v>
      </c>
      <c r="G3895">
        <v>0</v>
      </c>
      <c r="H3895">
        <v>0</v>
      </c>
      <c r="I3895">
        <v>0</v>
      </c>
      <c r="J3895" t="s">
        <v>1276</v>
      </c>
      <c r="K3895" t="str">
        <f>INDEX('Planning Periods'!$O$2:$O$540,MATCH('Table B Values'!A3895,'Planning Periods'!$A$2:$A$540,0))</f>
        <v>Inyo County</v>
      </c>
    </row>
    <row r="3896" spans="1:11">
      <c r="A3896" t="s">
        <v>1142</v>
      </c>
      <c r="B3896">
        <v>2014</v>
      </c>
      <c r="C3896">
        <v>0</v>
      </c>
      <c r="D3896">
        <v>15</v>
      </c>
      <c r="E3896">
        <v>0</v>
      </c>
      <c r="F3896">
        <v>0</v>
      </c>
      <c r="G3896">
        <v>0</v>
      </c>
      <c r="H3896">
        <v>5</v>
      </c>
      <c r="I3896">
        <v>258</v>
      </c>
      <c r="J3896" t="s">
        <v>1276</v>
      </c>
      <c r="K3896" t="str">
        <f>INDEX('Planning Periods'!$O$2:$O$540,MATCH('Table B Values'!A3896,'Planning Periods'!$A$2:$A$540,0))</f>
        <v>Alameda County</v>
      </c>
    </row>
    <row r="3897" spans="1:11">
      <c r="A3897" t="s">
        <v>1086</v>
      </c>
      <c r="B3897">
        <v>2014</v>
      </c>
      <c r="C3897">
        <v>0</v>
      </c>
      <c r="D3897">
        <v>2</v>
      </c>
      <c r="E3897">
        <v>3</v>
      </c>
      <c r="F3897">
        <v>0</v>
      </c>
      <c r="G3897">
        <v>0</v>
      </c>
      <c r="H3897">
        <v>0</v>
      </c>
      <c r="I3897">
        <v>38</v>
      </c>
      <c r="J3897" t="s">
        <v>1276</v>
      </c>
      <c r="K3897" t="str">
        <f>INDEX('Planning Periods'!$O$2:$O$540,MATCH('Table B Values'!A3897,'Planning Periods'!$A$2:$A$540,0))</f>
        <v>Los Angeles County</v>
      </c>
    </row>
    <row r="3898" spans="1:11">
      <c r="A3898" t="s">
        <v>1143</v>
      </c>
      <c r="B3898">
        <v>2014</v>
      </c>
      <c r="C3898">
        <v>0</v>
      </c>
      <c r="D3898">
        <v>0</v>
      </c>
      <c r="E3898">
        <v>0</v>
      </c>
      <c r="F3898">
        <v>0</v>
      </c>
      <c r="G3898">
        <v>0</v>
      </c>
      <c r="H3898">
        <v>0</v>
      </c>
      <c r="I3898">
        <v>0</v>
      </c>
      <c r="J3898" t="s">
        <v>1276</v>
      </c>
      <c r="K3898" t="str">
        <f>INDEX('Planning Periods'!$O$2:$O$540,MATCH('Table B Values'!A3898,'Planning Periods'!$A$2:$A$540,0))</f>
        <v>Butte County</v>
      </c>
    </row>
    <row r="3899" spans="1:11">
      <c r="A3899" t="s">
        <v>1161</v>
      </c>
      <c r="B3899">
        <v>2014</v>
      </c>
      <c r="C3899">
        <v>0</v>
      </c>
      <c r="D3899">
        <v>0</v>
      </c>
      <c r="E3899">
        <v>0</v>
      </c>
      <c r="F3899">
        <v>0</v>
      </c>
      <c r="G3899">
        <v>0</v>
      </c>
      <c r="H3899">
        <v>1</v>
      </c>
      <c r="I3899">
        <v>38</v>
      </c>
      <c r="J3899" t="s">
        <v>1276</v>
      </c>
      <c r="K3899" t="str">
        <f>INDEX('Planning Periods'!$O$2:$O$540,MATCH('Table B Values'!A3899,'Planning Periods'!$A$2:$A$540,0))</f>
        <v>San Mateo County</v>
      </c>
    </row>
    <row r="3900" spans="1:11">
      <c r="A3900" t="s">
        <v>1114</v>
      </c>
      <c r="B3900">
        <v>2014</v>
      </c>
      <c r="C3900">
        <v>0</v>
      </c>
      <c r="D3900">
        <v>0</v>
      </c>
      <c r="E3900">
        <v>0</v>
      </c>
      <c r="F3900">
        <v>0</v>
      </c>
      <c r="G3900">
        <v>0</v>
      </c>
      <c r="H3900">
        <v>0</v>
      </c>
      <c r="I3900">
        <v>15</v>
      </c>
      <c r="J3900" t="s">
        <v>1276</v>
      </c>
      <c r="K3900" t="str">
        <f>INDEX('Planning Periods'!$O$2:$O$540,MATCH('Table B Values'!A3900,'Planning Periods'!$A$2:$A$540,0))</f>
        <v>Los Angeles County</v>
      </c>
    </row>
    <row r="3901" spans="1:11">
      <c r="A3901" t="s">
        <v>952</v>
      </c>
      <c r="B3901">
        <v>2014</v>
      </c>
      <c r="C3901">
        <v>0</v>
      </c>
      <c r="D3901">
        <v>6</v>
      </c>
      <c r="E3901">
        <v>0</v>
      </c>
      <c r="F3901">
        <v>13</v>
      </c>
      <c r="G3901">
        <v>0</v>
      </c>
      <c r="H3901">
        <v>17</v>
      </c>
      <c r="I3901">
        <v>38</v>
      </c>
      <c r="J3901" t="s">
        <v>1276</v>
      </c>
      <c r="K3901" t="str">
        <f>INDEX('Planning Periods'!$O$2:$O$540,MATCH('Table B Values'!A3901,'Planning Periods'!$A$2:$A$540,0))</f>
        <v>Calaveras County</v>
      </c>
    </row>
    <row r="3902" spans="1:11">
      <c r="A3902" t="s">
        <v>1296</v>
      </c>
      <c r="B3902">
        <v>2014</v>
      </c>
      <c r="C3902">
        <v>23</v>
      </c>
      <c r="D3902">
        <v>43</v>
      </c>
      <c r="E3902">
        <v>0</v>
      </c>
      <c r="F3902">
        <v>10</v>
      </c>
      <c r="G3902">
        <v>0</v>
      </c>
      <c r="H3902">
        <v>42</v>
      </c>
      <c r="I3902">
        <v>0</v>
      </c>
      <c r="J3902" t="s">
        <v>1276</v>
      </c>
      <c r="K3902" t="str">
        <f>INDEX('Planning Periods'!$O$2:$O$540,MATCH('Table B Values'!A3902,'Planning Periods'!$A$2:$A$540,0))</f>
        <v>Imperial County</v>
      </c>
    </row>
    <row r="3903" spans="1:11">
      <c r="A3903" t="s">
        <v>1160</v>
      </c>
      <c r="B3903">
        <v>2014</v>
      </c>
      <c r="C3903">
        <v>0</v>
      </c>
      <c r="D3903">
        <v>0</v>
      </c>
      <c r="E3903">
        <v>0</v>
      </c>
      <c r="F3903">
        <v>0</v>
      </c>
      <c r="G3903">
        <v>0</v>
      </c>
      <c r="H3903">
        <v>3</v>
      </c>
      <c r="I3903">
        <v>0</v>
      </c>
      <c r="J3903" t="s">
        <v>1276</v>
      </c>
      <c r="K3903" t="str">
        <f>INDEX('Planning Periods'!$O$2:$O$540,MATCH('Table B Values'!A3903,'Planning Periods'!$A$2:$A$540,0))</f>
        <v>San Mateo County</v>
      </c>
    </row>
    <row r="3904" spans="1:11">
      <c r="A3904" t="s">
        <v>1162</v>
      </c>
      <c r="B3904">
        <v>2014</v>
      </c>
      <c r="C3904">
        <v>0</v>
      </c>
      <c r="D3904">
        <v>0</v>
      </c>
      <c r="E3904">
        <v>0</v>
      </c>
      <c r="F3904">
        <v>0</v>
      </c>
      <c r="G3904">
        <v>0</v>
      </c>
      <c r="H3904">
        <v>0</v>
      </c>
      <c r="I3904">
        <v>0</v>
      </c>
      <c r="J3904" t="s">
        <v>1276</v>
      </c>
      <c r="K3904" t="str">
        <f>INDEX('Planning Periods'!$O$2:$O$540,MATCH('Table B Values'!A3904,'Planning Periods'!$A$2:$A$540,0))</f>
        <v>Santa Barbara County</v>
      </c>
    </row>
    <row r="3905" spans="1:11">
      <c r="A3905" t="s">
        <v>955</v>
      </c>
      <c r="B3905">
        <v>2014</v>
      </c>
      <c r="C3905">
        <v>21</v>
      </c>
      <c r="D3905">
        <v>0</v>
      </c>
      <c r="E3905">
        <v>49</v>
      </c>
      <c r="F3905">
        <v>0</v>
      </c>
      <c r="G3905">
        <v>0</v>
      </c>
      <c r="H3905">
        <v>0</v>
      </c>
      <c r="I3905">
        <v>0</v>
      </c>
      <c r="J3905" t="s">
        <v>1276</v>
      </c>
      <c r="K3905" t="str">
        <f>INDEX('Planning Periods'!$O$2:$O$540,MATCH('Table B Values'!A3905,'Planning Periods'!$A$2:$A$540,0))</f>
        <v>Orange County</v>
      </c>
    </row>
    <row r="3906" spans="1:11">
      <c r="A3906" t="s">
        <v>1105</v>
      </c>
      <c r="B3906">
        <v>2014</v>
      </c>
      <c r="C3906">
        <v>0</v>
      </c>
      <c r="D3906">
        <v>0</v>
      </c>
      <c r="E3906">
        <v>0</v>
      </c>
      <c r="F3906">
        <v>0</v>
      </c>
      <c r="G3906">
        <v>0</v>
      </c>
      <c r="H3906">
        <v>0</v>
      </c>
      <c r="I3906" s="359">
        <v>19</v>
      </c>
      <c r="J3906" t="s">
        <v>1276</v>
      </c>
      <c r="K3906" t="str">
        <f>INDEX('Planning Periods'!$O$2:$O$540,MATCH('Table B Values'!A3906,'Planning Periods'!$A$2:$A$540,0))</f>
        <v>Los Angeles County</v>
      </c>
    </row>
    <row r="3907" spans="1:11">
      <c r="A3907" t="s">
        <v>1058</v>
      </c>
      <c r="B3907">
        <v>2014</v>
      </c>
      <c r="C3907">
        <v>0</v>
      </c>
      <c r="D3907">
        <v>0</v>
      </c>
      <c r="E3907">
        <v>0</v>
      </c>
      <c r="F3907">
        <v>0</v>
      </c>
      <c r="G3907">
        <v>0</v>
      </c>
      <c r="H3907">
        <v>0</v>
      </c>
      <c r="I3907">
        <v>3</v>
      </c>
      <c r="J3907" t="s">
        <v>1276</v>
      </c>
      <c r="K3907" t="str">
        <f>INDEX('Planning Periods'!$O$2:$O$540,MATCH('Table B Values'!A3907,'Planning Periods'!$A$2:$A$540,0))</f>
        <v>Los Angeles County</v>
      </c>
    </row>
    <row r="3908" spans="1:11">
      <c r="A3908" t="s">
        <v>1057</v>
      </c>
      <c r="B3908">
        <v>2014</v>
      </c>
      <c r="C3908">
        <v>0</v>
      </c>
      <c r="D3908">
        <v>0</v>
      </c>
      <c r="E3908">
        <v>0</v>
      </c>
      <c r="F3908">
        <v>0</v>
      </c>
      <c r="G3908">
        <v>0</v>
      </c>
      <c r="H3908">
        <v>0</v>
      </c>
      <c r="I3908" s="359">
        <v>6</v>
      </c>
      <c r="J3908" t="s">
        <v>1276</v>
      </c>
      <c r="K3908" t="str">
        <f>INDEX('Planning Periods'!$O$2:$O$540,MATCH('Table B Values'!A3908,'Planning Periods'!$A$2:$A$540,0))</f>
        <v>Inyo County</v>
      </c>
    </row>
    <row r="3909" spans="1:11">
      <c r="A3909" t="s">
        <v>857</v>
      </c>
      <c r="B3909">
        <v>2014</v>
      </c>
      <c r="C3909">
        <v>137</v>
      </c>
      <c r="D3909">
        <v>0</v>
      </c>
      <c r="E3909">
        <v>0</v>
      </c>
      <c r="F3909">
        <v>0</v>
      </c>
      <c r="G3909">
        <v>0</v>
      </c>
      <c r="H3909">
        <v>1702</v>
      </c>
      <c r="I3909">
        <v>1654</v>
      </c>
      <c r="J3909" t="s">
        <v>1276</v>
      </c>
      <c r="K3909" t="str">
        <f>INDEX('Planning Periods'!$O$2:$O$540,MATCH('Table B Values'!A3909,'Planning Periods'!$A$2:$A$540,0))</f>
        <v>Orange County</v>
      </c>
    </row>
    <row r="3910" spans="1:11">
      <c r="A3910" t="s">
        <v>1063</v>
      </c>
      <c r="B3910">
        <v>2014</v>
      </c>
      <c r="C3910">
        <v>84</v>
      </c>
      <c r="D3910">
        <v>0</v>
      </c>
      <c r="E3910">
        <v>0</v>
      </c>
      <c r="F3910">
        <v>0</v>
      </c>
      <c r="G3910">
        <v>0</v>
      </c>
      <c r="H3910">
        <v>1</v>
      </c>
      <c r="I3910">
        <v>367</v>
      </c>
      <c r="J3910" t="s">
        <v>1276</v>
      </c>
      <c r="K3910" t="str">
        <f>INDEX('Planning Periods'!$O$2:$O$540,MATCH('Table B Values'!A3910,'Planning Periods'!$A$2:$A$540,0))</f>
        <v>Riverside County</v>
      </c>
    </row>
    <row r="3911" spans="1:11">
      <c r="A3911" t="s">
        <v>1299</v>
      </c>
      <c r="B3911">
        <v>2014</v>
      </c>
      <c r="C3911">
        <v>56</v>
      </c>
      <c r="D3911">
        <v>0</v>
      </c>
      <c r="E3911">
        <v>0</v>
      </c>
      <c r="F3911">
        <v>0</v>
      </c>
      <c r="G3911">
        <v>0</v>
      </c>
      <c r="H3911">
        <v>43</v>
      </c>
      <c r="I3911">
        <v>16</v>
      </c>
      <c r="J3911" t="s">
        <v>1276</v>
      </c>
      <c r="K3911" t="str">
        <f>INDEX('Planning Periods'!$O$2:$O$540,MATCH('Table B Values'!A3911,'Planning Periods'!$A$2:$A$540,0))</f>
        <v>Imperial County</v>
      </c>
    </row>
    <row r="3912" spans="1:11">
      <c r="A3912" t="s">
        <v>1064</v>
      </c>
      <c r="B3912">
        <v>2014</v>
      </c>
      <c r="C3912">
        <v>0</v>
      </c>
      <c r="D3912">
        <v>0</v>
      </c>
      <c r="E3912">
        <v>6</v>
      </c>
      <c r="F3912">
        <v>0</v>
      </c>
      <c r="G3912">
        <v>0</v>
      </c>
      <c r="H3912">
        <v>0</v>
      </c>
      <c r="I3912">
        <v>40</v>
      </c>
      <c r="J3912" t="s">
        <v>1276</v>
      </c>
      <c r="K3912" t="str">
        <f>INDEX('Planning Periods'!$O$2:$O$540,MATCH('Table B Values'!A3912,'Planning Periods'!$A$2:$A$540,0))</f>
        <v>San Diego County</v>
      </c>
    </row>
    <row r="3913" spans="1:11">
      <c r="A3913" t="s">
        <v>1068</v>
      </c>
      <c r="B3913">
        <v>2014</v>
      </c>
      <c r="C3913">
        <v>0</v>
      </c>
      <c r="D3913">
        <v>0</v>
      </c>
      <c r="E3913">
        <v>0</v>
      </c>
      <c r="F3913">
        <v>0</v>
      </c>
      <c r="G3913">
        <v>0</v>
      </c>
      <c r="H3913">
        <v>0</v>
      </c>
      <c r="I3913">
        <v>40</v>
      </c>
      <c r="J3913" t="s">
        <v>1276</v>
      </c>
      <c r="K3913" t="str">
        <f>INDEX('Planning Periods'!$O$2:$O$540,MATCH('Table B Values'!A3913,'Planning Periods'!$A$2:$A$540,0))</f>
        <v>Riverside County</v>
      </c>
    </row>
    <row r="3914" spans="1:11">
      <c r="A3914" t="s">
        <v>1026</v>
      </c>
      <c r="B3914">
        <v>2014</v>
      </c>
      <c r="C3914">
        <v>0</v>
      </c>
      <c r="D3914">
        <v>0</v>
      </c>
      <c r="E3914">
        <v>0</v>
      </c>
      <c r="F3914">
        <v>0</v>
      </c>
      <c r="G3914">
        <v>0</v>
      </c>
      <c r="H3914">
        <v>1</v>
      </c>
      <c r="I3914">
        <v>0</v>
      </c>
      <c r="J3914" t="s">
        <v>1276</v>
      </c>
      <c r="K3914" t="str">
        <f>INDEX('Planning Periods'!$O$2:$O$540,MATCH('Table B Values'!A3914,'Planning Periods'!$A$2:$A$540,0))</f>
        <v>Amador County</v>
      </c>
    </row>
    <row r="3915" spans="1:11">
      <c r="A3915" t="s">
        <v>1021</v>
      </c>
      <c r="B3915">
        <v>2014</v>
      </c>
      <c r="C3915">
        <v>0</v>
      </c>
      <c r="D3915">
        <v>0</v>
      </c>
      <c r="E3915">
        <v>0</v>
      </c>
      <c r="F3915">
        <v>1</v>
      </c>
      <c r="G3915">
        <v>0</v>
      </c>
      <c r="H3915">
        <v>0</v>
      </c>
      <c r="I3915">
        <v>310</v>
      </c>
      <c r="J3915" t="s">
        <v>1276</v>
      </c>
      <c r="K3915" t="str">
        <f>INDEX('Planning Periods'!$O$2:$O$540,MATCH('Table B Values'!A3915,'Planning Periods'!$A$2:$A$540,0))</f>
        <v>San Diego County</v>
      </c>
    </row>
    <row r="3916" spans="1:11">
      <c r="A3916" t="s">
        <v>925</v>
      </c>
      <c r="B3916">
        <v>2014</v>
      </c>
      <c r="C3916">
        <v>0</v>
      </c>
      <c r="D3916">
        <v>0</v>
      </c>
      <c r="E3916">
        <v>0</v>
      </c>
      <c r="F3916">
        <v>0</v>
      </c>
      <c r="G3916">
        <v>0</v>
      </c>
      <c r="H3916">
        <v>0</v>
      </c>
      <c r="I3916">
        <v>0</v>
      </c>
      <c r="J3916" t="s">
        <v>1276</v>
      </c>
      <c r="K3916" t="str">
        <f>INDEX('Planning Periods'!$O$2:$O$540,MATCH('Table B Values'!A3916,'Planning Periods'!$A$2:$A$540,0))</f>
        <v>Orange County</v>
      </c>
    </row>
    <row r="3917" spans="1:11">
      <c r="A3917" t="s">
        <v>1044</v>
      </c>
      <c r="B3917">
        <v>2014</v>
      </c>
      <c r="C3917">
        <v>36</v>
      </c>
      <c r="D3917">
        <v>0</v>
      </c>
      <c r="E3917">
        <v>138</v>
      </c>
      <c r="F3917">
        <v>0</v>
      </c>
      <c r="G3917">
        <v>0</v>
      </c>
      <c r="H3917">
        <v>2</v>
      </c>
      <c r="I3917">
        <v>0</v>
      </c>
      <c r="J3917" t="s">
        <v>1276</v>
      </c>
      <c r="K3917" t="str">
        <f>INDEX('Planning Periods'!$O$2:$O$540,MATCH('Table B Values'!A3917,'Planning Periods'!$A$2:$A$540,0))</f>
        <v>Riverside County</v>
      </c>
    </row>
    <row r="3918" spans="1:11">
      <c r="A3918" t="s">
        <v>942</v>
      </c>
      <c r="B3918">
        <v>2014</v>
      </c>
      <c r="C3918">
        <v>0</v>
      </c>
      <c r="D3918">
        <v>0</v>
      </c>
      <c r="E3918">
        <v>0</v>
      </c>
      <c r="F3918">
        <v>0</v>
      </c>
      <c r="G3918">
        <v>0</v>
      </c>
      <c r="H3918">
        <v>7</v>
      </c>
      <c r="I3918">
        <v>0</v>
      </c>
      <c r="J3918" t="s">
        <v>1276</v>
      </c>
      <c r="K3918" t="str">
        <f>INDEX('Planning Periods'!$O$2:$O$540,MATCH('Table B Values'!A3918,'Planning Periods'!$A$2:$A$540,0))</f>
        <v>Orange County</v>
      </c>
    </row>
    <row r="3919" spans="1:11">
      <c r="A3919" t="s">
        <v>1188</v>
      </c>
      <c r="B3919">
        <v>2014</v>
      </c>
      <c r="C3919">
        <v>20</v>
      </c>
      <c r="D3919">
        <v>0</v>
      </c>
      <c r="E3919">
        <v>131</v>
      </c>
      <c r="F3919">
        <v>0</v>
      </c>
      <c r="G3919">
        <v>0</v>
      </c>
      <c r="H3919">
        <v>21</v>
      </c>
      <c r="I3919">
        <v>0</v>
      </c>
      <c r="J3919" t="s">
        <v>1276</v>
      </c>
      <c r="K3919" t="str">
        <f>INDEX('Planning Periods'!$O$2:$O$540,MATCH('Table B Values'!A3919,'Planning Periods'!$A$2:$A$540,0))</f>
        <v>Kern County</v>
      </c>
    </row>
    <row r="3920" spans="1:11">
      <c r="A3920" t="s">
        <v>1187</v>
      </c>
      <c r="B3920">
        <v>2014</v>
      </c>
      <c r="C3920">
        <v>20</v>
      </c>
      <c r="D3920">
        <v>0</v>
      </c>
      <c r="E3920">
        <v>25</v>
      </c>
      <c r="F3920">
        <v>0</v>
      </c>
      <c r="G3920">
        <v>0</v>
      </c>
      <c r="H3920">
        <v>0</v>
      </c>
      <c r="I3920">
        <v>10</v>
      </c>
      <c r="J3920" t="s">
        <v>1276</v>
      </c>
      <c r="K3920" t="str">
        <f>INDEX('Planning Periods'!$O$2:$O$540,MATCH('Table B Values'!A3920,'Planning Periods'!$A$2:$A$540,0))</f>
        <v>Fresno County</v>
      </c>
    </row>
    <row r="3921" spans="1:11">
      <c r="A3921" t="s">
        <v>1030</v>
      </c>
      <c r="B3921">
        <v>2014</v>
      </c>
      <c r="C3921">
        <v>0</v>
      </c>
      <c r="D3921">
        <v>0</v>
      </c>
      <c r="E3921">
        <v>0</v>
      </c>
      <c r="F3921">
        <v>0</v>
      </c>
      <c r="G3921">
        <v>0</v>
      </c>
      <c r="H3921">
        <v>0</v>
      </c>
      <c r="I3921">
        <v>5</v>
      </c>
      <c r="J3921" t="s">
        <v>1276</v>
      </c>
      <c r="K3921" t="str">
        <f>INDEX('Planning Periods'!$O$2:$O$540,MATCH('Table B Values'!A3921,'Planning Periods'!$A$2:$A$540,0))</f>
        <v>Los Angeles County</v>
      </c>
    </row>
    <row r="3922" spans="1:11">
      <c r="A3922" t="s">
        <v>1175</v>
      </c>
      <c r="B3922">
        <v>2014</v>
      </c>
      <c r="C3922">
        <v>0</v>
      </c>
      <c r="D3922">
        <v>0</v>
      </c>
      <c r="E3922">
        <v>0</v>
      </c>
      <c r="F3922">
        <v>0</v>
      </c>
      <c r="G3922">
        <v>0</v>
      </c>
      <c r="H3922">
        <v>0</v>
      </c>
      <c r="I3922">
        <v>27</v>
      </c>
      <c r="J3922" t="s">
        <v>1276</v>
      </c>
      <c r="K3922" t="str">
        <f>INDEX('Planning Periods'!$O$2:$O$540,MATCH('Table B Values'!A3922,'Planning Periods'!$A$2:$A$540,0))</f>
        <v>Sonoma County</v>
      </c>
    </row>
    <row r="3923" spans="1:11">
      <c r="A3923" t="s">
        <v>1051</v>
      </c>
      <c r="B3923">
        <v>2014</v>
      </c>
      <c r="C3923">
        <v>0</v>
      </c>
      <c r="D3923">
        <v>0</v>
      </c>
      <c r="E3923">
        <v>0</v>
      </c>
      <c r="F3923">
        <v>3</v>
      </c>
      <c r="G3923">
        <v>0</v>
      </c>
      <c r="H3923">
        <v>114</v>
      </c>
      <c r="I3923">
        <v>32</v>
      </c>
      <c r="J3923" t="s">
        <v>1276</v>
      </c>
      <c r="K3923" t="str">
        <f>INDEX('Planning Periods'!$O$2:$O$540,MATCH('Table B Values'!A3923,'Planning Periods'!$A$2:$A$540,0))</f>
        <v>Riverside County</v>
      </c>
    </row>
    <row r="3924" spans="1:11">
      <c r="A3924" t="s">
        <v>1176</v>
      </c>
      <c r="B3924">
        <v>2014</v>
      </c>
      <c r="C3924">
        <v>0</v>
      </c>
      <c r="D3924">
        <v>0</v>
      </c>
      <c r="E3924">
        <v>0</v>
      </c>
      <c r="F3924">
        <v>0</v>
      </c>
      <c r="G3924">
        <v>0</v>
      </c>
      <c r="H3924">
        <v>0</v>
      </c>
      <c r="I3924">
        <v>0</v>
      </c>
      <c r="J3924" t="s">
        <v>1276</v>
      </c>
      <c r="K3924" t="str">
        <f>INDEX('Planning Periods'!$O$2:$O$540,MATCH('Table B Values'!A3924,'Planning Periods'!$A$2:$A$540,0))</f>
        <v>Contra Costa County</v>
      </c>
    </row>
    <row r="3925" spans="1:11">
      <c r="A3925" t="s">
        <v>1174</v>
      </c>
      <c r="B3925">
        <v>2014</v>
      </c>
      <c r="C3925">
        <v>150</v>
      </c>
      <c r="D3925">
        <v>0</v>
      </c>
      <c r="E3925">
        <v>0</v>
      </c>
      <c r="F3925">
        <v>0</v>
      </c>
      <c r="G3925">
        <v>0</v>
      </c>
      <c r="H3925">
        <v>1</v>
      </c>
      <c r="I3925" s="359">
        <v>147</v>
      </c>
      <c r="J3925" t="s">
        <v>1276</v>
      </c>
      <c r="K3925" t="str">
        <f>INDEX('Planning Periods'!$O$2:$O$540,MATCH('Table B Values'!A3925,'Planning Periods'!$A$2:$A$540,0))</f>
        <v>Alameda County</v>
      </c>
    </row>
    <row r="3926" spans="1:11">
      <c r="A3926" t="s">
        <v>1016</v>
      </c>
      <c r="B3926">
        <v>2014</v>
      </c>
      <c r="C3926">
        <v>0</v>
      </c>
      <c r="D3926">
        <v>0</v>
      </c>
      <c r="E3926">
        <v>1</v>
      </c>
      <c r="F3926">
        <v>0</v>
      </c>
      <c r="G3926">
        <v>0</v>
      </c>
      <c r="H3926">
        <v>0</v>
      </c>
      <c r="I3926">
        <v>12</v>
      </c>
      <c r="J3926" t="s">
        <v>1276</v>
      </c>
      <c r="K3926" t="str">
        <f>INDEX('Planning Periods'!$O$2:$O$540,MATCH('Table B Values'!A3926,'Planning Periods'!$A$2:$A$540,0))</f>
        <v>San Luis Obispo County</v>
      </c>
    </row>
    <row r="3927" spans="1:11">
      <c r="A3927" t="s">
        <v>1169</v>
      </c>
      <c r="B3927">
        <v>2014</v>
      </c>
      <c r="C3927">
        <v>52</v>
      </c>
      <c r="D3927">
        <v>0</v>
      </c>
      <c r="E3927">
        <v>3</v>
      </c>
      <c r="F3927">
        <v>0</v>
      </c>
      <c r="G3927">
        <v>0</v>
      </c>
      <c r="H3927">
        <v>0</v>
      </c>
      <c r="I3927">
        <v>0</v>
      </c>
      <c r="J3927" t="s">
        <v>1276</v>
      </c>
      <c r="K3927" t="str">
        <f>INDEX('Planning Periods'!$O$2:$O$540,MATCH('Table B Values'!A3927,'Planning Periods'!$A$2:$A$540,0))</f>
        <v>San Mateo County</v>
      </c>
    </row>
    <row r="3928" spans="1:11">
      <c r="A3928" t="s">
        <v>1053</v>
      </c>
      <c r="B3928">
        <v>2014</v>
      </c>
      <c r="C3928">
        <v>0</v>
      </c>
      <c r="D3928">
        <v>0</v>
      </c>
      <c r="E3928">
        <v>0</v>
      </c>
      <c r="F3928">
        <v>0</v>
      </c>
      <c r="G3928">
        <v>0</v>
      </c>
      <c r="H3928">
        <v>34</v>
      </c>
      <c r="I3928">
        <v>320</v>
      </c>
      <c r="J3928" t="s">
        <v>1276</v>
      </c>
      <c r="K3928" t="str">
        <f>INDEX('Planning Periods'!$O$2:$O$540,MATCH('Table B Values'!A3928,'Planning Periods'!$A$2:$A$540,0))</f>
        <v>Los Angeles County</v>
      </c>
    </row>
    <row r="3929" spans="1:11">
      <c r="A3929" t="s">
        <v>1054</v>
      </c>
      <c r="B3929">
        <v>2014</v>
      </c>
      <c r="C3929">
        <v>0</v>
      </c>
      <c r="D3929">
        <v>0</v>
      </c>
      <c r="E3929">
        <v>0</v>
      </c>
      <c r="F3929">
        <v>0</v>
      </c>
      <c r="G3929">
        <v>0</v>
      </c>
      <c r="H3929">
        <v>82</v>
      </c>
      <c r="I3929">
        <v>0</v>
      </c>
      <c r="J3929" t="s">
        <v>1276</v>
      </c>
      <c r="K3929" t="str">
        <f>INDEX('Planning Periods'!$O$2:$O$540,MATCH('Table B Values'!A3929,'Planning Periods'!$A$2:$A$540,0))</f>
        <v>San Bernardino County</v>
      </c>
    </row>
    <row r="3930" spans="1:11">
      <c r="A3930" t="s">
        <v>864</v>
      </c>
      <c r="B3930">
        <v>2014</v>
      </c>
      <c r="C3930">
        <v>0</v>
      </c>
      <c r="D3930">
        <v>16</v>
      </c>
      <c r="E3930">
        <v>0</v>
      </c>
      <c r="F3930">
        <v>13</v>
      </c>
      <c r="G3930">
        <v>0</v>
      </c>
      <c r="H3930">
        <v>26</v>
      </c>
      <c r="I3930">
        <v>83</v>
      </c>
      <c r="J3930" t="s">
        <v>1276</v>
      </c>
      <c r="K3930" t="str">
        <f>INDEX('Planning Periods'!$O$2:$O$540,MATCH('Table B Values'!A3930,'Planning Periods'!$A$2:$A$540,0))</f>
        <v>Humboldt County</v>
      </c>
    </row>
    <row r="3931" spans="1:11">
      <c r="A3931" t="s">
        <v>1066</v>
      </c>
      <c r="B3931">
        <v>2014</v>
      </c>
      <c r="C3931">
        <v>0</v>
      </c>
      <c r="D3931">
        <v>0</v>
      </c>
      <c r="E3931">
        <v>25</v>
      </c>
      <c r="F3931">
        <v>0</v>
      </c>
      <c r="G3931">
        <v>0</v>
      </c>
      <c r="H3931">
        <v>3</v>
      </c>
      <c r="I3931" s="359">
        <v>0</v>
      </c>
      <c r="J3931" t="s">
        <v>1276</v>
      </c>
      <c r="K3931" t="str">
        <f>INDEX('Planning Periods'!$O$2:$O$540,MATCH('Table B Values'!A3931,'Planning Periods'!$A$2:$A$540,0))</f>
        <v>Los Angeles County</v>
      </c>
    </row>
    <row r="3932" spans="1:11">
      <c r="A3932" t="s">
        <v>1298</v>
      </c>
      <c r="B3932">
        <v>2014</v>
      </c>
      <c r="C3932">
        <v>0</v>
      </c>
      <c r="D3932">
        <v>0</v>
      </c>
      <c r="E3932">
        <v>0</v>
      </c>
      <c r="F3932">
        <v>0</v>
      </c>
      <c r="G3932">
        <v>0</v>
      </c>
      <c r="H3932">
        <v>0</v>
      </c>
      <c r="I3932">
        <v>0</v>
      </c>
      <c r="J3932" t="s">
        <v>1276</v>
      </c>
      <c r="K3932" t="str">
        <f>INDEX('Planning Periods'!$O$2:$O$540,MATCH('Table B Values'!A3932,'Planning Periods'!$A$2:$A$540,0))</f>
        <v>Fresno County</v>
      </c>
    </row>
    <row r="3933" spans="1:11">
      <c r="A3933" t="s">
        <v>1271</v>
      </c>
      <c r="B3933">
        <v>2014</v>
      </c>
      <c r="C3933">
        <v>0</v>
      </c>
      <c r="D3933">
        <v>0</v>
      </c>
      <c r="E3933">
        <v>0</v>
      </c>
      <c r="F3933">
        <v>0</v>
      </c>
      <c r="G3933">
        <v>0</v>
      </c>
      <c r="H3933">
        <v>0</v>
      </c>
      <c r="I3933" s="359">
        <v>29</v>
      </c>
      <c r="J3933" t="s">
        <v>1276</v>
      </c>
      <c r="K3933" t="str">
        <f>INDEX('Planning Periods'!$O$2:$O$540,MATCH('Table B Values'!A3933,'Planning Periods'!$A$2:$A$540,0))</f>
        <v>Stanislaus County</v>
      </c>
    </row>
    <row r="3934" spans="1:11">
      <c r="A3934" t="s">
        <v>1050</v>
      </c>
      <c r="B3934">
        <v>2014</v>
      </c>
      <c r="C3934">
        <v>0</v>
      </c>
      <c r="D3934">
        <v>0</v>
      </c>
      <c r="E3934">
        <v>0</v>
      </c>
      <c r="F3934">
        <v>0</v>
      </c>
      <c r="G3934">
        <v>0</v>
      </c>
      <c r="H3934">
        <v>1</v>
      </c>
      <c r="I3934">
        <v>3</v>
      </c>
      <c r="J3934" t="s">
        <v>1276</v>
      </c>
      <c r="K3934" t="str">
        <f>INDEX('Planning Periods'!$O$2:$O$540,MATCH('Table B Values'!A3934,'Planning Periods'!$A$2:$A$540,0))</f>
        <v>San Bernardino County</v>
      </c>
    </row>
    <row r="3935" spans="1:11">
      <c r="A3935" t="s">
        <v>1167</v>
      </c>
      <c r="B3935">
        <v>2014</v>
      </c>
      <c r="C3935">
        <v>0</v>
      </c>
      <c r="D3935">
        <v>7</v>
      </c>
      <c r="E3935">
        <v>0</v>
      </c>
      <c r="F3935">
        <v>4</v>
      </c>
      <c r="G3935">
        <v>0</v>
      </c>
      <c r="H3935">
        <v>4</v>
      </c>
      <c r="I3935">
        <v>3</v>
      </c>
      <c r="J3935" t="s">
        <v>1276</v>
      </c>
      <c r="K3935" t="str">
        <f>INDEX('Planning Periods'!$O$2:$O$540,MATCH('Table B Values'!A3935,'Planning Periods'!$A$2:$A$540,0))</f>
        <v>San Mateo County</v>
      </c>
    </row>
    <row r="3936" spans="1:11">
      <c r="A3936" t="s">
        <v>1168</v>
      </c>
      <c r="B3936">
        <v>2014</v>
      </c>
      <c r="C3936">
        <v>0</v>
      </c>
      <c r="D3936">
        <v>0</v>
      </c>
      <c r="E3936">
        <v>0</v>
      </c>
      <c r="F3936">
        <v>0</v>
      </c>
      <c r="G3936">
        <v>0</v>
      </c>
      <c r="H3936">
        <v>0</v>
      </c>
      <c r="I3936">
        <v>191</v>
      </c>
      <c r="J3936" t="s">
        <v>1276</v>
      </c>
      <c r="K3936" t="str">
        <f>INDEX('Planning Periods'!$O$2:$O$540,MATCH('Table B Values'!A3936,'Planning Periods'!$A$2:$A$540,0))</f>
        <v>San Benito County</v>
      </c>
    </row>
    <row r="3937" spans="1:11">
      <c r="A3937" t="s">
        <v>1042</v>
      </c>
      <c r="B3937">
        <v>2014</v>
      </c>
      <c r="C3937">
        <v>35</v>
      </c>
      <c r="D3937">
        <v>0</v>
      </c>
      <c r="E3937">
        <v>2</v>
      </c>
      <c r="F3937">
        <v>0</v>
      </c>
      <c r="G3937">
        <v>0</v>
      </c>
      <c r="H3937">
        <v>0</v>
      </c>
      <c r="I3937">
        <v>78</v>
      </c>
      <c r="J3937" t="s">
        <v>1276</v>
      </c>
      <c r="K3937" t="str">
        <f>INDEX('Planning Periods'!$O$2:$O$540,MATCH('Table B Values'!A3937,'Planning Periods'!$A$2:$A$540,0))</f>
        <v>Los Angeles County</v>
      </c>
    </row>
    <row r="3938" spans="1:11">
      <c r="A3938" t="s">
        <v>1242</v>
      </c>
      <c r="B3938">
        <v>2014</v>
      </c>
      <c r="C3938">
        <v>1</v>
      </c>
      <c r="D3938">
        <v>0</v>
      </c>
      <c r="E3938">
        <v>17</v>
      </c>
      <c r="F3938">
        <v>0</v>
      </c>
      <c r="G3938">
        <v>0</v>
      </c>
      <c r="H3938">
        <v>1</v>
      </c>
      <c r="I3938">
        <v>219</v>
      </c>
      <c r="J3938" t="s">
        <v>1276</v>
      </c>
      <c r="K3938" t="str">
        <f>INDEX('Planning Periods'!$O$2:$O$540,MATCH('Table B Values'!A3938,'Planning Periods'!$A$2:$A$540,0))</f>
        <v>Santa Clara County</v>
      </c>
    </row>
    <row r="3939" spans="1:11">
      <c r="A3939" t="s">
        <v>773</v>
      </c>
      <c r="B3939">
        <v>2014</v>
      </c>
      <c r="C3939">
        <v>856</v>
      </c>
      <c r="D3939">
        <v>0</v>
      </c>
      <c r="E3939">
        <v>867</v>
      </c>
      <c r="F3939">
        <v>0</v>
      </c>
      <c r="G3939">
        <v>0</v>
      </c>
      <c r="H3939">
        <v>47</v>
      </c>
      <c r="I3939">
        <v>13047</v>
      </c>
      <c r="J3939" t="s">
        <v>1276</v>
      </c>
      <c r="K3939" t="str">
        <f>INDEX('Planning Periods'!$O$2:$O$540,MATCH('Table B Values'!A3939,'Planning Periods'!$A$2:$A$540,0))</f>
        <v>Los Angeles County</v>
      </c>
    </row>
    <row r="3940" spans="1:11">
      <c r="A3940" t="s">
        <v>905</v>
      </c>
      <c r="B3940">
        <v>2014</v>
      </c>
      <c r="C3940">
        <v>159</v>
      </c>
      <c r="D3940">
        <v>0</v>
      </c>
      <c r="E3940">
        <v>0</v>
      </c>
      <c r="F3940">
        <v>0</v>
      </c>
      <c r="G3940">
        <v>0</v>
      </c>
      <c r="H3940">
        <v>0</v>
      </c>
      <c r="I3940">
        <v>513</v>
      </c>
      <c r="J3940" t="s">
        <v>1276</v>
      </c>
      <c r="K3940" t="str">
        <f>INDEX('Planning Periods'!$O$2:$O$540,MATCH('Table B Values'!A3940,'Planning Periods'!$A$2:$A$540,0))</f>
        <v>Los Angeles County</v>
      </c>
    </row>
    <row r="3941" spans="1:11">
      <c r="A3941" t="s">
        <v>907</v>
      </c>
      <c r="B3941">
        <v>2014</v>
      </c>
      <c r="C3941">
        <v>26</v>
      </c>
      <c r="D3941">
        <v>0</v>
      </c>
      <c r="E3941">
        <v>14</v>
      </c>
      <c r="F3941">
        <v>0</v>
      </c>
      <c r="G3941">
        <v>0</v>
      </c>
      <c r="H3941">
        <v>0</v>
      </c>
      <c r="I3941">
        <v>260</v>
      </c>
      <c r="J3941" t="s">
        <v>1276</v>
      </c>
      <c r="K3941" t="str">
        <f>INDEX('Planning Periods'!$O$2:$O$540,MATCH('Table B Values'!A3941,'Planning Periods'!$A$2:$A$540,0))</f>
        <v>Los Angeles County</v>
      </c>
    </row>
    <row r="3942" spans="1:11">
      <c r="A3942" t="s">
        <v>1181</v>
      </c>
      <c r="B3942">
        <v>2014</v>
      </c>
      <c r="C3942">
        <v>0</v>
      </c>
      <c r="D3942">
        <v>0</v>
      </c>
      <c r="E3942">
        <v>1</v>
      </c>
      <c r="F3942">
        <v>0</v>
      </c>
      <c r="G3942">
        <v>0</v>
      </c>
      <c r="H3942">
        <v>15</v>
      </c>
      <c r="I3942" s="359">
        <v>80</v>
      </c>
      <c r="J3942" t="s">
        <v>1276</v>
      </c>
      <c r="K3942" t="str">
        <f>INDEX('Planning Periods'!$O$2:$O$540,MATCH('Table B Values'!A3942,'Planning Periods'!$A$2:$A$540,0))</f>
        <v>Alameda County</v>
      </c>
    </row>
    <row r="3943" spans="1:11">
      <c r="A3943" t="s">
        <v>1243</v>
      </c>
      <c r="B3943">
        <v>2014</v>
      </c>
      <c r="C3943">
        <v>0</v>
      </c>
      <c r="D3943">
        <v>0</v>
      </c>
      <c r="E3943">
        <v>0</v>
      </c>
      <c r="F3943">
        <v>0</v>
      </c>
      <c r="G3943">
        <v>0</v>
      </c>
      <c r="H3943">
        <v>16</v>
      </c>
      <c r="I3943">
        <v>0</v>
      </c>
      <c r="J3943" t="s">
        <v>1276</v>
      </c>
      <c r="K3943" t="str">
        <f>INDEX('Planning Periods'!$O$2:$O$540,MATCH('Table B Values'!A3943,'Planning Periods'!$A$2:$A$540,0))</f>
        <v>Los Angeles County</v>
      </c>
    </row>
    <row r="3944" spans="1:11">
      <c r="A3944" t="s">
        <v>1244</v>
      </c>
      <c r="B3944">
        <v>2014</v>
      </c>
      <c r="C3944">
        <v>0</v>
      </c>
      <c r="D3944">
        <v>0</v>
      </c>
      <c r="E3944">
        <v>0</v>
      </c>
      <c r="F3944">
        <v>0</v>
      </c>
      <c r="G3944">
        <v>0</v>
      </c>
      <c r="H3944">
        <v>0</v>
      </c>
      <c r="I3944">
        <v>88</v>
      </c>
      <c r="J3944" t="s">
        <v>1276</v>
      </c>
      <c r="K3944" t="str">
        <f>INDEX('Planning Periods'!$O$2:$O$540,MATCH('Table B Values'!A3944,'Planning Periods'!$A$2:$A$540,0))</f>
        <v>Santa Barbara County</v>
      </c>
    </row>
    <row r="3945" spans="1:11">
      <c r="A3945" t="s">
        <v>1248</v>
      </c>
      <c r="B3945">
        <v>2014</v>
      </c>
      <c r="C3945">
        <v>0</v>
      </c>
      <c r="D3945">
        <v>0</v>
      </c>
      <c r="E3945">
        <v>0</v>
      </c>
      <c r="F3945">
        <v>0</v>
      </c>
      <c r="G3945">
        <v>0</v>
      </c>
      <c r="H3945">
        <v>0</v>
      </c>
      <c r="I3945">
        <v>9</v>
      </c>
      <c r="J3945" t="s">
        <v>1276</v>
      </c>
      <c r="K3945" t="str">
        <f>INDEX('Planning Periods'!$O$2:$O$540,MATCH('Table B Values'!A3945,'Planning Periods'!$A$2:$A$540,0))</f>
        <v>Santa Clara County</v>
      </c>
    </row>
    <row r="3946" spans="1:11">
      <c r="A3946" t="s">
        <v>872</v>
      </c>
      <c r="B3946">
        <v>2014</v>
      </c>
      <c r="C3946">
        <v>0</v>
      </c>
      <c r="D3946">
        <v>0</v>
      </c>
      <c r="E3946">
        <v>0</v>
      </c>
      <c r="F3946">
        <v>0</v>
      </c>
      <c r="G3946">
        <v>0</v>
      </c>
      <c r="H3946">
        <v>0</v>
      </c>
      <c r="I3946">
        <v>73</v>
      </c>
      <c r="J3946" t="s">
        <v>1276</v>
      </c>
      <c r="K3946" t="str">
        <f>INDEX('Planning Periods'!$O$2:$O$540,MATCH('Table B Values'!A3946,'Planning Periods'!$A$2:$A$540,0))</f>
        <v>Los Angeles County</v>
      </c>
    </row>
    <row r="3947" spans="1:11">
      <c r="A3947" t="s">
        <v>1234</v>
      </c>
      <c r="B3947">
        <v>2014</v>
      </c>
      <c r="C3947">
        <v>1</v>
      </c>
      <c r="D3947">
        <v>1</v>
      </c>
      <c r="E3947">
        <v>3</v>
      </c>
      <c r="F3947">
        <v>3</v>
      </c>
      <c r="G3947">
        <v>0</v>
      </c>
      <c r="H3947">
        <v>20</v>
      </c>
      <c r="I3947">
        <v>58</v>
      </c>
      <c r="J3947" t="s">
        <v>1276</v>
      </c>
      <c r="K3947" t="str">
        <f>INDEX('Planning Periods'!$O$2:$O$540,MATCH('Table B Values'!A3947,'Planning Periods'!$A$2:$A$540,0))</f>
        <v>Marin County</v>
      </c>
    </row>
    <row r="3948" spans="1:11">
      <c r="A3948" t="s">
        <v>879</v>
      </c>
      <c r="B3948">
        <v>2014</v>
      </c>
      <c r="C3948">
        <v>0</v>
      </c>
      <c r="D3948">
        <v>0</v>
      </c>
      <c r="E3948">
        <v>0</v>
      </c>
      <c r="F3948">
        <v>0</v>
      </c>
      <c r="G3948">
        <v>0</v>
      </c>
      <c r="H3948">
        <v>35</v>
      </c>
      <c r="I3948">
        <v>14</v>
      </c>
      <c r="J3948" t="s">
        <v>1276</v>
      </c>
      <c r="K3948" t="str">
        <f>INDEX('Planning Periods'!$O$2:$O$540,MATCH('Table B Values'!A3948,'Planning Periods'!$A$2:$A$540,0))</f>
        <v>Mariposa County</v>
      </c>
    </row>
    <row r="3949" spans="1:11">
      <c r="A3949" t="s">
        <v>869</v>
      </c>
      <c r="B3949">
        <v>2014</v>
      </c>
      <c r="C3949">
        <v>0</v>
      </c>
      <c r="D3949">
        <v>0</v>
      </c>
      <c r="E3949">
        <v>0</v>
      </c>
      <c r="F3949">
        <v>0</v>
      </c>
      <c r="G3949">
        <v>0</v>
      </c>
      <c r="H3949">
        <v>0</v>
      </c>
      <c r="I3949">
        <v>12</v>
      </c>
      <c r="J3949" t="s">
        <v>1276</v>
      </c>
      <c r="K3949" t="str">
        <f>INDEX('Planning Periods'!$O$2:$O$540,MATCH('Table B Values'!A3949,'Planning Periods'!$A$2:$A$540,0))</f>
        <v>Mono County</v>
      </c>
    </row>
    <row r="3950" spans="1:11">
      <c r="A3950" t="s">
        <v>1246</v>
      </c>
      <c r="B3950">
        <v>2014</v>
      </c>
      <c r="C3950">
        <v>15</v>
      </c>
      <c r="D3950">
        <v>0</v>
      </c>
      <c r="E3950">
        <v>113</v>
      </c>
      <c r="F3950">
        <v>0</v>
      </c>
      <c r="G3950">
        <v>0</v>
      </c>
      <c r="H3950">
        <v>21</v>
      </c>
      <c r="I3950">
        <v>1</v>
      </c>
      <c r="J3950" t="s">
        <v>1276</v>
      </c>
      <c r="K3950" t="str">
        <f>INDEX('Planning Periods'!$O$2:$O$540,MATCH('Table B Values'!A3950,'Planning Periods'!$A$2:$A$540,0))</f>
        <v>Madera County</v>
      </c>
    </row>
    <row r="3951" spans="1:11">
      <c r="A3951" t="s">
        <v>1247</v>
      </c>
      <c r="B3951">
        <v>2014</v>
      </c>
      <c r="C3951">
        <v>0</v>
      </c>
      <c r="D3951">
        <v>0</v>
      </c>
      <c r="E3951">
        <v>0</v>
      </c>
      <c r="F3951">
        <v>0</v>
      </c>
      <c r="G3951">
        <v>0</v>
      </c>
      <c r="H3951">
        <v>0</v>
      </c>
      <c r="I3951">
        <v>0</v>
      </c>
      <c r="J3951" t="s">
        <v>1276</v>
      </c>
      <c r="K3951" t="str">
        <f>INDEX('Planning Periods'!$O$2:$O$540,MATCH('Table B Values'!A3951,'Planning Periods'!$A$2:$A$540,0))</f>
        <v>Madera County</v>
      </c>
    </row>
    <row r="3952" spans="1:11">
      <c r="A3952" t="s">
        <v>877</v>
      </c>
      <c r="B3952">
        <v>2014</v>
      </c>
      <c r="C3952">
        <v>0</v>
      </c>
      <c r="D3952">
        <v>0</v>
      </c>
      <c r="E3952">
        <v>0</v>
      </c>
      <c r="F3952">
        <v>0</v>
      </c>
      <c r="G3952">
        <v>0</v>
      </c>
      <c r="H3952">
        <v>0</v>
      </c>
      <c r="I3952">
        <v>13</v>
      </c>
      <c r="J3952" t="s">
        <v>1276</v>
      </c>
      <c r="K3952" t="str">
        <f>INDEX('Planning Periods'!$O$2:$O$540,MATCH('Table B Values'!A3952,'Planning Periods'!$A$2:$A$540,0))</f>
        <v>Los Angeles County</v>
      </c>
    </row>
    <row r="3953" spans="1:11">
      <c r="A3953" t="s">
        <v>1306</v>
      </c>
      <c r="B3953">
        <v>2014</v>
      </c>
      <c r="C3953">
        <v>0</v>
      </c>
      <c r="D3953">
        <v>0</v>
      </c>
      <c r="E3953">
        <v>0</v>
      </c>
      <c r="F3953">
        <v>0</v>
      </c>
      <c r="G3953">
        <v>0</v>
      </c>
      <c r="H3953">
        <v>0</v>
      </c>
      <c r="I3953">
        <v>0</v>
      </c>
      <c r="J3953" t="s">
        <v>1276</v>
      </c>
      <c r="K3953" t="str">
        <f>INDEX('Planning Periods'!$O$2:$O$540,MATCH('Table B Values'!A3953,'Planning Periods'!$A$2:$A$540,0))</f>
        <v>Orange County</v>
      </c>
    </row>
    <row r="3954" spans="1:11">
      <c r="A3954" t="s">
        <v>1035</v>
      </c>
      <c r="B3954">
        <v>2014</v>
      </c>
      <c r="C3954">
        <v>0</v>
      </c>
      <c r="D3954">
        <v>0</v>
      </c>
      <c r="E3954">
        <v>0</v>
      </c>
      <c r="F3954">
        <v>0</v>
      </c>
      <c r="G3954">
        <v>0</v>
      </c>
      <c r="H3954">
        <v>0</v>
      </c>
      <c r="I3954">
        <v>0</v>
      </c>
      <c r="J3954" t="s">
        <v>1276</v>
      </c>
      <c r="K3954" t="str">
        <f>INDEX('Planning Periods'!$O$2:$O$540,MATCH('Table B Values'!A3954,'Planning Periods'!$A$2:$A$540,0))</f>
        <v>Riverside County</v>
      </c>
    </row>
    <row r="3955" spans="1:11">
      <c r="A3955" t="s">
        <v>1033</v>
      </c>
      <c r="B3955">
        <v>2014</v>
      </c>
      <c r="C3955">
        <v>0</v>
      </c>
      <c r="D3955">
        <v>0</v>
      </c>
      <c r="E3955">
        <v>0</v>
      </c>
      <c r="F3955">
        <v>0</v>
      </c>
      <c r="G3955">
        <v>0</v>
      </c>
      <c r="H3955">
        <v>145</v>
      </c>
      <c r="I3955">
        <v>688</v>
      </c>
      <c r="J3955" t="s">
        <v>1276</v>
      </c>
      <c r="K3955" t="str">
        <f>INDEX('Planning Periods'!$O$2:$O$540,MATCH('Table B Values'!A3955,'Planning Periods'!$A$2:$A$540,0))</f>
        <v>Orange County</v>
      </c>
    </row>
    <row r="3956" spans="1:11">
      <c r="A3956" t="s">
        <v>885</v>
      </c>
      <c r="B3956">
        <v>2014</v>
      </c>
      <c r="C3956">
        <v>14</v>
      </c>
      <c r="D3956">
        <v>0</v>
      </c>
      <c r="E3956">
        <v>14</v>
      </c>
      <c r="F3956">
        <v>0</v>
      </c>
      <c r="G3956">
        <v>0</v>
      </c>
      <c r="H3956">
        <v>0</v>
      </c>
      <c r="I3956">
        <v>427</v>
      </c>
      <c r="J3956" t="s">
        <v>1276</v>
      </c>
      <c r="K3956" t="str">
        <f>INDEX('Planning Periods'!$O$2:$O$540,MATCH('Table B Values'!A3956,'Planning Periods'!$A$2:$A$540,0))</f>
        <v>Orange County</v>
      </c>
    </row>
    <row r="3957" spans="1:11">
      <c r="A3957" t="s">
        <v>1192</v>
      </c>
      <c r="B3957">
        <v>2014</v>
      </c>
      <c r="C3957">
        <v>0</v>
      </c>
      <c r="D3957">
        <v>0</v>
      </c>
      <c r="E3957">
        <v>0</v>
      </c>
      <c r="F3957">
        <v>0</v>
      </c>
      <c r="G3957">
        <v>0</v>
      </c>
      <c r="H3957">
        <v>21</v>
      </c>
      <c r="I3957">
        <v>247</v>
      </c>
      <c r="J3957" t="s">
        <v>1276</v>
      </c>
      <c r="K3957" t="str">
        <f>INDEX('Planning Periods'!$O$2:$O$540,MATCH('Table B Values'!A3957,'Planning Periods'!$A$2:$A$540,0))</f>
        <v>Contra Costa County</v>
      </c>
    </row>
    <row r="3958" spans="1:11">
      <c r="A3958" t="s">
        <v>1046</v>
      </c>
      <c r="B3958">
        <v>2014</v>
      </c>
      <c r="C3958">
        <v>0</v>
      </c>
      <c r="D3958">
        <v>0</v>
      </c>
      <c r="E3958">
        <v>0</v>
      </c>
      <c r="F3958">
        <v>0</v>
      </c>
      <c r="G3958">
        <v>0</v>
      </c>
      <c r="H3958">
        <v>0</v>
      </c>
      <c r="I3958" s="359">
        <v>15</v>
      </c>
      <c r="J3958" t="s">
        <v>1276</v>
      </c>
      <c r="K3958" t="str">
        <f>INDEX('Planning Periods'!$O$2:$O$540,MATCH('Table B Values'!A3958,'Planning Periods'!$A$2:$A$540,0))</f>
        <v>Orange County</v>
      </c>
    </row>
    <row r="3959" spans="1:11">
      <c r="A3959" t="s">
        <v>1191</v>
      </c>
      <c r="B3959">
        <v>2014</v>
      </c>
      <c r="C3959">
        <v>0</v>
      </c>
      <c r="D3959">
        <v>0</v>
      </c>
      <c r="E3959">
        <v>0</v>
      </c>
      <c r="F3959">
        <v>0</v>
      </c>
      <c r="G3959">
        <v>0</v>
      </c>
      <c r="H3959">
        <v>0</v>
      </c>
      <c r="I3959">
        <v>0</v>
      </c>
      <c r="J3959" t="s">
        <v>1276</v>
      </c>
      <c r="K3959" t="str">
        <f>INDEX('Planning Periods'!$O$2:$O$540,MATCH('Table B Values'!A3959,'Planning Periods'!$A$2:$A$540,0))</f>
        <v>Orange County</v>
      </c>
    </row>
    <row r="3960" spans="1:11">
      <c r="A3960" t="s">
        <v>1040</v>
      </c>
      <c r="B3960">
        <v>2014</v>
      </c>
      <c r="C3960">
        <v>0</v>
      </c>
      <c r="D3960">
        <v>10</v>
      </c>
      <c r="E3960">
        <v>0</v>
      </c>
      <c r="F3960">
        <v>37</v>
      </c>
      <c r="G3960">
        <v>0</v>
      </c>
      <c r="H3960">
        <v>0</v>
      </c>
      <c r="I3960">
        <v>0</v>
      </c>
      <c r="J3960" t="s">
        <v>1276</v>
      </c>
      <c r="K3960" t="str">
        <f>INDEX('Planning Periods'!$O$2:$O$540,MATCH('Table B Values'!A3960,'Planning Periods'!$A$2:$A$540,0))</f>
        <v>Lake County</v>
      </c>
    </row>
    <row r="3961" spans="1:11">
      <c r="A3961" t="s">
        <v>891</v>
      </c>
      <c r="B3961">
        <v>2014</v>
      </c>
      <c r="C3961">
        <v>0</v>
      </c>
      <c r="D3961">
        <v>0</v>
      </c>
      <c r="E3961">
        <v>0</v>
      </c>
      <c r="F3961">
        <v>0</v>
      </c>
      <c r="G3961">
        <v>0</v>
      </c>
      <c r="H3961">
        <v>0</v>
      </c>
      <c r="I3961">
        <v>286</v>
      </c>
      <c r="J3961" t="s">
        <v>1276</v>
      </c>
      <c r="K3961" t="str">
        <f>INDEX('Planning Periods'!$O$2:$O$540,MATCH('Table B Values'!A3961,'Planning Periods'!$A$2:$A$540,0))</f>
        <v>Placer County</v>
      </c>
    </row>
    <row r="3962" spans="1:11">
      <c r="A3962" t="s">
        <v>1185</v>
      </c>
      <c r="B3962">
        <v>2014</v>
      </c>
      <c r="C3962">
        <v>0</v>
      </c>
      <c r="D3962">
        <v>0</v>
      </c>
      <c r="E3962">
        <v>1</v>
      </c>
      <c r="F3962">
        <v>0</v>
      </c>
      <c r="G3962">
        <v>0</v>
      </c>
      <c r="H3962">
        <v>3</v>
      </c>
      <c r="I3962">
        <v>9</v>
      </c>
      <c r="J3962" t="s">
        <v>1276</v>
      </c>
      <c r="K3962" t="str">
        <f>INDEX('Planning Periods'!$O$2:$O$540,MATCH('Table B Values'!A3962,'Planning Periods'!$A$2:$A$540,0))</f>
        <v>Tulare County</v>
      </c>
    </row>
    <row r="3963" spans="1:11">
      <c r="A3963" t="s">
        <v>893</v>
      </c>
      <c r="B3963">
        <v>2014</v>
      </c>
      <c r="C3963">
        <v>0</v>
      </c>
      <c r="D3963">
        <v>0</v>
      </c>
      <c r="E3963">
        <v>0</v>
      </c>
      <c r="F3963">
        <v>0</v>
      </c>
      <c r="G3963">
        <v>0</v>
      </c>
      <c r="H3963">
        <v>1</v>
      </c>
      <c r="I3963">
        <v>0</v>
      </c>
      <c r="J3963" t="s">
        <v>1276</v>
      </c>
      <c r="K3963" t="str">
        <f>INDEX('Planning Periods'!$O$2:$O$540,MATCH('Table B Values'!A3963,'Planning Periods'!$A$2:$A$540,0))</f>
        <v>Sutter County</v>
      </c>
    </row>
    <row r="3964" spans="1:11">
      <c r="A3964" t="s">
        <v>898</v>
      </c>
      <c r="B3964">
        <v>2014</v>
      </c>
      <c r="C3964">
        <v>0</v>
      </c>
      <c r="D3964">
        <v>0</v>
      </c>
      <c r="E3964">
        <v>0</v>
      </c>
      <c r="F3964">
        <v>0</v>
      </c>
      <c r="G3964">
        <v>0</v>
      </c>
      <c r="H3964">
        <v>0</v>
      </c>
      <c r="I3964">
        <v>23</v>
      </c>
      <c r="J3964" t="s">
        <v>1276</v>
      </c>
      <c r="K3964" t="str">
        <f>INDEX('Planning Periods'!$O$2:$O$540,MATCH('Table B Values'!A3964,'Planning Periods'!$A$2:$A$540,0))</f>
        <v>San Diego County</v>
      </c>
    </row>
    <row r="3965" spans="1:11">
      <c r="A3965" t="s">
        <v>1038</v>
      </c>
      <c r="B3965">
        <v>2014</v>
      </c>
      <c r="C3965">
        <v>0</v>
      </c>
      <c r="D3965">
        <v>0</v>
      </c>
      <c r="E3965">
        <v>0</v>
      </c>
      <c r="F3965">
        <v>0</v>
      </c>
      <c r="G3965">
        <v>0</v>
      </c>
      <c r="H3965">
        <v>0</v>
      </c>
      <c r="I3965">
        <v>0</v>
      </c>
      <c r="J3965" t="s">
        <v>1276</v>
      </c>
      <c r="K3965" t="str">
        <f>INDEX('Planning Periods'!$O$2:$O$540,MATCH('Table B Values'!A3965,'Planning Periods'!$A$2:$A$540,0))</f>
        <v>Los Angeles County</v>
      </c>
    </row>
    <row r="3966" spans="1:11">
      <c r="A3966" t="s">
        <v>1179</v>
      </c>
      <c r="B3966">
        <v>2014</v>
      </c>
      <c r="C3966">
        <v>0</v>
      </c>
      <c r="D3966">
        <v>0</v>
      </c>
      <c r="E3966">
        <v>0</v>
      </c>
      <c r="F3966">
        <v>0</v>
      </c>
      <c r="G3966">
        <v>0</v>
      </c>
      <c r="H3966">
        <v>0</v>
      </c>
      <c r="I3966">
        <v>183</v>
      </c>
      <c r="J3966" t="s">
        <v>1276</v>
      </c>
      <c r="K3966" t="str">
        <f>INDEX('Planning Periods'!$O$2:$O$540,MATCH('Table B Values'!A3966,'Planning Periods'!$A$2:$A$540,0))</f>
        <v>San Joaquin County</v>
      </c>
    </row>
    <row r="3967" spans="1:11">
      <c r="A3967" t="s">
        <v>1180</v>
      </c>
      <c r="B3967">
        <v>2014</v>
      </c>
      <c r="C3967">
        <v>0</v>
      </c>
      <c r="D3967">
        <v>0</v>
      </c>
      <c r="E3967">
        <v>0</v>
      </c>
      <c r="F3967">
        <v>0</v>
      </c>
      <c r="G3967">
        <v>0</v>
      </c>
      <c r="H3967">
        <v>0</v>
      </c>
      <c r="I3967">
        <v>5</v>
      </c>
      <c r="J3967" t="s">
        <v>1276</v>
      </c>
      <c r="K3967" t="str">
        <f>INDEX('Planning Periods'!$O$2:$O$540,MATCH('Table B Values'!A3967,'Planning Periods'!$A$2:$A$540,0))</f>
        <v>Los Angeles County</v>
      </c>
    </row>
    <row r="3968" spans="1:11">
      <c r="A3968" t="s">
        <v>1172</v>
      </c>
      <c r="B3968">
        <v>2014</v>
      </c>
      <c r="C3968">
        <v>0</v>
      </c>
      <c r="D3968">
        <v>0</v>
      </c>
      <c r="E3968">
        <v>0</v>
      </c>
      <c r="F3968">
        <v>0</v>
      </c>
      <c r="G3968">
        <v>0</v>
      </c>
      <c r="H3968">
        <v>0</v>
      </c>
      <c r="I3968">
        <v>8</v>
      </c>
      <c r="J3968" t="s">
        <v>1276</v>
      </c>
      <c r="K3968" t="str">
        <f>INDEX('Planning Periods'!$O$2:$O$540,MATCH('Table B Values'!A3968,'Planning Periods'!$A$2:$A$540,0))</f>
        <v>Butte County</v>
      </c>
    </row>
    <row r="3969" spans="1:11">
      <c r="A3969" t="s">
        <v>850</v>
      </c>
      <c r="B3969">
        <v>2014</v>
      </c>
      <c r="C3969">
        <v>0</v>
      </c>
      <c r="D3969">
        <v>0</v>
      </c>
      <c r="E3969">
        <v>0</v>
      </c>
      <c r="F3969">
        <v>2</v>
      </c>
      <c r="G3969">
        <v>0</v>
      </c>
      <c r="H3969">
        <v>5</v>
      </c>
      <c r="I3969">
        <v>6</v>
      </c>
      <c r="J3969" t="s">
        <v>1276</v>
      </c>
      <c r="K3969" t="str">
        <f>INDEX('Planning Periods'!$O$2:$O$540,MATCH('Table B Values'!A3969,'Planning Periods'!$A$2:$A$540,0))</f>
        <v>Yolo County</v>
      </c>
    </row>
    <row r="3970" spans="1:11">
      <c r="A3970" t="s">
        <v>995</v>
      </c>
      <c r="B3970">
        <v>2014</v>
      </c>
      <c r="C3970">
        <v>0</v>
      </c>
      <c r="D3970">
        <v>0</v>
      </c>
      <c r="E3970">
        <v>0</v>
      </c>
      <c r="F3970">
        <v>0</v>
      </c>
      <c r="G3970">
        <v>0</v>
      </c>
      <c r="H3970">
        <v>0</v>
      </c>
      <c r="I3970">
        <v>3</v>
      </c>
      <c r="J3970" t="s">
        <v>1276</v>
      </c>
      <c r="K3970" t="str">
        <f>INDEX('Planning Periods'!$O$2:$O$540,MATCH('Table B Values'!A3970,'Planning Periods'!$A$2:$A$540,0))</f>
        <v>San Diego County</v>
      </c>
    </row>
    <row r="3971" spans="1:11">
      <c r="A3971" t="s">
        <v>991</v>
      </c>
      <c r="B3971">
        <v>2014</v>
      </c>
      <c r="C3971">
        <v>0</v>
      </c>
      <c r="D3971">
        <v>3</v>
      </c>
      <c r="E3971">
        <v>1</v>
      </c>
      <c r="F3971">
        <v>0</v>
      </c>
      <c r="G3971">
        <v>0</v>
      </c>
      <c r="H3971">
        <v>3</v>
      </c>
      <c r="I3971">
        <v>4</v>
      </c>
      <c r="J3971" t="s">
        <v>1276</v>
      </c>
      <c r="K3971" t="str">
        <f>INDEX('Planning Periods'!$O$2:$O$540,MATCH('Table B Values'!A3971,'Planning Periods'!$A$2:$A$540,0))</f>
        <v>Del Norte County</v>
      </c>
    </row>
    <row r="3972" spans="1:11">
      <c r="A3972" t="s">
        <v>1000</v>
      </c>
      <c r="B3972">
        <v>2014</v>
      </c>
      <c r="C3972">
        <v>0</v>
      </c>
      <c r="D3972">
        <v>0</v>
      </c>
      <c r="E3972">
        <v>0</v>
      </c>
      <c r="F3972">
        <v>0</v>
      </c>
      <c r="G3972">
        <v>0</v>
      </c>
      <c r="H3972">
        <v>3</v>
      </c>
      <c r="I3972">
        <v>12</v>
      </c>
      <c r="J3972" t="s">
        <v>1276</v>
      </c>
      <c r="K3972" t="str">
        <f>INDEX('Planning Periods'!$O$2:$O$540,MATCH('Table B Values'!A3972,'Planning Periods'!$A$2:$A$540,0))</f>
        <v>Orange County</v>
      </c>
    </row>
    <row r="3973" spans="1:11">
      <c r="A3973" t="s">
        <v>1094</v>
      </c>
      <c r="B3973">
        <v>2014</v>
      </c>
      <c r="C3973">
        <v>0</v>
      </c>
      <c r="D3973">
        <v>0</v>
      </c>
      <c r="E3973">
        <v>0</v>
      </c>
      <c r="F3973">
        <v>0</v>
      </c>
      <c r="G3973">
        <v>0</v>
      </c>
      <c r="H3973">
        <v>0</v>
      </c>
      <c r="I3973">
        <v>42</v>
      </c>
      <c r="J3973" t="s">
        <v>1276</v>
      </c>
      <c r="K3973" t="str">
        <f>INDEX('Planning Periods'!$O$2:$O$540,MATCH('Table B Values'!A3973,'Planning Periods'!$A$2:$A$540,0))</f>
        <v>Santa Clara County</v>
      </c>
    </row>
    <row r="3974" spans="1:11">
      <c r="A3974" t="s">
        <v>997</v>
      </c>
      <c r="B3974">
        <v>2014</v>
      </c>
      <c r="C3974">
        <v>0</v>
      </c>
      <c r="D3974">
        <v>0</v>
      </c>
      <c r="E3974">
        <v>0</v>
      </c>
      <c r="F3974">
        <v>0</v>
      </c>
      <c r="G3974">
        <v>0</v>
      </c>
      <c r="H3974">
        <v>0</v>
      </c>
      <c r="I3974">
        <v>39</v>
      </c>
      <c r="J3974" t="s">
        <v>1276</v>
      </c>
      <c r="K3974" t="str">
        <f>INDEX('Planning Periods'!$O$2:$O$540,MATCH('Table B Values'!A3974,'Planning Periods'!$A$2:$A$540,0))</f>
        <v>Orange County</v>
      </c>
    </row>
    <row r="3975" spans="1:11">
      <c r="A3975" t="s">
        <v>1089</v>
      </c>
      <c r="B3975">
        <v>2014</v>
      </c>
      <c r="C3975">
        <v>0</v>
      </c>
      <c r="D3975">
        <v>0</v>
      </c>
      <c r="E3975">
        <v>0</v>
      </c>
      <c r="F3975">
        <v>0</v>
      </c>
      <c r="G3975">
        <v>0</v>
      </c>
      <c r="H3975">
        <v>20</v>
      </c>
      <c r="I3975">
        <v>21</v>
      </c>
      <c r="J3975" t="s">
        <v>1276</v>
      </c>
      <c r="K3975" t="str">
        <f>INDEX('Planning Periods'!$O$2:$O$540,MATCH('Table B Values'!A3975,'Planning Periods'!$A$2:$A$540,0))</f>
        <v>San Mateo County</v>
      </c>
    </row>
    <row r="3976" spans="1:11">
      <c r="A3976" t="s">
        <v>1049</v>
      </c>
      <c r="B3976">
        <v>2014</v>
      </c>
      <c r="C3976">
        <v>0</v>
      </c>
      <c r="D3976">
        <v>0</v>
      </c>
      <c r="E3976">
        <v>0</v>
      </c>
      <c r="F3976">
        <v>0</v>
      </c>
      <c r="G3976">
        <v>0</v>
      </c>
      <c r="H3976">
        <v>2</v>
      </c>
      <c r="I3976" s="359">
        <v>0</v>
      </c>
      <c r="J3976" t="s">
        <v>1276</v>
      </c>
      <c r="K3976" t="str">
        <f>INDEX('Planning Periods'!$O$2:$O$540,MATCH('Table B Values'!A3976,'Planning Periods'!$A$2:$A$540,0))</f>
        <v>Kern County</v>
      </c>
    </row>
    <row r="3977" spans="1:11">
      <c r="A3977" t="s">
        <v>940</v>
      </c>
      <c r="B3977">
        <v>2014</v>
      </c>
      <c r="C3977">
        <v>0</v>
      </c>
      <c r="D3977">
        <v>0</v>
      </c>
      <c r="E3977">
        <v>0</v>
      </c>
      <c r="F3977">
        <v>0</v>
      </c>
      <c r="G3977">
        <v>0</v>
      </c>
      <c r="H3977">
        <v>0</v>
      </c>
      <c r="I3977">
        <v>0</v>
      </c>
      <c r="J3977" t="s">
        <v>1276</v>
      </c>
      <c r="K3977" t="str">
        <f>INDEX('Planning Periods'!$O$2:$O$540,MATCH('Table B Values'!A3977,'Planning Periods'!$A$2:$A$540,0))</f>
        <v>Los Angeles County</v>
      </c>
    </row>
    <row r="3978" spans="1:11">
      <c r="A3978" t="s">
        <v>1059</v>
      </c>
      <c r="B3978">
        <v>2014</v>
      </c>
      <c r="C3978">
        <v>0</v>
      </c>
      <c r="D3978">
        <v>0</v>
      </c>
      <c r="E3978">
        <v>0</v>
      </c>
      <c r="F3978">
        <v>0</v>
      </c>
      <c r="G3978">
        <v>0</v>
      </c>
      <c r="H3978">
        <v>25</v>
      </c>
      <c r="I3978">
        <v>1320</v>
      </c>
      <c r="J3978" t="s">
        <v>1276</v>
      </c>
      <c r="K3978" t="str">
        <f>INDEX('Planning Periods'!$O$2:$O$540,MATCH('Table B Values'!A3978,'Planning Periods'!$A$2:$A$540,0))</f>
        <v>Alameda County</v>
      </c>
    </row>
    <row r="3979" spans="1:11">
      <c r="A3979" t="s">
        <v>1194</v>
      </c>
      <c r="B3979">
        <v>2014</v>
      </c>
      <c r="C3979">
        <v>0</v>
      </c>
      <c r="D3979">
        <v>0</v>
      </c>
      <c r="E3979">
        <v>0</v>
      </c>
      <c r="F3979">
        <v>0</v>
      </c>
      <c r="G3979">
        <v>0</v>
      </c>
      <c r="H3979">
        <v>0</v>
      </c>
      <c r="I3979">
        <v>0</v>
      </c>
      <c r="J3979" t="s">
        <v>1276</v>
      </c>
      <c r="K3979" t="str">
        <f>INDEX('Planning Periods'!$O$2:$O$540,MATCH('Table B Values'!A3979,'Planning Periods'!$A$2:$A$540,0))</f>
        <v>Siskiyou County</v>
      </c>
    </row>
    <row r="3980" spans="1:11">
      <c r="A3980" t="s">
        <v>993</v>
      </c>
      <c r="B3980">
        <v>2014</v>
      </c>
      <c r="C3980">
        <v>0</v>
      </c>
      <c r="D3980">
        <v>0</v>
      </c>
      <c r="E3980">
        <v>0</v>
      </c>
      <c r="F3980">
        <v>0</v>
      </c>
      <c r="G3980">
        <v>0</v>
      </c>
      <c r="H3980">
        <v>20</v>
      </c>
      <c r="I3980">
        <v>12</v>
      </c>
      <c r="J3980" t="s">
        <v>1276</v>
      </c>
      <c r="K3980" t="str">
        <f>INDEX('Planning Periods'!$O$2:$O$540,MATCH('Table B Values'!A3980,'Planning Periods'!$A$2:$A$540,0))</f>
        <v>Los Angeles County</v>
      </c>
    </row>
    <row r="3981" spans="1:11">
      <c r="A3981" t="s">
        <v>873</v>
      </c>
      <c r="B3981">
        <v>2014</v>
      </c>
      <c r="C3981">
        <v>0</v>
      </c>
      <c r="D3981">
        <v>0</v>
      </c>
      <c r="E3981">
        <v>0</v>
      </c>
      <c r="F3981">
        <v>0</v>
      </c>
      <c r="G3981">
        <v>0</v>
      </c>
      <c r="H3981">
        <v>0</v>
      </c>
      <c r="I3981">
        <v>52</v>
      </c>
      <c r="J3981" t="s">
        <v>1276</v>
      </c>
      <c r="K3981" t="str">
        <f>INDEX('Planning Periods'!$O$2:$O$540,MATCH('Table B Values'!A3981,'Planning Periods'!$A$2:$A$540,0))</f>
        <v>Los Angeles County</v>
      </c>
    </row>
    <row r="3982" spans="1:11">
      <c r="A3982" t="s">
        <v>1065</v>
      </c>
      <c r="B3982">
        <v>2014</v>
      </c>
      <c r="C3982">
        <v>0</v>
      </c>
      <c r="D3982">
        <v>0</v>
      </c>
      <c r="E3982">
        <v>0</v>
      </c>
      <c r="F3982">
        <v>9</v>
      </c>
      <c r="G3982">
        <v>0</v>
      </c>
      <c r="H3982">
        <v>11</v>
      </c>
      <c r="I3982" s="359">
        <v>3</v>
      </c>
      <c r="J3982" t="s">
        <v>1276</v>
      </c>
      <c r="K3982" t="str">
        <f>INDEX('Planning Periods'!$O$2:$O$540,MATCH('Table B Values'!A3982,'Planning Periods'!$A$2:$A$540,0))</f>
        <v>Tulare County</v>
      </c>
    </row>
    <row r="3983" spans="1:11">
      <c r="A3983" t="s">
        <v>1069</v>
      </c>
      <c r="B3983">
        <v>2014</v>
      </c>
      <c r="C3983">
        <v>0</v>
      </c>
      <c r="D3983">
        <v>0</v>
      </c>
      <c r="E3983">
        <v>0</v>
      </c>
      <c r="F3983">
        <v>0</v>
      </c>
      <c r="G3983">
        <v>0</v>
      </c>
      <c r="H3983">
        <v>0</v>
      </c>
      <c r="I3983">
        <v>0</v>
      </c>
      <c r="J3983" t="s">
        <v>1276</v>
      </c>
      <c r="K3983" t="str">
        <f>INDEX('Planning Periods'!$O$2:$O$540,MATCH('Table B Values'!A3983,'Planning Periods'!$A$2:$A$540,0))</f>
        <v>Siskiyou County</v>
      </c>
    </row>
    <row r="3984" spans="1:11">
      <c r="A3984" t="s">
        <v>1292</v>
      </c>
      <c r="B3984">
        <v>2014</v>
      </c>
      <c r="C3984">
        <v>0</v>
      </c>
      <c r="D3984">
        <v>0</v>
      </c>
      <c r="E3984">
        <v>0</v>
      </c>
      <c r="F3984">
        <v>0</v>
      </c>
      <c r="G3984">
        <v>0</v>
      </c>
      <c r="H3984">
        <v>0</v>
      </c>
      <c r="I3984">
        <v>0</v>
      </c>
      <c r="J3984" t="s">
        <v>1276</v>
      </c>
      <c r="K3984" t="str">
        <f>INDEX('Planning Periods'!$O$2:$O$540,MATCH('Table B Values'!A3984,'Planning Periods'!$A$2:$A$540,0))</f>
        <v>San Mateo County</v>
      </c>
    </row>
    <row r="3985" spans="1:11">
      <c r="A3985" t="s">
        <v>1126</v>
      </c>
      <c r="B3985">
        <v>2014</v>
      </c>
      <c r="C3985">
        <v>0</v>
      </c>
      <c r="D3985">
        <v>0</v>
      </c>
      <c r="E3985">
        <v>0</v>
      </c>
      <c r="F3985">
        <v>0</v>
      </c>
      <c r="G3985">
        <v>0</v>
      </c>
      <c r="H3985">
        <v>15</v>
      </c>
      <c r="I3985">
        <v>69</v>
      </c>
      <c r="J3985" t="s">
        <v>1276</v>
      </c>
      <c r="K3985" t="str">
        <f>INDEX('Planning Periods'!$O$2:$O$540,MATCH('Table B Values'!A3985,'Planning Periods'!$A$2:$A$540,0))</f>
        <v>San Bernardino County</v>
      </c>
    </row>
    <row r="3986" spans="1:11">
      <c r="A3986" t="s">
        <v>949</v>
      </c>
      <c r="B3986">
        <v>2014</v>
      </c>
      <c r="C3986">
        <v>0</v>
      </c>
      <c r="D3986">
        <v>2</v>
      </c>
      <c r="E3986">
        <v>0</v>
      </c>
      <c r="F3986">
        <v>1</v>
      </c>
      <c r="G3986">
        <v>0</v>
      </c>
      <c r="H3986">
        <v>32</v>
      </c>
      <c r="I3986">
        <v>25</v>
      </c>
      <c r="J3986" t="s">
        <v>1276</v>
      </c>
      <c r="K3986" t="str">
        <f>INDEX('Planning Periods'!$O$2:$O$540,MATCH('Table B Values'!A3986,'Planning Periods'!$A$2:$A$540,0))</f>
        <v>Colusa County</v>
      </c>
    </row>
    <row r="3987" spans="1:11">
      <c r="A3987" t="s">
        <v>1267</v>
      </c>
      <c r="B3987">
        <v>2014</v>
      </c>
      <c r="C3987">
        <v>0</v>
      </c>
      <c r="D3987">
        <v>0</v>
      </c>
      <c r="E3987">
        <v>0</v>
      </c>
      <c r="F3987">
        <v>0</v>
      </c>
      <c r="G3987">
        <v>0</v>
      </c>
      <c r="H3987">
        <v>0</v>
      </c>
      <c r="I3987">
        <v>11</v>
      </c>
      <c r="J3987" t="s">
        <v>1276</v>
      </c>
      <c r="K3987" t="str">
        <f>INDEX('Planning Periods'!$O$2:$O$540,MATCH('Table B Values'!A3987,'Planning Periods'!$A$2:$A$540,0))</f>
        <v>Fresno County</v>
      </c>
    </row>
    <row r="3988" spans="1:11">
      <c r="A3988" t="s">
        <v>1157</v>
      </c>
      <c r="B3988">
        <v>2014</v>
      </c>
      <c r="C3988">
        <v>0</v>
      </c>
      <c r="D3988">
        <v>0</v>
      </c>
      <c r="E3988">
        <v>0</v>
      </c>
      <c r="F3988">
        <v>0</v>
      </c>
      <c r="G3988">
        <v>0</v>
      </c>
      <c r="H3988">
        <v>0</v>
      </c>
      <c r="I3988">
        <v>0</v>
      </c>
      <c r="J3988" t="s">
        <v>1276</v>
      </c>
      <c r="K3988" t="str">
        <f>INDEX('Planning Periods'!$O$2:$O$540,MATCH('Table B Values'!A3988,'Planning Periods'!$A$2:$A$540,0))</f>
        <v>Contra Costa County</v>
      </c>
    </row>
    <row r="3989" spans="1:11">
      <c r="A3989" t="s">
        <v>1159</v>
      </c>
      <c r="B3989">
        <v>2014</v>
      </c>
      <c r="C3989">
        <v>0</v>
      </c>
      <c r="D3989">
        <v>0</v>
      </c>
      <c r="E3989">
        <v>0</v>
      </c>
      <c r="F3989">
        <v>0</v>
      </c>
      <c r="G3989">
        <v>0</v>
      </c>
      <c r="H3989">
        <v>0</v>
      </c>
      <c r="I3989">
        <v>0</v>
      </c>
      <c r="J3989" t="s">
        <v>1276</v>
      </c>
      <c r="K3989" t="str">
        <f>INDEX('Planning Periods'!$O$2:$O$540,MATCH('Table B Values'!A3989,'Planning Periods'!$A$2:$A$540,0))</f>
        <v>Sonoma County</v>
      </c>
    </row>
    <row r="3990" spans="1:11">
      <c r="A3990" t="s">
        <v>1122</v>
      </c>
      <c r="B3990">
        <v>2014</v>
      </c>
      <c r="C3990">
        <v>52</v>
      </c>
      <c r="D3990">
        <v>0</v>
      </c>
      <c r="E3990">
        <v>32</v>
      </c>
      <c r="F3990">
        <v>0</v>
      </c>
      <c r="G3990">
        <v>0</v>
      </c>
      <c r="H3990">
        <v>0</v>
      </c>
      <c r="I3990">
        <v>64</v>
      </c>
      <c r="J3990" t="s">
        <v>1276</v>
      </c>
      <c r="K3990" t="str">
        <f>INDEX('Planning Periods'!$O$2:$O$540,MATCH('Table B Values'!A3990,'Planning Periods'!$A$2:$A$540,0))</f>
        <v>Riverside County</v>
      </c>
    </row>
    <row r="3991" spans="1:11">
      <c r="A3991" t="s">
        <v>1080</v>
      </c>
      <c r="B3991">
        <v>2014</v>
      </c>
      <c r="C3991">
        <v>0</v>
      </c>
      <c r="D3991">
        <v>0</v>
      </c>
      <c r="E3991">
        <v>0</v>
      </c>
      <c r="F3991">
        <v>0</v>
      </c>
      <c r="G3991">
        <v>0</v>
      </c>
      <c r="H3991">
        <v>0</v>
      </c>
      <c r="I3991">
        <v>15</v>
      </c>
      <c r="J3991" t="s">
        <v>1276</v>
      </c>
      <c r="K3991" t="str">
        <f>INDEX('Planning Periods'!$O$2:$O$540,MATCH('Table B Values'!A3991,'Planning Periods'!$A$2:$A$540,0))</f>
        <v>Contra Costa County</v>
      </c>
    </row>
    <row r="3992" spans="1:11">
      <c r="A3992" t="s">
        <v>1074</v>
      </c>
      <c r="B3992">
        <v>2014</v>
      </c>
      <c r="C3992">
        <v>4</v>
      </c>
      <c r="D3992">
        <v>0</v>
      </c>
      <c r="E3992">
        <v>12</v>
      </c>
      <c r="F3992">
        <v>0</v>
      </c>
      <c r="G3992">
        <v>0</v>
      </c>
      <c r="H3992">
        <v>2</v>
      </c>
      <c r="I3992">
        <v>164</v>
      </c>
      <c r="J3992" t="s">
        <v>1276</v>
      </c>
      <c r="K3992" t="str">
        <f>INDEX('Planning Periods'!$O$2:$O$540,MATCH('Table B Values'!A3992,'Planning Periods'!$A$2:$A$540,0))</f>
        <v>Marin County</v>
      </c>
    </row>
    <row r="3993" spans="1:11">
      <c r="A3993" t="s">
        <v>1120</v>
      </c>
      <c r="B3993">
        <v>2014</v>
      </c>
      <c r="C3993">
        <v>0</v>
      </c>
      <c r="D3993">
        <v>0</v>
      </c>
      <c r="E3993">
        <v>0</v>
      </c>
      <c r="F3993">
        <v>0</v>
      </c>
      <c r="G3993">
        <v>0</v>
      </c>
      <c r="H3993">
        <v>0</v>
      </c>
      <c r="I3993">
        <v>50</v>
      </c>
      <c r="J3993" t="s">
        <v>1276</v>
      </c>
      <c r="K3993" t="str">
        <f>INDEX('Planning Periods'!$O$2:$O$540,MATCH('Table B Values'!A3993,'Planning Periods'!$A$2:$A$540,0))</f>
        <v>Orange County</v>
      </c>
    </row>
    <row r="3994" spans="1:11">
      <c r="A3994" t="s">
        <v>1071</v>
      </c>
      <c r="B3994">
        <v>2014</v>
      </c>
      <c r="C3994">
        <v>0</v>
      </c>
      <c r="D3994">
        <v>0</v>
      </c>
      <c r="E3994">
        <v>0</v>
      </c>
      <c r="F3994">
        <v>0</v>
      </c>
      <c r="G3994">
        <v>0</v>
      </c>
      <c r="H3994">
        <v>0</v>
      </c>
      <c r="I3994">
        <v>0</v>
      </c>
      <c r="J3994" t="s">
        <v>1276</v>
      </c>
      <c r="K3994" t="str">
        <f>INDEX('Planning Periods'!$O$2:$O$540,MATCH('Table B Values'!A3994,'Planning Periods'!$A$2:$A$540,0))</f>
        <v>Los Angeles County</v>
      </c>
    </row>
    <row r="3995" spans="1:11">
      <c r="A3995" t="s">
        <v>1072</v>
      </c>
      <c r="B3995">
        <v>2014</v>
      </c>
      <c r="C3995">
        <v>0</v>
      </c>
      <c r="D3995">
        <v>0</v>
      </c>
      <c r="E3995">
        <v>0</v>
      </c>
      <c r="F3995">
        <v>0</v>
      </c>
      <c r="G3995">
        <v>0</v>
      </c>
      <c r="H3995">
        <v>0</v>
      </c>
      <c r="I3995" s="359">
        <v>37</v>
      </c>
      <c r="J3995" t="s">
        <v>1276</v>
      </c>
      <c r="K3995" t="str">
        <f>INDEX('Planning Periods'!$O$2:$O$540,MATCH('Table B Values'!A3995,'Planning Periods'!$A$2:$A$540,0))</f>
        <v>San Diego County</v>
      </c>
    </row>
    <row r="3996" spans="1:11">
      <c r="A3996" t="s">
        <v>1082</v>
      </c>
      <c r="B3996">
        <v>2014</v>
      </c>
      <c r="C3996">
        <v>2</v>
      </c>
      <c r="D3996">
        <v>0</v>
      </c>
      <c r="E3996">
        <v>2</v>
      </c>
      <c r="F3996">
        <v>0</v>
      </c>
      <c r="G3996">
        <v>0</v>
      </c>
      <c r="H3996">
        <v>32</v>
      </c>
      <c r="I3996">
        <v>237</v>
      </c>
      <c r="J3996" t="s">
        <v>1276</v>
      </c>
      <c r="K3996" t="str">
        <f>INDEX('Planning Periods'!$O$2:$O$540,MATCH('Table B Values'!A3996,'Planning Periods'!$A$2:$A$540,0))</f>
        <v>Contra Costa County</v>
      </c>
    </row>
    <row r="3997" spans="1:11">
      <c r="A3997" t="s">
        <v>1076</v>
      </c>
      <c r="B3997">
        <v>2014</v>
      </c>
      <c r="C3997">
        <v>0</v>
      </c>
      <c r="D3997">
        <v>0</v>
      </c>
      <c r="E3997">
        <v>0</v>
      </c>
      <c r="F3997">
        <v>0</v>
      </c>
      <c r="G3997">
        <v>0</v>
      </c>
      <c r="H3997">
        <v>5</v>
      </c>
      <c r="I3997">
        <v>0</v>
      </c>
      <c r="J3997" t="s">
        <v>1276</v>
      </c>
      <c r="K3997" t="str">
        <f>INDEX('Planning Periods'!$O$2:$O$540,MATCH('Table B Values'!A3997,'Planning Periods'!$A$2:$A$540,0))</f>
        <v>Kings County</v>
      </c>
    </row>
    <row r="3998" spans="1:11">
      <c r="A3998" t="s">
        <v>816</v>
      </c>
      <c r="B3998">
        <v>2014</v>
      </c>
      <c r="C3998">
        <v>53</v>
      </c>
      <c r="D3998">
        <v>0</v>
      </c>
      <c r="E3998">
        <v>18</v>
      </c>
      <c r="F3998">
        <v>0</v>
      </c>
      <c r="G3998">
        <v>0</v>
      </c>
      <c r="H3998">
        <v>3</v>
      </c>
      <c r="I3998">
        <v>622</v>
      </c>
      <c r="J3998" t="s">
        <v>1276</v>
      </c>
      <c r="K3998" t="str">
        <f>INDEX('Planning Periods'!$O$2:$O$540,MATCH('Table B Values'!A3998,'Planning Periods'!$A$2:$A$540,0))</f>
        <v>Riverside County</v>
      </c>
    </row>
    <row r="3999" spans="1:11">
      <c r="A3999" t="s">
        <v>1009</v>
      </c>
      <c r="B3999">
        <v>2014</v>
      </c>
      <c r="C3999">
        <v>0</v>
      </c>
      <c r="D3999">
        <v>0</v>
      </c>
      <c r="E3999">
        <v>0</v>
      </c>
      <c r="F3999">
        <v>0</v>
      </c>
      <c r="G3999">
        <v>0</v>
      </c>
      <c r="H3999">
        <v>0</v>
      </c>
      <c r="I3999">
        <v>429</v>
      </c>
      <c r="J3999" t="s">
        <v>1276</v>
      </c>
      <c r="K3999" t="str">
        <f>INDEX('Planning Periods'!$O$2:$O$540,MATCH('Table B Values'!A3999,'Planning Periods'!$A$2:$A$540,0))</f>
        <v>Riverside County</v>
      </c>
    </row>
    <row r="4000" spans="1:11">
      <c r="A4000" t="s">
        <v>985</v>
      </c>
      <c r="B4000">
        <v>2014</v>
      </c>
      <c r="C4000">
        <v>8</v>
      </c>
      <c r="D4000">
        <v>0</v>
      </c>
      <c r="E4000">
        <v>0</v>
      </c>
      <c r="F4000">
        <v>0</v>
      </c>
      <c r="G4000">
        <v>0</v>
      </c>
      <c r="H4000">
        <v>0</v>
      </c>
      <c r="I4000">
        <v>72</v>
      </c>
      <c r="J4000" t="s">
        <v>1276</v>
      </c>
      <c r="K4000" t="str">
        <f>INDEX('Planning Periods'!$O$2:$O$540,MATCH('Table B Values'!A4000,'Planning Periods'!$A$2:$A$540,0))</f>
        <v>Orange County</v>
      </c>
    </row>
    <row r="4001" spans="1:11">
      <c r="A4001" t="s">
        <v>984</v>
      </c>
      <c r="B4001">
        <v>2014</v>
      </c>
      <c r="C4001">
        <v>0</v>
      </c>
      <c r="D4001">
        <v>0</v>
      </c>
      <c r="E4001">
        <v>0</v>
      </c>
      <c r="F4001">
        <v>0</v>
      </c>
      <c r="G4001">
        <v>0</v>
      </c>
      <c r="H4001">
        <v>0</v>
      </c>
      <c r="I4001">
        <v>29</v>
      </c>
      <c r="J4001" t="s">
        <v>1276</v>
      </c>
      <c r="K4001" t="str">
        <f>INDEX('Planning Periods'!$O$2:$O$540,MATCH('Table B Values'!A4001,'Planning Periods'!$A$2:$A$540,0))</f>
        <v>Sacramento County</v>
      </c>
    </row>
    <row r="4002" spans="1:11">
      <c r="A4002" t="s">
        <v>988</v>
      </c>
      <c r="B4002">
        <v>2014</v>
      </c>
      <c r="C4002">
        <v>0</v>
      </c>
      <c r="D4002">
        <v>0</v>
      </c>
      <c r="E4002">
        <v>14</v>
      </c>
      <c r="F4002">
        <v>0</v>
      </c>
      <c r="G4002">
        <v>0</v>
      </c>
      <c r="H4002">
        <v>50</v>
      </c>
      <c r="I4002">
        <v>37</v>
      </c>
      <c r="J4002" t="s">
        <v>1276</v>
      </c>
      <c r="K4002" t="str">
        <f>INDEX('Planning Periods'!$O$2:$O$540,MATCH('Table B Values'!A4002,'Planning Periods'!$A$2:$A$540,0))</f>
        <v>Orange County</v>
      </c>
    </row>
    <row r="4003" spans="1:11">
      <c r="A4003" t="s">
        <v>1117</v>
      </c>
      <c r="B4003">
        <v>2014</v>
      </c>
      <c r="C4003">
        <v>31</v>
      </c>
      <c r="D4003">
        <v>0</v>
      </c>
      <c r="E4003">
        <v>0</v>
      </c>
      <c r="F4003">
        <v>0</v>
      </c>
      <c r="G4003">
        <v>0</v>
      </c>
      <c r="H4003">
        <v>0</v>
      </c>
      <c r="I4003">
        <v>626</v>
      </c>
      <c r="J4003" t="s">
        <v>1276</v>
      </c>
      <c r="K4003" t="str">
        <f>INDEX('Planning Periods'!$O$2:$O$540,MATCH('Table B Values'!A4003,'Planning Periods'!$A$2:$A$540,0))</f>
        <v>Fresno County</v>
      </c>
    </row>
    <row r="4004" spans="1:11">
      <c r="A4004" t="s">
        <v>1104</v>
      </c>
      <c r="B4004">
        <v>2014</v>
      </c>
      <c r="C4004">
        <v>75</v>
      </c>
      <c r="D4004">
        <v>0</v>
      </c>
      <c r="E4004">
        <v>18</v>
      </c>
      <c r="F4004">
        <v>0</v>
      </c>
      <c r="G4004">
        <v>0</v>
      </c>
      <c r="H4004">
        <v>5</v>
      </c>
      <c r="I4004">
        <v>134</v>
      </c>
      <c r="J4004" t="s">
        <v>1276</v>
      </c>
      <c r="K4004" t="str">
        <f>INDEX('Planning Periods'!$O$2:$O$540,MATCH('Table B Values'!A4004,'Planning Periods'!$A$2:$A$540,0))</f>
        <v>San Mateo County</v>
      </c>
    </row>
    <row r="4005" spans="1:11">
      <c r="A4005" t="s">
        <v>867</v>
      </c>
      <c r="B4005">
        <v>2014</v>
      </c>
      <c r="C4005">
        <v>0</v>
      </c>
      <c r="D4005">
        <v>0</v>
      </c>
      <c r="E4005">
        <v>0</v>
      </c>
      <c r="F4005">
        <v>0</v>
      </c>
      <c r="G4005">
        <v>0</v>
      </c>
      <c r="H4005">
        <v>0</v>
      </c>
      <c r="I4005">
        <v>6</v>
      </c>
      <c r="J4005" t="s">
        <v>1276</v>
      </c>
      <c r="K4005" t="str">
        <f>INDEX('Planning Periods'!$O$2:$O$540,MATCH('Table B Values'!A4005,'Planning Periods'!$A$2:$A$540,0))</f>
        <v>Orange County</v>
      </c>
    </row>
    <row r="4006" spans="1:11">
      <c r="A4006" t="s">
        <v>1113</v>
      </c>
      <c r="B4006">
        <v>2014</v>
      </c>
      <c r="C4006">
        <v>0</v>
      </c>
      <c r="D4006">
        <v>0</v>
      </c>
      <c r="E4006">
        <v>0</v>
      </c>
      <c r="F4006">
        <v>0</v>
      </c>
      <c r="G4006">
        <v>0</v>
      </c>
      <c r="H4006">
        <v>0</v>
      </c>
      <c r="I4006">
        <v>137</v>
      </c>
      <c r="J4006" t="s">
        <v>1276</v>
      </c>
      <c r="K4006" t="str">
        <f>INDEX('Planning Periods'!$O$2:$O$540,MATCH('Table B Values'!A4006,'Planning Periods'!$A$2:$A$540,0))</f>
        <v>Alameda County</v>
      </c>
    </row>
    <row r="4007" spans="1:11">
      <c r="A4007" t="s">
        <v>987</v>
      </c>
      <c r="B4007">
        <v>2014</v>
      </c>
      <c r="C4007">
        <v>0</v>
      </c>
      <c r="D4007">
        <v>0</v>
      </c>
      <c r="E4007">
        <v>0</v>
      </c>
      <c r="F4007">
        <v>0</v>
      </c>
      <c r="G4007">
        <v>0</v>
      </c>
      <c r="H4007">
        <v>6</v>
      </c>
      <c r="I4007">
        <v>21</v>
      </c>
      <c r="J4007" t="s">
        <v>1276</v>
      </c>
      <c r="K4007" t="str">
        <f>INDEX('Planning Periods'!$O$2:$O$540,MATCH('Table B Values'!A4007,'Planning Periods'!$A$2:$A$540,0))</f>
        <v>Los Angeles County</v>
      </c>
    </row>
    <row r="4008" spans="1:11">
      <c r="A4008" t="s">
        <v>1270</v>
      </c>
      <c r="B4008">
        <v>2014</v>
      </c>
      <c r="C4008">
        <v>0</v>
      </c>
      <c r="D4008">
        <v>0</v>
      </c>
      <c r="E4008">
        <v>0</v>
      </c>
      <c r="F4008">
        <v>0</v>
      </c>
      <c r="G4008">
        <v>0</v>
      </c>
      <c r="H4008">
        <v>0</v>
      </c>
      <c r="I4008">
        <v>0</v>
      </c>
      <c r="J4008" t="s">
        <v>1276</v>
      </c>
      <c r="K4008" t="str">
        <f>INDEX('Planning Periods'!$O$2:$O$540,MATCH('Table B Values'!A4008,'Planning Periods'!$A$2:$A$540,0))</f>
        <v>Monterey County</v>
      </c>
    </row>
    <row r="4009" spans="1:11">
      <c r="A4009" t="s">
        <v>980</v>
      </c>
      <c r="B4009">
        <v>2014</v>
      </c>
      <c r="C4009">
        <v>10</v>
      </c>
      <c r="D4009">
        <v>0</v>
      </c>
      <c r="E4009">
        <v>72</v>
      </c>
      <c r="F4009">
        <v>2</v>
      </c>
      <c r="G4009">
        <v>0</v>
      </c>
      <c r="H4009">
        <v>0</v>
      </c>
      <c r="I4009">
        <v>0</v>
      </c>
      <c r="J4009" t="s">
        <v>1276</v>
      </c>
      <c r="K4009" t="str">
        <f>INDEX('Planning Periods'!$O$2:$O$540,MATCH('Table B Values'!A4009,'Planning Periods'!$A$2:$A$540,0))</f>
        <v>Nevada County</v>
      </c>
    </row>
    <row r="4010" spans="1:11">
      <c r="A4010" t="s">
        <v>1193</v>
      </c>
      <c r="B4010">
        <v>2014</v>
      </c>
      <c r="C4010">
        <v>0</v>
      </c>
      <c r="D4010">
        <v>0</v>
      </c>
      <c r="E4010">
        <v>0</v>
      </c>
      <c r="F4010">
        <v>0</v>
      </c>
      <c r="G4010">
        <v>0</v>
      </c>
      <c r="H4010">
        <v>7</v>
      </c>
      <c r="I4010">
        <v>0</v>
      </c>
      <c r="J4010" t="s">
        <v>1276</v>
      </c>
      <c r="K4010" t="str">
        <f>INDEX('Planning Periods'!$O$2:$O$540,MATCH('Table B Values'!A4010,'Planning Periods'!$A$2:$A$540,0))</f>
        <v>Monterey County</v>
      </c>
    </row>
    <row r="4011" spans="1:11">
      <c r="A4011" t="s">
        <v>767</v>
      </c>
      <c r="B4011">
        <v>2014</v>
      </c>
      <c r="C4011">
        <v>0</v>
      </c>
      <c r="D4011">
        <v>0</v>
      </c>
      <c r="E4011">
        <v>0</v>
      </c>
      <c r="F4011">
        <v>0</v>
      </c>
      <c r="G4011">
        <v>0</v>
      </c>
      <c r="H4011">
        <v>0</v>
      </c>
      <c r="I4011">
        <v>132</v>
      </c>
      <c r="J4011" t="s">
        <v>1276</v>
      </c>
      <c r="K4011" t="str">
        <f>INDEX('Planning Periods'!$O$2:$O$540,MATCH('Table B Values'!A4011,'Planning Periods'!$A$2:$A$540,0))</f>
        <v>Santa Barbara County</v>
      </c>
    </row>
    <row r="4012" spans="1:11">
      <c r="A4012" t="s">
        <v>813</v>
      </c>
      <c r="B4012">
        <v>2014</v>
      </c>
      <c r="C4012">
        <v>71</v>
      </c>
      <c r="D4012">
        <v>0</v>
      </c>
      <c r="E4012">
        <v>48</v>
      </c>
      <c r="F4012">
        <v>0</v>
      </c>
      <c r="G4012">
        <v>0</v>
      </c>
      <c r="H4012">
        <v>0</v>
      </c>
      <c r="I4012">
        <v>532</v>
      </c>
      <c r="J4012" t="s">
        <v>1276</v>
      </c>
      <c r="K4012" t="str">
        <f>INDEX('Planning Periods'!$O$2:$O$540,MATCH('Table B Values'!A4012,'Planning Periods'!$A$2:$A$540,0))</f>
        <v>Los Angeles County</v>
      </c>
    </row>
    <row r="4013" spans="1:11">
      <c r="A4013" t="s">
        <v>978</v>
      </c>
      <c r="B4013">
        <v>2014</v>
      </c>
      <c r="C4013">
        <v>0</v>
      </c>
      <c r="D4013">
        <v>0</v>
      </c>
      <c r="E4013">
        <v>0</v>
      </c>
      <c r="F4013">
        <v>0</v>
      </c>
      <c r="G4013">
        <v>0</v>
      </c>
      <c r="H4013">
        <v>0</v>
      </c>
      <c r="I4013">
        <v>48</v>
      </c>
      <c r="J4013" t="s">
        <v>1276</v>
      </c>
      <c r="K4013" t="str">
        <f>INDEX('Planning Periods'!$O$2:$O$540,MATCH('Table B Values'!A4013,'Planning Periods'!$A$2:$A$540,0))</f>
        <v>Los Angeles County</v>
      </c>
    </row>
    <row r="4014" spans="1:11">
      <c r="A4014" t="s">
        <v>976</v>
      </c>
      <c r="B4014">
        <v>2014</v>
      </c>
      <c r="C4014">
        <v>1</v>
      </c>
      <c r="D4014">
        <v>0</v>
      </c>
      <c r="E4014">
        <v>2</v>
      </c>
      <c r="F4014">
        <v>1</v>
      </c>
      <c r="G4014">
        <v>0</v>
      </c>
      <c r="H4014">
        <v>1</v>
      </c>
      <c r="I4014">
        <v>4</v>
      </c>
      <c r="J4014" t="s">
        <v>1276</v>
      </c>
      <c r="K4014" t="str">
        <f>INDEX('Planning Periods'!$O$2:$O$540,MATCH('Table B Values'!A4014,'Planning Periods'!$A$2:$A$540,0))</f>
        <v>Glenn County</v>
      </c>
    </row>
    <row r="4015" spans="1:11">
      <c r="A4015" t="s">
        <v>1005</v>
      </c>
      <c r="B4015">
        <v>2014</v>
      </c>
      <c r="C4015">
        <v>41</v>
      </c>
      <c r="D4015">
        <v>0</v>
      </c>
      <c r="E4015">
        <v>0</v>
      </c>
      <c r="F4015">
        <v>0</v>
      </c>
      <c r="G4015">
        <v>0</v>
      </c>
      <c r="H4015">
        <v>2</v>
      </c>
      <c r="I4015">
        <v>20</v>
      </c>
      <c r="J4015" t="s">
        <v>1276</v>
      </c>
      <c r="K4015" t="str">
        <f>INDEX('Planning Periods'!$O$2:$O$540,MATCH('Table B Values'!A4015,'Planning Periods'!$A$2:$A$540,0))</f>
        <v>Los Angeles County</v>
      </c>
    </row>
    <row r="4016" spans="1:11">
      <c r="A4016" t="s">
        <v>819</v>
      </c>
      <c r="B4016">
        <v>2014</v>
      </c>
      <c r="C4016">
        <v>49</v>
      </c>
      <c r="D4016">
        <v>0</v>
      </c>
      <c r="E4016">
        <v>14</v>
      </c>
      <c r="F4016">
        <v>0</v>
      </c>
      <c r="G4016">
        <v>0</v>
      </c>
      <c r="H4016">
        <v>74</v>
      </c>
      <c r="I4016">
        <v>505</v>
      </c>
      <c r="J4016" t="s">
        <v>1276</v>
      </c>
      <c r="K4016" t="str">
        <f>INDEX('Planning Periods'!$O$2:$O$540,MATCH('Table B Values'!A4016,'Planning Periods'!$A$2:$A$540,0))</f>
        <v>Sacramento County</v>
      </c>
    </row>
    <row r="4017" spans="1:11">
      <c r="A4017" t="s">
        <v>1129</v>
      </c>
      <c r="B4017">
        <v>2014</v>
      </c>
      <c r="C4017">
        <v>5</v>
      </c>
      <c r="D4017">
        <v>0</v>
      </c>
      <c r="E4017">
        <v>0</v>
      </c>
      <c r="F4017">
        <v>0</v>
      </c>
      <c r="G4017">
        <v>0</v>
      </c>
      <c r="H4017">
        <v>7</v>
      </c>
      <c r="I4017">
        <v>176</v>
      </c>
      <c r="J4017" t="s">
        <v>1276</v>
      </c>
      <c r="K4017" t="str">
        <f>INDEX('Planning Periods'!$O$2:$O$540,MATCH('Table B Values'!A4017,'Planning Periods'!$A$2:$A$540,0))</f>
        <v>Alameda County</v>
      </c>
    </row>
    <row r="4018" spans="1:11">
      <c r="A4018" t="s">
        <v>882</v>
      </c>
      <c r="B4018">
        <v>2014</v>
      </c>
      <c r="C4018">
        <v>1</v>
      </c>
      <c r="D4018">
        <v>0</v>
      </c>
      <c r="E4018">
        <v>55</v>
      </c>
      <c r="F4018">
        <v>0</v>
      </c>
      <c r="G4018">
        <v>0</v>
      </c>
      <c r="H4018">
        <v>13</v>
      </c>
      <c r="I4018">
        <v>343</v>
      </c>
      <c r="J4018" t="s">
        <v>1276</v>
      </c>
      <c r="K4018" t="str">
        <f>INDEX('Planning Periods'!$O$2:$O$540,MATCH('Table B Values'!A4018,'Planning Periods'!$A$2:$A$540,0))</f>
        <v>El Dorado County</v>
      </c>
    </row>
    <row r="4019" spans="1:11">
      <c r="A4019" t="s">
        <v>1014</v>
      </c>
      <c r="B4019">
        <v>2014</v>
      </c>
      <c r="C4019">
        <v>0</v>
      </c>
      <c r="D4019">
        <v>0</v>
      </c>
      <c r="E4019">
        <v>0</v>
      </c>
      <c r="F4019">
        <v>0</v>
      </c>
      <c r="G4019">
        <v>0</v>
      </c>
      <c r="H4019">
        <v>8</v>
      </c>
      <c r="I4019">
        <v>24</v>
      </c>
      <c r="J4019" t="s">
        <v>1276</v>
      </c>
      <c r="K4019" t="str">
        <f>INDEX('Planning Periods'!$O$2:$O$540,MATCH('Table B Values'!A4019,'Planning Periods'!$A$2:$A$540,0))</f>
        <v>San Diego County</v>
      </c>
    </row>
    <row r="4020" spans="1:11">
      <c r="A4020" t="s">
        <v>1012</v>
      </c>
      <c r="B4020">
        <v>2014</v>
      </c>
      <c r="C4020">
        <v>0</v>
      </c>
      <c r="D4020">
        <v>0</v>
      </c>
      <c r="E4020">
        <v>3</v>
      </c>
      <c r="F4020">
        <v>0</v>
      </c>
      <c r="G4020">
        <v>0</v>
      </c>
      <c r="H4020">
        <v>0</v>
      </c>
      <c r="I4020">
        <v>43</v>
      </c>
      <c r="J4020" t="s">
        <v>1276</v>
      </c>
      <c r="K4020" t="str">
        <f>INDEX('Planning Periods'!$O$2:$O$540,MATCH('Table B Values'!A4020,'Planning Periods'!$A$2:$A$540,0))</f>
        <v>Imperial County</v>
      </c>
    </row>
    <row r="4021" spans="1:11">
      <c r="A4021" t="s">
        <v>1127</v>
      </c>
      <c r="B4021">
        <v>2014</v>
      </c>
      <c r="C4021">
        <v>56</v>
      </c>
      <c r="D4021">
        <v>0</v>
      </c>
      <c r="E4021">
        <v>0</v>
      </c>
      <c r="F4021">
        <v>0</v>
      </c>
      <c r="G4021">
        <v>0</v>
      </c>
      <c r="H4021">
        <v>0</v>
      </c>
      <c r="I4021">
        <v>6</v>
      </c>
      <c r="J4021" t="s">
        <v>1276</v>
      </c>
      <c r="K4021" t="str">
        <f>INDEX('Planning Periods'!$O$2:$O$540,MATCH('Table B Values'!A4021,'Planning Periods'!$A$2:$A$540,0))</f>
        <v>Contra Costa County</v>
      </c>
    </row>
    <row r="4022" spans="1:11">
      <c r="A4022" t="s">
        <v>1007</v>
      </c>
      <c r="B4022">
        <v>2014</v>
      </c>
      <c r="C4022">
        <v>1</v>
      </c>
      <c r="D4022">
        <v>0</v>
      </c>
      <c r="E4022">
        <v>8</v>
      </c>
      <c r="F4022">
        <v>0</v>
      </c>
      <c r="G4022">
        <v>0</v>
      </c>
      <c r="H4022">
        <v>3</v>
      </c>
      <c r="I4022">
        <v>150</v>
      </c>
      <c r="J4022" t="s">
        <v>1276</v>
      </c>
      <c r="K4022" t="str">
        <f>INDEX('Planning Periods'!$O$2:$O$540,MATCH('Table B Values'!A4022,'Planning Periods'!$A$2:$A$540,0))</f>
        <v>San Diego County</v>
      </c>
    </row>
    <row r="4023" spans="1:11">
      <c r="A4023" t="s">
        <v>973</v>
      </c>
      <c r="B4023">
        <v>2014</v>
      </c>
      <c r="C4023">
        <v>0</v>
      </c>
      <c r="D4023">
        <v>0</v>
      </c>
      <c r="E4023">
        <v>0</v>
      </c>
      <c r="F4023">
        <v>0</v>
      </c>
      <c r="G4023">
        <v>0</v>
      </c>
      <c r="H4023">
        <v>0</v>
      </c>
      <c r="I4023">
        <v>0</v>
      </c>
      <c r="J4023" t="s">
        <v>1276</v>
      </c>
      <c r="K4023" t="str">
        <f>INDEX('Planning Periods'!$O$2:$O$540,MATCH('Table B Values'!A4023,'Planning Periods'!$A$2:$A$540,0))</f>
        <v>Humboldt County</v>
      </c>
    </row>
    <row r="4024" spans="1:11">
      <c r="A4024" t="s">
        <v>870</v>
      </c>
      <c r="B4024">
        <v>2014</v>
      </c>
      <c r="C4024">
        <v>0</v>
      </c>
      <c r="D4024">
        <v>0</v>
      </c>
      <c r="E4024">
        <v>0</v>
      </c>
      <c r="F4024">
        <v>0</v>
      </c>
      <c r="G4024">
        <v>0</v>
      </c>
      <c r="H4024">
        <v>68</v>
      </c>
      <c r="I4024">
        <v>205</v>
      </c>
      <c r="J4024" t="s">
        <v>1276</v>
      </c>
      <c r="K4024" t="str">
        <f>INDEX('Planning Periods'!$O$2:$O$540,MATCH('Table B Values'!A4024,'Planning Periods'!$A$2:$A$540,0))</f>
        <v>Sacramento County</v>
      </c>
    </row>
    <row r="4025" spans="1:11">
      <c r="A4025" t="s">
        <v>964</v>
      </c>
      <c r="B4025">
        <v>2014</v>
      </c>
      <c r="C4025">
        <v>63</v>
      </c>
      <c r="D4025">
        <v>0</v>
      </c>
      <c r="E4025">
        <v>0</v>
      </c>
      <c r="F4025">
        <v>0</v>
      </c>
      <c r="G4025">
        <v>0</v>
      </c>
      <c r="H4025">
        <v>0</v>
      </c>
      <c r="I4025">
        <v>258</v>
      </c>
      <c r="J4025" t="s">
        <v>1276</v>
      </c>
      <c r="K4025" t="str">
        <f>INDEX('Planning Periods'!$O$2:$O$540,MATCH('Table B Values'!A4025,'Planning Periods'!$A$2:$A$540,0))</f>
        <v>San Bernardino County</v>
      </c>
    </row>
    <row r="4026" spans="1:11">
      <c r="A4026" t="s">
        <v>1131</v>
      </c>
      <c r="B4026">
        <v>2014</v>
      </c>
      <c r="C4026">
        <v>0</v>
      </c>
      <c r="D4026">
        <v>0</v>
      </c>
      <c r="E4026">
        <v>0</v>
      </c>
      <c r="F4026">
        <v>0</v>
      </c>
      <c r="G4026">
        <v>0</v>
      </c>
      <c r="H4026">
        <v>6</v>
      </c>
      <c r="I4026">
        <v>319</v>
      </c>
      <c r="J4026" t="s">
        <v>1276</v>
      </c>
      <c r="K4026" t="str">
        <f>INDEX('Planning Periods'!$O$2:$O$540,MATCH('Table B Values'!A4026,'Planning Periods'!$A$2:$A$540,0))</f>
        <v>Solano County</v>
      </c>
    </row>
    <row r="4027" spans="1:11">
      <c r="A4027" t="s">
        <v>903</v>
      </c>
      <c r="B4027">
        <v>2014</v>
      </c>
      <c r="C4027">
        <v>0</v>
      </c>
      <c r="D4027">
        <v>0</v>
      </c>
      <c r="E4027">
        <v>0</v>
      </c>
      <c r="F4027">
        <v>0</v>
      </c>
      <c r="G4027">
        <v>0</v>
      </c>
      <c r="H4027">
        <v>0</v>
      </c>
      <c r="I4027">
        <v>56</v>
      </c>
      <c r="J4027" t="s">
        <v>1276</v>
      </c>
      <c r="K4027" t="str">
        <f>INDEX('Planning Periods'!$O$2:$O$540,MATCH('Table B Values'!A4027,'Planning Periods'!$A$2:$A$540,0))</f>
        <v>San Diego County</v>
      </c>
    </row>
    <row r="4028" spans="1:11">
      <c r="A4028" t="s">
        <v>969</v>
      </c>
      <c r="B4028">
        <v>2014</v>
      </c>
      <c r="C4028">
        <v>0</v>
      </c>
      <c r="D4028">
        <v>0</v>
      </c>
      <c r="E4028">
        <v>0</v>
      </c>
      <c r="F4028">
        <v>0</v>
      </c>
      <c r="G4028">
        <v>0</v>
      </c>
      <c r="H4028">
        <v>0</v>
      </c>
      <c r="I4028">
        <v>7</v>
      </c>
      <c r="J4028" t="s">
        <v>1276</v>
      </c>
      <c r="K4028" t="str">
        <f>INDEX('Planning Periods'!$O$2:$O$540,MATCH('Table B Values'!A4028,'Planning Periods'!$A$2:$A$540,0))</f>
        <v>Humboldt County</v>
      </c>
    </row>
    <row r="4029" spans="1:11">
      <c r="A4029" t="s">
        <v>1130</v>
      </c>
      <c r="B4029">
        <v>2014</v>
      </c>
      <c r="C4029">
        <v>0</v>
      </c>
      <c r="D4029">
        <v>0</v>
      </c>
      <c r="E4029">
        <v>0</v>
      </c>
      <c r="F4029">
        <v>0</v>
      </c>
      <c r="G4029">
        <v>0</v>
      </c>
      <c r="H4029">
        <v>2</v>
      </c>
      <c r="I4029">
        <v>6</v>
      </c>
      <c r="J4029" t="s">
        <v>1276</v>
      </c>
      <c r="K4029" t="str">
        <f>INDEX('Planning Periods'!$O$2:$O$540,MATCH('Table B Values'!A4029,'Planning Periods'!$A$2:$A$540,0))</f>
        <v>Marin County</v>
      </c>
    </row>
    <row r="4030" spans="1:11">
      <c r="A4030" t="s">
        <v>888</v>
      </c>
      <c r="B4030">
        <v>2014</v>
      </c>
      <c r="C4030">
        <v>9</v>
      </c>
      <c r="D4030">
        <v>0</v>
      </c>
      <c r="E4030">
        <v>14</v>
      </c>
      <c r="F4030">
        <v>0</v>
      </c>
      <c r="G4030">
        <v>0</v>
      </c>
      <c r="H4030">
        <v>438</v>
      </c>
      <c r="I4030">
        <v>333</v>
      </c>
      <c r="J4030" t="s">
        <v>1276</v>
      </c>
      <c r="K4030" t="str">
        <f>INDEX('Planning Periods'!$O$2:$O$540,MATCH('Table B Values'!A4030,'Planning Periods'!$A$2:$A$540,0))</f>
        <v>Placer County</v>
      </c>
    </row>
    <row r="4031" spans="1:11">
      <c r="A4031" t="s">
        <v>1225</v>
      </c>
      <c r="B4031">
        <v>2014</v>
      </c>
      <c r="C4031">
        <v>0</v>
      </c>
      <c r="D4031">
        <v>0</v>
      </c>
      <c r="E4031">
        <v>0</v>
      </c>
      <c r="F4031">
        <v>0</v>
      </c>
      <c r="G4031">
        <v>0</v>
      </c>
      <c r="H4031">
        <v>0</v>
      </c>
      <c r="I4031">
        <v>0</v>
      </c>
      <c r="J4031" t="s">
        <v>1276</v>
      </c>
      <c r="K4031" t="str">
        <f>INDEX('Planning Periods'!$O$2:$O$540,MATCH('Table B Values'!A4031,'Planning Periods'!$A$2:$A$540,0))</f>
        <v>Marin County</v>
      </c>
    </row>
    <row r="4032" spans="1:11">
      <c r="A4032" t="s">
        <v>778</v>
      </c>
      <c r="B4032">
        <v>2014</v>
      </c>
      <c r="C4032">
        <v>78</v>
      </c>
      <c r="D4032">
        <v>24</v>
      </c>
      <c r="E4032">
        <v>95</v>
      </c>
      <c r="F4032">
        <v>28</v>
      </c>
      <c r="G4032">
        <v>0</v>
      </c>
      <c r="H4032">
        <v>21</v>
      </c>
      <c r="I4032">
        <v>95</v>
      </c>
      <c r="J4032" t="s">
        <v>1276</v>
      </c>
      <c r="K4032" t="str">
        <f>INDEX('Planning Periods'!$O$2:$O$540,MATCH('Table B Values'!A4032,'Planning Periods'!$A$2:$A$540,0))</f>
        <v>Sacramento County</v>
      </c>
    </row>
    <row r="4033" spans="1:11">
      <c r="A4033" t="s">
        <v>954</v>
      </c>
      <c r="B4033">
        <v>2014</v>
      </c>
      <c r="C4033">
        <v>0</v>
      </c>
      <c r="D4033">
        <v>0</v>
      </c>
      <c r="E4033">
        <v>0</v>
      </c>
      <c r="F4033">
        <v>0</v>
      </c>
      <c r="G4033">
        <v>0</v>
      </c>
      <c r="H4033">
        <v>0</v>
      </c>
      <c r="I4033">
        <v>0</v>
      </c>
      <c r="J4033" t="s">
        <v>1276</v>
      </c>
      <c r="K4033" t="str">
        <f>INDEX('Planning Periods'!$O$2:$O$540,MATCH('Table B Values'!A4033,'Planning Periods'!$A$2:$A$540,0))</f>
        <v>Los Angeles County</v>
      </c>
    </row>
    <row r="4034" spans="1:11">
      <c r="A4034" t="s">
        <v>845</v>
      </c>
      <c r="B4034">
        <v>2014</v>
      </c>
      <c r="C4034">
        <v>43</v>
      </c>
      <c r="D4034">
        <v>0</v>
      </c>
      <c r="E4034">
        <v>45</v>
      </c>
      <c r="F4034">
        <v>0</v>
      </c>
      <c r="G4034">
        <v>0</v>
      </c>
      <c r="H4034">
        <v>430</v>
      </c>
      <c r="I4034">
        <v>630</v>
      </c>
      <c r="J4034" t="s">
        <v>1276</v>
      </c>
      <c r="K4034" t="str">
        <f>INDEX('Planning Periods'!$O$2:$O$540,MATCH('Table B Values'!A4034,'Planning Periods'!$A$2:$A$540,0))</f>
        <v>Riverside County</v>
      </c>
    </row>
    <row r="4035" spans="1:11">
      <c r="A4035" t="s">
        <v>833</v>
      </c>
      <c r="B4035">
        <v>2014</v>
      </c>
      <c r="C4035">
        <v>0</v>
      </c>
      <c r="D4035">
        <v>0</v>
      </c>
      <c r="E4035">
        <v>0</v>
      </c>
      <c r="F4035">
        <v>0</v>
      </c>
      <c r="G4035">
        <v>0</v>
      </c>
      <c r="H4035">
        <v>37</v>
      </c>
      <c r="I4035">
        <v>360</v>
      </c>
      <c r="J4035" t="s">
        <v>1276</v>
      </c>
      <c r="K4035" t="str">
        <f>INDEX('Planning Periods'!$O$2:$O$540,MATCH('Table B Values'!A4035,'Planning Periods'!$A$2:$A$540,0))</f>
        <v>Placer County</v>
      </c>
    </row>
    <row r="4036" spans="1:11">
      <c r="A4036" t="s">
        <v>1224</v>
      </c>
      <c r="B4036">
        <v>2014</v>
      </c>
      <c r="C4036">
        <v>0</v>
      </c>
      <c r="D4036">
        <v>0</v>
      </c>
      <c r="E4036">
        <v>0</v>
      </c>
      <c r="F4036">
        <v>0</v>
      </c>
      <c r="G4036">
        <v>0</v>
      </c>
      <c r="H4036">
        <v>0</v>
      </c>
      <c r="I4036">
        <v>0</v>
      </c>
      <c r="J4036" t="s">
        <v>1276</v>
      </c>
      <c r="K4036" t="str">
        <f>INDEX('Planning Periods'!$O$2:$O$540,MATCH('Table B Values'!A4036,'Planning Periods'!$A$2:$A$540,0))</f>
        <v>Sonoma County</v>
      </c>
    </row>
    <row r="4037" spans="1:11">
      <c r="A4037" t="s">
        <v>1037</v>
      </c>
      <c r="B4037">
        <v>2014</v>
      </c>
      <c r="C4037">
        <v>0</v>
      </c>
      <c r="D4037">
        <v>0</v>
      </c>
      <c r="E4037">
        <v>0</v>
      </c>
      <c r="F4037">
        <v>0</v>
      </c>
      <c r="G4037">
        <v>0</v>
      </c>
      <c r="H4037">
        <v>97</v>
      </c>
      <c r="I4037" s="359">
        <v>228</v>
      </c>
      <c r="J4037" t="s">
        <v>1276</v>
      </c>
      <c r="K4037" t="str">
        <f>INDEX('Planning Periods'!$O$2:$O$540,MATCH('Table B Values'!A4037,'Planning Periods'!$A$2:$A$540,0))</f>
        <v>Sacramento County</v>
      </c>
    </row>
    <row r="4038" spans="1:11">
      <c r="A4038" t="s">
        <v>963</v>
      </c>
      <c r="B4038">
        <v>2014</v>
      </c>
      <c r="C4038">
        <v>57</v>
      </c>
      <c r="D4038">
        <v>0</v>
      </c>
      <c r="E4038">
        <v>18</v>
      </c>
      <c r="F4038">
        <v>0</v>
      </c>
      <c r="G4038">
        <v>0</v>
      </c>
      <c r="H4038">
        <v>0</v>
      </c>
      <c r="I4038">
        <v>90</v>
      </c>
      <c r="J4038" t="s">
        <v>1276</v>
      </c>
      <c r="K4038" t="str">
        <f>INDEX('Planning Periods'!$O$2:$O$540,MATCH('Table B Values'!A4038,'Planning Periods'!$A$2:$A$540,0))</f>
        <v>San Benito County</v>
      </c>
    </row>
    <row r="4039" spans="1:11">
      <c r="A4039" t="s">
        <v>957</v>
      </c>
      <c r="B4039">
        <v>2014</v>
      </c>
      <c r="C4039">
        <v>0</v>
      </c>
      <c r="D4039">
        <v>16</v>
      </c>
      <c r="E4039">
        <v>0</v>
      </c>
      <c r="F4039">
        <v>31</v>
      </c>
      <c r="G4039">
        <v>0</v>
      </c>
      <c r="H4039">
        <v>185</v>
      </c>
      <c r="I4039">
        <v>160</v>
      </c>
      <c r="J4039" t="s">
        <v>1276</v>
      </c>
      <c r="K4039" t="str">
        <f>INDEX('Planning Periods'!$O$2:$O$540,MATCH('Table B Values'!A4039,'Planning Periods'!$A$2:$A$540,0))</f>
        <v>San Bernardino County</v>
      </c>
    </row>
    <row r="4040" spans="1:11">
      <c r="A4040" t="s">
        <v>960</v>
      </c>
      <c r="B4040">
        <v>2014</v>
      </c>
      <c r="C4040">
        <v>0</v>
      </c>
      <c r="D4040">
        <v>0</v>
      </c>
      <c r="E4040">
        <v>0</v>
      </c>
      <c r="F4040">
        <v>0</v>
      </c>
      <c r="G4040">
        <v>0</v>
      </c>
      <c r="H4040">
        <v>0</v>
      </c>
      <c r="I4040">
        <v>1</v>
      </c>
      <c r="J4040" t="s">
        <v>1276</v>
      </c>
      <c r="K4040" t="str">
        <f>INDEX('Planning Periods'!$O$2:$O$540,MATCH('Table B Values'!A4040,'Planning Periods'!$A$2:$A$540,0))</f>
        <v>San Mateo County</v>
      </c>
    </row>
    <row r="4041" spans="1:11">
      <c r="A4041" t="s">
        <v>1280</v>
      </c>
      <c r="B4041">
        <v>2014</v>
      </c>
      <c r="C4041">
        <v>0</v>
      </c>
      <c r="D4041">
        <v>0</v>
      </c>
      <c r="E4041">
        <v>0</v>
      </c>
      <c r="F4041">
        <v>0</v>
      </c>
      <c r="G4041">
        <v>0</v>
      </c>
      <c r="H4041">
        <v>3</v>
      </c>
      <c r="I4041">
        <v>27</v>
      </c>
      <c r="J4041" t="s">
        <v>1276</v>
      </c>
      <c r="K4041" t="str">
        <f>INDEX('Planning Periods'!$O$2:$O$540,MATCH('Table B Values'!A4041,'Planning Periods'!$A$2:$A$540,0))</f>
        <v>Marin County</v>
      </c>
    </row>
    <row r="4042" spans="1:11">
      <c r="A4042" t="s">
        <v>1279</v>
      </c>
      <c r="B4042">
        <v>2014</v>
      </c>
      <c r="C4042">
        <v>0</v>
      </c>
      <c r="D4042">
        <v>0</v>
      </c>
      <c r="E4042">
        <v>0</v>
      </c>
      <c r="F4042">
        <v>0</v>
      </c>
      <c r="G4042">
        <v>0</v>
      </c>
      <c r="H4042">
        <v>4</v>
      </c>
      <c r="I4042">
        <v>19</v>
      </c>
      <c r="J4042" t="s">
        <v>1276</v>
      </c>
      <c r="K4042" t="str">
        <f>INDEX('Planning Periods'!$O$2:$O$540,MATCH('Table B Values'!A4042,'Planning Periods'!$A$2:$A$540,0))</f>
        <v>Napa County</v>
      </c>
    </row>
    <row r="4043" spans="1:11">
      <c r="A4043" t="s">
        <v>968</v>
      </c>
      <c r="B4043">
        <v>2014</v>
      </c>
      <c r="C4043">
        <v>0</v>
      </c>
      <c r="D4043">
        <v>0</v>
      </c>
      <c r="E4043">
        <v>0</v>
      </c>
      <c r="F4043">
        <v>0</v>
      </c>
      <c r="G4043">
        <v>0</v>
      </c>
      <c r="H4043">
        <v>0</v>
      </c>
      <c r="I4043">
        <v>74</v>
      </c>
      <c r="J4043" t="s">
        <v>1276</v>
      </c>
      <c r="K4043" t="str">
        <f>INDEX('Planning Periods'!$O$2:$O$540,MATCH('Table B Values'!A4043,'Planning Periods'!$A$2:$A$540,0))</f>
        <v>Monterey County</v>
      </c>
    </row>
    <row r="4044" spans="1:11">
      <c r="A4044" t="s">
        <v>970</v>
      </c>
      <c r="B4044">
        <v>2014</v>
      </c>
      <c r="C4044">
        <v>9</v>
      </c>
      <c r="D4044">
        <v>0</v>
      </c>
      <c r="E4044">
        <v>16</v>
      </c>
      <c r="F4044">
        <v>0</v>
      </c>
      <c r="G4044">
        <v>0</v>
      </c>
      <c r="H4044">
        <v>2</v>
      </c>
      <c r="I4044">
        <v>1</v>
      </c>
      <c r="J4044" t="s">
        <v>1276</v>
      </c>
      <c r="K4044" t="str">
        <f>INDEX('Planning Periods'!$O$2:$O$540,MATCH('Table B Values'!A4044,'Planning Periods'!$A$2:$A$540,0))</f>
        <v>Marin County</v>
      </c>
    </row>
    <row r="4045" spans="1:11">
      <c r="A4045" t="s">
        <v>858</v>
      </c>
      <c r="B4045">
        <v>2014</v>
      </c>
      <c r="C4045">
        <v>0</v>
      </c>
      <c r="D4045">
        <v>0</v>
      </c>
      <c r="E4045">
        <v>0</v>
      </c>
      <c r="F4045">
        <v>0</v>
      </c>
      <c r="G4045">
        <v>0</v>
      </c>
      <c r="H4045">
        <v>0</v>
      </c>
      <c r="I4045">
        <v>388</v>
      </c>
      <c r="J4045" t="s">
        <v>1276</v>
      </c>
      <c r="K4045" t="str">
        <f>INDEX('Planning Periods'!$O$2:$O$540,MATCH('Table B Values'!A4045,'Planning Periods'!$A$2:$A$540,0))</f>
        <v>San Bernardino County</v>
      </c>
    </row>
    <row r="4046" spans="1:11">
      <c r="A4046" t="s">
        <v>832</v>
      </c>
      <c r="B4046">
        <v>2014</v>
      </c>
      <c r="C4046">
        <v>0</v>
      </c>
      <c r="D4046">
        <v>0</v>
      </c>
      <c r="E4046">
        <v>0</v>
      </c>
      <c r="F4046">
        <v>0</v>
      </c>
      <c r="G4046">
        <v>0</v>
      </c>
      <c r="H4046">
        <v>0</v>
      </c>
      <c r="I4046">
        <v>4</v>
      </c>
      <c r="J4046" t="s">
        <v>1276</v>
      </c>
      <c r="K4046" t="str">
        <f>INDEX('Planning Periods'!$O$2:$O$540,MATCH('Table B Values'!A4046,'Planning Periods'!$A$2:$A$540,0))</f>
        <v>Los Angeles County</v>
      </c>
    </row>
    <row r="4047" spans="1:11">
      <c r="A4047" t="s">
        <v>1288</v>
      </c>
      <c r="B4047">
        <v>2014</v>
      </c>
      <c r="C4047">
        <v>0</v>
      </c>
      <c r="D4047">
        <v>0</v>
      </c>
      <c r="E4047">
        <v>0</v>
      </c>
      <c r="F4047">
        <v>0</v>
      </c>
      <c r="G4047">
        <v>0</v>
      </c>
      <c r="H4047">
        <v>0</v>
      </c>
      <c r="I4047">
        <v>0</v>
      </c>
      <c r="J4047" t="s">
        <v>1276</v>
      </c>
      <c r="K4047" t="str">
        <f>INDEX('Planning Periods'!$O$2:$O$540,MATCH('Table B Values'!A4047,'Planning Periods'!$A$2:$A$540,0))</f>
        <v>Orange County</v>
      </c>
    </row>
    <row r="4048" spans="1:11">
      <c r="A4048" t="s">
        <v>866</v>
      </c>
      <c r="B4048">
        <v>2014</v>
      </c>
      <c r="C4048">
        <v>0</v>
      </c>
      <c r="D4048">
        <v>0</v>
      </c>
      <c r="E4048">
        <v>0</v>
      </c>
      <c r="F4048">
        <v>0</v>
      </c>
      <c r="G4048">
        <v>0</v>
      </c>
      <c r="H4048">
        <v>0</v>
      </c>
      <c r="I4048">
        <v>254</v>
      </c>
      <c r="J4048" t="s">
        <v>1276</v>
      </c>
      <c r="K4048" t="str">
        <f>INDEX('Planning Periods'!$O$2:$O$540,MATCH('Table B Values'!A4048,'Planning Periods'!$A$2:$A$540,0))</f>
        <v>Sacramento County</v>
      </c>
    </row>
    <row r="4049" spans="1:11">
      <c r="A4049" t="s">
        <v>1287</v>
      </c>
      <c r="B4049">
        <v>2014</v>
      </c>
      <c r="C4049">
        <v>0</v>
      </c>
      <c r="D4049">
        <v>0</v>
      </c>
      <c r="E4049">
        <v>0</v>
      </c>
      <c r="F4049">
        <v>0</v>
      </c>
      <c r="G4049">
        <v>0</v>
      </c>
      <c r="H4049">
        <v>1</v>
      </c>
      <c r="I4049">
        <v>0</v>
      </c>
      <c r="J4049" t="s">
        <v>1276</v>
      </c>
      <c r="K4049" t="str">
        <f>INDEX('Planning Periods'!$O$2:$O$540,MATCH('Table B Values'!A4049,'Planning Periods'!$A$2:$A$540,0))</f>
        <v>Mendocino County</v>
      </c>
    </row>
    <row r="4050" spans="1:11">
      <c r="A4050" t="s">
        <v>1226</v>
      </c>
      <c r="B4050">
        <v>2014</v>
      </c>
      <c r="C4050">
        <v>0</v>
      </c>
      <c r="D4050">
        <v>0</v>
      </c>
      <c r="E4050">
        <v>0</v>
      </c>
      <c r="F4050">
        <v>0</v>
      </c>
      <c r="G4050">
        <v>0</v>
      </c>
      <c r="H4050">
        <v>5</v>
      </c>
      <c r="I4050" s="359">
        <v>34</v>
      </c>
      <c r="J4050" t="s">
        <v>1276</v>
      </c>
      <c r="K4050" t="str">
        <f>INDEX('Planning Periods'!$O$2:$O$540,MATCH('Table B Values'!A4050,'Planning Periods'!$A$2:$A$540,0))</f>
        <v>Tulare County</v>
      </c>
    </row>
    <row r="4051" spans="1:11">
      <c r="A4051" t="s">
        <v>863</v>
      </c>
      <c r="B4051">
        <v>2014</v>
      </c>
      <c r="C4051">
        <v>0</v>
      </c>
      <c r="D4051">
        <v>0</v>
      </c>
      <c r="E4051">
        <v>0</v>
      </c>
      <c r="F4051">
        <v>0</v>
      </c>
      <c r="G4051">
        <v>0</v>
      </c>
      <c r="H4051">
        <v>0</v>
      </c>
      <c r="I4051">
        <v>11</v>
      </c>
      <c r="J4051" t="s">
        <v>1276</v>
      </c>
      <c r="K4051" t="str">
        <f>INDEX('Planning Periods'!$O$2:$O$540,MATCH('Table B Values'!A4051,'Planning Periods'!$A$2:$A$540,0))</f>
        <v>San Diego County</v>
      </c>
    </row>
    <row r="4052" spans="1:11">
      <c r="A4052" t="s">
        <v>835</v>
      </c>
      <c r="B4052">
        <v>2014</v>
      </c>
      <c r="C4052">
        <v>0</v>
      </c>
      <c r="D4052">
        <v>0</v>
      </c>
      <c r="E4052">
        <v>26</v>
      </c>
      <c r="F4052">
        <v>0</v>
      </c>
      <c r="G4052">
        <v>0</v>
      </c>
      <c r="H4052">
        <v>1</v>
      </c>
      <c r="I4052">
        <v>0</v>
      </c>
      <c r="J4052" t="s">
        <v>1276</v>
      </c>
      <c r="K4052" t="str">
        <f>INDEX('Planning Periods'!$O$2:$O$540,MATCH('Table B Values'!A4052,'Planning Periods'!$A$2:$A$540,0))</f>
        <v>Tehama County</v>
      </c>
    </row>
    <row r="4053" spans="1:11">
      <c r="A4053" t="s">
        <v>1228</v>
      </c>
      <c r="B4053">
        <v>2014</v>
      </c>
      <c r="C4053">
        <v>0</v>
      </c>
      <c r="D4053">
        <v>0</v>
      </c>
      <c r="E4053">
        <v>0</v>
      </c>
      <c r="F4053">
        <v>0</v>
      </c>
      <c r="G4053">
        <v>0</v>
      </c>
      <c r="H4053">
        <v>0</v>
      </c>
      <c r="I4053">
        <v>1</v>
      </c>
      <c r="J4053" t="s">
        <v>1276</v>
      </c>
      <c r="K4053" t="str">
        <f>INDEX('Planning Periods'!$O$2:$O$540,MATCH('Table B Values'!A4053,'Planning Periods'!$A$2:$A$540,0))</f>
        <v>Fresno County</v>
      </c>
    </row>
    <row r="4054" spans="1:11">
      <c r="A4054" t="s">
        <v>843</v>
      </c>
      <c r="B4054">
        <v>2014</v>
      </c>
      <c r="C4054">
        <v>0</v>
      </c>
      <c r="D4054">
        <v>0</v>
      </c>
      <c r="E4054">
        <v>0</v>
      </c>
      <c r="F4054">
        <v>0</v>
      </c>
      <c r="G4054">
        <v>0</v>
      </c>
      <c r="H4054">
        <v>0</v>
      </c>
      <c r="I4054" s="359">
        <v>76</v>
      </c>
      <c r="J4054" t="s">
        <v>1276</v>
      </c>
      <c r="K4054" t="str">
        <f>INDEX('Planning Periods'!$O$2:$O$540,MATCH('Table B Values'!A4054,'Planning Periods'!$A$2:$A$540,0))</f>
        <v>San Bernardino County</v>
      </c>
    </row>
    <row r="4055" spans="1:11">
      <c r="A4055" t="s">
        <v>1229</v>
      </c>
      <c r="B4055">
        <v>2014</v>
      </c>
      <c r="C4055">
        <v>7</v>
      </c>
      <c r="D4055">
        <v>0</v>
      </c>
      <c r="E4055">
        <v>54</v>
      </c>
      <c r="F4055">
        <v>0</v>
      </c>
      <c r="G4055">
        <v>0</v>
      </c>
      <c r="H4055">
        <v>0</v>
      </c>
      <c r="I4055">
        <v>65</v>
      </c>
      <c r="J4055" t="s">
        <v>1276</v>
      </c>
      <c r="K4055" t="str">
        <f>INDEX('Planning Periods'!$O$2:$O$540,MATCH('Table B Values'!A4055,'Planning Periods'!$A$2:$A$540,0))</f>
        <v>Contra Costa County</v>
      </c>
    </row>
    <row r="4056" spans="1:11">
      <c r="A4056" t="s">
        <v>1230</v>
      </c>
      <c r="B4056">
        <v>2014</v>
      </c>
      <c r="C4056">
        <v>0</v>
      </c>
      <c r="D4056">
        <v>0</v>
      </c>
      <c r="E4056">
        <v>2</v>
      </c>
      <c r="F4056">
        <v>0</v>
      </c>
      <c r="G4056">
        <v>0</v>
      </c>
      <c r="H4056">
        <v>0</v>
      </c>
      <c r="I4056">
        <v>1126</v>
      </c>
      <c r="J4056" t="s">
        <v>1276</v>
      </c>
      <c r="K4056" t="str">
        <f>INDEX('Planning Periods'!$O$2:$O$540,MATCH('Table B Values'!A4056,'Planning Periods'!$A$2:$A$540,0))</f>
        <v>San Mateo County</v>
      </c>
    </row>
    <row r="4057" spans="1:11">
      <c r="A4057" t="s">
        <v>795</v>
      </c>
      <c r="B4057">
        <v>2014</v>
      </c>
      <c r="C4057">
        <v>0</v>
      </c>
      <c r="D4057">
        <v>0</v>
      </c>
      <c r="E4057">
        <v>2</v>
      </c>
      <c r="F4057">
        <v>0</v>
      </c>
      <c r="G4057">
        <v>0</v>
      </c>
      <c r="H4057">
        <v>17</v>
      </c>
      <c r="I4057">
        <v>83</v>
      </c>
      <c r="J4057" t="s">
        <v>1276</v>
      </c>
      <c r="K4057" t="str">
        <f>INDEX('Planning Periods'!$O$2:$O$540,MATCH('Table B Values'!A4057,'Planning Periods'!$A$2:$A$540,0))</f>
        <v>Shasta County</v>
      </c>
    </row>
    <row r="4058" spans="1:11">
      <c r="A4058" t="s">
        <v>789</v>
      </c>
      <c r="B4058">
        <v>2014</v>
      </c>
      <c r="C4058">
        <v>0</v>
      </c>
      <c r="D4058">
        <v>0</v>
      </c>
      <c r="E4058">
        <v>0</v>
      </c>
      <c r="F4058">
        <v>0</v>
      </c>
      <c r="G4058">
        <v>0</v>
      </c>
      <c r="H4058">
        <v>0</v>
      </c>
      <c r="I4058">
        <v>57</v>
      </c>
      <c r="J4058" t="s">
        <v>1276</v>
      </c>
      <c r="K4058" t="str">
        <f>INDEX('Planning Periods'!$O$2:$O$540,MATCH('Table B Values'!A4058,'Planning Periods'!$A$2:$A$540,0))</f>
        <v>San Bernardino County</v>
      </c>
    </row>
    <row r="4059" spans="1:11">
      <c r="A4059" t="s">
        <v>837</v>
      </c>
      <c r="B4059">
        <v>2014</v>
      </c>
      <c r="C4059">
        <v>0</v>
      </c>
      <c r="D4059">
        <v>0</v>
      </c>
      <c r="E4059">
        <v>0</v>
      </c>
      <c r="F4059">
        <v>0</v>
      </c>
      <c r="G4059">
        <v>0</v>
      </c>
      <c r="H4059">
        <v>0</v>
      </c>
      <c r="I4059">
        <v>35</v>
      </c>
      <c r="J4059" t="s">
        <v>1276</v>
      </c>
      <c r="K4059" t="str">
        <f>INDEX('Planning Periods'!$O$2:$O$540,MATCH('Table B Values'!A4059,'Planning Periods'!$A$2:$A$540,0))</f>
        <v>Los Angeles County</v>
      </c>
    </row>
    <row r="4060" spans="1:11">
      <c r="A4060" t="s">
        <v>961</v>
      </c>
      <c r="B4060">
        <v>2014</v>
      </c>
      <c r="C4060">
        <v>0</v>
      </c>
      <c r="D4060">
        <v>0</v>
      </c>
      <c r="E4060">
        <v>0</v>
      </c>
      <c r="F4060">
        <v>0</v>
      </c>
      <c r="G4060">
        <v>0</v>
      </c>
      <c r="H4060">
        <v>0</v>
      </c>
      <c r="I4060">
        <v>4</v>
      </c>
      <c r="J4060" t="s">
        <v>1276</v>
      </c>
      <c r="K4060" t="str">
        <f>INDEX('Planning Periods'!$O$2:$O$540,MATCH('Table B Values'!A4060,'Planning Periods'!$A$2:$A$540,0))</f>
        <v>San Mateo County</v>
      </c>
    </row>
    <row r="4061" spans="1:11">
      <c r="A4061" t="s">
        <v>1025</v>
      </c>
      <c r="B4061">
        <v>2014</v>
      </c>
      <c r="C4061">
        <v>0</v>
      </c>
      <c r="D4061">
        <v>0</v>
      </c>
      <c r="E4061">
        <v>0</v>
      </c>
      <c r="F4061">
        <v>0</v>
      </c>
      <c r="G4061">
        <v>0</v>
      </c>
      <c r="H4061">
        <v>0</v>
      </c>
      <c r="I4061">
        <v>114</v>
      </c>
      <c r="J4061" t="s">
        <v>1276</v>
      </c>
      <c r="K4061" t="str">
        <f>INDEX('Planning Periods'!$O$2:$O$540,MATCH('Table B Values'!A4061,'Planning Periods'!$A$2:$A$540,0))</f>
        <v>Santa Barbara County</v>
      </c>
    </row>
    <row r="4062" spans="1:11">
      <c r="A4062" t="s">
        <v>1027</v>
      </c>
      <c r="B4062">
        <v>2014</v>
      </c>
      <c r="C4062">
        <v>0</v>
      </c>
      <c r="D4062">
        <v>0</v>
      </c>
      <c r="E4062">
        <v>0</v>
      </c>
      <c r="F4062">
        <v>0</v>
      </c>
      <c r="G4062">
        <v>0</v>
      </c>
      <c r="H4062">
        <v>59</v>
      </c>
      <c r="I4062">
        <v>80</v>
      </c>
      <c r="J4062" t="s">
        <v>1276</v>
      </c>
      <c r="K4062" t="str">
        <f>INDEX('Planning Periods'!$O$2:$O$540,MATCH('Table B Values'!A4062,'Planning Periods'!$A$2:$A$540,0))</f>
        <v>Santa Barbara County</v>
      </c>
    </row>
    <row r="4063" spans="1:11">
      <c r="A4063" t="s">
        <v>1024</v>
      </c>
      <c r="B4063">
        <v>2014</v>
      </c>
      <c r="C4063">
        <v>13</v>
      </c>
      <c r="D4063">
        <v>0</v>
      </c>
      <c r="E4063">
        <v>0</v>
      </c>
      <c r="F4063">
        <v>0</v>
      </c>
      <c r="G4063">
        <v>0</v>
      </c>
      <c r="H4063">
        <v>0</v>
      </c>
      <c r="I4063">
        <v>58</v>
      </c>
      <c r="J4063" t="s">
        <v>1276</v>
      </c>
      <c r="K4063" t="str">
        <f>INDEX('Planning Periods'!$O$2:$O$540,MATCH('Table B Values'!A4063,'Planning Periods'!$A$2:$A$540,0))</f>
        <v>Santa Clara County</v>
      </c>
    </row>
    <row r="4064" spans="1:11">
      <c r="A4064" t="s">
        <v>804</v>
      </c>
      <c r="B4064">
        <v>2014</v>
      </c>
      <c r="C4064">
        <v>20</v>
      </c>
      <c r="D4064">
        <v>0</v>
      </c>
      <c r="E4064">
        <v>20</v>
      </c>
      <c r="F4064">
        <v>0</v>
      </c>
      <c r="G4064">
        <v>0</v>
      </c>
      <c r="H4064">
        <v>0</v>
      </c>
      <c r="I4064">
        <v>242</v>
      </c>
      <c r="J4064" t="s">
        <v>1276</v>
      </c>
      <c r="K4064" t="str">
        <f>INDEX('Planning Periods'!$O$2:$O$540,MATCH('Table B Values'!A4064,'Planning Periods'!$A$2:$A$540,0))</f>
        <v>Orange County</v>
      </c>
    </row>
    <row r="4065" spans="1:11">
      <c r="A4065" t="s">
        <v>950</v>
      </c>
      <c r="B4065">
        <v>2014</v>
      </c>
      <c r="C4065">
        <v>0</v>
      </c>
      <c r="D4065">
        <v>0</v>
      </c>
      <c r="E4065">
        <v>0</v>
      </c>
      <c r="F4065">
        <v>0</v>
      </c>
      <c r="G4065">
        <v>0</v>
      </c>
      <c r="H4065">
        <v>32</v>
      </c>
      <c r="I4065">
        <v>0</v>
      </c>
      <c r="J4065" t="s">
        <v>1276</v>
      </c>
      <c r="K4065" t="str">
        <f>INDEX('Planning Periods'!$O$2:$O$540,MATCH('Table B Values'!A4065,'Planning Periods'!$A$2:$A$540,0))</f>
        <v>Contra Costa County</v>
      </c>
    </row>
    <row r="4066" spans="1:11">
      <c r="A4066" t="s">
        <v>943</v>
      </c>
      <c r="B4066">
        <v>2014</v>
      </c>
      <c r="C4066">
        <v>1</v>
      </c>
      <c r="D4066">
        <v>0</v>
      </c>
      <c r="E4066">
        <v>1</v>
      </c>
      <c r="F4066">
        <v>0</v>
      </c>
      <c r="G4066">
        <v>0</v>
      </c>
      <c r="H4066">
        <v>0</v>
      </c>
      <c r="I4066">
        <v>16</v>
      </c>
      <c r="J4066" t="s">
        <v>1276</v>
      </c>
      <c r="K4066" t="str">
        <f>INDEX('Planning Periods'!$O$2:$O$540,MATCH('Table B Values'!A4066,'Planning Periods'!$A$2:$A$540,0))</f>
        <v>Marin County</v>
      </c>
    </row>
    <row r="4067" spans="1:11">
      <c r="A4067" t="s">
        <v>946</v>
      </c>
      <c r="B4067">
        <v>2014</v>
      </c>
      <c r="C4067">
        <v>0</v>
      </c>
      <c r="D4067">
        <v>0</v>
      </c>
      <c r="E4067">
        <v>0</v>
      </c>
      <c r="F4067">
        <v>0</v>
      </c>
      <c r="G4067">
        <v>0</v>
      </c>
      <c r="H4067">
        <v>5</v>
      </c>
      <c r="I4067">
        <v>216</v>
      </c>
      <c r="J4067" t="s">
        <v>1276</v>
      </c>
      <c r="K4067" t="str">
        <f>INDEX('Planning Periods'!$O$2:$O$540,MATCH('Table B Values'!A4067,'Planning Periods'!$A$2:$A$540,0))</f>
        <v>Contra Costa County</v>
      </c>
    </row>
    <row r="4068" spans="1:11">
      <c r="A4068" t="s">
        <v>1017</v>
      </c>
      <c r="B4068">
        <v>2014</v>
      </c>
      <c r="C4068">
        <v>3</v>
      </c>
      <c r="D4068">
        <v>0</v>
      </c>
      <c r="E4068">
        <v>2</v>
      </c>
      <c r="F4068">
        <v>30</v>
      </c>
      <c r="G4068">
        <v>0</v>
      </c>
      <c r="H4068">
        <v>141</v>
      </c>
      <c r="I4068">
        <v>212</v>
      </c>
      <c r="J4068" t="s">
        <v>1276</v>
      </c>
      <c r="K4068" t="str">
        <f>INDEX('Planning Periods'!$O$2:$O$540,MATCH('Table B Values'!A4068,'Planning Periods'!$A$2:$A$540,0))</f>
        <v>Los Angeles County</v>
      </c>
    </row>
    <row r="4069" spans="1:11">
      <c r="A4069" t="s">
        <v>792</v>
      </c>
      <c r="B4069">
        <v>2014</v>
      </c>
      <c r="C4069">
        <v>167</v>
      </c>
      <c r="D4069">
        <v>0</v>
      </c>
      <c r="E4069">
        <v>97</v>
      </c>
      <c r="F4069">
        <v>0</v>
      </c>
      <c r="G4069">
        <v>0</v>
      </c>
      <c r="H4069">
        <v>17</v>
      </c>
      <c r="I4069">
        <v>301</v>
      </c>
      <c r="J4069" t="s">
        <v>1276</v>
      </c>
      <c r="K4069" t="str">
        <f>INDEX('Planning Periods'!$O$2:$O$540,MATCH('Table B Values'!A4069,'Planning Periods'!$A$2:$A$540,0))</f>
        <v>Los Angeles County</v>
      </c>
    </row>
    <row r="4070" spans="1:11">
      <c r="A4070" t="s">
        <v>1043</v>
      </c>
      <c r="B4070">
        <v>2014</v>
      </c>
      <c r="C4070">
        <v>11</v>
      </c>
      <c r="D4070">
        <v>0</v>
      </c>
      <c r="E4070">
        <v>90</v>
      </c>
      <c r="F4070">
        <v>0</v>
      </c>
      <c r="G4070">
        <v>0</v>
      </c>
      <c r="H4070">
        <v>10</v>
      </c>
      <c r="I4070">
        <v>141</v>
      </c>
      <c r="J4070" t="s">
        <v>1276</v>
      </c>
      <c r="K4070" t="str">
        <f>INDEX('Planning Periods'!$O$2:$O$540,MATCH('Table B Values'!A4070,'Planning Periods'!$A$2:$A$540,0))</f>
        <v>Sonoma County</v>
      </c>
    </row>
    <row r="4071" spans="1:11">
      <c r="A4071" t="s">
        <v>1045</v>
      </c>
      <c r="B4071">
        <v>2014</v>
      </c>
      <c r="C4071">
        <v>0</v>
      </c>
      <c r="D4071">
        <v>0</v>
      </c>
      <c r="E4071">
        <v>0</v>
      </c>
      <c r="F4071">
        <v>0</v>
      </c>
      <c r="G4071">
        <v>0</v>
      </c>
      <c r="H4071">
        <v>0</v>
      </c>
      <c r="I4071">
        <v>175</v>
      </c>
      <c r="J4071" t="s">
        <v>1276</v>
      </c>
      <c r="K4071" t="str">
        <f>INDEX('Planning Periods'!$O$2:$O$540,MATCH('Table B Values'!A4071,'Planning Periods'!$A$2:$A$540,0))</f>
        <v>San Diego County</v>
      </c>
    </row>
    <row r="4072" spans="1:11">
      <c r="A4072" t="s">
        <v>1041</v>
      </c>
      <c r="B4072">
        <v>2014</v>
      </c>
      <c r="C4072">
        <v>0</v>
      </c>
      <c r="D4072">
        <v>0</v>
      </c>
      <c r="E4072">
        <v>0</v>
      </c>
      <c r="F4072">
        <v>0</v>
      </c>
      <c r="G4072">
        <v>0</v>
      </c>
      <c r="H4072">
        <v>217</v>
      </c>
      <c r="I4072">
        <v>128</v>
      </c>
      <c r="J4072" t="s">
        <v>1276</v>
      </c>
      <c r="K4072" t="str">
        <f>INDEX('Planning Periods'!$O$2:$O$540,MATCH('Table B Values'!A4072,'Planning Periods'!$A$2:$A$540,0))</f>
        <v>Santa Barbara County</v>
      </c>
    </row>
    <row r="4073" spans="1:11">
      <c r="A4073" t="s">
        <v>1020</v>
      </c>
      <c r="B4073">
        <v>2014</v>
      </c>
      <c r="C4073">
        <v>4</v>
      </c>
      <c r="D4073">
        <v>0</v>
      </c>
      <c r="E4073">
        <v>6</v>
      </c>
      <c r="F4073">
        <v>0</v>
      </c>
      <c r="G4073">
        <v>0</v>
      </c>
      <c r="H4073">
        <v>21</v>
      </c>
      <c r="I4073">
        <v>44</v>
      </c>
      <c r="J4073" t="s">
        <v>1276</v>
      </c>
      <c r="K4073" t="str">
        <f>INDEX('Planning Periods'!$O$2:$O$540,MATCH('Table B Values'!A4073,'Planning Periods'!$A$2:$A$540,0))</f>
        <v>Santa Cruz County</v>
      </c>
    </row>
    <row r="4074" spans="1:11">
      <c r="A4074" t="s">
        <v>1022</v>
      </c>
      <c r="B4074">
        <v>2014</v>
      </c>
      <c r="C4074">
        <v>0</v>
      </c>
      <c r="D4074">
        <v>0</v>
      </c>
      <c r="E4074">
        <v>0</v>
      </c>
      <c r="F4074">
        <v>2</v>
      </c>
      <c r="G4074">
        <v>0</v>
      </c>
      <c r="H4074">
        <v>19</v>
      </c>
      <c r="I4074">
        <v>38</v>
      </c>
      <c r="J4074" t="s">
        <v>1276</v>
      </c>
      <c r="K4074" t="str">
        <f>INDEX('Planning Periods'!$O$2:$O$540,MATCH('Table B Values'!A4074,'Planning Periods'!$A$2:$A$540,0))</f>
        <v>Santa Cruz County</v>
      </c>
    </row>
    <row r="4075" spans="1:11">
      <c r="A4075" t="s">
        <v>959</v>
      </c>
      <c r="B4075">
        <v>2014</v>
      </c>
      <c r="C4075">
        <v>0</v>
      </c>
      <c r="D4075">
        <v>0</v>
      </c>
      <c r="E4075">
        <v>0</v>
      </c>
      <c r="F4075">
        <v>0</v>
      </c>
      <c r="G4075">
        <v>0</v>
      </c>
      <c r="H4075">
        <v>0</v>
      </c>
      <c r="I4075">
        <v>156</v>
      </c>
      <c r="J4075" t="s">
        <v>1276</v>
      </c>
      <c r="K4075" t="str">
        <f>INDEX('Planning Periods'!$O$2:$O$540,MATCH('Table B Values'!A4075,'Planning Periods'!$A$2:$A$540,0))</f>
        <v>Los Angeles County</v>
      </c>
    </row>
    <row r="4076" spans="1:11">
      <c r="A4076" t="s">
        <v>981</v>
      </c>
      <c r="B4076">
        <v>2014</v>
      </c>
      <c r="C4076">
        <v>28</v>
      </c>
      <c r="D4076">
        <v>0</v>
      </c>
      <c r="E4076">
        <v>4</v>
      </c>
      <c r="F4076">
        <v>0</v>
      </c>
      <c r="G4076">
        <v>0</v>
      </c>
      <c r="H4076">
        <v>0</v>
      </c>
      <c r="I4076">
        <v>27</v>
      </c>
      <c r="J4076" t="s">
        <v>1276</v>
      </c>
      <c r="K4076" t="str">
        <f>INDEX('Planning Periods'!$O$2:$O$540,MATCH('Table B Values'!A4076,'Planning Periods'!$A$2:$A$540,0))</f>
        <v>Los Angeles County</v>
      </c>
    </row>
    <row r="4077" spans="1:11">
      <c r="A4077" t="s">
        <v>974</v>
      </c>
      <c r="B4077">
        <v>2014</v>
      </c>
      <c r="C4077">
        <v>552</v>
      </c>
      <c r="D4077">
        <v>0</v>
      </c>
      <c r="E4077">
        <v>377</v>
      </c>
      <c r="F4077">
        <v>0</v>
      </c>
      <c r="G4077">
        <v>0</v>
      </c>
      <c r="H4077">
        <v>77</v>
      </c>
      <c r="I4077">
        <v>2430</v>
      </c>
      <c r="J4077" t="s">
        <v>1276</v>
      </c>
      <c r="K4077" t="str">
        <f>INDEX('Planning Periods'!$O$2:$O$540,MATCH('Table B Values'!A4077,'Planning Periods'!$A$2:$A$540,0))</f>
        <v>San Francisco County</v>
      </c>
    </row>
    <row r="4078" spans="1:11">
      <c r="A4078" t="s">
        <v>977</v>
      </c>
      <c r="B4078">
        <v>2014</v>
      </c>
      <c r="C4078">
        <v>0</v>
      </c>
      <c r="D4078">
        <v>0</v>
      </c>
      <c r="E4078">
        <v>0</v>
      </c>
      <c r="F4078">
        <v>0</v>
      </c>
      <c r="G4078">
        <v>0</v>
      </c>
      <c r="H4078">
        <v>6</v>
      </c>
      <c r="I4078">
        <v>18</v>
      </c>
      <c r="J4078" t="s">
        <v>1276</v>
      </c>
      <c r="K4078" t="str">
        <f>INDEX('Planning Periods'!$O$2:$O$540,MATCH('Table B Values'!A4078,'Planning Periods'!$A$2:$A$540,0))</f>
        <v>Los Angeles County</v>
      </c>
    </row>
    <row r="4079" spans="1:11">
      <c r="A4079" t="s">
        <v>986</v>
      </c>
      <c r="B4079">
        <v>2014</v>
      </c>
      <c r="C4079">
        <v>0</v>
      </c>
      <c r="D4079">
        <v>0</v>
      </c>
      <c r="E4079">
        <v>0</v>
      </c>
      <c r="F4079">
        <v>0</v>
      </c>
      <c r="G4079">
        <v>0</v>
      </c>
      <c r="H4079">
        <v>0</v>
      </c>
      <c r="I4079">
        <v>3</v>
      </c>
      <c r="J4079" t="s">
        <v>1276</v>
      </c>
      <c r="K4079" t="str">
        <f>INDEX('Planning Periods'!$O$2:$O$540,MATCH('Table B Values'!A4079,'Planning Periods'!$A$2:$A$540,0))</f>
        <v>Los Angeles County</v>
      </c>
    </row>
    <row r="4080" spans="1:11">
      <c r="A4080" t="s">
        <v>972</v>
      </c>
      <c r="B4080">
        <v>2014</v>
      </c>
      <c r="C4080">
        <v>65</v>
      </c>
      <c r="D4080">
        <v>0</v>
      </c>
      <c r="E4080">
        <v>28</v>
      </c>
      <c r="F4080">
        <v>0</v>
      </c>
      <c r="G4080">
        <v>0</v>
      </c>
      <c r="H4080">
        <v>2</v>
      </c>
      <c r="I4080" s="359">
        <v>84</v>
      </c>
      <c r="J4080" t="s">
        <v>1276</v>
      </c>
      <c r="K4080" t="str">
        <f>INDEX('Planning Periods'!$O$2:$O$540,MATCH('Table B Values'!A4080,'Planning Periods'!$A$2:$A$540,0))</f>
        <v>Orange County</v>
      </c>
    </row>
    <row r="4081" spans="1:11">
      <c r="A4081" t="s">
        <v>770</v>
      </c>
      <c r="B4081">
        <v>2014</v>
      </c>
      <c r="C4081">
        <v>229</v>
      </c>
      <c r="D4081">
        <v>0</v>
      </c>
      <c r="E4081">
        <v>184</v>
      </c>
      <c r="F4081">
        <v>0</v>
      </c>
      <c r="G4081">
        <v>0</v>
      </c>
      <c r="H4081">
        <v>4</v>
      </c>
      <c r="I4081">
        <v>1991</v>
      </c>
      <c r="J4081" t="s">
        <v>1276</v>
      </c>
      <c r="K4081" t="str">
        <f>INDEX('Planning Periods'!$O$2:$O$540,MATCH('Table B Values'!A4081,'Planning Periods'!$A$2:$A$540,0))</f>
        <v>San Diego County</v>
      </c>
    </row>
    <row r="4082" spans="1:11">
      <c r="A4082" t="s">
        <v>915</v>
      </c>
      <c r="B4082">
        <v>2014</v>
      </c>
      <c r="C4082">
        <v>0</v>
      </c>
      <c r="D4082">
        <v>0</v>
      </c>
      <c r="E4082">
        <v>27</v>
      </c>
      <c r="F4082">
        <v>0</v>
      </c>
      <c r="G4082">
        <v>0</v>
      </c>
      <c r="H4082">
        <v>114</v>
      </c>
      <c r="I4082">
        <v>576</v>
      </c>
      <c r="J4082" t="s">
        <v>1276</v>
      </c>
      <c r="K4082" t="str">
        <f>INDEX('Planning Periods'!$O$2:$O$540,MATCH('Table B Values'!A4082,'Planning Periods'!$A$2:$A$540,0))</f>
        <v>San Diego County</v>
      </c>
    </row>
    <row r="4083" spans="1:11">
      <c r="A4083" t="s">
        <v>979</v>
      </c>
      <c r="B4083">
        <v>2014</v>
      </c>
      <c r="C4083">
        <v>0</v>
      </c>
      <c r="D4083">
        <v>0</v>
      </c>
      <c r="E4083">
        <v>0</v>
      </c>
      <c r="F4083">
        <v>0</v>
      </c>
      <c r="G4083">
        <v>0</v>
      </c>
      <c r="H4083">
        <v>8</v>
      </c>
      <c r="I4083">
        <v>102</v>
      </c>
      <c r="J4083" t="s">
        <v>1276</v>
      </c>
      <c r="K4083" t="str">
        <f>INDEX('Planning Periods'!$O$2:$O$540,MATCH('Table B Values'!A4083,'Planning Periods'!$A$2:$A$540,0))</f>
        <v>Riverside County</v>
      </c>
    </row>
    <row r="4084" spans="1:11">
      <c r="A4084" t="s">
        <v>928</v>
      </c>
      <c r="B4084">
        <v>2014</v>
      </c>
      <c r="C4084">
        <v>1</v>
      </c>
      <c r="D4084">
        <v>0</v>
      </c>
      <c r="E4084">
        <v>5</v>
      </c>
      <c r="F4084">
        <v>0</v>
      </c>
      <c r="G4084">
        <v>0</v>
      </c>
      <c r="H4084">
        <v>22</v>
      </c>
      <c r="I4084">
        <v>293</v>
      </c>
      <c r="J4084" t="s">
        <v>1276</v>
      </c>
      <c r="K4084" t="str">
        <f>INDEX('Planning Periods'!$O$2:$O$540,MATCH('Table B Values'!A4084,'Planning Periods'!$A$2:$A$540,0))</f>
        <v>San Luis Obispo County</v>
      </c>
    </row>
    <row r="4085" spans="1:11">
      <c r="A4085" t="s">
        <v>830</v>
      </c>
      <c r="B4085">
        <v>2014</v>
      </c>
      <c r="C4085">
        <v>0</v>
      </c>
      <c r="D4085">
        <v>0</v>
      </c>
      <c r="E4085">
        <v>0</v>
      </c>
      <c r="F4085">
        <v>0</v>
      </c>
      <c r="G4085">
        <v>0</v>
      </c>
      <c r="H4085">
        <v>0</v>
      </c>
      <c r="I4085">
        <v>97</v>
      </c>
      <c r="J4085" t="s">
        <v>1276</v>
      </c>
      <c r="K4085" t="str">
        <f>INDEX('Planning Periods'!$O$2:$O$540,MATCH('Table B Values'!A4085,'Planning Periods'!$A$2:$A$540,0))</f>
        <v>San Diego County</v>
      </c>
    </row>
    <row r="4086" spans="1:11">
      <c r="A4086" t="s">
        <v>958</v>
      </c>
      <c r="B4086">
        <v>2014</v>
      </c>
      <c r="C4086">
        <v>0</v>
      </c>
      <c r="D4086">
        <v>0</v>
      </c>
      <c r="E4086">
        <v>0</v>
      </c>
      <c r="F4086">
        <v>0</v>
      </c>
      <c r="G4086">
        <v>0</v>
      </c>
      <c r="H4086">
        <v>0</v>
      </c>
      <c r="I4086">
        <v>16</v>
      </c>
      <c r="J4086" t="s">
        <v>1276</v>
      </c>
      <c r="K4086" t="str">
        <f>INDEX('Planning Periods'!$O$2:$O$540,MATCH('Table B Values'!A4086,'Planning Periods'!$A$2:$A$540,0))</f>
        <v>San Mateo County</v>
      </c>
    </row>
    <row r="4087" spans="1:11">
      <c r="A4087" t="s">
        <v>827</v>
      </c>
      <c r="B4087">
        <v>2014</v>
      </c>
      <c r="C4087">
        <v>43</v>
      </c>
      <c r="D4087">
        <v>0</v>
      </c>
      <c r="E4087">
        <v>27</v>
      </c>
      <c r="F4087">
        <v>0</v>
      </c>
      <c r="G4087">
        <v>0</v>
      </c>
      <c r="H4087">
        <v>9</v>
      </c>
      <c r="I4087" s="359">
        <v>193</v>
      </c>
      <c r="J4087" t="s">
        <v>1276</v>
      </c>
      <c r="K4087" t="str">
        <f>INDEX('Planning Periods'!$O$2:$O$540,MATCH('Table B Values'!A4087,'Planning Periods'!$A$2:$A$540,0))</f>
        <v>San Luis Obispo County</v>
      </c>
    </row>
    <row r="4088" spans="1:11">
      <c r="A4088" t="s">
        <v>938</v>
      </c>
      <c r="B4088">
        <v>2014</v>
      </c>
      <c r="C4088">
        <v>275</v>
      </c>
      <c r="D4088">
        <v>0</v>
      </c>
      <c r="E4088">
        <v>231</v>
      </c>
      <c r="F4088">
        <v>0</v>
      </c>
      <c r="G4088">
        <v>0</v>
      </c>
      <c r="H4088">
        <v>0</v>
      </c>
      <c r="I4088">
        <v>3946</v>
      </c>
      <c r="J4088" t="s">
        <v>1276</v>
      </c>
      <c r="K4088" t="str">
        <f>INDEX('Planning Periods'!$O$2:$O$540,MATCH('Table B Values'!A4088,'Planning Periods'!$A$2:$A$540,0))</f>
        <v>Santa Clara County</v>
      </c>
    </row>
    <row r="4089" spans="1:11">
      <c r="A4089" t="s">
        <v>931</v>
      </c>
      <c r="B4089">
        <v>2014</v>
      </c>
      <c r="C4089">
        <v>0</v>
      </c>
      <c r="D4089">
        <v>0</v>
      </c>
      <c r="E4089">
        <v>2</v>
      </c>
      <c r="F4089">
        <v>0</v>
      </c>
      <c r="G4089">
        <v>0</v>
      </c>
      <c r="H4089">
        <v>2</v>
      </c>
      <c r="I4089">
        <v>90</v>
      </c>
      <c r="J4089" t="s">
        <v>1276</v>
      </c>
      <c r="K4089" t="str">
        <f>INDEX('Planning Periods'!$O$2:$O$540,MATCH('Table B Values'!A4089,'Planning Periods'!$A$2:$A$540,0))</f>
        <v>Orange County</v>
      </c>
    </row>
    <row r="4090" spans="1:11">
      <c r="A4090" t="s">
        <v>923</v>
      </c>
      <c r="B4090">
        <v>2014</v>
      </c>
      <c r="C4090">
        <v>0</v>
      </c>
      <c r="D4090">
        <v>0</v>
      </c>
      <c r="E4090">
        <v>0</v>
      </c>
      <c r="F4090">
        <v>0</v>
      </c>
      <c r="G4090">
        <v>0</v>
      </c>
      <c r="H4090">
        <v>0</v>
      </c>
      <c r="I4090">
        <v>0</v>
      </c>
      <c r="J4090" t="s">
        <v>1276</v>
      </c>
      <c r="K4090" t="str">
        <f>INDEX('Planning Periods'!$O$2:$O$540,MATCH('Table B Values'!A4090,'Planning Periods'!$A$2:$A$540,0))</f>
        <v>Alameda County</v>
      </c>
    </row>
    <row r="4091" spans="1:11">
      <c r="A4091" t="s">
        <v>1203</v>
      </c>
      <c r="B4091">
        <v>2014</v>
      </c>
      <c r="C4091">
        <v>38</v>
      </c>
      <c r="D4091">
        <v>0</v>
      </c>
      <c r="E4091">
        <v>0</v>
      </c>
      <c r="F4091">
        <v>0</v>
      </c>
      <c r="G4091">
        <v>0</v>
      </c>
      <c r="H4091">
        <v>2</v>
      </c>
      <c r="I4091">
        <v>283</v>
      </c>
      <c r="J4091" t="s">
        <v>1276</v>
      </c>
      <c r="K4091" t="str">
        <f>INDEX('Planning Periods'!$O$2:$O$540,MATCH('Table B Values'!A4091,'Planning Periods'!$A$2:$A$540,0))</f>
        <v>Alameda County</v>
      </c>
    </row>
    <row r="4092" spans="1:11">
      <c r="A4092" t="s">
        <v>1264</v>
      </c>
      <c r="B4092">
        <v>2014</v>
      </c>
      <c r="C4092">
        <v>57</v>
      </c>
      <c r="D4092">
        <v>0</v>
      </c>
      <c r="E4092">
        <v>31</v>
      </c>
      <c r="F4092">
        <v>2</v>
      </c>
      <c r="G4092">
        <v>0</v>
      </c>
      <c r="H4092">
        <v>0</v>
      </c>
      <c r="I4092">
        <v>1196</v>
      </c>
      <c r="J4092" t="s">
        <v>1276</v>
      </c>
      <c r="K4092" t="str">
        <f>INDEX('Planning Periods'!$O$2:$O$540,MATCH('Table B Values'!A4092,'Planning Periods'!$A$2:$A$540,0))</f>
        <v>Santa Clara County</v>
      </c>
    </row>
    <row r="4093" spans="1:11">
      <c r="A4093" t="s">
        <v>916</v>
      </c>
      <c r="B4093">
        <v>2014</v>
      </c>
      <c r="C4093">
        <v>0</v>
      </c>
      <c r="D4093">
        <v>0</v>
      </c>
      <c r="E4093">
        <v>0</v>
      </c>
      <c r="F4093">
        <v>0</v>
      </c>
      <c r="G4093">
        <v>0</v>
      </c>
      <c r="H4093">
        <v>0</v>
      </c>
      <c r="I4093">
        <v>9</v>
      </c>
      <c r="J4093" t="s">
        <v>1276</v>
      </c>
      <c r="K4093" t="str">
        <f>INDEX('Planning Periods'!$O$2:$O$540,MATCH('Table B Values'!A4093,'Planning Periods'!$A$2:$A$540,0))</f>
        <v>Riverside County</v>
      </c>
    </row>
    <row r="4094" spans="1:11">
      <c r="A4094" t="s">
        <v>1252</v>
      </c>
      <c r="B4094">
        <v>2014</v>
      </c>
      <c r="C4094">
        <v>31</v>
      </c>
      <c r="D4094">
        <v>0</v>
      </c>
      <c r="E4094">
        <v>9</v>
      </c>
      <c r="F4094">
        <v>0</v>
      </c>
      <c r="G4094">
        <v>0</v>
      </c>
      <c r="H4094">
        <v>0</v>
      </c>
      <c r="I4094">
        <v>40</v>
      </c>
      <c r="J4094" t="s">
        <v>1276</v>
      </c>
      <c r="K4094" t="str">
        <f>INDEX('Planning Periods'!$O$2:$O$540,MATCH('Table B Values'!A4094,'Planning Periods'!$A$2:$A$540,0))</f>
        <v>Napa County</v>
      </c>
    </row>
    <row r="4095" spans="1:11">
      <c r="A4095" t="s">
        <v>1263</v>
      </c>
      <c r="B4095">
        <v>2014</v>
      </c>
      <c r="C4095">
        <v>0</v>
      </c>
      <c r="D4095">
        <v>0</v>
      </c>
      <c r="E4095">
        <v>0</v>
      </c>
      <c r="F4095">
        <v>0</v>
      </c>
      <c r="G4095">
        <v>0</v>
      </c>
      <c r="H4095">
        <v>0</v>
      </c>
      <c r="I4095">
        <v>1</v>
      </c>
      <c r="J4095" t="s">
        <v>1276</v>
      </c>
      <c r="K4095" t="str">
        <f>INDEX('Planning Periods'!$O$2:$O$540,MATCH('Table B Values'!A4095,'Planning Periods'!$A$2:$A$540,0))</f>
        <v>Siskiyou County</v>
      </c>
    </row>
    <row r="4096" spans="1:11">
      <c r="A4096" t="s">
        <v>1266</v>
      </c>
      <c r="B4096">
        <v>2014</v>
      </c>
      <c r="C4096">
        <v>0</v>
      </c>
      <c r="D4096">
        <v>0</v>
      </c>
      <c r="E4096">
        <v>0</v>
      </c>
      <c r="F4096">
        <v>0</v>
      </c>
      <c r="G4096">
        <v>0</v>
      </c>
      <c r="H4096">
        <v>0</v>
      </c>
      <c r="I4096">
        <v>0</v>
      </c>
      <c r="J4096" t="s">
        <v>1276</v>
      </c>
      <c r="K4096" t="str">
        <f>INDEX('Planning Periods'!$O$2:$O$540,MATCH('Table B Values'!A4096,'Planning Periods'!$A$2:$A$540,0))</f>
        <v>Contra Costa County</v>
      </c>
    </row>
    <row r="4097" spans="1:11">
      <c r="A4097" t="s">
        <v>944</v>
      </c>
      <c r="B4097">
        <v>2014</v>
      </c>
      <c r="C4097">
        <v>0</v>
      </c>
      <c r="D4097">
        <v>0</v>
      </c>
      <c r="E4097">
        <v>0</v>
      </c>
      <c r="F4097">
        <v>0</v>
      </c>
      <c r="G4097">
        <v>0</v>
      </c>
      <c r="H4097">
        <v>0</v>
      </c>
      <c r="I4097">
        <v>93</v>
      </c>
      <c r="J4097" t="s">
        <v>1276</v>
      </c>
      <c r="K4097" t="str">
        <f>INDEX('Planning Periods'!$O$2:$O$540,MATCH('Table B Values'!A4097,'Planning Periods'!$A$2:$A$540,0))</f>
        <v>Riverside County</v>
      </c>
    </row>
    <row r="4098" spans="1:11">
      <c r="A4098" t="s">
        <v>1265</v>
      </c>
      <c r="B4098">
        <v>2014</v>
      </c>
      <c r="C4098">
        <v>0</v>
      </c>
      <c r="D4098">
        <v>0</v>
      </c>
      <c r="E4098">
        <v>0</v>
      </c>
      <c r="F4098">
        <v>0</v>
      </c>
      <c r="G4098">
        <v>0</v>
      </c>
      <c r="H4098">
        <v>7</v>
      </c>
      <c r="I4098">
        <v>259</v>
      </c>
      <c r="J4098" t="s">
        <v>1276</v>
      </c>
      <c r="K4098" t="str">
        <f>INDEX('Planning Periods'!$O$2:$O$540,MATCH('Table B Values'!A4098,'Planning Periods'!$A$2:$A$540,0))</f>
        <v>Santa Clara County</v>
      </c>
    </row>
    <row r="4099" spans="1:11">
      <c r="A4099" t="s">
        <v>1253</v>
      </c>
      <c r="B4099">
        <v>2014</v>
      </c>
      <c r="C4099">
        <v>0</v>
      </c>
      <c r="D4099">
        <v>0</v>
      </c>
      <c r="E4099">
        <v>0</v>
      </c>
      <c r="F4099">
        <v>0</v>
      </c>
      <c r="G4099">
        <v>0</v>
      </c>
      <c r="H4099">
        <v>9</v>
      </c>
      <c r="I4099">
        <v>17</v>
      </c>
      <c r="J4099" t="s">
        <v>1276</v>
      </c>
      <c r="K4099" t="str">
        <f>INDEX('Planning Periods'!$O$2:$O$540,MATCH('Table B Values'!A4099,'Planning Periods'!$A$2:$A$540,0))</f>
        <v>Napa County</v>
      </c>
    </row>
    <row r="4100" spans="1:11">
      <c r="A4100" t="s">
        <v>1250</v>
      </c>
      <c r="B4100">
        <v>2014</v>
      </c>
      <c r="C4100">
        <v>0</v>
      </c>
      <c r="D4100">
        <v>0</v>
      </c>
      <c r="E4100">
        <v>0</v>
      </c>
      <c r="F4100">
        <v>0</v>
      </c>
      <c r="G4100">
        <v>0</v>
      </c>
      <c r="H4100">
        <v>0</v>
      </c>
      <c r="I4100">
        <v>14</v>
      </c>
      <c r="J4100" t="s">
        <v>1276</v>
      </c>
      <c r="K4100" t="str">
        <f>INDEX('Planning Periods'!$O$2:$O$540,MATCH('Table B Values'!A4100,'Planning Periods'!$A$2:$A$540,0))</f>
        <v>Alameda County</v>
      </c>
    </row>
    <row r="4101" spans="1:11">
      <c r="A4101" t="s">
        <v>926</v>
      </c>
      <c r="B4101">
        <v>2014</v>
      </c>
      <c r="C4101">
        <v>0</v>
      </c>
      <c r="D4101">
        <v>0</v>
      </c>
      <c r="E4101">
        <v>0</v>
      </c>
      <c r="F4101">
        <v>0</v>
      </c>
      <c r="G4101">
        <v>0</v>
      </c>
      <c r="H4101">
        <v>0</v>
      </c>
      <c r="I4101">
        <v>230</v>
      </c>
      <c r="J4101" t="s">
        <v>1276</v>
      </c>
      <c r="K4101" t="str">
        <f>INDEX('Planning Periods'!$O$2:$O$540,MATCH('Table B Values'!A4101,'Planning Periods'!$A$2:$A$540,0))</f>
        <v>Orange County</v>
      </c>
    </row>
    <row r="4102" spans="1:11">
      <c r="A4102" t="s">
        <v>922</v>
      </c>
      <c r="B4102">
        <v>2014</v>
      </c>
      <c r="C4102">
        <v>0</v>
      </c>
      <c r="D4102">
        <v>0</v>
      </c>
      <c r="E4102">
        <v>0</v>
      </c>
      <c r="F4102">
        <v>0</v>
      </c>
      <c r="G4102">
        <v>0</v>
      </c>
      <c r="H4102">
        <v>0</v>
      </c>
      <c r="I4102">
        <v>2</v>
      </c>
      <c r="J4102" t="s">
        <v>1276</v>
      </c>
      <c r="K4102" t="str">
        <f>INDEX('Planning Periods'!$O$2:$O$540,MATCH('Table B Values'!A4102,'Planning Periods'!$A$2:$A$540,0))</f>
        <v>Los Angeles County</v>
      </c>
    </row>
    <row r="4103" spans="1:11">
      <c r="A4103" t="s">
        <v>920</v>
      </c>
      <c r="B4103">
        <v>2014</v>
      </c>
      <c r="C4103">
        <v>0</v>
      </c>
      <c r="D4103">
        <v>7</v>
      </c>
      <c r="E4103">
        <v>0</v>
      </c>
      <c r="F4103">
        <v>17</v>
      </c>
      <c r="G4103">
        <v>0</v>
      </c>
      <c r="H4103">
        <v>32</v>
      </c>
      <c r="I4103">
        <v>75</v>
      </c>
      <c r="J4103" t="s">
        <v>1276</v>
      </c>
      <c r="K4103" t="str">
        <f>INDEX('Planning Periods'!$O$2:$O$540,MATCH('Table B Values'!A4103,'Planning Periods'!$A$2:$A$540,0))</f>
        <v>Nevada County</v>
      </c>
    </row>
    <row r="4104" spans="1:11">
      <c r="A4104" t="s">
        <v>859</v>
      </c>
      <c r="B4104">
        <v>2014</v>
      </c>
      <c r="C4104">
        <v>0</v>
      </c>
      <c r="D4104">
        <v>0</v>
      </c>
      <c r="E4104">
        <v>108</v>
      </c>
      <c r="F4104">
        <v>0</v>
      </c>
      <c r="G4104">
        <v>0</v>
      </c>
      <c r="H4104">
        <v>1</v>
      </c>
      <c r="I4104">
        <v>16</v>
      </c>
      <c r="J4104" t="s">
        <v>1276</v>
      </c>
      <c r="K4104" t="str">
        <f>INDEX('Planning Periods'!$O$2:$O$540,MATCH('Table B Values'!A4104,'Planning Periods'!$A$2:$A$540,0))</f>
        <v>San Diego County</v>
      </c>
    </row>
    <row r="4105" spans="1:11">
      <c r="A4105" t="s">
        <v>912</v>
      </c>
      <c r="B4105">
        <v>2014</v>
      </c>
      <c r="C4105">
        <v>0</v>
      </c>
      <c r="D4105">
        <v>0</v>
      </c>
      <c r="E4105">
        <v>0</v>
      </c>
      <c r="F4105">
        <v>0</v>
      </c>
      <c r="G4105">
        <v>0</v>
      </c>
      <c r="H4105">
        <v>4</v>
      </c>
      <c r="I4105">
        <v>2</v>
      </c>
      <c r="J4105" t="s">
        <v>1276</v>
      </c>
      <c r="K4105" t="str">
        <f>INDEX('Planning Periods'!$O$2:$O$540,MATCH('Table B Values'!A4105,'Planning Periods'!$A$2:$A$540,0))</f>
        <v>San Bernardino County</v>
      </c>
    </row>
    <row r="4106" spans="1:11">
      <c r="A4106" t="s">
        <v>901</v>
      </c>
      <c r="B4106">
        <v>2014</v>
      </c>
      <c r="C4106">
        <v>0</v>
      </c>
      <c r="D4106">
        <v>0</v>
      </c>
      <c r="E4106">
        <v>0</v>
      </c>
      <c r="F4106">
        <v>0</v>
      </c>
      <c r="G4106">
        <v>0</v>
      </c>
      <c r="H4106">
        <v>0</v>
      </c>
      <c r="I4106">
        <v>0</v>
      </c>
      <c r="J4106" t="s">
        <v>1276</v>
      </c>
      <c r="K4106" t="str">
        <f>INDEX('Planning Periods'!$O$2:$O$540,MATCH('Table B Values'!A4106,'Planning Periods'!$A$2:$A$540,0))</f>
        <v>Nevada County</v>
      </c>
    </row>
    <row r="4107" spans="1:11">
      <c r="A4107" t="s">
        <v>1236</v>
      </c>
      <c r="B4107">
        <v>2014</v>
      </c>
      <c r="C4107">
        <v>0</v>
      </c>
      <c r="D4107">
        <v>0</v>
      </c>
      <c r="E4107">
        <v>0</v>
      </c>
      <c r="F4107">
        <v>0</v>
      </c>
      <c r="G4107">
        <v>0</v>
      </c>
      <c r="H4107">
        <v>0</v>
      </c>
      <c r="I4107">
        <v>0</v>
      </c>
      <c r="J4107" t="s">
        <v>1276</v>
      </c>
      <c r="K4107" t="str">
        <f>INDEX('Planning Periods'!$O$2:$O$540,MATCH('Table B Values'!A4107,'Planning Periods'!$A$2:$A$540,0))</f>
        <v>Marin County</v>
      </c>
    </row>
    <row r="4108" spans="1:11">
      <c r="A4108" t="s">
        <v>1238</v>
      </c>
      <c r="B4108">
        <v>2014</v>
      </c>
      <c r="C4108">
        <v>0</v>
      </c>
      <c r="D4108">
        <v>0</v>
      </c>
      <c r="E4108">
        <v>0</v>
      </c>
      <c r="F4108">
        <v>0</v>
      </c>
      <c r="G4108">
        <v>0</v>
      </c>
      <c r="H4108">
        <v>0</v>
      </c>
      <c r="I4108">
        <v>841</v>
      </c>
      <c r="J4108" t="s">
        <v>1276</v>
      </c>
      <c r="K4108" t="str">
        <f>INDEX('Planning Periods'!$O$2:$O$540,MATCH('Table B Values'!A4108,'Planning Periods'!$A$2:$A$540,0))</f>
        <v>Santa Clara County</v>
      </c>
    </row>
    <row r="4109" spans="1:11">
      <c r="A4109" t="s">
        <v>884</v>
      </c>
      <c r="B4109">
        <v>2014</v>
      </c>
      <c r="C4109">
        <v>9</v>
      </c>
      <c r="D4109">
        <v>0</v>
      </c>
      <c r="E4109">
        <v>6</v>
      </c>
      <c r="F4109">
        <v>0</v>
      </c>
      <c r="G4109">
        <v>0</v>
      </c>
      <c r="H4109">
        <v>16</v>
      </c>
      <c r="I4109">
        <v>296</v>
      </c>
      <c r="J4109" t="s">
        <v>1276</v>
      </c>
      <c r="K4109" t="str">
        <f>INDEX('Planning Periods'!$O$2:$O$540,MATCH('Table B Values'!A4109,'Planning Periods'!$A$2:$A$540,0))</f>
        <v>Orange County</v>
      </c>
    </row>
    <row r="4110" spans="1:11">
      <c r="A4110" t="s">
        <v>1239</v>
      </c>
      <c r="B4110">
        <v>2014</v>
      </c>
      <c r="C4110">
        <v>0</v>
      </c>
      <c r="D4110">
        <v>0</v>
      </c>
      <c r="E4110">
        <v>0</v>
      </c>
      <c r="F4110">
        <v>0</v>
      </c>
      <c r="G4110">
        <v>0</v>
      </c>
      <c r="H4110">
        <v>27</v>
      </c>
      <c r="I4110">
        <v>92</v>
      </c>
      <c r="J4110" t="s">
        <v>1276</v>
      </c>
      <c r="K4110" t="str">
        <f>INDEX('Planning Periods'!$O$2:$O$540,MATCH('Table B Values'!A4110,'Planning Periods'!$A$2:$A$540,0))</f>
        <v>Merced County</v>
      </c>
    </row>
    <row r="4111" spans="1:11">
      <c r="A4111" t="s">
        <v>1281</v>
      </c>
      <c r="B4111">
        <v>2014</v>
      </c>
      <c r="C4111">
        <v>0</v>
      </c>
      <c r="D4111">
        <v>0</v>
      </c>
      <c r="E4111">
        <v>44</v>
      </c>
      <c r="F4111">
        <v>0</v>
      </c>
      <c r="G4111">
        <v>0</v>
      </c>
      <c r="H4111">
        <v>41</v>
      </c>
      <c r="I4111">
        <v>0</v>
      </c>
      <c r="J4111" t="s">
        <v>1276</v>
      </c>
      <c r="K4111" t="str">
        <f>INDEX('Planning Periods'!$O$2:$O$540,MATCH('Table B Values'!A4111,'Planning Periods'!$A$2:$A$540,0))</f>
        <v>Kern County</v>
      </c>
    </row>
    <row r="4112" spans="1:11">
      <c r="A4112" t="s">
        <v>881</v>
      </c>
      <c r="B4112">
        <v>2014</v>
      </c>
      <c r="C4112">
        <v>0</v>
      </c>
      <c r="D4112">
        <v>1</v>
      </c>
      <c r="E4112">
        <v>0</v>
      </c>
      <c r="F4112">
        <v>1</v>
      </c>
      <c r="G4112">
        <v>0</v>
      </c>
      <c r="H4112">
        <v>158</v>
      </c>
      <c r="I4112">
        <v>181</v>
      </c>
      <c r="J4112" t="s">
        <v>1276</v>
      </c>
      <c r="K4112" t="str">
        <f>INDEX('Planning Periods'!$O$2:$O$540,MATCH('Table B Values'!A4112,'Planning Periods'!$A$2:$A$540,0))</f>
        <v>Riverside County</v>
      </c>
    </row>
    <row r="4113" spans="1:11">
      <c r="A4113" t="s">
        <v>1240</v>
      </c>
      <c r="B4113">
        <v>2014</v>
      </c>
      <c r="C4113">
        <v>59</v>
      </c>
      <c r="D4113">
        <v>1</v>
      </c>
      <c r="E4113">
        <v>0</v>
      </c>
      <c r="F4113">
        <v>2</v>
      </c>
      <c r="G4113">
        <v>0</v>
      </c>
      <c r="H4113">
        <v>0</v>
      </c>
      <c r="I4113">
        <v>1</v>
      </c>
      <c r="J4113" t="s">
        <v>1276</v>
      </c>
      <c r="K4113" t="str">
        <f>INDEX('Planning Periods'!$O$2:$O$540,MATCH('Table B Values'!A4113,'Planning Periods'!$A$2:$A$540,0))</f>
        <v>San Mateo County</v>
      </c>
    </row>
    <row r="4114" spans="1:11">
      <c r="A4114" t="s">
        <v>1260</v>
      </c>
      <c r="B4114">
        <v>2014</v>
      </c>
      <c r="C4114">
        <v>118</v>
      </c>
      <c r="D4114">
        <v>0</v>
      </c>
      <c r="E4114">
        <v>39</v>
      </c>
      <c r="F4114">
        <v>0</v>
      </c>
      <c r="G4114">
        <v>0</v>
      </c>
      <c r="H4114">
        <v>24</v>
      </c>
      <c r="I4114" s="359">
        <v>197</v>
      </c>
      <c r="J4114" t="s">
        <v>1276</v>
      </c>
      <c r="K4114" t="str">
        <f>INDEX('Planning Periods'!$O$2:$O$540,MATCH('Table B Values'!A4114,'Planning Periods'!$A$2:$A$540,0))</f>
        <v>Stanislaus County</v>
      </c>
    </row>
    <row r="4115" spans="1:11">
      <c r="A4115" t="s">
        <v>1258</v>
      </c>
      <c r="B4115">
        <v>2014</v>
      </c>
      <c r="C4115">
        <v>0</v>
      </c>
      <c r="D4115">
        <v>0</v>
      </c>
      <c r="E4115">
        <v>1</v>
      </c>
      <c r="F4115">
        <v>0</v>
      </c>
      <c r="G4115">
        <v>0</v>
      </c>
      <c r="H4115">
        <v>0</v>
      </c>
      <c r="I4115">
        <v>4</v>
      </c>
      <c r="J4115" t="s">
        <v>1276</v>
      </c>
      <c r="K4115" t="str">
        <f>INDEX('Planning Periods'!$O$2:$O$540,MATCH('Table B Values'!A4115,'Planning Periods'!$A$2:$A$540,0))</f>
        <v>Santa Clara County</v>
      </c>
    </row>
    <row r="4116" spans="1:11">
      <c r="A4116" t="s">
        <v>1262</v>
      </c>
      <c r="B4116">
        <v>2014</v>
      </c>
      <c r="C4116">
        <v>225</v>
      </c>
      <c r="D4116">
        <v>65</v>
      </c>
      <c r="E4116">
        <v>269</v>
      </c>
      <c r="F4116">
        <v>75</v>
      </c>
      <c r="G4116">
        <v>0</v>
      </c>
      <c r="H4116">
        <v>275</v>
      </c>
      <c r="I4116">
        <v>2952</v>
      </c>
      <c r="J4116" t="s">
        <v>1276</v>
      </c>
      <c r="K4116" t="str">
        <f>INDEX('Planning Periods'!$O$2:$O$540,MATCH('Table B Values'!A4116,'Planning Periods'!$A$2:$A$540,0))</f>
        <v>Monterey County</v>
      </c>
    </row>
    <row r="4117" spans="1:11">
      <c r="A4117" t="s">
        <v>951</v>
      </c>
      <c r="B4117">
        <v>2014</v>
      </c>
      <c r="C4117">
        <v>0</v>
      </c>
      <c r="D4117">
        <v>0</v>
      </c>
      <c r="E4117">
        <v>3</v>
      </c>
      <c r="F4117">
        <v>0</v>
      </c>
      <c r="G4117">
        <v>0</v>
      </c>
      <c r="H4117">
        <v>0</v>
      </c>
      <c r="I4117">
        <v>159</v>
      </c>
      <c r="J4117" t="s">
        <v>1276</v>
      </c>
      <c r="K4117" t="str">
        <f>INDEX('Planning Periods'!$O$2:$O$540,MATCH('Table B Values'!A4117,'Planning Periods'!$A$2:$A$540,0))</f>
        <v>Ventura County</v>
      </c>
    </row>
    <row r="4118" spans="1:11">
      <c r="A4118" t="s">
        <v>934</v>
      </c>
      <c r="B4118">
        <v>2014</v>
      </c>
      <c r="C4118">
        <v>0</v>
      </c>
      <c r="D4118">
        <v>0</v>
      </c>
      <c r="E4118">
        <v>0</v>
      </c>
      <c r="F4118">
        <v>0</v>
      </c>
      <c r="G4118">
        <v>0</v>
      </c>
      <c r="H4118">
        <v>0</v>
      </c>
      <c r="I4118">
        <v>10</v>
      </c>
      <c r="J4118" t="s">
        <v>1276</v>
      </c>
      <c r="K4118" t="str">
        <f>INDEX('Planning Periods'!$O$2:$O$540,MATCH('Table B Values'!A4118,'Planning Periods'!$A$2:$A$540,0))</f>
        <v>San Bernardino County</v>
      </c>
    </row>
    <row r="4119" spans="1:11">
      <c r="A4119" t="s">
        <v>937</v>
      </c>
      <c r="B4119">
        <v>2014</v>
      </c>
      <c r="C4119">
        <v>0</v>
      </c>
      <c r="D4119">
        <v>0</v>
      </c>
      <c r="E4119">
        <v>0</v>
      </c>
      <c r="F4119">
        <v>0</v>
      </c>
      <c r="G4119">
        <v>0</v>
      </c>
      <c r="H4119">
        <v>6</v>
      </c>
      <c r="I4119">
        <v>2</v>
      </c>
      <c r="J4119" t="s">
        <v>1276</v>
      </c>
      <c r="K4119" t="str">
        <f>INDEX('Planning Periods'!$O$2:$O$540,MATCH('Table B Values'!A4119,'Planning Periods'!$A$2:$A$540,0))</f>
        <v>Modoc County</v>
      </c>
    </row>
    <row r="4120" spans="1:11">
      <c r="A4120" t="s">
        <v>939</v>
      </c>
      <c r="B4120">
        <v>2014</v>
      </c>
      <c r="C4120">
        <v>0</v>
      </c>
      <c r="D4120">
        <v>0</v>
      </c>
      <c r="E4120">
        <v>0</v>
      </c>
      <c r="F4120">
        <v>0</v>
      </c>
      <c r="G4120">
        <v>0</v>
      </c>
      <c r="H4120">
        <v>9</v>
      </c>
      <c r="I4120">
        <v>4</v>
      </c>
      <c r="J4120" t="s">
        <v>1276</v>
      </c>
      <c r="K4120" t="str">
        <f>INDEX('Planning Periods'!$O$2:$O$540,MATCH('Table B Values'!A4120,'Planning Periods'!$A$2:$A$540,0))</f>
        <v>Mono County</v>
      </c>
    </row>
    <row r="4121" spans="1:11">
      <c r="A4121" t="s">
        <v>932</v>
      </c>
      <c r="B4121">
        <v>2014</v>
      </c>
      <c r="C4121">
        <v>0</v>
      </c>
      <c r="D4121">
        <v>0</v>
      </c>
      <c r="E4121">
        <v>0</v>
      </c>
      <c r="F4121">
        <v>0</v>
      </c>
      <c r="G4121">
        <v>0</v>
      </c>
      <c r="H4121">
        <v>2</v>
      </c>
      <c r="I4121">
        <v>34</v>
      </c>
      <c r="J4121" t="s">
        <v>1276</v>
      </c>
      <c r="K4121" t="str">
        <f>INDEX('Planning Periods'!$O$2:$O$540,MATCH('Table B Values'!A4121,'Planning Periods'!$A$2:$A$540,0))</f>
        <v>Los Angeles County</v>
      </c>
    </row>
    <row r="4122" spans="1:11">
      <c r="A4122" t="s">
        <v>1257</v>
      </c>
      <c r="B4122">
        <v>2014</v>
      </c>
      <c r="C4122">
        <v>1</v>
      </c>
      <c r="D4122">
        <v>0</v>
      </c>
      <c r="E4122">
        <v>10</v>
      </c>
      <c r="F4122">
        <v>0</v>
      </c>
      <c r="G4122">
        <v>0</v>
      </c>
      <c r="H4122">
        <v>1</v>
      </c>
      <c r="I4122">
        <v>19</v>
      </c>
      <c r="J4122" t="s">
        <v>1276</v>
      </c>
      <c r="K4122" t="str">
        <f>INDEX('Planning Periods'!$O$2:$O$540,MATCH('Table B Values'!A4122,'Planning Periods'!$A$2:$A$540,0))</f>
        <v>Marin County</v>
      </c>
    </row>
    <row r="4123" spans="1:11">
      <c r="A4123" t="s">
        <v>777</v>
      </c>
      <c r="B4123">
        <v>2014</v>
      </c>
      <c r="C4123">
        <v>30</v>
      </c>
      <c r="D4123">
        <v>0</v>
      </c>
      <c r="E4123">
        <v>4</v>
      </c>
      <c r="F4123">
        <v>0</v>
      </c>
      <c r="G4123">
        <v>0</v>
      </c>
      <c r="H4123">
        <v>17</v>
      </c>
      <c r="I4123">
        <v>487</v>
      </c>
      <c r="J4123" t="s">
        <v>1276</v>
      </c>
      <c r="K4123" t="str">
        <f>INDEX('Planning Periods'!$O$2:$O$540,MATCH('Table B Values'!A4123,'Planning Periods'!$A$2:$A$540,0))</f>
        <v>Los Angeles County</v>
      </c>
    </row>
    <row r="4124" spans="1:11">
      <c r="A4124" t="s">
        <v>780</v>
      </c>
      <c r="B4124">
        <v>2014</v>
      </c>
      <c r="C4124">
        <v>56</v>
      </c>
      <c r="D4124">
        <v>0</v>
      </c>
      <c r="E4124">
        <v>24</v>
      </c>
      <c r="F4124">
        <v>0</v>
      </c>
      <c r="G4124">
        <v>0</v>
      </c>
      <c r="H4124">
        <v>2</v>
      </c>
      <c r="I4124">
        <v>54</v>
      </c>
      <c r="J4124" t="s">
        <v>1276</v>
      </c>
      <c r="K4124" t="str">
        <f>INDEX('Planning Periods'!$O$2:$O$540,MATCH('Table B Values'!A4124,'Planning Periods'!$A$2:$A$540,0))</f>
        <v>San Luis Obispo County</v>
      </c>
    </row>
    <row r="4125" spans="1:11">
      <c r="A4125" t="s">
        <v>788</v>
      </c>
      <c r="B4125">
        <v>2014</v>
      </c>
      <c r="C4125">
        <v>359</v>
      </c>
      <c r="D4125">
        <v>0</v>
      </c>
      <c r="E4125">
        <v>0</v>
      </c>
      <c r="F4125">
        <v>0</v>
      </c>
      <c r="G4125">
        <v>0</v>
      </c>
      <c r="H4125">
        <v>222</v>
      </c>
      <c r="I4125">
        <v>0</v>
      </c>
      <c r="J4125" t="s">
        <v>1276</v>
      </c>
      <c r="K4125" t="str">
        <f>INDEX('Planning Periods'!$O$2:$O$540,MATCH('Table B Values'!A4125,'Planning Periods'!$A$2:$A$540,0))</f>
        <v>Riverside County</v>
      </c>
    </row>
    <row r="4126" spans="1:11">
      <c r="A4126" t="s">
        <v>1200</v>
      </c>
      <c r="B4126">
        <v>2014</v>
      </c>
      <c r="C4126">
        <v>54</v>
      </c>
      <c r="D4126">
        <v>18</v>
      </c>
      <c r="E4126">
        <v>0</v>
      </c>
      <c r="F4126">
        <v>8</v>
      </c>
      <c r="G4126">
        <v>0</v>
      </c>
      <c r="H4126" s="359">
        <v>0</v>
      </c>
      <c r="I4126" s="359">
        <v>0</v>
      </c>
      <c r="J4126" t="s">
        <v>1276</v>
      </c>
      <c r="K4126" t="str">
        <f>INDEX('Planning Periods'!$O$2:$O$540,MATCH('Table B Values'!A4126,'Planning Periods'!$A$2:$A$540,0))</f>
        <v>Fresno County</v>
      </c>
    </row>
    <row r="4127" spans="1:11">
      <c r="A4127" t="s">
        <v>1211</v>
      </c>
      <c r="B4127">
        <v>2014</v>
      </c>
      <c r="C4127">
        <v>0</v>
      </c>
      <c r="D4127">
        <v>0</v>
      </c>
      <c r="E4127">
        <v>0</v>
      </c>
      <c r="F4127">
        <v>0</v>
      </c>
      <c r="G4127">
        <v>0</v>
      </c>
      <c r="H4127">
        <v>3</v>
      </c>
      <c r="I4127" s="359">
        <v>14</v>
      </c>
      <c r="J4127" t="s">
        <v>1276</v>
      </c>
      <c r="K4127" t="str">
        <f>INDEX('Planning Periods'!$O$2:$O$540,MATCH('Table B Values'!A4127,'Planning Periods'!$A$2:$A$540,0))</f>
        <v>Santa Clara County</v>
      </c>
    </row>
    <row r="4128" spans="1:11">
      <c r="A4128" t="s">
        <v>783</v>
      </c>
      <c r="B4128">
        <v>2014</v>
      </c>
      <c r="C4128">
        <v>0</v>
      </c>
      <c r="D4128">
        <v>0</v>
      </c>
      <c r="E4128">
        <v>1</v>
      </c>
      <c r="F4128">
        <v>0</v>
      </c>
      <c r="G4128">
        <v>0</v>
      </c>
      <c r="H4128">
        <v>4</v>
      </c>
      <c r="I4128">
        <v>9</v>
      </c>
      <c r="J4128" t="s">
        <v>1276</v>
      </c>
      <c r="K4128" t="str">
        <f>INDEX('Planning Periods'!$O$2:$O$540,MATCH('Table B Values'!A4128,'Planning Periods'!$A$2:$A$540,0))</f>
        <v>Butte County</v>
      </c>
    </row>
    <row r="4129" spans="1:11">
      <c r="A4129" t="s">
        <v>785</v>
      </c>
      <c r="B4129">
        <v>2014</v>
      </c>
      <c r="C4129">
        <v>0</v>
      </c>
      <c r="D4129">
        <v>0</v>
      </c>
      <c r="E4129">
        <v>0</v>
      </c>
      <c r="F4129">
        <v>0</v>
      </c>
      <c r="G4129">
        <v>0</v>
      </c>
      <c r="H4129">
        <v>0</v>
      </c>
      <c r="I4129">
        <v>5</v>
      </c>
      <c r="J4129" t="s">
        <v>1276</v>
      </c>
      <c r="K4129" t="str">
        <f>INDEX('Planning Periods'!$O$2:$O$540,MATCH('Table B Values'!A4129,'Planning Periods'!$A$2:$A$540,0))</f>
        <v>Los Angeles County</v>
      </c>
    </row>
    <row r="4130" spans="1:11">
      <c r="A4130" t="s">
        <v>1199</v>
      </c>
      <c r="B4130">
        <v>2014</v>
      </c>
      <c r="C4130">
        <v>49</v>
      </c>
      <c r="D4130">
        <v>0</v>
      </c>
      <c r="E4130">
        <v>0</v>
      </c>
      <c r="F4130">
        <v>0</v>
      </c>
      <c r="G4130">
        <v>0</v>
      </c>
      <c r="H4130">
        <v>1</v>
      </c>
      <c r="I4130">
        <v>154</v>
      </c>
      <c r="J4130" t="s">
        <v>1276</v>
      </c>
      <c r="K4130" t="str">
        <f>INDEX('Planning Periods'!$O$2:$O$540,MATCH('Table B Values'!A4130,'Planning Periods'!$A$2:$A$540,0))</f>
        <v>Sonoma County</v>
      </c>
    </row>
    <row r="4131" spans="1:11">
      <c r="A4131" t="s">
        <v>794</v>
      </c>
      <c r="B4131">
        <v>2014</v>
      </c>
      <c r="C4131">
        <v>0</v>
      </c>
      <c r="D4131">
        <v>0</v>
      </c>
      <c r="E4131">
        <v>2</v>
      </c>
      <c r="F4131">
        <v>15</v>
      </c>
      <c r="G4131">
        <v>0</v>
      </c>
      <c r="H4131">
        <v>0</v>
      </c>
      <c r="I4131">
        <v>326</v>
      </c>
      <c r="J4131" t="s">
        <v>1276</v>
      </c>
      <c r="K4131" t="str">
        <f>INDEX('Planning Periods'!$O$2:$O$540,MATCH('Table B Values'!A4131,'Planning Periods'!$A$2:$A$540,0))</f>
        <v>Placer County</v>
      </c>
    </row>
    <row r="4132" spans="1:11">
      <c r="A4132" t="s">
        <v>852</v>
      </c>
      <c r="B4132">
        <v>2014</v>
      </c>
      <c r="C4132">
        <v>0</v>
      </c>
      <c r="D4132">
        <v>0</v>
      </c>
      <c r="E4132">
        <v>0</v>
      </c>
      <c r="F4132">
        <v>0</v>
      </c>
      <c r="G4132">
        <v>0</v>
      </c>
      <c r="H4132">
        <v>9</v>
      </c>
      <c r="I4132">
        <v>1</v>
      </c>
      <c r="J4132" t="s">
        <v>1276</v>
      </c>
      <c r="K4132" t="str">
        <f>INDEX('Planning Periods'!$O$2:$O$540,MATCH('Table B Values'!A4132,'Planning Periods'!$A$2:$A$540,0))</f>
        <v>El Dorado County</v>
      </c>
    </row>
    <row r="4133" spans="1:11">
      <c r="A4133" t="s">
        <v>1202</v>
      </c>
      <c r="B4133">
        <v>2014</v>
      </c>
      <c r="C4133">
        <v>0</v>
      </c>
      <c r="D4133">
        <v>0</v>
      </c>
      <c r="E4133">
        <v>0</v>
      </c>
      <c r="F4133">
        <v>0</v>
      </c>
      <c r="G4133">
        <v>0</v>
      </c>
      <c r="H4133">
        <v>0</v>
      </c>
      <c r="I4133">
        <v>4</v>
      </c>
      <c r="J4133" t="s">
        <v>1276</v>
      </c>
      <c r="K4133" t="str">
        <f>INDEX('Planning Periods'!$O$2:$O$540,MATCH('Table B Values'!A4133,'Planning Periods'!$A$2:$A$540,0))</f>
        <v>Contra Costa County</v>
      </c>
    </row>
    <row r="4134" spans="1:11">
      <c r="A4134" t="s">
        <v>791</v>
      </c>
      <c r="B4134">
        <v>2014</v>
      </c>
      <c r="C4134">
        <v>0</v>
      </c>
      <c r="D4134">
        <v>0</v>
      </c>
      <c r="E4134">
        <v>0</v>
      </c>
      <c r="F4134">
        <v>0</v>
      </c>
      <c r="G4134">
        <v>0</v>
      </c>
      <c r="H4134">
        <v>11</v>
      </c>
      <c r="I4134">
        <v>35</v>
      </c>
      <c r="J4134" t="s">
        <v>1276</v>
      </c>
      <c r="K4134" t="str">
        <f>INDEX('Planning Periods'!$O$2:$O$540,MATCH('Table B Values'!A4134,'Planning Periods'!$A$2:$A$540,0))</f>
        <v>Orange County</v>
      </c>
    </row>
    <row r="4135" spans="1:11">
      <c r="A4135" t="s">
        <v>1204</v>
      </c>
      <c r="B4135">
        <v>2014</v>
      </c>
      <c r="C4135">
        <v>0</v>
      </c>
      <c r="D4135">
        <v>0</v>
      </c>
      <c r="E4135">
        <v>0</v>
      </c>
      <c r="F4135">
        <v>0</v>
      </c>
      <c r="G4135">
        <v>0</v>
      </c>
      <c r="H4135">
        <v>0</v>
      </c>
      <c r="I4135">
        <v>0</v>
      </c>
      <c r="J4135" t="s">
        <v>1276</v>
      </c>
      <c r="K4135" t="str">
        <f>INDEX('Planning Periods'!$O$2:$O$540,MATCH('Table B Values'!A4135,'Planning Periods'!$A$2:$A$540,0))</f>
        <v>Contra Costa County</v>
      </c>
    </row>
    <row r="4136" spans="1:11">
      <c r="A4136" t="s">
        <v>800</v>
      </c>
      <c r="B4136">
        <v>2014</v>
      </c>
      <c r="C4136">
        <v>0</v>
      </c>
      <c r="D4136">
        <v>0</v>
      </c>
      <c r="E4136">
        <v>12</v>
      </c>
      <c r="F4136">
        <v>0</v>
      </c>
      <c r="G4136">
        <v>0</v>
      </c>
      <c r="H4136">
        <v>0</v>
      </c>
      <c r="I4136">
        <v>91</v>
      </c>
      <c r="J4136" t="s">
        <v>1276</v>
      </c>
      <c r="K4136" t="str">
        <f>INDEX('Planning Periods'!$O$2:$O$540,MATCH('Table B Values'!A4136,'Planning Periods'!$A$2:$A$540,0))</f>
        <v>San Luis Obispo County</v>
      </c>
    </row>
    <row r="4137" spans="1:11">
      <c r="A4137" t="s">
        <v>1205</v>
      </c>
      <c r="B4137">
        <v>2014</v>
      </c>
      <c r="C4137">
        <v>0</v>
      </c>
      <c r="D4137">
        <v>0</v>
      </c>
      <c r="E4137">
        <v>0</v>
      </c>
      <c r="F4137">
        <v>0</v>
      </c>
      <c r="G4137">
        <v>0</v>
      </c>
      <c r="H4137">
        <v>216</v>
      </c>
      <c r="I4137">
        <v>0</v>
      </c>
      <c r="J4137" t="s">
        <v>1276</v>
      </c>
      <c r="K4137" t="str">
        <f>INDEX('Planning Periods'!$O$2:$O$540,MATCH('Table B Values'!A4137,'Planning Periods'!$A$2:$A$540,0))</f>
        <v>Contra Costa County</v>
      </c>
    </row>
    <row r="4138" spans="1:11">
      <c r="A4138" t="s">
        <v>803</v>
      </c>
      <c r="B4138">
        <v>2014</v>
      </c>
      <c r="C4138">
        <v>0</v>
      </c>
      <c r="D4138">
        <v>0</v>
      </c>
      <c r="E4138">
        <v>0</v>
      </c>
      <c r="F4138">
        <v>0</v>
      </c>
      <c r="G4138">
        <v>0</v>
      </c>
      <c r="H4138">
        <v>336</v>
      </c>
      <c r="I4138">
        <v>12</v>
      </c>
      <c r="J4138" t="s">
        <v>1276</v>
      </c>
      <c r="K4138" t="str">
        <f>INDEX('Planning Periods'!$O$2:$O$540,MATCH('Table B Values'!A4138,'Planning Periods'!$A$2:$A$540,0))</f>
        <v>Orange County</v>
      </c>
    </row>
    <row r="4139" spans="1:11">
      <c r="A4139" t="s">
        <v>806</v>
      </c>
      <c r="B4139">
        <v>2014</v>
      </c>
      <c r="C4139">
        <v>0</v>
      </c>
      <c r="D4139">
        <v>0</v>
      </c>
      <c r="E4139">
        <v>0</v>
      </c>
      <c r="F4139">
        <v>0</v>
      </c>
      <c r="G4139">
        <v>0</v>
      </c>
      <c r="H4139">
        <v>180</v>
      </c>
      <c r="I4139">
        <v>593</v>
      </c>
      <c r="J4139" t="s">
        <v>1276</v>
      </c>
      <c r="K4139" t="str">
        <f>INDEX('Planning Periods'!$O$2:$O$540,MATCH('Table B Values'!A4139,'Planning Periods'!$A$2:$A$540,0))</f>
        <v>Orange County</v>
      </c>
    </row>
    <row r="4140" spans="1:11">
      <c r="A4140" t="s">
        <v>1206</v>
      </c>
      <c r="B4140">
        <v>2014</v>
      </c>
      <c r="C4140">
        <v>0</v>
      </c>
      <c r="D4140">
        <v>0</v>
      </c>
      <c r="E4140">
        <v>0</v>
      </c>
      <c r="F4140">
        <v>0</v>
      </c>
      <c r="G4140">
        <v>0</v>
      </c>
      <c r="H4140">
        <v>14</v>
      </c>
      <c r="I4140">
        <v>41</v>
      </c>
      <c r="J4140" t="s">
        <v>1276</v>
      </c>
      <c r="K4140" t="str">
        <f>INDEX('Planning Periods'!$O$2:$O$540,MATCH('Table B Values'!A4140,'Planning Periods'!$A$2:$A$540,0))</f>
        <v>Contra Costa County</v>
      </c>
    </row>
    <row r="4141" spans="1:11">
      <c r="A4141" t="s">
        <v>812</v>
      </c>
      <c r="B4141">
        <v>2014</v>
      </c>
      <c r="C4141">
        <v>0</v>
      </c>
      <c r="D4141">
        <v>0</v>
      </c>
      <c r="E4141">
        <v>0</v>
      </c>
      <c r="F4141">
        <v>0</v>
      </c>
      <c r="G4141">
        <v>0</v>
      </c>
      <c r="H4141">
        <v>364</v>
      </c>
      <c r="I4141">
        <v>163</v>
      </c>
      <c r="J4141" t="s">
        <v>1276</v>
      </c>
      <c r="K4141" t="str">
        <f>INDEX('Planning Periods'!$O$2:$O$540,MATCH('Table B Values'!A4141,'Planning Periods'!$A$2:$A$540,0))</f>
        <v>San Bernardino County</v>
      </c>
    </row>
    <row r="4142" spans="1:11">
      <c r="A4142" t="s">
        <v>1254</v>
      </c>
      <c r="B4142">
        <v>2014</v>
      </c>
      <c r="C4142">
        <v>25</v>
      </c>
      <c r="D4142">
        <v>0</v>
      </c>
      <c r="E4142">
        <v>0</v>
      </c>
      <c r="F4142">
        <v>0</v>
      </c>
      <c r="G4142">
        <v>0</v>
      </c>
      <c r="H4142">
        <v>0</v>
      </c>
      <c r="I4142" s="359">
        <v>154</v>
      </c>
      <c r="J4142" t="s">
        <v>1276</v>
      </c>
      <c r="K4142" t="str">
        <f>INDEX('Planning Periods'!$O$2:$O$540,MATCH('Table B Values'!A4142,'Planning Periods'!$A$2:$A$540,0))</f>
        <v>Alameda County</v>
      </c>
    </row>
    <row r="4143" spans="1:11">
      <c r="A4143" t="s">
        <v>1255</v>
      </c>
      <c r="B4143">
        <v>2014</v>
      </c>
      <c r="C4143">
        <v>0</v>
      </c>
      <c r="D4143">
        <v>0</v>
      </c>
      <c r="E4143">
        <v>0</v>
      </c>
      <c r="F4143">
        <v>0</v>
      </c>
      <c r="G4143">
        <v>0</v>
      </c>
      <c r="H4143">
        <v>68</v>
      </c>
      <c r="I4143">
        <v>0</v>
      </c>
      <c r="J4143" t="s">
        <v>1276</v>
      </c>
      <c r="K4143" t="str">
        <f>INDEX('Planning Periods'!$O$2:$O$540,MATCH('Table B Values'!A4143,'Planning Periods'!$A$2:$A$540,0))</f>
        <v>Contra Costa County</v>
      </c>
    </row>
    <row r="4144" spans="1:11">
      <c r="A4144" t="s">
        <v>924</v>
      </c>
      <c r="B4144">
        <v>2014</v>
      </c>
      <c r="C4144">
        <v>0</v>
      </c>
      <c r="D4144">
        <v>0</v>
      </c>
      <c r="E4144">
        <v>0</v>
      </c>
      <c r="F4144">
        <v>0</v>
      </c>
      <c r="G4144">
        <v>0</v>
      </c>
      <c r="H4144">
        <v>20</v>
      </c>
      <c r="I4144" s="359">
        <v>92</v>
      </c>
      <c r="J4144" t="s">
        <v>1276</v>
      </c>
      <c r="K4144" t="str">
        <f>INDEX('Planning Periods'!$O$2:$O$540,MATCH('Table B Values'!A4144,'Planning Periods'!$A$2:$A$540,0))</f>
        <v>San Diego County</v>
      </c>
    </row>
    <row r="4145" spans="1:11">
      <c r="A4145" t="s">
        <v>1207</v>
      </c>
      <c r="B4145">
        <v>2014</v>
      </c>
      <c r="C4145">
        <v>0</v>
      </c>
      <c r="D4145">
        <v>0</v>
      </c>
      <c r="E4145">
        <v>0</v>
      </c>
      <c r="F4145">
        <v>0</v>
      </c>
      <c r="G4145">
        <v>0</v>
      </c>
      <c r="H4145">
        <v>0</v>
      </c>
      <c r="I4145">
        <v>0</v>
      </c>
      <c r="J4145" t="s">
        <v>1276</v>
      </c>
      <c r="K4145" t="str">
        <f>INDEX('Planning Periods'!$O$2:$O$540,MATCH('Table B Values'!A4145,'Planning Periods'!$A$2:$A$540,0))</f>
        <v>Glenn County</v>
      </c>
    </row>
    <row r="4146" spans="1:11">
      <c r="A4146" t="s">
        <v>826</v>
      </c>
      <c r="B4146">
        <v>2014</v>
      </c>
      <c r="C4146">
        <v>0</v>
      </c>
      <c r="D4146">
        <v>0</v>
      </c>
      <c r="E4146">
        <v>0</v>
      </c>
      <c r="F4146">
        <v>0</v>
      </c>
      <c r="G4146">
        <v>0</v>
      </c>
      <c r="H4146">
        <v>0</v>
      </c>
      <c r="I4146">
        <v>220</v>
      </c>
      <c r="J4146" t="s">
        <v>1276</v>
      </c>
      <c r="K4146" t="str">
        <f>INDEX('Planning Periods'!$O$2:$O$540,MATCH('Table B Values'!A4146,'Planning Periods'!$A$2:$A$540,0))</f>
        <v>Riverside County</v>
      </c>
    </row>
    <row r="4147" spans="1:11">
      <c r="A4147" t="s">
        <v>818</v>
      </c>
      <c r="B4147">
        <v>2014</v>
      </c>
      <c r="C4147">
        <v>0</v>
      </c>
      <c r="D4147">
        <v>0</v>
      </c>
      <c r="E4147">
        <v>0</v>
      </c>
      <c r="F4147">
        <v>0</v>
      </c>
      <c r="G4147">
        <v>0</v>
      </c>
      <c r="H4147">
        <v>0</v>
      </c>
      <c r="I4147">
        <v>188</v>
      </c>
      <c r="J4147" t="s">
        <v>1276</v>
      </c>
      <c r="K4147" t="str">
        <f>INDEX('Planning Periods'!$O$2:$O$540,MATCH('Table B Values'!A4147,'Planning Periods'!$A$2:$A$540,0))</f>
        <v>Riverside County</v>
      </c>
    </row>
    <row r="4148" spans="1:11">
      <c r="A4148" t="s">
        <v>821</v>
      </c>
      <c r="B4148">
        <v>2014</v>
      </c>
      <c r="C4148">
        <v>0</v>
      </c>
      <c r="D4148">
        <v>0</v>
      </c>
      <c r="E4148">
        <v>0</v>
      </c>
      <c r="F4148">
        <v>0</v>
      </c>
      <c r="G4148">
        <v>0</v>
      </c>
      <c r="H4148">
        <v>0</v>
      </c>
      <c r="I4148">
        <v>42</v>
      </c>
      <c r="J4148" t="s">
        <v>1276</v>
      </c>
      <c r="K4148" t="str">
        <f>INDEX('Planning Periods'!$O$2:$O$540,MATCH('Table B Values'!A4148,'Planning Periods'!$A$2:$A$540,0))</f>
        <v>Los Angeles County</v>
      </c>
    </row>
    <row r="4149" spans="1:11">
      <c r="A4149" t="s">
        <v>1215</v>
      </c>
      <c r="B4149">
        <v>2014</v>
      </c>
      <c r="C4149">
        <v>0</v>
      </c>
      <c r="D4149">
        <v>0</v>
      </c>
      <c r="E4149">
        <v>0</v>
      </c>
      <c r="F4149">
        <v>0</v>
      </c>
      <c r="G4149">
        <v>0</v>
      </c>
      <c r="H4149">
        <v>0</v>
      </c>
      <c r="I4149">
        <v>4</v>
      </c>
      <c r="J4149" t="s">
        <v>1276</v>
      </c>
      <c r="K4149" t="str">
        <f>INDEX('Planning Periods'!$O$2:$O$540,MATCH('Table B Values'!A4149,'Planning Periods'!$A$2:$A$540,0))</f>
        <v>San Mateo County</v>
      </c>
    </row>
    <row r="4150" spans="1:11">
      <c r="A4150" t="s">
        <v>815</v>
      </c>
      <c r="B4150">
        <v>2014</v>
      </c>
      <c r="C4150">
        <v>0</v>
      </c>
      <c r="D4150">
        <v>0</v>
      </c>
      <c r="E4150">
        <v>50</v>
      </c>
      <c r="F4150">
        <v>7</v>
      </c>
      <c r="G4150">
        <v>0</v>
      </c>
      <c r="H4150">
        <v>0</v>
      </c>
      <c r="I4150">
        <v>14</v>
      </c>
      <c r="J4150" t="s">
        <v>1276</v>
      </c>
      <c r="K4150" t="str">
        <f>INDEX('Planning Periods'!$O$2:$O$540,MATCH('Table B Values'!A4150,'Planning Periods'!$A$2:$A$540,0))</f>
        <v>Butte County</v>
      </c>
    </row>
    <row r="4151" spans="1:11">
      <c r="A4151" t="s">
        <v>824</v>
      </c>
      <c r="B4151">
        <v>2014</v>
      </c>
      <c r="C4151">
        <v>48</v>
      </c>
      <c r="D4151">
        <v>0</v>
      </c>
      <c r="E4151">
        <v>67</v>
      </c>
      <c r="F4151">
        <v>0</v>
      </c>
      <c r="G4151">
        <v>0</v>
      </c>
      <c r="H4151">
        <v>2</v>
      </c>
      <c r="I4151" s="359">
        <v>39</v>
      </c>
      <c r="J4151" t="s">
        <v>1276</v>
      </c>
      <c r="K4151" t="str">
        <f>INDEX('Planning Periods'!$O$2:$O$540,MATCH('Table B Values'!A4151,'Planning Periods'!$A$2:$A$540,0))</f>
        <v>Ventura County</v>
      </c>
    </row>
    <row r="4152" spans="1:11">
      <c r="A4152" t="s">
        <v>1214</v>
      </c>
      <c r="B4152">
        <v>2014</v>
      </c>
      <c r="C4152">
        <v>0</v>
      </c>
      <c r="D4152">
        <v>0</v>
      </c>
      <c r="E4152">
        <v>0</v>
      </c>
      <c r="F4152">
        <v>0</v>
      </c>
      <c r="G4152">
        <v>0</v>
      </c>
      <c r="H4152">
        <v>0</v>
      </c>
      <c r="I4152">
        <v>0</v>
      </c>
      <c r="J4152" t="s">
        <v>1276</v>
      </c>
      <c r="K4152" t="str">
        <f>INDEX('Planning Periods'!$O$2:$O$540,MATCH('Table B Values'!A4152,'Planning Periods'!$A$2:$A$540,0))</f>
        <v>Monterey County</v>
      </c>
    </row>
    <row r="4153" spans="1:11">
      <c r="A4153" t="s">
        <v>886</v>
      </c>
      <c r="B4153">
        <v>2014</v>
      </c>
      <c r="C4153">
        <v>17</v>
      </c>
      <c r="D4153">
        <v>0</v>
      </c>
      <c r="E4153">
        <v>20</v>
      </c>
      <c r="F4153">
        <v>0</v>
      </c>
      <c r="G4153">
        <v>0</v>
      </c>
      <c r="H4153">
        <v>11</v>
      </c>
      <c r="I4153">
        <v>127</v>
      </c>
      <c r="J4153" t="s">
        <v>1276</v>
      </c>
      <c r="K4153" t="str">
        <f>INDEX('Planning Periods'!$O$2:$O$540,MATCH('Table B Values'!A4153,'Planning Periods'!$A$2:$A$540,0))</f>
        <v>Yuba County</v>
      </c>
    </row>
    <row r="4154" spans="1:11">
      <c r="A4154" t="s">
        <v>878</v>
      </c>
      <c r="B4154">
        <v>2014</v>
      </c>
      <c r="C4154">
        <v>0</v>
      </c>
      <c r="D4154">
        <v>0</v>
      </c>
      <c r="E4154">
        <v>34</v>
      </c>
      <c r="F4154">
        <v>0</v>
      </c>
      <c r="G4154">
        <v>0</v>
      </c>
      <c r="H4154">
        <v>0</v>
      </c>
      <c r="I4154">
        <v>32</v>
      </c>
      <c r="J4154" t="s">
        <v>1276</v>
      </c>
      <c r="K4154" t="str">
        <f>INDEX('Planning Periods'!$O$2:$O$540,MATCH('Table B Values'!A4154,'Planning Periods'!$A$2:$A$540,0))</f>
        <v>San Bernardino County</v>
      </c>
    </row>
    <row r="4155" spans="1:11">
      <c r="A4155" t="s">
        <v>871</v>
      </c>
      <c r="B4155">
        <v>2014</v>
      </c>
      <c r="C4155">
        <v>0</v>
      </c>
      <c r="D4155">
        <v>0</v>
      </c>
      <c r="E4155">
        <v>0</v>
      </c>
      <c r="F4155">
        <v>0</v>
      </c>
      <c r="G4155">
        <v>0</v>
      </c>
      <c r="H4155">
        <v>0</v>
      </c>
      <c r="I4155">
        <v>18</v>
      </c>
      <c r="J4155" t="s">
        <v>1276</v>
      </c>
      <c r="K4155" t="str">
        <f>INDEX('Planning Periods'!$O$2:$O$540,MATCH('Table B Values'!A4155,'Planning Periods'!$A$2:$A$540,0))</f>
        <v>San Bernardino County</v>
      </c>
    </row>
    <row r="4156" spans="1:11">
      <c r="A4156" t="s">
        <v>883</v>
      </c>
      <c r="B4156">
        <v>2014</v>
      </c>
      <c r="C4156">
        <v>0</v>
      </c>
      <c r="D4156">
        <v>0</v>
      </c>
      <c r="E4156">
        <v>0</v>
      </c>
      <c r="F4156">
        <v>0</v>
      </c>
      <c r="G4156">
        <v>0</v>
      </c>
      <c r="H4156">
        <v>5</v>
      </c>
      <c r="I4156">
        <v>50</v>
      </c>
      <c r="J4156" t="s">
        <v>1276</v>
      </c>
      <c r="K4156" t="str">
        <f>INDEX('Planning Periods'!$O$2:$O$540,MATCH('Table B Values'!A4156,'Planning Periods'!$A$2:$A$540,0))</f>
        <v>Sutter County</v>
      </c>
    </row>
    <row r="4157" spans="1:11">
      <c r="A4157" t="s">
        <v>831</v>
      </c>
      <c r="B4157">
        <v>2014</v>
      </c>
      <c r="C4157">
        <v>336</v>
      </c>
      <c r="D4157">
        <v>0</v>
      </c>
      <c r="E4157">
        <v>292</v>
      </c>
      <c r="F4157">
        <v>0</v>
      </c>
      <c r="G4157">
        <v>0</v>
      </c>
      <c r="H4157">
        <v>671</v>
      </c>
      <c r="I4157">
        <v>2098</v>
      </c>
      <c r="J4157" t="s">
        <v>1276</v>
      </c>
      <c r="K4157" t="str">
        <f>INDEX('Planning Periods'!$O$2:$O$540,MATCH('Table B Values'!A4157,'Planning Periods'!$A$2:$A$540,0))</f>
        <v>Santa Clara County</v>
      </c>
    </row>
    <row r="4158" spans="1:11">
      <c r="A4158" t="s">
        <v>772</v>
      </c>
      <c r="B4158">
        <v>2014</v>
      </c>
      <c r="C4158">
        <v>0</v>
      </c>
      <c r="D4158">
        <v>0</v>
      </c>
      <c r="E4158">
        <v>0</v>
      </c>
      <c r="F4158">
        <v>0</v>
      </c>
      <c r="G4158">
        <v>0</v>
      </c>
      <c r="H4158">
        <v>1</v>
      </c>
      <c r="I4158">
        <v>19</v>
      </c>
      <c r="J4158" t="s">
        <v>1276</v>
      </c>
      <c r="K4158" t="str">
        <f>INDEX('Planning Periods'!$O$2:$O$540,MATCH('Table B Values'!A4158,'Planning Periods'!$A$2:$A$540,0))</f>
        <v>Sutter County</v>
      </c>
    </row>
    <row r="4159" spans="1:11">
      <c r="A4159" t="s">
        <v>844</v>
      </c>
      <c r="B4159">
        <v>2014</v>
      </c>
      <c r="C4159">
        <v>0</v>
      </c>
      <c r="D4159">
        <v>0</v>
      </c>
      <c r="E4159">
        <v>0</v>
      </c>
      <c r="F4159">
        <v>0</v>
      </c>
      <c r="G4159">
        <v>0</v>
      </c>
      <c r="H4159">
        <v>1</v>
      </c>
      <c r="I4159">
        <v>0</v>
      </c>
      <c r="J4159" t="s">
        <v>1276</v>
      </c>
      <c r="K4159" t="str">
        <f>INDEX('Planning Periods'!$O$2:$O$540,MATCH('Table B Values'!A4159,'Planning Periods'!$A$2:$A$540,0))</f>
        <v>Amador County</v>
      </c>
    </row>
    <row r="4160" spans="1:11">
      <c r="A4160" t="s">
        <v>820</v>
      </c>
      <c r="B4160">
        <v>2014</v>
      </c>
      <c r="C4160">
        <v>0</v>
      </c>
      <c r="D4160">
        <v>0</v>
      </c>
      <c r="E4160">
        <v>0</v>
      </c>
      <c r="F4160">
        <v>0</v>
      </c>
      <c r="G4160">
        <v>0</v>
      </c>
      <c r="H4160">
        <v>0</v>
      </c>
      <c r="I4160">
        <v>0</v>
      </c>
      <c r="J4160" t="s">
        <v>1276</v>
      </c>
      <c r="K4160" t="str">
        <f>INDEX('Planning Periods'!$O$2:$O$540,MATCH('Table B Values'!A4160,'Planning Periods'!$A$2:$A$540,0))</f>
        <v>Solano County</v>
      </c>
    </row>
    <row r="4161" spans="1:11">
      <c r="A4161" t="s">
        <v>829</v>
      </c>
      <c r="B4161">
        <v>2014</v>
      </c>
      <c r="C4161">
        <v>0</v>
      </c>
      <c r="D4161">
        <v>0</v>
      </c>
      <c r="E4161">
        <v>0</v>
      </c>
      <c r="F4161">
        <v>0</v>
      </c>
      <c r="G4161">
        <v>0</v>
      </c>
      <c r="H4161">
        <v>4</v>
      </c>
      <c r="I4161">
        <v>0</v>
      </c>
      <c r="J4161" t="s">
        <v>1276</v>
      </c>
      <c r="K4161" t="str">
        <f>INDEX('Planning Periods'!$O$2:$O$540,MATCH('Table B Values'!A4161,'Planning Periods'!$A$2:$A$540,0))</f>
        <v>San Mateo County</v>
      </c>
    </row>
    <row r="4162" spans="1:11">
      <c r="A4162" t="s">
        <v>823</v>
      </c>
      <c r="B4162">
        <v>2014</v>
      </c>
      <c r="C4162">
        <v>0</v>
      </c>
      <c r="D4162">
        <v>0</v>
      </c>
      <c r="E4162">
        <v>0</v>
      </c>
      <c r="F4162">
        <v>0</v>
      </c>
      <c r="G4162">
        <v>0</v>
      </c>
      <c r="H4162">
        <v>0</v>
      </c>
      <c r="I4162">
        <v>30</v>
      </c>
      <c r="J4162" t="s">
        <v>1276</v>
      </c>
      <c r="K4162" t="str">
        <f>INDEX('Planning Periods'!$O$2:$O$540,MATCH('Table B Values'!A4162,'Planning Periods'!$A$2:$A$540,0))</f>
        <v>Stanislaus County</v>
      </c>
    </row>
    <row r="4163" spans="1:11">
      <c r="A4163" t="s">
        <v>814</v>
      </c>
      <c r="B4163">
        <v>2014</v>
      </c>
      <c r="C4163">
        <v>0</v>
      </c>
      <c r="D4163">
        <v>0</v>
      </c>
      <c r="E4163">
        <v>0</v>
      </c>
      <c r="F4163">
        <v>0</v>
      </c>
      <c r="G4163">
        <v>0</v>
      </c>
      <c r="H4163">
        <v>0</v>
      </c>
      <c r="I4163">
        <v>32</v>
      </c>
      <c r="J4163" t="s">
        <v>1276</v>
      </c>
      <c r="K4163" t="str">
        <f>INDEX('Planning Periods'!$O$2:$O$540,MATCH('Table B Values'!A4163,'Planning Periods'!$A$2:$A$540,0))</f>
        <v>Orange County</v>
      </c>
    </row>
    <row r="4164" spans="1:11">
      <c r="A4164" t="s">
        <v>846</v>
      </c>
      <c r="B4164">
        <v>2014</v>
      </c>
      <c r="C4164">
        <v>0</v>
      </c>
      <c r="D4164">
        <v>0</v>
      </c>
      <c r="E4164">
        <v>0</v>
      </c>
      <c r="F4164">
        <v>0</v>
      </c>
      <c r="G4164">
        <v>0</v>
      </c>
      <c r="H4164">
        <v>0</v>
      </c>
      <c r="I4164">
        <v>0</v>
      </c>
      <c r="J4164" t="s">
        <v>1276</v>
      </c>
      <c r="K4164" t="str">
        <f>INDEX('Planning Periods'!$O$2:$O$540,MATCH('Table B Values'!A4164,'Planning Periods'!$A$2:$A$540,0))</f>
        <v>Kern County</v>
      </c>
    </row>
    <row r="4165" spans="1:11">
      <c r="A4165" t="s">
        <v>1274</v>
      </c>
      <c r="B4165">
        <v>2014</v>
      </c>
      <c r="C4165">
        <v>0</v>
      </c>
      <c r="D4165">
        <v>0</v>
      </c>
      <c r="E4165">
        <v>0</v>
      </c>
      <c r="F4165">
        <v>0</v>
      </c>
      <c r="G4165">
        <v>0</v>
      </c>
      <c r="H4165">
        <v>0</v>
      </c>
      <c r="I4165">
        <v>2</v>
      </c>
      <c r="J4165" t="s">
        <v>1276</v>
      </c>
      <c r="K4165" t="str">
        <f>INDEX('Planning Periods'!$O$2:$O$540,MATCH('Table B Values'!A4165,'Planning Periods'!$A$2:$A$540,0))</f>
        <v>Marin County</v>
      </c>
    </row>
    <row r="4166" spans="1:11">
      <c r="A4166" t="s">
        <v>782</v>
      </c>
      <c r="B4166">
        <v>2014</v>
      </c>
      <c r="C4166">
        <v>0</v>
      </c>
      <c r="D4166">
        <v>0</v>
      </c>
      <c r="E4166">
        <v>0</v>
      </c>
      <c r="F4166">
        <v>0</v>
      </c>
      <c r="G4166">
        <v>0</v>
      </c>
      <c r="H4166">
        <v>0</v>
      </c>
      <c r="I4166">
        <v>12</v>
      </c>
      <c r="J4166" t="s">
        <v>1276</v>
      </c>
      <c r="K4166" t="str">
        <f>INDEX('Planning Periods'!$O$2:$O$540,MATCH('Table B Values'!A4166,'Planning Periods'!$A$2:$A$540,0))</f>
        <v>Los Angeles County</v>
      </c>
    </row>
    <row r="4167" spans="1:11">
      <c r="A4167" t="s">
        <v>982</v>
      </c>
      <c r="B4167">
        <v>2014</v>
      </c>
      <c r="C4167">
        <v>0</v>
      </c>
      <c r="D4167">
        <v>0</v>
      </c>
      <c r="E4167">
        <v>0</v>
      </c>
      <c r="F4167">
        <v>0</v>
      </c>
      <c r="G4167">
        <v>0</v>
      </c>
      <c r="H4167">
        <v>0</v>
      </c>
      <c r="I4167">
        <v>95</v>
      </c>
      <c r="J4167" t="s">
        <v>1276</v>
      </c>
      <c r="K4167" t="str">
        <f>INDEX('Planning Periods'!$O$2:$O$540,MATCH('Table B Values'!A4167,'Planning Periods'!$A$2:$A$540,0))</f>
        <v>Nevada County</v>
      </c>
    </row>
    <row r="4168" spans="1:11">
      <c r="A4168" t="s">
        <v>839</v>
      </c>
      <c r="B4168">
        <v>2014</v>
      </c>
      <c r="C4168">
        <v>17</v>
      </c>
      <c r="D4168">
        <v>0</v>
      </c>
      <c r="E4168">
        <v>2</v>
      </c>
      <c r="F4168">
        <v>0</v>
      </c>
      <c r="G4168">
        <v>0</v>
      </c>
      <c r="H4168">
        <v>1</v>
      </c>
      <c r="I4168">
        <v>27</v>
      </c>
      <c r="J4168" t="s">
        <v>1276</v>
      </c>
      <c r="K4168" t="str">
        <f>INDEX('Planning Periods'!$O$2:$O$540,MATCH('Table B Values'!A4168,'Planning Periods'!$A$2:$A$540,0))</f>
        <v>Ventura County</v>
      </c>
    </row>
    <row r="4169" spans="1:11">
      <c r="A4169" t="s">
        <v>1060</v>
      </c>
      <c r="B4169">
        <v>2014</v>
      </c>
      <c r="C4169">
        <v>0</v>
      </c>
      <c r="D4169">
        <v>16</v>
      </c>
      <c r="E4169">
        <v>0</v>
      </c>
      <c r="F4169">
        <v>7</v>
      </c>
      <c r="G4169">
        <v>0</v>
      </c>
      <c r="H4169">
        <v>6</v>
      </c>
      <c r="I4169">
        <v>52</v>
      </c>
      <c r="J4169" t="s">
        <v>1276</v>
      </c>
      <c r="K4169" t="str">
        <f>INDEX('Planning Periods'!$O$2:$O$540,MATCH('Table B Values'!A4169,'Planning Periods'!$A$2:$A$540,0))</f>
        <v>Tehama County</v>
      </c>
    </row>
    <row r="4170" spans="1:11">
      <c r="A4170" t="s">
        <v>834</v>
      </c>
      <c r="B4170">
        <v>2014</v>
      </c>
      <c r="C4170">
        <v>0</v>
      </c>
      <c r="D4170">
        <v>0</v>
      </c>
      <c r="E4170">
        <v>0</v>
      </c>
      <c r="F4170">
        <v>0</v>
      </c>
      <c r="G4170">
        <v>0</v>
      </c>
      <c r="H4170">
        <v>0</v>
      </c>
      <c r="I4170">
        <v>383</v>
      </c>
      <c r="J4170" t="s">
        <v>1276</v>
      </c>
      <c r="K4170" t="str">
        <f>INDEX('Planning Periods'!$O$2:$O$540,MATCH('Table B Values'!A4170,'Planning Periods'!$A$2:$A$540,0))</f>
        <v>Riverside County</v>
      </c>
    </row>
    <row r="4171" spans="1:11">
      <c r="A4171" t="s">
        <v>810</v>
      </c>
      <c r="B4171">
        <v>2014</v>
      </c>
      <c r="C4171">
        <v>0</v>
      </c>
      <c r="D4171">
        <v>0</v>
      </c>
      <c r="E4171">
        <v>3</v>
      </c>
      <c r="F4171">
        <v>0</v>
      </c>
      <c r="G4171">
        <v>0</v>
      </c>
      <c r="H4171">
        <v>1</v>
      </c>
      <c r="I4171">
        <v>105</v>
      </c>
      <c r="J4171" t="s">
        <v>1276</v>
      </c>
      <c r="K4171" t="str">
        <f>INDEX('Planning Periods'!$O$2:$O$540,MATCH('Table B Values'!A4171,'Planning Periods'!$A$2:$A$540,0))</f>
        <v>Los Angeles County</v>
      </c>
    </row>
    <row r="4172" spans="1:11">
      <c r="A4172" t="s">
        <v>992</v>
      </c>
      <c r="B4172">
        <v>2014</v>
      </c>
      <c r="C4172">
        <v>0</v>
      </c>
      <c r="D4172">
        <v>2</v>
      </c>
      <c r="E4172">
        <v>0</v>
      </c>
      <c r="F4172">
        <v>5</v>
      </c>
      <c r="G4172">
        <v>0</v>
      </c>
      <c r="H4172">
        <v>0</v>
      </c>
      <c r="I4172">
        <v>5</v>
      </c>
      <c r="J4172" t="s">
        <v>1276</v>
      </c>
      <c r="K4172" t="str">
        <f>INDEX('Planning Periods'!$O$2:$O$540,MATCH('Table B Values'!A4172,'Planning Periods'!$A$2:$A$540,0))</f>
        <v>Los Angeles County</v>
      </c>
    </row>
    <row r="4173" spans="1:11">
      <c r="A4173" t="s">
        <v>1001</v>
      </c>
      <c r="B4173">
        <v>2014</v>
      </c>
      <c r="C4173">
        <v>0</v>
      </c>
      <c r="D4173">
        <v>0</v>
      </c>
      <c r="E4173">
        <v>0</v>
      </c>
      <c r="F4173">
        <v>0</v>
      </c>
      <c r="G4173">
        <v>0</v>
      </c>
      <c r="H4173">
        <v>17</v>
      </c>
      <c r="I4173">
        <v>1</v>
      </c>
      <c r="J4173" t="s">
        <v>1276</v>
      </c>
      <c r="K4173" t="str">
        <f>INDEX('Planning Periods'!$O$2:$O$540,MATCH('Table B Values'!A4173,'Planning Periods'!$A$2:$A$540,0))</f>
        <v>Los Angeles County</v>
      </c>
    </row>
    <row r="4174" spans="1:11">
      <c r="A4174" t="s">
        <v>1011</v>
      </c>
      <c r="B4174">
        <v>2014</v>
      </c>
      <c r="C4174">
        <v>0</v>
      </c>
      <c r="D4174">
        <v>0</v>
      </c>
      <c r="E4174">
        <v>0</v>
      </c>
      <c r="F4174">
        <v>0</v>
      </c>
      <c r="G4174">
        <v>0</v>
      </c>
      <c r="H4174">
        <v>0</v>
      </c>
      <c r="I4174">
        <v>42</v>
      </c>
      <c r="J4174" t="s">
        <v>1276</v>
      </c>
      <c r="K4174" t="str">
        <f>INDEX('Planning Periods'!$O$2:$O$540,MATCH('Table B Values'!A4174,'Planning Periods'!$A$2:$A$540,0))</f>
        <v>Ventura County</v>
      </c>
    </row>
    <row r="4175" spans="1:11">
      <c r="A4175" t="s">
        <v>990</v>
      </c>
      <c r="B4175">
        <v>2014</v>
      </c>
      <c r="C4175">
        <v>0</v>
      </c>
      <c r="D4175">
        <v>0</v>
      </c>
      <c r="E4175">
        <v>11</v>
      </c>
      <c r="F4175">
        <v>0</v>
      </c>
      <c r="G4175">
        <v>0</v>
      </c>
      <c r="H4175">
        <v>18</v>
      </c>
      <c r="I4175">
        <v>0</v>
      </c>
      <c r="J4175" t="s">
        <v>1276</v>
      </c>
      <c r="K4175" t="str">
        <f>INDEX('Planning Periods'!$O$2:$O$540,MATCH('Table B Values'!A4175,'Planning Periods'!$A$2:$A$540,0))</f>
        <v>Shasta County</v>
      </c>
    </row>
    <row r="4176" spans="1:11">
      <c r="A4176" t="s">
        <v>1032</v>
      </c>
      <c r="B4176">
        <v>2014</v>
      </c>
      <c r="C4176">
        <v>0</v>
      </c>
      <c r="D4176">
        <v>9</v>
      </c>
      <c r="E4176">
        <v>0</v>
      </c>
      <c r="F4176">
        <v>16</v>
      </c>
      <c r="G4176">
        <v>0</v>
      </c>
      <c r="H4176">
        <v>4</v>
      </c>
      <c r="I4176">
        <v>1</v>
      </c>
      <c r="J4176" t="s">
        <v>1276</v>
      </c>
      <c r="K4176" t="str">
        <f>INDEX('Planning Periods'!$O$2:$O$540,MATCH('Table B Values'!A4176,'Planning Periods'!$A$2:$A$540,0))</f>
        <v>Marin County</v>
      </c>
    </row>
    <row r="4177" spans="1:11">
      <c r="A4177" t="s">
        <v>996</v>
      </c>
      <c r="B4177">
        <v>2014</v>
      </c>
      <c r="C4177">
        <v>0</v>
      </c>
      <c r="D4177">
        <v>0</v>
      </c>
      <c r="E4177">
        <v>0</v>
      </c>
      <c r="F4177">
        <v>0</v>
      </c>
      <c r="G4177">
        <v>0</v>
      </c>
      <c r="H4177">
        <v>0</v>
      </c>
      <c r="I4177">
        <v>0</v>
      </c>
      <c r="J4177" t="s">
        <v>1276</v>
      </c>
      <c r="K4177" t="str">
        <f>INDEX('Planning Periods'!$O$2:$O$540,MATCH('Table B Values'!A4177,'Planning Periods'!$A$2:$A$540,0))</f>
        <v>Monterey County</v>
      </c>
    </row>
    <row r="4178" spans="1:11">
      <c r="A4178" t="s">
        <v>998</v>
      </c>
      <c r="B4178">
        <v>2014</v>
      </c>
      <c r="C4178">
        <v>0</v>
      </c>
      <c r="D4178">
        <v>0</v>
      </c>
      <c r="E4178">
        <v>0</v>
      </c>
      <c r="F4178">
        <v>0</v>
      </c>
      <c r="G4178">
        <v>0</v>
      </c>
      <c r="H4178">
        <v>3</v>
      </c>
      <c r="I4178">
        <v>1</v>
      </c>
      <c r="J4178" t="s">
        <v>1276</v>
      </c>
      <c r="K4178" t="str">
        <f>INDEX('Planning Periods'!$O$2:$O$540,MATCH('Table B Values'!A4178,'Planning Periods'!$A$2:$A$540,0))</f>
        <v>Sonoma County</v>
      </c>
    </row>
    <row r="4179" spans="1:11">
      <c r="A4179" t="s">
        <v>1013</v>
      </c>
      <c r="B4179">
        <v>2014</v>
      </c>
      <c r="C4179">
        <v>21</v>
      </c>
      <c r="D4179">
        <v>0</v>
      </c>
      <c r="E4179">
        <v>20</v>
      </c>
      <c r="F4179">
        <v>0</v>
      </c>
      <c r="G4179">
        <v>0</v>
      </c>
      <c r="H4179">
        <v>18</v>
      </c>
      <c r="I4179">
        <v>3</v>
      </c>
      <c r="J4179" t="s">
        <v>1276</v>
      </c>
      <c r="K4179" t="str">
        <f>INDEX('Planning Periods'!$O$2:$O$540,MATCH('Table B Values'!A4179,'Planning Periods'!$A$2:$A$540,0))</f>
        <v>Siskiyou County</v>
      </c>
    </row>
    <row r="4180" spans="1:11">
      <c r="A4180" t="s">
        <v>1008</v>
      </c>
      <c r="B4180">
        <v>2014</v>
      </c>
      <c r="C4180">
        <v>0</v>
      </c>
      <c r="D4180">
        <v>0</v>
      </c>
      <c r="E4180">
        <v>0</v>
      </c>
      <c r="F4180">
        <v>4</v>
      </c>
      <c r="G4180">
        <v>0</v>
      </c>
      <c r="H4180">
        <v>0</v>
      </c>
      <c r="I4180">
        <v>76</v>
      </c>
      <c r="J4180" t="s">
        <v>1276</v>
      </c>
      <c r="K4180" t="str">
        <f>INDEX('Planning Periods'!$O$2:$O$540,MATCH('Table B Values'!A4180,'Planning Periods'!$A$2:$A$540,0))</f>
        <v>Los Angeles County</v>
      </c>
    </row>
    <row r="4181" spans="1:11">
      <c r="A4181" t="s">
        <v>921</v>
      </c>
      <c r="B4181">
        <v>2014</v>
      </c>
      <c r="C4181">
        <v>22</v>
      </c>
      <c r="D4181">
        <v>0</v>
      </c>
      <c r="E4181">
        <v>192</v>
      </c>
      <c r="F4181">
        <v>0</v>
      </c>
      <c r="G4181">
        <v>0</v>
      </c>
      <c r="H4181">
        <v>15</v>
      </c>
      <c r="I4181">
        <v>6</v>
      </c>
      <c r="J4181" t="s">
        <v>1276</v>
      </c>
      <c r="K4181" t="str">
        <f>INDEX('Planning Periods'!$O$2:$O$540,MATCH('Table B Values'!A4181,'Planning Periods'!$A$2:$A$540,0))</f>
        <v>Los Angeles County</v>
      </c>
    </row>
    <row r="4182" spans="1:11">
      <c r="A4182" t="s">
        <v>828</v>
      </c>
      <c r="B4182">
        <v>2014</v>
      </c>
      <c r="C4182">
        <v>0</v>
      </c>
      <c r="D4182">
        <v>0</v>
      </c>
      <c r="E4182">
        <v>0</v>
      </c>
      <c r="F4182">
        <v>0</v>
      </c>
      <c r="G4182">
        <v>0</v>
      </c>
      <c r="H4182">
        <v>0</v>
      </c>
      <c r="I4182">
        <v>40</v>
      </c>
      <c r="J4182" t="s">
        <v>1276</v>
      </c>
      <c r="K4182" t="str">
        <f>INDEX('Planning Periods'!$O$2:$O$540,MATCH('Table B Values'!A4182,'Planning Periods'!$A$2:$A$540,0))</f>
        <v>Los Angeles County</v>
      </c>
    </row>
    <row r="4183" spans="1:11">
      <c r="A4183" t="s">
        <v>1055</v>
      </c>
      <c r="B4183">
        <v>2014</v>
      </c>
      <c r="C4183">
        <v>0</v>
      </c>
      <c r="D4183">
        <v>0</v>
      </c>
      <c r="E4183">
        <v>0</v>
      </c>
      <c r="F4183">
        <v>1</v>
      </c>
      <c r="G4183">
        <v>0</v>
      </c>
      <c r="H4183">
        <v>2</v>
      </c>
      <c r="I4183">
        <v>0</v>
      </c>
      <c r="J4183" t="s">
        <v>1276</v>
      </c>
      <c r="K4183" t="str">
        <f>INDEX('Planning Periods'!$O$2:$O$540,MATCH('Table B Values'!A4183,'Planning Periods'!$A$2:$A$540,0))</f>
        <v>Tuolumne County</v>
      </c>
    </row>
    <row r="4184" spans="1:11">
      <c r="A4184" t="s">
        <v>1015</v>
      </c>
      <c r="B4184">
        <v>2014</v>
      </c>
      <c r="C4184">
        <v>0</v>
      </c>
      <c r="D4184">
        <v>0</v>
      </c>
      <c r="E4184">
        <v>0</v>
      </c>
      <c r="F4184">
        <v>0</v>
      </c>
      <c r="G4184">
        <v>0</v>
      </c>
      <c r="H4184">
        <v>0</v>
      </c>
      <c r="I4184">
        <v>5</v>
      </c>
      <c r="J4184" t="s">
        <v>1276</v>
      </c>
      <c r="K4184" t="str">
        <f>INDEX('Planning Periods'!$O$2:$O$540,MATCH('Table B Values'!A4184,'Planning Periods'!$A$2:$A$540,0))</f>
        <v>San Diego County</v>
      </c>
    </row>
    <row r="4185" spans="1:11">
      <c r="A4185" t="s">
        <v>1010</v>
      </c>
      <c r="B4185">
        <v>2014</v>
      </c>
      <c r="C4185">
        <v>1</v>
      </c>
      <c r="D4185">
        <v>0</v>
      </c>
      <c r="E4185">
        <v>13</v>
      </c>
      <c r="F4185">
        <v>0</v>
      </c>
      <c r="G4185">
        <v>0</v>
      </c>
      <c r="H4185">
        <v>2</v>
      </c>
      <c r="I4185">
        <v>7</v>
      </c>
      <c r="J4185" t="s">
        <v>1276</v>
      </c>
      <c r="K4185" t="str">
        <f>INDEX('Planning Periods'!$O$2:$O$540,MATCH('Table B Values'!A4185,'Planning Periods'!$A$2:$A$540,0))</f>
        <v>Solano County</v>
      </c>
    </row>
    <row r="4186" spans="1:11">
      <c r="A4186" t="s">
        <v>1006</v>
      </c>
      <c r="B4186">
        <v>2014</v>
      </c>
      <c r="C4186">
        <v>1</v>
      </c>
      <c r="D4186">
        <v>0</v>
      </c>
      <c r="E4186">
        <v>7</v>
      </c>
      <c r="F4186">
        <v>2</v>
      </c>
      <c r="G4186">
        <v>0</v>
      </c>
      <c r="H4186">
        <v>32</v>
      </c>
      <c r="I4186">
        <v>51</v>
      </c>
      <c r="J4186" t="s">
        <v>1276</v>
      </c>
      <c r="K4186" t="str">
        <f>INDEX('Planning Periods'!$O$2:$O$540,MATCH('Table B Values'!A4186,'Planning Periods'!$A$2:$A$540,0))</f>
        <v>Sonoma County</v>
      </c>
    </row>
    <row r="4187" spans="1:11">
      <c r="A4187" t="s">
        <v>787</v>
      </c>
      <c r="B4187">
        <v>2014</v>
      </c>
      <c r="C4187">
        <v>133</v>
      </c>
      <c r="D4187">
        <v>0</v>
      </c>
      <c r="E4187">
        <v>85</v>
      </c>
      <c r="F4187">
        <v>0</v>
      </c>
      <c r="G4187">
        <v>0</v>
      </c>
      <c r="H4187">
        <v>15</v>
      </c>
      <c r="I4187">
        <v>23</v>
      </c>
      <c r="J4187" t="s">
        <v>1276</v>
      </c>
      <c r="K4187" t="str">
        <f>INDEX('Planning Periods'!$O$2:$O$540,MATCH('Table B Values'!A4187,'Planning Periods'!$A$2:$A$540,0))</f>
        <v>Tulare County</v>
      </c>
    </row>
    <row r="4188" spans="1:11">
      <c r="A4188" t="s">
        <v>914</v>
      </c>
      <c r="B4188">
        <v>2014</v>
      </c>
      <c r="C4188">
        <v>0</v>
      </c>
      <c r="D4188">
        <v>0</v>
      </c>
      <c r="E4188">
        <v>0</v>
      </c>
      <c r="F4188">
        <v>0</v>
      </c>
      <c r="G4188">
        <v>0</v>
      </c>
      <c r="H4188">
        <v>71</v>
      </c>
      <c r="I4188">
        <v>0</v>
      </c>
      <c r="J4188" t="s">
        <v>1276</v>
      </c>
      <c r="K4188" t="str">
        <f>INDEX('Planning Periods'!$O$2:$O$540,MATCH('Table B Values'!A4188,'Planning Periods'!$A$2:$A$540,0))</f>
        <v>Los Angeles County</v>
      </c>
    </row>
    <row r="4189" spans="1:11">
      <c r="A4189" t="s">
        <v>906</v>
      </c>
      <c r="B4189">
        <v>2014</v>
      </c>
      <c r="C4189">
        <v>0</v>
      </c>
      <c r="D4189">
        <v>0</v>
      </c>
      <c r="E4189">
        <v>0</v>
      </c>
      <c r="F4189">
        <v>0</v>
      </c>
      <c r="G4189">
        <v>0</v>
      </c>
      <c r="H4189">
        <v>4</v>
      </c>
      <c r="I4189">
        <v>307</v>
      </c>
      <c r="J4189" t="s">
        <v>1276</v>
      </c>
      <c r="K4189" t="str">
        <f>INDEX('Planning Periods'!$O$2:$O$540,MATCH('Table B Values'!A4189,'Planning Periods'!$A$2:$A$540,0))</f>
        <v>Riverside County</v>
      </c>
    </row>
    <row r="4190" spans="1:11">
      <c r="A4190" t="s">
        <v>911</v>
      </c>
      <c r="B4190">
        <v>2014</v>
      </c>
      <c r="C4190">
        <v>0</v>
      </c>
      <c r="D4190">
        <v>0</v>
      </c>
      <c r="E4190">
        <v>0</v>
      </c>
      <c r="F4190">
        <v>0</v>
      </c>
      <c r="G4190">
        <v>0</v>
      </c>
      <c r="H4190">
        <v>0</v>
      </c>
      <c r="I4190">
        <v>0</v>
      </c>
      <c r="J4190" t="s">
        <v>1276</v>
      </c>
      <c r="K4190" t="str">
        <f>INDEX('Planning Periods'!$O$2:$O$540,MATCH('Table B Values'!A4190,'Planning Periods'!$A$2:$A$540,0))</f>
        <v>Glenn County</v>
      </c>
    </row>
    <row r="4191" spans="1:11">
      <c r="A4191" t="s">
        <v>919</v>
      </c>
      <c r="B4191">
        <v>2014</v>
      </c>
      <c r="C4191">
        <v>0</v>
      </c>
      <c r="D4191">
        <v>0</v>
      </c>
      <c r="E4191">
        <v>0</v>
      </c>
      <c r="F4191">
        <v>0</v>
      </c>
      <c r="G4191">
        <v>0</v>
      </c>
      <c r="H4191">
        <v>0</v>
      </c>
      <c r="I4191">
        <v>0</v>
      </c>
      <c r="J4191" t="s">
        <v>1276</v>
      </c>
      <c r="K4191" t="str">
        <f>INDEX('Planning Periods'!$O$2:$O$540,MATCH('Table B Values'!A4191,'Planning Periods'!$A$2:$A$540,0))</f>
        <v>Imperial County</v>
      </c>
    </row>
    <row r="4192" spans="1:11">
      <c r="A4192" t="s">
        <v>904</v>
      </c>
      <c r="B4192">
        <v>2014</v>
      </c>
      <c r="C4192">
        <v>0</v>
      </c>
      <c r="D4192">
        <v>0</v>
      </c>
      <c r="E4192">
        <v>18</v>
      </c>
      <c r="F4192">
        <v>0</v>
      </c>
      <c r="G4192">
        <v>0</v>
      </c>
      <c r="H4192">
        <v>19</v>
      </c>
      <c r="I4192">
        <v>233</v>
      </c>
      <c r="J4192" t="s">
        <v>1276</v>
      </c>
      <c r="K4192" t="str">
        <f>INDEX('Planning Periods'!$O$2:$O$540,MATCH('Table B Values'!A4192,'Planning Periods'!$A$2:$A$540,0))</f>
        <v>Los Angeles County</v>
      </c>
    </row>
    <row r="4193" spans="1:11">
      <c r="A4193" t="s">
        <v>908</v>
      </c>
      <c r="B4193">
        <v>2014</v>
      </c>
      <c r="C4193">
        <v>0</v>
      </c>
      <c r="D4193">
        <v>0</v>
      </c>
      <c r="E4193">
        <v>0</v>
      </c>
      <c r="F4193">
        <v>0</v>
      </c>
      <c r="G4193">
        <v>0</v>
      </c>
      <c r="H4193">
        <v>42</v>
      </c>
      <c r="I4193">
        <v>20</v>
      </c>
      <c r="J4193" t="s">
        <v>1276</v>
      </c>
      <c r="K4193" t="str">
        <f>INDEX('Planning Periods'!$O$2:$O$540,MATCH('Table B Values'!A4193,'Planning Periods'!$A$2:$A$540,0))</f>
        <v>Yolo County</v>
      </c>
    </row>
    <row r="4194" spans="1:11">
      <c r="A4194" t="s">
        <v>917</v>
      </c>
      <c r="B4194">
        <v>2014</v>
      </c>
      <c r="C4194">
        <v>0</v>
      </c>
      <c r="D4194">
        <v>0</v>
      </c>
      <c r="E4194">
        <v>0</v>
      </c>
      <c r="F4194">
        <v>0</v>
      </c>
      <c r="G4194">
        <v>0</v>
      </c>
      <c r="H4194">
        <v>0</v>
      </c>
      <c r="I4194">
        <v>18</v>
      </c>
      <c r="J4194" t="s">
        <v>1276</v>
      </c>
      <c r="K4194" t="str">
        <f>INDEX('Planning Periods'!$O$2:$O$540,MATCH('Table B Values'!A4194,'Planning Periods'!$A$2:$A$540,0))</f>
        <v>Orange County</v>
      </c>
    </row>
    <row r="4195" spans="1:11">
      <c r="A4195" t="s">
        <v>860</v>
      </c>
      <c r="B4195">
        <v>2014</v>
      </c>
      <c r="C4195">
        <v>0</v>
      </c>
      <c r="D4195">
        <v>0</v>
      </c>
      <c r="E4195">
        <v>0</v>
      </c>
      <c r="F4195">
        <v>0</v>
      </c>
      <c r="G4195">
        <v>0</v>
      </c>
      <c r="H4195">
        <v>1</v>
      </c>
      <c r="I4195">
        <v>9</v>
      </c>
      <c r="J4195" t="s">
        <v>1276</v>
      </c>
      <c r="K4195" t="str">
        <f>INDEX('Planning Periods'!$O$2:$O$540,MATCH('Table B Values'!A4195,'Planning Periods'!$A$2:$A$540,0))</f>
        <v>Sonoma County</v>
      </c>
    </row>
    <row r="4196" spans="1:11">
      <c r="A4196" t="s">
        <v>775</v>
      </c>
      <c r="B4196">
        <v>2014</v>
      </c>
      <c r="C4196">
        <v>6</v>
      </c>
      <c r="D4196">
        <v>0</v>
      </c>
      <c r="E4196">
        <v>3</v>
      </c>
      <c r="F4196">
        <v>0</v>
      </c>
      <c r="G4196">
        <v>0</v>
      </c>
      <c r="H4196">
        <v>4</v>
      </c>
      <c r="I4196">
        <v>10</v>
      </c>
      <c r="J4196" t="s">
        <v>1276</v>
      </c>
      <c r="K4196" t="str">
        <f>INDEX('Planning Periods'!$O$2:$O$540,MATCH('Table B Values'!A4196,'Planning Periods'!$A$2:$A$540,0))</f>
        <v>Yolo County</v>
      </c>
    </row>
    <row r="4197" spans="1:11">
      <c r="A4197" t="s">
        <v>855</v>
      </c>
      <c r="B4197">
        <v>2014</v>
      </c>
      <c r="C4197">
        <v>0</v>
      </c>
      <c r="D4197">
        <v>4</v>
      </c>
      <c r="E4197">
        <v>0</v>
      </c>
      <c r="F4197">
        <v>0</v>
      </c>
      <c r="G4197">
        <v>0</v>
      </c>
      <c r="H4197">
        <v>1</v>
      </c>
      <c r="I4197">
        <v>89</v>
      </c>
      <c r="J4197" t="s">
        <v>1276</v>
      </c>
      <c r="K4197" t="str">
        <f>INDEX('Planning Periods'!$O$2:$O$540,MATCH('Table B Values'!A4197,'Planning Periods'!$A$2:$A$540,0))</f>
        <v>Orange County</v>
      </c>
    </row>
    <row r="4198" spans="1:11">
      <c r="A4198" t="s">
        <v>880</v>
      </c>
      <c r="B4198">
        <v>2014</v>
      </c>
      <c r="C4198">
        <v>0</v>
      </c>
      <c r="D4198">
        <v>0</v>
      </c>
      <c r="E4198">
        <v>0</v>
      </c>
      <c r="F4198">
        <v>0</v>
      </c>
      <c r="G4198">
        <v>0</v>
      </c>
      <c r="H4198">
        <v>0</v>
      </c>
      <c r="I4198">
        <v>0</v>
      </c>
      <c r="J4198" t="s">
        <v>1276</v>
      </c>
      <c r="K4198" t="str">
        <f>INDEX('Planning Periods'!$O$2:$O$540,MATCH('Table B Values'!A4198,'Planning Periods'!$A$2:$A$540,0))</f>
        <v>Siskiyou County</v>
      </c>
    </row>
    <row r="4199" spans="1:11">
      <c r="A4199" t="s">
        <v>851</v>
      </c>
      <c r="B4199">
        <v>2014</v>
      </c>
      <c r="C4199">
        <v>2</v>
      </c>
      <c r="D4199">
        <v>0</v>
      </c>
      <c r="E4199">
        <v>1</v>
      </c>
      <c r="F4199">
        <v>0</v>
      </c>
      <c r="G4199">
        <v>0</v>
      </c>
      <c r="H4199">
        <v>0</v>
      </c>
      <c r="I4199">
        <v>3</v>
      </c>
      <c r="J4199" t="s">
        <v>1276</v>
      </c>
      <c r="K4199" t="str">
        <f>INDEX('Planning Periods'!$O$2:$O$540,MATCH('Table B Values'!A4199,'Planning Periods'!$A$2:$A$540,0))</f>
        <v>San Mateo County</v>
      </c>
    </row>
    <row r="4200" spans="1:11">
      <c r="A4200" t="s">
        <v>862</v>
      </c>
      <c r="B4200">
        <v>2014</v>
      </c>
      <c r="C4200">
        <v>0</v>
      </c>
      <c r="D4200">
        <v>0</v>
      </c>
      <c r="E4200">
        <v>0</v>
      </c>
      <c r="F4200">
        <v>0</v>
      </c>
      <c r="G4200">
        <v>0</v>
      </c>
      <c r="H4200">
        <v>0</v>
      </c>
      <c r="I4200">
        <v>0</v>
      </c>
      <c r="J4200" t="s">
        <v>1276</v>
      </c>
      <c r="K4200" t="str">
        <f>INDEX('Planning Periods'!$O$2:$O$540,MATCH('Table B Values'!A4200,'Planning Periods'!$A$2:$A$540,0))</f>
        <v>Yolo County</v>
      </c>
    </row>
    <row r="4201" spans="1:11">
      <c r="A4201" t="s">
        <v>865</v>
      </c>
      <c r="B4201">
        <v>2014</v>
      </c>
      <c r="C4201">
        <v>0</v>
      </c>
      <c r="D4201">
        <v>0</v>
      </c>
      <c r="E4201">
        <v>0</v>
      </c>
      <c r="F4201">
        <v>1</v>
      </c>
      <c r="G4201">
        <v>0</v>
      </c>
      <c r="H4201">
        <v>2</v>
      </c>
      <c r="I4201">
        <v>2</v>
      </c>
      <c r="J4201" t="s">
        <v>1276</v>
      </c>
      <c r="K4201" t="str">
        <f>INDEX('Planning Periods'!$O$2:$O$540,MATCH('Table B Values'!A4201,'Planning Periods'!$A$2:$A$540,0))</f>
        <v>Tulare County</v>
      </c>
    </row>
    <row r="4202" spans="1:11">
      <c r="A4202" t="s">
        <v>807</v>
      </c>
      <c r="B4202">
        <v>2014</v>
      </c>
      <c r="C4202">
        <v>0</v>
      </c>
      <c r="D4202">
        <v>0</v>
      </c>
      <c r="E4202">
        <v>0</v>
      </c>
      <c r="F4202">
        <v>0</v>
      </c>
      <c r="G4202">
        <v>0</v>
      </c>
      <c r="H4202">
        <v>32</v>
      </c>
      <c r="I4202">
        <v>96</v>
      </c>
      <c r="J4202" t="s">
        <v>1276</v>
      </c>
      <c r="K4202" t="str">
        <f>INDEX('Planning Periods'!$O$2:$O$540,MATCH('Table B Values'!A4202,'Planning Periods'!$A$2:$A$540,0))</f>
        <v>Yolo County</v>
      </c>
    </row>
    <row r="4203" spans="1:11">
      <c r="A4203" t="s">
        <v>776</v>
      </c>
      <c r="B4203">
        <v>2014</v>
      </c>
      <c r="C4203">
        <v>0</v>
      </c>
      <c r="D4203">
        <v>0</v>
      </c>
      <c r="E4203">
        <v>0</v>
      </c>
      <c r="F4203">
        <v>0</v>
      </c>
      <c r="G4203">
        <v>0</v>
      </c>
      <c r="H4203">
        <v>7</v>
      </c>
      <c r="I4203">
        <v>0</v>
      </c>
      <c r="J4203" t="s">
        <v>1276</v>
      </c>
      <c r="K4203" t="str">
        <f>INDEX('Planning Periods'!$O$2:$O$540,MATCH('Table B Values'!A4203,'Planning Periods'!$A$2:$A$540,0))</f>
        <v>San Bernardino County</v>
      </c>
    </row>
    <row r="4204" spans="1:11">
      <c r="A4204" t="s">
        <v>822</v>
      </c>
      <c r="B4204">
        <v>2014</v>
      </c>
      <c r="C4204">
        <v>0</v>
      </c>
      <c r="D4204">
        <v>0</v>
      </c>
      <c r="E4204">
        <v>0</v>
      </c>
      <c r="F4204">
        <v>0</v>
      </c>
      <c r="G4204">
        <v>0</v>
      </c>
      <c r="H4204">
        <v>0</v>
      </c>
      <c r="I4204">
        <v>0</v>
      </c>
      <c r="J4204" t="s">
        <v>1276</v>
      </c>
      <c r="K4204" t="str">
        <f>INDEX('Planning Periods'!$O$2:$O$540,MATCH('Table B Values'!A4204,'Planning Periods'!$A$2:$A$540,0))</f>
        <v>Mendocino County</v>
      </c>
    </row>
    <row r="4205" spans="1:11">
      <c r="A4205" t="s">
        <v>790</v>
      </c>
      <c r="B4205">
        <v>2014</v>
      </c>
      <c r="C4205">
        <v>0</v>
      </c>
      <c r="D4205">
        <v>0</v>
      </c>
      <c r="E4205">
        <v>0</v>
      </c>
      <c r="F4205">
        <v>0</v>
      </c>
      <c r="G4205">
        <v>0</v>
      </c>
      <c r="H4205">
        <v>4</v>
      </c>
      <c r="I4205">
        <v>2</v>
      </c>
      <c r="J4205" t="s">
        <v>1276</v>
      </c>
      <c r="K4205" t="str">
        <f>INDEX('Planning Periods'!$O$2:$O$540,MATCH('Table B Values'!A4205,'Planning Periods'!$A$2:$A$540,0))</f>
        <v>Alameda County</v>
      </c>
    </row>
    <row r="4206" spans="1:11">
      <c r="A4206" t="s">
        <v>774</v>
      </c>
      <c r="B4206">
        <v>2014</v>
      </c>
      <c r="C4206">
        <v>176</v>
      </c>
      <c r="D4206">
        <v>0</v>
      </c>
      <c r="E4206">
        <v>146</v>
      </c>
      <c r="F4206">
        <v>0</v>
      </c>
      <c r="G4206">
        <v>0</v>
      </c>
      <c r="H4206">
        <v>202</v>
      </c>
      <c r="I4206">
        <v>992</v>
      </c>
      <c r="J4206" t="s">
        <v>1276</v>
      </c>
      <c r="K4206" t="str">
        <f>INDEX('Planning Periods'!$O$2:$O$540,MATCH('Table B Values'!A4206,'Planning Periods'!$A$2:$A$540,0))</f>
        <v>Orange County</v>
      </c>
    </row>
    <row r="4207" spans="1:11">
      <c r="A4207" t="s">
        <v>779</v>
      </c>
      <c r="B4207">
        <v>2014</v>
      </c>
      <c r="C4207">
        <v>0</v>
      </c>
      <c r="D4207">
        <v>132</v>
      </c>
      <c r="E4207">
        <v>0</v>
      </c>
      <c r="F4207">
        <v>86</v>
      </c>
      <c r="G4207">
        <v>0</v>
      </c>
      <c r="H4207">
        <v>16</v>
      </c>
      <c r="I4207">
        <v>21</v>
      </c>
      <c r="J4207" t="s">
        <v>1276</v>
      </c>
      <c r="K4207" t="str">
        <f>INDEX('Planning Periods'!$O$2:$O$540,MATCH('Table B Values'!A4207,'Planning Periods'!$A$2:$A$540,0))</f>
        <v>Tulare County</v>
      </c>
    </row>
    <row r="4208" spans="1:11">
      <c r="A4208" t="s">
        <v>1217</v>
      </c>
      <c r="B4208">
        <v>2014</v>
      </c>
      <c r="C4208">
        <v>0</v>
      </c>
      <c r="D4208">
        <v>0</v>
      </c>
      <c r="E4208">
        <v>2</v>
      </c>
      <c r="F4208">
        <v>0</v>
      </c>
      <c r="G4208">
        <v>0</v>
      </c>
      <c r="H4208">
        <v>0</v>
      </c>
      <c r="I4208">
        <v>0</v>
      </c>
      <c r="J4208" t="s">
        <v>1276</v>
      </c>
      <c r="K4208" t="str">
        <f>INDEX('Planning Periods'!$O$2:$O$540,MATCH('Table B Values'!A4208,'Planning Periods'!$A$2:$A$540,0))</f>
        <v>Tuolumne County</v>
      </c>
    </row>
    <row r="4209" spans="1:11">
      <c r="A4209" t="s">
        <v>771</v>
      </c>
      <c r="B4209">
        <v>2014</v>
      </c>
      <c r="C4209">
        <v>0</v>
      </c>
      <c r="D4209">
        <v>0</v>
      </c>
      <c r="E4209">
        <v>0</v>
      </c>
      <c r="F4209">
        <v>0</v>
      </c>
      <c r="G4209">
        <v>0</v>
      </c>
      <c r="H4209">
        <v>52</v>
      </c>
      <c r="I4209">
        <v>23</v>
      </c>
      <c r="J4209" t="s">
        <v>1276</v>
      </c>
      <c r="K4209" t="str">
        <f>INDEX('Planning Periods'!$O$2:$O$540,MATCH('Table B Values'!A4209,'Planning Periods'!$A$2:$A$540,0))</f>
        <v>Stanislaus County</v>
      </c>
    </row>
    <row r="4210" spans="1:11">
      <c r="A4210" t="s">
        <v>808</v>
      </c>
      <c r="B4210">
        <v>2014</v>
      </c>
      <c r="C4210">
        <v>0</v>
      </c>
      <c r="D4210">
        <v>0</v>
      </c>
      <c r="E4210">
        <v>0</v>
      </c>
      <c r="F4210">
        <v>0</v>
      </c>
      <c r="G4210">
        <v>0</v>
      </c>
      <c r="H4210">
        <v>0</v>
      </c>
      <c r="I4210" s="359">
        <v>138</v>
      </c>
      <c r="J4210" t="s">
        <v>1276</v>
      </c>
      <c r="K4210" t="str">
        <f>INDEX('Planning Periods'!$O$2:$O$540,MATCH('Table B Values'!A4210,'Planning Periods'!$A$2:$A$540,0))</f>
        <v>Solano County</v>
      </c>
    </row>
    <row r="4211" spans="1:11">
      <c r="A4211" t="s">
        <v>899</v>
      </c>
      <c r="B4211">
        <v>2014</v>
      </c>
      <c r="C4211">
        <v>0</v>
      </c>
      <c r="D4211">
        <v>0</v>
      </c>
      <c r="E4211">
        <v>0</v>
      </c>
      <c r="F4211">
        <v>0</v>
      </c>
      <c r="G4211">
        <v>0</v>
      </c>
      <c r="H4211">
        <v>1</v>
      </c>
      <c r="I4211">
        <v>325</v>
      </c>
      <c r="J4211" t="s">
        <v>1276</v>
      </c>
      <c r="K4211" t="str">
        <f>INDEX('Planning Periods'!$O$2:$O$540,MATCH('Table B Values'!A4211,'Planning Periods'!$A$2:$A$540,0))</f>
        <v>Los Angeles County</v>
      </c>
    </row>
    <row r="4212" spans="1:11">
      <c r="A4212" t="s">
        <v>902</v>
      </c>
      <c r="B4212">
        <v>2014</v>
      </c>
      <c r="C4212">
        <v>0</v>
      </c>
      <c r="D4212">
        <v>0</v>
      </c>
      <c r="E4212">
        <v>0</v>
      </c>
      <c r="F4212">
        <v>0</v>
      </c>
      <c r="G4212">
        <v>0</v>
      </c>
      <c r="H4212">
        <v>0</v>
      </c>
      <c r="I4212">
        <v>0</v>
      </c>
      <c r="J4212" t="s">
        <v>1276</v>
      </c>
      <c r="K4212" t="str">
        <f>INDEX('Planning Periods'!$O$2:$O$540,MATCH('Table B Values'!A4212,'Planning Periods'!$A$2:$A$540,0))</f>
        <v>Contra Costa County</v>
      </c>
    </row>
    <row r="4213" spans="1:11">
      <c r="A4213" t="s">
        <v>892</v>
      </c>
      <c r="B4213">
        <v>2014</v>
      </c>
      <c r="C4213">
        <v>0</v>
      </c>
      <c r="D4213">
        <v>0</v>
      </c>
      <c r="E4213">
        <v>0</v>
      </c>
      <c r="F4213">
        <v>0</v>
      </c>
      <c r="G4213">
        <v>0</v>
      </c>
      <c r="H4213">
        <v>0</v>
      </c>
      <c r="I4213">
        <v>481</v>
      </c>
      <c r="J4213" t="s">
        <v>1276</v>
      </c>
      <c r="K4213" t="str">
        <f>INDEX('Planning Periods'!$O$2:$O$540,MATCH('Table B Values'!A4213,'Planning Periods'!$A$2:$A$540,0))</f>
        <v>Los Angeles County</v>
      </c>
    </row>
    <row r="4214" spans="1:11">
      <c r="A4214" t="s">
        <v>897</v>
      </c>
      <c r="B4214">
        <v>2014</v>
      </c>
      <c r="C4214">
        <v>48</v>
      </c>
      <c r="D4214">
        <v>0</v>
      </c>
      <c r="E4214">
        <v>18</v>
      </c>
      <c r="F4214">
        <v>0</v>
      </c>
      <c r="G4214">
        <v>0</v>
      </c>
      <c r="H4214">
        <v>0</v>
      </c>
      <c r="I4214" s="359">
        <v>691</v>
      </c>
      <c r="J4214" t="s">
        <v>1276</v>
      </c>
      <c r="K4214" t="str">
        <f>INDEX('Planning Periods'!$O$2:$O$540,MATCH('Table B Values'!A4214,'Planning Periods'!$A$2:$A$540,0))</f>
        <v>San Diego County</v>
      </c>
    </row>
    <row r="4215" spans="1:11">
      <c r="A4215" t="s">
        <v>802</v>
      </c>
      <c r="B4215">
        <v>2014</v>
      </c>
      <c r="C4215">
        <v>28</v>
      </c>
      <c r="D4215">
        <v>0</v>
      </c>
      <c r="E4215">
        <v>0</v>
      </c>
      <c r="F4215">
        <v>0</v>
      </c>
      <c r="G4215">
        <v>0</v>
      </c>
      <c r="H4215">
        <v>2</v>
      </c>
      <c r="I4215">
        <v>89</v>
      </c>
      <c r="J4215" t="s">
        <v>1276</v>
      </c>
      <c r="K4215" t="str">
        <f>INDEX('Planning Periods'!$O$2:$O$540,MATCH('Table B Values'!A4215,'Planning Periods'!$A$2:$A$540,0))</f>
        <v>Ventura County</v>
      </c>
    </row>
    <row r="4216" spans="1:11">
      <c r="A4216" t="s">
        <v>793</v>
      </c>
      <c r="B4216">
        <v>2014</v>
      </c>
      <c r="C4216">
        <v>0</v>
      </c>
      <c r="D4216">
        <v>44</v>
      </c>
      <c r="E4216">
        <v>0</v>
      </c>
      <c r="F4216">
        <v>37</v>
      </c>
      <c r="G4216">
        <v>0</v>
      </c>
      <c r="H4216">
        <v>12</v>
      </c>
      <c r="I4216" s="359">
        <v>58</v>
      </c>
      <c r="J4216" t="s">
        <v>1276</v>
      </c>
      <c r="K4216" t="str">
        <f>INDEX('Planning Periods'!$O$2:$O$540,MATCH('Table B Values'!A4216,'Planning Periods'!$A$2:$A$540,0))</f>
        <v>Ventura County</v>
      </c>
    </row>
    <row r="4217" spans="1:11">
      <c r="A4217" t="s">
        <v>848</v>
      </c>
      <c r="B4217">
        <v>2014</v>
      </c>
      <c r="C4217">
        <v>10</v>
      </c>
      <c r="D4217">
        <v>0</v>
      </c>
      <c r="E4217">
        <v>17</v>
      </c>
      <c r="F4217">
        <v>0</v>
      </c>
      <c r="G4217">
        <v>0</v>
      </c>
      <c r="H4217">
        <v>34</v>
      </c>
      <c r="I4217">
        <v>353</v>
      </c>
      <c r="J4217" t="s">
        <v>1276</v>
      </c>
      <c r="K4217" t="str">
        <f>INDEX('Planning Periods'!$O$2:$O$540,MATCH('Table B Values'!A4217,'Planning Periods'!$A$2:$A$540,0))</f>
        <v>Tulare County</v>
      </c>
    </row>
    <row r="4218" spans="1:11">
      <c r="A4218" t="s">
        <v>871</v>
      </c>
      <c r="B4218">
        <v>2013</v>
      </c>
      <c r="C4218">
        <v>0</v>
      </c>
      <c r="D4218">
        <v>0</v>
      </c>
      <c r="E4218">
        <v>0</v>
      </c>
      <c r="F4218">
        <v>0</v>
      </c>
      <c r="G4218">
        <v>0</v>
      </c>
      <c r="H4218">
        <v>0</v>
      </c>
      <c r="I4218">
        <v>18</v>
      </c>
      <c r="J4218" t="s">
        <v>1276</v>
      </c>
      <c r="K4218" t="str">
        <f>INDEX('Planning Periods'!$O$2:$O$540,MATCH('Table B Values'!A4218,'Planning Periods'!$A$2:$A$540,0))</f>
        <v>San Bernardino County</v>
      </c>
    </row>
    <row r="4219" spans="1:11">
      <c r="A4219" t="s">
        <v>883</v>
      </c>
      <c r="B4219">
        <v>2013</v>
      </c>
      <c r="C4219">
        <v>0</v>
      </c>
      <c r="D4219">
        <v>0</v>
      </c>
      <c r="E4219">
        <v>0</v>
      </c>
      <c r="F4219">
        <v>0</v>
      </c>
      <c r="G4219">
        <v>0</v>
      </c>
      <c r="H4219">
        <v>0</v>
      </c>
      <c r="I4219">
        <v>50</v>
      </c>
      <c r="J4219" t="s">
        <v>1276</v>
      </c>
      <c r="K4219" t="str">
        <f>INDEX('Planning Periods'!$O$2:$O$540,MATCH('Table B Values'!A4219,'Planning Periods'!$A$2:$A$540,0))</f>
        <v>Sutter County</v>
      </c>
    </row>
    <row r="4220" spans="1:11">
      <c r="A4220" t="s">
        <v>886</v>
      </c>
      <c r="B4220">
        <v>2013</v>
      </c>
      <c r="C4220">
        <v>0</v>
      </c>
      <c r="D4220">
        <v>0</v>
      </c>
      <c r="E4220">
        <v>0</v>
      </c>
      <c r="F4220">
        <v>0</v>
      </c>
      <c r="G4220">
        <v>0</v>
      </c>
      <c r="H4220">
        <v>1</v>
      </c>
      <c r="I4220">
        <v>85</v>
      </c>
      <c r="J4220" t="s">
        <v>1276</v>
      </c>
      <c r="K4220" t="str">
        <f>INDEX('Planning Periods'!$O$2:$O$540,MATCH('Table B Values'!A4220,'Planning Periods'!$A$2:$A$540,0))</f>
        <v>Yuba County</v>
      </c>
    </row>
    <row r="4221" spans="1:11">
      <c r="A4221" t="s">
        <v>878</v>
      </c>
      <c r="B4221">
        <v>2013</v>
      </c>
      <c r="C4221">
        <v>0</v>
      </c>
      <c r="D4221">
        <v>0</v>
      </c>
      <c r="E4221">
        <v>20</v>
      </c>
      <c r="F4221">
        <v>0</v>
      </c>
      <c r="G4221">
        <v>0</v>
      </c>
      <c r="H4221">
        <v>0</v>
      </c>
      <c r="I4221" s="359">
        <v>2</v>
      </c>
      <c r="J4221" t="s">
        <v>1276</v>
      </c>
      <c r="K4221" t="str">
        <f>INDEX('Planning Periods'!$O$2:$O$540,MATCH('Table B Values'!A4221,'Planning Periods'!$A$2:$A$540,0))</f>
        <v>San Bernardino County</v>
      </c>
    </row>
    <row r="4222" spans="1:11">
      <c r="A4222" t="s">
        <v>880</v>
      </c>
      <c r="B4222">
        <v>2013</v>
      </c>
      <c r="C4222">
        <v>0</v>
      </c>
      <c r="D4222">
        <v>0</v>
      </c>
      <c r="E4222">
        <v>0</v>
      </c>
      <c r="F4222">
        <v>0</v>
      </c>
      <c r="G4222">
        <v>0</v>
      </c>
      <c r="H4222">
        <v>0</v>
      </c>
      <c r="I4222">
        <v>0</v>
      </c>
      <c r="J4222" t="s">
        <v>1276</v>
      </c>
      <c r="K4222" t="str">
        <f>INDEX('Planning Periods'!$O$2:$O$540,MATCH('Table B Values'!A4222,'Planning Periods'!$A$2:$A$540,0))</f>
        <v>Siskiyou County</v>
      </c>
    </row>
    <row r="4223" spans="1:11">
      <c r="A4223" t="s">
        <v>1001</v>
      </c>
      <c r="B4223">
        <v>2013</v>
      </c>
      <c r="C4223">
        <v>0</v>
      </c>
      <c r="D4223">
        <v>0</v>
      </c>
      <c r="E4223">
        <v>0</v>
      </c>
      <c r="F4223">
        <v>0</v>
      </c>
      <c r="G4223">
        <v>0</v>
      </c>
      <c r="H4223">
        <v>12</v>
      </c>
      <c r="I4223">
        <v>88</v>
      </c>
      <c r="J4223" t="s">
        <v>1276</v>
      </c>
      <c r="K4223" t="str">
        <f>INDEX('Planning Periods'!$O$2:$O$540,MATCH('Table B Values'!A4223,'Planning Periods'!$A$2:$A$540,0))</f>
        <v>Los Angeles County</v>
      </c>
    </row>
    <row r="4224" spans="1:11">
      <c r="A4224" t="s">
        <v>1011</v>
      </c>
      <c r="B4224">
        <v>2013</v>
      </c>
      <c r="C4224">
        <v>0</v>
      </c>
      <c r="D4224">
        <v>0</v>
      </c>
      <c r="E4224">
        <v>5</v>
      </c>
      <c r="F4224">
        <v>0</v>
      </c>
      <c r="G4224">
        <v>0</v>
      </c>
      <c r="H4224">
        <v>48</v>
      </c>
      <c r="I4224">
        <v>44</v>
      </c>
      <c r="J4224" t="s">
        <v>1276</v>
      </c>
      <c r="K4224" t="str">
        <f>INDEX('Planning Periods'!$O$2:$O$540,MATCH('Table B Values'!A4224,'Planning Periods'!$A$2:$A$540,0))</f>
        <v>Ventura County</v>
      </c>
    </row>
    <row r="4225" spans="1:11">
      <c r="A4225" t="s">
        <v>1015</v>
      </c>
      <c r="B4225">
        <v>2013</v>
      </c>
      <c r="C4225">
        <v>0</v>
      </c>
      <c r="D4225">
        <v>0</v>
      </c>
      <c r="E4225">
        <v>0</v>
      </c>
      <c r="F4225">
        <v>1</v>
      </c>
      <c r="G4225">
        <v>0</v>
      </c>
      <c r="H4225">
        <v>0</v>
      </c>
      <c r="I4225">
        <v>11</v>
      </c>
      <c r="J4225" t="s">
        <v>1276</v>
      </c>
      <c r="K4225" t="str">
        <f>INDEX('Planning Periods'!$O$2:$O$540,MATCH('Table B Values'!A4225,'Planning Periods'!$A$2:$A$540,0))</f>
        <v>San Diego County</v>
      </c>
    </row>
    <row r="4226" spans="1:11">
      <c r="A4226" t="s">
        <v>990</v>
      </c>
      <c r="B4226">
        <v>2013</v>
      </c>
      <c r="C4226">
        <v>0</v>
      </c>
      <c r="D4226">
        <v>0</v>
      </c>
      <c r="E4226">
        <v>1</v>
      </c>
      <c r="F4226">
        <v>0</v>
      </c>
      <c r="G4226">
        <v>0</v>
      </c>
      <c r="H4226">
        <v>4</v>
      </c>
      <c r="I4226" s="359">
        <v>1</v>
      </c>
      <c r="J4226" t="s">
        <v>1276</v>
      </c>
      <c r="K4226" t="str">
        <f>INDEX('Planning Periods'!$O$2:$O$540,MATCH('Table B Values'!A4226,'Planning Periods'!$A$2:$A$540,0))</f>
        <v>Shasta County</v>
      </c>
    </row>
    <row r="4227" spans="1:11">
      <c r="A4227" t="s">
        <v>1032</v>
      </c>
      <c r="B4227">
        <v>2013</v>
      </c>
      <c r="C4227">
        <v>0</v>
      </c>
      <c r="D4227">
        <v>3</v>
      </c>
      <c r="E4227">
        <v>0</v>
      </c>
      <c r="F4227">
        <v>6</v>
      </c>
      <c r="G4227">
        <v>0</v>
      </c>
      <c r="H4227">
        <v>1</v>
      </c>
      <c r="I4227">
        <v>1</v>
      </c>
      <c r="J4227" t="s">
        <v>1276</v>
      </c>
      <c r="K4227" t="str">
        <f>INDEX('Planning Periods'!$O$2:$O$540,MATCH('Table B Values'!A4227,'Planning Periods'!$A$2:$A$540,0))</f>
        <v>Marin County</v>
      </c>
    </row>
    <row r="4228" spans="1:11">
      <c r="A4228" t="s">
        <v>996</v>
      </c>
      <c r="B4228">
        <v>2013</v>
      </c>
      <c r="C4228">
        <v>0</v>
      </c>
      <c r="D4228">
        <v>0</v>
      </c>
      <c r="E4228">
        <v>0</v>
      </c>
      <c r="F4228">
        <v>0</v>
      </c>
      <c r="G4228">
        <v>0</v>
      </c>
      <c r="H4228">
        <v>4</v>
      </c>
      <c r="I4228">
        <v>0</v>
      </c>
      <c r="J4228" t="s">
        <v>1276</v>
      </c>
      <c r="K4228" t="str">
        <f>INDEX('Planning Periods'!$O$2:$O$540,MATCH('Table B Values'!A4228,'Planning Periods'!$A$2:$A$540,0))</f>
        <v>Monterey County</v>
      </c>
    </row>
    <row r="4229" spans="1:11">
      <c r="A4229" t="s">
        <v>998</v>
      </c>
      <c r="B4229">
        <v>2013</v>
      </c>
      <c r="C4229">
        <v>0</v>
      </c>
      <c r="D4229">
        <v>0</v>
      </c>
      <c r="E4229">
        <v>0</v>
      </c>
      <c r="F4229">
        <v>0</v>
      </c>
      <c r="G4229">
        <v>0</v>
      </c>
      <c r="H4229">
        <v>4</v>
      </c>
      <c r="I4229">
        <v>0</v>
      </c>
      <c r="J4229" t="s">
        <v>1276</v>
      </c>
      <c r="K4229" t="str">
        <f>INDEX('Planning Periods'!$O$2:$O$540,MATCH('Table B Values'!A4229,'Planning Periods'!$A$2:$A$540,0))</f>
        <v>Sonoma County</v>
      </c>
    </row>
    <row r="4230" spans="1:11">
      <c r="A4230" t="s">
        <v>1006</v>
      </c>
      <c r="B4230">
        <v>2013</v>
      </c>
      <c r="C4230">
        <v>0</v>
      </c>
      <c r="D4230">
        <v>0</v>
      </c>
      <c r="E4230">
        <v>6</v>
      </c>
      <c r="F4230">
        <v>0</v>
      </c>
      <c r="G4230">
        <v>0</v>
      </c>
      <c r="H4230">
        <v>35</v>
      </c>
      <c r="I4230">
        <v>88</v>
      </c>
      <c r="J4230" t="s">
        <v>1276</v>
      </c>
      <c r="K4230" t="str">
        <f>INDEX('Planning Periods'!$O$2:$O$540,MATCH('Table B Values'!A4230,'Planning Periods'!$A$2:$A$540,0))</f>
        <v>Sonoma County</v>
      </c>
    </row>
    <row r="4231" spans="1:11">
      <c r="A4231" t="s">
        <v>823</v>
      </c>
      <c r="B4231">
        <v>2013</v>
      </c>
      <c r="C4231">
        <v>0</v>
      </c>
      <c r="D4231">
        <v>0</v>
      </c>
      <c r="E4231">
        <v>0</v>
      </c>
      <c r="F4231">
        <v>0</v>
      </c>
      <c r="G4231">
        <v>0</v>
      </c>
      <c r="H4231">
        <v>0</v>
      </c>
      <c r="I4231">
        <v>39</v>
      </c>
      <c r="J4231" t="s">
        <v>1276</v>
      </c>
      <c r="K4231" t="str">
        <f>INDEX('Planning Periods'!$O$2:$O$540,MATCH('Table B Values'!A4231,'Planning Periods'!$A$2:$A$540,0))</f>
        <v>Stanislaus County</v>
      </c>
    </row>
    <row r="4232" spans="1:11">
      <c r="A4232" t="s">
        <v>814</v>
      </c>
      <c r="B4232">
        <v>2013</v>
      </c>
      <c r="C4232">
        <v>0</v>
      </c>
      <c r="D4232">
        <v>0</v>
      </c>
      <c r="E4232">
        <v>0</v>
      </c>
      <c r="F4232">
        <v>0</v>
      </c>
      <c r="G4232">
        <v>0</v>
      </c>
      <c r="H4232">
        <v>0</v>
      </c>
      <c r="I4232">
        <v>2</v>
      </c>
      <c r="J4232" t="s">
        <v>1276</v>
      </c>
      <c r="K4232" t="str">
        <f>INDEX('Planning Periods'!$O$2:$O$540,MATCH('Table B Values'!A4232,'Planning Periods'!$A$2:$A$540,0))</f>
        <v>Orange County</v>
      </c>
    </row>
    <row r="4233" spans="1:11">
      <c r="A4233" t="s">
        <v>820</v>
      </c>
      <c r="B4233">
        <v>2013</v>
      </c>
      <c r="C4233">
        <v>0</v>
      </c>
      <c r="D4233">
        <v>0</v>
      </c>
      <c r="E4233">
        <v>0</v>
      </c>
      <c r="F4233">
        <v>0</v>
      </c>
      <c r="G4233">
        <v>0</v>
      </c>
      <c r="H4233">
        <v>0</v>
      </c>
      <c r="I4233" s="359">
        <v>206</v>
      </c>
      <c r="J4233" t="s">
        <v>1276</v>
      </c>
      <c r="K4233" t="str">
        <f>INDEX('Planning Periods'!$O$2:$O$540,MATCH('Table B Values'!A4233,'Planning Periods'!$A$2:$A$540,0))</f>
        <v>Solano County</v>
      </c>
    </row>
    <row r="4234" spans="1:11">
      <c r="A4234" t="s">
        <v>829</v>
      </c>
      <c r="B4234">
        <v>2013</v>
      </c>
      <c r="C4234">
        <v>0</v>
      </c>
      <c r="D4234">
        <v>0</v>
      </c>
      <c r="E4234">
        <v>0</v>
      </c>
      <c r="F4234">
        <v>0</v>
      </c>
      <c r="G4234">
        <v>0</v>
      </c>
      <c r="H4234">
        <v>0</v>
      </c>
      <c r="I4234">
        <v>2</v>
      </c>
      <c r="J4234" t="s">
        <v>1276</v>
      </c>
      <c r="K4234" t="str">
        <f>INDEX('Planning Periods'!$O$2:$O$540,MATCH('Table B Values'!A4234,'Planning Periods'!$A$2:$A$540,0))</f>
        <v>San Mateo County</v>
      </c>
    </row>
    <row r="4235" spans="1:11">
      <c r="A4235" t="s">
        <v>1055</v>
      </c>
      <c r="B4235">
        <v>2013</v>
      </c>
      <c r="C4235">
        <v>0</v>
      </c>
      <c r="D4235">
        <v>0</v>
      </c>
      <c r="E4235">
        <v>1</v>
      </c>
      <c r="F4235">
        <v>0</v>
      </c>
      <c r="G4235">
        <v>0</v>
      </c>
      <c r="H4235">
        <v>1</v>
      </c>
      <c r="I4235">
        <v>0</v>
      </c>
      <c r="J4235" t="s">
        <v>1276</v>
      </c>
      <c r="K4235" t="str">
        <f>INDEX('Planning Periods'!$O$2:$O$540,MATCH('Table B Values'!A4235,'Planning Periods'!$A$2:$A$540,0))</f>
        <v>Tuolumne County</v>
      </c>
    </row>
    <row r="4236" spans="1:11">
      <c r="A4236" t="s">
        <v>1008</v>
      </c>
      <c r="B4236">
        <v>2013</v>
      </c>
      <c r="C4236">
        <v>0</v>
      </c>
      <c r="D4236">
        <v>0</v>
      </c>
      <c r="E4236">
        <v>0</v>
      </c>
      <c r="F4236">
        <v>1</v>
      </c>
      <c r="G4236">
        <v>0</v>
      </c>
      <c r="H4236">
        <v>3</v>
      </c>
      <c r="I4236">
        <v>0</v>
      </c>
      <c r="J4236" t="s">
        <v>1276</v>
      </c>
      <c r="K4236" t="str">
        <f>INDEX('Planning Periods'!$O$2:$O$540,MATCH('Table B Values'!A4236,'Planning Periods'!$A$2:$A$540,0))</f>
        <v>Los Angeles County</v>
      </c>
    </row>
    <row r="4237" spans="1:11">
      <c r="A4237" t="s">
        <v>828</v>
      </c>
      <c r="B4237">
        <v>2013</v>
      </c>
      <c r="C4237">
        <v>0</v>
      </c>
      <c r="D4237">
        <v>0</v>
      </c>
      <c r="E4237">
        <v>0</v>
      </c>
      <c r="F4237">
        <v>0</v>
      </c>
      <c r="G4237">
        <v>0</v>
      </c>
      <c r="H4237">
        <v>0</v>
      </c>
      <c r="I4237">
        <v>6</v>
      </c>
      <c r="J4237" t="s">
        <v>1276</v>
      </c>
      <c r="K4237" t="str">
        <f>INDEX('Planning Periods'!$O$2:$O$540,MATCH('Table B Values'!A4237,'Planning Periods'!$A$2:$A$540,0))</f>
        <v>Los Angeles County</v>
      </c>
    </row>
    <row r="4238" spans="1:11">
      <c r="A4238" t="s">
        <v>1027</v>
      </c>
      <c r="B4238">
        <v>2013</v>
      </c>
      <c r="C4238">
        <v>37</v>
      </c>
      <c r="D4238">
        <v>0</v>
      </c>
      <c r="E4238">
        <v>48</v>
      </c>
      <c r="F4238">
        <v>0</v>
      </c>
      <c r="G4238">
        <v>0</v>
      </c>
      <c r="H4238">
        <v>106</v>
      </c>
      <c r="I4238">
        <v>34</v>
      </c>
      <c r="J4238" t="s">
        <v>1276</v>
      </c>
      <c r="K4238" t="str">
        <f>INDEX('Planning Periods'!$O$2:$O$540,MATCH('Table B Values'!A4238,'Planning Periods'!$A$2:$A$540,0))</f>
        <v>Santa Barbara County</v>
      </c>
    </row>
    <row r="4239" spans="1:11">
      <c r="A4239" t="s">
        <v>1029</v>
      </c>
      <c r="B4239">
        <v>2013</v>
      </c>
      <c r="C4239">
        <v>0</v>
      </c>
      <c r="D4239">
        <v>0</v>
      </c>
      <c r="E4239">
        <v>0</v>
      </c>
      <c r="F4239">
        <v>0</v>
      </c>
      <c r="G4239">
        <v>0</v>
      </c>
      <c r="H4239">
        <v>0</v>
      </c>
      <c r="I4239">
        <v>0</v>
      </c>
      <c r="J4239" t="s">
        <v>1276</v>
      </c>
      <c r="K4239" t="str">
        <f>INDEX('Planning Periods'!$O$2:$O$540,MATCH('Table B Values'!A4239,'Planning Periods'!$A$2:$A$540,0))</f>
        <v>Santa Clara County</v>
      </c>
    </row>
    <row r="4240" spans="1:11">
      <c r="A4240" t="s">
        <v>1024</v>
      </c>
      <c r="B4240">
        <v>2013</v>
      </c>
      <c r="C4240">
        <v>11</v>
      </c>
      <c r="D4240">
        <v>0</v>
      </c>
      <c r="E4240">
        <v>0</v>
      </c>
      <c r="F4240">
        <v>0</v>
      </c>
      <c r="G4240">
        <v>0</v>
      </c>
      <c r="H4240">
        <v>108</v>
      </c>
      <c r="I4240">
        <v>220</v>
      </c>
      <c r="J4240" t="s">
        <v>1276</v>
      </c>
      <c r="K4240" t="str">
        <f>INDEX('Planning Periods'!$O$2:$O$540,MATCH('Table B Values'!A4240,'Planning Periods'!$A$2:$A$540,0))</f>
        <v>Santa Clara County</v>
      </c>
    </row>
    <row r="4241" spans="1:11">
      <c r="A4241" t="s">
        <v>1025</v>
      </c>
      <c r="B4241">
        <v>2013</v>
      </c>
      <c r="C4241">
        <v>0</v>
      </c>
      <c r="D4241">
        <v>0</v>
      </c>
      <c r="E4241">
        <v>12</v>
      </c>
      <c r="F4241">
        <v>0</v>
      </c>
      <c r="G4241">
        <v>0</v>
      </c>
      <c r="H4241">
        <v>0</v>
      </c>
      <c r="I4241">
        <v>34</v>
      </c>
      <c r="J4241" t="s">
        <v>1276</v>
      </c>
      <c r="K4241" t="str">
        <f>INDEX('Planning Periods'!$O$2:$O$540,MATCH('Table B Values'!A4241,'Planning Periods'!$A$2:$A$540,0))</f>
        <v>Santa Barbara County</v>
      </c>
    </row>
    <row r="4242" spans="1:11">
      <c r="A4242" t="s">
        <v>830</v>
      </c>
      <c r="B4242">
        <v>2013</v>
      </c>
      <c r="C4242">
        <v>136</v>
      </c>
      <c r="D4242">
        <v>0</v>
      </c>
      <c r="E4242">
        <v>50</v>
      </c>
      <c r="F4242">
        <v>0</v>
      </c>
      <c r="G4242">
        <v>0</v>
      </c>
      <c r="H4242">
        <v>63</v>
      </c>
      <c r="I4242">
        <v>1684</v>
      </c>
      <c r="J4242" t="s">
        <v>1276</v>
      </c>
      <c r="K4242" t="str">
        <f>INDEX('Planning Periods'!$O$2:$O$540,MATCH('Table B Values'!A4242,'Planning Periods'!$A$2:$A$540,0))</f>
        <v>San Diego County</v>
      </c>
    </row>
    <row r="4243" spans="1:11">
      <c r="A4243" t="s">
        <v>956</v>
      </c>
      <c r="B4243">
        <v>2013</v>
      </c>
      <c r="C4243">
        <v>20</v>
      </c>
      <c r="D4243">
        <v>0</v>
      </c>
      <c r="E4243">
        <v>11</v>
      </c>
      <c r="F4243">
        <v>0</v>
      </c>
      <c r="G4243">
        <v>0</v>
      </c>
      <c r="H4243">
        <v>13</v>
      </c>
      <c r="I4243">
        <v>392</v>
      </c>
      <c r="J4243" t="s">
        <v>1276</v>
      </c>
      <c r="K4243" t="str">
        <f>INDEX('Planning Periods'!$O$2:$O$540,MATCH('Table B Values'!A4243,'Planning Periods'!$A$2:$A$540,0))</f>
        <v>San Mateo County</v>
      </c>
    </row>
    <row r="4244" spans="1:11">
      <c r="A4244" t="s">
        <v>804</v>
      </c>
      <c r="B4244">
        <v>2013</v>
      </c>
      <c r="C4244">
        <v>0</v>
      </c>
      <c r="D4244">
        <v>0</v>
      </c>
      <c r="E4244">
        <v>0</v>
      </c>
      <c r="F4244">
        <v>0</v>
      </c>
      <c r="G4244">
        <v>0</v>
      </c>
      <c r="H4244">
        <v>12</v>
      </c>
      <c r="I4244">
        <v>3</v>
      </c>
      <c r="J4244" t="s">
        <v>1276</v>
      </c>
      <c r="K4244" t="str">
        <f>INDEX('Planning Periods'!$O$2:$O$540,MATCH('Table B Values'!A4244,'Planning Periods'!$A$2:$A$540,0))</f>
        <v>Orange County</v>
      </c>
    </row>
    <row r="4245" spans="1:11">
      <c r="A4245" t="s">
        <v>1020</v>
      </c>
      <c r="B4245">
        <v>2013</v>
      </c>
      <c r="C4245">
        <v>1</v>
      </c>
      <c r="D4245">
        <v>0</v>
      </c>
      <c r="E4245">
        <v>10</v>
      </c>
      <c r="F4245">
        <v>0</v>
      </c>
      <c r="G4245">
        <v>0</v>
      </c>
      <c r="H4245">
        <v>21</v>
      </c>
      <c r="I4245" s="359">
        <v>60</v>
      </c>
      <c r="J4245" t="s">
        <v>1276</v>
      </c>
      <c r="K4245" t="str">
        <f>INDEX('Planning Periods'!$O$2:$O$540,MATCH('Table B Values'!A4245,'Planning Periods'!$A$2:$A$540,0))</f>
        <v>Santa Cruz County</v>
      </c>
    </row>
    <row r="4246" spans="1:11">
      <c r="A4246" t="s">
        <v>1301</v>
      </c>
      <c r="B4246">
        <v>2013</v>
      </c>
      <c r="C4246">
        <v>0</v>
      </c>
      <c r="D4246">
        <v>0</v>
      </c>
      <c r="E4246">
        <v>6</v>
      </c>
      <c r="F4246">
        <v>0</v>
      </c>
      <c r="G4246">
        <v>0</v>
      </c>
      <c r="H4246">
        <v>12</v>
      </c>
      <c r="I4246">
        <v>0</v>
      </c>
      <c r="J4246" t="s">
        <v>1276</v>
      </c>
      <c r="K4246" t="str">
        <f>INDEX('Planning Periods'!$O$2:$O$540,MATCH('Table B Values'!A4246,'Planning Periods'!$A$2:$A$540,0))</f>
        <v>Ventura County</v>
      </c>
    </row>
    <row r="4247" spans="1:11">
      <c r="A4247" t="s">
        <v>1043</v>
      </c>
      <c r="B4247">
        <v>2013</v>
      </c>
      <c r="C4247">
        <v>11</v>
      </c>
      <c r="D4247">
        <v>0</v>
      </c>
      <c r="E4247">
        <v>129</v>
      </c>
      <c r="F4247">
        <v>0</v>
      </c>
      <c r="G4247">
        <v>0</v>
      </c>
      <c r="H4247">
        <v>160</v>
      </c>
      <c r="I4247">
        <v>188</v>
      </c>
      <c r="J4247" t="s">
        <v>1276</v>
      </c>
      <c r="K4247" t="str">
        <f>INDEX('Planning Periods'!$O$2:$O$540,MATCH('Table B Values'!A4247,'Planning Periods'!$A$2:$A$540,0))</f>
        <v>Sonoma County</v>
      </c>
    </row>
    <row r="4248" spans="1:11">
      <c r="A4248" t="s">
        <v>1045</v>
      </c>
      <c r="B4248">
        <v>2013</v>
      </c>
      <c r="C4248">
        <v>10</v>
      </c>
      <c r="D4248">
        <v>0</v>
      </c>
      <c r="E4248">
        <v>37</v>
      </c>
      <c r="F4248">
        <v>4</v>
      </c>
      <c r="G4248">
        <v>0</v>
      </c>
      <c r="H4248">
        <v>80</v>
      </c>
      <c r="I4248">
        <v>368</v>
      </c>
      <c r="J4248" t="s">
        <v>1276</v>
      </c>
      <c r="K4248" t="str">
        <f>INDEX('Planning Periods'!$O$2:$O$540,MATCH('Table B Values'!A4248,'Planning Periods'!$A$2:$A$540,0))</f>
        <v>San Diego County</v>
      </c>
    </row>
    <row r="4249" spans="1:11">
      <c r="A4249" t="s">
        <v>792</v>
      </c>
      <c r="B4249">
        <v>2013</v>
      </c>
      <c r="C4249">
        <v>56</v>
      </c>
      <c r="D4249">
        <v>0</v>
      </c>
      <c r="E4249">
        <v>28</v>
      </c>
      <c r="F4249">
        <v>0</v>
      </c>
      <c r="G4249">
        <v>0</v>
      </c>
      <c r="H4249">
        <v>82</v>
      </c>
      <c r="I4249">
        <v>255</v>
      </c>
      <c r="J4249" t="s">
        <v>1276</v>
      </c>
      <c r="K4249" t="str">
        <f>INDEX('Planning Periods'!$O$2:$O$540,MATCH('Table B Values'!A4249,'Planning Periods'!$A$2:$A$540,0))</f>
        <v>Los Angeles County</v>
      </c>
    </row>
    <row r="4250" spans="1:11">
      <c r="A4250" t="s">
        <v>1022</v>
      </c>
      <c r="B4250">
        <v>2013</v>
      </c>
      <c r="C4250">
        <v>0</v>
      </c>
      <c r="D4250">
        <v>0</v>
      </c>
      <c r="E4250">
        <v>0</v>
      </c>
      <c r="F4250">
        <v>0</v>
      </c>
      <c r="G4250">
        <v>0</v>
      </c>
      <c r="H4250">
        <v>0</v>
      </c>
      <c r="I4250">
        <v>0</v>
      </c>
      <c r="J4250" t="s">
        <v>1276</v>
      </c>
      <c r="K4250" t="str">
        <f>INDEX('Planning Periods'!$O$2:$O$540,MATCH('Table B Values'!A4250,'Planning Periods'!$A$2:$A$540,0))</f>
        <v>Santa Cruz County</v>
      </c>
    </row>
    <row r="4251" spans="1:11">
      <c r="A4251" t="s">
        <v>959</v>
      </c>
      <c r="B4251">
        <v>2013</v>
      </c>
      <c r="C4251">
        <v>34</v>
      </c>
      <c r="D4251">
        <v>0</v>
      </c>
      <c r="E4251">
        <v>1</v>
      </c>
      <c r="F4251">
        <v>0</v>
      </c>
      <c r="G4251">
        <v>0</v>
      </c>
      <c r="H4251">
        <v>2</v>
      </c>
      <c r="I4251">
        <v>341</v>
      </c>
      <c r="J4251" t="s">
        <v>1276</v>
      </c>
      <c r="K4251" t="str">
        <f>INDEX('Planning Periods'!$O$2:$O$540,MATCH('Table B Values'!A4251,'Planning Periods'!$A$2:$A$540,0))</f>
        <v>Los Angeles County</v>
      </c>
    </row>
    <row r="4252" spans="1:11">
      <c r="A4252" t="s">
        <v>1041</v>
      </c>
      <c r="B4252">
        <v>2013</v>
      </c>
      <c r="C4252">
        <v>0</v>
      </c>
      <c r="D4252">
        <v>0</v>
      </c>
      <c r="E4252">
        <v>0</v>
      </c>
      <c r="F4252">
        <v>0</v>
      </c>
      <c r="G4252">
        <v>0</v>
      </c>
      <c r="H4252">
        <v>2</v>
      </c>
      <c r="I4252">
        <v>66</v>
      </c>
      <c r="J4252" t="s">
        <v>1276</v>
      </c>
      <c r="K4252" t="str">
        <f>INDEX('Planning Periods'!$O$2:$O$540,MATCH('Table B Values'!A4252,'Planning Periods'!$A$2:$A$540,0))</f>
        <v>Santa Barbara County</v>
      </c>
    </row>
    <row r="4253" spans="1:11">
      <c r="A4253" t="s">
        <v>831</v>
      </c>
      <c r="B4253">
        <v>2013</v>
      </c>
      <c r="C4253">
        <v>132</v>
      </c>
      <c r="D4253">
        <v>0</v>
      </c>
      <c r="E4253">
        <v>0</v>
      </c>
      <c r="F4253">
        <v>0</v>
      </c>
      <c r="G4253">
        <v>0</v>
      </c>
      <c r="H4253">
        <v>436</v>
      </c>
      <c r="I4253">
        <v>158</v>
      </c>
      <c r="J4253" t="s">
        <v>1276</v>
      </c>
      <c r="K4253" t="str">
        <f>INDEX('Planning Periods'!$O$2:$O$540,MATCH('Table B Values'!A4253,'Planning Periods'!$A$2:$A$540,0))</f>
        <v>Santa Clara County</v>
      </c>
    </row>
    <row r="4254" spans="1:11">
      <c r="A4254" t="s">
        <v>902</v>
      </c>
      <c r="B4254">
        <v>2013</v>
      </c>
      <c r="C4254">
        <v>47</v>
      </c>
      <c r="D4254">
        <v>0</v>
      </c>
      <c r="E4254">
        <v>0</v>
      </c>
      <c r="F4254">
        <v>0</v>
      </c>
      <c r="G4254">
        <v>0</v>
      </c>
      <c r="H4254">
        <v>5</v>
      </c>
      <c r="I4254">
        <v>23</v>
      </c>
      <c r="J4254" t="s">
        <v>1276</v>
      </c>
      <c r="K4254" t="str">
        <f>INDEX('Planning Periods'!$O$2:$O$540,MATCH('Table B Values'!A4254,'Planning Periods'!$A$2:$A$540,0))</f>
        <v>Contra Costa County</v>
      </c>
    </row>
    <row r="4255" spans="1:11">
      <c r="A4255" t="s">
        <v>894</v>
      </c>
      <c r="B4255">
        <v>2013</v>
      </c>
      <c r="C4255">
        <v>0</v>
      </c>
      <c r="D4255">
        <v>0</v>
      </c>
      <c r="E4255">
        <v>0</v>
      </c>
      <c r="F4255">
        <v>0</v>
      </c>
      <c r="G4255">
        <v>0</v>
      </c>
      <c r="H4255">
        <v>0</v>
      </c>
      <c r="I4255">
        <v>100</v>
      </c>
      <c r="J4255" t="s">
        <v>1276</v>
      </c>
      <c r="K4255" t="str">
        <f>INDEX('Planning Periods'!$O$2:$O$540,MATCH('Table B Values'!A4255,'Planning Periods'!$A$2:$A$540,0))</f>
        <v>Kern County</v>
      </c>
    </row>
    <row r="4256" spans="1:11">
      <c r="A4256" t="s">
        <v>892</v>
      </c>
      <c r="B4256">
        <v>2013</v>
      </c>
      <c r="C4256">
        <v>0</v>
      </c>
      <c r="D4256">
        <v>0</v>
      </c>
      <c r="E4256">
        <v>0</v>
      </c>
      <c r="F4256">
        <v>0</v>
      </c>
      <c r="G4256">
        <v>0</v>
      </c>
      <c r="H4256">
        <v>0</v>
      </c>
      <c r="I4256">
        <v>0</v>
      </c>
      <c r="J4256" t="s">
        <v>1276</v>
      </c>
      <c r="K4256" t="str">
        <f>INDEX('Planning Periods'!$O$2:$O$540,MATCH('Table B Values'!A4256,'Planning Periods'!$A$2:$A$540,0))</f>
        <v>Los Angeles County</v>
      </c>
    </row>
    <row r="4257" spans="1:11">
      <c r="A4257" t="s">
        <v>897</v>
      </c>
      <c r="B4257">
        <v>2013</v>
      </c>
      <c r="C4257">
        <v>48</v>
      </c>
      <c r="D4257">
        <v>0</v>
      </c>
      <c r="E4257">
        <v>36</v>
      </c>
      <c r="F4257">
        <v>0</v>
      </c>
      <c r="G4257">
        <v>0</v>
      </c>
      <c r="H4257">
        <v>1</v>
      </c>
      <c r="I4257">
        <v>252</v>
      </c>
      <c r="J4257" t="s">
        <v>1276</v>
      </c>
      <c r="K4257" t="str">
        <f>INDEX('Planning Periods'!$O$2:$O$540,MATCH('Table B Values'!A4257,'Planning Periods'!$A$2:$A$540,0))</f>
        <v>San Diego County</v>
      </c>
    </row>
    <row r="4258" spans="1:11">
      <c r="A4258" t="s">
        <v>802</v>
      </c>
      <c r="B4258">
        <v>2013</v>
      </c>
      <c r="C4258">
        <v>0</v>
      </c>
      <c r="D4258">
        <v>0</v>
      </c>
      <c r="E4258">
        <v>0</v>
      </c>
      <c r="F4258">
        <v>0</v>
      </c>
      <c r="G4258">
        <v>0</v>
      </c>
      <c r="H4258">
        <v>24</v>
      </c>
      <c r="I4258">
        <v>2</v>
      </c>
      <c r="J4258" t="s">
        <v>1276</v>
      </c>
      <c r="K4258" t="str">
        <f>INDEX('Planning Periods'!$O$2:$O$540,MATCH('Table B Values'!A4258,'Planning Periods'!$A$2:$A$540,0))</f>
        <v>Ventura County</v>
      </c>
    </row>
    <row r="4259" spans="1:11">
      <c r="A4259" t="s">
        <v>793</v>
      </c>
      <c r="B4259">
        <v>2013</v>
      </c>
      <c r="C4259">
        <v>2</v>
      </c>
      <c r="D4259">
        <v>3</v>
      </c>
      <c r="E4259">
        <v>1</v>
      </c>
      <c r="F4259">
        <v>6</v>
      </c>
      <c r="G4259">
        <v>0</v>
      </c>
      <c r="H4259">
        <v>11</v>
      </c>
      <c r="I4259" s="359">
        <v>32</v>
      </c>
      <c r="J4259" t="s">
        <v>1276</v>
      </c>
      <c r="K4259" t="str">
        <f>INDEX('Planning Periods'!$O$2:$O$540,MATCH('Table B Values'!A4259,'Planning Periods'!$A$2:$A$540,0))</f>
        <v>Ventura County</v>
      </c>
    </row>
    <row r="4260" spans="1:11">
      <c r="A4260" t="s">
        <v>848</v>
      </c>
      <c r="B4260">
        <v>2013</v>
      </c>
      <c r="C4260">
        <v>6</v>
      </c>
      <c r="D4260">
        <v>0</v>
      </c>
      <c r="E4260">
        <v>68</v>
      </c>
      <c r="F4260">
        <v>0</v>
      </c>
      <c r="G4260">
        <v>0</v>
      </c>
      <c r="H4260">
        <v>195</v>
      </c>
      <c r="I4260">
        <v>160</v>
      </c>
      <c r="J4260" t="s">
        <v>1276</v>
      </c>
      <c r="K4260" t="str">
        <f>INDEX('Planning Periods'!$O$2:$O$540,MATCH('Table B Values'!A4260,'Planning Periods'!$A$2:$A$540,0))</f>
        <v>Tulare County</v>
      </c>
    </row>
    <row r="4261" spans="1:11">
      <c r="A4261" t="s">
        <v>904</v>
      </c>
      <c r="B4261">
        <v>2013</v>
      </c>
      <c r="C4261">
        <v>0</v>
      </c>
      <c r="D4261">
        <v>0</v>
      </c>
      <c r="E4261">
        <v>0</v>
      </c>
      <c r="F4261">
        <v>0</v>
      </c>
      <c r="G4261">
        <v>0</v>
      </c>
      <c r="H4261">
        <v>0</v>
      </c>
      <c r="I4261" s="359">
        <v>25</v>
      </c>
      <c r="J4261" t="s">
        <v>1276</v>
      </c>
      <c r="K4261" t="str">
        <f>INDEX('Planning Periods'!$O$2:$O$540,MATCH('Table B Values'!A4261,'Planning Periods'!$A$2:$A$540,0))</f>
        <v>Los Angeles County</v>
      </c>
    </row>
    <row r="4262" spans="1:11">
      <c r="A4262" t="s">
        <v>862</v>
      </c>
      <c r="B4262">
        <v>2013</v>
      </c>
      <c r="C4262">
        <v>0</v>
      </c>
      <c r="D4262">
        <v>0</v>
      </c>
      <c r="E4262">
        <v>0</v>
      </c>
      <c r="F4262">
        <v>0</v>
      </c>
      <c r="G4262">
        <v>0</v>
      </c>
      <c r="H4262">
        <v>1</v>
      </c>
      <c r="I4262">
        <v>0</v>
      </c>
      <c r="J4262" t="s">
        <v>1276</v>
      </c>
      <c r="K4262" t="str">
        <f>INDEX('Planning Periods'!$O$2:$O$540,MATCH('Table B Values'!A4262,'Planning Periods'!$A$2:$A$540,0))</f>
        <v>Yolo County</v>
      </c>
    </row>
    <row r="4263" spans="1:11">
      <c r="A4263" t="s">
        <v>865</v>
      </c>
      <c r="B4263">
        <v>2013</v>
      </c>
      <c r="C4263">
        <v>0</v>
      </c>
      <c r="D4263">
        <v>0</v>
      </c>
      <c r="E4263">
        <v>0</v>
      </c>
      <c r="F4263">
        <v>2</v>
      </c>
      <c r="G4263">
        <v>0</v>
      </c>
      <c r="H4263">
        <v>2</v>
      </c>
      <c r="I4263">
        <v>2</v>
      </c>
      <c r="J4263" t="s">
        <v>1276</v>
      </c>
      <c r="K4263" t="str">
        <f>INDEX('Planning Periods'!$O$2:$O$540,MATCH('Table B Values'!A4263,'Planning Periods'!$A$2:$A$540,0))</f>
        <v>Tulare County</v>
      </c>
    </row>
    <row r="4264" spans="1:11">
      <c r="A4264" t="s">
        <v>807</v>
      </c>
      <c r="B4264">
        <v>2013</v>
      </c>
      <c r="C4264">
        <v>46</v>
      </c>
      <c r="D4264">
        <v>0</v>
      </c>
      <c r="E4264">
        <v>16</v>
      </c>
      <c r="F4264">
        <v>0</v>
      </c>
      <c r="G4264">
        <v>0</v>
      </c>
      <c r="H4264">
        <v>1</v>
      </c>
      <c r="I4264">
        <v>97</v>
      </c>
      <c r="J4264" t="s">
        <v>1276</v>
      </c>
      <c r="K4264" t="str">
        <f>INDEX('Planning Periods'!$O$2:$O$540,MATCH('Table B Values'!A4264,'Planning Periods'!$A$2:$A$540,0))</f>
        <v>Yolo County</v>
      </c>
    </row>
    <row r="4265" spans="1:11">
      <c r="A4265" t="s">
        <v>860</v>
      </c>
      <c r="B4265">
        <v>2013</v>
      </c>
      <c r="C4265">
        <v>0</v>
      </c>
      <c r="D4265">
        <v>0</v>
      </c>
      <c r="E4265">
        <v>0</v>
      </c>
      <c r="F4265">
        <v>0</v>
      </c>
      <c r="G4265">
        <v>0</v>
      </c>
      <c r="H4265">
        <v>0</v>
      </c>
      <c r="I4265">
        <v>1</v>
      </c>
      <c r="J4265" t="s">
        <v>1276</v>
      </c>
      <c r="K4265" t="str">
        <f>INDEX('Planning Periods'!$O$2:$O$540,MATCH('Table B Values'!A4265,'Planning Periods'!$A$2:$A$540,0))</f>
        <v>Sonoma County</v>
      </c>
    </row>
    <row r="4266" spans="1:11">
      <c r="A4266" t="s">
        <v>908</v>
      </c>
      <c r="B4266">
        <v>2013</v>
      </c>
      <c r="C4266">
        <v>69</v>
      </c>
      <c r="D4266">
        <v>0</v>
      </c>
      <c r="E4266">
        <v>0</v>
      </c>
      <c r="F4266">
        <v>0</v>
      </c>
      <c r="G4266">
        <v>0</v>
      </c>
      <c r="H4266">
        <v>437</v>
      </c>
      <c r="I4266">
        <v>76</v>
      </c>
      <c r="J4266" t="s">
        <v>1276</v>
      </c>
      <c r="K4266" t="str">
        <f>INDEX('Planning Periods'!$O$2:$O$540,MATCH('Table B Values'!A4266,'Planning Periods'!$A$2:$A$540,0))</f>
        <v>Yolo County</v>
      </c>
    </row>
    <row r="4267" spans="1:11">
      <c r="A4267" t="s">
        <v>919</v>
      </c>
      <c r="B4267">
        <v>2013</v>
      </c>
      <c r="C4267">
        <v>0</v>
      </c>
      <c r="D4267">
        <v>0</v>
      </c>
      <c r="E4267">
        <v>0</v>
      </c>
      <c r="F4267">
        <v>0</v>
      </c>
      <c r="G4267">
        <v>0</v>
      </c>
      <c r="H4267">
        <v>0</v>
      </c>
      <c r="I4267">
        <v>0</v>
      </c>
      <c r="J4267" t="s">
        <v>1276</v>
      </c>
      <c r="K4267" t="str">
        <f>INDEX('Planning Periods'!$O$2:$O$540,MATCH('Table B Values'!A4267,'Planning Periods'!$A$2:$A$540,0))</f>
        <v>Imperial County</v>
      </c>
    </row>
    <row r="4268" spans="1:11">
      <c r="A4268" t="s">
        <v>914</v>
      </c>
      <c r="B4268">
        <v>2013</v>
      </c>
      <c r="C4268">
        <v>0</v>
      </c>
      <c r="D4268">
        <v>0</v>
      </c>
      <c r="E4268">
        <v>0</v>
      </c>
      <c r="F4268">
        <v>0</v>
      </c>
      <c r="G4268">
        <v>0</v>
      </c>
      <c r="H4268">
        <v>0</v>
      </c>
      <c r="I4268">
        <v>0</v>
      </c>
      <c r="J4268" t="s">
        <v>1276</v>
      </c>
      <c r="K4268" t="str">
        <f>INDEX('Planning Periods'!$O$2:$O$540,MATCH('Table B Values'!A4268,'Planning Periods'!$A$2:$A$540,0))</f>
        <v>Los Angeles County</v>
      </c>
    </row>
    <row r="4269" spans="1:11">
      <c r="A4269" t="s">
        <v>810</v>
      </c>
      <c r="B4269">
        <v>2013</v>
      </c>
      <c r="C4269">
        <v>0</v>
      </c>
      <c r="D4269">
        <v>0</v>
      </c>
      <c r="E4269">
        <v>0</v>
      </c>
      <c r="F4269">
        <v>0</v>
      </c>
      <c r="G4269">
        <v>0</v>
      </c>
      <c r="H4269">
        <v>0</v>
      </c>
      <c r="I4269">
        <v>8</v>
      </c>
      <c r="J4269" t="s">
        <v>1276</v>
      </c>
      <c r="K4269" t="str">
        <f>INDEX('Planning Periods'!$O$2:$O$540,MATCH('Table B Values'!A4269,'Planning Periods'!$A$2:$A$540,0))</f>
        <v>Los Angeles County</v>
      </c>
    </row>
    <row r="4270" spans="1:11">
      <c r="A4270" t="s">
        <v>839</v>
      </c>
      <c r="B4270">
        <v>2013</v>
      </c>
      <c r="C4270">
        <v>6</v>
      </c>
      <c r="D4270">
        <v>0</v>
      </c>
      <c r="E4270">
        <v>29</v>
      </c>
      <c r="F4270">
        <v>0</v>
      </c>
      <c r="G4270">
        <v>0</v>
      </c>
      <c r="H4270">
        <v>11</v>
      </c>
      <c r="I4270">
        <v>42</v>
      </c>
      <c r="J4270" t="s">
        <v>1276</v>
      </c>
      <c r="K4270" t="str">
        <f>INDEX('Planning Periods'!$O$2:$O$540,MATCH('Table B Values'!A4270,'Planning Periods'!$A$2:$A$540,0))</f>
        <v>Ventura County</v>
      </c>
    </row>
    <row r="4271" spans="1:11">
      <c r="A4271" t="s">
        <v>1274</v>
      </c>
      <c r="B4271">
        <v>2013</v>
      </c>
      <c r="C4271">
        <v>0</v>
      </c>
      <c r="D4271">
        <v>0</v>
      </c>
      <c r="E4271">
        <v>0</v>
      </c>
      <c r="F4271">
        <v>0</v>
      </c>
      <c r="G4271">
        <v>0</v>
      </c>
      <c r="H4271">
        <v>0</v>
      </c>
      <c r="I4271">
        <v>1</v>
      </c>
      <c r="J4271" t="s">
        <v>1276</v>
      </c>
      <c r="K4271" t="str">
        <f>INDEX('Planning Periods'!$O$2:$O$540,MATCH('Table B Values'!A4271,'Planning Periods'!$A$2:$A$540,0))</f>
        <v>Marin County</v>
      </c>
    </row>
    <row r="4272" spans="1:11">
      <c r="A4272" t="s">
        <v>834</v>
      </c>
      <c r="B4272">
        <v>2013</v>
      </c>
      <c r="C4272">
        <v>19</v>
      </c>
      <c r="D4272">
        <v>0</v>
      </c>
      <c r="E4272">
        <v>0</v>
      </c>
      <c r="F4272">
        <v>0</v>
      </c>
      <c r="G4272">
        <v>0</v>
      </c>
      <c r="H4272">
        <v>41</v>
      </c>
      <c r="I4272">
        <v>655</v>
      </c>
      <c r="J4272" t="s">
        <v>1276</v>
      </c>
      <c r="K4272" t="str">
        <f>INDEX('Planning Periods'!$O$2:$O$540,MATCH('Table B Values'!A4272,'Planning Periods'!$A$2:$A$540,0))</f>
        <v>Riverside County</v>
      </c>
    </row>
    <row r="4273" spans="1:11">
      <c r="A4273" t="s">
        <v>772</v>
      </c>
      <c r="B4273">
        <v>2013</v>
      </c>
      <c r="C4273">
        <v>0</v>
      </c>
      <c r="D4273">
        <v>0</v>
      </c>
      <c r="E4273">
        <v>0</v>
      </c>
      <c r="F4273">
        <v>0</v>
      </c>
      <c r="G4273">
        <v>0</v>
      </c>
      <c r="H4273" s="359">
        <v>4</v>
      </c>
      <c r="I4273" s="359">
        <v>8</v>
      </c>
      <c r="J4273" t="s">
        <v>1276</v>
      </c>
      <c r="K4273" t="str">
        <f>INDEX('Planning Periods'!$O$2:$O$540,MATCH('Table B Values'!A4273,'Planning Periods'!$A$2:$A$540,0))</f>
        <v>Sutter County</v>
      </c>
    </row>
    <row r="4274" spans="1:11">
      <c r="A4274" t="s">
        <v>844</v>
      </c>
      <c r="B4274">
        <v>2013</v>
      </c>
      <c r="C4274">
        <v>0</v>
      </c>
      <c r="D4274">
        <v>0</v>
      </c>
      <c r="E4274">
        <v>0</v>
      </c>
      <c r="F4274">
        <v>0</v>
      </c>
      <c r="G4274">
        <v>0</v>
      </c>
      <c r="H4274">
        <v>0</v>
      </c>
      <c r="I4274">
        <v>0</v>
      </c>
      <c r="J4274" t="s">
        <v>1276</v>
      </c>
      <c r="K4274" t="str">
        <f>INDEX('Planning Periods'!$O$2:$O$540,MATCH('Table B Values'!A4274,'Planning Periods'!$A$2:$A$540,0))</f>
        <v>Amador County</v>
      </c>
    </row>
    <row r="4275" spans="1:11">
      <c r="A4275" t="s">
        <v>1300</v>
      </c>
      <c r="B4275">
        <v>2013</v>
      </c>
      <c r="C4275">
        <v>0</v>
      </c>
      <c r="D4275">
        <v>0</v>
      </c>
      <c r="E4275">
        <v>0</v>
      </c>
      <c r="F4275">
        <v>0</v>
      </c>
      <c r="G4275">
        <v>0</v>
      </c>
      <c r="H4275">
        <v>0</v>
      </c>
      <c r="I4275">
        <v>0</v>
      </c>
      <c r="J4275" t="s">
        <v>1276</v>
      </c>
      <c r="K4275" t="str">
        <f>INDEX('Planning Periods'!$O$2:$O$540,MATCH('Table B Values'!A4275,'Planning Periods'!$A$2:$A$540,0))</f>
        <v>Tehama County</v>
      </c>
    </row>
    <row r="4276" spans="1:11">
      <c r="A4276" t="s">
        <v>982</v>
      </c>
      <c r="B4276">
        <v>2013</v>
      </c>
      <c r="C4276">
        <v>0</v>
      </c>
      <c r="D4276">
        <v>0</v>
      </c>
      <c r="E4276">
        <v>0</v>
      </c>
      <c r="F4276">
        <v>0</v>
      </c>
      <c r="G4276">
        <v>0</v>
      </c>
      <c r="H4276">
        <v>0</v>
      </c>
      <c r="I4276">
        <v>44</v>
      </c>
      <c r="J4276" t="s">
        <v>1276</v>
      </c>
      <c r="K4276" t="str">
        <f>INDEX('Planning Periods'!$O$2:$O$540,MATCH('Table B Values'!A4276,'Planning Periods'!$A$2:$A$540,0))</f>
        <v>Nevada County</v>
      </c>
    </row>
    <row r="4277" spans="1:11">
      <c r="A4277" t="s">
        <v>822</v>
      </c>
      <c r="B4277">
        <v>2013</v>
      </c>
      <c r="C4277">
        <v>0</v>
      </c>
      <c r="D4277">
        <v>0</v>
      </c>
      <c r="E4277">
        <v>0</v>
      </c>
      <c r="F4277">
        <v>0</v>
      </c>
      <c r="G4277">
        <v>0</v>
      </c>
      <c r="H4277">
        <v>0</v>
      </c>
      <c r="I4277">
        <v>0</v>
      </c>
      <c r="J4277" t="s">
        <v>1276</v>
      </c>
      <c r="K4277" t="str">
        <f>INDEX('Planning Periods'!$O$2:$O$540,MATCH('Table B Values'!A4277,'Planning Periods'!$A$2:$A$540,0))</f>
        <v>Mendocino County</v>
      </c>
    </row>
    <row r="4278" spans="1:11">
      <c r="A4278" t="s">
        <v>790</v>
      </c>
      <c r="B4278">
        <v>2013</v>
      </c>
      <c r="C4278">
        <v>0</v>
      </c>
      <c r="D4278">
        <v>0</v>
      </c>
      <c r="E4278">
        <v>0</v>
      </c>
      <c r="F4278">
        <v>0</v>
      </c>
      <c r="G4278">
        <v>0</v>
      </c>
      <c r="H4278">
        <v>0</v>
      </c>
      <c r="I4278">
        <v>0</v>
      </c>
      <c r="J4278" t="s">
        <v>1276</v>
      </c>
      <c r="K4278" t="str">
        <f>INDEX('Planning Periods'!$O$2:$O$540,MATCH('Table B Values'!A4278,'Planning Periods'!$A$2:$A$540,0))</f>
        <v>Alameda County</v>
      </c>
    </row>
    <row r="4279" spans="1:11">
      <c r="A4279" t="s">
        <v>805</v>
      </c>
      <c r="B4279">
        <v>2013</v>
      </c>
      <c r="C4279">
        <v>0</v>
      </c>
      <c r="D4279">
        <v>0</v>
      </c>
      <c r="E4279">
        <v>0</v>
      </c>
      <c r="F4279">
        <v>0</v>
      </c>
      <c r="G4279">
        <v>0</v>
      </c>
      <c r="H4279">
        <v>0</v>
      </c>
      <c r="I4279">
        <v>56</v>
      </c>
      <c r="J4279" t="s">
        <v>1276</v>
      </c>
      <c r="K4279" t="str">
        <f>INDEX('Planning Periods'!$O$2:$O$540,MATCH('Table B Values'!A4279,'Planning Periods'!$A$2:$A$540,0))</f>
        <v>San Bernardino County</v>
      </c>
    </row>
    <row r="4280" spans="1:11">
      <c r="A4280" t="s">
        <v>774</v>
      </c>
      <c r="B4280">
        <v>2013</v>
      </c>
      <c r="C4280">
        <v>0</v>
      </c>
      <c r="D4280">
        <v>0</v>
      </c>
      <c r="E4280">
        <v>0</v>
      </c>
      <c r="F4280">
        <v>0</v>
      </c>
      <c r="G4280">
        <v>0</v>
      </c>
      <c r="H4280">
        <v>0</v>
      </c>
      <c r="I4280">
        <v>0</v>
      </c>
      <c r="J4280" t="s">
        <v>1276</v>
      </c>
      <c r="K4280" t="str">
        <f>INDEX('Planning Periods'!$O$2:$O$540,MATCH('Table B Values'!A4280,'Planning Periods'!$A$2:$A$540,0))</f>
        <v>Orange County</v>
      </c>
    </row>
    <row r="4281" spans="1:11">
      <c r="A4281" t="s">
        <v>779</v>
      </c>
      <c r="B4281">
        <v>2013</v>
      </c>
      <c r="C4281">
        <v>6</v>
      </c>
      <c r="D4281">
        <v>95</v>
      </c>
      <c r="E4281">
        <v>66</v>
      </c>
      <c r="F4281">
        <v>13</v>
      </c>
      <c r="G4281">
        <v>0</v>
      </c>
      <c r="H4281">
        <v>15</v>
      </c>
      <c r="I4281" s="359">
        <v>8</v>
      </c>
      <c r="J4281" t="s">
        <v>1276</v>
      </c>
      <c r="K4281" t="str">
        <f>INDEX('Planning Periods'!$O$2:$O$540,MATCH('Table B Values'!A4281,'Planning Periods'!$A$2:$A$540,0))</f>
        <v>Tulare County</v>
      </c>
    </row>
    <row r="4282" spans="1:11">
      <c r="A4282" t="s">
        <v>1217</v>
      </c>
      <c r="B4282">
        <v>2013</v>
      </c>
      <c r="C4282">
        <v>0</v>
      </c>
      <c r="D4282">
        <v>0</v>
      </c>
      <c r="E4282">
        <v>4</v>
      </c>
      <c r="F4282">
        <v>0</v>
      </c>
      <c r="G4282">
        <v>0</v>
      </c>
      <c r="H4282">
        <v>0</v>
      </c>
      <c r="I4282">
        <v>53</v>
      </c>
      <c r="J4282" t="s">
        <v>1276</v>
      </c>
      <c r="K4282" t="str">
        <f>INDEX('Planning Periods'!$O$2:$O$540,MATCH('Table B Values'!A4282,'Planning Periods'!$A$2:$A$540,0))</f>
        <v>Tuolumne County</v>
      </c>
    </row>
    <row r="4283" spans="1:11">
      <c r="A4283" t="s">
        <v>771</v>
      </c>
      <c r="B4283">
        <v>2013</v>
      </c>
      <c r="C4283">
        <v>0</v>
      </c>
      <c r="D4283">
        <v>0</v>
      </c>
      <c r="E4283">
        <v>0</v>
      </c>
      <c r="F4283">
        <v>0</v>
      </c>
      <c r="G4283">
        <v>0</v>
      </c>
      <c r="H4283">
        <v>36</v>
      </c>
      <c r="I4283">
        <v>15</v>
      </c>
      <c r="J4283" t="s">
        <v>1276</v>
      </c>
      <c r="K4283" t="str">
        <f>INDEX('Planning Periods'!$O$2:$O$540,MATCH('Table B Values'!A4283,'Planning Periods'!$A$2:$A$540,0))</f>
        <v>Stanislaus County</v>
      </c>
    </row>
    <row r="4284" spans="1:11">
      <c r="A4284" t="s">
        <v>969</v>
      </c>
      <c r="B4284">
        <v>2013</v>
      </c>
      <c r="C4284">
        <v>0</v>
      </c>
      <c r="D4284">
        <v>0</v>
      </c>
      <c r="E4284">
        <v>0</v>
      </c>
      <c r="F4284">
        <v>0</v>
      </c>
      <c r="G4284">
        <v>0</v>
      </c>
      <c r="H4284">
        <v>0</v>
      </c>
      <c r="I4284">
        <v>7</v>
      </c>
      <c r="J4284" t="s">
        <v>1276</v>
      </c>
      <c r="K4284" t="str">
        <f>INDEX('Planning Periods'!$O$2:$O$540,MATCH('Table B Values'!A4284,'Planning Periods'!$A$2:$A$540,0))</f>
        <v>Humboldt County</v>
      </c>
    </row>
    <row r="4285" spans="1:11">
      <c r="A4285" t="s">
        <v>1130</v>
      </c>
      <c r="B4285">
        <v>2013</v>
      </c>
      <c r="C4285">
        <v>0</v>
      </c>
      <c r="D4285">
        <v>0</v>
      </c>
      <c r="E4285">
        <v>0</v>
      </c>
      <c r="F4285">
        <v>0</v>
      </c>
      <c r="G4285">
        <v>0</v>
      </c>
      <c r="H4285">
        <v>2</v>
      </c>
      <c r="I4285">
        <v>6</v>
      </c>
      <c r="J4285" t="s">
        <v>1276</v>
      </c>
      <c r="K4285" t="str">
        <f>INDEX('Planning Periods'!$O$2:$O$540,MATCH('Table B Values'!A4285,'Planning Periods'!$A$2:$A$540,0))</f>
        <v>Marin County</v>
      </c>
    </row>
    <row r="4286" spans="1:11">
      <c r="A4286" t="s">
        <v>1131</v>
      </c>
      <c r="B4286">
        <v>2013</v>
      </c>
      <c r="C4286">
        <v>0</v>
      </c>
      <c r="D4286">
        <v>0</v>
      </c>
      <c r="E4286">
        <v>0</v>
      </c>
      <c r="F4286">
        <v>0</v>
      </c>
      <c r="G4286">
        <v>0</v>
      </c>
      <c r="H4286">
        <v>6</v>
      </c>
      <c r="I4286">
        <v>219</v>
      </c>
      <c r="J4286" t="s">
        <v>1276</v>
      </c>
      <c r="K4286" t="str">
        <f>INDEX('Planning Periods'!$O$2:$O$540,MATCH('Table B Values'!A4286,'Planning Periods'!$A$2:$A$540,0))</f>
        <v>Solano County</v>
      </c>
    </row>
    <row r="4287" spans="1:11">
      <c r="A4287" t="s">
        <v>903</v>
      </c>
      <c r="B4287">
        <v>2013</v>
      </c>
      <c r="C4287">
        <v>46</v>
      </c>
      <c r="D4287">
        <v>0</v>
      </c>
      <c r="E4287">
        <v>44</v>
      </c>
      <c r="F4287">
        <v>0</v>
      </c>
      <c r="G4287">
        <v>0</v>
      </c>
      <c r="H4287">
        <v>7</v>
      </c>
      <c r="I4287">
        <v>497</v>
      </c>
      <c r="J4287" t="s">
        <v>1276</v>
      </c>
      <c r="K4287" t="str">
        <f>INDEX('Planning Periods'!$O$2:$O$540,MATCH('Table B Values'!A4287,'Planning Periods'!$A$2:$A$540,0))</f>
        <v>San Diego County</v>
      </c>
    </row>
    <row r="4288" spans="1:11">
      <c r="A4288" t="s">
        <v>819</v>
      </c>
      <c r="B4288">
        <v>2013</v>
      </c>
      <c r="C4288">
        <v>0</v>
      </c>
      <c r="D4288">
        <v>0</v>
      </c>
      <c r="E4288">
        <v>0</v>
      </c>
      <c r="F4288">
        <v>0</v>
      </c>
      <c r="G4288">
        <v>0</v>
      </c>
      <c r="H4288">
        <v>173</v>
      </c>
      <c r="I4288">
        <v>196</v>
      </c>
      <c r="J4288" t="s">
        <v>1276</v>
      </c>
      <c r="K4288" t="str">
        <f>INDEX('Planning Periods'!$O$2:$O$540,MATCH('Table B Values'!A4288,'Planning Periods'!$A$2:$A$540,0))</f>
        <v>Sacramento County</v>
      </c>
    </row>
    <row r="4289" spans="1:11">
      <c r="A4289" t="s">
        <v>1129</v>
      </c>
      <c r="B4289">
        <v>2013</v>
      </c>
      <c r="C4289">
        <v>29</v>
      </c>
      <c r="D4289">
        <v>0</v>
      </c>
      <c r="E4289">
        <v>0</v>
      </c>
      <c r="F4289">
        <v>0</v>
      </c>
      <c r="G4289">
        <v>0</v>
      </c>
      <c r="H4289">
        <v>0</v>
      </c>
      <c r="I4289">
        <v>164</v>
      </c>
      <c r="J4289" t="s">
        <v>1276</v>
      </c>
      <c r="K4289" t="str">
        <f>INDEX('Planning Periods'!$O$2:$O$540,MATCH('Table B Values'!A4289,'Planning Periods'!$A$2:$A$540,0))</f>
        <v>Alameda County</v>
      </c>
    </row>
    <row r="4290" spans="1:11">
      <c r="A4290" t="s">
        <v>1007</v>
      </c>
      <c r="B4290">
        <v>2013</v>
      </c>
      <c r="C4290">
        <v>31</v>
      </c>
      <c r="D4290">
        <v>1</v>
      </c>
      <c r="E4290">
        <v>9</v>
      </c>
      <c r="F4290">
        <v>1</v>
      </c>
      <c r="G4290">
        <v>0</v>
      </c>
      <c r="H4290">
        <v>0</v>
      </c>
      <c r="I4290">
        <v>283</v>
      </c>
      <c r="J4290" t="s">
        <v>1276</v>
      </c>
      <c r="K4290" t="str">
        <f>INDEX('Planning Periods'!$O$2:$O$540,MATCH('Table B Values'!A4290,'Planning Periods'!$A$2:$A$540,0))</f>
        <v>San Diego County</v>
      </c>
    </row>
    <row r="4291" spans="1:11">
      <c r="A4291" t="s">
        <v>973</v>
      </c>
      <c r="B4291">
        <v>2013</v>
      </c>
      <c r="C4291">
        <v>0</v>
      </c>
      <c r="D4291">
        <v>0</v>
      </c>
      <c r="E4291">
        <v>1</v>
      </c>
      <c r="F4291">
        <v>0</v>
      </c>
      <c r="G4291">
        <v>0</v>
      </c>
      <c r="H4291">
        <v>0</v>
      </c>
      <c r="I4291">
        <v>1</v>
      </c>
      <c r="J4291" t="s">
        <v>1276</v>
      </c>
      <c r="K4291" t="str">
        <f>INDEX('Planning Periods'!$O$2:$O$540,MATCH('Table B Values'!A4291,'Planning Periods'!$A$2:$A$540,0))</f>
        <v>Humboldt County</v>
      </c>
    </row>
    <row r="4292" spans="1:11">
      <c r="A4292" t="s">
        <v>1119</v>
      </c>
      <c r="B4292">
        <v>2013</v>
      </c>
      <c r="C4292">
        <v>0</v>
      </c>
      <c r="D4292">
        <v>0</v>
      </c>
      <c r="E4292">
        <v>0</v>
      </c>
      <c r="F4292">
        <v>0</v>
      </c>
      <c r="G4292">
        <v>0</v>
      </c>
      <c r="H4292">
        <v>230</v>
      </c>
      <c r="I4292">
        <v>0</v>
      </c>
      <c r="J4292" t="s">
        <v>1276</v>
      </c>
      <c r="K4292" t="str">
        <f>INDEX('Planning Periods'!$O$2:$O$540,MATCH('Table B Values'!A4292,'Planning Periods'!$A$2:$A$540,0))</f>
        <v>Fresno County</v>
      </c>
    </row>
    <row r="4293" spans="1:11">
      <c r="A4293" t="s">
        <v>985</v>
      </c>
      <c r="B4293">
        <v>2013</v>
      </c>
      <c r="C4293">
        <v>0</v>
      </c>
      <c r="D4293">
        <v>0</v>
      </c>
      <c r="E4293">
        <v>0</v>
      </c>
      <c r="F4293">
        <v>0</v>
      </c>
      <c r="G4293">
        <v>0</v>
      </c>
      <c r="H4293">
        <v>0</v>
      </c>
      <c r="I4293">
        <v>389</v>
      </c>
      <c r="J4293" t="s">
        <v>1276</v>
      </c>
      <c r="K4293" t="str">
        <f>INDEX('Planning Periods'!$O$2:$O$540,MATCH('Table B Values'!A4293,'Planning Periods'!$A$2:$A$540,0))</f>
        <v>Orange County</v>
      </c>
    </row>
    <row r="4294" spans="1:11">
      <c r="A4294" t="s">
        <v>984</v>
      </c>
      <c r="B4294">
        <v>2013</v>
      </c>
      <c r="C4294">
        <v>0</v>
      </c>
      <c r="D4294">
        <v>0</v>
      </c>
      <c r="E4294">
        <v>0</v>
      </c>
      <c r="F4294">
        <v>0</v>
      </c>
      <c r="G4294">
        <v>0</v>
      </c>
      <c r="H4294">
        <v>0</v>
      </c>
      <c r="I4294">
        <v>41</v>
      </c>
      <c r="J4294" t="s">
        <v>1276</v>
      </c>
      <c r="K4294" t="str">
        <f>INDEX('Planning Periods'!$O$2:$O$540,MATCH('Table B Values'!A4294,'Planning Periods'!$A$2:$A$540,0))</f>
        <v>Sacramento County</v>
      </c>
    </row>
    <row r="4295" spans="1:11">
      <c r="A4295" t="s">
        <v>1113</v>
      </c>
      <c r="B4295">
        <v>2013</v>
      </c>
      <c r="C4295">
        <v>0</v>
      </c>
      <c r="D4295">
        <v>0</v>
      </c>
      <c r="E4295">
        <v>10</v>
      </c>
      <c r="F4295">
        <v>0</v>
      </c>
      <c r="G4295">
        <v>0</v>
      </c>
      <c r="H4295">
        <v>58</v>
      </c>
      <c r="I4295">
        <v>730</v>
      </c>
      <c r="J4295" t="s">
        <v>1276</v>
      </c>
      <c r="K4295" t="str">
        <f>INDEX('Planning Periods'!$O$2:$O$540,MATCH('Table B Values'!A4295,'Planning Periods'!$A$2:$A$540,0))</f>
        <v>Alameda County</v>
      </c>
    </row>
    <row r="4296" spans="1:11">
      <c r="A4296" t="s">
        <v>870</v>
      </c>
      <c r="B4296">
        <v>2013</v>
      </c>
      <c r="C4296">
        <v>0</v>
      </c>
      <c r="D4296">
        <v>0</v>
      </c>
      <c r="E4296">
        <v>0</v>
      </c>
      <c r="F4296">
        <v>0</v>
      </c>
      <c r="G4296">
        <v>0</v>
      </c>
      <c r="H4296">
        <v>28</v>
      </c>
      <c r="I4296">
        <v>302</v>
      </c>
      <c r="J4296" t="s">
        <v>1276</v>
      </c>
      <c r="K4296" t="str">
        <f>INDEX('Planning Periods'!$O$2:$O$540,MATCH('Table B Values'!A4296,'Planning Periods'!$A$2:$A$540,0))</f>
        <v>Sacramento County</v>
      </c>
    </row>
    <row r="4297" spans="1:11">
      <c r="A4297" t="s">
        <v>964</v>
      </c>
      <c r="B4297">
        <v>2013</v>
      </c>
      <c r="C4297">
        <v>0</v>
      </c>
      <c r="D4297">
        <v>0</v>
      </c>
      <c r="E4297">
        <v>0</v>
      </c>
      <c r="F4297">
        <v>0</v>
      </c>
      <c r="G4297">
        <v>0</v>
      </c>
      <c r="H4297">
        <v>0</v>
      </c>
      <c r="I4297">
        <v>223</v>
      </c>
      <c r="J4297" t="s">
        <v>1276</v>
      </c>
      <c r="K4297" t="str">
        <f>INDEX('Planning Periods'!$O$2:$O$540,MATCH('Table B Values'!A4297,'Planning Periods'!$A$2:$A$540,0))</f>
        <v>San Bernardino County</v>
      </c>
    </row>
    <row r="4298" spans="1:11">
      <c r="A4298" t="s">
        <v>1104</v>
      </c>
      <c r="B4298">
        <v>2013</v>
      </c>
      <c r="C4298">
        <v>0</v>
      </c>
      <c r="D4298">
        <v>0</v>
      </c>
      <c r="E4298">
        <v>0</v>
      </c>
      <c r="F4298">
        <v>0</v>
      </c>
      <c r="G4298">
        <v>0</v>
      </c>
      <c r="H4298">
        <v>0</v>
      </c>
      <c r="I4298">
        <v>0</v>
      </c>
      <c r="J4298" t="s">
        <v>1276</v>
      </c>
      <c r="K4298" t="str">
        <f>INDEX('Planning Periods'!$O$2:$O$540,MATCH('Table B Values'!A4298,'Planning Periods'!$A$2:$A$540,0))</f>
        <v>San Mateo County</v>
      </c>
    </row>
    <row r="4299" spans="1:11">
      <c r="A4299" t="s">
        <v>1049</v>
      </c>
      <c r="B4299">
        <v>2013</v>
      </c>
      <c r="C4299">
        <v>0</v>
      </c>
      <c r="D4299">
        <v>0</v>
      </c>
      <c r="E4299">
        <v>0</v>
      </c>
      <c r="F4299">
        <v>0</v>
      </c>
      <c r="G4299">
        <v>0</v>
      </c>
      <c r="H4299">
        <v>34</v>
      </c>
      <c r="I4299">
        <v>0</v>
      </c>
      <c r="J4299" t="s">
        <v>1276</v>
      </c>
      <c r="K4299" t="str">
        <f>INDEX('Planning Periods'!$O$2:$O$540,MATCH('Table B Values'!A4299,'Planning Periods'!$A$2:$A$540,0))</f>
        <v>Kern County</v>
      </c>
    </row>
    <row r="4300" spans="1:11">
      <c r="A4300" t="s">
        <v>873</v>
      </c>
      <c r="B4300">
        <v>2013</v>
      </c>
      <c r="C4300">
        <v>0</v>
      </c>
      <c r="D4300">
        <v>0</v>
      </c>
      <c r="E4300">
        <v>0</v>
      </c>
      <c r="F4300">
        <v>0</v>
      </c>
      <c r="G4300">
        <v>0</v>
      </c>
      <c r="H4300">
        <v>0</v>
      </c>
      <c r="I4300" s="359">
        <v>5</v>
      </c>
      <c r="J4300" t="s">
        <v>1276</v>
      </c>
      <c r="K4300" t="str">
        <f>INDEX('Planning Periods'!$O$2:$O$540,MATCH('Table B Values'!A4300,'Planning Periods'!$A$2:$A$540,0))</f>
        <v>Los Angeles County</v>
      </c>
    </row>
    <row r="4301" spans="1:11">
      <c r="A4301" t="s">
        <v>1065</v>
      </c>
      <c r="B4301">
        <v>2013</v>
      </c>
      <c r="C4301">
        <v>0</v>
      </c>
      <c r="D4301">
        <v>1</v>
      </c>
      <c r="E4301">
        <v>0</v>
      </c>
      <c r="F4301">
        <v>73</v>
      </c>
      <c r="G4301">
        <v>0</v>
      </c>
      <c r="H4301">
        <v>10</v>
      </c>
      <c r="I4301">
        <v>0</v>
      </c>
      <c r="J4301" t="s">
        <v>1276</v>
      </c>
      <c r="K4301" t="str">
        <f>INDEX('Planning Periods'!$O$2:$O$540,MATCH('Table B Values'!A4301,'Planning Periods'!$A$2:$A$540,0))</f>
        <v>Tulare County</v>
      </c>
    </row>
    <row r="4302" spans="1:11">
      <c r="A4302" t="s">
        <v>991</v>
      </c>
      <c r="B4302">
        <v>2013</v>
      </c>
      <c r="C4302">
        <v>39</v>
      </c>
      <c r="D4302">
        <v>22</v>
      </c>
      <c r="E4302">
        <v>20</v>
      </c>
      <c r="F4302">
        <v>18</v>
      </c>
      <c r="G4302">
        <v>0</v>
      </c>
      <c r="H4302">
        <v>25</v>
      </c>
      <c r="I4302">
        <v>74</v>
      </c>
      <c r="J4302" t="s">
        <v>1276</v>
      </c>
      <c r="K4302" t="str">
        <f>INDEX('Planning Periods'!$O$2:$O$540,MATCH('Table B Values'!A4302,'Planning Periods'!$A$2:$A$540,0))</f>
        <v>Del Norte County</v>
      </c>
    </row>
    <row r="4303" spans="1:11">
      <c r="A4303" t="s">
        <v>1000</v>
      </c>
      <c r="B4303">
        <v>2013</v>
      </c>
      <c r="C4303">
        <v>0</v>
      </c>
      <c r="D4303">
        <v>0</v>
      </c>
      <c r="E4303">
        <v>0</v>
      </c>
      <c r="F4303">
        <v>0</v>
      </c>
      <c r="G4303">
        <v>0</v>
      </c>
      <c r="H4303">
        <v>0</v>
      </c>
      <c r="I4303">
        <v>15</v>
      </c>
      <c r="J4303" t="s">
        <v>1276</v>
      </c>
      <c r="K4303" t="str">
        <f>INDEX('Planning Periods'!$O$2:$O$540,MATCH('Table B Values'!A4303,'Planning Periods'!$A$2:$A$540,0))</f>
        <v>Orange County</v>
      </c>
    </row>
    <row r="4304" spans="1:11">
      <c r="A4304" t="s">
        <v>850</v>
      </c>
      <c r="B4304">
        <v>2013</v>
      </c>
      <c r="C4304">
        <v>0</v>
      </c>
      <c r="D4304">
        <v>0</v>
      </c>
      <c r="E4304">
        <v>0</v>
      </c>
      <c r="F4304">
        <v>3</v>
      </c>
      <c r="G4304">
        <v>0</v>
      </c>
      <c r="H4304">
        <v>13</v>
      </c>
      <c r="I4304">
        <v>38</v>
      </c>
      <c r="J4304" t="s">
        <v>1276</v>
      </c>
      <c r="K4304" t="str">
        <f>INDEX('Planning Periods'!$O$2:$O$540,MATCH('Table B Values'!A4304,'Planning Periods'!$A$2:$A$540,0))</f>
        <v>Yolo County</v>
      </c>
    </row>
    <row r="4305" spans="1:11">
      <c r="A4305" t="s">
        <v>995</v>
      </c>
      <c r="B4305">
        <v>2013</v>
      </c>
      <c r="C4305">
        <v>0</v>
      </c>
      <c r="D4305">
        <v>0</v>
      </c>
      <c r="E4305">
        <v>0</v>
      </c>
      <c r="F4305">
        <v>0</v>
      </c>
      <c r="G4305">
        <v>0</v>
      </c>
      <c r="H4305">
        <v>0</v>
      </c>
      <c r="I4305">
        <v>7</v>
      </c>
      <c r="J4305" t="s">
        <v>1276</v>
      </c>
      <c r="K4305" t="str">
        <f>INDEX('Planning Periods'!$O$2:$O$540,MATCH('Table B Values'!A4305,'Planning Periods'!$A$2:$A$540,0))</f>
        <v>San Diego County</v>
      </c>
    </row>
    <row r="4306" spans="1:11">
      <c r="A4306" t="s">
        <v>940</v>
      </c>
      <c r="B4306">
        <v>2013</v>
      </c>
      <c r="C4306">
        <v>42</v>
      </c>
      <c r="D4306">
        <v>0</v>
      </c>
      <c r="E4306">
        <v>0</v>
      </c>
      <c r="F4306">
        <v>0</v>
      </c>
      <c r="G4306">
        <v>0</v>
      </c>
      <c r="H4306">
        <v>1</v>
      </c>
      <c r="I4306">
        <v>9</v>
      </c>
      <c r="J4306" t="s">
        <v>1276</v>
      </c>
      <c r="K4306" t="str">
        <f>INDEX('Planning Periods'!$O$2:$O$540,MATCH('Table B Values'!A4306,'Planning Periods'!$A$2:$A$540,0))</f>
        <v>Los Angeles County</v>
      </c>
    </row>
    <row r="4307" spans="1:11">
      <c r="A4307" t="s">
        <v>1127</v>
      </c>
      <c r="B4307">
        <v>2013</v>
      </c>
      <c r="C4307">
        <v>0</v>
      </c>
      <c r="D4307">
        <v>0</v>
      </c>
      <c r="E4307">
        <v>0</v>
      </c>
      <c r="F4307">
        <v>0</v>
      </c>
      <c r="G4307">
        <v>0</v>
      </c>
      <c r="H4307">
        <v>0</v>
      </c>
      <c r="I4307">
        <v>0</v>
      </c>
      <c r="J4307" t="s">
        <v>1276</v>
      </c>
      <c r="K4307" t="str">
        <f>INDEX('Planning Periods'!$O$2:$O$540,MATCH('Table B Values'!A4307,'Planning Periods'!$A$2:$A$540,0))</f>
        <v>Contra Costa County</v>
      </c>
    </row>
    <row r="4308" spans="1:11">
      <c r="A4308" t="s">
        <v>882</v>
      </c>
      <c r="B4308">
        <v>2013</v>
      </c>
      <c r="C4308">
        <v>42</v>
      </c>
      <c r="D4308">
        <v>0</v>
      </c>
      <c r="E4308">
        <v>29</v>
      </c>
      <c r="F4308">
        <v>0</v>
      </c>
      <c r="G4308">
        <v>0</v>
      </c>
      <c r="H4308">
        <v>7</v>
      </c>
      <c r="I4308" s="359">
        <v>685</v>
      </c>
      <c r="J4308" t="s">
        <v>1276</v>
      </c>
      <c r="K4308" t="str">
        <f>INDEX('Planning Periods'!$O$2:$O$540,MATCH('Table B Values'!A4308,'Planning Periods'!$A$2:$A$540,0))</f>
        <v>El Dorado County</v>
      </c>
    </row>
    <row r="4309" spans="1:11">
      <c r="A4309" t="s">
        <v>1005</v>
      </c>
      <c r="B4309">
        <v>2013</v>
      </c>
      <c r="C4309">
        <v>14</v>
      </c>
      <c r="D4309">
        <v>0</v>
      </c>
      <c r="E4309">
        <v>6</v>
      </c>
      <c r="F4309">
        <v>0</v>
      </c>
      <c r="G4309">
        <v>0</v>
      </c>
      <c r="H4309">
        <v>6</v>
      </c>
      <c r="I4309">
        <v>5</v>
      </c>
      <c r="J4309" t="s">
        <v>1276</v>
      </c>
      <c r="K4309" t="str">
        <f>INDEX('Planning Periods'!$O$2:$O$540,MATCH('Table B Values'!A4309,'Planning Periods'!$A$2:$A$540,0))</f>
        <v>Los Angeles County</v>
      </c>
    </row>
    <row r="4310" spans="1:11">
      <c r="A4310" t="s">
        <v>1012</v>
      </c>
      <c r="B4310">
        <v>2013</v>
      </c>
      <c r="C4310">
        <v>0</v>
      </c>
      <c r="D4310">
        <v>0</v>
      </c>
      <c r="E4310">
        <v>0</v>
      </c>
      <c r="F4310">
        <v>0</v>
      </c>
      <c r="G4310">
        <v>0</v>
      </c>
      <c r="H4310">
        <v>0</v>
      </c>
      <c r="I4310">
        <v>4</v>
      </c>
      <c r="J4310" t="s">
        <v>1276</v>
      </c>
      <c r="K4310" t="str">
        <f>INDEX('Planning Periods'!$O$2:$O$540,MATCH('Table B Values'!A4310,'Planning Periods'!$A$2:$A$540,0))</f>
        <v>Imperial County</v>
      </c>
    </row>
    <row r="4311" spans="1:11">
      <c r="A4311" t="s">
        <v>1059</v>
      </c>
      <c r="B4311">
        <v>2013</v>
      </c>
      <c r="C4311">
        <v>0</v>
      </c>
      <c r="D4311">
        <v>0</v>
      </c>
      <c r="E4311">
        <v>14</v>
      </c>
      <c r="F4311">
        <v>0</v>
      </c>
      <c r="G4311">
        <v>0</v>
      </c>
      <c r="H4311">
        <v>0</v>
      </c>
      <c r="I4311">
        <v>659</v>
      </c>
      <c r="J4311" t="s">
        <v>1276</v>
      </c>
      <c r="K4311" t="str">
        <f>INDEX('Planning Periods'!$O$2:$O$540,MATCH('Table B Values'!A4311,'Planning Periods'!$A$2:$A$540,0))</f>
        <v>Alameda County</v>
      </c>
    </row>
    <row r="4312" spans="1:11">
      <c r="A4312" t="s">
        <v>1062</v>
      </c>
      <c r="B4312">
        <v>2013</v>
      </c>
      <c r="C4312">
        <v>0</v>
      </c>
      <c r="D4312">
        <v>0</v>
      </c>
      <c r="E4312">
        <v>0</v>
      </c>
      <c r="F4312">
        <v>0</v>
      </c>
      <c r="G4312">
        <v>0</v>
      </c>
      <c r="H4312">
        <v>0</v>
      </c>
      <c r="I4312">
        <v>0</v>
      </c>
      <c r="J4312" t="s">
        <v>1276</v>
      </c>
      <c r="K4312" t="str">
        <f>INDEX('Planning Periods'!$O$2:$O$540,MATCH('Table B Values'!A4312,'Planning Periods'!$A$2:$A$540,0))</f>
        <v>San Mateo County</v>
      </c>
    </row>
    <row r="4313" spans="1:11">
      <c r="A4313" t="s">
        <v>1014</v>
      </c>
      <c r="B4313">
        <v>2013</v>
      </c>
      <c r="C4313">
        <v>48</v>
      </c>
      <c r="D4313">
        <v>0</v>
      </c>
      <c r="E4313">
        <v>2</v>
      </c>
      <c r="F4313">
        <v>0</v>
      </c>
      <c r="G4313">
        <v>0</v>
      </c>
      <c r="H4313">
        <v>24</v>
      </c>
      <c r="I4313">
        <v>12</v>
      </c>
      <c r="J4313" t="s">
        <v>1276</v>
      </c>
      <c r="K4313" t="str">
        <f>INDEX('Planning Periods'!$O$2:$O$540,MATCH('Table B Values'!A4313,'Planning Periods'!$A$2:$A$540,0))</f>
        <v>San Diego County</v>
      </c>
    </row>
    <row r="4314" spans="1:11">
      <c r="A4314" t="s">
        <v>988</v>
      </c>
      <c r="B4314">
        <v>2013</v>
      </c>
      <c r="C4314">
        <v>0</v>
      </c>
      <c r="D4314">
        <v>0</v>
      </c>
      <c r="E4314">
        <v>0</v>
      </c>
      <c r="F4314">
        <v>0</v>
      </c>
      <c r="G4314">
        <v>0</v>
      </c>
      <c r="H4314">
        <v>3</v>
      </c>
      <c r="I4314">
        <v>38</v>
      </c>
      <c r="J4314" t="s">
        <v>1276</v>
      </c>
      <c r="K4314" t="str">
        <f>INDEX('Planning Periods'!$O$2:$O$540,MATCH('Table B Values'!A4314,'Planning Periods'!$A$2:$A$540,0))</f>
        <v>Orange County</v>
      </c>
    </row>
    <row r="4315" spans="1:11">
      <c r="A4315" t="s">
        <v>1063</v>
      </c>
      <c r="B4315">
        <v>2013</v>
      </c>
      <c r="C4315">
        <v>0</v>
      </c>
      <c r="D4315">
        <v>0</v>
      </c>
      <c r="E4315">
        <v>0</v>
      </c>
      <c r="F4315">
        <v>0</v>
      </c>
      <c r="G4315">
        <v>0</v>
      </c>
      <c r="H4315">
        <v>0</v>
      </c>
      <c r="I4315" s="359">
        <v>213</v>
      </c>
      <c r="J4315" t="s">
        <v>1276</v>
      </c>
      <c r="K4315" t="str">
        <f>INDEX('Planning Periods'!$O$2:$O$540,MATCH('Table B Values'!A4315,'Planning Periods'!$A$2:$A$540,0))</f>
        <v>Riverside County</v>
      </c>
    </row>
    <row r="4316" spans="1:11">
      <c r="A4316" t="s">
        <v>1058</v>
      </c>
      <c r="B4316">
        <v>2013</v>
      </c>
      <c r="C4316">
        <v>0</v>
      </c>
      <c r="D4316">
        <v>0</v>
      </c>
      <c r="E4316">
        <v>0</v>
      </c>
      <c r="F4316">
        <v>0</v>
      </c>
      <c r="G4316">
        <v>0</v>
      </c>
      <c r="H4316">
        <v>0</v>
      </c>
      <c r="I4316">
        <v>11</v>
      </c>
      <c r="J4316" t="s">
        <v>1276</v>
      </c>
      <c r="K4316" t="str">
        <f>INDEX('Planning Periods'!$O$2:$O$540,MATCH('Table B Values'!A4316,'Planning Periods'!$A$2:$A$540,0))</f>
        <v>Los Angeles County</v>
      </c>
    </row>
    <row r="4317" spans="1:11">
      <c r="A4317" t="s">
        <v>1057</v>
      </c>
      <c r="B4317">
        <v>2013</v>
      </c>
      <c r="C4317">
        <v>0</v>
      </c>
      <c r="D4317">
        <v>0</v>
      </c>
      <c r="E4317">
        <v>0</v>
      </c>
      <c r="F4317">
        <v>0</v>
      </c>
      <c r="G4317">
        <v>0</v>
      </c>
      <c r="H4317">
        <v>0</v>
      </c>
      <c r="I4317">
        <v>12</v>
      </c>
      <c r="J4317" t="s">
        <v>1276</v>
      </c>
      <c r="K4317" t="str">
        <f>INDEX('Planning Periods'!$O$2:$O$540,MATCH('Table B Values'!A4317,'Planning Periods'!$A$2:$A$540,0))</f>
        <v>Inyo County</v>
      </c>
    </row>
    <row r="4318" spans="1:11">
      <c r="A4318" t="s">
        <v>1068</v>
      </c>
      <c r="B4318">
        <v>2013</v>
      </c>
      <c r="C4318">
        <v>0</v>
      </c>
      <c r="D4318">
        <v>0</v>
      </c>
      <c r="E4318">
        <v>0</v>
      </c>
      <c r="F4318">
        <v>0</v>
      </c>
      <c r="G4318">
        <v>0</v>
      </c>
      <c r="H4318">
        <v>0</v>
      </c>
      <c r="I4318">
        <v>28</v>
      </c>
      <c r="J4318" t="s">
        <v>1276</v>
      </c>
      <c r="K4318" t="str">
        <f>INDEX('Planning Periods'!$O$2:$O$540,MATCH('Table B Values'!A4318,'Planning Periods'!$A$2:$A$540,0))</f>
        <v>Riverside County</v>
      </c>
    </row>
    <row r="4319" spans="1:11">
      <c r="A4319" t="s">
        <v>1298</v>
      </c>
      <c r="B4319">
        <v>2013</v>
      </c>
      <c r="C4319">
        <v>0</v>
      </c>
      <c r="D4319">
        <v>0</v>
      </c>
      <c r="E4319">
        <v>0</v>
      </c>
      <c r="F4319">
        <v>0</v>
      </c>
      <c r="G4319">
        <v>0</v>
      </c>
      <c r="H4319">
        <v>0</v>
      </c>
      <c r="I4319">
        <v>0</v>
      </c>
      <c r="J4319" t="s">
        <v>1276</v>
      </c>
      <c r="K4319" t="str">
        <f>INDEX('Planning Periods'!$O$2:$O$540,MATCH('Table B Values'!A4319,'Planning Periods'!$A$2:$A$540,0))</f>
        <v>Fresno County</v>
      </c>
    </row>
    <row r="4320" spans="1:11">
      <c r="A4320" t="s">
        <v>1299</v>
      </c>
      <c r="B4320">
        <v>2013</v>
      </c>
      <c r="C4320">
        <v>0</v>
      </c>
      <c r="D4320">
        <v>0</v>
      </c>
      <c r="E4320">
        <v>0</v>
      </c>
      <c r="F4320">
        <v>0</v>
      </c>
      <c r="G4320">
        <v>0</v>
      </c>
      <c r="H4320">
        <v>163</v>
      </c>
      <c r="I4320">
        <v>92</v>
      </c>
      <c r="J4320" t="s">
        <v>1276</v>
      </c>
      <c r="K4320" t="str">
        <f>INDEX('Planning Periods'!$O$2:$O$540,MATCH('Table B Values'!A4320,'Planning Periods'!$A$2:$A$540,0))</f>
        <v>Imperial County</v>
      </c>
    </row>
    <row r="4321" spans="1:11">
      <c r="A4321" t="s">
        <v>1064</v>
      </c>
      <c r="B4321">
        <v>2013</v>
      </c>
      <c r="C4321">
        <v>3</v>
      </c>
      <c r="D4321">
        <v>0</v>
      </c>
      <c r="E4321">
        <v>26</v>
      </c>
      <c r="F4321">
        <v>0</v>
      </c>
      <c r="G4321">
        <v>0</v>
      </c>
      <c r="H4321">
        <v>5</v>
      </c>
      <c r="I4321">
        <v>22</v>
      </c>
      <c r="J4321" t="s">
        <v>1276</v>
      </c>
      <c r="K4321" t="str">
        <f>INDEX('Planning Periods'!$O$2:$O$540,MATCH('Table B Values'!A4321,'Planning Periods'!$A$2:$A$540,0))</f>
        <v>San Diego County</v>
      </c>
    </row>
    <row r="4322" spans="1:11">
      <c r="A4322" t="s">
        <v>1061</v>
      </c>
      <c r="B4322">
        <v>2013</v>
      </c>
      <c r="C4322">
        <v>0</v>
      </c>
      <c r="D4322">
        <v>0</v>
      </c>
      <c r="E4322">
        <v>0</v>
      </c>
      <c r="F4322">
        <v>0</v>
      </c>
      <c r="G4322">
        <v>0</v>
      </c>
      <c r="H4322">
        <v>0</v>
      </c>
      <c r="I4322">
        <v>1</v>
      </c>
      <c r="J4322" t="s">
        <v>1276</v>
      </c>
      <c r="K4322" t="str">
        <f>INDEX('Planning Periods'!$O$2:$O$540,MATCH('Table B Values'!A4322,'Planning Periods'!$A$2:$A$540,0))</f>
        <v>Amador County</v>
      </c>
    </row>
    <row r="4323" spans="1:11">
      <c r="A4323" t="s">
        <v>1021</v>
      </c>
      <c r="B4323">
        <v>2013</v>
      </c>
      <c r="C4323">
        <v>18</v>
      </c>
      <c r="D4323">
        <v>0</v>
      </c>
      <c r="E4323">
        <v>0</v>
      </c>
      <c r="F4323">
        <v>0</v>
      </c>
      <c r="G4323">
        <v>0</v>
      </c>
      <c r="H4323">
        <v>279</v>
      </c>
      <c r="I4323">
        <v>241</v>
      </c>
      <c r="J4323" t="s">
        <v>1276</v>
      </c>
      <c r="K4323" t="str">
        <f>INDEX('Planning Periods'!$O$2:$O$540,MATCH('Table B Values'!A4323,'Planning Periods'!$A$2:$A$540,0))</f>
        <v>San Diego County</v>
      </c>
    </row>
    <row r="4324" spans="1:11">
      <c r="A4324" t="s">
        <v>925</v>
      </c>
      <c r="B4324">
        <v>2013</v>
      </c>
      <c r="C4324">
        <v>0</v>
      </c>
      <c r="D4324">
        <v>0</v>
      </c>
      <c r="E4324">
        <v>0</v>
      </c>
      <c r="F4324">
        <v>0</v>
      </c>
      <c r="G4324">
        <v>0</v>
      </c>
      <c r="H4324">
        <v>0</v>
      </c>
      <c r="I4324" s="359">
        <v>0</v>
      </c>
      <c r="J4324" t="s">
        <v>1276</v>
      </c>
      <c r="K4324" t="str">
        <f>INDEX('Planning Periods'!$O$2:$O$540,MATCH('Table B Values'!A4324,'Planning Periods'!$A$2:$A$540,0))</f>
        <v>Orange County</v>
      </c>
    </row>
    <row r="4325" spans="1:11">
      <c r="A4325" t="s">
        <v>1042</v>
      </c>
      <c r="B4325">
        <v>2013</v>
      </c>
      <c r="C4325">
        <v>0</v>
      </c>
      <c r="D4325">
        <v>0</v>
      </c>
      <c r="E4325">
        <v>1</v>
      </c>
      <c r="F4325">
        <v>1</v>
      </c>
      <c r="G4325">
        <v>0</v>
      </c>
      <c r="H4325">
        <v>26</v>
      </c>
      <c r="I4325">
        <v>153</v>
      </c>
      <c r="J4325" t="s">
        <v>1276</v>
      </c>
      <c r="K4325" t="str">
        <f>INDEX('Planning Periods'!$O$2:$O$540,MATCH('Table B Values'!A4325,'Planning Periods'!$A$2:$A$540,0))</f>
        <v>Los Angeles County</v>
      </c>
    </row>
    <row r="4326" spans="1:11">
      <c r="A4326" t="s">
        <v>942</v>
      </c>
      <c r="B4326">
        <v>2013</v>
      </c>
      <c r="C4326">
        <v>0</v>
      </c>
      <c r="D4326">
        <v>0</v>
      </c>
      <c r="E4326">
        <v>0</v>
      </c>
      <c r="F4326">
        <v>0</v>
      </c>
      <c r="G4326">
        <v>0</v>
      </c>
      <c r="H4326">
        <v>0</v>
      </c>
      <c r="I4326" s="359">
        <v>4</v>
      </c>
      <c r="J4326" t="s">
        <v>1276</v>
      </c>
      <c r="K4326" t="str">
        <f>INDEX('Planning Periods'!$O$2:$O$540,MATCH('Table B Values'!A4326,'Planning Periods'!$A$2:$A$540,0))</f>
        <v>Orange County</v>
      </c>
    </row>
    <row r="4327" spans="1:11">
      <c r="A4327" t="s">
        <v>857</v>
      </c>
      <c r="B4327">
        <v>2013</v>
      </c>
      <c r="C4327">
        <v>105</v>
      </c>
      <c r="D4327">
        <v>0</v>
      </c>
      <c r="E4327">
        <v>85</v>
      </c>
      <c r="F4327">
        <v>0</v>
      </c>
      <c r="G4327">
        <v>0</v>
      </c>
      <c r="H4327">
        <v>2811</v>
      </c>
      <c r="I4327">
        <v>1942</v>
      </c>
      <c r="J4327" t="s">
        <v>1276</v>
      </c>
      <c r="K4327" t="str">
        <f>INDEX('Planning Periods'!$O$2:$O$540,MATCH('Table B Values'!A4327,'Planning Periods'!$A$2:$A$540,0))</f>
        <v>Orange County</v>
      </c>
    </row>
    <row r="4328" spans="1:11">
      <c r="A4328" t="s">
        <v>1190</v>
      </c>
      <c r="B4328">
        <v>2013</v>
      </c>
      <c r="C4328">
        <v>0</v>
      </c>
      <c r="D4328">
        <v>4</v>
      </c>
      <c r="E4328">
        <v>0</v>
      </c>
      <c r="F4328">
        <v>7</v>
      </c>
      <c r="G4328">
        <v>0</v>
      </c>
      <c r="H4328">
        <v>2</v>
      </c>
      <c r="I4328">
        <v>8</v>
      </c>
      <c r="J4328" t="s">
        <v>1276</v>
      </c>
      <c r="K4328" t="str">
        <f>INDEX('Planning Periods'!$O$2:$O$540,MATCH('Table B Values'!A4328,'Planning Periods'!$A$2:$A$540,0))</f>
        <v>Kings County</v>
      </c>
    </row>
    <row r="4329" spans="1:11">
      <c r="A4329" t="s">
        <v>1187</v>
      </c>
      <c r="B4329">
        <v>2013</v>
      </c>
      <c r="C4329">
        <v>0</v>
      </c>
      <c r="D4329">
        <v>0</v>
      </c>
      <c r="E4329">
        <v>0</v>
      </c>
      <c r="F4329">
        <v>0</v>
      </c>
      <c r="G4329">
        <v>0</v>
      </c>
      <c r="H4329">
        <v>0</v>
      </c>
      <c r="I4329">
        <v>7</v>
      </c>
      <c r="J4329" t="s">
        <v>1276</v>
      </c>
      <c r="K4329" t="str">
        <f>INDEX('Planning Periods'!$O$2:$O$540,MATCH('Table B Values'!A4329,'Planning Periods'!$A$2:$A$540,0))</f>
        <v>Fresno County</v>
      </c>
    </row>
    <row r="4330" spans="1:11">
      <c r="A4330" t="s">
        <v>1270</v>
      </c>
      <c r="B4330">
        <v>2013</v>
      </c>
      <c r="C4330">
        <v>0</v>
      </c>
      <c r="D4330">
        <v>0</v>
      </c>
      <c r="E4330">
        <v>0</v>
      </c>
      <c r="F4330">
        <v>0</v>
      </c>
      <c r="G4330">
        <v>0</v>
      </c>
      <c r="H4330">
        <v>0</v>
      </c>
      <c r="I4330">
        <v>0</v>
      </c>
      <c r="J4330" t="s">
        <v>1276</v>
      </c>
      <c r="K4330" t="str">
        <f>INDEX('Planning Periods'!$O$2:$O$540,MATCH('Table B Values'!A4330,'Planning Periods'!$A$2:$A$540,0))</f>
        <v>Monterey County</v>
      </c>
    </row>
    <row r="4331" spans="1:11">
      <c r="A4331" t="s">
        <v>980</v>
      </c>
      <c r="B4331">
        <v>2013</v>
      </c>
      <c r="C4331">
        <v>1</v>
      </c>
      <c r="D4331">
        <v>0</v>
      </c>
      <c r="E4331">
        <v>0</v>
      </c>
      <c r="F4331">
        <v>0</v>
      </c>
      <c r="G4331">
        <v>0</v>
      </c>
      <c r="H4331">
        <v>0</v>
      </c>
      <c r="I4331">
        <v>4</v>
      </c>
      <c r="J4331" t="s">
        <v>1276</v>
      </c>
      <c r="K4331" t="str">
        <f>INDEX('Planning Periods'!$O$2:$O$540,MATCH('Table B Values'!A4331,'Planning Periods'!$A$2:$A$540,0))</f>
        <v>Nevada County</v>
      </c>
    </row>
    <row r="4332" spans="1:11">
      <c r="A4332" t="s">
        <v>1016</v>
      </c>
      <c r="B4332">
        <v>2013</v>
      </c>
      <c r="C4332">
        <v>0</v>
      </c>
      <c r="D4332">
        <v>0</v>
      </c>
      <c r="E4332">
        <v>1</v>
      </c>
      <c r="F4332">
        <v>0</v>
      </c>
      <c r="G4332">
        <v>0</v>
      </c>
      <c r="H4332">
        <v>6</v>
      </c>
      <c r="I4332" s="359">
        <v>5</v>
      </c>
      <c r="J4332" t="s">
        <v>1276</v>
      </c>
      <c r="K4332" t="str">
        <f>INDEX('Planning Periods'!$O$2:$O$540,MATCH('Table B Values'!A4332,'Planning Periods'!$A$2:$A$540,0))</f>
        <v>San Luis Obispo County</v>
      </c>
    </row>
    <row r="4333" spans="1:11">
      <c r="A4333" t="s">
        <v>767</v>
      </c>
      <c r="B4333">
        <v>2013</v>
      </c>
      <c r="C4333">
        <v>0</v>
      </c>
      <c r="D4333">
        <v>0</v>
      </c>
      <c r="E4333">
        <v>0</v>
      </c>
      <c r="F4333">
        <v>0</v>
      </c>
      <c r="G4333">
        <v>0</v>
      </c>
      <c r="H4333">
        <v>0</v>
      </c>
      <c r="I4333">
        <v>22</v>
      </c>
      <c r="J4333" t="s">
        <v>1276</v>
      </c>
      <c r="K4333" t="str">
        <f>INDEX('Planning Periods'!$O$2:$O$540,MATCH('Table B Values'!A4333,'Planning Periods'!$A$2:$A$540,0))</f>
        <v>Santa Barbara County</v>
      </c>
    </row>
    <row r="4334" spans="1:11">
      <c r="A4334" t="s">
        <v>987</v>
      </c>
      <c r="B4334">
        <v>2013</v>
      </c>
      <c r="C4334">
        <v>37</v>
      </c>
      <c r="D4334">
        <v>0</v>
      </c>
      <c r="E4334">
        <v>0</v>
      </c>
      <c r="F4334">
        <v>0</v>
      </c>
      <c r="G4334">
        <v>0</v>
      </c>
      <c r="H4334">
        <v>0</v>
      </c>
      <c r="I4334">
        <v>2</v>
      </c>
      <c r="J4334" t="s">
        <v>1276</v>
      </c>
      <c r="K4334" t="str">
        <f>INDEX('Planning Periods'!$O$2:$O$540,MATCH('Table B Values'!A4334,'Planning Periods'!$A$2:$A$540,0))</f>
        <v>Los Angeles County</v>
      </c>
    </row>
    <row r="4335" spans="1:11">
      <c r="A4335" t="s">
        <v>813</v>
      </c>
      <c r="B4335">
        <v>2013</v>
      </c>
      <c r="C4335">
        <v>14</v>
      </c>
      <c r="D4335">
        <v>0</v>
      </c>
      <c r="E4335">
        <v>0</v>
      </c>
      <c r="F4335">
        <v>0</v>
      </c>
      <c r="G4335">
        <v>0</v>
      </c>
      <c r="H4335">
        <v>0</v>
      </c>
      <c r="I4335">
        <v>400</v>
      </c>
      <c r="J4335" t="s">
        <v>1276</v>
      </c>
      <c r="K4335" t="str">
        <f>INDEX('Planning Periods'!$O$2:$O$540,MATCH('Table B Values'!A4335,'Planning Periods'!$A$2:$A$540,0))</f>
        <v>Los Angeles County</v>
      </c>
    </row>
    <row r="4336" spans="1:11">
      <c r="A4336" t="s">
        <v>978</v>
      </c>
      <c r="B4336">
        <v>2013</v>
      </c>
      <c r="C4336">
        <v>0</v>
      </c>
      <c r="D4336">
        <v>0</v>
      </c>
      <c r="E4336">
        <v>0</v>
      </c>
      <c r="F4336">
        <v>0</v>
      </c>
      <c r="G4336">
        <v>0</v>
      </c>
      <c r="H4336">
        <v>0</v>
      </c>
      <c r="I4336">
        <v>2</v>
      </c>
      <c r="J4336" t="s">
        <v>1276</v>
      </c>
      <c r="K4336" t="str">
        <f>INDEX('Planning Periods'!$O$2:$O$540,MATCH('Table B Values'!A4336,'Planning Periods'!$A$2:$A$540,0))</f>
        <v>Los Angeles County</v>
      </c>
    </row>
    <row r="4337" spans="1:11">
      <c r="A4337" t="s">
        <v>1174</v>
      </c>
      <c r="B4337">
        <v>2013</v>
      </c>
      <c r="C4337">
        <v>37</v>
      </c>
      <c r="D4337">
        <v>0</v>
      </c>
      <c r="E4337">
        <v>0</v>
      </c>
      <c r="F4337">
        <v>0</v>
      </c>
      <c r="G4337">
        <v>0</v>
      </c>
      <c r="H4337">
        <v>1</v>
      </c>
      <c r="I4337">
        <v>140</v>
      </c>
      <c r="J4337" t="s">
        <v>1276</v>
      </c>
      <c r="K4337" t="str">
        <f>INDEX('Planning Periods'!$O$2:$O$540,MATCH('Table B Values'!A4337,'Planning Periods'!$A$2:$A$540,0))</f>
        <v>Alameda County</v>
      </c>
    </row>
    <row r="4338" spans="1:11">
      <c r="A4338" t="s">
        <v>1168</v>
      </c>
      <c r="B4338">
        <v>2013</v>
      </c>
      <c r="C4338">
        <v>0</v>
      </c>
      <c r="D4338">
        <v>0</v>
      </c>
      <c r="E4338">
        <v>0</v>
      </c>
      <c r="F4338">
        <v>0</v>
      </c>
      <c r="G4338">
        <v>0</v>
      </c>
      <c r="H4338">
        <v>12</v>
      </c>
      <c r="I4338">
        <v>66</v>
      </c>
      <c r="J4338" t="s">
        <v>1276</v>
      </c>
      <c r="K4338" t="str">
        <f>INDEX('Planning Periods'!$O$2:$O$540,MATCH('Table B Values'!A4338,'Planning Periods'!$A$2:$A$540,0))</f>
        <v>San Benito County</v>
      </c>
    </row>
    <row r="4339" spans="1:11">
      <c r="A4339" t="s">
        <v>864</v>
      </c>
      <c r="B4339">
        <v>2013</v>
      </c>
      <c r="C4339">
        <v>0</v>
      </c>
      <c r="D4339">
        <v>0</v>
      </c>
      <c r="E4339">
        <v>0</v>
      </c>
      <c r="F4339">
        <v>0</v>
      </c>
      <c r="G4339">
        <v>0</v>
      </c>
      <c r="H4339">
        <v>32</v>
      </c>
      <c r="I4339">
        <v>73</v>
      </c>
      <c r="J4339" t="s">
        <v>1276</v>
      </c>
      <c r="K4339" t="str">
        <f>INDEX('Planning Periods'!$O$2:$O$540,MATCH('Table B Values'!A4339,'Planning Periods'!$A$2:$A$540,0))</f>
        <v>Humboldt County</v>
      </c>
    </row>
    <row r="4340" spans="1:11">
      <c r="A4340" t="s">
        <v>1066</v>
      </c>
      <c r="B4340">
        <v>2013</v>
      </c>
      <c r="C4340">
        <v>15</v>
      </c>
      <c r="D4340">
        <v>0</v>
      </c>
      <c r="E4340">
        <v>8</v>
      </c>
      <c r="F4340">
        <v>0</v>
      </c>
      <c r="G4340">
        <v>0</v>
      </c>
      <c r="H4340">
        <v>0</v>
      </c>
      <c r="I4340">
        <v>1</v>
      </c>
      <c r="J4340" t="s">
        <v>1276</v>
      </c>
      <c r="K4340" t="str">
        <f>INDEX('Planning Periods'!$O$2:$O$540,MATCH('Table B Values'!A4340,'Planning Periods'!$A$2:$A$540,0))</f>
        <v>Los Angeles County</v>
      </c>
    </row>
    <row r="4341" spans="1:11">
      <c r="A4341" t="s">
        <v>1167</v>
      </c>
      <c r="B4341">
        <v>2013</v>
      </c>
      <c r="C4341">
        <v>0</v>
      </c>
      <c r="D4341">
        <v>7</v>
      </c>
      <c r="E4341">
        <v>0</v>
      </c>
      <c r="F4341">
        <v>4</v>
      </c>
      <c r="G4341">
        <v>0</v>
      </c>
      <c r="H4341">
        <v>0</v>
      </c>
      <c r="I4341">
        <v>2</v>
      </c>
      <c r="J4341" t="s">
        <v>1276</v>
      </c>
      <c r="K4341" t="str">
        <f>INDEX('Planning Periods'!$O$2:$O$540,MATCH('Table B Values'!A4341,'Planning Periods'!$A$2:$A$540,0))</f>
        <v>San Mateo County</v>
      </c>
    </row>
    <row r="4342" spans="1:11">
      <c r="A4342" t="s">
        <v>1175</v>
      </c>
      <c r="B4342">
        <v>2013</v>
      </c>
      <c r="C4342">
        <v>0</v>
      </c>
      <c r="D4342">
        <v>0</v>
      </c>
      <c r="E4342">
        <v>0</v>
      </c>
      <c r="F4342">
        <v>0</v>
      </c>
      <c r="G4342">
        <v>0</v>
      </c>
      <c r="H4342">
        <v>2</v>
      </c>
      <c r="I4342">
        <v>28</v>
      </c>
      <c r="J4342" t="s">
        <v>1276</v>
      </c>
      <c r="K4342" t="str">
        <f>INDEX('Planning Periods'!$O$2:$O$540,MATCH('Table B Values'!A4342,'Planning Periods'!$A$2:$A$540,0))</f>
        <v>Sonoma County</v>
      </c>
    </row>
    <row r="4343" spans="1:11">
      <c r="A4343" t="s">
        <v>1051</v>
      </c>
      <c r="B4343">
        <v>2013</v>
      </c>
      <c r="C4343">
        <v>0</v>
      </c>
      <c r="D4343">
        <v>0</v>
      </c>
      <c r="E4343">
        <v>0</v>
      </c>
      <c r="F4343">
        <v>17</v>
      </c>
      <c r="G4343">
        <v>0</v>
      </c>
      <c r="H4343">
        <v>86</v>
      </c>
      <c r="I4343">
        <v>6</v>
      </c>
      <c r="J4343" t="s">
        <v>1276</v>
      </c>
      <c r="K4343" t="str">
        <f>INDEX('Planning Periods'!$O$2:$O$540,MATCH('Table B Values'!A4343,'Planning Periods'!$A$2:$A$540,0))</f>
        <v>Riverside County</v>
      </c>
    </row>
    <row r="4344" spans="1:11">
      <c r="A4344" t="s">
        <v>1054</v>
      </c>
      <c r="B4344">
        <v>2013</v>
      </c>
      <c r="C4344">
        <v>0</v>
      </c>
      <c r="D4344">
        <v>0</v>
      </c>
      <c r="E4344">
        <v>0</v>
      </c>
      <c r="F4344">
        <v>0</v>
      </c>
      <c r="G4344">
        <v>0</v>
      </c>
      <c r="H4344">
        <v>0</v>
      </c>
      <c r="I4344">
        <v>5</v>
      </c>
      <c r="J4344" t="s">
        <v>1276</v>
      </c>
      <c r="K4344" t="str">
        <f>INDEX('Planning Periods'!$O$2:$O$540,MATCH('Table B Values'!A4344,'Planning Periods'!$A$2:$A$540,0))</f>
        <v>San Bernardino County</v>
      </c>
    </row>
    <row r="4345" spans="1:11">
      <c r="A4345" t="s">
        <v>1089</v>
      </c>
      <c r="B4345">
        <v>2013</v>
      </c>
      <c r="C4345">
        <v>0</v>
      </c>
      <c r="D4345">
        <v>0</v>
      </c>
      <c r="E4345">
        <v>0</v>
      </c>
      <c r="F4345">
        <v>0</v>
      </c>
      <c r="G4345">
        <v>0</v>
      </c>
      <c r="H4345">
        <v>15</v>
      </c>
      <c r="I4345">
        <v>0</v>
      </c>
      <c r="J4345" t="s">
        <v>1276</v>
      </c>
      <c r="K4345" t="str">
        <f>INDEX('Planning Periods'!$O$2:$O$540,MATCH('Table B Values'!A4345,'Planning Periods'!$A$2:$A$540,0))</f>
        <v>San Mateo County</v>
      </c>
    </row>
    <row r="4346" spans="1:11">
      <c r="A4346" t="s">
        <v>1141</v>
      </c>
      <c r="B4346">
        <v>2013</v>
      </c>
      <c r="C4346">
        <v>0</v>
      </c>
      <c r="D4346">
        <v>0</v>
      </c>
      <c r="E4346">
        <v>0</v>
      </c>
      <c r="F4346">
        <v>0</v>
      </c>
      <c r="G4346">
        <v>0</v>
      </c>
      <c r="H4346">
        <v>0</v>
      </c>
      <c r="I4346">
        <v>0</v>
      </c>
      <c r="J4346" t="s">
        <v>1276</v>
      </c>
      <c r="K4346" t="str">
        <f>INDEX('Planning Periods'!$O$2:$O$540,MATCH('Table B Values'!A4346,'Planning Periods'!$A$2:$A$540,0))</f>
        <v>Los Angeles County</v>
      </c>
    </row>
    <row r="4347" spans="1:11">
      <c r="A4347" t="s">
        <v>1096</v>
      </c>
      <c r="B4347">
        <v>2013</v>
      </c>
      <c r="C4347">
        <v>0</v>
      </c>
      <c r="D4347">
        <v>0</v>
      </c>
      <c r="E4347">
        <v>0</v>
      </c>
      <c r="F4347">
        <v>0</v>
      </c>
      <c r="G4347">
        <v>0</v>
      </c>
      <c r="H4347">
        <v>2</v>
      </c>
      <c r="I4347">
        <v>0</v>
      </c>
      <c r="J4347" t="s">
        <v>1276</v>
      </c>
      <c r="K4347" t="str">
        <f>INDEX('Planning Periods'!$O$2:$O$540,MATCH('Table B Values'!A4347,'Planning Periods'!$A$2:$A$540,0))</f>
        <v>Los Angeles County</v>
      </c>
    </row>
    <row r="4348" spans="1:11">
      <c r="A4348" t="s">
        <v>1088</v>
      </c>
      <c r="B4348">
        <v>2013</v>
      </c>
      <c r="C4348">
        <v>1</v>
      </c>
      <c r="D4348">
        <v>0</v>
      </c>
      <c r="E4348">
        <v>10</v>
      </c>
      <c r="F4348">
        <v>0</v>
      </c>
      <c r="G4348">
        <v>0</v>
      </c>
      <c r="H4348">
        <v>0</v>
      </c>
      <c r="I4348">
        <v>53</v>
      </c>
      <c r="J4348" t="s">
        <v>1276</v>
      </c>
      <c r="K4348" t="str">
        <f>INDEX('Planning Periods'!$O$2:$O$540,MATCH('Table B Values'!A4348,'Planning Periods'!$A$2:$A$540,0))</f>
        <v>Los Angeles County</v>
      </c>
    </row>
    <row r="4349" spans="1:11">
      <c r="A4349" t="s">
        <v>1289</v>
      </c>
      <c r="B4349">
        <v>2013</v>
      </c>
      <c r="C4349">
        <v>0</v>
      </c>
      <c r="D4349">
        <v>0</v>
      </c>
      <c r="E4349">
        <v>1</v>
      </c>
      <c r="F4349">
        <v>0</v>
      </c>
      <c r="G4349">
        <v>0</v>
      </c>
      <c r="H4349">
        <v>0</v>
      </c>
      <c r="I4349">
        <v>0</v>
      </c>
      <c r="J4349" t="s">
        <v>1276</v>
      </c>
      <c r="K4349" t="str">
        <f>INDEX('Planning Periods'!$O$2:$O$540,MATCH('Table B Values'!A4349,'Planning Periods'!$A$2:$A$540,0))</f>
        <v>Riverside County</v>
      </c>
    </row>
    <row r="4350" spans="1:11">
      <c r="A4350" t="s">
        <v>1278</v>
      </c>
      <c r="B4350">
        <v>2013</v>
      </c>
      <c r="C4350">
        <v>0</v>
      </c>
      <c r="D4350">
        <v>0</v>
      </c>
      <c r="E4350">
        <v>2</v>
      </c>
      <c r="F4350">
        <v>0</v>
      </c>
      <c r="G4350">
        <v>0</v>
      </c>
      <c r="H4350">
        <v>0</v>
      </c>
      <c r="I4350">
        <v>0</v>
      </c>
      <c r="J4350" t="s">
        <v>1276</v>
      </c>
      <c r="K4350" t="str">
        <f>INDEX('Planning Periods'!$O$2:$O$540,MATCH('Table B Values'!A4350,'Planning Periods'!$A$2:$A$540,0))</f>
        <v>Kings County</v>
      </c>
    </row>
    <row r="4351" spans="1:11">
      <c r="A4351" t="s">
        <v>1148</v>
      </c>
      <c r="B4351">
        <v>2013</v>
      </c>
      <c r="C4351">
        <v>0</v>
      </c>
      <c r="D4351">
        <v>0</v>
      </c>
      <c r="E4351">
        <v>0</v>
      </c>
      <c r="F4351">
        <v>0</v>
      </c>
      <c r="G4351">
        <v>0</v>
      </c>
      <c r="H4351">
        <v>207</v>
      </c>
      <c r="I4351" s="359">
        <v>0</v>
      </c>
      <c r="J4351" t="s">
        <v>1276</v>
      </c>
      <c r="K4351" t="str">
        <f>INDEX('Planning Periods'!$O$2:$O$540,MATCH('Table B Values'!A4351,'Planning Periods'!$A$2:$A$540,0))</f>
        <v>Los Angeles County</v>
      </c>
    </row>
    <row r="4352" spans="1:11">
      <c r="A4352" t="s">
        <v>1102</v>
      </c>
      <c r="B4352">
        <v>2013</v>
      </c>
      <c r="C4352">
        <v>0</v>
      </c>
      <c r="D4352">
        <v>0</v>
      </c>
      <c r="E4352">
        <v>0</v>
      </c>
      <c r="F4352">
        <v>0</v>
      </c>
      <c r="G4352">
        <v>0</v>
      </c>
      <c r="H4352">
        <v>0</v>
      </c>
      <c r="I4352">
        <v>0</v>
      </c>
      <c r="J4352" t="s">
        <v>1276</v>
      </c>
      <c r="K4352" t="str">
        <f>INDEX('Planning Periods'!$O$2:$O$540,MATCH('Table B Values'!A4352,'Planning Periods'!$A$2:$A$540,0))</f>
        <v>Los Angeles County</v>
      </c>
    </row>
    <row r="4353" spans="1:11">
      <c r="A4353" t="s">
        <v>1136</v>
      </c>
      <c r="B4353">
        <v>2013</v>
      </c>
      <c r="C4353">
        <v>0</v>
      </c>
      <c r="D4353">
        <v>0</v>
      </c>
      <c r="E4353">
        <v>0</v>
      </c>
      <c r="F4353">
        <v>0</v>
      </c>
      <c r="G4353">
        <v>0</v>
      </c>
      <c r="H4353">
        <v>1</v>
      </c>
      <c r="I4353">
        <v>8</v>
      </c>
      <c r="J4353" t="s">
        <v>1276</v>
      </c>
      <c r="K4353" t="str">
        <f>INDEX('Planning Periods'!$O$2:$O$540,MATCH('Table B Values'!A4353,'Planning Periods'!$A$2:$A$540,0))</f>
        <v>San Mateo County</v>
      </c>
    </row>
    <row r="4354" spans="1:11">
      <c r="A4354" t="s">
        <v>1143</v>
      </c>
      <c r="B4354">
        <v>2013</v>
      </c>
      <c r="C4354">
        <v>0</v>
      </c>
      <c r="D4354">
        <v>0</v>
      </c>
      <c r="E4354">
        <v>0</v>
      </c>
      <c r="F4354">
        <v>0</v>
      </c>
      <c r="G4354">
        <v>0</v>
      </c>
      <c r="H4354">
        <v>0</v>
      </c>
      <c r="I4354">
        <v>1</v>
      </c>
      <c r="J4354" t="s">
        <v>1276</v>
      </c>
      <c r="K4354" t="str">
        <f>INDEX('Planning Periods'!$O$2:$O$540,MATCH('Table B Values'!A4354,'Planning Periods'!$A$2:$A$540,0))</f>
        <v>Butte County</v>
      </c>
    </row>
    <row r="4355" spans="1:11">
      <c r="A4355" t="s">
        <v>1107</v>
      </c>
      <c r="B4355">
        <v>2013</v>
      </c>
      <c r="C4355">
        <v>4</v>
      </c>
      <c r="D4355">
        <v>0</v>
      </c>
      <c r="E4355">
        <v>6</v>
      </c>
      <c r="F4355">
        <v>0</v>
      </c>
      <c r="G4355">
        <v>0</v>
      </c>
      <c r="H4355">
        <v>8</v>
      </c>
      <c r="I4355">
        <v>9</v>
      </c>
      <c r="J4355" t="s">
        <v>1276</v>
      </c>
      <c r="K4355" t="str">
        <f>INDEX('Planning Periods'!$O$2:$O$540,MATCH('Table B Values'!A4355,'Planning Periods'!$A$2:$A$540,0))</f>
        <v>Imperial County</v>
      </c>
    </row>
    <row r="4356" spans="1:11">
      <c r="A4356" t="s">
        <v>1108</v>
      </c>
      <c r="B4356">
        <v>2013</v>
      </c>
      <c r="C4356">
        <v>0</v>
      </c>
      <c r="D4356">
        <v>0</v>
      </c>
      <c r="E4356">
        <v>0</v>
      </c>
      <c r="F4356">
        <v>0</v>
      </c>
      <c r="G4356">
        <v>0</v>
      </c>
      <c r="H4356">
        <v>6</v>
      </c>
      <c r="I4356">
        <v>156</v>
      </c>
      <c r="J4356" t="s">
        <v>1276</v>
      </c>
      <c r="K4356" t="str">
        <f>INDEX('Planning Periods'!$O$2:$O$540,MATCH('Table B Values'!A4356,'Planning Periods'!$A$2:$A$540,0))</f>
        <v>Orange County</v>
      </c>
    </row>
    <row r="4357" spans="1:11">
      <c r="A4357" t="s">
        <v>1086</v>
      </c>
      <c r="B4357">
        <v>2013</v>
      </c>
      <c r="C4357">
        <v>0</v>
      </c>
      <c r="D4357">
        <v>2</v>
      </c>
      <c r="E4357">
        <v>0</v>
      </c>
      <c r="F4357">
        <v>0</v>
      </c>
      <c r="G4357">
        <v>0</v>
      </c>
      <c r="H4357">
        <v>0</v>
      </c>
      <c r="I4357" s="359">
        <v>4</v>
      </c>
      <c r="J4357" t="s">
        <v>1276</v>
      </c>
      <c r="K4357" t="str">
        <f>INDEX('Planning Periods'!$O$2:$O$540,MATCH('Table B Values'!A4357,'Planning Periods'!$A$2:$A$540,0))</f>
        <v>Los Angeles County</v>
      </c>
    </row>
    <row r="4358" spans="1:11">
      <c r="A4358" t="s">
        <v>1277</v>
      </c>
      <c r="B4358">
        <v>2013</v>
      </c>
      <c r="C4358">
        <v>0</v>
      </c>
      <c r="D4358">
        <v>0</v>
      </c>
      <c r="E4358">
        <v>1</v>
      </c>
      <c r="F4358">
        <v>0</v>
      </c>
      <c r="G4358">
        <v>0</v>
      </c>
      <c r="H4358">
        <v>0</v>
      </c>
      <c r="I4358">
        <v>0</v>
      </c>
      <c r="J4358" t="s">
        <v>1276</v>
      </c>
      <c r="K4358" t="str">
        <f>INDEX('Planning Periods'!$O$2:$O$540,MATCH('Table B Values'!A4358,'Planning Periods'!$A$2:$A$540,0))</f>
        <v>Marin County</v>
      </c>
    </row>
    <row r="4359" spans="1:11">
      <c r="A4359" t="s">
        <v>1137</v>
      </c>
      <c r="B4359">
        <v>2013</v>
      </c>
      <c r="C4359">
        <v>0</v>
      </c>
      <c r="D4359">
        <v>0</v>
      </c>
      <c r="E4359">
        <v>0</v>
      </c>
      <c r="F4359">
        <v>0</v>
      </c>
      <c r="G4359">
        <v>0</v>
      </c>
      <c r="H4359">
        <v>0</v>
      </c>
      <c r="I4359">
        <v>0</v>
      </c>
      <c r="J4359" t="s">
        <v>1276</v>
      </c>
      <c r="K4359" t="str">
        <f>INDEX('Planning Periods'!$O$2:$O$540,MATCH('Table B Values'!A4359,'Planning Periods'!$A$2:$A$540,0))</f>
        <v>Solano County</v>
      </c>
    </row>
    <row r="4360" spans="1:11">
      <c r="A4360" t="s">
        <v>1142</v>
      </c>
      <c r="B4360">
        <v>2013</v>
      </c>
      <c r="C4360">
        <v>0</v>
      </c>
      <c r="D4360">
        <v>0</v>
      </c>
      <c r="E4360">
        <v>3</v>
      </c>
      <c r="F4360">
        <v>0</v>
      </c>
      <c r="G4360">
        <v>0</v>
      </c>
      <c r="H4360">
        <v>12</v>
      </c>
      <c r="I4360">
        <v>49</v>
      </c>
      <c r="J4360" t="s">
        <v>1276</v>
      </c>
      <c r="K4360" t="str">
        <f>INDEX('Planning Periods'!$O$2:$O$540,MATCH('Table B Values'!A4360,'Planning Periods'!$A$2:$A$540,0))</f>
        <v>Alameda County</v>
      </c>
    </row>
    <row r="4361" spans="1:11">
      <c r="A4361" t="s">
        <v>1302</v>
      </c>
      <c r="B4361">
        <v>2013</v>
      </c>
      <c r="C4361">
        <v>0</v>
      </c>
      <c r="D4361">
        <v>0</v>
      </c>
      <c r="E4361">
        <v>0</v>
      </c>
      <c r="F4361">
        <v>0</v>
      </c>
      <c r="G4361">
        <v>0</v>
      </c>
      <c r="H4361">
        <v>16</v>
      </c>
      <c r="I4361">
        <v>18</v>
      </c>
      <c r="J4361" t="s">
        <v>1276</v>
      </c>
      <c r="K4361" t="str">
        <f>INDEX('Planning Periods'!$O$2:$O$540,MATCH('Table B Values'!A4361,'Planning Periods'!$A$2:$A$540,0))</f>
        <v>Orange County</v>
      </c>
    </row>
    <row r="4362" spans="1:11">
      <c r="A4362" t="s">
        <v>786</v>
      </c>
      <c r="B4362">
        <v>2013</v>
      </c>
      <c r="C4362">
        <v>40</v>
      </c>
      <c r="D4362">
        <v>0</v>
      </c>
      <c r="E4362">
        <v>233</v>
      </c>
      <c r="F4362">
        <v>0</v>
      </c>
      <c r="G4362">
        <v>0</v>
      </c>
      <c r="H4362">
        <v>9</v>
      </c>
      <c r="I4362">
        <v>134</v>
      </c>
      <c r="J4362" t="s">
        <v>1276</v>
      </c>
      <c r="K4362" t="str">
        <f>INDEX('Planning Periods'!$O$2:$O$540,MATCH('Table B Values'!A4362,'Planning Periods'!$A$2:$A$540,0))</f>
        <v>Orange County</v>
      </c>
    </row>
    <row r="4363" spans="1:11">
      <c r="A4363" t="s">
        <v>1083</v>
      </c>
      <c r="B4363">
        <v>2013</v>
      </c>
      <c r="C4363">
        <v>0</v>
      </c>
      <c r="D4363">
        <v>0</v>
      </c>
      <c r="E4363">
        <v>0</v>
      </c>
      <c r="F4363">
        <v>0</v>
      </c>
      <c r="G4363">
        <v>0</v>
      </c>
      <c r="H4363">
        <v>34</v>
      </c>
      <c r="I4363">
        <v>0</v>
      </c>
      <c r="J4363" t="s">
        <v>1276</v>
      </c>
      <c r="K4363" t="str">
        <f>INDEX('Planning Periods'!$O$2:$O$540,MATCH('Table B Values'!A4363,'Planning Periods'!$A$2:$A$540,0))</f>
        <v>Shasta County</v>
      </c>
    </row>
    <row r="4364" spans="1:11">
      <c r="A4364" t="s">
        <v>1081</v>
      </c>
      <c r="B4364">
        <v>2013</v>
      </c>
      <c r="C4364">
        <v>0</v>
      </c>
      <c r="D4364">
        <v>0</v>
      </c>
      <c r="E4364">
        <v>0</v>
      </c>
      <c r="F4364">
        <v>0</v>
      </c>
      <c r="G4364">
        <v>0</v>
      </c>
      <c r="H4364">
        <v>1</v>
      </c>
      <c r="I4364">
        <v>174</v>
      </c>
      <c r="J4364" t="s">
        <v>1276</v>
      </c>
      <c r="K4364" t="str">
        <f>INDEX('Planning Periods'!$O$2:$O$540,MATCH('Table B Values'!A4364,'Planning Periods'!$A$2:$A$540,0))</f>
        <v>Los Angeles County</v>
      </c>
    </row>
    <row r="4365" spans="1:11">
      <c r="A4365" t="s">
        <v>1116</v>
      </c>
      <c r="B4365">
        <v>2013</v>
      </c>
      <c r="C4365">
        <v>0</v>
      </c>
      <c r="D4365">
        <v>0</v>
      </c>
      <c r="E4365">
        <v>0</v>
      </c>
      <c r="F4365">
        <v>0</v>
      </c>
      <c r="G4365">
        <v>0</v>
      </c>
      <c r="H4365">
        <v>0</v>
      </c>
      <c r="I4365">
        <v>50</v>
      </c>
      <c r="J4365" t="s">
        <v>1276</v>
      </c>
      <c r="K4365" t="str">
        <f>INDEX('Planning Periods'!$O$2:$O$540,MATCH('Table B Values'!A4365,'Planning Periods'!$A$2:$A$540,0))</f>
        <v>San Bernardino County</v>
      </c>
    </row>
    <row r="4366" spans="1:11">
      <c r="A4366" t="s">
        <v>876</v>
      </c>
      <c r="B4366">
        <v>2013</v>
      </c>
      <c r="C4366">
        <v>18</v>
      </c>
      <c r="D4366">
        <v>0</v>
      </c>
      <c r="E4366">
        <v>0</v>
      </c>
      <c r="F4366">
        <v>0</v>
      </c>
      <c r="G4366">
        <v>0</v>
      </c>
      <c r="H4366">
        <v>0</v>
      </c>
      <c r="I4366">
        <v>1</v>
      </c>
      <c r="J4366" t="s">
        <v>1276</v>
      </c>
      <c r="K4366" t="str">
        <f>INDEX('Planning Periods'!$O$2:$O$540,MATCH('Table B Values'!A4366,'Planning Periods'!$A$2:$A$540,0))</f>
        <v>Alameda County</v>
      </c>
    </row>
    <row r="4367" spans="1:11">
      <c r="A4367" t="s">
        <v>1146</v>
      </c>
      <c r="B4367">
        <v>2013</v>
      </c>
      <c r="C4367">
        <v>0</v>
      </c>
      <c r="D4367">
        <v>0</v>
      </c>
      <c r="E4367">
        <v>2</v>
      </c>
      <c r="F4367">
        <v>0</v>
      </c>
      <c r="G4367">
        <v>0</v>
      </c>
      <c r="H4367">
        <v>14</v>
      </c>
      <c r="I4367">
        <v>7</v>
      </c>
      <c r="J4367" t="s">
        <v>1276</v>
      </c>
      <c r="K4367" t="str">
        <f>INDEX('Planning Periods'!$O$2:$O$540,MATCH('Table B Values'!A4367,'Planning Periods'!$A$2:$A$540,0))</f>
        <v>Alameda County</v>
      </c>
    </row>
    <row r="4368" spans="1:11">
      <c r="A4368" t="s">
        <v>1075</v>
      </c>
      <c r="B4368">
        <v>2013</v>
      </c>
      <c r="C4368">
        <v>1</v>
      </c>
      <c r="D4368">
        <v>0</v>
      </c>
      <c r="E4368">
        <v>7</v>
      </c>
      <c r="F4368">
        <v>0</v>
      </c>
      <c r="G4368">
        <v>0</v>
      </c>
      <c r="H4368">
        <v>11</v>
      </c>
      <c r="I4368">
        <v>113</v>
      </c>
      <c r="J4368" t="s">
        <v>1276</v>
      </c>
      <c r="K4368" t="str">
        <f>INDEX('Planning Periods'!$O$2:$O$540,MATCH('Table B Values'!A4368,'Planning Periods'!$A$2:$A$540,0))</f>
        <v>San Bernardino County</v>
      </c>
    </row>
    <row r="4369" spans="1:11">
      <c r="A4369" t="s">
        <v>1152</v>
      </c>
      <c r="B4369">
        <v>2013</v>
      </c>
      <c r="C4369">
        <v>0</v>
      </c>
      <c r="D4369">
        <v>8</v>
      </c>
      <c r="E4369">
        <v>0</v>
      </c>
      <c r="F4369">
        <v>0</v>
      </c>
      <c r="G4369">
        <v>0</v>
      </c>
      <c r="H4369">
        <v>0</v>
      </c>
      <c r="I4369">
        <v>0</v>
      </c>
      <c r="J4369" t="s">
        <v>1276</v>
      </c>
      <c r="K4369" t="str">
        <f>INDEX('Planning Periods'!$O$2:$O$540,MATCH('Table B Values'!A4369,'Planning Periods'!$A$2:$A$540,0))</f>
        <v>San Mateo County</v>
      </c>
    </row>
    <row r="4370" spans="1:11">
      <c r="A4370" t="s">
        <v>1103</v>
      </c>
      <c r="B4370">
        <v>2013</v>
      </c>
      <c r="C4370">
        <v>0</v>
      </c>
      <c r="D4370">
        <v>0</v>
      </c>
      <c r="E4370">
        <v>0</v>
      </c>
      <c r="F4370">
        <v>0</v>
      </c>
      <c r="G4370">
        <v>0</v>
      </c>
      <c r="H4370">
        <v>2</v>
      </c>
      <c r="I4370">
        <v>10</v>
      </c>
      <c r="J4370" t="s">
        <v>1276</v>
      </c>
      <c r="K4370" t="str">
        <f>INDEX('Planning Periods'!$O$2:$O$540,MATCH('Table B Values'!A4370,'Planning Periods'!$A$2:$A$540,0))</f>
        <v>Placer County</v>
      </c>
    </row>
    <row r="4371" spans="1:11">
      <c r="A4371" t="s">
        <v>1295</v>
      </c>
      <c r="B4371">
        <v>2013</v>
      </c>
      <c r="C4371">
        <v>0</v>
      </c>
      <c r="D4371">
        <v>0</v>
      </c>
      <c r="E4371">
        <v>0</v>
      </c>
      <c r="F4371">
        <v>0</v>
      </c>
      <c r="G4371">
        <v>0</v>
      </c>
      <c r="H4371">
        <v>0</v>
      </c>
      <c r="I4371">
        <v>0</v>
      </c>
      <c r="J4371" t="s">
        <v>1276</v>
      </c>
      <c r="K4371" t="str">
        <f>INDEX('Planning Periods'!$O$2:$O$540,MATCH('Table B Values'!A4371,'Planning Periods'!$A$2:$A$540,0))</f>
        <v>Los Angeles County</v>
      </c>
    </row>
    <row r="4372" spans="1:11">
      <c r="A4372" t="s">
        <v>1098</v>
      </c>
      <c r="B4372">
        <v>2013</v>
      </c>
      <c r="C4372">
        <v>11</v>
      </c>
      <c r="D4372">
        <v>0</v>
      </c>
      <c r="E4372">
        <v>12</v>
      </c>
      <c r="F4372">
        <v>0</v>
      </c>
      <c r="G4372">
        <v>0</v>
      </c>
      <c r="H4372">
        <v>69</v>
      </c>
      <c r="I4372">
        <v>78</v>
      </c>
      <c r="J4372" t="s">
        <v>1276</v>
      </c>
      <c r="K4372" t="str">
        <f>INDEX('Planning Periods'!$O$2:$O$540,MATCH('Table B Values'!A4372,'Planning Periods'!$A$2:$A$540,0))</f>
        <v>San Luis Obispo County</v>
      </c>
    </row>
    <row r="4373" spans="1:11">
      <c r="A4373" t="s">
        <v>798</v>
      </c>
      <c r="B4373">
        <v>2013</v>
      </c>
      <c r="C4373">
        <v>0</v>
      </c>
      <c r="D4373">
        <v>0</v>
      </c>
      <c r="E4373">
        <v>0</v>
      </c>
      <c r="F4373">
        <v>0</v>
      </c>
      <c r="G4373">
        <v>0</v>
      </c>
      <c r="H4373">
        <v>19</v>
      </c>
      <c r="I4373">
        <v>5</v>
      </c>
      <c r="J4373" t="s">
        <v>1276</v>
      </c>
      <c r="K4373" t="str">
        <f>INDEX('Planning Periods'!$O$2:$O$540,MATCH('Table B Values'!A4373,'Planning Periods'!$A$2:$A$540,0))</f>
        <v>Humboldt County</v>
      </c>
    </row>
    <row r="4374" spans="1:11">
      <c r="A4374" t="s">
        <v>1100</v>
      </c>
      <c r="B4374">
        <v>2013</v>
      </c>
      <c r="C4374">
        <v>0</v>
      </c>
      <c r="D4374">
        <v>0</v>
      </c>
      <c r="E4374">
        <v>0</v>
      </c>
      <c r="F4374">
        <v>0</v>
      </c>
      <c r="G4374">
        <v>0</v>
      </c>
      <c r="H4374">
        <v>0</v>
      </c>
      <c r="I4374">
        <v>18</v>
      </c>
      <c r="J4374" t="s">
        <v>1276</v>
      </c>
      <c r="K4374" t="str">
        <f>INDEX('Planning Periods'!$O$2:$O$540,MATCH('Table B Values'!A4374,'Planning Periods'!$A$2:$A$540,0))</f>
        <v>Los Angeles County</v>
      </c>
    </row>
    <row r="4375" spans="1:11">
      <c r="A4375" t="s">
        <v>1151</v>
      </c>
      <c r="B4375">
        <v>2013</v>
      </c>
      <c r="C4375">
        <v>0</v>
      </c>
      <c r="D4375">
        <v>0</v>
      </c>
      <c r="E4375">
        <v>72</v>
      </c>
      <c r="F4375">
        <v>6</v>
      </c>
      <c r="G4375">
        <v>0</v>
      </c>
      <c r="H4375">
        <v>8</v>
      </c>
      <c r="I4375" s="359">
        <v>0</v>
      </c>
      <c r="J4375" t="s">
        <v>1276</v>
      </c>
      <c r="K4375" t="str">
        <f>INDEX('Planning Periods'!$O$2:$O$540,MATCH('Table B Values'!A4375,'Planning Periods'!$A$2:$A$540,0))</f>
        <v>Kern County</v>
      </c>
    </row>
    <row r="4376" spans="1:11">
      <c r="A4376" t="s">
        <v>1161</v>
      </c>
      <c r="B4376">
        <v>2013</v>
      </c>
      <c r="C4376">
        <v>0</v>
      </c>
      <c r="D4376">
        <v>0</v>
      </c>
      <c r="E4376">
        <v>0</v>
      </c>
      <c r="F4376">
        <v>0</v>
      </c>
      <c r="G4376">
        <v>0</v>
      </c>
      <c r="H4376">
        <v>0</v>
      </c>
      <c r="I4376">
        <v>39</v>
      </c>
      <c r="J4376" t="s">
        <v>1276</v>
      </c>
      <c r="K4376" t="str">
        <f>INDEX('Planning Periods'!$O$2:$O$540,MATCH('Table B Values'!A4376,'Planning Periods'!$A$2:$A$540,0))</f>
        <v>San Mateo County</v>
      </c>
    </row>
    <row r="4377" spans="1:11">
      <c r="A4377" t="s">
        <v>1155</v>
      </c>
      <c r="B4377">
        <v>2013</v>
      </c>
      <c r="C4377">
        <v>0</v>
      </c>
      <c r="D4377">
        <v>0</v>
      </c>
      <c r="E4377">
        <v>0</v>
      </c>
      <c r="F4377">
        <v>0</v>
      </c>
      <c r="G4377">
        <v>0</v>
      </c>
      <c r="H4377">
        <v>0</v>
      </c>
      <c r="I4377">
        <v>0</v>
      </c>
      <c r="J4377" t="s">
        <v>1276</v>
      </c>
      <c r="K4377" t="str">
        <f>INDEX('Planning Periods'!$O$2:$O$540,MATCH('Table B Values'!A4377,'Planning Periods'!$A$2:$A$540,0))</f>
        <v>Placer County</v>
      </c>
    </row>
    <row r="4378" spans="1:11">
      <c r="A4378" t="s">
        <v>1292</v>
      </c>
      <c r="B4378">
        <v>2013</v>
      </c>
      <c r="C4378">
        <v>0</v>
      </c>
      <c r="D4378">
        <v>0</v>
      </c>
      <c r="E4378">
        <v>0</v>
      </c>
      <c r="F4378">
        <v>0</v>
      </c>
      <c r="G4378">
        <v>0</v>
      </c>
      <c r="H4378">
        <v>0</v>
      </c>
      <c r="I4378">
        <v>0</v>
      </c>
      <c r="J4378" t="s">
        <v>1276</v>
      </c>
      <c r="K4378" t="str">
        <f>INDEX('Planning Periods'!$O$2:$O$540,MATCH('Table B Values'!A4378,'Planning Periods'!$A$2:$A$540,0))</f>
        <v>San Mateo County</v>
      </c>
    </row>
    <row r="4379" spans="1:11">
      <c r="A4379" t="s">
        <v>1126</v>
      </c>
      <c r="B4379">
        <v>2013</v>
      </c>
      <c r="C4379">
        <v>51</v>
      </c>
      <c r="D4379">
        <v>0</v>
      </c>
      <c r="E4379">
        <v>50</v>
      </c>
      <c r="F4379">
        <v>0</v>
      </c>
      <c r="G4379">
        <v>0</v>
      </c>
      <c r="H4379">
        <v>60</v>
      </c>
      <c r="I4379">
        <v>14</v>
      </c>
      <c r="J4379" t="s">
        <v>1276</v>
      </c>
      <c r="K4379" t="str">
        <f>INDEX('Planning Periods'!$O$2:$O$540,MATCH('Table B Values'!A4379,'Planning Periods'!$A$2:$A$540,0))</f>
        <v>San Bernardino County</v>
      </c>
    </row>
    <row r="4380" spans="1:11">
      <c r="A4380" t="s">
        <v>1122</v>
      </c>
      <c r="B4380">
        <v>2013</v>
      </c>
      <c r="C4380">
        <v>56</v>
      </c>
      <c r="D4380">
        <v>0</v>
      </c>
      <c r="E4380">
        <v>62</v>
      </c>
      <c r="F4380">
        <v>0</v>
      </c>
      <c r="G4380">
        <v>0</v>
      </c>
      <c r="H4380">
        <v>46</v>
      </c>
      <c r="I4380">
        <v>0</v>
      </c>
      <c r="J4380" t="s">
        <v>1276</v>
      </c>
      <c r="K4380" t="str">
        <f>INDEX('Planning Periods'!$O$2:$O$540,MATCH('Table B Values'!A4380,'Planning Periods'!$A$2:$A$540,0))</f>
        <v>Riverside County</v>
      </c>
    </row>
    <row r="4381" spans="1:11">
      <c r="A4381" t="s">
        <v>1128</v>
      </c>
      <c r="B4381">
        <v>2013</v>
      </c>
      <c r="C4381">
        <v>0</v>
      </c>
      <c r="D4381">
        <v>0</v>
      </c>
      <c r="E4381">
        <v>0</v>
      </c>
      <c r="F4381">
        <v>1</v>
      </c>
      <c r="G4381">
        <v>0</v>
      </c>
      <c r="H4381">
        <v>0</v>
      </c>
      <c r="I4381">
        <v>1</v>
      </c>
      <c r="J4381" t="s">
        <v>1276</v>
      </c>
      <c r="K4381" t="str">
        <f>INDEX('Planning Periods'!$O$2:$O$540,MATCH('Table B Values'!A4381,'Planning Periods'!$A$2:$A$540,0))</f>
        <v>Sacramento County</v>
      </c>
    </row>
    <row r="4382" spans="1:11">
      <c r="A4382" t="s">
        <v>1157</v>
      </c>
      <c r="B4382">
        <v>2013</v>
      </c>
      <c r="C4382">
        <v>0</v>
      </c>
      <c r="D4382">
        <v>0</v>
      </c>
      <c r="E4382">
        <v>0</v>
      </c>
      <c r="F4382">
        <v>0</v>
      </c>
      <c r="G4382">
        <v>0</v>
      </c>
      <c r="H4382">
        <v>0</v>
      </c>
      <c r="I4382">
        <v>2</v>
      </c>
      <c r="J4382" t="s">
        <v>1276</v>
      </c>
      <c r="K4382" t="str">
        <f>INDEX('Planning Periods'!$O$2:$O$540,MATCH('Table B Values'!A4382,'Planning Periods'!$A$2:$A$540,0))</f>
        <v>Contra Costa County</v>
      </c>
    </row>
    <row r="4383" spans="1:11">
      <c r="A4383" t="s">
        <v>1156</v>
      </c>
      <c r="B4383">
        <v>2013</v>
      </c>
      <c r="C4383">
        <v>0</v>
      </c>
      <c r="D4383">
        <v>0</v>
      </c>
      <c r="E4383">
        <v>4</v>
      </c>
      <c r="F4383">
        <v>0</v>
      </c>
      <c r="G4383">
        <v>0</v>
      </c>
      <c r="H4383">
        <v>0</v>
      </c>
      <c r="I4383">
        <v>854</v>
      </c>
      <c r="J4383" t="s">
        <v>1276</v>
      </c>
      <c r="K4383" t="str">
        <f>INDEX('Planning Periods'!$O$2:$O$540,MATCH('Table B Values'!A4383,'Planning Periods'!$A$2:$A$540,0))</f>
        <v>Fresno County</v>
      </c>
    </row>
    <row r="4384" spans="1:11">
      <c r="A4384" t="s">
        <v>1080</v>
      </c>
      <c r="B4384">
        <v>2013</v>
      </c>
      <c r="C4384">
        <v>0</v>
      </c>
      <c r="D4384">
        <v>0</v>
      </c>
      <c r="E4384">
        <v>0</v>
      </c>
      <c r="F4384">
        <v>0</v>
      </c>
      <c r="G4384">
        <v>0</v>
      </c>
      <c r="H4384">
        <v>0</v>
      </c>
      <c r="I4384">
        <v>0</v>
      </c>
      <c r="J4384" t="s">
        <v>1276</v>
      </c>
      <c r="K4384" t="str">
        <f>INDEX('Planning Periods'!$O$2:$O$540,MATCH('Table B Values'!A4384,'Planning Periods'!$A$2:$A$540,0))</f>
        <v>Contra Costa County</v>
      </c>
    </row>
    <row r="4385" spans="1:11">
      <c r="A4385" t="s">
        <v>1074</v>
      </c>
      <c r="B4385">
        <v>2013</v>
      </c>
      <c r="C4385">
        <v>0</v>
      </c>
      <c r="D4385">
        <v>0</v>
      </c>
      <c r="E4385">
        <v>0</v>
      </c>
      <c r="F4385">
        <v>0</v>
      </c>
      <c r="G4385">
        <v>0</v>
      </c>
      <c r="H4385">
        <v>0</v>
      </c>
      <c r="I4385">
        <v>0</v>
      </c>
      <c r="J4385" t="s">
        <v>1276</v>
      </c>
      <c r="K4385" t="str">
        <f>INDEX('Planning Periods'!$O$2:$O$540,MATCH('Table B Values'!A4385,'Planning Periods'!$A$2:$A$540,0))</f>
        <v>Marin County</v>
      </c>
    </row>
    <row r="4386" spans="1:11">
      <c r="A4386" t="s">
        <v>1120</v>
      </c>
      <c r="B4386">
        <v>2013</v>
      </c>
      <c r="C4386">
        <v>0</v>
      </c>
      <c r="D4386">
        <v>0</v>
      </c>
      <c r="E4386">
        <v>0</v>
      </c>
      <c r="F4386">
        <v>0</v>
      </c>
      <c r="G4386">
        <v>0</v>
      </c>
      <c r="H4386">
        <v>0</v>
      </c>
      <c r="I4386">
        <v>22</v>
      </c>
      <c r="J4386" t="s">
        <v>1276</v>
      </c>
      <c r="K4386" t="str">
        <f>INDEX('Planning Periods'!$O$2:$O$540,MATCH('Table B Values'!A4386,'Planning Periods'!$A$2:$A$540,0))</f>
        <v>Orange County</v>
      </c>
    </row>
    <row r="4387" spans="1:11">
      <c r="A4387" t="s">
        <v>1094</v>
      </c>
      <c r="B4387">
        <v>2013</v>
      </c>
      <c r="C4387">
        <v>0</v>
      </c>
      <c r="D4387">
        <v>0</v>
      </c>
      <c r="E4387">
        <v>0</v>
      </c>
      <c r="F4387">
        <v>0</v>
      </c>
      <c r="G4387">
        <v>0</v>
      </c>
      <c r="H4387">
        <v>0</v>
      </c>
      <c r="I4387">
        <v>43</v>
      </c>
      <c r="J4387" t="s">
        <v>1276</v>
      </c>
      <c r="K4387" t="str">
        <f>INDEX('Planning Periods'!$O$2:$O$540,MATCH('Table B Values'!A4387,'Planning Periods'!$A$2:$A$540,0))</f>
        <v>Santa Clara County</v>
      </c>
    </row>
    <row r="4388" spans="1:11">
      <c r="A4388" t="s">
        <v>1072</v>
      </c>
      <c r="B4388">
        <v>2013</v>
      </c>
      <c r="C4388">
        <v>12</v>
      </c>
      <c r="D4388">
        <v>0</v>
      </c>
      <c r="E4388">
        <v>0</v>
      </c>
      <c r="F4388">
        <v>0</v>
      </c>
      <c r="G4388">
        <v>0</v>
      </c>
      <c r="H4388">
        <v>0</v>
      </c>
      <c r="I4388">
        <v>113</v>
      </c>
      <c r="J4388" t="s">
        <v>1276</v>
      </c>
      <c r="K4388" t="str">
        <f>INDEX('Planning Periods'!$O$2:$O$540,MATCH('Table B Values'!A4388,'Planning Periods'!$A$2:$A$540,0))</f>
        <v>San Diego County</v>
      </c>
    </row>
    <row r="4389" spans="1:11">
      <c r="A4389" t="s">
        <v>1082</v>
      </c>
      <c r="B4389">
        <v>2013</v>
      </c>
      <c r="C4389">
        <v>0</v>
      </c>
      <c r="D4389">
        <v>0</v>
      </c>
      <c r="E4389">
        <v>0</v>
      </c>
      <c r="F4389">
        <v>10</v>
      </c>
      <c r="G4389">
        <v>0</v>
      </c>
      <c r="H4389">
        <v>10</v>
      </c>
      <c r="I4389">
        <v>270</v>
      </c>
      <c r="J4389" t="s">
        <v>1276</v>
      </c>
      <c r="K4389" t="str">
        <f>INDEX('Planning Periods'!$O$2:$O$540,MATCH('Table B Values'!A4389,'Planning Periods'!$A$2:$A$540,0))</f>
        <v>Contra Costa County</v>
      </c>
    </row>
    <row r="4390" spans="1:11">
      <c r="A4390" t="s">
        <v>1076</v>
      </c>
      <c r="B4390">
        <v>2013</v>
      </c>
      <c r="C4390">
        <v>0</v>
      </c>
      <c r="D4390">
        <v>0</v>
      </c>
      <c r="E4390">
        <v>0</v>
      </c>
      <c r="F4390">
        <v>0</v>
      </c>
      <c r="G4390">
        <v>0</v>
      </c>
      <c r="H4390">
        <v>1</v>
      </c>
      <c r="I4390">
        <v>0</v>
      </c>
      <c r="J4390" t="s">
        <v>1276</v>
      </c>
      <c r="K4390" t="str">
        <f>INDEX('Planning Periods'!$O$2:$O$540,MATCH('Table B Values'!A4390,'Planning Periods'!$A$2:$A$540,0))</f>
        <v>Kings County</v>
      </c>
    </row>
    <row r="4391" spans="1:11">
      <c r="A4391" t="s">
        <v>816</v>
      </c>
      <c r="B4391">
        <v>2013</v>
      </c>
      <c r="C4391">
        <v>42</v>
      </c>
      <c r="D4391">
        <v>0</v>
      </c>
      <c r="E4391">
        <v>19</v>
      </c>
      <c r="F4391">
        <v>0</v>
      </c>
      <c r="G4391">
        <v>0</v>
      </c>
      <c r="H4391">
        <v>92</v>
      </c>
      <c r="I4391">
        <v>0</v>
      </c>
      <c r="J4391" t="s">
        <v>1276</v>
      </c>
      <c r="K4391" t="str">
        <f>INDEX('Planning Periods'!$O$2:$O$540,MATCH('Table B Values'!A4391,'Planning Periods'!$A$2:$A$540,0))</f>
        <v>Riverside County</v>
      </c>
    </row>
    <row r="4392" spans="1:11">
      <c r="A4392" t="s">
        <v>1165</v>
      </c>
      <c r="B4392">
        <v>2013</v>
      </c>
      <c r="C4392">
        <v>33</v>
      </c>
      <c r="D4392">
        <v>0</v>
      </c>
      <c r="E4392">
        <v>10</v>
      </c>
      <c r="F4392">
        <v>0</v>
      </c>
      <c r="G4392">
        <v>0</v>
      </c>
      <c r="H4392">
        <v>9</v>
      </c>
      <c r="I4392">
        <v>310</v>
      </c>
      <c r="J4392" t="s">
        <v>1276</v>
      </c>
      <c r="K4392" t="str">
        <f>INDEX('Planning Periods'!$O$2:$O$540,MATCH('Table B Values'!A4392,'Planning Periods'!$A$2:$A$540,0))</f>
        <v>Santa Clara County</v>
      </c>
    </row>
    <row r="4393" spans="1:11">
      <c r="A4393" t="s">
        <v>1166</v>
      </c>
      <c r="B4393">
        <v>2013</v>
      </c>
      <c r="C4393">
        <v>0</v>
      </c>
      <c r="D4393">
        <v>0</v>
      </c>
      <c r="E4393">
        <v>0</v>
      </c>
      <c r="F4393">
        <v>0</v>
      </c>
      <c r="G4393">
        <v>0</v>
      </c>
      <c r="H4393">
        <v>0</v>
      </c>
      <c r="I4393">
        <v>6</v>
      </c>
      <c r="J4393" t="s">
        <v>1276</v>
      </c>
      <c r="K4393" t="str">
        <f>INDEX('Planning Periods'!$O$2:$O$540,MATCH('Table B Values'!A4393,'Planning Periods'!$A$2:$A$540,0))</f>
        <v>Santa Cruz County</v>
      </c>
    </row>
    <row r="4394" spans="1:11">
      <c r="A4394" t="s">
        <v>1085</v>
      </c>
      <c r="B4394">
        <v>2013</v>
      </c>
      <c r="C4394">
        <v>35</v>
      </c>
      <c r="D4394">
        <v>0</v>
      </c>
      <c r="E4394">
        <v>27</v>
      </c>
      <c r="F4394">
        <v>2</v>
      </c>
      <c r="G4394">
        <v>0</v>
      </c>
      <c r="H4394">
        <v>104</v>
      </c>
      <c r="I4394">
        <v>1136</v>
      </c>
      <c r="J4394" t="s">
        <v>1276</v>
      </c>
      <c r="K4394" t="str">
        <f>INDEX('Planning Periods'!$O$2:$O$540,MATCH('Table B Values'!A4394,'Planning Periods'!$A$2:$A$540,0))</f>
        <v>San Diego County</v>
      </c>
    </row>
    <row r="4395" spans="1:11">
      <c r="A4395" t="s">
        <v>1269</v>
      </c>
      <c r="B4395">
        <v>2013</v>
      </c>
      <c r="C4395">
        <v>0</v>
      </c>
      <c r="D4395">
        <v>0</v>
      </c>
      <c r="E4395">
        <v>0</v>
      </c>
      <c r="F4395">
        <v>0</v>
      </c>
      <c r="G4395">
        <v>0</v>
      </c>
      <c r="H4395">
        <v>0</v>
      </c>
      <c r="I4395">
        <v>2</v>
      </c>
      <c r="J4395" t="s">
        <v>1276</v>
      </c>
      <c r="K4395" t="str">
        <f>INDEX('Planning Periods'!$O$2:$O$540,MATCH('Table B Values'!A4395,'Planning Periods'!$A$2:$A$540,0))</f>
        <v>Napa County</v>
      </c>
    </row>
    <row r="4396" spans="1:11">
      <c r="A4396" t="s">
        <v>955</v>
      </c>
      <c r="B4396">
        <v>2013</v>
      </c>
      <c r="C4396">
        <v>46</v>
      </c>
      <c r="D4396">
        <v>0</v>
      </c>
      <c r="E4396">
        <v>24</v>
      </c>
      <c r="F4396">
        <v>0</v>
      </c>
      <c r="G4396">
        <v>0</v>
      </c>
      <c r="H4396">
        <v>0</v>
      </c>
      <c r="I4396">
        <v>29</v>
      </c>
      <c r="J4396" t="s">
        <v>1276</v>
      </c>
      <c r="K4396" t="str">
        <f>INDEX('Planning Periods'!$O$2:$O$540,MATCH('Table B Values'!A4396,'Planning Periods'!$A$2:$A$540,0))</f>
        <v>Orange County</v>
      </c>
    </row>
    <row r="4397" spans="1:11">
      <c r="A4397" t="s">
        <v>1114</v>
      </c>
      <c r="B4397">
        <v>2013</v>
      </c>
      <c r="C4397">
        <v>0</v>
      </c>
      <c r="D4397">
        <v>0</v>
      </c>
      <c r="E4397">
        <v>0</v>
      </c>
      <c r="F4397">
        <v>0</v>
      </c>
      <c r="G4397">
        <v>0</v>
      </c>
      <c r="H4397">
        <v>0</v>
      </c>
      <c r="I4397">
        <v>2</v>
      </c>
      <c r="J4397" t="s">
        <v>1276</v>
      </c>
      <c r="K4397" t="str">
        <f>INDEX('Planning Periods'!$O$2:$O$540,MATCH('Table B Values'!A4397,'Planning Periods'!$A$2:$A$540,0))</f>
        <v>Los Angeles County</v>
      </c>
    </row>
    <row r="4398" spans="1:11">
      <c r="A4398" t="s">
        <v>1296</v>
      </c>
      <c r="B4398">
        <v>2013</v>
      </c>
      <c r="C4398">
        <v>0</v>
      </c>
      <c r="D4398">
        <v>0</v>
      </c>
      <c r="E4398">
        <v>0</v>
      </c>
      <c r="F4398">
        <v>0</v>
      </c>
      <c r="G4398">
        <v>0</v>
      </c>
      <c r="H4398">
        <v>29</v>
      </c>
      <c r="I4398">
        <v>0</v>
      </c>
      <c r="J4398" t="s">
        <v>1276</v>
      </c>
      <c r="K4398" t="str">
        <f>INDEX('Planning Periods'!$O$2:$O$540,MATCH('Table B Values'!A4398,'Planning Periods'!$A$2:$A$540,0))</f>
        <v>Imperial County</v>
      </c>
    </row>
    <row r="4399" spans="1:11">
      <c r="A4399" t="s">
        <v>1164</v>
      </c>
      <c r="B4399">
        <v>2013</v>
      </c>
      <c r="C4399">
        <v>0</v>
      </c>
      <c r="D4399">
        <v>0</v>
      </c>
      <c r="E4399">
        <v>0</v>
      </c>
      <c r="F4399">
        <v>0</v>
      </c>
      <c r="G4399">
        <v>0</v>
      </c>
      <c r="H4399">
        <v>4</v>
      </c>
      <c r="I4399">
        <v>0</v>
      </c>
      <c r="J4399" t="s">
        <v>1276</v>
      </c>
      <c r="K4399" t="str">
        <f>INDEX('Planning Periods'!$O$2:$O$540,MATCH('Table B Values'!A4399,'Planning Periods'!$A$2:$A$540,0))</f>
        <v>Santa Barbara County</v>
      </c>
    </row>
    <row r="4400" spans="1:11">
      <c r="A4400" t="s">
        <v>1097</v>
      </c>
      <c r="B4400">
        <v>2013</v>
      </c>
      <c r="C4400">
        <v>133</v>
      </c>
      <c r="D4400">
        <v>0</v>
      </c>
      <c r="E4400">
        <v>0</v>
      </c>
      <c r="F4400">
        <v>0</v>
      </c>
      <c r="G4400">
        <v>0</v>
      </c>
      <c r="H4400">
        <v>5</v>
      </c>
      <c r="I4400" s="359">
        <v>980</v>
      </c>
      <c r="J4400" t="s">
        <v>1276</v>
      </c>
      <c r="K4400" t="str">
        <f>INDEX('Planning Periods'!$O$2:$O$540,MATCH('Table B Values'!A4400,'Planning Periods'!$A$2:$A$540,0))</f>
        <v>San Bernardino County</v>
      </c>
    </row>
    <row r="4401" spans="1:11">
      <c r="A4401" t="s">
        <v>927</v>
      </c>
      <c r="B4401">
        <v>2013</v>
      </c>
      <c r="C4401">
        <v>0</v>
      </c>
      <c r="D4401">
        <v>0</v>
      </c>
      <c r="E4401">
        <v>0</v>
      </c>
      <c r="F4401">
        <v>0</v>
      </c>
      <c r="G4401">
        <v>0</v>
      </c>
      <c r="H4401">
        <v>0</v>
      </c>
      <c r="I4401">
        <v>23</v>
      </c>
      <c r="J4401" t="s">
        <v>1276</v>
      </c>
      <c r="K4401" t="str">
        <f>INDEX('Planning Periods'!$O$2:$O$540,MATCH('Table B Values'!A4401,'Planning Periods'!$A$2:$A$540,0))</f>
        <v>San Bernardino County</v>
      </c>
    </row>
    <row r="4402" spans="1:11">
      <c r="A4402" t="s">
        <v>836</v>
      </c>
      <c r="B4402">
        <v>2013</v>
      </c>
      <c r="C4402">
        <v>69</v>
      </c>
      <c r="D4402">
        <v>0</v>
      </c>
      <c r="E4402">
        <v>371</v>
      </c>
      <c r="F4402">
        <v>0</v>
      </c>
      <c r="G4402">
        <v>0</v>
      </c>
      <c r="H4402">
        <v>302</v>
      </c>
      <c r="I4402">
        <v>2300</v>
      </c>
      <c r="J4402" t="s">
        <v>1276</v>
      </c>
      <c r="K4402" t="str">
        <f>INDEX('Planning Periods'!$O$2:$O$540,MATCH('Table B Values'!A4402,'Planning Periods'!$A$2:$A$540,0))</f>
        <v>San Diego County</v>
      </c>
    </row>
    <row r="4403" spans="1:11">
      <c r="A4403" t="s">
        <v>838</v>
      </c>
      <c r="B4403">
        <v>2013</v>
      </c>
      <c r="C4403">
        <v>24</v>
      </c>
      <c r="D4403">
        <v>0</v>
      </c>
      <c r="E4403">
        <v>66</v>
      </c>
      <c r="F4403">
        <v>0</v>
      </c>
      <c r="G4403">
        <v>0</v>
      </c>
      <c r="H4403">
        <v>0</v>
      </c>
      <c r="I4403" s="359">
        <v>300</v>
      </c>
      <c r="J4403" t="s">
        <v>1276</v>
      </c>
      <c r="K4403" t="str">
        <f>INDEX('Planning Periods'!$O$2:$O$540,MATCH('Table B Values'!A4403,'Planning Periods'!$A$2:$A$540,0))</f>
        <v>Butte County</v>
      </c>
    </row>
    <row r="4404" spans="1:11">
      <c r="A4404" t="s">
        <v>1087</v>
      </c>
      <c r="B4404">
        <v>2013</v>
      </c>
      <c r="C4404">
        <v>4</v>
      </c>
      <c r="D4404">
        <v>0</v>
      </c>
      <c r="E4404">
        <v>18</v>
      </c>
      <c r="F4404">
        <v>0</v>
      </c>
      <c r="G4404">
        <v>0</v>
      </c>
      <c r="H4404">
        <v>17</v>
      </c>
      <c r="I4404">
        <v>13</v>
      </c>
      <c r="J4404" t="s">
        <v>1276</v>
      </c>
      <c r="K4404" t="str">
        <f>INDEX('Planning Periods'!$O$2:$O$540,MATCH('Table B Values'!A4404,'Planning Periods'!$A$2:$A$540,0))</f>
        <v>Los Angeles County</v>
      </c>
    </row>
    <row r="4405" spans="1:11">
      <c r="A4405" t="s">
        <v>1095</v>
      </c>
      <c r="B4405">
        <v>2013</v>
      </c>
      <c r="C4405">
        <v>0</v>
      </c>
      <c r="D4405">
        <v>0</v>
      </c>
      <c r="E4405">
        <v>0</v>
      </c>
      <c r="F4405">
        <v>0</v>
      </c>
      <c r="G4405">
        <v>0</v>
      </c>
      <c r="H4405">
        <v>7</v>
      </c>
      <c r="I4405">
        <v>0</v>
      </c>
      <c r="J4405" t="s">
        <v>1276</v>
      </c>
      <c r="K4405" t="str">
        <f>INDEX('Planning Periods'!$O$2:$O$540,MATCH('Table B Values'!A4405,'Planning Periods'!$A$2:$A$540,0))</f>
        <v>Riverside County</v>
      </c>
    </row>
    <row r="4406" spans="1:11">
      <c r="A4406" t="s">
        <v>1101</v>
      </c>
      <c r="B4406">
        <v>2013</v>
      </c>
      <c r="C4406">
        <v>0</v>
      </c>
      <c r="D4406">
        <v>0</v>
      </c>
      <c r="E4406">
        <v>0</v>
      </c>
      <c r="F4406">
        <v>0</v>
      </c>
      <c r="G4406">
        <v>0</v>
      </c>
      <c r="H4406">
        <v>0</v>
      </c>
      <c r="I4406">
        <v>0</v>
      </c>
      <c r="J4406" t="s">
        <v>1276</v>
      </c>
      <c r="K4406" t="str">
        <f>INDEX('Planning Periods'!$O$2:$O$540,MATCH('Table B Values'!A4406,'Planning Periods'!$A$2:$A$540,0))</f>
        <v>Los Angeles County</v>
      </c>
    </row>
    <row r="4407" spans="1:11">
      <c r="A4407" t="s">
        <v>1203</v>
      </c>
      <c r="B4407">
        <v>2013</v>
      </c>
      <c r="C4407">
        <v>35</v>
      </c>
      <c r="D4407">
        <v>3</v>
      </c>
      <c r="E4407">
        <v>0</v>
      </c>
      <c r="F4407">
        <v>3</v>
      </c>
      <c r="G4407">
        <v>0</v>
      </c>
      <c r="H4407">
        <v>12</v>
      </c>
      <c r="I4407">
        <v>259</v>
      </c>
      <c r="J4407" t="s">
        <v>1276</v>
      </c>
      <c r="K4407" t="str">
        <f>INDEX('Planning Periods'!$O$2:$O$540,MATCH('Table B Values'!A4407,'Planning Periods'!$A$2:$A$540,0))</f>
        <v>Alameda County</v>
      </c>
    </row>
    <row r="4408" spans="1:11">
      <c r="A4408" t="s">
        <v>1287</v>
      </c>
      <c r="B4408">
        <v>2013</v>
      </c>
      <c r="C4408">
        <v>0</v>
      </c>
      <c r="D4408">
        <v>0</v>
      </c>
      <c r="E4408">
        <v>0</v>
      </c>
      <c r="F4408">
        <v>0</v>
      </c>
      <c r="G4408">
        <v>0</v>
      </c>
      <c r="H4408">
        <v>0</v>
      </c>
      <c r="I4408">
        <v>0</v>
      </c>
      <c r="J4408" t="s">
        <v>1276</v>
      </c>
      <c r="K4408" t="str">
        <f>INDEX('Planning Periods'!$O$2:$O$540,MATCH('Table B Values'!A4408,'Planning Periods'!$A$2:$A$540,0))</f>
        <v>Mendocino County</v>
      </c>
    </row>
    <row r="4409" spans="1:11">
      <c r="A4409" t="s">
        <v>1226</v>
      </c>
      <c r="B4409">
        <v>2013</v>
      </c>
      <c r="C4409">
        <v>0</v>
      </c>
      <c r="D4409">
        <v>0</v>
      </c>
      <c r="E4409">
        <v>0</v>
      </c>
      <c r="F4409">
        <v>0</v>
      </c>
      <c r="G4409">
        <v>0</v>
      </c>
      <c r="H4409">
        <v>24</v>
      </c>
      <c r="I4409">
        <v>10</v>
      </c>
      <c r="J4409" t="s">
        <v>1276</v>
      </c>
      <c r="K4409" t="str">
        <f>INDEX('Planning Periods'!$O$2:$O$540,MATCH('Table B Values'!A4409,'Planning Periods'!$A$2:$A$540,0))</f>
        <v>Tulare County</v>
      </c>
    </row>
    <row r="4410" spans="1:11">
      <c r="A4410" t="s">
        <v>1202</v>
      </c>
      <c r="B4410">
        <v>2013</v>
      </c>
      <c r="C4410">
        <v>0</v>
      </c>
      <c r="D4410">
        <v>0</v>
      </c>
      <c r="E4410">
        <v>0</v>
      </c>
      <c r="F4410">
        <v>0</v>
      </c>
      <c r="G4410">
        <v>0</v>
      </c>
      <c r="H4410">
        <v>0</v>
      </c>
      <c r="I4410">
        <v>3</v>
      </c>
      <c r="J4410" t="s">
        <v>1276</v>
      </c>
      <c r="K4410" t="str">
        <f>INDEX('Planning Periods'!$O$2:$O$540,MATCH('Table B Values'!A4410,'Planning Periods'!$A$2:$A$540,0))</f>
        <v>Contra Costa County</v>
      </c>
    </row>
    <row r="4411" spans="1:11">
      <c r="A4411" t="s">
        <v>791</v>
      </c>
      <c r="B4411">
        <v>2013</v>
      </c>
      <c r="C4411">
        <v>0</v>
      </c>
      <c r="D4411">
        <v>0</v>
      </c>
      <c r="E4411">
        <v>0</v>
      </c>
      <c r="F4411">
        <v>0</v>
      </c>
      <c r="G4411">
        <v>0</v>
      </c>
      <c r="H4411">
        <v>0</v>
      </c>
      <c r="I4411">
        <v>2</v>
      </c>
      <c r="J4411" t="s">
        <v>1276</v>
      </c>
      <c r="K4411" t="str">
        <f>INDEX('Planning Periods'!$O$2:$O$540,MATCH('Table B Values'!A4411,'Planning Periods'!$A$2:$A$540,0))</f>
        <v>Orange County</v>
      </c>
    </row>
    <row r="4412" spans="1:11">
      <c r="A4412" t="s">
        <v>794</v>
      </c>
      <c r="B4412">
        <v>2013</v>
      </c>
      <c r="C4412">
        <v>0</v>
      </c>
      <c r="D4412">
        <v>0</v>
      </c>
      <c r="E4412">
        <v>4</v>
      </c>
      <c r="F4412">
        <v>14</v>
      </c>
      <c r="G4412">
        <v>0</v>
      </c>
      <c r="H4412">
        <v>2</v>
      </c>
      <c r="I4412">
        <v>241</v>
      </c>
      <c r="J4412" t="s">
        <v>1276</v>
      </c>
      <c r="K4412" t="str">
        <f>INDEX('Planning Periods'!$O$2:$O$540,MATCH('Table B Values'!A4412,'Planning Periods'!$A$2:$A$540,0))</f>
        <v>Placer County</v>
      </c>
    </row>
    <row r="4413" spans="1:11">
      <c r="A4413" t="s">
        <v>852</v>
      </c>
      <c r="B4413">
        <v>2013</v>
      </c>
      <c r="C4413">
        <v>0</v>
      </c>
      <c r="D4413">
        <v>0</v>
      </c>
      <c r="E4413">
        <v>0</v>
      </c>
      <c r="F4413">
        <v>0</v>
      </c>
      <c r="G4413">
        <v>0</v>
      </c>
      <c r="H4413">
        <v>5</v>
      </c>
      <c r="I4413">
        <v>47</v>
      </c>
      <c r="J4413" t="s">
        <v>1276</v>
      </c>
      <c r="K4413" t="str">
        <f>INDEX('Planning Periods'!$O$2:$O$540,MATCH('Table B Values'!A4413,'Planning Periods'!$A$2:$A$540,0))</f>
        <v>El Dorado County</v>
      </c>
    </row>
    <row r="4414" spans="1:11">
      <c r="A4414" t="s">
        <v>863</v>
      </c>
      <c r="B4414">
        <v>2013</v>
      </c>
      <c r="C4414">
        <v>26</v>
      </c>
      <c r="D4414">
        <v>0</v>
      </c>
      <c r="E4414">
        <v>26</v>
      </c>
      <c r="F4414">
        <v>0</v>
      </c>
      <c r="G4414">
        <v>0</v>
      </c>
      <c r="H4414">
        <v>0</v>
      </c>
      <c r="I4414">
        <v>64</v>
      </c>
      <c r="J4414" t="s">
        <v>1276</v>
      </c>
      <c r="K4414" t="str">
        <f>INDEX('Planning Periods'!$O$2:$O$540,MATCH('Table B Values'!A4414,'Planning Periods'!$A$2:$A$540,0))</f>
        <v>San Diego County</v>
      </c>
    </row>
    <row r="4415" spans="1:11">
      <c r="A4415" t="s">
        <v>835</v>
      </c>
      <c r="B4415">
        <v>2013</v>
      </c>
      <c r="C4415">
        <v>0</v>
      </c>
      <c r="D4415">
        <v>0</v>
      </c>
      <c r="E4415">
        <v>13</v>
      </c>
      <c r="F4415">
        <v>0</v>
      </c>
      <c r="G4415">
        <v>0</v>
      </c>
      <c r="H4415">
        <v>0</v>
      </c>
      <c r="I4415">
        <v>0</v>
      </c>
      <c r="J4415" t="s">
        <v>1276</v>
      </c>
      <c r="K4415" t="str">
        <f>INDEX('Planning Periods'!$O$2:$O$540,MATCH('Table B Values'!A4415,'Planning Periods'!$A$2:$A$540,0))</f>
        <v>Tehama County</v>
      </c>
    </row>
    <row r="4416" spans="1:11">
      <c r="A4416" t="s">
        <v>795</v>
      </c>
      <c r="B4416">
        <v>2013</v>
      </c>
      <c r="C4416">
        <v>0</v>
      </c>
      <c r="D4416">
        <v>0</v>
      </c>
      <c r="E4416">
        <v>4</v>
      </c>
      <c r="F4416">
        <v>0</v>
      </c>
      <c r="G4416">
        <v>0</v>
      </c>
      <c r="H4416">
        <v>14</v>
      </c>
      <c r="I4416">
        <v>90</v>
      </c>
      <c r="J4416" t="s">
        <v>1276</v>
      </c>
      <c r="K4416" t="str">
        <f>INDEX('Planning Periods'!$O$2:$O$540,MATCH('Table B Values'!A4416,'Planning Periods'!$A$2:$A$540,0))</f>
        <v>Shasta County</v>
      </c>
    </row>
    <row r="4417" spans="1:11">
      <c r="A4417" t="s">
        <v>837</v>
      </c>
      <c r="B4417">
        <v>2013</v>
      </c>
      <c r="C4417">
        <v>0</v>
      </c>
      <c r="D4417">
        <v>0</v>
      </c>
      <c r="E4417">
        <v>0</v>
      </c>
      <c r="F4417">
        <v>0</v>
      </c>
      <c r="G4417">
        <v>0</v>
      </c>
      <c r="H4417">
        <v>0</v>
      </c>
      <c r="I4417">
        <v>-5</v>
      </c>
      <c r="J4417" t="s">
        <v>1276</v>
      </c>
      <c r="K4417" t="str">
        <f>INDEX('Planning Periods'!$O$2:$O$540,MATCH('Table B Values'!A4417,'Planning Periods'!$A$2:$A$540,0))</f>
        <v>Los Angeles County</v>
      </c>
    </row>
    <row r="4418" spans="1:11">
      <c r="A4418" t="s">
        <v>1288</v>
      </c>
      <c r="B4418">
        <v>2013</v>
      </c>
      <c r="C4418">
        <v>0</v>
      </c>
      <c r="D4418">
        <v>0</v>
      </c>
      <c r="E4418">
        <v>0</v>
      </c>
      <c r="F4418">
        <v>0</v>
      </c>
      <c r="G4418">
        <v>0</v>
      </c>
      <c r="H4418">
        <v>0</v>
      </c>
      <c r="I4418">
        <v>0</v>
      </c>
      <c r="J4418" t="s">
        <v>1276</v>
      </c>
      <c r="K4418" t="str">
        <f>INDEX('Planning Periods'!$O$2:$O$540,MATCH('Table B Values'!A4418,'Planning Periods'!$A$2:$A$540,0))</f>
        <v>Orange County</v>
      </c>
    </row>
    <row r="4419" spans="1:11">
      <c r="A4419" t="s">
        <v>866</v>
      </c>
      <c r="B4419">
        <v>2013</v>
      </c>
      <c r="C4419">
        <v>0</v>
      </c>
      <c r="D4419">
        <v>0</v>
      </c>
      <c r="E4419">
        <v>0</v>
      </c>
      <c r="F4419">
        <v>0</v>
      </c>
      <c r="G4419">
        <v>0</v>
      </c>
      <c r="H4419">
        <v>0</v>
      </c>
      <c r="I4419">
        <v>331</v>
      </c>
      <c r="J4419" t="s">
        <v>1276</v>
      </c>
      <c r="K4419" t="str">
        <f>INDEX('Planning Periods'!$O$2:$O$540,MATCH('Table B Values'!A4419,'Planning Periods'!$A$2:$A$540,0))</f>
        <v>Sacramento County</v>
      </c>
    </row>
    <row r="4420" spans="1:11">
      <c r="A4420" t="s">
        <v>858</v>
      </c>
      <c r="B4420">
        <v>2013</v>
      </c>
      <c r="C4420">
        <v>0</v>
      </c>
      <c r="D4420">
        <v>0</v>
      </c>
      <c r="E4420">
        <v>0</v>
      </c>
      <c r="F4420">
        <v>0</v>
      </c>
      <c r="G4420">
        <v>0</v>
      </c>
      <c r="H4420">
        <v>0</v>
      </c>
      <c r="I4420">
        <v>604</v>
      </c>
      <c r="J4420" t="s">
        <v>1276</v>
      </c>
      <c r="K4420" t="str">
        <f>INDEX('Planning Periods'!$O$2:$O$540,MATCH('Table B Values'!A4420,'Planning Periods'!$A$2:$A$540,0))</f>
        <v>San Bernardino County</v>
      </c>
    </row>
    <row r="4421" spans="1:11">
      <c r="A4421" t="s">
        <v>832</v>
      </c>
      <c r="B4421">
        <v>2013</v>
      </c>
      <c r="C4421">
        <v>0</v>
      </c>
      <c r="D4421">
        <v>0</v>
      </c>
      <c r="E4421">
        <v>0</v>
      </c>
      <c r="F4421">
        <v>0</v>
      </c>
      <c r="G4421">
        <v>0</v>
      </c>
      <c r="H4421">
        <v>8</v>
      </c>
      <c r="I4421">
        <v>0</v>
      </c>
      <c r="J4421" t="s">
        <v>1276</v>
      </c>
      <c r="K4421" t="str">
        <f>INDEX('Planning Periods'!$O$2:$O$540,MATCH('Table B Values'!A4421,'Planning Periods'!$A$2:$A$540,0))</f>
        <v>Los Angeles County</v>
      </c>
    </row>
    <row r="4422" spans="1:11">
      <c r="A4422" t="s">
        <v>818</v>
      </c>
      <c r="B4422">
        <v>2013</v>
      </c>
      <c r="C4422">
        <v>0</v>
      </c>
      <c r="D4422">
        <v>0</v>
      </c>
      <c r="E4422">
        <v>0</v>
      </c>
      <c r="F4422">
        <v>0</v>
      </c>
      <c r="G4422">
        <v>0</v>
      </c>
      <c r="H4422">
        <v>0</v>
      </c>
      <c r="I4422">
        <v>0</v>
      </c>
      <c r="J4422" t="s">
        <v>1276</v>
      </c>
      <c r="K4422" t="str">
        <f>INDEX('Planning Periods'!$O$2:$O$540,MATCH('Table B Values'!A4422,'Planning Periods'!$A$2:$A$540,0))</f>
        <v>Riverside County</v>
      </c>
    </row>
    <row r="4423" spans="1:11">
      <c r="A4423" t="s">
        <v>821</v>
      </c>
      <c r="B4423">
        <v>2013</v>
      </c>
      <c r="C4423">
        <v>0</v>
      </c>
      <c r="D4423">
        <v>0</v>
      </c>
      <c r="E4423">
        <v>0</v>
      </c>
      <c r="F4423">
        <v>0</v>
      </c>
      <c r="G4423">
        <v>0</v>
      </c>
      <c r="H4423">
        <v>0</v>
      </c>
      <c r="I4423">
        <v>29</v>
      </c>
      <c r="J4423" t="s">
        <v>1276</v>
      </c>
      <c r="K4423" t="str">
        <f>INDEX('Planning Periods'!$O$2:$O$540,MATCH('Table B Values'!A4423,'Planning Periods'!$A$2:$A$540,0))</f>
        <v>Los Angeles County</v>
      </c>
    </row>
    <row r="4424" spans="1:11">
      <c r="A4424" t="s">
        <v>1211</v>
      </c>
      <c r="B4424">
        <v>2013</v>
      </c>
      <c r="C4424">
        <v>0</v>
      </c>
      <c r="D4424">
        <v>0</v>
      </c>
      <c r="E4424">
        <v>0</v>
      </c>
      <c r="F4424">
        <v>0</v>
      </c>
      <c r="G4424">
        <v>0</v>
      </c>
      <c r="H4424">
        <v>5</v>
      </c>
      <c r="I4424">
        <v>23</v>
      </c>
      <c r="J4424" t="s">
        <v>1276</v>
      </c>
      <c r="K4424" t="str">
        <f>INDEX('Planning Periods'!$O$2:$O$540,MATCH('Table B Values'!A4424,'Planning Periods'!$A$2:$A$540,0))</f>
        <v>Santa Clara County</v>
      </c>
    </row>
    <row r="4425" spans="1:11">
      <c r="A4425" t="s">
        <v>826</v>
      </c>
      <c r="B4425">
        <v>2013</v>
      </c>
      <c r="C4425">
        <v>0</v>
      </c>
      <c r="D4425">
        <v>0</v>
      </c>
      <c r="E4425">
        <v>0</v>
      </c>
      <c r="F4425">
        <v>0</v>
      </c>
      <c r="G4425">
        <v>0</v>
      </c>
      <c r="H4425">
        <v>0</v>
      </c>
      <c r="I4425">
        <v>132</v>
      </c>
      <c r="J4425" t="s">
        <v>1276</v>
      </c>
      <c r="K4425" t="str">
        <f>INDEX('Planning Periods'!$O$2:$O$540,MATCH('Table B Values'!A4425,'Planning Periods'!$A$2:$A$540,0))</f>
        <v>Riverside County</v>
      </c>
    </row>
    <row r="4426" spans="1:11">
      <c r="A4426" t="s">
        <v>815</v>
      </c>
      <c r="B4426">
        <v>2013</v>
      </c>
      <c r="C4426">
        <v>0</v>
      </c>
      <c r="D4426">
        <v>0</v>
      </c>
      <c r="E4426">
        <v>0</v>
      </c>
      <c r="F4426">
        <v>0</v>
      </c>
      <c r="G4426">
        <v>0</v>
      </c>
      <c r="H4426">
        <v>0</v>
      </c>
      <c r="I4426">
        <v>5</v>
      </c>
      <c r="J4426" t="s">
        <v>1276</v>
      </c>
      <c r="K4426" t="str">
        <f>INDEX('Planning Periods'!$O$2:$O$540,MATCH('Table B Values'!A4426,'Planning Periods'!$A$2:$A$540,0))</f>
        <v>Butte County</v>
      </c>
    </row>
    <row r="4427" spans="1:11">
      <c r="A4427" t="s">
        <v>824</v>
      </c>
      <c r="B4427">
        <v>2013</v>
      </c>
      <c r="C4427">
        <v>97</v>
      </c>
      <c r="D4427">
        <v>0</v>
      </c>
      <c r="E4427">
        <v>67</v>
      </c>
      <c r="F4427">
        <v>0</v>
      </c>
      <c r="G4427">
        <v>0</v>
      </c>
      <c r="H4427">
        <v>676</v>
      </c>
      <c r="I4427" s="359">
        <v>13</v>
      </c>
      <c r="J4427" t="s">
        <v>1276</v>
      </c>
      <c r="K4427" t="str">
        <f>INDEX('Planning Periods'!$O$2:$O$540,MATCH('Table B Values'!A4427,'Planning Periods'!$A$2:$A$540,0))</f>
        <v>Ventura County</v>
      </c>
    </row>
    <row r="4428" spans="1:11">
      <c r="A4428" t="s">
        <v>1215</v>
      </c>
      <c r="B4428">
        <v>2013</v>
      </c>
      <c r="C4428">
        <v>1</v>
      </c>
      <c r="D4428">
        <v>0</v>
      </c>
      <c r="E4428">
        <v>0</v>
      </c>
      <c r="F4428">
        <v>0</v>
      </c>
      <c r="G4428">
        <v>0</v>
      </c>
      <c r="H4428">
        <v>0</v>
      </c>
      <c r="I4428" s="359">
        <v>2</v>
      </c>
      <c r="J4428" t="s">
        <v>1276</v>
      </c>
      <c r="K4428" t="str">
        <f>INDEX('Planning Periods'!$O$2:$O$540,MATCH('Table B Values'!A4428,'Planning Periods'!$A$2:$A$540,0))</f>
        <v>San Mateo County</v>
      </c>
    </row>
    <row r="4429" spans="1:11">
      <c r="A4429" t="s">
        <v>1212</v>
      </c>
      <c r="B4429">
        <v>2013</v>
      </c>
      <c r="C4429">
        <v>0</v>
      </c>
      <c r="D4429">
        <v>0</v>
      </c>
      <c r="E4429">
        <v>0</v>
      </c>
      <c r="F4429">
        <v>0</v>
      </c>
      <c r="G4429">
        <v>0</v>
      </c>
      <c r="H4429">
        <v>0</v>
      </c>
      <c r="I4429">
        <v>0</v>
      </c>
      <c r="J4429" t="s">
        <v>1276</v>
      </c>
      <c r="K4429" t="str">
        <f>INDEX('Planning Periods'!$O$2:$O$540,MATCH('Table B Values'!A4429,'Planning Periods'!$A$2:$A$540,0))</f>
        <v>Los Angeles County</v>
      </c>
    </row>
    <row r="4430" spans="1:11">
      <c r="A4430" t="s">
        <v>1199</v>
      </c>
      <c r="B4430">
        <v>2013</v>
      </c>
      <c r="C4430">
        <v>65</v>
      </c>
      <c r="D4430">
        <v>0</v>
      </c>
      <c r="E4430">
        <v>0</v>
      </c>
      <c r="F4430">
        <v>0</v>
      </c>
      <c r="G4430">
        <v>0</v>
      </c>
      <c r="H4430">
        <v>1</v>
      </c>
      <c r="I4430">
        <v>88</v>
      </c>
      <c r="J4430" t="s">
        <v>1276</v>
      </c>
      <c r="K4430" t="str">
        <f>INDEX('Planning Periods'!$O$2:$O$540,MATCH('Table B Values'!A4430,'Planning Periods'!$A$2:$A$540,0))</f>
        <v>Sonoma County</v>
      </c>
    </row>
    <row r="4431" spans="1:11">
      <c r="A4431" t="s">
        <v>1204</v>
      </c>
      <c r="B4431">
        <v>2013</v>
      </c>
      <c r="C4431">
        <v>0</v>
      </c>
      <c r="D4431">
        <v>0</v>
      </c>
      <c r="E4431">
        <v>0</v>
      </c>
      <c r="F4431">
        <v>0</v>
      </c>
      <c r="G4431">
        <v>0</v>
      </c>
      <c r="H4431">
        <v>0</v>
      </c>
      <c r="I4431">
        <v>0</v>
      </c>
      <c r="J4431" t="s">
        <v>1276</v>
      </c>
      <c r="K4431" t="str">
        <f>INDEX('Planning Periods'!$O$2:$O$540,MATCH('Table B Values'!A4431,'Planning Periods'!$A$2:$A$540,0))</f>
        <v>Contra Costa County</v>
      </c>
    </row>
    <row r="4432" spans="1:11">
      <c r="A4432" t="s">
        <v>1205</v>
      </c>
      <c r="B4432">
        <v>2013</v>
      </c>
      <c r="C4432">
        <v>0</v>
      </c>
      <c r="D4432">
        <v>0</v>
      </c>
      <c r="E4432">
        <v>0</v>
      </c>
      <c r="F4432">
        <v>0</v>
      </c>
      <c r="G4432">
        <v>0</v>
      </c>
      <c r="H4432">
        <v>189</v>
      </c>
      <c r="I4432">
        <v>0</v>
      </c>
      <c r="J4432" t="s">
        <v>1276</v>
      </c>
      <c r="K4432" t="str">
        <f>INDEX('Planning Periods'!$O$2:$O$540,MATCH('Table B Values'!A4432,'Planning Periods'!$A$2:$A$540,0))</f>
        <v>Contra Costa County</v>
      </c>
    </row>
    <row r="4433" spans="1:11">
      <c r="A4433" t="s">
        <v>788</v>
      </c>
      <c r="B4433">
        <v>2013</v>
      </c>
      <c r="C4433">
        <v>3</v>
      </c>
      <c r="D4433">
        <v>0</v>
      </c>
      <c r="E4433">
        <v>0</v>
      </c>
      <c r="F4433">
        <v>0</v>
      </c>
      <c r="G4433">
        <v>0</v>
      </c>
      <c r="H4433">
        <v>0</v>
      </c>
      <c r="I4433">
        <v>116</v>
      </c>
      <c r="J4433" t="s">
        <v>1276</v>
      </c>
      <c r="K4433" t="str">
        <f>INDEX('Planning Periods'!$O$2:$O$540,MATCH('Table B Values'!A4433,'Planning Periods'!$A$2:$A$540,0))</f>
        <v>Riverside County</v>
      </c>
    </row>
    <row r="4434" spans="1:11">
      <c r="A4434" t="s">
        <v>1200</v>
      </c>
      <c r="B4434">
        <v>2013</v>
      </c>
      <c r="C4434">
        <v>43</v>
      </c>
      <c r="D4434">
        <v>0</v>
      </c>
      <c r="E4434">
        <v>20</v>
      </c>
      <c r="F4434">
        <v>7</v>
      </c>
      <c r="G4434">
        <v>0</v>
      </c>
      <c r="H4434">
        <v>2</v>
      </c>
      <c r="I4434">
        <v>0</v>
      </c>
      <c r="J4434" t="s">
        <v>1276</v>
      </c>
      <c r="K4434" t="str">
        <f>INDEX('Planning Periods'!$O$2:$O$540,MATCH('Table B Values'!A4434,'Planning Periods'!$A$2:$A$540,0))</f>
        <v>Fresno County</v>
      </c>
    </row>
    <row r="4435" spans="1:11">
      <c r="A4435" t="s">
        <v>777</v>
      </c>
      <c r="B4435">
        <v>2013</v>
      </c>
      <c r="C4435">
        <v>4</v>
      </c>
      <c r="D4435">
        <v>0</v>
      </c>
      <c r="E4435">
        <v>0</v>
      </c>
      <c r="F4435">
        <v>0</v>
      </c>
      <c r="G4435">
        <v>0</v>
      </c>
      <c r="H4435">
        <v>0</v>
      </c>
      <c r="I4435">
        <v>142</v>
      </c>
      <c r="J4435" t="s">
        <v>1276</v>
      </c>
      <c r="K4435" t="str">
        <f>INDEX('Planning Periods'!$O$2:$O$540,MATCH('Table B Values'!A4435,'Planning Periods'!$A$2:$A$540,0))</f>
        <v>Los Angeles County</v>
      </c>
    </row>
    <row r="4436" spans="1:11">
      <c r="A4436" t="s">
        <v>780</v>
      </c>
      <c r="B4436">
        <v>2013</v>
      </c>
      <c r="C4436">
        <v>0</v>
      </c>
      <c r="D4436">
        <v>0</v>
      </c>
      <c r="E4436">
        <v>0</v>
      </c>
      <c r="F4436">
        <v>0</v>
      </c>
      <c r="G4436">
        <v>0</v>
      </c>
      <c r="H4436">
        <v>0</v>
      </c>
      <c r="I4436">
        <v>0</v>
      </c>
      <c r="J4436" t="s">
        <v>1276</v>
      </c>
      <c r="K4436" t="str">
        <f>INDEX('Planning Periods'!$O$2:$O$540,MATCH('Table B Values'!A4436,'Planning Periods'!$A$2:$A$540,0))</f>
        <v>San Luis Obispo County</v>
      </c>
    </row>
    <row r="4437" spans="1:11">
      <c r="A4437" t="s">
        <v>1230</v>
      </c>
      <c r="B4437">
        <v>2013</v>
      </c>
      <c r="C4437">
        <v>0</v>
      </c>
      <c r="D4437">
        <v>0</v>
      </c>
      <c r="E4437">
        <v>0</v>
      </c>
      <c r="F4437">
        <v>0</v>
      </c>
      <c r="G4437">
        <v>0</v>
      </c>
      <c r="H4437">
        <v>22</v>
      </c>
      <c r="I4437">
        <v>256</v>
      </c>
      <c r="J4437" t="s">
        <v>1276</v>
      </c>
      <c r="K4437" t="str">
        <f>INDEX('Planning Periods'!$O$2:$O$540,MATCH('Table B Values'!A4437,'Planning Periods'!$A$2:$A$540,0))</f>
        <v>San Mateo County</v>
      </c>
    </row>
    <row r="4438" spans="1:11">
      <c r="A4438" t="s">
        <v>915</v>
      </c>
      <c r="B4438">
        <v>2013</v>
      </c>
      <c r="C4438">
        <v>23</v>
      </c>
      <c r="D4438">
        <v>0</v>
      </c>
      <c r="E4438">
        <v>145</v>
      </c>
      <c r="F4438">
        <v>0</v>
      </c>
      <c r="G4438">
        <v>0</v>
      </c>
      <c r="H4438">
        <v>200</v>
      </c>
      <c r="I4438">
        <v>1225</v>
      </c>
      <c r="J4438" t="s">
        <v>1276</v>
      </c>
      <c r="K4438" t="str">
        <f>INDEX('Planning Periods'!$O$2:$O$540,MATCH('Table B Values'!A4438,'Planning Periods'!$A$2:$A$540,0))</f>
        <v>San Diego County</v>
      </c>
    </row>
    <row r="4439" spans="1:11">
      <c r="A4439" t="s">
        <v>986</v>
      </c>
      <c r="B4439">
        <v>2013</v>
      </c>
      <c r="C4439">
        <v>11</v>
      </c>
      <c r="D4439">
        <v>0</v>
      </c>
      <c r="E4439">
        <v>0</v>
      </c>
      <c r="F4439">
        <v>0</v>
      </c>
      <c r="G4439">
        <v>0</v>
      </c>
      <c r="H4439">
        <v>16</v>
      </c>
      <c r="I4439">
        <v>185</v>
      </c>
      <c r="J4439" t="s">
        <v>1276</v>
      </c>
      <c r="K4439" t="str">
        <f>INDEX('Planning Periods'!$O$2:$O$540,MATCH('Table B Values'!A4439,'Planning Periods'!$A$2:$A$540,0))</f>
        <v>Los Angeles County</v>
      </c>
    </row>
    <row r="4440" spans="1:11">
      <c r="A4440" t="s">
        <v>981</v>
      </c>
      <c r="B4440">
        <v>2013</v>
      </c>
      <c r="C4440">
        <v>0</v>
      </c>
      <c r="D4440">
        <v>0</v>
      </c>
      <c r="E4440">
        <v>0</v>
      </c>
      <c r="F4440">
        <v>0</v>
      </c>
      <c r="G4440">
        <v>0</v>
      </c>
      <c r="H4440">
        <v>0</v>
      </c>
      <c r="I4440">
        <v>11</v>
      </c>
      <c r="J4440" t="s">
        <v>1276</v>
      </c>
      <c r="K4440" t="str">
        <f>INDEX('Planning Periods'!$O$2:$O$540,MATCH('Table B Values'!A4440,'Planning Periods'!$A$2:$A$540,0))</f>
        <v>Los Angeles County</v>
      </c>
    </row>
    <row r="4441" spans="1:11">
      <c r="A4441" t="s">
        <v>770</v>
      </c>
      <c r="B4441">
        <v>2013</v>
      </c>
      <c r="C4441">
        <v>609</v>
      </c>
      <c r="D4441">
        <v>0</v>
      </c>
      <c r="E4441">
        <v>915</v>
      </c>
      <c r="F4441">
        <v>0</v>
      </c>
      <c r="G4441">
        <v>0</v>
      </c>
      <c r="H4441">
        <v>0</v>
      </c>
      <c r="I4441">
        <v>7665</v>
      </c>
      <c r="J4441" t="s">
        <v>1276</v>
      </c>
      <c r="K4441" t="str">
        <f>INDEX('Planning Periods'!$O$2:$O$540,MATCH('Table B Values'!A4441,'Planning Periods'!$A$2:$A$540,0))</f>
        <v>San Diego County</v>
      </c>
    </row>
    <row r="4442" spans="1:11">
      <c r="A4442" t="s">
        <v>957</v>
      </c>
      <c r="B4442">
        <v>2013</v>
      </c>
      <c r="C4442">
        <v>0</v>
      </c>
      <c r="D4442">
        <v>0</v>
      </c>
      <c r="E4442">
        <v>0</v>
      </c>
      <c r="F4442">
        <v>0</v>
      </c>
      <c r="G4442">
        <v>0</v>
      </c>
      <c r="H4442">
        <v>191</v>
      </c>
      <c r="I4442">
        <v>75</v>
      </c>
      <c r="J4442" t="s">
        <v>1276</v>
      </c>
      <c r="K4442" t="str">
        <f>INDEX('Planning Periods'!$O$2:$O$540,MATCH('Table B Values'!A4442,'Planning Periods'!$A$2:$A$540,0))</f>
        <v>San Bernardino County</v>
      </c>
    </row>
    <row r="4443" spans="1:11">
      <c r="A4443" t="s">
        <v>960</v>
      </c>
      <c r="B4443">
        <v>2013</v>
      </c>
      <c r="C4443">
        <v>0</v>
      </c>
      <c r="D4443">
        <v>1</v>
      </c>
      <c r="E4443">
        <v>0</v>
      </c>
      <c r="F4443">
        <v>0</v>
      </c>
      <c r="G4443">
        <v>0</v>
      </c>
      <c r="H4443">
        <v>0</v>
      </c>
      <c r="I4443">
        <v>13</v>
      </c>
      <c r="J4443" t="s">
        <v>1276</v>
      </c>
      <c r="K4443" t="str">
        <f>INDEX('Planning Periods'!$O$2:$O$540,MATCH('Table B Values'!A4443,'Planning Periods'!$A$2:$A$540,0))</f>
        <v>San Mateo County</v>
      </c>
    </row>
    <row r="4444" spans="1:11">
      <c r="A4444" t="s">
        <v>972</v>
      </c>
      <c r="B4444">
        <v>2013</v>
      </c>
      <c r="C4444">
        <v>59</v>
      </c>
      <c r="D4444">
        <v>0</v>
      </c>
      <c r="E4444">
        <v>17</v>
      </c>
      <c r="F4444">
        <v>0</v>
      </c>
      <c r="G4444">
        <v>0</v>
      </c>
      <c r="H4444">
        <v>0</v>
      </c>
      <c r="I4444">
        <v>0</v>
      </c>
      <c r="J4444" t="s">
        <v>1276</v>
      </c>
      <c r="K4444" t="str">
        <f>INDEX('Planning Periods'!$O$2:$O$540,MATCH('Table B Values'!A4444,'Planning Periods'!$A$2:$A$540,0))</f>
        <v>Orange County</v>
      </c>
    </row>
    <row r="4445" spans="1:11">
      <c r="A4445" t="s">
        <v>974</v>
      </c>
      <c r="B4445">
        <v>2013</v>
      </c>
      <c r="C4445">
        <v>464</v>
      </c>
      <c r="D4445">
        <v>0</v>
      </c>
      <c r="E4445">
        <v>204</v>
      </c>
      <c r="F4445">
        <v>0</v>
      </c>
      <c r="G4445">
        <v>0</v>
      </c>
      <c r="H4445">
        <v>44</v>
      </c>
      <c r="I4445">
        <v>1787</v>
      </c>
      <c r="J4445" t="s">
        <v>1276</v>
      </c>
      <c r="K4445" t="str">
        <f>INDEX('Planning Periods'!$O$2:$O$540,MATCH('Table B Values'!A4445,'Planning Periods'!$A$2:$A$540,0))</f>
        <v>San Francisco County</v>
      </c>
    </row>
    <row r="4446" spans="1:11">
      <c r="A4446" t="s">
        <v>923</v>
      </c>
      <c r="B4446">
        <v>2013</v>
      </c>
      <c r="C4446">
        <v>0</v>
      </c>
      <c r="D4446">
        <v>0</v>
      </c>
      <c r="E4446">
        <v>0</v>
      </c>
      <c r="F4446">
        <v>0</v>
      </c>
      <c r="G4446">
        <v>0</v>
      </c>
      <c r="H4446" s="359">
        <v>0</v>
      </c>
      <c r="I4446" s="359">
        <v>0</v>
      </c>
      <c r="J4446" t="s">
        <v>1276</v>
      </c>
      <c r="K4446" t="str">
        <f>INDEX('Planning Periods'!$O$2:$O$540,MATCH('Table B Values'!A4446,'Planning Periods'!$A$2:$A$540,0))</f>
        <v>Alameda County</v>
      </c>
    </row>
    <row r="4447" spans="1:11">
      <c r="A4447" t="s">
        <v>827</v>
      </c>
      <c r="B4447">
        <v>2013</v>
      </c>
      <c r="C4447">
        <v>3</v>
      </c>
      <c r="D4447">
        <v>0</v>
      </c>
      <c r="E4447">
        <v>2</v>
      </c>
      <c r="F4447">
        <v>0</v>
      </c>
      <c r="G4447">
        <v>0</v>
      </c>
      <c r="H4447">
        <v>1</v>
      </c>
      <c r="I4447">
        <v>88</v>
      </c>
      <c r="J4447" t="s">
        <v>1276</v>
      </c>
      <c r="K4447" t="str">
        <f>INDEX('Planning Periods'!$O$2:$O$540,MATCH('Table B Values'!A4447,'Planning Periods'!$A$2:$A$540,0))</f>
        <v>San Luis Obispo County</v>
      </c>
    </row>
    <row r="4448" spans="1:11">
      <c r="A4448" t="s">
        <v>928</v>
      </c>
      <c r="B4448">
        <v>2013</v>
      </c>
      <c r="C4448">
        <v>3</v>
      </c>
      <c r="D4448">
        <v>0</v>
      </c>
      <c r="E4448">
        <v>3</v>
      </c>
      <c r="F4448">
        <v>2</v>
      </c>
      <c r="G4448">
        <v>0</v>
      </c>
      <c r="H4448">
        <v>2</v>
      </c>
      <c r="I4448">
        <v>316</v>
      </c>
      <c r="J4448" t="s">
        <v>1276</v>
      </c>
      <c r="K4448" t="str">
        <f>INDEX('Planning Periods'!$O$2:$O$540,MATCH('Table B Values'!A4448,'Planning Periods'!$A$2:$A$540,0))</f>
        <v>San Luis Obispo County</v>
      </c>
    </row>
    <row r="4449" spans="1:11">
      <c r="A4449" t="s">
        <v>931</v>
      </c>
      <c r="B4449">
        <v>2013</v>
      </c>
      <c r="C4449">
        <v>0</v>
      </c>
      <c r="D4449">
        <v>0</v>
      </c>
      <c r="E4449">
        <v>0</v>
      </c>
      <c r="F4449">
        <v>0</v>
      </c>
      <c r="G4449">
        <v>0</v>
      </c>
      <c r="H4449">
        <v>0</v>
      </c>
      <c r="I4449">
        <v>102</v>
      </c>
      <c r="J4449" t="s">
        <v>1276</v>
      </c>
      <c r="K4449" t="str">
        <f>INDEX('Planning Periods'!$O$2:$O$540,MATCH('Table B Values'!A4449,'Planning Periods'!$A$2:$A$540,0))</f>
        <v>Orange County</v>
      </c>
    </row>
    <row r="4450" spans="1:11">
      <c r="A4450" t="s">
        <v>977</v>
      </c>
      <c r="B4450">
        <v>2013</v>
      </c>
      <c r="C4450">
        <v>2</v>
      </c>
      <c r="D4450">
        <v>0</v>
      </c>
      <c r="E4450">
        <v>0</v>
      </c>
      <c r="F4450">
        <v>0</v>
      </c>
      <c r="G4450">
        <v>0</v>
      </c>
      <c r="H4450">
        <v>3</v>
      </c>
      <c r="I4450">
        <v>50</v>
      </c>
      <c r="J4450" t="s">
        <v>1276</v>
      </c>
      <c r="K4450" t="str">
        <f>INDEX('Planning Periods'!$O$2:$O$540,MATCH('Table B Values'!A4450,'Planning Periods'!$A$2:$A$540,0))</f>
        <v>Los Angeles County</v>
      </c>
    </row>
    <row r="4451" spans="1:11">
      <c r="A4451" t="s">
        <v>979</v>
      </c>
      <c r="B4451">
        <v>2013</v>
      </c>
      <c r="C4451">
        <v>0</v>
      </c>
      <c r="D4451">
        <v>0</v>
      </c>
      <c r="E4451">
        <v>0</v>
      </c>
      <c r="F4451">
        <v>0</v>
      </c>
      <c r="G4451">
        <v>0</v>
      </c>
      <c r="H4451">
        <v>8</v>
      </c>
      <c r="I4451">
        <v>26</v>
      </c>
      <c r="J4451" t="s">
        <v>1276</v>
      </c>
      <c r="K4451" t="str">
        <f>INDEX('Planning Periods'!$O$2:$O$540,MATCH('Table B Values'!A4451,'Planning Periods'!$A$2:$A$540,0))</f>
        <v>Riverside County</v>
      </c>
    </row>
    <row r="4452" spans="1:11">
      <c r="A4452" t="s">
        <v>938</v>
      </c>
      <c r="B4452">
        <v>2013</v>
      </c>
      <c r="C4452">
        <v>170</v>
      </c>
      <c r="D4452">
        <v>0</v>
      </c>
      <c r="E4452">
        <v>256</v>
      </c>
      <c r="F4452">
        <v>0</v>
      </c>
      <c r="G4452">
        <v>0</v>
      </c>
      <c r="H4452">
        <v>0</v>
      </c>
      <c r="I4452">
        <v>3211</v>
      </c>
      <c r="J4452" t="s">
        <v>1276</v>
      </c>
      <c r="K4452" t="str">
        <f>INDEX('Planning Periods'!$O$2:$O$540,MATCH('Table B Values'!A4452,'Planning Periods'!$A$2:$A$540,0))</f>
        <v>Santa Clara County</v>
      </c>
    </row>
    <row r="4453" spans="1:11">
      <c r="A4453" t="s">
        <v>833</v>
      </c>
      <c r="B4453">
        <v>2013</v>
      </c>
      <c r="C4453">
        <v>0</v>
      </c>
      <c r="D4453">
        <v>0</v>
      </c>
      <c r="E4453">
        <v>0</v>
      </c>
      <c r="F4453">
        <v>0</v>
      </c>
      <c r="G4453">
        <v>0</v>
      </c>
      <c r="H4453">
        <v>4</v>
      </c>
      <c r="I4453">
        <v>124</v>
      </c>
      <c r="J4453" t="s">
        <v>1276</v>
      </c>
      <c r="K4453" t="str">
        <f>INDEX('Planning Periods'!$O$2:$O$540,MATCH('Table B Values'!A4453,'Planning Periods'!$A$2:$A$540,0))</f>
        <v>Placer County</v>
      </c>
    </row>
    <row r="4454" spans="1:11">
      <c r="A4454" t="s">
        <v>954</v>
      </c>
      <c r="B4454">
        <v>2013</v>
      </c>
      <c r="C4454">
        <v>0</v>
      </c>
      <c r="D4454">
        <v>0</v>
      </c>
      <c r="E4454">
        <v>0</v>
      </c>
      <c r="F4454">
        <v>0</v>
      </c>
      <c r="G4454">
        <v>0</v>
      </c>
      <c r="H4454">
        <v>0</v>
      </c>
      <c r="I4454">
        <v>0</v>
      </c>
      <c r="J4454" t="s">
        <v>1276</v>
      </c>
      <c r="K4454" t="str">
        <f>INDEX('Planning Periods'!$O$2:$O$540,MATCH('Table B Values'!A4454,'Planning Periods'!$A$2:$A$540,0))</f>
        <v>Los Angeles County</v>
      </c>
    </row>
    <row r="4455" spans="1:11">
      <c r="A4455" t="s">
        <v>888</v>
      </c>
      <c r="B4455">
        <v>2013</v>
      </c>
      <c r="C4455">
        <v>0</v>
      </c>
      <c r="D4455">
        <v>0</v>
      </c>
      <c r="E4455">
        <v>0</v>
      </c>
      <c r="F4455">
        <v>0</v>
      </c>
      <c r="G4455">
        <v>0</v>
      </c>
      <c r="H4455">
        <v>142</v>
      </c>
      <c r="I4455" s="359">
        <v>384</v>
      </c>
      <c r="J4455" t="s">
        <v>1276</v>
      </c>
      <c r="K4455" t="str">
        <f>INDEX('Planning Periods'!$O$2:$O$540,MATCH('Table B Values'!A4455,'Planning Periods'!$A$2:$A$540,0))</f>
        <v>Placer County</v>
      </c>
    </row>
    <row r="4456" spans="1:11">
      <c r="A4456" t="s">
        <v>845</v>
      </c>
      <c r="B4456">
        <v>2013</v>
      </c>
      <c r="C4456">
        <v>278</v>
      </c>
      <c r="D4456">
        <v>0</v>
      </c>
      <c r="E4456">
        <v>22</v>
      </c>
      <c r="F4456">
        <v>0</v>
      </c>
      <c r="G4456">
        <v>0</v>
      </c>
      <c r="H4456">
        <v>67</v>
      </c>
      <c r="I4456">
        <v>630</v>
      </c>
      <c r="J4456" t="s">
        <v>1276</v>
      </c>
      <c r="K4456" t="str">
        <f>INDEX('Planning Periods'!$O$2:$O$540,MATCH('Table B Values'!A4456,'Planning Periods'!$A$2:$A$540,0))</f>
        <v>Riverside County</v>
      </c>
    </row>
    <row r="4457" spans="1:11">
      <c r="A4457" t="s">
        <v>1228</v>
      </c>
      <c r="B4457">
        <v>2013</v>
      </c>
      <c r="C4457">
        <v>0</v>
      </c>
      <c r="D4457">
        <v>0</v>
      </c>
      <c r="E4457">
        <v>0</v>
      </c>
      <c r="F4457">
        <v>0</v>
      </c>
      <c r="G4457">
        <v>0</v>
      </c>
      <c r="H4457">
        <v>0</v>
      </c>
      <c r="I4457">
        <v>0</v>
      </c>
      <c r="J4457" t="s">
        <v>1276</v>
      </c>
      <c r="K4457" t="str">
        <f>INDEX('Planning Periods'!$O$2:$O$540,MATCH('Table B Values'!A4457,'Planning Periods'!$A$2:$A$540,0))</f>
        <v>Fresno County</v>
      </c>
    </row>
    <row r="4458" spans="1:11">
      <c r="A4458" t="s">
        <v>843</v>
      </c>
      <c r="B4458">
        <v>2013</v>
      </c>
      <c r="C4458">
        <v>0</v>
      </c>
      <c r="D4458">
        <v>0</v>
      </c>
      <c r="E4458">
        <v>0</v>
      </c>
      <c r="F4458">
        <v>0</v>
      </c>
      <c r="G4458">
        <v>0</v>
      </c>
      <c r="H4458">
        <v>0</v>
      </c>
      <c r="I4458">
        <v>0</v>
      </c>
      <c r="J4458" t="s">
        <v>1276</v>
      </c>
      <c r="K4458" t="str">
        <f>INDEX('Planning Periods'!$O$2:$O$540,MATCH('Table B Values'!A4458,'Planning Periods'!$A$2:$A$540,0))</f>
        <v>San Bernardino County</v>
      </c>
    </row>
    <row r="4459" spans="1:11">
      <c r="A4459" t="s">
        <v>1229</v>
      </c>
      <c r="B4459">
        <v>2013</v>
      </c>
      <c r="C4459">
        <v>0</v>
      </c>
      <c r="D4459">
        <v>0</v>
      </c>
      <c r="E4459">
        <v>0</v>
      </c>
      <c r="F4459">
        <v>0</v>
      </c>
      <c r="G4459">
        <v>0</v>
      </c>
      <c r="H4459" s="359">
        <v>0</v>
      </c>
      <c r="I4459" s="359">
        <v>3</v>
      </c>
      <c r="J4459" t="s">
        <v>1276</v>
      </c>
      <c r="K4459" t="str">
        <f>INDEX('Planning Periods'!$O$2:$O$540,MATCH('Table B Values'!A4459,'Planning Periods'!$A$2:$A$540,0))</f>
        <v>Contra Costa County</v>
      </c>
    </row>
    <row r="4460" spans="1:11">
      <c r="A4460" t="s">
        <v>1225</v>
      </c>
      <c r="B4460">
        <v>2013</v>
      </c>
      <c r="C4460">
        <v>0</v>
      </c>
      <c r="D4460">
        <v>0</v>
      </c>
      <c r="E4460">
        <v>0</v>
      </c>
      <c r="F4460">
        <v>0</v>
      </c>
      <c r="G4460">
        <v>0</v>
      </c>
      <c r="H4460">
        <v>0</v>
      </c>
      <c r="I4460">
        <v>0</v>
      </c>
      <c r="J4460" t="s">
        <v>1276</v>
      </c>
      <c r="K4460" t="str">
        <f>INDEX('Planning Periods'!$O$2:$O$540,MATCH('Table B Values'!A4460,'Planning Periods'!$A$2:$A$540,0))</f>
        <v>Marin County</v>
      </c>
    </row>
    <row r="4461" spans="1:11">
      <c r="A4461" t="s">
        <v>970</v>
      </c>
      <c r="B4461">
        <v>2013</v>
      </c>
      <c r="C4461">
        <v>0</v>
      </c>
      <c r="D4461">
        <v>0</v>
      </c>
      <c r="E4461">
        <v>0</v>
      </c>
      <c r="F4461">
        <v>2</v>
      </c>
      <c r="G4461">
        <v>0</v>
      </c>
      <c r="H4461">
        <v>0</v>
      </c>
      <c r="I4461">
        <v>2</v>
      </c>
      <c r="J4461" t="s">
        <v>1276</v>
      </c>
      <c r="K4461" t="str">
        <f>INDEX('Planning Periods'!$O$2:$O$540,MATCH('Table B Values'!A4461,'Planning Periods'!$A$2:$A$540,0))</f>
        <v>Marin County</v>
      </c>
    </row>
    <row r="4462" spans="1:11">
      <c r="A4462" t="s">
        <v>1280</v>
      </c>
      <c r="B4462">
        <v>2013</v>
      </c>
      <c r="C4462">
        <v>0</v>
      </c>
      <c r="D4462">
        <v>0</v>
      </c>
      <c r="E4462">
        <v>0</v>
      </c>
      <c r="F4462">
        <v>0</v>
      </c>
      <c r="G4462">
        <v>0</v>
      </c>
      <c r="H4462">
        <v>2</v>
      </c>
      <c r="I4462">
        <v>22</v>
      </c>
      <c r="J4462" t="s">
        <v>1276</v>
      </c>
      <c r="K4462" t="str">
        <f>INDEX('Planning Periods'!$O$2:$O$540,MATCH('Table B Values'!A4462,'Planning Periods'!$A$2:$A$540,0))</f>
        <v>Marin County</v>
      </c>
    </row>
    <row r="4463" spans="1:11">
      <c r="A4463" t="s">
        <v>963</v>
      </c>
      <c r="B4463">
        <v>2013</v>
      </c>
      <c r="C4463">
        <v>0</v>
      </c>
      <c r="D4463">
        <v>0</v>
      </c>
      <c r="E4463">
        <v>0</v>
      </c>
      <c r="F4463">
        <v>0</v>
      </c>
      <c r="G4463">
        <v>0</v>
      </c>
      <c r="H4463">
        <v>0</v>
      </c>
      <c r="I4463">
        <v>12</v>
      </c>
      <c r="J4463" t="s">
        <v>1276</v>
      </c>
      <c r="K4463" t="str">
        <f>INDEX('Planning Periods'!$O$2:$O$540,MATCH('Table B Values'!A4463,'Planning Periods'!$A$2:$A$540,0))</f>
        <v>San Benito County</v>
      </c>
    </row>
    <row r="4464" spans="1:11">
      <c r="A4464" t="s">
        <v>968</v>
      </c>
      <c r="B4464">
        <v>2013</v>
      </c>
      <c r="C4464">
        <v>2</v>
      </c>
      <c r="D4464">
        <v>0</v>
      </c>
      <c r="E4464">
        <v>44</v>
      </c>
      <c r="F4464">
        <v>0</v>
      </c>
      <c r="G4464">
        <v>0</v>
      </c>
      <c r="H4464">
        <v>2</v>
      </c>
      <c r="I4464">
        <v>12</v>
      </c>
      <c r="J4464" t="s">
        <v>1276</v>
      </c>
      <c r="K4464" t="str">
        <f>INDEX('Planning Periods'!$O$2:$O$540,MATCH('Table B Values'!A4464,'Planning Periods'!$A$2:$A$540,0))</f>
        <v>Monterey County</v>
      </c>
    </row>
    <row r="4465" spans="1:11">
      <c r="A4465" t="s">
        <v>778</v>
      </c>
      <c r="B4465">
        <v>2013</v>
      </c>
      <c r="C4465">
        <v>62</v>
      </c>
      <c r="D4465">
        <v>33</v>
      </c>
      <c r="E4465">
        <v>24</v>
      </c>
      <c r="F4465">
        <v>113</v>
      </c>
      <c r="G4465">
        <v>0</v>
      </c>
      <c r="H4465">
        <v>34</v>
      </c>
      <c r="I4465">
        <v>153</v>
      </c>
      <c r="J4465" t="s">
        <v>1276</v>
      </c>
      <c r="K4465" t="str">
        <f>INDEX('Planning Periods'!$O$2:$O$540,MATCH('Table B Values'!A4465,'Planning Periods'!$A$2:$A$540,0))</f>
        <v>Sacramento County</v>
      </c>
    </row>
    <row r="4466" spans="1:11">
      <c r="A4466" t="s">
        <v>1037</v>
      </c>
      <c r="B4466">
        <v>2013</v>
      </c>
      <c r="C4466">
        <v>0</v>
      </c>
      <c r="D4466">
        <v>0</v>
      </c>
      <c r="E4466">
        <v>0</v>
      </c>
      <c r="F4466">
        <v>0</v>
      </c>
      <c r="G4466">
        <v>0</v>
      </c>
      <c r="H4466">
        <v>137</v>
      </c>
      <c r="I4466" s="359">
        <v>268</v>
      </c>
      <c r="J4466" t="s">
        <v>1276</v>
      </c>
      <c r="K4466" t="str">
        <f>INDEX('Planning Periods'!$O$2:$O$540,MATCH('Table B Values'!A4466,'Planning Periods'!$A$2:$A$540,0))</f>
        <v>Sacramento County</v>
      </c>
    </row>
    <row r="4467" spans="1:11">
      <c r="A4467" t="s">
        <v>1279</v>
      </c>
      <c r="B4467">
        <v>2013</v>
      </c>
      <c r="C4467">
        <v>0</v>
      </c>
      <c r="D4467">
        <v>0</v>
      </c>
      <c r="E4467">
        <v>0</v>
      </c>
      <c r="F4467">
        <v>0</v>
      </c>
      <c r="G4467">
        <v>0</v>
      </c>
      <c r="H4467">
        <v>0</v>
      </c>
      <c r="I4467">
        <v>7</v>
      </c>
      <c r="J4467" t="s">
        <v>1276</v>
      </c>
      <c r="K4467" t="str">
        <f>INDEX('Planning Periods'!$O$2:$O$540,MATCH('Table B Values'!A4467,'Planning Periods'!$A$2:$A$540,0))</f>
        <v>Napa County</v>
      </c>
    </row>
    <row r="4468" spans="1:11">
      <c r="A4468" t="s">
        <v>1207</v>
      </c>
      <c r="B4468">
        <v>2013</v>
      </c>
      <c r="C4468">
        <v>0</v>
      </c>
      <c r="D4468">
        <v>6</v>
      </c>
      <c r="E4468">
        <v>0</v>
      </c>
      <c r="F4468">
        <v>4</v>
      </c>
      <c r="G4468">
        <v>0</v>
      </c>
      <c r="H4468">
        <v>4</v>
      </c>
      <c r="I4468">
        <v>9</v>
      </c>
      <c r="J4468" t="s">
        <v>1276</v>
      </c>
      <c r="K4468" t="str">
        <f>INDEX('Planning Periods'!$O$2:$O$540,MATCH('Table B Values'!A4468,'Planning Periods'!$A$2:$A$540,0))</f>
        <v>Glenn County</v>
      </c>
    </row>
    <row r="4469" spans="1:11">
      <c r="A4469" t="s">
        <v>905</v>
      </c>
      <c r="B4469">
        <v>2013</v>
      </c>
      <c r="C4469">
        <v>0</v>
      </c>
      <c r="D4469">
        <v>0</v>
      </c>
      <c r="E4469">
        <v>0</v>
      </c>
      <c r="F4469">
        <v>0</v>
      </c>
      <c r="G4469">
        <v>0</v>
      </c>
      <c r="H4469">
        <v>0</v>
      </c>
      <c r="I4469">
        <v>461</v>
      </c>
      <c r="J4469" t="s">
        <v>1276</v>
      </c>
      <c r="K4469" t="str">
        <f>INDEX('Planning Periods'!$O$2:$O$540,MATCH('Table B Values'!A4469,'Planning Periods'!$A$2:$A$540,0))</f>
        <v>Los Angeles County</v>
      </c>
    </row>
    <row r="4470" spans="1:11">
      <c r="A4470" t="s">
        <v>1248</v>
      </c>
      <c r="B4470">
        <v>2013</v>
      </c>
      <c r="C4470">
        <v>0</v>
      </c>
      <c r="D4470">
        <v>0</v>
      </c>
      <c r="E4470">
        <v>0</v>
      </c>
      <c r="F4470">
        <v>0</v>
      </c>
      <c r="G4470">
        <v>0</v>
      </c>
      <c r="H4470">
        <v>2</v>
      </c>
      <c r="I4470">
        <v>64</v>
      </c>
      <c r="J4470" t="s">
        <v>1276</v>
      </c>
      <c r="K4470" t="str">
        <f>INDEX('Planning Periods'!$O$2:$O$540,MATCH('Table B Values'!A4470,'Planning Periods'!$A$2:$A$540,0))</f>
        <v>Santa Clara County</v>
      </c>
    </row>
    <row r="4471" spans="1:11">
      <c r="A4471" t="s">
        <v>1246</v>
      </c>
      <c r="B4471">
        <v>2013</v>
      </c>
      <c r="C4471">
        <v>0</v>
      </c>
      <c r="D4471">
        <v>13</v>
      </c>
      <c r="E4471">
        <v>0</v>
      </c>
      <c r="F4471">
        <v>59</v>
      </c>
      <c r="G4471">
        <v>0</v>
      </c>
      <c r="H4471">
        <v>0</v>
      </c>
      <c r="I4471">
        <v>0</v>
      </c>
      <c r="J4471" t="s">
        <v>1276</v>
      </c>
      <c r="K4471" t="str">
        <f>INDEX('Planning Periods'!$O$2:$O$540,MATCH('Table B Values'!A4471,'Planning Periods'!$A$2:$A$540,0))</f>
        <v>Madera County</v>
      </c>
    </row>
    <row r="4472" spans="1:11">
      <c r="A4472" t="s">
        <v>773</v>
      </c>
      <c r="B4472">
        <v>2013</v>
      </c>
      <c r="C4472">
        <v>212</v>
      </c>
      <c r="D4472">
        <v>0</v>
      </c>
      <c r="E4472">
        <v>593</v>
      </c>
      <c r="F4472">
        <v>0</v>
      </c>
      <c r="G4472">
        <v>0</v>
      </c>
      <c r="H4472">
        <v>40</v>
      </c>
      <c r="I4472">
        <v>6798</v>
      </c>
      <c r="J4472" t="s">
        <v>1276</v>
      </c>
      <c r="K4472" t="str">
        <f>INDEX('Planning Periods'!$O$2:$O$540,MATCH('Table B Values'!A4472,'Planning Periods'!$A$2:$A$540,0))</f>
        <v>Los Angeles County</v>
      </c>
    </row>
    <row r="4473" spans="1:11">
      <c r="A4473" t="s">
        <v>907</v>
      </c>
      <c r="B4473">
        <v>2013</v>
      </c>
      <c r="C4473">
        <v>121</v>
      </c>
      <c r="D4473">
        <v>0</v>
      </c>
      <c r="E4473">
        <v>20</v>
      </c>
      <c r="F4473">
        <v>0</v>
      </c>
      <c r="G4473">
        <v>0</v>
      </c>
      <c r="H4473">
        <v>0</v>
      </c>
      <c r="I4473">
        <v>154</v>
      </c>
      <c r="J4473" t="s">
        <v>1276</v>
      </c>
      <c r="K4473" t="str">
        <f>INDEX('Planning Periods'!$O$2:$O$540,MATCH('Table B Values'!A4473,'Planning Periods'!$A$2:$A$540,0))</f>
        <v>Los Angeles County</v>
      </c>
    </row>
    <row r="4474" spans="1:11">
      <c r="A4474" t="s">
        <v>910</v>
      </c>
      <c r="B4474">
        <v>2013</v>
      </c>
      <c r="C4474">
        <v>0</v>
      </c>
      <c r="D4474">
        <v>0</v>
      </c>
      <c r="E4474">
        <v>0</v>
      </c>
      <c r="F4474">
        <v>0</v>
      </c>
      <c r="G4474">
        <v>0</v>
      </c>
      <c r="H4474">
        <v>0</v>
      </c>
      <c r="I4474">
        <v>18</v>
      </c>
      <c r="J4474" t="s">
        <v>1276</v>
      </c>
      <c r="K4474" t="str">
        <f>INDEX('Planning Periods'!$O$2:$O$540,MATCH('Table B Values'!A4474,'Planning Periods'!$A$2:$A$540,0))</f>
        <v>Orange County</v>
      </c>
    </row>
    <row r="4475" spans="1:11">
      <c r="A4475" t="s">
        <v>1242</v>
      </c>
      <c r="B4475">
        <v>2013</v>
      </c>
      <c r="C4475">
        <v>1</v>
      </c>
      <c r="D4475">
        <v>0</v>
      </c>
      <c r="E4475">
        <v>17</v>
      </c>
      <c r="F4475">
        <v>0</v>
      </c>
      <c r="G4475">
        <v>0</v>
      </c>
      <c r="H4475">
        <v>8</v>
      </c>
      <c r="I4475">
        <v>266</v>
      </c>
      <c r="J4475" t="s">
        <v>1276</v>
      </c>
      <c r="K4475" t="str">
        <f>INDEX('Planning Periods'!$O$2:$O$540,MATCH('Table B Values'!A4475,'Planning Periods'!$A$2:$A$540,0))</f>
        <v>Santa Clara County</v>
      </c>
    </row>
    <row r="4476" spans="1:11">
      <c r="A4476" t="s">
        <v>1247</v>
      </c>
      <c r="B4476">
        <v>2013</v>
      </c>
      <c r="C4476">
        <v>0</v>
      </c>
      <c r="D4476">
        <v>0</v>
      </c>
      <c r="E4476">
        <v>21</v>
      </c>
      <c r="F4476">
        <v>0</v>
      </c>
      <c r="G4476">
        <v>0</v>
      </c>
      <c r="H4476">
        <v>0</v>
      </c>
      <c r="I4476">
        <v>0</v>
      </c>
      <c r="J4476" t="s">
        <v>1276</v>
      </c>
      <c r="K4476" t="str">
        <f>INDEX('Planning Periods'!$O$2:$O$540,MATCH('Table B Values'!A4476,'Planning Periods'!$A$2:$A$540,0))</f>
        <v>Madera County</v>
      </c>
    </row>
    <row r="4477" spans="1:11">
      <c r="A4477" t="s">
        <v>1281</v>
      </c>
      <c r="B4477">
        <v>2013</v>
      </c>
      <c r="C4477">
        <v>31</v>
      </c>
      <c r="D4477">
        <v>0</v>
      </c>
      <c r="E4477">
        <v>58</v>
      </c>
      <c r="F4477">
        <v>0</v>
      </c>
      <c r="G4477">
        <v>0</v>
      </c>
      <c r="H4477">
        <v>29</v>
      </c>
      <c r="I4477">
        <v>0</v>
      </c>
      <c r="J4477" t="s">
        <v>1276</v>
      </c>
      <c r="K4477" t="str">
        <f>INDEX('Planning Periods'!$O$2:$O$540,MATCH('Table B Values'!A4477,'Planning Periods'!$A$2:$A$540,0))</f>
        <v>Kern County</v>
      </c>
    </row>
    <row r="4478" spans="1:11">
      <c r="A4478" t="s">
        <v>842</v>
      </c>
      <c r="B4478">
        <v>2013</v>
      </c>
      <c r="C4478">
        <v>0</v>
      </c>
      <c r="D4478">
        <v>0</v>
      </c>
      <c r="E4478">
        <v>0</v>
      </c>
      <c r="F4478">
        <v>0</v>
      </c>
      <c r="G4478">
        <v>0</v>
      </c>
      <c r="H4478">
        <v>44</v>
      </c>
      <c r="I4478">
        <v>42</v>
      </c>
      <c r="J4478" t="s">
        <v>1276</v>
      </c>
      <c r="K4478" t="str">
        <f>INDEX('Planning Periods'!$O$2:$O$540,MATCH('Table B Values'!A4478,'Planning Periods'!$A$2:$A$540,0))</f>
        <v>Mendocino County</v>
      </c>
    </row>
    <row r="4479" spans="1:11">
      <c r="A4479" t="s">
        <v>1240</v>
      </c>
      <c r="B4479">
        <v>2013</v>
      </c>
      <c r="C4479">
        <v>0</v>
      </c>
      <c r="D4479">
        <v>0</v>
      </c>
      <c r="E4479">
        <v>3</v>
      </c>
      <c r="F4479">
        <v>0</v>
      </c>
      <c r="G4479">
        <v>0</v>
      </c>
      <c r="H4479">
        <v>0</v>
      </c>
      <c r="I4479">
        <v>42</v>
      </c>
      <c r="J4479" t="s">
        <v>1276</v>
      </c>
      <c r="K4479" t="str">
        <f>INDEX('Planning Periods'!$O$2:$O$540,MATCH('Table B Values'!A4479,'Planning Periods'!$A$2:$A$540,0))</f>
        <v>San Mateo County</v>
      </c>
    </row>
    <row r="4480" spans="1:11">
      <c r="A4480" t="s">
        <v>1231</v>
      </c>
      <c r="B4480">
        <v>2013</v>
      </c>
      <c r="C4480">
        <v>48</v>
      </c>
      <c r="D4480">
        <v>0</v>
      </c>
      <c r="E4480">
        <v>0</v>
      </c>
      <c r="F4480">
        <v>0</v>
      </c>
      <c r="G4480">
        <v>0</v>
      </c>
      <c r="H4480">
        <v>0</v>
      </c>
      <c r="I4480">
        <v>4</v>
      </c>
      <c r="J4480" t="s">
        <v>1276</v>
      </c>
      <c r="K4480" t="str">
        <f>INDEX('Planning Periods'!$O$2:$O$540,MATCH('Table B Values'!A4480,'Planning Periods'!$A$2:$A$540,0))</f>
        <v>Contra Costa County</v>
      </c>
    </row>
    <row r="4481" spans="1:11">
      <c r="A4481" t="s">
        <v>869</v>
      </c>
      <c r="B4481">
        <v>2013</v>
      </c>
      <c r="C4481">
        <v>0</v>
      </c>
      <c r="D4481">
        <v>0</v>
      </c>
      <c r="E4481">
        <v>0</v>
      </c>
      <c r="F4481">
        <v>0</v>
      </c>
      <c r="G4481">
        <v>0</v>
      </c>
      <c r="H4481">
        <v>0</v>
      </c>
      <c r="I4481">
        <v>0</v>
      </c>
      <c r="J4481" t="s">
        <v>1276</v>
      </c>
      <c r="K4481" t="str">
        <f>INDEX('Planning Periods'!$O$2:$O$540,MATCH('Table B Values'!A4481,'Planning Periods'!$A$2:$A$540,0))</f>
        <v>Mono County</v>
      </c>
    </row>
    <row r="4482" spans="1:11">
      <c r="A4482" t="s">
        <v>872</v>
      </c>
      <c r="B4482">
        <v>2013</v>
      </c>
      <c r="C4482">
        <v>0</v>
      </c>
      <c r="D4482">
        <v>0</v>
      </c>
      <c r="E4482">
        <v>0</v>
      </c>
      <c r="F4482">
        <v>0</v>
      </c>
      <c r="G4482">
        <v>0</v>
      </c>
      <c r="H4482">
        <v>0</v>
      </c>
      <c r="I4482">
        <v>0</v>
      </c>
      <c r="J4482" t="s">
        <v>1276</v>
      </c>
      <c r="K4482" t="str">
        <f>INDEX('Planning Periods'!$O$2:$O$540,MATCH('Table B Values'!A4482,'Planning Periods'!$A$2:$A$540,0))</f>
        <v>Los Angeles County</v>
      </c>
    </row>
    <row r="4483" spans="1:11">
      <c r="A4483" t="s">
        <v>1234</v>
      </c>
      <c r="B4483">
        <v>2013</v>
      </c>
      <c r="C4483">
        <v>0</v>
      </c>
      <c r="D4483">
        <v>1</v>
      </c>
      <c r="E4483">
        <v>0</v>
      </c>
      <c r="F4483">
        <v>2</v>
      </c>
      <c r="G4483">
        <v>0</v>
      </c>
      <c r="H4483">
        <v>2</v>
      </c>
      <c r="I4483">
        <v>20</v>
      </c>
      <c r="J4483" t="s">
        <v>1276</v>
      </c>
      <c r="K4483" t="str">
        <f>INDEX('Planning Periods'!$O$2:$O$540,MATCH('Table B Values'!A4483,'Planning Periods'!$A$2:$A$540,0))</f>
        <v>Marin County</v>
      </c>
    </row>
    <row r="4484" spans="1:11">
      <c r="A4484" t="s">
        <v>1033</v>
      </c>
      <c r="B4484">
        <v>2013</v>
      </c>
      <c r="C4484">
        <v>20</v>
      </c>
      <c r="D4484">
        <v>0</v>
      </c>
      <c r="E4484">
        <v>167</v>
      </c>
      <c r="F4484">
        <v>0</v>
      </c>
      <c r="G4484">
        <v>0</v>
      </c>
      <c r="H4484">
        <v>20</v>
      </c>
      <c r="I4484">
        <v>29</v>
      </c>
      <c r="J4484" t="s">
        <v>1276</v>
      </c>
      <c r="K4484" t="str">
        <f>INDEX('Planning Periods'!$O$2:$O$540,MATCH('Table B Values'!A4484,'Planning Periods'!$A$2:$A$540,0))</f>
        <v>Orange County</v>
      </c>
    </row>
    <row r="4485" spans="1:11">
      <c r="A4485" t="s">
        <v>1040</v>
      </c>
      <c r="B4485">
        <v>2013</v>
      </c>
      <c r="C4485">
        <v>0</v>
      </c>
      <c r="D4485">
        <v>10</v>
      </c>
      <c r="E4485">
        <v>0</v>
      </c>
      <c r="F4485">
        <v>37</v>
      </c>
      <c r="G4485">
        <v>0</v>
      </c>
      <c r="H4485">
        <v>0</v>
      </c>
      <c r="I4485">
        <v>0</v>
      </c>
      <c r="J4485" t="s">
        <v>1276</v>
      </c>
      <c r="K4485" t="str">
        <f>INDEX('Planning Periods'!$O$2:$O$540,MATCH('Table B Values'!A4485,'Planning Periods'!$A$2:$A$540,0))</f>
        <v>Lake County</v>
      </c>
    </row>
    <row r="4486" spans="1:11">
      <c r="A4486" t="s">
        <v>1038</v>
      </c>
      <c r="B4486">
        <v>2013</v>
      </c>
      <c r="C4486">
        <v>0</v>
      </c>
      <c r="D4486">
        <v>0</v>
      </c>
      <c r="E4486">
        <v>0</v>
      </c>
      <c r="F4486">
        <v>0</v>
      </c>
      <c r="G4486">
        <v>0</v>
      </c>
      <c r="H4486">
        <v>6</v>
      </c>
      <c r="I4486">
        <v>0</v>
      </c>
      <c r="J4486" t="s">
        <v>1276</v>
      </c>
      <c r="K4486" t="str">
        <f>INDEX('Planning Periods'!$O$2:$O$540,MATCH('Table B Values'!A4486,'Planning Periods'!$A$2:$A$540,0))</f>
        <v>Los Angeles County</v>
      </c>
    </row>
    <row r="4487" spans="1:11">
      <c r="A4487" t="s">
        <v>1035</v>
      </c>
      <c r="B4487">
        <v>2013</v>
      </c>
      <c r="C4487">
        <v>0</v>
      </c>
      <c r="D4487">
        <v>0</v>
      </c>
      <c r="E4487">
        <v>0</v>
      </c>
      <c r="F4487">
        <v>0</v>
      </c>
      <c r="G4487">
        <v>0</v>
      </c>
      <c r="H4487">
        <v>80</v>
      </c>
      <c r="I4487">
        <v>44</v>
      </c>
      <c r="J4487" t="s">
        <v>1276</v>
      </c>
      <c r="K4487" t="str">
        <f>INDEX('Planning Periods'!$O$2:$O$540,MATCH('Table B Values'!A4487,'Planning Periods'!$A$2:$A$540,0))</f>
        <v>Riverside County</v>
      </c>
    </row>
    <row r="4488" spans="1:11">
      <c r="A4488" t="s">
        <v>1046</v>
      </c>
      <c r="B4488">
        <v>2013</v>
      </c>
      <c r="C4488">
        <v>0</v>
      </c>
      <c r="D4488">
        <v>0</v>
      </c>
      <c r="E4488">
        <v>0</v>
      </c>
      <c r="F4488">
        <v>0</v>
      </c>
      <c r="G4488">
        <v>0</v>
      </c>
      <c r="H4488">
        <v>1</v>
      </c>
      <c r="I4488">
        <v>8</v>
      </c>
      <c r="J4488" t="s">
        <v>1276</v>
      </c>
      <c r="K4488" t="str">
        <f>INDEX('Planning Periods'!$O$2:$O$540,MATCH('Table B Values'!A4488,'Planning Periods'!$A$2:$A$540,0))</f>
        <v>Orange County</v>
      </c>
    </row>
    <row r="4489" spans="1:11">
      <c r="A4489" t="s">
        <v>1191</v>
      </c>
      <c r="B4489">
        <v>2013</v>
      </c>
      <c r="C4489">
        <v>0</v>
      </c>
      <c r="D4489">
        <v>0</v>
      </c>
      <c r="E4489">
        <v>0</v>
      </c>
      <c r="F4489">
        <v>0</v>
      </c>
      <c r="G4489">
        <v>0</v>
      </c>
      <c r="H4489">
        <v>0</v>
      </c>
      <c r="I4489">
        <v>4</v>
      </c>
      <c r="J4489" t="s">
        <v>1276</v>
      </c>
      <c r="K4489" t="str">
        <f>INDEX('Planning Periods'!$O$2:$O$540,MATCH('Table B Values'!A4489,'Planning Periods'!$A$2:$A$540,0))</f>
        <v>Orange County</v>
      </c>
    </row>
    <row r="4490" spans="1:11">
      <c r="A4490" t="s">
        <v>885</v>
      </c>
      <c r="B4490">
        <v>2013</v>
      </c>
      <c r="C4490">
        <v>0</v>
      </c>
      <c r="D4490">
        <v>0</v>
      </c>
      <c r="E4490">
        <v>0</v>
      </c>
      <c r="F4490">
        <v>0</v>
      </c>
      <c r="G4490">
        <v>0</v>
      </c>
      <c r="H4490">
        <v>0</v>
      </c>
      <c r="I4490">
        <v>0</v>
      </c>
      <c r="J4490" t="s">
        <v>1276</v>
      </c>
      <c r="K4490" t="str">
        <f>INDEX('Planning Periods'!$O$2:$O$540,MATCH('Table B Values'!A4490,'Planning Periods'!$A$2:$A$540,0))</f>
        <v>Orange County</v>
      </c>
    </row>
    <row r="4491" spans="1:11">
      <c r="A4491" t="s">
        <v>1178</v>
      </c>
      <c r="B4491">
        <v>2013</v>
      </c>
      <c r="C4491">
        <v>0</v>
      </c>
      <c r="D4491">
        <v>0</v>
      </c>
      <c r="E4491">
        <v>4</v>
      </c>
      <c r="F4491">
        <v>0</v>
      </c>
      <c r="G4491">
        <v>0</v>
      </c>
      <c r="H4491">
        <v>3</v>
      </c>
      <c r="I4491">
        <v>20</v>
      </c>
      <c r="J4491" t="s">
        <v>1276</v>
      </c>
      <c r="K4491" t="str">
        <f>INDEX('Planning Periods'!$O$2:$O$540,MATCH('Table B Values'!A4491,'Planning Periods'!$A$2:$A$540,0))</f>
        <v>Marin County</v>
      </c>
    </row>
    <row r="4492" spans="1:11">
      <c r="A4492" t="s">
        <v>1181</v>
      </c>
      <c r="B4492">
        <v>2013</v>
      </c>
      <c r="C4492">
        <v>0</v>
      </c>
      <c r="D4492">
        <v>0</v>
      </c>
      <c r="E4492">
        <v>0</v>
      </c>
      <c r="F4492">
        <v>0</v>
      </c>
      <c r="G4492">
        <v>0</v>
      </c>
      <c r="H4492">
        <v>73</v>
      </c>
      <c r="I4492">
        <v>96</v>
      </c>
      <c r="J4492" t="s">
        <v>1276</v>
      </c>
      <c r="K4492" t="str">
        <f>INDEX('Planning Periods'!$O$2:$O$540,MATCH('Table B Values'!A4492,'Planning Periods'!$A$2:$A$540,0))</f>
        <v>Alameda County</v>
      </c>
    </row>
    <row r="4493" spans="1:11">
      <c r="A4493" t="s">
        <v>1243</v>
      </c>
      <c r="B4493">
        <v>2013</v>
      </c>
      <c r="C4493">
        <v>0</v>
      </c>
      <c r="D4493">
        <v>0</v>
      </c>
      <c r="E4493">
        <v>3</v>
      </c>
      <c r="F4493">
        <v>0</v>
      </c>
      <c r="G4493">
        <v>0</v>
      </c>
      <c r="H4493">
        <v>0</v>
      </c>
      <c r="I4493">
        <v>4</v>
      </c>
      <c r="J4493" t="s">
        <v>1276</v>
      </c>
      <c r="K4493" t="str">
        <f>INDEX('Planning Periods'!$O$2:$O$540,MATCH('Table B Values'!A4493,'Planning Periods'!$A$2:$A$540,0))</f>
        <v>Los Angeles County</v>
      </c>
    </row>
    <row r="4494" spans="1:11">
      <c r="A4494" t="s">
        <v>1244</v>
      </c>
      <c r="B4494">
        <v>2013</v>
      </c>
      <c r="C4494">
        <v>0</v>
      </c>
      <c r="D4494">
        <v>0</v>
      </c>
      <c r="E4494">
        <v>0</v>
      </c>
      <c r="F4494">
        <v>0</v>
      </c>
      <c r="G4494">
        <v>0</v>
      </c>
      <c r="H4494">
        <v>0</v>
      </c>
      <c r="I4494">
        <v>88</v>
      </c>
      <c r="J4494" t="s">
        <v>1276</v>
      </c>
      <c r="K4494" t="str">
        <f>INDEX('Planning Periods'!$O$2:$O$540,MATCH('Table B Values'!A4494,'Planning Periods'!$A$2:$A$540,0))</f>
        <v>Santa Barbara County</v>
      </c>
    </row>
    <row r="4495" spans="1:11">
      <c r="A4495" t="s">
        <v>893</v>
      </c>
      <c r="B4495">
        <v>2013</v>
      </c>
      <c r="C4495">
        <v>0</v>
      </c>
      <c r="D4495">
        <v>0</v>
      </c>
      <c r="E4495">
        <v>0</v>
      </c>
      <c r="F4495">
        <v>0</v>
      </c>
      <c r="G4495">
        <v>0</v>
      </c>
      <c r="H4495">
        <v>0</v>
      </c>
      <c r="I4495">
        <v>0</v>
      </c>
      <c r="J4495" t="s">
        <v>1276</v>
      </c>
      <c r="K4495" t="str">
        <f>INDEX('Planning Periods'!$O$2:$O$540,MATCH('Table B Values'!A4495,'Planning Periods'!$A$2:$A$540,0))</f>
        <v>Sutter County</v>
      </c>
    </row>
    <row r="4496" spans="1:11">
      <c r="A4496" t="s">
        <v>898</v>
      </c>
      <c r="B4496">
        <v>2013</v>
      </c>
      <c r="C4496">
        <v>89</v>
      </c>
      <c r="D4496">
        <v>0</v>
      </c>
      <c r="E4496">
        <v>81</v>
      </c>
      <c r="F4496">
        <v>0</v>
      </c>
      <c r="G4496">
        <v>0</v>
      </c>
      <c r="H4496">
        <v>6</v>
      </c>
      <c r="I4496">
        <v>1</v>
      </c>
      <c r="J4496" t="s">
        <v>1276</v>
      </c>
      <c r="K4496" t="str">
        <f>INDEX('Planning Periods'!$O$2:$O$540,MATCH('Table B Values'!A4496,'Planning Periods'!$A$2:$A$540,0))</f>
        <v>San Diego County</v>
      </c>
    </row>
    <row r="4497" spans="1:11">
      <c r="A4497" t="s">
        <v>891</v>
      </c>
      <c r="B4497">
        <v>2013</v>
      </c>
      <c r="C4497">
        <v>0</v>
      </c>
      <c r="D4497">
        <v>0</v>
      </c>
      <c r="E4497">
        <v>0</v>
      </c>
      <c r="F4497">
        <v>0</v>
      </c>
      <c r="G4497">
        <v>0</v>
      </c>
      <c r="H4497">
        <v>0</v>
      </c>
      <c r="I4497">
        <v>246</v>
      </c>
      <c r="J4497" t="s">
        <v>1276</v>
      </c>
      <c r="K4497" t="str">
        <f>INDEX('Planning Periods'!$O$2:$O$540,MATCH('Table B Values'!A4497,'Planning Periods'!$A$2:$A$540,0))</f>
        <v>Placer County</v>
      </c>
    </row>
    <row r="4498" spans="1:11">
      <c r="A4498" t="s">
        <v>1185</v>
      </c>
      <c r="B4498">
        <v>2013</v>
      </c>
      <c r="C4498">
        <v>18</v>
      </c>
      <c r="D4498">
        <v>0</v>
      </c>
      <c r="E4498">
        <v>1</v>
      </c>
      <c r="F4498">
        <v>0</v>
      </c>
      <c r="G4498">
        <v>0</v>
      </c>
      <c r="H4498">
        <v>2</v>
      </c>
      <c r="I4498">
        <v>9</v>
      </c>
      <c r="J4498" t="s">
        <v>1276</v>
      </c>
      <c r="K4498" t="str">
        <f>INDEX('Planning Periods'!$O$2:$O$540,MATCH('Table B Values'!A4498,'Planning Periods'!$A$2:$A$540,0))</f>
        <v>Tulare County</v>
      </c>
    </row>
    <row r="4499" spans="1:11">
      <c r="A4499" t="s">
        <v>1236</v>
      </c>
      <c r="B4499">
        <v>2013</v>
      </c>
      <c r="C4499">
        <v>0</v>
      </c>
      <c r="D4499">
        <v>3</v>
      </c>
      <c r="E4499">
        <v>0</v>
      </c>
      <c r="F4499">
        <v>6</v>
      </c>
      <c r="G4499">
        <v>0</v>
      </c>
      <c r="H4499">
        <v>1</v>
      </c>
      <c r="I4499">
        <v>3</v>
      </c>
      <c r="J4499" t="s">
        <v>1276</v>
      </c>
      <c r="K4499" t="str">
        <f>INDEX('Planning Periods'!$O$2:$O$540,MATCH('Table B Values'!A4499,'Planning Periods'!$A$2:$A$540,0))</f>
        <v>Marin County</v>
      </c>
    </row>
    <row r="4500" spans="1:11">
      <c r="A4500" t="s">
        <v>922</v>
      </c>
      <c r="B4500">
        <v>2013</v>
      </c>
      <c r="C4500">
        <v>0</v>
      </c>
      <c r="D4500">
        <v>0</v>
      </c>
      <c r="E4500">
        <v>0</v>
      </c>
      <c r="F4500">
        <v>0</v>
      </c>
      <c r="G4500">
        <v>0</v>
      </c>
      <c r="H4500">
        <v>0</v>
      </c>
      <c r="I4500">
        <v>9</v>
      </c>
      <c r="J4500" t="s">
        <v>1276</v>
      </c>
      <c r="K4500" t="str">
        <f>INDEX('Planning Periods'!$O$2:$O$540,MATCH('Table B Values'!A4500,'Planning Periods'!$A$2:$A$540,0))</f>
        <v>Los Angeles County</v>
      </c>
    </row>
    <row r="4501" spans="1:11">
      <c r="A4501" t="s">
        <v>1257</v>
      </c>
      <c r="B4501">
        <v>2013</v>
      </c>
      <c r="C4501">
        <v>0</v>
      </c>
      <c r="D4501">
        <v>0</v>
      </c>
      <c r="E4501">
        <v>1</v>
      </c>
      <c r="F4501">
        <v>0</v>
      </c>
      <c r="G4501">
        <v>0</v>
      </c>
      <c r="H4501">
        <v>0</v>
      </c>
      <c r="I4501">
        <v>13</v>
      </c>
      <c r="J4501" t="s">
        <v>1276</v>
      </c>
      <c r="K4501" t="str">
        <f>INDEX('Planning Periods'!$O$2:$O$540,MATCH('Table B Values'!A4501,'Planning Periods'!$A$2:$A$540,0))</f>
        <v>Marin County</v>
      </c>
    </row>
    <row r="4502" spans="1:11">
      <c r="A4502" t="s">
        <v>1256</v>
      </c>
      <c r="B4502">
        <v>2013</v>
      </c>
      <c r="C4502">
        <v>0</v>
      </c>
      <c r="D4502">
        <v>0</v>
      </c>
      <c r="E4502">
        <v>0</v>
      </c>
      <c r="F4502">
        <v>12</v>
      </c>
      <c r="G4502">
        <v>0</v>
      </c>
      <c r="H4502">
        <v>35</v>
      </c>
      <c r="I4502">
        <v>3</v>
      </c>
      <c r="J4502" t="s">
        <v>1276</v>
      </c>
      <c r="K4502" t="str">
        <f>INDEX('Planning Periods'!$O$2:$O$540,MATCH('Table B Values'!A4502,'Planning Periods'!$A$2:$A$540,0))</f>
        <v>Stanislaus County</v>
      </c>
    </row>
    <row r="4503" spans="1:11">
      <c r="A4503" t="s">
        <v>926</v>
      </c>
      <c r="B4503">
        <v>2013</v>
      </c>
      <c r="C4503">
        <v>0</v>
      </c>
      <c r="D4503">
        <v>0</v>
      </c>
      <c r="E4503">
        <v>0</v>
      </c>
      <c r="F4503">
        <v>0</v>
      </c>
      <c r="G4503">
        <v>0</v>
      </c>
      <c r="H4503">
        <v>0</v>
      </c>
      <c r="I4503">
        <v>89</v>
      </c>
      <c r="J4503" t="s">
        <v>1276</v>
      </c>
      <c r="K4503" t="str">
        <f>INDEX('Planning Periods'!$O$2:$O$540,MATCH('Table B Values'!A4503,'Planning Periods'!$A$2:$A$540,0))</f>
        <v>Orange County</v>
      </c>
    </row>
    <row r="4504" spans="1:11">
      <c r="A4504" t="s">
        <v>859</v>
      </c>
      <c r="B4504">
        <v>2013</v>
      </c>
      <c r="C4504">
        <v>0</v>
      </c>
      <c r="D4504">
        <v>0</v>
      </c>
      <c r="E4504">
        <v>8</v>
      </c>
      <c r="F4504">
        <v>0</v>
      </c>
      <c r="G4504">
        <v>0</v>
      </c>
      <c r="H4504">
        <v>0</v>
      </c>
      <c r="I4504">
        <v>67</v>
      </c>
      <c r="J4504" t="s">
        <v>1276</v>
      </c>
      <c r="K4504" t="str">
        <f>INDEX('Planning Periods'!$O$2:$O$540,MATCH('Table B Values'!A4504,'Planning Periods'!$A$2:$A$540,0))</f>
        <v>San Diego County</v>
      </c>
    </row>
    <row r="4505" spans="1:11">
      <c r="A4505" t="s">
        <v>912</v>
      </c>
      <c r="B4505">
        <v>2013</v>
      </c>
      <c r="C4505">
        <v>0</v>
      </c>
      <c r="D4505">
        <v>0</v>
      </c>
      <c r="E4505">
        <v>0</v>
      </c>
      <c r="F4505">
        <v>0</v>
      </c>
      <c r="G4505">
        <v>0</v>
      </c>
      <c r="H4505">
        <v>7</v>
      </c>
      <c r="I4505">
        <v>2</v>
      </c>
      <c r="J4505" t="s">
        <v>1276</v>
      </c>
      <c r="K4505" t="str">
        <f>INDEX('Planning Periods'!$O$2:$O$540,MATCH('Table B Values'!A4505,'Planning Periods'!$A$2:$A$540,0))</f>
        <v>San Bernardino County</v>
      </c>
    </row>
    <row r="4506" spans="1:11">
      <c r="A4506" t="s">
        <v>920</v>
      </c>
      <c r="B4506">
        <v>2013</v>
      </c>
      <c r="C4506">
        <v>1</v>
      </c>
      <c r="D4506">
        <v>0</v>
      </c>
      <c r="E4506">
        <v>17</v>
      </c>
      <c r="F4506">
        <v>0</v>
      </c>
      <c r="G4506">
        <v>0</v>
      </c>
      <c r="H4506">
        <v>11</v>
      </c>
      <c r="I4506">
        <v>27</v>
      </c>
      <c r="J4506" t="s">
        <v>1276</v>
      </c>
      <c r="K4506" t="str">
        <f>INDEX('Planning Periods'!$O$2:$O$540,MATCH('Table B Values'!A4506,'Planning Periods'!$A$2:$A$540,0))</f>
        <v>Nevada County</v>
      </c>
    </row>
    <row r="4507" spans="1:11">
      <c r="A4507" t="s">
        <v>1254</v>
      </c>
      <c r="B4507">
        <v>2013</v>
      </c>
      <c r="C4507">
        <v>383</v>
      </c>
      <c r="D4507">
        <v>0</v>
      </c>
      <c r="E4507">
        <v>23</v>
      </c>
      <c r="F4507">
        <v>0</v>
      </c>
      <c r="G4507">
        <v>0</v>
      </c>
      <c r="H4507">
        <v>0</v>
      </c>
      <c r="I4507">
        <v>160</v>
      </c>
      <c r="J4507" t="s">
        <v>1276</v>
      </c>
      <c r="K4507" t="str">
        <f>INDEX('Planning Periods'!$O$2:$O$540,MATCH('Table B Values'!A4507,'Planning Periods'!$A$2:$A$540,0))</f>
        <v>Alameda County</v>
      </c>
    </row>
    <row r="4508" spans="1:11">
      <c r="A4508" t="s">
        <v>803</v>
      </c>
      <c r="B4508">
        <v>2013</v>
      </c>
      <c r="C4508">
        <v>20</v>
      </c>
      <c r="D4508">
        <v>0</v>
      </c>
      <c r="E4508">
        <v>43</v>
      </c>
      <c r="F4508">
        <v>0</v>
      </c>
      <c r="G4508">
        <v>0</v>
      </c>
      <c r="H4508">
        <v>0</v>
      </c>
      <c r="I4508">
        <v>2</v>
      </c>
      <c r="J4508" t="s">
        <v>1276</v>
      </c>
      <c r="K4508" t="str">
        <f>INDEX('Planning Periods'!$O$2:$O$540,MATCH('Table B Values'!A4508,'Planning Periods'!$A$2:$A$540,0))</f>
        <v>Orange County</v>
      </c>
    </row>
    <row r="4509" spans="1:11">
      <c r="A4509" t="s">
        <v>806</v>
      </c>
      <c r="B4509">
        <v>2013</v>
      </c>
      <c r="C4509">
        <v>227</v>
      </c>
      <c r="D4509">
        <v>0</v>
      </c>
      <c r="E4509">
        <v>82</v>
      </c>
      <c r="F4509">
        <v>0</v>
      </c>
      <c r="G4509">
        <v>0</v>
      </c>
      <c r="H4509">
        <v>0</v>
      </c>
      <c r="I4509">
        <v>1188</v>
      </c>
      <c r="J4509" t="s">
        <v>1276</v>
      </c>
      <c r="K4509" t="str">
        <f>INDEX('Planning Periods'!$O$2:$O$540,MATCH('Table B Values'!A4509,'Planning Periods'!$A$2:$A$540,0))</f>
        <v>Orange County</v>
      </c>
    </row>
    <row r="4510" spans="1:11">
      <c r="A4510" t="s">
        <v>1206</v>
      </c>
      <c r="B4510">
        <v>2013</v>
      </c>
      <c r="C4510">
        <v>0</v>
      </c>
      <c r="D4510">
        <v>0</v>
      </c>
      <c r="E4510">
        <v>1</v>
      </c>
      <c r="F4510">
        <v>0</v>
      </c>
      <c r="G4510">
        <v>0</v>
      </c>
      <c r="H4510">
        <v>1</v>
      </c>
      <c r="I4510">
        <v>56</v>
      </c>
      <c r="J4510" t="s">
        <v>1276</v>
      </c>
      <c r="K4510" t="str">
        <f>INDEX('Planning Periods'!$O$2:$O$540,MATCH('Table B Values'!A4510,'Planning Periods'!$A$2:$A$540,0))</f>
        <v>Contra Costa County</v>
      </c>
    </row>
    <row r="4511" spans="1:11">
      <c r="A4511" t="s">
        <v>812</v>
      </c>
      <c r="B4511" s="391">
        <v>2013</v>
      </c>
      <c r="C4511" s="359">
        <v>0</v>
      </c>
      <c r="D4511" s="359">
        <v>0</v>
      </c>
      <c r="E4511" s="359">
        <v>0</v>
      </c>
      <c r="F4511" s="359">
        <v>0</v>
      </c>
      <c r="G4511" s="359">
        <v>0</v>
      </c>
      <c r="H4511" s="359">
        <v>15</v>
      </c>
      <c r="I4511" s="359">
        <v>76</v>
      </c>
      <c r="J4511" s="435" t="s">
        <v>1276</v>
      </c>
      <c r="K4511" t="str">
        <f>INDEX('Planning Periods'!$O$2:$O$540,MATCH('Table B Values'!A4511,'Planning Periods'!$A$2:$A$540,0))</f>
        <v>San Bernardino County</v>
      </c>
    </row>
    <row r="4512" spans="1:11">
      <c r="A4512" t="s">
        <v>1255</v>
      </c>
      <c r="B4512" s="391">
        <v>2013</v>
      </c>
      <c r="C4512" s="359">
        <v>18</v>
      </c>
      <c r="D4512" s="359">
        <v>0</v>
      </c>
      <c r="E4512" s="359">
        <v>11</v>
      </c>
      <c r="F4512" s="359">
        <v>0</v>
      </c>
      <c r="G4512" s="359">
        <v>0</v>
      </c>
      <c r="H4512" s="359">
        <v>198</v>
      </c>
      <c r="I4512" s="359">
        <v>3</v>
      </c>
      <c r="J4512" s="435" t="s">
        <v>1276</v>
      </c>
      <c r="K4512" t="str">
        <f>INDEX('Planning Periods'!$O$2:$O$540,MATCH('Table B Values'!A4512,'Planning Periods'!$A$2:$A$540,0))</f>
        <v>Contra Costa County</v>
      </c>
    </row>
    <row r="4513" spans="1:11">
      <c r="A4513" t="s">
        <v>924</v>
      </c>
      <c r="B4513" s="391">
        <v>2013</v>
      </c>
      <c r="C4513" s="359">
        <v>244</v>
      </c>
      <c r="D4513" s="359">
        <v>23</v>
      </c>
      <c r="E4513" s="359">
        <v>55</v>
      </c>
      <c r="F4513" s="359">
        <v>2</v>
      </c>
      <c r="G4513" s="359">
        <v>0</v>
      </c>
      <c r="H4513" s="359">
        <v>102</v>
      </c>
      <c r="I4513" s="359">
        <v>362</v>
      </c>
      <c r="J4513" s="435" t="s">
        <v>1276</v>
      </c>
      <c r="K4513" t="str">
        <f>INDEX('Planning Periods'!$O$2:$O$540,MATCH('Table B Values'!A4513,'Planning Periods'!$A$2:$A$540,0))</f>
        <v>San Diego County</v>
      </c>
    </row>
    <row r="4514" spans="1:11">
      <c r="A4514" t="s">
        <v>809</v>
      </c>
      <c r="B4514" s="391">
        <v>2013</v>
      </c>
      <c r="C4514" s="359">
        <v>0</v>
      </c>
      <c r="D4514" s="359">
        <v>0</v>
      </c>
      <c r="E4514" s="359">
        <v>0</v>
      </c>
      <c r="F4514" s="359">
        <v>0</v>
      </c>
      <c r="G4514" s="359">
        <v>0</v>
      </c>
      <c r="H4514" s="359">
        <v>5</v>
      </c>
      <c r="I4514" s="359">
        <v>5</v>
      </c>
      <c r="J4514" s="435" t="s">
        <v>1276</v>
      </c>
      <c r="K4514" t="str">
        <f>INDEX('Planning Periods'!$O$2:$O$540,MATCH('Table B Values'!A4514,'Planning Periods'!$A$2:$A$540,0))</f>
        <v>Ventura County</v>
      </c>
    </row>
    <row r="4515" spans="1:11">
      <c r="A4515" t="s">
        <v>934</v>
      </c>
      <c r="B4515" s="391">
        <v>2013</v>
      </c>
      <c r="C4515" s="359">
        <v>18</v>
      </c>
      <c r="D4515" s="359">
        <v>0</v>
      </c>
      <c r="E4515" s="359">
        <v>0</v>
      </c>
      <c r="F4515" s="359">
        <v>0</v>
      </c>
      <c r="G4515" s="359">
        <v>0</v>
      </c>
      <c r="H4515" s="359">
        <v>0</v>
      </c>
      <c r="I4515" s="359">
        <v>322</v>
      </c>
      <c r="J4515" t="s">
        <v>1276</v>
      </c>
      <c r="K4515" t="str">
        <f>INDEX('Planning Periods'!$O$2:$O$540,MATCH('Table B Values'!A4515,'Planning Periods'!$A$2:$A$540,0))</f>
        <v>San Bernardino County</v>
      </c>
    </row>
    <row r="4516" spans="1:11">
      <c r="A4516" t="s">
        <v>1258</v>
      </c>
      <c r="B4516" s="391">
        <v>2013</v>
      </c>
      <c r="C4516" s="359">
        <v>3</v>
      </c>
      <c r="D4516" s="359">
        <v>0</v>
      </c>
      <c r="E4516" s="359">
        <v>2</v>
      </c>
      <c r="F4516" s="359">
        <v>0</v>
      </c>
      <c r="G4516" s="359">
        <v>0</v>
      </c>
      <c r="H4516" s="359">
        <v>0</v>
      </c>
      <c r="I4516" s="359">
        <v>3</v>
      </c>
      <c r="J4516" t="s">
        <v>1276</v>
      </c>
      <c r="K4516" t="str">
        <f>INDEX('Planning Periods'!$O$2:$O$540,MATCH('Table B Values'!A4516,'Planning Periods'!$A$2:$A$540,0))</f>
        <v>Santa Clara County</v>
      </c>
    </row>
    <row r="4517" spans="1:11">
      <c r="A4517" t="s">
        <v>1262</v>
      </c>
      <c r="B4517" s="391">
        <v>2013</v>
      </c>
      <c r="C4517" s="359">
        <v>0</v>
      </c>
      <c r="D4517" s="359">
        <v>0</v>
      </c>
      <c r="E4517" s="359">
        <v>0</v>
      </c>
      <c r="F4517" s="359">
        <v>0</v>
      </c>
      <c r="G4517" s="359">
        <v>0</v>
      </c>
      <c r="H4517" s="359">
        <v>0</v>
      </c>
      <c r="I4517" s="359">
        <v>66</v>
      </c>
      <c r="J4517" t="s">
        <v>1276</v>
      </c>
      <c r="K4517" t="str">
        <f>INDEX('Planning Periods'!$O$2:$O$540,MATCH('Table B Values'!A4517,'Planning Periods'!$A$2:$A$540,0))</f>
        <v>Monterey County</v>
      </c>
    </row>
    <row r="4518" spans="1:11">
      <c r="A4518" t="s">
        <v>932</v>
      </c>
      <c r="B4518" s="391">
        <v>2013</v>
      </c>
      <c r="C4518" s="359">
        <v>0</v>
      </c>
      <c r="D4518" s="359">
        <v>0</v>
      </c>
      <c r="E4518" s="359">
        <v>0</v>
      </c>
      <c r="F4518" s="359">
        <v>0</v>
      </c>
      <c r="G4518" s="359">
        <v>0</v>
      </c>
      <c r="H4518" s="359">
        <v>1</v>
      </c>
      <c r="I4518" s="359">
        <v>33</v>
      </c>
      <c r="J4518" t="s">
        <v>1276</v>
      </c>
      <c r="K4518" t="str">
        <f>INDEX('Planning Periods'!$O$2:$O$540,MATCH('Table B Values'!A4518,'Planning Periods'!$A$2:$A$540,0))</f>
        <v>Los Angeles County</v>
      </c>
    </row>
    <row r="4519" spans="1:11">
      <c r="A4519" t="s">
        <v>1238</v>
      </c>
      <c r="B4519" s="391">
        <v>2013</v>
      </c>
      <c r="C4519" s="359">
        <v>0</v>
      </c>
      <c r="D4519" s="359">
        <v>0</v>
      </c>
      <c r="E4519" s="359">
        <v>0</v>
      </c>
      <c r="F4519" s="359">
        <v>0</v>
      </c>
      <c r="G4519" s="359">
        <v>0</v>
      </c>
      <c r="H4519" s="359">
        <v>0</v>
      </c>
      <c r="I4519" s="359">
        <v>502</v>
      </c>
      <c r="J4519" t="s">
        <v>1276</v>
      </c>
      <c r="K4519" t="str">
        <f>INDEX('Planning Periods'!$O$2:$O$540,MATCH('Table B Values'!A4519,'Planning Periods'!$A$2:$A$540,0))</f>
        <v>Santa Clara County</v>
      </c>
    </row>
    <row r="4520" spans="1:11">
      <c r="A4520" t="s">
        <v>884</v>
      </c>
      <c r="B4520" s="391">
        <v>2013</v>
      </c>
      <c r="C4520" s="359">
        <v>4</v>
      </c>
      <c r="D4520" s="359">
        <v>0</v>
      </c>
      <c r="E4520" s="359">
        <v>1</v>
      </c>
      <c r="F4520" s="359">
        <v>0</v>
      </c>
      <c r="G4520" s="359">
        <v>0</v>
      </c>
      <c r="H4520" s="359">
        <v>0</v>
      </c>
      <c r="I4520" s="359">
        <v>52</v>
      </c>
      <c r="J4520" t="s">
        <v>1276</v>
      </c>
      <c r="K4520" t="str">
        <f>INDEX('Planning Periods'!$O$2:$O$540,MATCH('Table B Values'!A4520,'Planning Periods'!$A$2:$A$540,0))</f>
        <v>Orange County</v>
      </c>
    </row>
    <row r="4521" spans="1:11">
      <c r="A4521" t="s">
        <v>1260</v>
      </c>
      <c r="B4521" s="391">
        <v>2013</v>
      </c>
      <c r="C4521" s="359">
        <v>114</v>
      </c>
      <c r="D4521" s="359">
        <v>0</v>
      </c>
      <c r="E4521" s="359">
        <v>23</v>
      </c>
      <c r="F4521" s="359">
        <v>0</v>
      </c>
      <c r="G4521" s="359">
        <v>0</v>
      </c>
      <c r="H4521" s="359">
        <v>0</v>
      </c>
      <c r="I4521" s="359">
        <v>0</v>
      </c>
      <c r="J4521" t="s">
        <v>1276</v>
      </c>
      <c r="K4521" t="str">
        <f>INDEX('Planning Periods'!$O$2:$O$540,MATCH('Table B Values'!A4521,'Planning Periods'!$A$2:$A$540,0))</f>
        <v>Stanislaus County</v>
      </c>
    </row>
    <row r="4522" spans="1:11">
      <c r="A4522" t="s">
        <v>951</v>
      </c>
      <c r="B4522" s="391">
        <v>2013</v>
      </c>
      <c r="C4522" s="359">
        <v>16</v>
      </c>
      <c r="D4522" s="359">
        <v>0</v>
      </c>
      <c r="E4522" s="359">
        <v>39</v>
      </c>
      <c r="F4522" s="359">
        <v>0</v>
      </c>
      <c r="G4522" s="359">
        <v>0</v>
      </c>
      <c r="H4522" s="359">
        <v>128</v>
      </c>
      <c r="I4522" s="359">
        <v>480</v>
      </c>
      <c r="J4522" t="s">
        <v>1276</v>
      </c>
      <c r="K4522" t="str">
        <f>INDEX('Planning Periods'!$O$2:$O$540,MATCH('Table B Values'!A4522,'Planning Periods'!$A$2:$A$540,0))</f>
        <v>Ventura County</v>
      </c>
    </row>
    <row r="4523" spans="1:11">
      <c r="A4523" t="s">
        <v>916</v>
      </c>
      <c r="B4523" s="391">
        <v>2013</v>
      </c>
      <c r="C4523" s="359">
        <v>0</v>
      </c>
      <c r="D4523" s="359">
        <v>0</v>
      </c>
      <c r="E4523" s="359">
        <v>0</v>
      </c>
      <c r="F4523" s="359">
        <v>0</v>
      </c>
      <c r="G4523" s="359">
        <v>0</v>
      </c>
      <c r="H4523" s="359">
        <v>0</v>
      </c>
      <c r="I4523" s="359">
        <v>18</v>
      </c>
      <c r="J4523" t="s">
        <v>1276</v>
      </c>
      <c r="K4523" t="str">
        <f>INDEX('Planning Periods'!$O$2:$O$540,MATCH('Table B Values'!A4523,'Planning Periods'!$A$2:$A$540,0))</f>
        <v>Riverside County</v>
      </c>
    </row>
    <row r="4524" spans="1:11">
      <c r="A4524" t="s">
        <v>1252</v>
      </c>
      <c r="B4524" s="391">
        <v>2013</v>
      </c>
      <c r="C4524" s="359">
        <v>59</v>
      </c>
      <c r="D4524" s="359">
        <v>0</v>
      </c>
      <c r="E4524" s="359">
        <v>12</v>
      </c>
      <c r="F4524" s="359">
        <v>0</v>
      </c>
      <c r="G4524" s="359">
        <v>0</v>
      </c>
      <c r="H4524" s="359">
        <v>70</v>
      </c>
      <c r="I4524" s="359">
        <v>107</v>
      </c>
      <c r="J4524" t="s">
        <v>1276</v>
      </c>
      <c r="K4524" t="str">
        <f>INDEX('Planning Periods'!$O$2:$O$540,MATCH('Table B Values'!A4524,'Planning Periods'!$A$2:$A$540,0))</f>
        <v>Napa County</v>
      </c>
    </row>
    <row r="4525" spans="1:11">
      <c r="A4525" t="s">
        <v>1253</v>
      </c>
      <c r="B4525" s="391">
        <v>2013</v>
      </c>
      <c r="C4525" s="359">
        <v>0</v>
      </c>
      <c r="D4525" s="359">
        <v>0</v>
      </c>
      <c r="E4525" s="359">
        <v>0</v>
      </c>
      <c r="F4525" s="359">
        <v>0</v>
      </c>
      <c r="G4525" s="359">
        <v>0</v>
      </c>
      <c r="H4525" s="359">
        <v>4</v>
      </c>
      <c r="I4525" s="359">
        <v>27</v>
      </c>
      <c r="J4525" t="s">
        <v>1276</v>
      </c>
      <c r="K4525" t="str">
        <f>INDEX('Planning Periods'!$O$2:$O$540,MATCH('Table B Values'!A4525,'Planning Periods'!$A$2:$A$540,0))</f>
        <v>Napa County</v>
      </c>
    </row>
    <row r="4526" spans="1:11">
      <c r="A4526" t="s">
        <v>1264</v>
      </c>
      <c r="B4526" s="391">
        <v>2013</v>
      </c>
      <c r="C4526" s="359">
        <v>57</v>
      </c>
      <c r="D4526" s="359">
        <v>0</v>
      </c>
      <c r="E4526" s="359">
        <v>0</v>
      </c>
      <c r="F4526" s="359">
        <v>0</v>
      </c>
      <c r="G4526" s="359">
        <v>0</v>
      </c>
      <c r="H4526" s="359">
        <v>1</v>
      </c>
      <c r="I4526" s="359">
        <v>469</v>
      </c>
      <c r="J4526" t="s">
        <v>1276</v>
      </c>
      <c r="K4526" t="str">
        <f>INDEX('Planning Periods'!$O$2:$O$540,MATCH('Table B Values'!A4526,'Planning Periods'!$A$2:$A$540,0))</f>
        <v>Santa Clara County</v>
      </c>
    </row>
    <row r="4527" spans="1:11">
      <c r="A4527" t="s">
        <v>1266</v>
      </c>
      <c r="B4527" s="391">
        <v>2013</v>
      </c>
      <c r="C4527" s="359">
        <v>0</v>
      </c>
      <c r="D4527" s="359">
        <v>0</v>
      </c>
      <c r="E4527" s="359">
        <v>0</v>
      </c>
      <c r="F4527" s="359">
        <v>0</v>
      </c>
      <c r="G4527" s="359">
        <v>0</v>
      </c>
      <c r="H4527" s="359">
        <v>0</v>
      </c>
      <c r="I4527" s="359">
        <v>0</v>
      </c>
      <c r="J4527" t="s">
        <v>1276</v>
      </c>
      <c r="K4527" t="str">
        <f>INDEX('Planning Periods'!$O$2:$O$540,MATCH('Table B Values'!A4527,'Planning Periods'!$A$2:$A$540,0))</f>
        <v>Contra Costa County</v>
      </c>
    </row>
    <row r="4528" spans="1:11">
      <c r="A4528" t="s">
        <v>1265</v>
      </c>
      <c r="B4528" s="391">
        <v>2013</v>
      </c>
      <c r="C4528" s="359">
        <v>34</v>
      </c>
      <c r="D4528" s="359">
        <v>0</v>
      </c>
      <c r="E4528" s="359">
        <v>45</v>
      </c>
      <c r="F4528" s="359">
        <v>0</v>
      </c>
      <c r="G4528" s="359">
        <v>0</v>
      </c>
      <c r="H4528" s="359">
        <v>11</v>
      </c>
      <c r="I4528" s="359">
        <v>330</v>
      </c>
      <c r="J4528" t="s">
        <v>1276</v>
      </c>
      <c r="K4528" t="str">
        <f>INDEX('Planning Periods'!$O$2:$O$540,MATCH('Table B Values'!A4528,'Planning Periods'!$A$2:$A$540,0))</f>
        <v>Santa Clara County</v>
      </c>
    </row>
    <row r="4529" spans="1:11">
      <c r="A4529" t="s">
        <v>1263</v>
      </c>
      <c r="B4529" s="391">
        <v>2013</v>
      </c>
      <c r="C4529" s="359">
        <v>0</v>
      </c>
      <c r="D4529" s="359">
        <v>0</v>
      </c>
      <c r="E4529" s="359">
        <v>0</v>
      </c>
      <c r="F4529" s="359">
        <v>0</v>
      </c>
      <c r="G4529" s="359">
        <v>0</v>
      </c>
      <c r="H4529" s="359">
        <v>0</v>
      </c>
      <c r="I4529" s="359">
        <v>3</v>
      </c>
      <c r="J4529" t="s">
        <v>1276</v>
      </c>
      <c r="K4529" t="str">
        <f>INDEX('Planning Periods'!$O$2:$O$540,MATCH('Table B Values'!A4529,'Planning Periods'!$A$2:$A$540,0))</f>
        <v>Siskiyou County</v>
      </c>
    </row>
    <row r="4530" spans="1:11">
      <c r="A4530" t="s">
        <v>1307</v>
      </c>
      <c r="B4530" s="391" t="s">
        <v>1308</v>
      </c>
      <c r="C4530" s="359">
        <v>47</v>
      </c>
      <c r="D4530" s="359">
        <v>7</v>
      </c>
      <c r="E4530" s="359">
        <v>0</v>
      </c>
      <c r="F4530" s="359">
        <v>8</v>
      </c>
      <c r="G4530" s="359">
        <v>1</v>
      </c>
      <c r="H4530" s="359">
        <v>5</v>
      </c>
      <c r="I4530" s="359">
        <v>65</v>
      </c>
      <c r="J4530" t="s">
        <v>733</v>
      </c>
      <c r="K4530" t="str">
        <f>INDEX('Planning Periods'!$O$2:$O$540,MATCH('Table B Values'!A4530,'Planning Periods'!$A$2:$A$540,0))</f>
        <v>Alameda County</v>
      </c>
    </row>
    <row r="4531" spans="1:11">
      <c r="A4531" t="s">
        <v>1309</v>
      </c>
      <c r="B4531" s="391" t="s">
        <v>1308</v>
      </c>
      <c r="C4531" s="359">
        <v>0</v>
      </c>
      <c r="D4531" s="359">
        <v>13</v>
      </c>
      <c r="E4531" s="359">
        <v>0</v>
      </c>
      <c r="F4531" s="359">
        <v>17</v>
      </c>
      <c r="G4531" s="359">
        <v>0</v>
      </c>
      <c r="H4531" s="359">
        <v>16</v>
      </c>
      <c r="I4531" s="359">
        <v>12</v>
      </c>
      <c r="J4531" t="s">
        <v>733</v>
      </c>
      <c r="K4531" t="str">
        <f>INDEX('Planning Periods'!$O$2:$O$540,MATCH('Table B Values'!A4531,'Planning Periods'!$A$2:$A$540,0))</f>
        <v>Alameda County</v>
      </c>
    </row>
    <row r="4532" spans="1:11">
      <c r="A4532" t="s">
        <v>1310</v>
      </c>
      <c r="B4532" s="391" t="s">
        <v>1308</v>
      </c>
      <c r="C4532" s="359">
        <v>32</v>
      </c>
      <c r="D4532" s="359">
        <v>0</v>
      </c>
      <c r="E4532" s="359">
        <v>29</v>
      </c>
      <c r="F4532" s="359">
        <v>0</v>
      </c>
      <c r="G4532" s="359">
        <v>0</v>
      </c>
      <c r="H4532" s="359">
        <v>15</v>
      </c>
      <c r="I4532" s="359">
        <v>0</v>
      </c>
      <c r="J4532" t="s">
        <v>733</v>
      </c>
      <c r="K4532" t="str">
        <f>INDEX('Planning Periods'!$O$2:$O$540,MATCH('Table B Values'!A4532,'Planning Periods'!$A$2:$A$540,0))</f>
        <v>Alameda County</v>
      </c>
    </row>
    <row r="4533" spans="1:11">
      <c r="A4533" t="s">
        <v>1311</v>
      </c>
      <c r="B4533" s="391" t="s">
        <v>1308</v>
      </c>
      <c r="C4533" s="359">
        <v>1</v>
      </c>
      <c r="D4533" s="359">
        <v>0</v>
      </c>
      <c r="E4533" s="359">
        <v>0</v>
      </c>
      <c r="F4533" s="359">
        <v>0</v>
      </c>
      <c r="G4533" s="359">
        <v>0</v>
      </c>
      <c r="H4533" s="359">
        <v>0</v>
      </c>
      <c r="I4533" s="359">
        <v>57</v>
      </c>
      <c r="J4533" t="s">
        <v>733</v>
      </c>
      <c r="K4533" t="str">
        <f>INDEX('Planning Periods'!$O$2:$O$540,MATCH('Table B Values'!A4533,'Planning Periods'!$A$2:$A$540,0))</f>
        <v>Los Angeles County</v>
      </c>
    </row>
    <row r="4534" spans="1:11">
      <c r="A4534" t="s">
        <v>1312</v>
      </c>
      <c r="B4534" s="391" t="s">
        <v>1308</v>
      </c>
      <c r="C4534" s="359">
        <v>0</v>
      </c>
      <c r="D4534" s="359">
        <v>0</v>
      </c>
      <c r="E4534" s="359">
        <v>0</v>
      </c>
      <c r="F4534" s="359">
        <v>2</v>
      </c>
      <c r="G4534" s="359">
        <v>0</v>
      </c>
      <c r="H4534" s="359">
        <v>0</v>
      </c>
      <c r="I4534" s="359">
        <v>0</v>
      </c>
      <c r="J4534" t="s">
        <v>733</v>
      </c>
      <c r="K4534" t="str">
        <f>INDEX('Planning Periods'!$O$2:$O$540,MATCH('Table B Values'!A4534,'Planning Periods'!$A$2:$A$540,0))</f>
        <v>Alpine County</v>
      </c>
    </row>
    <row r="4535" spans="1:11">
      <c r="A4535" t="s">
        <v>1313</v>
      </c>
      <c r="B4535" s="391" t="s">
        <v>1308</v>
      </c>
      <c r="C4535" s="359">
        <v>0</v>
      </c>
      <c r="D4535" s="359">
        <v>9</v>
      </c>
      <c r="E4535" s="359">
        <v>0</v>
      </c>
      <c r="F4535" s="359">
        <v>9</v>
      </c>
      <c r="G4535" s="359">
        <v>0</v>
      </c>
      <c r="H4535" s="359">
        <v>35</v>
      </c>
      <c r="I4535" s="359">
        <v>40</v>
      </c>
      <c r="J4535" t="s">
        <v>733</v>
      </c>
      <c r="K4535" t="str">
        <f>INDEX('Planning Periods'!$O$2:$O$540,MATCH('Table B Values'!A4535,'Planning Periods'!$A$2:$A$540,0))</f>
        <v>Amador County</v>
      </c>
    </row>
    <row r="4536" spans="1:11">
      <c r="A4536" t="s">
        <v>1314</v>
      </c>
      <c r="B4536" s="391" t="s">
        <v>1308</v>
      </c>
      <c r="C4536" s="359">
        <v>0</v>
      </c>
      <c r="D4536" s="359">
        <v>1</v>
      </c>
      <c r="E4536" s="359">
        <v>0</v>
      </c>
      <c r="F4536" s="359">
        <v>0</v>
      </c>
      <c r="G4536" s="359">
        <v>0</v>
      </c>
      <c r="H4536" s="359">
        <v>0</v>
      </c>
      <c r="I4536" s="359">
        <v>88</v>
      </c>
      <c r="J4536" t="s">
        <v>733</v>
      </c>
      <c r="K4536" t="str">
        <f>INDEX('Planning Periods'!$O$2:$O$540,MATCH('Table B Values'!A4536,'Planning Periods'!$A$2:$A$540,0))</f>
        <v>Napa County</v>
      </c>
    </row>
    <row r="4537" spans="1:11">
      <c r="A4537" t="s">
        <v>1315</v>
      </c>
      <c r="B4537" s="391" t="s">
        <v>1308</v>
      </c>
      <c r="C4537" s="359">
        <v>0</v>
      </c>
      <c r="D4537" s="359">
        <v>0</v>
      </c>
      <c r="E4537" s="359">
        <v>0</v>
      </c>
      <c r="F4537" s="359">
        <v>0</v>
      </c>
      <c r="G4537" s="359">
        <v>8</v>
      </c>
      <c r="H4537" s="359">
        <v>0</v>
      </c>
      <c r="I4537" s="359">
        <v>182</v>
      </c>
      <c r="J4537" t="s">
        <v>733</v>
      </c>
      <c r="K4537" t="str">
        <f>INDEX('Planning Periods'!$O$2:$O$540,MATCH('Table B Values'!A4537,'Planning Periods'!$A$2:$A$540,0))</f>
        <v>Orange County</v>
      </c>
    </row>
    <row r="4538" spans="1:11">
      <c r="A4538" t="s">
        <v>1316</v>
      </c>
      <c r="B4538" s="391" t="s">
        <v>1308</v>
      </c>
      <c r="C4538" s="359">
        <v>0</v>
      </c>
      <c r="D4538" s="359">
        <v>0</v>
      </c>
      <c r="E4538" s="359">
        <v>0</v>
      </c>
      <c r="F4538" s="359">
        <v>0</v>
      </c>
      <c r="G4538" s="359">
        <v>0</v>
      </c>
      <c r="H4538" s="359">
        <v>0</v>
      </c>
      <c r="I4538" s="359">
        <v>35</v>
      </c>
      <c r="J4538" t="s">
        <v>733</v>
      </c>
      <c r="K4538" t="str">
        <f>INDEX('Planning Periods'!$O$2:$O$540,MATCH('Table B Values'!A4538,'Planning Periods'!$A$2:$A$540,0))</f>
        <v>Shasta County</v>
      </c>
    </row>
    <row r="4539" spans="1:11">
      <c r="A4539" t="s">
        <v>1317</v>
      </c>
      <c r="B4539" s="391" t="s">
        <v>1308</v>
      </c>
      <c r="C4539" s="359">
        <v>0</v>
      </c>
      <c r="D4539" s="359">
        <v>0</v>
      </c>
      <c r="E4539" s="359">
        <v>0</v>
      </c>
      <c r="F4539" s="359">
        <v>0</v>
      </c>
      <c r="G4539" s="359">
        <v>0</v>
      </c>
      <c r="H4539" s="359">
        <v>4</v>
      </c>
      <c r="I4539" s="359">
        <v>1</v>
      </c>
      <c r="J4539" t="s">
        <v>733</v>
      </c>
      <c r="K4539" t="str">
        <f>INDEX('Planning Periods'!$O$2:$O$540,MATCH('Table B Values'!A4539,'Planning Periods'!$A$2:$A$540,0))</f>
        <v>Calaveras County</v>
      </c>
    </row>
    <row r="4540" spans="1:11">
      <c r="A4540" t="s">
        <v>1318</v>
      </c>
      <c r="B4540" s="391" t="s">
        <v>1308</v>
      </c>
      <c r="C4540" s="359">
        <v>0</v>
      </c>
      <c r="D4540" s="359">
        <v>0</v>
      </c>
      <c r="E4540" s="359">
        <v>0</v>
      </c>
      <c r="F4540" s="359">
        <v>0</v>
      </c>
      <c r="G4540" s="359">
        <v>0</v>
      </c>
      <c r="H4540" s="359">
        <v>0</v>
      </c>
      <c r="I4540" s="359">
        <v>100</v>
      </c>
      <c r="J4540" t="s">
        <v>733</v>
      </c>
      <c r="K4540" t="str">
        <f>INDEX('Planning Periods'!$O$2:$O$540,MATCH('Table B Values'!A4540,'Planning Periods'!$A$2:$A$540,0))</f>
        <v>Contra Costa County</v>
      </c>
    </row>
    <row r="4541" spans="1:11">
      <c r="A4541" t="s">
        <v>1319</v>
      </c>
      <c r="B4541" s="391" t="s">
        <v>1308</v>
      </c>
      <c r="C4541" s="359">
        <v>0</v>
      </c>
      <c r="D4541" s="359">
        <v>0</v>
      </c>
      <c r="E4541" s="359">
        <v>0</v>
      </c>
      <c r="F4541" s="359">
        <v>0</v>
      </c>
      <c r="G4541" s="359">
        <v>0</v>
      </c>
      <c r="H4541" s="359">
        <v>104</v>
      </c>
      <c r="I4541" s="359">
        <v>0</v>
      </c>
      <c r="J4541" t="s">
        <v>733</v>
      </c>
      <c r="K4541" t="str">
        <f>INDEX('Planning Periods'!$O$2:$O$540,MATCH('Table B Values'!A4541,'Planning Periods'!$A$2:$A$540,0))</f>
        <v>San Bernardino County</v>
      </c>
    </row>
    <row r="4542" spans="1:11">
      <c r="A4542" t="s">
        <v>1320</v>
      </c>
      <c r="B4542" s="391" t="s">
        <v>1308</v>
      </c>
      <c r="C4542" s="359">
        <v>0</v>
      </c>
      <c r="D4542" s="359">
        <v>0</v>
      </c>
      <c r="E4542" s="359">
        <v>0</v>
      </c>
      <c r="F4542" s="359">
        <v>0</v>
      </c>
      <c r="G4542" s="359">
        <v>0</v>
      </c>
      <c r="H4542" s="359">
        <v>0</v>
      </c>
      <c r="I4542" s="359">
        <v>41</v>
      </c>
      <c r="J4542" t="s">
        <v>733</v>
      </c>
      <c r="K4542" t="str">
        <f>INDEX('Planning Periods'!$O$2:$O$540,MATCH('Table B Values'!A4542,'Planning Periods'!$A$2:$A$540,0))</f>
        <v>Los Angeles County</v>
      </c>
    </row>
    <row r="4543" spans="1:11">
      <c r="A4543" t="s">
        <v>1321</v>
      </c>
      <c r="B4543" s="391" t="s">
        <v>1308</v>
      </c>
      <c r="C4543" s="359">
        <v>0</v>
      </c>
      <c r="D4543" s="359">
        <v>0</v>
      </c>
      <c r="E4543" s="359">
        <v>0</v>
      </c>
      <c r="F4543" s="359">
        <v>3</v>
      </c>
      <c r="G4543" s="359">
        <v>0</v>
      </c>
      <c r="H4543" s="359">
        <v>3</v>
      </c>
      <c r="I4543" s="359">
        <v>5</v>
      </c>
      <c r="J4543" t="s">
        <v>733</v>
      </c>
      <c r="K4543" t="str">
        <f>INDEX('Planning Periods'!$O$2:$O$540,MATCH('Table B Values'!A4543,'Planning Periods'!$A$2:$A$540,0))</f>
        <v>Humboldt County</v>
      </c>
    </row>
    <row r="4544" spans="1:11">
      <c r="A4544" t="s">
        <v>1322</v>
      </c>
      <c r="B4544" s="391" t="s">
        <v>1308</v>
      </c>
      <c r="C4544" s="359">
        <v>0</v>
      </c>
      <c r="D4544" s="359">
        <v>0</v>
      </c>
      <c r="E4544" s="359">
        <v>20</v>
      </c>
      <c r="F4544" s="359">
        <v>0</v>
      </c>
      <c r="G4544" s="359">
        <v>0</v>
      </c>
      <c r="H4544" s="359">
        <v>0</v>
      </c>
      <c r="I4544" s="359">
        <v>103</v>
      </c>
      <c r="J4544" t="s">
        <v>733</v>
      </c>
      <c r="K4544" t="str">
        <f>INDEX('Planning Periods'!$O$2:$O$540,MATCH('Table B Values'!A4544,'Planning Periods'!$A$2:$A$540,0))</f>
        <v>San Luis Obispo County</v>
      </c>
    </row>
    <row r="4545" spans="1:11">
      <c r="A4545" t="s">
        <v>1323</v>
      </c>
      <c r="B4545" s="391" t="s">
        <v>1308</v>
      </c>
      <c r="C4545" s="359">
        <v>0</v>
      </c>
      <c r="D4545" s="359">
        <v>0</v>
      </c>
      <c r="E4545" s="359">
        <v>0</v>
      </c>
      <c r="F4545" s="359">
        <v>0</v>
      </c>
      <c r="G4545" s="359">
        <v>0</v>
      </c>
      <c r="H4545" s="359">
        <v>0</v>
      </c>
      <c r="I4545" s="359">
        <v>8</v>
      </c>
      <c r="J4545" t="s">
        <v>733</v>
      </c>
      <c r="K4545" t="str">
        <f>INDEX('Planning Periods'!$O$2:$O$540,MATCH('Table B Values'!A4545,'Planning Periods'!$A$2:$A$540,0))</f>
        <v>Los Angeles County</v>
      </c>
    </row>
    <row r="4546" spans="1:11">
      <c r="A4546" t="s">
        <v>1324</v>
      </c>
      <c r="B4546" s="391" t="s">
        <v>1308</v>
      </c>
      <c r="C4546" s="359">
        <v>0</v>
      </c>
      <c r="D4546" s="359">
        <v>0</v>
      </c>
      <c r="E4546" s="359">
        <v>0</v>
      </c>
      <c r="F4546" s="359">
        <v>7</v>
      </c>
      <c r="G4546" s="359">
        <v>1</v>
      </c>
      <c r="H4546" s="359">
        <v>6</v>
      </c>
      <c r="I4546" s="359">
        <v>100</v>
      </c>
      <c r="J4546" t="s">
        <v>733</v>
      </c>
      <c r="K4546" t="str">
        <f>INDEX('Planning Periods'!$O$2:$O$540,MATCH('Table B Values'!A4546,'Planning Periods'!$A$2:$A$540,0))</f>
        <v>San Luis Obispo County</v>
      </c>
    </row>
    <row r="4547" spans="1:11">
      <c r="A4547" t="s">
        <v>1325</v>
      </c>
      <c r="B4547" s="391" t="s">
        <v>1308</v>
      </c>
      <c r="C4547" s="359">
        <v>0</v>
      </c>
      <c r="D4547" s="359">
        <v>9</v>
      </c>
      <c r="E4547" s="359">
        <v>0</v>
      </c>
      <c r="F4547" s="359">
        <v>0</v>
      </c>
      <c r="G4547" s="359">
        <v>0</v>
      </c>
      <c r="H4547" s="359">
        <v>0</v>
      </c>
      <c r="I4547" s="359">
        <v>18</v>
      </c>
      <c r="J4547" t="s">
        <v>733</v>
      </c>
      <c r="K4547" t="str">
        <f>INDEX('Planning Periods'!$O$2:$O$540,MATCH('Table B Values'!A4547,'Planning Periods'!$A$2:$A$540,0))</f>
        <v>San Mateo County</v>
      </c>
    </row>
    <row r="4548" spans="1:11">
      <c r="A4548" t="s">
        <v>1326</v>
      </c>
      <c r="B4548" s="391" t="s">
        <v>1308</v>
      </c>
      <c r="C4548" s="359">
        <v>0</v>
      </c>
      <c r="D4548" s="359">
        <v>0</v>
      </c>
      <c r="E4548" s="359">
        <v>0</v>
      </c>
      <c r="F4548" s="359">
        <v>8</v>
      </c>
      <c r="G4548" s="359">
        <v>0</v>
      </c>
      <c r="H4548" s="359">
        <v>0</v>
      </c>
      <c r="I4548" s="359">
        <v>10</v>
      </c>
      <c r="J4548" t="s">
        <v>733</v>
      </c>
      <c r="K4548" t="str">
        <f>INDEX('Planning Periods'!$O$2:$O$540,MATCH('Table B Values'!A4548,'Planning Periods'!$A$2:$A$540,0))</f>
        <v>Los Angeles County</v>
      </c>
    </row>
    <row r="4549" spans="1:11">
      <c r="A4549" t="s">
        <v>1327</v>
      </c>
      <c r="B4549" s="391" t="s">
        <v>1308</v>
      </c>
      <c r="C4549" s="359">
        <v>0</v>
      </c>
      <c r="D4549" s="359">
        <v>0</v>
      </c>
      <c r="E4549" s="359">
        <v>0</v>
      </c>
      <c r="F4549" s="359">
        <v>0</v>
      </c>
      <c r="G4549" s="359">
        <v>0</v>
      </c>
      <c r="H4549" s="359">
        <v>0</v>
      </c>
      <c r="I4549" s="359">
        <v>24</v>
      </c>
      <c r="J4549" t="s">
        <v>733</v>
      </c>
      <c r="K4549" t="str">
        <f>INDEX('Planning Periods'!$O$2:$O$540,MATCH('Table B Values'!A4549,'Planning Periods'!$A$2:$A$540,0))</f>
        <v>Los Angeles County</v>
      </c>
    </row>
    <row r="4550" spans="1:11">
      <c r="A4550" t="s">
        <v>1328</v>
      </c>
      <c r="B4550" s="391" t="s">
        <v>1308</v>
      </c>
      <c r="C4550" s="359">
        <v>0</v>
      </c>
      <c r="D4550" s="359">
        <v>0</v>
      </c>
      <c r="E4550" s="359">
        <v>0</v>
      </c>
      <c r="F4550" s="359">
        <v>0</v>
      </c>
      <c r="G4550" s="359">
        <v>0</v>
      </c>
      <c r="H4550" s="359">
        <v>0</v>
      </c>
      <c r="I4550" s="359">
        <v>93</v>
      </c>
      <c r="J4550" t="s">
        <v>733</v>
      </c>
      <c r="K4550" t="str">
        <f>INDEX('Planning Periods'!$O$2:$O$540,MATCH('Table B Values'!A4550,'Planning Periods'!$A$2:$A$540,0))</f>
        <v>Riverside County</v>
      </c>
    </row>
    <row r="4551" spans="1:11">
      <c r="A4551" t="s">
        <v>1329</v>
      </c>
      <c r="B4551" s="391" t="s">
        <v>1308</v>
      </c>
      <c r="C4551" s="359">
        <v>0</v>
      </c>
      <c r="D4551" s="359">
        <v>0</v>
      </c>
      <c r="E4551" s="359">
        <v>0</v>
      </c>
      <c r="F4551" s="359">
        <v>0</v>
      </c>
      <c r="G4551" s="359">
        <v>0</v>
      </c>
      <c r="H4551" s="359">
        <v>0</v>
      </c>
      <c r="I4551" s="359">
        <v>20</v>
      </c>
      <c r="J4551" t="s">
        <v>733</v>
      </c>
      <c r="K4551" t="str">
        <f>INDEX('Planning Periods'!$O$2:$O$540,MATCH('Table B Values'!A4551,'Planning Periods'!$A$2:$A$540,0))</f>
        <v>Los Angeles County</v>
      </c>
    </row>
    <row r="4552" spans="1:11">
      <c r="A4552" t="s">
        <v>1330</v>
      </c>
      <c r="B4552" s="391" t="s">
        <v>1308</v>
      </c>
      <c r="C4552" s="359">
        <v>0</v>
      </c>
      <c r="D4552" s="359">
        <v>0</v>
      </c>
      <c r="E4552" s="359">
        <v>0</v>
      </c>
      <c r="F4552" s="359">
        <v>0</v>
      </c>
      <c r="G4552" s="359">
        <v>0</v>
      </c>
      <c r="H4552" s="359">
        <v>0</v>
      </c>
      <c r="I4552" s="359">
        <v>14</v>
      </c>
      <c r="J4552" t="s">
        <v>733</v>
      </c>
      <c r="K4552" t="str">
        <f>INDEX('Planning Periods'!$O$2:$O$540,MATCH('Table B Values'!A4552,'Planning Periods'!$A$2:$A$540,0))</f>
        <v>Los Angeles County</v>
      </c>
    </row>
    <row r="4553" spans="1:11">
      <c r="A4553" t="s">
        <v>1331</v>
      </c>
      <c r="B4553" s="391" t="s">
        <v>1308</v>
      </c>
      <c r="C4553" s="359">
        <v>0</v>
      </c>
      <c r="D4553" s="359">
        <v>0</v>
      </c>
      <c r="E4553" s="359">
        <v>0</v>
      </c>
      <c r="F4553" s="359">
        <v>0</v>
      </c>
      <c r="G4553" s="359">
        <v>0</v>
      </c>
      <c r="H4553" s="359">
        <v>11</v>
      </c>
      <c r="I4553" s="359">
        <v>16</v>
      </c>
      <c r="J4553" t="s">
        <v>733</v>
      </c>
      <c r="K4553" t="str">
        <f>INDEX('Planning Periods'!$O$2:$O$540,MATCH('Table B Values'!A4553,'Planning Periods'!$A$2:$A$540,0))</f>
        <v>San Mateo County</v>
      </c>
    </row>
    <row r="4554" spans="1:11">
      <c r="A4554" t="s">
        <v>1332</v>
      </c>
      <c r="B4554" s="391" t="s">
        <v>1308</v>
      </c>
      <c r="C4554" s="359">
        <v>0</v>
      </c>
      <c r="D4554" s="359">
        <v>0</v>
      </c>
      <c r="E4554" s="359">
        <v>0</v>
      </c>
      <c r="F4554" s="359">
        <v>0</v>
      </c>
      <c r="G4554" s="359">
        <v>0</v>
      </c>
      <c r="H4554" s="359">
        <v>3</v>
      </c>
      <c r="I4554" s="359">
        <v>0</v>
      </c>
      <c r="J4554" t="s">
        <v>733</v>
      </c>
      <c r="K4554" t="str">
        <f>INDEX('Planning Periods'!$O$2:$O$540,MATCH('Table B Values'!A4554,'Planning Periods'!$A$2:$A$540,0))</f>
        <v>Solano County</v>
      </c>
    </row>
    <row r="4555" spans="1:11">
      <c r="A4555" t="s">
        <v>1333</v>
      </c>
      <c r="B4555" s="391" t="s">
        <v>1308</v>
      </c>
      <c r="C4555" s="359">
        <v>25</v>
      </c>
      <c r="D4555" s="359">
        <v>0</v>
      </c>
      <c r="E4555" s="359">
        <v>25</v>
      </c>
      <c r="F4555" s="359">
        <v>0</v>
      </c>
      <c r="G4555" s="359">
        <v>0</v>
      </c>
      <c r="H4555" s="359">
        <v>0</v>
      </c>
      <c r="I4555" s="359">
        <v>442</v>
      </c>
      <c r="J4555" t="s">
        <v>733</v>
      </c>
      <c r="K4555" t="str">
        <f>INDEX('Planning Periods'!$O$2:$O$540,MATCH('Table B Values'!A4555,'Planning Periods'!$A$2:$A$540,0))</f>
        <v>Alameda County</v>
      </c>
    </row>
    <row r="4556" spans="1:11">
      <c r="A4556" t="s">
        <v>1334</v>
      </c>
      <c r="B4556" s="391" t="s">
        <v>1308</v>
      </c>
      <c r="C4556" s="359">
        <v>0</v>
      </c>
      <c r="D4556" s="359">
        <v>4</v>
      </c>
      <c r="E4556" s="359">
        <v>0</v>
      </c>
      <c r="F4556" s="359">
        <v>0</v>
      </c>
      <c r="G4556" s="359">
        <v>0</v>
      </c>
      <c r="H4556" s="359">
        <v>0</v>
      </c>
      <c r="I4556" s="359">
        <v>7</v>
      </c>
      <c r="J4556" t="s">
        <v>733</v>
      </c>
      <c r="K4556" t="str">
        <f>INDEX('Planning Periods'!$O$2:$O$540,MATCH('Table B Values'!A4556,'Planning Periods'!$A$2:$A$540,0))</f>
        <v>Los Angeles County</v>
      </c>
    </row>
    <row r="4557" spans="1:11">
      <c r="A4557" t="s">
        <v>1335</v>
      </c>
      <c r="B4557" s="391" t="s">
        <v>1308</v>
      </c>
      <c r="C4557" s="359">
        <v>0</v>
      </c>
      <c r="D4557" s="359">
        <v>0</v>
      </c>
      <c r="E4557" s="359">
        <v>0</v>
      </c>
      <c r="F4557" s="359">
        <v>0</v>
      </c>
      <c r="G4557" s="359">
        <v>0</v>
      </c>
      <c r="H4557" s="359">
        <v>1</v>
      </c>
      <c r="I4557" s="359">
        <v>12</v>
      </c>
      <c r="J4557" t="s">
        <v>733</v>
      </c>
      <c r="K4557" t="str">
        <f>INDEX('Planning Periods'!$O$2:$O$540,MATCH('Table B Values'!A4557,'Planning Periods'!$A$2:$A$540,0))</f>
        <v>San Bernardino County</v>
      </c>
    </row>
    <row r="4558" spans="1:11">
      <c r="A4558" t="s">
        <v>1336</v>
      </c>
      <c r="B4558" s="391" t="s">
        <v>1308</v>
      </c>
      <c r="C4558" s="359">
        <v>0</v>
      </c>
      <c r="D4558" s="359">
        <v>0</v>
      </c>
      <c r="E4558" s="359">
        <v>0</v>
      </c>
      <c r="F4558" s="359">
        <v>11</v>
      </c>
      <c r="G4558" s="359">
        <v>0</v>
      </c>
      <c r="H4558" s="359">
        <v>7</v>
      </c>
      <c r="I4558" s="359">
        <v>3</v>
      </c>
      <c r="J4558" t="s">
        <v>733</v>
      </c>
      <c r="K4558" t="str">
        <f>INDEX('Planning Periods'!$O$2:$O$540,MATCH('Table B Values'!A4558,'Planning Periods'!$A$2:$A$540,0))</f>
        <v>Inyo County</v>
      </c>
    </row>
    <row r="4559" spans="1:11">
      <c r="A4559" t="s">
        <v>1337</v>
      </c>
      <c r="B4559" s="391" t="s">
        <v>1308</v>
      </c>
      <c r="C4559" s="359">
        <v>0</v>
      </c>
      <c r="D4559" s="359">
        <v>0</v>
      </c>
      <c r="E4559" s="359">
        <v>0</v>
      </c>
      <c r="F4559" s="359">
        <v>0</v>
      </c>
      <c r="G4559" s="359">
        <v>0</v>
      </c>
      <c r="H4559" s="359">
        <v>0</v>
      </c>
      <c r="I4559" s="359">
        <v>1</v>
      </c>
      <c r="J4559" t="s">
        <v>733</v>
      </c>
      <c r="K4559" t="str">
        <f>INDEX('Planning Periods'!$O$2:$O$540,MATCH('Table B Values'!A4559,'Planning Periods'!$A$2:$A$540,0))</f>
        <v>Humboldt County</v>
      </c>
    </row>
    <row r="4560" spans="1:11">
      <c r="A4560" t="s">
        <v>1338</v>
      </c>
      <c r="B4560" s="391" t="s">
        <v>1308</v>
      </c>
      <c r="C4560" s="359">
        <v>0</v>
      </c>
      <c r="D4560" s="359">
        <v>0</v>
      </c>
      <c r="E4560" s="359">
        <v>0</v>
      </c>
      <c r="F4560" s="359">
        <v>0</v>
      </c>
      <c r="G4560" s="359">
        <v>0</v>
      </c>
      <c r="H4560" s="359">
        <v>2</v>
      </c>
      <c r="I4560" s="359">
        <v>0</v>
      </c>
      <c r="J4560" t="s">
        <v>733</v>
      </c>
      <c r="K4560" t="str">
        <f>INDEX('Planning Periods'!$O$2:$O$540,MATCH('Table B Values'!A4560,'Planning Periods'!$A$2:$A$540,0))</f>
        <v>Riverside County</v>
      </c>
    </row>
    <row r="4561" spans="1:11">
      <c r="A4561" t="s">
        <v>1339</v>
      </c>
      <c r="B4561" s="391" t="s">
        <v>1308</v>
      </c>
      <c r="C4561" s="359">
        <v>30</v>
      </c>
      <c r="D4561" s="359">
        <v>0</v>
      </c>
      <c r="E4561" s="359">
        <v>30</v>
      </c>
      <c r="F4561" s="359">
        <v>0</v>
      </c>
      <c r="G4561" s="359">
        <v>0</v>
      </c>
      <c r="H4561" s="359">
        <v>10</v>
      </c>
      <c r="I4561" s="359">
        <v>54</v>
      </c>
      <c r="J4561" t="s">
        <v>733</v>
      </c>
      <c r="K4561" t="str">
        <f>INDEX('Planning Periods'!$O$2:$O$540,MATCH('Table B Values'!A4561,'Planning Periods'!$A$2:$A$540,0))</f>
        <v>Imperial County</v>
      </c>
    </row>
    <row r="4562" spans="1:11">
      <c r="A4562" t="s">
        <v>1340</v>
      </c>
      <c r="B4562" s="391" t="s">
        <v>1308</v>
      </c>
      <c r="C4562" s="359">
        <v>0</v>
      </c>
      <c r="D4562" s="359">
        <v>0</v>
      </c>
      <c r="E4562" s="359">
        <v>0</v>
      </c>
      <c r="F4562" s="359">
        <v>0</v>
      </c>
      <c r="G4562" s="359">
        <v>0</v>
      </c>
      <c r="H4562" s="359">
        <v>0</v>
      </c>
      <c r="I4562" s="359">
        <v>2</v>
      </c>
      <c r="J4562" t="s">
        <v>733</v>
      </c>
      <c r="K4562" t="str">
        <f>INDEX('Planning Periods'!$O$2:$O$540,MATCH('Table B Values'!A4562,'Planning Periods'!$A$2:$A$540,0))</f>
        <v>Orange County</v>
      </c>
    </row>
    <row r="4563" spans="1:11">
      <c r="A4563" t="s">
        <v>1341</v>
      </c>
      <c r="B4563" s="391" t="s">
        <v>1308</v>
      </c>
      <c r="C4563" s="359">
        <v>0</v>
      </c>
      <c r="D4563" s="359">
        <v>0</v>
      </c>
      <c r="E4563" s="359">
        <v>0</v>
      </c>
      <c r="F4563" s="359">
        <v>0</v>
      </c>
      <c r="G4563" s="359">
        <v>0</v>
      </c>
      <c r="H4563" s="359">
        <v>1</v>
      </c>
      <c r="I4563" s="359">
        <v>1</v>
      </c>
      <c r="J4563" t="s">
        <v>733</v>
      </c>
      <c r="K4563" t="str">
        <f>INDEX('Planning Periods'!$O$2:$O$540,MATCH('Table B Values'!A4563,'Planning Periods'!$A$2:$A$540,0))</f>
        <v>San Mateo County</v>
      </c>
    </row>
    <row r="4564" spans="1:11">
      <c r="A4564" t="s">
        <v>1342</v>
      </c>
      <c r="B4564" s="391" t="s">
        <v>1308</v>
      </c>
      <c r="C4564" s="359">
        <v>0</v>
      </c>
      <c r="D4564" s="359">
        <v>0</v>
      </c>
      <c r="E4564" s="359">
        <v>0</v>
      </c>
      <c r="F4564" s="359">
        <v>7</v>
      </c>
      <c r="G4564" s="359">
        <v>0</v>
      </c>
      <c r="H4564" s="359">
        <v>0</v>
      </c>
      <c r="I4564" s="359">
        <v>25</v>
      </c>
      <c r="J4564" t="s">
        <v>733</v>
      </c>
      <c r="K4564" t="str">
        <f>INDEX('Planning Periods'!$O$2:$O$540,MATCH('Table B Values'!A4564,'Planning Periods'!$A$2:$A$540,0))</f>
        <v>Orange County</v>
      </c>
    </row>
    <row r="4565" spans="1:11">
      <c r="A4565" t="s">
        <v>1343</v>
      </c>
      <c r="B4565" s="391" t="s">
        <v>1308</v>
      </c>
      <c r="C4565" s="359">
        <v>0</v>
      </c>
      <c r="D4565" s="359">
        <v>0</v>
      </c>
      <c r="E4565" s="359">
        <v>0</v>
      </c>
      <c r="F4565" s="359">
        <v>64</v>
      </c>
      <c r="G4565" s="359">
        <v>0</v>
      </c>
      <c r="H4565" s="359">
        <v>7</v>
      </c>
      <c r="I4565" s="359">
        <v>31</v>
      </c>
      <c r="J4565" t="s">
        <v>733</v>
      </c>
      <c r="K4565" t="str">
        <f>INDEX('Planning Periods'!$O$2:$O$540,MATCH('Table B Values'!A4565,'Planning Periods'!$A$2:$A$540,0))</f>
        <v>Los Angeles County</v>
      </c>
    </row>
    <row r="4566" spans="1:11">
      <c r="A4566" t="s">
        <v>1344</v>
      </c>
      <c r="B4566" s="391" t="s">
        <v>1308</v>
      </c>
      <c r="C4566" s="359">
        <v>0</v>
      </c>
      <c r="D4566" s="359">
        <v>0</v>
      </c>
      <c r="E4566" s="359">
        <v>43</v>
      </c>
      <c r="F4566" s="359">
        <v>0</v>
      </c>
      <c r="G4566" s="359">
        <v>0</v>
      </c>
      <c r="H4566" s="359">
        <v>0</v>
      </c>
      <c r="I4566" s="359">
        <v>274</v>
      </c>
      <c r="J4566" t="s">
        <v>733</v>
      </c>
      <c r="K4566" t="str">
        <f>INDEX('Planning Periods'!$O$2:$O$540,MATCH('Table B Values'!A4566,'Planning Periods'!$A$2:$A$540,0))</f>
        <v>San Mateo County</v>
      </c>
    </row>
    <row r="4567" spans="1:11">
      <c r="A4567" t="s">
        <v>1345</v>
      </c>
      <c r="B4567" s="391" t="s">
        <v>1308</v>
      </c>
      <c r="C4567" s="359">
        <v>0</v>
      </c>
      <c r="D4567" s="359">
        <v>0</v>
      </c>
      <c r="E4567" s="359">
        <v>0</v>
      </c>
      <c r="F4567" s="359">
        <v>0</v>
      </c>
      <c r="G4567" s="359">
        <v>0</v>
      </c>
      <c r="H4567" s="359">
        <v>41</v>
      </c>
      <c r="I4567" s="359">
        <v>73</v>
      </c>
      <c r="J4567" t="s">
        <v>733</v>
      </c>
      <c r="K4567" t="str">
        <f>INDEX('Planning Periods'!$O$2:$O$540,MATCH('Table B Values'!A4567,'Planning Periods'!$A$2:$A$540,0))</f>
        <v>Butte County</v>
      </c>
    </row>
    <row r="4568" spans="1:11">
      <c r="A4568" t="s">
        <v>1346</v>
      </c>
      <c r="B4568" s="391" t="s">
        <v>1308</v>
      </c>
      <c r="C4568" s="359">
        <v>0</v>
      </c>
      <c r="D4568" s="359">
        <v>0</v>
      </c>
      <c r="E4568" s="359">
        <v>0</v>
      </c>
      <c r="F4568" s="359">
        <v>0</v>
      </c>
      <c r="G4568" s="359">
        <v>0</v>
      </c>
      <c r="H4568" s="359">
        <v>4</v>
      </c>
      <c r="I4568" s="359">
        <v>0</v>
      </c>
      <c r="J4568" t="s">
        <v>733</v>
      </c>
      <c r="K4568" t="str">
        <f>INDEX('Planning Periods'!$O$2:$O$540,MATCH('Table B Values'!A4568,'Planning Periods'!$A$2:$A$540,0))</f>
        <v>Los Angeles County</v>
      </c>
    </row>
    <row r="4569" spans="1:11">
      <c r="A4569" t="s">
        <v>1347</v>
      </c>
      <c r="B4569" s="391" t="s">
        <v>1308</v>
      </c>
      <c r="C4569" s="359">
        <v>0</v>
      </c>
      <c r="D4569" s="359">
        <v>0</v>
      </c>
      <c r="E4569" s="359">
        <v>0</v>
      </c>
      <c r="F4569" s="359">
        <v>0</v>
      </c>
      <c r="G4569" s="359">
        <v>0</v>
      </c>
      <c r="H4569" s="359">
        <v>0</v>
      </c>
      <c r="I4569" s="359">
        <v>16</v>
      </c>
      <c r="J4569" t="s">
        <v>733</v>
      </c>
      <c r="K4569" t="str">
        <f>INDEX('Planning Periods'!$O$2:$O$540,MATCH('Table B Values'!A4569,'Planning Periods'!$A$2:$A$540,0))</f>
        <v>Calaveras County</v>
      </c>
    </row>
    <row r="4570" spans="1:11">
      <c r="A4570" t="s">
        <v>1348</v>
      </c>
      <c r="B4570" s="391" t="s">
        <v>1308</v>
      </c>
      <c r="C4570" s="359">
        <v>0</v>
      </c>
      <c r="D4570" s="359">
        <v>0</v>
      </c>
      <c r="E4570" s="359">
        <v>0</v>
      </c>
      <c r="F4570" s="359">
        <v>0</v>
      </c>
      <c r="G4570" s="359">
        <v>0</v>
      </c>
      <c r="H4570" s="359">
        <v>1</v>
      </c>
      <c r="I4570" s="359">
        <v>21</v>
      </c>
      <c r="J4570" t="s">
        <v>733</v>
      </c>
      <c r="K4570" t="str">
        <f>INDEX('Planning Periods'!$O$2:$O$540,MATCH('Table B Values'!A4570,'Planning Periods'!$A$2:$A$540,0))</f>
        <v>Riverside County</v>
      </c>
    </row>
    <row r="4571" spans="1:11">
      <c r="A4571" t="s">
        <v>1349</v>
      </c>
      <c r="B4571" s="391" t="s">
        <v>1308</v>
      </c>
      <c r="C4571" s="359">
        <v>0</v>
      </c>
      <c r="D4571" s="359">
        <v>0</v>
      </c>
      <c r="E4571" s="359">
        <v>0</v>
      </c>
      <c r="F4571" s="359">
        <v>0</v>
      </c>
      <c r="G4571" s="359">
        <v>0</v>
      </c>
      <c r="H4571" s="359">
        <v>0</v>
      </c>
      <c r="I4571" s="359">
        <v>1</v>
      </c>
      <c r="J4571" t="s">
        <v>733</v>
      </c>
      <c r="K4571" t="str">
        <f>INDEX('Planning Periods'!$O$2:$O$540,MATCH('Table B Values'!A4571,'Planning Periods'!$A$2:$A$540,0))</f>
        <v>Napa County</v>
      </c>
    </row>
    <row r="4572" spans="1:11">
      <c r="A4572" t="s">
        <v>1350</v>
      </c>
      <c r="B4572" s="391" t="s">
        <v>1308</v>
      </c>
      <c r="C4572" s="359">
        <v>0</v>
      </c>
      <c r="D4572" s="359">
        <v>0</v>
      </c>
      <c r="E4572" s="359">
        <v>0</v>
      </c>
      <c r="F4572" s="359">
        <v>0</v>
      </c>
      <c r="G4572" s="359">
        <v>0</v>
      </c>
      <c r="H4572" s="359">
        <v>3</v>
      </c>
      <c r="I4572" s="359">
        <v>0</v>
      </c>
      <c r="J4572" t="s">
        <v>733</v>
      </c>
      <c r="K4572" t="str">
        <f>INDEX('Planning Periods'!$O$2:$O$540,MATCH('Table B Values'!A4572,'Planning Periods'!$A$2:$A$540,0))</f>
        <v>Ventura County</v>
      </c>
    </row>
    <row r="4573" spans="1:11">
      <c r="A4573" t="s">
        <v>1351</v>
      </c>
      <c r="B4573" s="391" t="s">
        <v>1308</v>
      </c>
      <c r="C4573" s="359">
        <v>0</v>
      </c>
      <c r="D4573" s="359">
        <v>0</v>
      </c>
      <c r="E4573" s="359">
        <v>0</v>
      </c>
      <c r="F4573" s="359">
        <v>0</v>
      </c>
      <c r="G4573" s="359">
        <v>0</v>
      </c>
      <c r="H4573" s="359">
        <v>0</v>
      </c>
      <c r="I4573" s="359">
        <v>40</v>
      </c>
      <c r="J4573" t="s">
        <v>733</v>
      </c>
      <c r="K4573" t="str">
        <f>INDEX('Planning Periods'!$O$2:$O$540,MATCH('Table B Values'!A4573,'Planning Periods'!$A$2:$A$540,0))</f>
        <v>Santa Clara County</v>
      </c>
    </row>
    <row r="4574" spans="1:11">
      <c r="A4574" t="s">
        <v>1352</v>
      </c>
      <c r="B4574" s="391" t="s">
        <v>1308</v>
      </c>
      <c r="C4574" s="359">
        <v>45</v>
      </c>
      <c r="D4574" s="359">
        <v>1</v>
      </c>
      <c r="E4574" s="359">
        <v>4</v>
      </c>
      <c r="F4574" s="359">
        <v>3</v>
      </c>
      <c r="G4574" s="359">
        <v>0</v>
      </c>
      <c r="H4574" s="359">
        <v>55</v>
      </c>
      <c r="I4574" s="359">
        <v>86</v>
      </c>
      <c r="J4574" t="s">
        <v>733</v>
      </c>
      <c r="K4574" t="str">
        <f>INDEX('Planning Periods'!$O$2:$O$540,MATCH('Table B Values'!A4574,'Planning Periods'!$A$2:$A$540,0))</f>
        <v>San Diego County</v>
      </c>
    </row>
    <row r="4575" spans="1:11">
      <c r="A4575" t="s">
        <v>1353</v>
      </c>
      <c r="B4575" s="391" t="s">
        <v>1308</v>
      </c>
      <c r="C4575" s="359">
        <v>0</v>
      </c>
      <c r="D4575" s="359">
        <v>0</v>
      </c>
      <c r="E4575" s="359">
        <v>0</v>
      </c>
      <c r="F4575" s="359">
        <v>0</v>
      </c>
      <c r="G4575" s="359">
        <v>0</v>
      </c>
      <c r="H4575" s="359">
        <v>0</v>
      </c>
      <c r="I4575" s="359">
        <v>1</v>
      </c>
      <c r="J4575" t="s">
        <v>733</v>
      </c>
      <c r="K4575" t="str">
        <f>INDEX('Planning Periods'!$O$2:$O$540,MATCH('Table B Values'!A4575,'Planning Periods'!$A$2:$A$540,0))</f>
        <v>Santa Barbara County</v>
      </c>
    </row>
    <row r="4576" spans="1:11">
      <c r="A4576" t="s">
        <v>1354</v>
      </c>
      <c r="B4576" s="391" t="s">
        <v>1308</v>
      </c>
      <c r="C4576" s="359">
        <v>0</v>
      </c>
      <c r="D4576" s="359">
        <v>0</v>
      </c>
      <c r="E4576" s="359">
        <v>0</v>
      </c>
      <c r="F4576" s="359">
        <v>0</v>
      </c>
      <c r="G4576" s="359">
        <v>0</v>
      </c>
      <c r="H4576" s="359">
        <v>0</v>
      </c>
      <c r="I4576" s="359">
        <v>11</v>
      </c>
      <c r="J4576" t="s">
        <v>733</v>
      </c>
      <c r="K4576" t="str">
        <f>INDEX('Planning Periods'!$O$2:$O$540,MATCH('Table B Values'!A4576,'Planning Periods'!$A$2:$A$540,0))</f>
        <v>Los Angeles County</v>
      </c>
    </row>
    <row r="4577" spans="1:11">
      <c r="A4577" t="s">
        <v>1355</v>
      </c>
      <c r="B4577" s="391" t="s">
        <v>1308</v>
      </c>
      <c r="C4577" s="359">
        <v>0</v>
      </c>
      <c r="D4577" s="359">
        <v>0</v>
      </c>
      <c r="E4577" s="359">
        <v>0</v>
      </c>
      <c r="F4577" s="359">
        <v>12</v>
      </c>
      <c r="G4577" s="359">
        <v>0</v>
      </c>
      <c r="H4577" s="359">
        <v>0</v>
      </c>
      <c r="I4577" s="359">
        <v>44</v>
      </c>
      <c r="J4577" t="s">
        <v>733</v>
      </c>
      <c r="K4577" t="str">
        <f>INDEX('Planning Periods'!$O$2:$O$540,MATCH('Table B Values'!A4577,'Planning Periods'!$A$2:$A$540,0))</f>
        <v>Riverside County</v>
      </c>
    </row>
    <row r="4578" spans="1:11">
      <c r="A4578" t="s">
        <v>1356</v>
      </c>
      <c r="B4578" s="391" t="s">
        <v>1308</v>
      </c>
      <c r="C4578" s="359">
        <v>175</v>
      </c>
      <c r="D4578" s="359">
        <v>6</v>
      </c>
      <c r="E4578" s="359">
        <v>80</v>
      </c>
      <c r="F4578" s="359">
        <v>0</v>
      </c>
      <c r="G4578" s="359">
        <v>0</v>
      </c>
      <c r="H4578" s="359">
        <v>33</v>
      </c>
      <c r="I4578" s="359">
        <v>155</v>
      </c>
      <c r="J4578" t="s">
        <v>733</v>
      </c>
      <c r="K4578" t="str">
        <f>INDEX('Planning Periods'!$O$2:$O$540,MATCH('Table B Values'!A4578,'Planning Periods'!$A$2:$A$540,0))</f>
        <v>Butte County</v>
      </c>
    </row>
    <row r="4579" spans="1:11">
      <c r="A4579" t="s">
        <v>1357</v>
      </c>
      <c r="B4579" s="391" t="s">
        <v>1308</v>
      </c>
      <c r="C4579" s="359">
        <v>0</v>
      </c>
      <c r="D4579" s="359">
        <v>0</v>
      </c>
      <c r="E4579" s="359">
        <v>0</v>
      </c>
      <c r="F4579" s="359">
        <v>0</v>
      </c>
      <c r="G4579" s="359">
        <v>0</v>
      </c>
      <c r="H4579" s="359">
        <v>0</v>
      </c>
      <c r="I4579" s="359">
        <v>247</v>
      </c>
      <c r="J4579" t="s">
        <v>733</v>
      </c>
      <c r="K4579" t="str">
        <f>INDEX('Planning Periods'!$O$2:$O$540,MATCH('Table B Values'!A4579,'Planning Periods'!$A$2:$A$540,0))</f>
        <v>San Bernardino County</v>
      </c>
    </row>
    <row r="4580" spans="1:11">
      <c r="A4580" t="s">
        <v>1358</v>
      </c>
      <c r="B4580" s="391" t="s">
        <v>1308</v>
      </c>
      <c r="C4580" s="359">
        <v>0</v>
      </c>
      <c r="D4580" s="359">
        <v>1</v>
      </c>
      <c r="E4580" s="359">
        <v>0</v>
      </c>
      <c r="F4580" s="359">
        <v>1</v>
      </c>
      <c r="G4580" s="359">
        <v>0</v>
      </c>
      <c r="H4580" s="359">
        <v>1</v>
      </c>
      <c r="I4580" s="359">
        <v>0</v>
      </c>
      <c r="J4580" t="s">
        <v>733</v>
      </c>
      <c r="K4580" t="str">
        <f>INDEX('Planning Periods'!$O$2:$O$540,MATCH('Table B Values'!A4580,'Planning Periods'!$A$2:$A$540,0))</f>
        <v>San Bernardino County</v>
      </c>
    </row>
    <row r="4581" spans="1:11">
      <c r="A4581" t="s">
        <v>1359</v>
      </c>
      <c r="B4581" s="391" t="s">
        <v>1308</v>
      </c>
      <c r="C4581" s="359">
        <v>12</v>
      </c>
      <c r="D4581" s="359">
        <v>0</v>
      </c>
      <c r="E4581" s="359">
        <v>0</v>
      </c>
      <c r="F4581" s="359">
        <v>0</v>
      </c>
      <c r="G4581" s="359">
        <v>0</v>
      </c>
      <c r="H4581" s="359">
        <v>0</v>
      </c>
      <c r="I4581" s="359">
        <v>1753</v>
      </c>
      <c r="J4581" t="s">
        <v>733</v>
      </c>
      <c r="K4581" t="str">
        <f>INDEX('Planning Periods'!$O$2:$O$540,MATCH('Table B Values'!A4581,'Planning Periods'!$A$2:$A$540,0))</f>
        <v>San Diego County</v>
      </c>
    </row>
    <row r="4582" spans="1:11">
      <c r="A4582" t="s">
        <v>1360</v>
      </c>
      <c r="B4582" s="391" t="s">
        <v>1308</v>
      </c>
      <c r="C4582" s="359">
        <v>0</v>
      </c>
      <c r="D4582" s="359">
        <v>8</v>
      </c>
      <c r="E4582" s="359">
        <v>0</v>
      </c>
      <c r="F4582" s="359">
        <v>1</v>
      </c>
      <c r="G4582" s="359">
        <v>0</v>
      </c>
      <c r="H4582" s="359">
        <v>0</v>
      </c>
      <c r="I4582" s="359">
        <v>5</v>
      </c>
      <c r="J4582" t="s">
        <v>733</v>
      </c>
      <c r="K4582" t="str">
        <f>INDEX('Planning Periods'!$O$2:$O$540,MATCH('Table B Values'!A4582,'Planning Periods'!$A$2:$A$540,0))</f>
        <v>Los Angeles County</v>
      </c>
    </row>
    <row r="4583" spans="1:11">
      <c r="A4583" t="s">
        <v>1361</v>
      </c>
      <c r="B4583" s="391" t="s">
        <v>1308</v>
      </c>
      <c r="C4583" s="359">
        <v>0</v>
      </c>
      <c r="D4583" s="359">
        <v>0</v>
      </c>
      <c r="E4583" s="359">
        <v>0</v>
      </c>
      <c r="F4583" s="359">
        <v>0</v>
      </c>
      <c r="G4583" s="359">
        <v>0</v>
      </c>
      <c r="H4583" s="359">
        <v>2</v>
      </c>
      <c r="I4583" s="359">
        <v>0</v>
      </c>
      <c r="J4583" t="s">
        <v>733</v>
      </c>
      <c r="K4583" t="str">
        <f>INDEX('Planning Periods'!$O$2:$O$540,MATCH('Table B Values'!A4583,'Planning Periods'!$A$2:$A$540,0))</f>
        <v>Contra Costa County</v>
      </c>
    </row>
    <row r="4584" spans="1:11">
      <c r="A4584" t="s">
        <v>1362</v>
      </c>
      <c r="B4584" s="391" t="s">
        <v>1308</v>
      </c>
      <c r="C4584" s="359">
        <v>0</v>
      </c>
      <c r="D4584" s="359">
        <v>4</v>
      </c>
      <c r="E4584" s="359">
        <v>0</v>
      </c>
      <c r="F4584" s="359">
        <v>0</v>
      </c>
      <c r="G4584" s="359">
        <v>0</v>
      </c>
      <c r="H4584" s="359">
        <v>4</v>
      </c>
      <c r="I4584" s="359">
        <v>4</v>
      </c>
      <c r="J4584" t="s">
        <v>733</v>
      </c>
      <c r="K4584" t="str">
        <f>INDEX('Planning Periods'!$O$2:$O$540,MATCH('Table B Values'!A4584,'Planning Periods'!$A$2:$A$540,0))</f>
        <v>Lake County</v>
      </c>
    </row>
    <row r="4585" spans="1:11">
      <c r="A4585" t="s">
        <v>1363</v>
      </c>
      <c r="B4585" s="391" t="s">
        <v>1308</v>
      </c>
      <c r="C4585" s="359">
        <v>75</v>
      </c>
      <c r="D4585" s="359">
        <v>0</v>
      </c>
      <c r="E4585" s="359">
        <v>25</v>
      </c>
      <c r="F4585" s="359">
        <v>0</v>
      </c>
      <c r="G4585" s="359">
        <v>0</v>
      </c>
      <c r="H4585" s="359">
        <v>0</v>
      </c>
      <c r="I4585" s="359">
        <v>2</v>
      </c>
      <c r="J4585" t="s">
        <v>733</v>
      </c>
      <c r="K4585" t="str">
        <f>INDEX('Planning Periods'!$O$2:$O$540,MATCH('Table B Values'!A4585,'Planning Periods'!$A$2:$A$540,0))</f>
        <v>Sonoma County</v>
      </c>
    </row>
    <row r="4586" spans="1:11">
      <c r="A4586" t="s">
        <v>1364</v>
      </c>
      <c r="B4586" s="391" t="s">
        <v>1308</v>
      </c>
      <c r="C4586" s="359">
        <v>0</v>
      </c>
      <c r="D4586" s="359">
        <v>0</v>
      </c>
      <c r="E4586" s="359">
        <v>0</v>
      </c>
      <c r="F4586" s="359">
        <v>0</v>
      </c>
      <c r="G4586" s="359">
        <v>0</v>
      </c>
      <c r="H4586" s="359">
        <v>20</v>
      </c>
      <c r="I4586" s="359">
        <v>0</v>
      </c>
      <c r="J4586" t="s">
        <v>733</v>
      </c>
      <c r="K4586" t="str">
        <f>INDEX('Planning Periods'!$O$2:$O$540,MATCH('Table B Values'!A4586,'Planning Periods'!$A$2:$A$540,0))</f>
        <v>Riverside County</v>
      </c>
    </row>
    <row r="4587" spans="1:11">
      <c r="A4587" t="s">
        <v>1365</v>
      </c>
      <c r="B4587" s="391" t="s">
        <v>1308</v>
      </c>
      <c r="C4587" s="359">
        <v>0</v>
      </c>
      <c r="D4587" s="359">
        <v>0</v>
      </c>
      <c r="E4587" s="359">
        <v>0</v>
      </c>
      <c r="F4587" s="359">
        <v>0</v>
      </c>
      <c r="G4587" s="359">
        <v>0</v>
      </c>
      <c r="H4587" s="359">
        <v>0</v>
      </c>
      <c r="I4587" s="359">
        <v>5</v>
      </c>
      <c r="J4587" t="s">
        <v>733</v>
      </c>
      <c r="K4587" t="str">
        <f>INDEX('Planning Periods'!$O$2:$O$540,MATCH('Table B Values'!A4587,'Planning Periods'!$A$2:$A$540,0))</f>
        <v>San Bernardino County</v>
      </c>
    </row>
    <row r="4588" spans="1:11">
      <c r="A4588" t="s">
        <v>1366</v>
      </c>
      <c r="B4588" s="391" t="s">
        <v>1308</v>
      </c>
      <c r="C4588" s="359">
        <v>0</v>
      </c>
      <c r="D4588" s="359">
        <v>0</v>
      </c>
      <c r="E4588" s="359">
        <v>0</v>
      </c>
      <c r="F4588" s="359">
        <v>0</v>
      </c>
      <c r="G4588" s="359">
        <v>0</v>
      </c>
      <c r="H4588" s="359">
        <v>19</v>
      </c>
      <c r="I4588" s="359">
        <v>8</v>
      </c>
      <c r="J4588" t="s">
        <v>733</v>
      </c>
      <c r="K4588" t="str">
        <f>INDEX('Planning Periods'!$O$2:$O$540,MATCH('Table B Values'!A4588,'Planning Periods'!$A$2:$A$540,0))</f>
        <v>Colusa County</v>
      </c>
    </row>
    <row r="4589" spans="1:11">
      <c r="A4589" t="s">
        <v>1367</v>
      </c>
      <c r="B4589" s="391" t="s">
        <v>1308</v>
      </c>
      <c r="C4589" s="359">
        <v>0</v>
      </c>
      <c r="D4589" s="359">
        <v>3</v>
      </c>
      <c r="E4589" s="359">
        <v>0</v>
      </c>
      <c r="F4589" s="359">
        <v>10</v>
      </c>
      <c r="G4589" s="359">
        <v>0</v>
      </c>
      <c r="H4589" s="359">
        <v>4</v>
      </c>
      <c r="I4589" s="359">
        <v>7</v>
      </c>
      <c r="J4589" t="s">
        <v>733</v>
      </c>
      <c r="K4589" t="str">
        <f>INDEX('Planning Periods'!$O$2:$O$540,MATCH('Table B Values'!A4589,'Planning Periods'!$A$2:$A$540,0))</f>
        <v>Colusa County</v>
      </c>
    </row>
    <row r="4590" spans="1:11">
      <c r="A4590" t="s">
        <v>1368</v>
      </c>
      <c r="B4590" s="391" t="s">
        <v>1308</v>
      </c>
      <c r="C4590" s="359">
        <v>0</v>
      </c>
      <c r="D4590" s="359">
        <v>0</v>
      </c>
      <c r="E4590" s="359">
        <v>0</v>
      </c>
      <c r="F4590" s="359">
        <v>0</v>
      </c>
      <c r="G4590" s="359">
        <v>0</v>
      </c>
      <c r="H4590" s="359">
        <v>0</v>
      </c>
      <c r="I4590" s="359">
        <v>1</v>
      </c>
      <c r="J4590" t="s">
        <v>733</v>
      </c>
      <c r="K4590" t="str">
        <f>INDEX('Planning Periods'!$O$2:$O$540,MATCH('Table B Values'!A4590,'Planning Periods'!$A$2:$A$540,0))</f>
        <v>Los Angeles County</v>
      </c>
    </row>
    <row r="4591" spans="1:11">
      <c r="A4591" t="s">
        <v>1369</v>
      </c>
      <c r="B4591" s="391" t="s">
        <v>1308</v>
      </c>
      <c r="C4591" s="359">
        <v>0</v>
      </c>
      <c r="D4591" s="359">
        <v>0</v>
      </c>
      <c r="E4591" s="359">
        <v>0</v>
      </c>
      <c r="F4591" s="359">
        <v>0</v>
      </c>
      <c r="G4591" s="359">
        <v>0</v>
      </c>
      <c r="H4591" s="359">
        <v>0</v>
      </c>
      <c r="I4591" s="359">
        <v>12</v>
      </c>
      <c r="J4591" t="s">
        <v>733</v>
      </c>
      <c r="K4591" t="str">
        <f>INDEX('Planning Periods'!$O$2:$O$540,MATCH('Table B Values'!A4591,'Planning Periods'!$A$2:$A$540,0))</f>
        <v>Los Angeles County</v>
      </c>
    </row>
    <row r="4592" spans="1:11">
      <c r="A4592" t="s">
        <v>1370</v>
      </c>
      <c r="B4592" s="391" t="s">
        <v>1308</v>
      </c>
      <c r="C4592" s="359">
        <v>53</v>
      </c>
      <c r="D4592" s="359">
        <v>0</v>
      </c>
      <c r="E4592" s="359">
        <v>8</v>
      </c>
      <c r="F4592" s="359">
        <v>0</v>
      </c>
      <c r="G4592" s="359">
        <v>0</v>
      </c>
      <c r="H4592" s="359">
        <v>0</v>
      </c>
      <c r="I4592" s="359">
        <v>33</v>
      </c>
      <c r="J4592" t="s">
        <v>733</v>
      </c>
      <c r="K4592" t="str">
        <f>INDEX('Planning Periods'!$O$2:$O$540,MATCH('Table B Values'!A4592,'Planning Periods'!$A$2:$A$540,0))</f>
        <v>Contra Costa County</v>
      </c>
    </row>
    <row r="4593" spans="1:11">
      <c r="A4593" t="s">
        <v>1371</v>
      </c>
      <c r="B4593" s="391" t="s">
        <v>1308</v>
      </c>
      <c r="C4593" s="359">
        <v>0</v>
      </c>
      <c r="D4593" s="359">
        <v>0</v>
      </c>
      <c r="E4593" s="359">
        <v>0</v>
      </c>
      <c r="F4593" s="359">
        <v>0</v>
      </c>
      <c r="G4593" s="359">
        <v>0</v>
      </c>
      <c r="H4593" s="359">
        <v>59</v>
      </c>
      <c r="I4593" s="359">
        <v>92</v>
      </c>
      <c r="J4593" t="s">
        <v>733</v>
      </c>
      <c r="K4593" t="str">
        <f>INDEX('Planning Periods'!$O$2:$O$540,MATCH('Table B Values'!A4593,'Planning Periods'!$A$2:$A$540,0))</f>
        <v>Contra Costa County</v>
      </c>
    </row>
    <row r="4594" spans="1:11">
      <c r="A4594" t="s">
        <v>1372</v>
      </c>
      <c r="B4594" s="391" t="s">
        <v>1308</v>
      </c>
      <c r="C4594" s="359">
        <v>0</v>
      </c>
      <c r="D4594" s="359">
        <v>0</v>
      </c>
      <c r="E4594" s="359">
        <v>0</v>
      </c>
      <c r="F4594" s="359">
        <v>0</v>
      </c>
      <c r="G4594" s="359">
        <v>0</v>
      </c>
      <c r="H4594" s="359">
        <v>0</v>
      </c>
      <c r="I4594" s="359">
        <v>40</v>
      </c>
      <c r="J4594" t="s">
        <v>733</v>
      </c>
      <c r="K4594" t="str">
        <f>INDEX('Planning Periods'!$O$2:$O$540,MATCH('Table B Values'!A4594,'Planning Periods'!$A$2:$A$540,0))</f>
        <v>Riverside County</v>
      </c>
    </row>
    <row r="4595" spans="1:11">
      <c r="A4595" t="s">
        <v>1373</v>
      </c>
      <c r="B4595" s="391" t="s">
        <v>1308</v>
      </c>
      <c r="C4595" s="359">
        <v>0</v>
      </c>
      <c r="D4595" s="359">
        <v>0</v>
      </c>
      <c r="E4595" s="359">
        <v>0</v>
      </c>
      <c r="F4595" s="359">
        <v>0</v>
      </c>
      <c r="G4595" s="359">
        <v>0</v>
      </c>
      <c r="H4595" s="359">
        <v>0</v>
      </c>
      <c r="I4595" s="359">
        <v>17</v>
      </c>
      <c r="J4595" t="s">
        <v>733</v>
      </c>
      <c r="K4595" t="str">
        <f>INDEX('Planning Periods'!$O$2:$O$540,MATCH('Table B Values'!A4595,'Planning Periods'!$A$2:$A$540,0))</f>
        <v>San Diego County</v>
      </c>
    </row>
    <row r="4596" spans="1:11">
      <c r="A4596" t="s">
        <v>1374</v>
      </c>
      <c r="B4596" s="391" t="s">
        <v>1308</v>
      </c>
      <c r="C4596" s="359">
        <v>0</v>
      </c>
      <c r="D4596" s="359">
        <v>2</v>
      </c>
      <c r="E4596" s="359">
        <v>0</v>
      </c>
      <c r="F4596" s="359">
        <v>2</v>
      </c>
      <c r="G4596" s="359">
        <v>0</v>
      </c>
      <c r="H4596" s="359">
        <v>2</v>
      </c>
      <c r="I4596" s="359">
        <v>0</v>
      </c>
      <c r="J4596" t="s">
        <v>733</v>
      </c>
      <c r="K4596" t="str">
        <f>INDEX('Planning Periods'!$O$2:$O$540,MATCH('Table B Values'!A4596,'Planning Periods'!$A$2:$A$540,0))</f>
        <v>Marin County</v>
      </c>
    </row>
    <row r="4597" spans="1:11">
      <c r="A4597" t="s">
        <v>1375</v>
      </c>
      <c r="B4597" s="391" t="s">
        <v>1308</v>
      </c>
      <c r="C4597" s="359">
        <v>0</v>
      </c>
      <c r="D4597" s="359">
        <v>3</v>
      </c>
      <c r="E4597" s="359">
        <v>0</v>
      </c>
      <c r="F4597" s="359">
        <v>12</v>
      </c>
      <c r="G4597" s="359">
        <v>0</v>
      </c>
      <c r="H4597" s="359">
        <v>8</v>
      </c>
      <c r="I4597" s="359">
        <v>6</v>
      </c>
      <c r="J4597" t="s">
        <v>733</v>
      </c>
      <c r="K4597" t="str">
        <f>INDEX('Planning Periods'!$O$2:$O$540,MATCH('Table B Values'!A4597,'Planning Periods'!$A$2:$A$540,0))</f>
        <v>Orange County</v>
      </c>
    </row>
    <row r="4598" spans="1:11">
      <c r="A4598" t="s">
        <v>1376</v>
      </c>
      <c r="B4598" s="391" t="s">
        <v>1308</v>
      </c>
      <c r="C4598" s="359">
        <v>0</v>
      </c>
      <c r="D4598" s="359">
        <v>1</v>
      </c>
      <c r="E4598" s="359">
        <v>0</v>
      </c>
      <c r="F4598" s="359">
        <v>0</v>
      </c>
      <c r="G4598" s="359">
        <v>0</v>
      </c>
      <c r="H4598" s="359">
        <v>1</v>
      </c>
      <c r="I4598" s="359">
        <v>2</v>
      </c>
      <c r="J4598" t="s">
        <v>733</v>
      </c>
      <c r="K4598" t="str">
        <f>INDEX('Planning Periods'!$O$2:$O$540,MATCH('Table B Values'!A4598,'Planning Periods'!$A$2:$A$540,0))</f>
        <v>Sonoma County</v>
      </c>
    </row>
    <row r="4599" spans="1:11">
      <c r="A4599" t="s">
        <v>1377</v>
      </c>
      <c r="B4599" s="391" t="s">
        <v>1308</v>
      </c>
      <c r="C4599" s="359">
        <v>0</v>
      </c>
      <c r="D4599" s="359">
        <v>3</v>
      </c>
      <c r="E4599" s="359">
        <v>0</v>
      </c>
      <c r="F4599" s="359">
        <v>1</v>
      </c>
      <c r="G4599" s="359">
        <v>0</v>
      </c>
      <c r="H4599" s="359">
        <v>1</v>
      </c>
      <c r="I4599" s="359">
        <v>13</v>
      </c>
      <c r="J4599" t="s">
        <v>733</v>
      </c>
      <c r="K4599" t="str">
        <f>INDEX('Planning Periods'!$O$2:$O$540,MATCH('Table B Values'!A4599,'Planning Periods'!$A$2:$A$540,0))</f>
        <v>Los Angeles County</v>
      </c>
    </row>
    <row r="4600" spans="1:11">
      <c r="A4600" t="s">
        <v>1378</v>
      </c>
      <c r="B4600" s="391" t="s">
        <v>1308</v>
      </c>
      <c r="C4600" s="359">
        <v>0</v>
      </c>
      <c r="D4600" s="359">
        <v>0</v>
      </c>
      <c r="E4600" s="359">
        <v>0</v>
      </c>
      <c r="F4600" s="359">
        <v>0</v>
      </c>
      <c r="G4600" s="359">
        <v>0</v>
      </c>
      <c r="H4600" s="359">
        <v>2</v>
      </c>
      <c r="I4600" s="359">
        <v>21</v>
      </c>
      <c r="J4600" t="s">
        <v>733</v>
      </c>
      <c r="K4600" t="str">
        <f>INDEX('Planning Periods'!$O$2:$O$540,MATCH('Table B Values'!A4600,'Planning Periods'!$A$2:$A$540,0))</f>
        <v>Del Norte County</v>
      </c>
    </row>
    <row r="4601" spans="1:11">
      <c r="A4601" t="s">
        <v>1379</v>
      </c>
      <c r="B4601" s="391" t="s">
        <v>1308</v>
      </c>
      <c r="C4601" s="359">
        <v>0</v>
      </c>
      <c r="D4601" s="359">
        <v>0</v>
      </c>
      <c r="E4601" s="359">
        <v>0</v>
      </c>
      <c r="F4601" s="359">
        <v>0</v>
      </c>
      <c r="G4601" s="359">
        <v>0</v>
      </c>
      <c r="H4601" s="359">
        <v>0</v>
      </c>
      <c r="I4601" s="359">
        <v>8</v>
      </c>
      <c r="J4601" t="s">
        <v>733</v>
      </c>
      <c r="K4601" t="str">
        <f>INDEX('Planning Periods'!$O$2:$O$540,MATCH('Table B Values'!A4601,'Planning Periods'!$A$2:$A$540,0))</f>
        <v>Los Angeles County</v>
      </c>
    </row>
    <row r="4602" spans="1:11">
      <c r="A4602" t="s">
        <v>1380</v>
      </c>
      <c r="B4602" s="391" t="s">
        <v>1308</v>
      </c>
      <c r="C4602" s="359">
        <v>0</v>
      </c>
      <c r="D4602" s="359">
        <v>0</v>
      </c>
      <c r="E4602" s="359">
        <v>0</v>
      </c>
      <c r="F4602" s="359">
        <v>0</v>
      </c>
      <c r="G4602" s="359">
        <v>0</v>
      </c>
      <c r="H4602" s="359">
        <v>0</v>
      </c>
      <c r="I4602" s="359">
        <v>37</v>
      </c>
      <c r="J4602" t="s">
        <v>733</v>
      </c>
      <c r="K4602" t="str">
        <f>INDEX('Planning Periods'!$O$2:$O$540,MATCH('Table B Values'!A4602,'Planning Periods'!$A$2:$A$540,0))</f>
        <v>Los Angeles County</v>
      </c>
    </row>
    <row r="4603" spans="1:11">
      <c r="A4603" t="s">
        <v>1381</v>
      </c>
      <c r="B4603" s="391" t="s">
        <v>1308</v>
      </c>
      <c r="C4603" s="359">
        <v>0</v>
      </c>
      <c r="D4603" s="359">
        <v>0</v>
      </c>
      <c r="E4603" s="359">
        <v>0</v>
      </c>
      <c r="F4603" s="359">
        <v>0</v>
      </c>
      <c r="G4603" s="359">
        <v>1</v>
      </c>
      <c r="H4603" s="359">
        <v>18</v>
      </c>
      <c r="I4603" s="359">
        <v>90</v>
      </c>
      <c r="J4603" t="s">
        <v>733</v>
      </c>
      <c r="K4603" t="str">
        <f>INDEX('Planning Periods'!$O$2:$O$540,MATCH('Table B Values'!A4603,'Planning Periods'!$A$2:$A$540,0))</f>
        <v>Santa Clara County</v>
      </c>
    </row>
    <row r="4604" spans="1:11">
      <c r="A4604" t="s">
        <v>1382</v>
      </c>
      <c r="B4604" s="391" t="s">
        <v>1308</v>
      </c>
      <c r="C4604" s="359">
        <v>0</v>
      </c>
      <c r="D4604" s="359">
        <v>1</v>
      </c>
      <c r="E4604" s="359">
        <v>0</v>
      </c>
      <c r="F4604" s="359">
        <v>0</v>
      </c>
      <c r="G4604" s="359">
        <v>0</v>
      </c>
      <c r="H4604" s="359">
        <v>0</v>
      </c>
      <c r="I4604" s="359">
        <v>1</v>
      </c>
      <c r="J4604" t="s">
        <v>733</v>
      </c>
      <c r="K4604" t="str">
        <f>INDEX('Planning Periods'!$O$2:$O$540,MATCH('Table B Values'!A4604,'Planning Periods'!$A$2:$A$540,0))</f>
        <v>Orange County</v>
      </c>
    </row>
    <row r="4605" spans="1:11">
      <c r="A4605" t="s">
        <v>1383</v>
      </c>
      <c r="B4605" s="391" t="s">
        <v>1308</v>
      </c>
      <c r="C4605" s="359">
        <v>0</v>
      </c>
      <c r="D4605" s="359">
        <v>0</v>
      </c>
      <c r="E4605" s="359">
        <v>6</v>
      </c>
      <c r="F4605" s="359">
        <v>0</v>
      </c>
      <c r="G4605" s="359">
        <v>0</v>
      </c>
      <c r="H4605" s="359">
        <v>21</v>
      </c>
      <c r="I4605" s="359">
        <v>57</v>
      </c>
      <c r="J4605" t="s">
        <v>733</v>
      </c>
      <c r="K4605" t="str">
        <f>INDEX('Planning Periods'!$O$2:$O$540,MATCH('Table B Values'!A4605,'Planning Periods'!$A$2:$A$540,0))</f>
        <v>San Mateo County</v>
      </c>
    </row>
    <row r="4606" spans="1:11">
      <c r="A4606" t="s">
        <v>1384</v>
      </c>
      <c r="B4606" s="391" t="s">
        <v>1308</v>
      </c>
      <c r="C4606" s="359">
        <v>0</v>
      </c>
      <c r="D4606" s="359">
        <v>0</v>
      </c>
      <c r="E4606" s="359">
        <v>0</v>
      </c>
      <c r="F4606" s="359">
        <v>5</v>
      </c>
      <c r="G4606" s="359">
        <v>0</v>
      </c>
      <c r="H4606" s="359">
        <v>0</v>
      </c>
      <c r="I4606" s="359">
        <v>6</v>
      </c>
      <c r="J4606" t="s">
        <v>733</v>
      </c>
      <c r="K4606" t="str">
        <f>INDEX('Planning Periods'!$O$2:$O$540,MATCH('Table B Values'!A4606,'Planning Periods'!$A$2:$A$540,0))</f>
        <v>Orange County</v>
      </c>
    </row>
    <row r="4607" spans="1:11">
      <c r="A4607" t="s">
        <v>1385</v>
      </c>
      <c r="B4607" s="391" t="s">
        <v>1308</v>
      </c>
      <c r="C4607" s="359">
        <v>0</v>
      </c>
      <c r="D4607" s="359">
        <v>0</v>
      </c>
      <c r="E4607" s="359">
        <v>0</v>
      </c>
      <c r="F4607" s="359">
        <v>15</v>
      </c>
      <c r="G4607" s="359">
        <v>0</v>
      </c>
      <c r="H4607" s="359">
        <v>7</v>
      </c>
      <c r="I4607" s="359">
        <v>15</v>
      </c>
      <c r="J4607" t="s">
        <v>733</v>
      </c>
      <c r="K4607" t="str">
        <f>INDEX('Planning Periods'!$O$2:$O$540,MATCH('Table B Values'!A4607,'Planning Periods'!$A$2:$A$540,0))</f>
        <v>Contra Costa County</v>
      </c>
    </row>
    <row r="4608" spans="1:11">
      <c r="A4608" t="s">
        <v>1386</v>
      </c>
      <c r="B4608" s="391" t="s">
        <v>1308</v>
      </c>
      <c r="C4608" s="359">
        <v>0</v>
      </c>
      <c r="D4608" s="359">
        <v>0</v>
      </c>
      <c r="E4608" s="359">
        <v>0</v>
      </c>
      <c r="F4608" s="359">
        <v>0</v>
      </c>
      <c r="G4608" s="359">
        <v>0</v>
      </c>
      <c r="H4608" s="359">
        <v>15</v>
      </c>
      <c r="I4608" s="359">
        <v>5</v>
      </c>
      <c r="J4608" t="s">
        <v>733</v>
      </c>
      <c r="K4608" t="str">
        <f>INDEX('Planning Periods'!$O$2:$O$540,MATCH('Table B Values'!A4608,'Planning Periods'!$A$2:$A$540,0))</f>
        <v>San Diego County</v>
      </c>
    </row>
    <row r="4609" spans="1:11">
      <c r="A4609" t="s">
        <v>1387</v>
      </c>
      <c r="B4609" s="391" t="s">
        <v>1308</v>
      </c>
      <c r="C4609" s="359">
        <v>20</v>
      </c>
      <c r="D4609" s="359">
        <v>21</v>
      </c>
      <c r="E4609" s="359">
        <v>0</v>
      </c>
      <c r="F4609" s="359">
        <v>25</v>
      </c>
      <c r="G4609" s="359">
        <v>1</v>
      </c>
      <c r="H4609" s="359">
        <v>41</v>
      </c>
      <c r="I4609" s="359">
        <v>118</v>
      </c>
      <c r="J4609" t="s">
        <v>733</v>
      </c>
      <c r="K4609" t="str">
        <f>INDEX('Planning Periods'!$O$2:$O$540,MATCH('Table B Values'!A4609,'Planning Periods'!$A$2:$A$540,0))</f>
        <v>Del Norte County</v>
      </c>
    </row>
    <row r="4610" spans="1:11">
      <c r="A4610" t="s">
        <v>1388</v>
      </c>
      <c r="B4610" s="391" t="s">
        <v>1308</v>
      </c>
      <c r="C4610" s="359">
        <v>0</v>
      </c>
      <c r="D4610" s="359">
        <v>0</v>
      </c>
      <c r="E4610" s="359">
        <v>0</v>
      </c>
      <c r="F4610" s="359">
        <v>0</v>
      </c>
      <c r="G4610" s="359">
        <v>0</v>
      </c>
      <c r="H4610" s="359">
        <v>12</v>
      </c>
      <c r="I4610" s="359">
        <v>0</v>
      </c>
      <c r="J4610" t="s">
        <v>733</v>
      </c>
      <c r="K4610" t="str">
        <f>INDEX('Planning Periods'!$O$2:$O$540,MATCH('Table B Values'!A4610,'Planning Periods'!$A$2:$A$540,0))</f>
        <v>Riverside County</v>
      </c>
    </row>
    <row r="4611" spans="1:11">
      <c r="A4611" t="s">
        <v>1389</v>
      </c>
      <c r="B4611" s="391" t="s">
        <v>1308</v>
      </c>
      <c r="C4611" s="359">
        <v>0</v>
      </c>
      <c r="D4611" s="359">
        <v>4</v>
      </c>
      <c r="E4611" s="359">
        <v>0</v>
      </c>
      <c r="F4611" s="359">
        <v>3</v>
      </c>
      <c r="G4611" s="359">
        <v>0</v>
      </c>
      <c r="H4611" s="359">
        <v>0</v>
      </c>
      <c r="I4611" s="359">
        <v>1</v>
      </c>
      <c r="J4611" t="s">
        <v>733</v>
      </c>
      <c r="K4611" t="str">
        <f>INDEX('Planning Periods'!$O$2:$O$540,MATCH('Table B Values'!A4611,'Planning Periods'!$A$2:$A$540,0))</f>
        <v>Los Angeles County</v>
      </c>
    </row>
    <row r="4612" spans="1:11">
      <c r="A4612" t="s">
        <v>1390</v>
      </c>
      <c r="B4612" s="391" t="s">
        <v>1308</v>
      </c>
      <c r="C4612" s="359">
        <v>0</v>
      </c>
      <c r="D4612" s="359">
        <v>0</v>
      </c>
      <c r="E4612" s="359">
        <v>0</v>
      </c>
      <c r="F4612" s="359">
        <v>0</v>
      </c>
      <c r="G4612" s="359">
        <v>0</v>
      </c>
      <c r="H4612" s="359">
        <v>0</v>
      </c>
      <c r="I4612" s="359">
        <v>59</v>
      </c>
      <c r="J4612" t="s">
        <v>733</v>
      </c>
      <c r="K4612" t="str">
        <f>INDEX('Planning Periods'!$O$2:$O$540,MATCH('Table B Values'!A4612,'Planning Periods'!$A$2:$A$540,0))</f>
        <v>Solano County</v>
      </c>
    </row>
    <row r="4613" spans="1:11">
      <c r="A4613" t="s">
        <v>1391</v>
      </c>
      <c r="B4613" s="391" t="s">
        <v>1308</v>
      </c>
      <c r="C4613" s="359">
        <v>0</v>
      </c>
      <c r="D4613" s="359">
        <v>0</v>
      </c>
      <c r="E4613" s="359">
        <v>0</v>
      </c>
      <c r="F4613" s="359">
        <v>0</v>
      </c>
      <c r="G4613" s="359">
        <v>0</v>
      </c>
      <c r="H4613" s="359">
        <v>0</v>
      </c>
      <c r="I4613" s="359">
        <v>42</v>
      </c>
      <c r="J4613" t="s">
        <v>733</v>
      </c>
      <c r="K4613" t="str">
        <f>INDEX('Planning Periods'!$O$2:$O$540,MATCH('Table B Values'!A4613,'Planning Periods'!$A$2:$A$540,0))</f>
        <v>Los Angeles County</v>
      </c>
    </row>
    <row r="4614" spans="1:11">
      <c r="A4614" t="s">
        <v>1392</v>
      </c>
      <c r="B4614" s="391" t="s">
        <v>1308</v>
      </c>
      <c r="C4614" s="359">
        <v>0</v>
      </c>
      <c r="D4614" s="359">
        <v>0</v>
      </c>
      <c r="E4614" s="359">
        <v>0</v>
      </c>
      <c r="F4614" s="359">
        <v>8</v>
      </c>
      <c r="G4614" s="359">
        <v>0</v>
      </c>
      <c r="H4614" s="359">
        <v>0</v>
      </c>
      <c r="I4614" s="359">
        <v>0</v>
      </c>
      <c r="J4614" t="s">
        <v>733</v>
      </c>
      <c r="K4614" t="str">
        <f>INDEX('Planning Periods'!$O$2:$O$540,MATCH('Table B Values'!A4614,'Planning Periods'!$A$2:$A$540,0))</f>
        <v>Los Angeles County</v>
      </c>
    </row>
    <row r="4615" spans="1:11">
      <c r="A4615" t="s">
        <v>1393</v>
      </c>
      <c r="B4615" s="391" t="s">
        <v>1308</v>
      </c>
      <c r="C4615" s="359">
        <v>0</v>
      </c>
      <c r="D4615" s="359">
        <v>0</v>
      </c>
      <c r="E4615" s="359">
        <v>0</v>
      </c>
      <c r="F4615" s="359">
        <v>0</v>
      </c>
      <c r="G4615" s="359">
        <v>0</v>
      </c>
      <c r="H4615" s="359">
        <v>0</v>
      </c>
      <c r="I4615" s="359">
        <v>26</v>
      </c>
      <c r="J4615" t="s">
        <v>733</v>
      </c>
      <c r="K4615" t="str">
        <f>INDEX('Planning Periods'!$O$2:$O$540,MATCH('Table B Values'!A4615,'Planning Periods'!$A$2:$A$540,0))</f>
        <v>Alameda County</v>
      </c>
    </row>
    <row r="4616" spans="1:11">
      <c r="A4616" t="s">
        <v>1394</v>
      </c>
      <c r="B4616" s="391" t="s">
        <v>1308</v>
      </c>
      <c r="C4616" s="359">
        <v>0</v>
      </c>
      <c r="D4616" s="359">
        <v>5</v>
      </c>
      <c r="E4616" s="359">
        <v>0</v>
      </c>
      <c r="F4616" s="359">
        <v>3</v>
      </c>
      <c r="G4616" s="359">
        <v>0</v>
      </c>
      <c r="H4616" s="359">
        <v>5</v>
      </c>
      <c r="I4616" s="359">
        <v>3</v>
      </c>
      <c r="J4616" t="s">
        <v>733</v>
      </c>
      <c r="K4616" t="str">
        <f>INDEX('Planning Periods'!$O$2:$O$540,MATCH('Table B Values'!A4616,'Planning Periods'!$A$2:$A$540,0))</f>
        <v>San Mateo County</v>
      </c>
    </row>
    <row r="4617" spans="1:11">
      <c r="A4617" t="s">
        <v>1395</v>
      </c>
      <c r="B4617" s="391" t="s">
        <v>1308</v>
      </c>
      <c r="C4617" s="359">
        <v>0</v>
      </c>
      <c r="D4617" s="359">
        <v>0</v>
      </c>
      <c r="E4617" s="359">
        <v>0</v>
      </c>
      <c r="F4617" s="359">
        <v>0</v>
      </c>
      <c r="G4617" s="359">
        <v>0</v>
      </c>
      <c r="H4617" s="359">
        <v>0</v>
      </c>
      <c r="I4617" s="359">
        <v>6</v>
      </c>
      <c r="J4617" t="s">
        <v>733</v>
      </c>
      <c r="K4617" t="str">
        <f>INDEX('Planning Periods'!$O$2:$O$540,MATCH('Table B Values'!A4617,'Planning Periods'!$A$2:$A$540,0))</f>
        <v>Riverside County</v>
      </c>
    </row>
    <row r="4618" spans="1:11">
      <c r="A4618" t="s">
        <v>1396</v>
      </c>
      <c r="B4618" s="391" t="s">
        <v>1308</v>
      </c>
      <c r="C4618" s="359">
        <v>0</v>
      </c>
      <c r="D4618" s="359">
        <v>0</v>
      </c>
      <c r="E4618" s="359">
        <v>0</v>
      </c>
      <c r="F4618" s="359">
        <v>113</v>
      </c>
      <c r="G4618" s="359">
        <v>0</v>
      </c>
      <c r="H4618" s="359">
        <v>3</v>
      </c>
      <c r="I4618" s="359">
        <v>30</v>
      </c>
      <c r="J4618" t="s">
        <v>733</v>
      </c>
      <c r="K4618" t="str">
        <f>INDEX('Planning Periods'!$O$2:$O$540,MATCH('Table B Values'!A4618,'Planning Periods'!$A$2:$A$540,0))</f>
        <v>San Diego County</v>
      </c>
    </row>
    <row r="4619" spans="1:11">
      <c r="A4619" t="s">
        <v>1397</v>
      </c>
      <c r="B4619" s="391" t="s">
        <v>1308</v>
      </c>
      <c r="C4619" s="359">
        <v>0</v>
      </c>
      <c r="D4619" s="359">
        <v>3</v>
      </c>
      <c r="E4619" s="359">
        <v>0</v>
      </c>
      <c r="F4619" s="359">
        <v>6</v>
      </c>
      <c r="G4619" s="359">
        <v>0</v>
      </c>
      <c r="H4619" s="359">
        <v>4</v>
      </c>
      <c r="I4619" s="359">
        <v>4</v>
      </c>
      <c r="J4619" t="s">
        <v>733</v>
      </c>
      <c r="K4619" t="str">
        <f>INDEX('Planning Periods'!$O$2:$O$540,MATCH('Table B Values'!A4619,'Planning Periods'!$A$2:$A$540,0))</f>
        <v>Imperial County</v>
      </c>
    </row>
    <row r="4620" spans="1:11">
      <c r="A4620" t="s">
        <v>1398</v>
      </c>
      <c r="B4620" s="391" t="s">
        <v>1308</v>
      </c>
      <c r="C4620" s="359">
        <v>0</v>
      </c>
      <c r="D4620" s="359">
        <v>0</v>
      </c>
      <c r="E4620" s="359">
        <v>0</v>
      </c>
      <c r="F4620" s="359">
        <v>0</v>
      </c>
      <c r="G4620" s="359">
        <v>0</v>
      </c>
      <c r="H4620" s="359">
        <v>0</v>
      </c>
      <c r="I4620" s="359">
        <v>13</v>
      </c>
      <c r="J4620" t="s">
        <v>733</v>
      </c>
      <c r="K4620" t="str">
        <f>INDEX('Planning Periods'!$O$2:$O$540,MATCH('Table B Values'!A4620,'Planning Periods'!$A$2:$A$540,0))</f>
        <v>Contra Costa County</v>
      </c>
    </row>
    <row r="4621" spans="1:11">
      <c r="A4621" t="s">
        <v>1399</v>
      </c>
      <c r="B4621" s="391" t="s">
        <v>1308</v>
      </c>
      <c r="C4621" s="359">
        <v>0</v>
      </c>
      <c r="D4621" s="359">
        <v>0</v>
      </c>
      <c r="E4621" s="359">
        <v>0</v>
      </c>
      <c r="F4621" s="359">
        <v>0</v>
      </c>
      <c r="G4621" s="359">
        <v>0</v>
      </c>
      <c r="H4621" s="359">
        <v>0</v>
      </c>
      <c r="I4621" s="359">
        <v>21</v>
      </c>
      <c r="J4621" t="s">
        <v>733</v>
      </c>
      <c r="K4621" t="str">
        <f>INDEX('Planning Periods'!$O$2:$O$540,MATCH('Table B Values'!A4621,'Planning Periods'!$A$2:$A$540,0))</f>
        <v>Los Angeles County</v>
      </c>
    </row>
    <row r="4622" spans="1:11">
      <c r="A4622" t="s">
        <v>1400</v>
      </c>
      <c r="B4622" s="391" t="s">
        <v>1308</v>
      </c>
      <c r="C4622" s="359">
        <v>0</v>
      </c>
      <c r="D4622" s="359">
        <v>0</v>
      </c>
      <c r="E4622" s="359">
        <v>0</v>
      </c>
      <c r="F4622" s="359">
        <v>0</v>
      </c>
      <c r="G4622" s="359">
        <v>0</v>
      </c>
      <c r="H4622" s="359">
        <v>0</v>
      </c>
      <c r="I4622" s="359">
        <v>5</v>
      </c>
      <c r="J4622" t="s">
        <v>733</v>
      </c>
      <c r="K4622" t="str">
        <f>INDEX('Planning Periods'!$O$2:$O$540,MATCH('Table B Values'!A4622,'Planning Periods'!$A$2:$A$540,0))</f>
        <v>Los Angeles County</v>
      </c>
    </row>
    <row r="4623" spans="1:11">
      <c r="A4623" t="s">
        <v>1401</v>
      </c>
      <c r="B4623" s="391" t="s">
        <v>1308</v>
      </c>
      <c r="C4623" s="359">
        <v>0</v>
      </c>
      <c r="D4623" s="359">
        <v>0</v>
      </c>
      <c r="E4623" s="359">
        <v>0</v>
      </c>
      <c r="F4623" s="359">
        <v>0</v>
      </c>
      <c r="G4623" s="359">
        <v>0</v>
      </c>
      <c r="H4623" s="359">
        <v>0</v>
      </c>
      <c r="I4623" s="359">
        <v>20</v>
      </c>
      <c r="J4623" t="s">
        <v>733</v>
      </c>
      <c r="K4623" t="str">
        <f>INDEX('Planning Periods'!$O$2:$O$540,MATCH('Table B Values'!A4623,'Planning Periods'!$A$2:$A$540,0))</f>
        <v>Alameda County</v>
      </c>
    </row>
    <row r="4624" spans="1:11">
      <c r="A4624" t="s">
        <v>1402</v>
      </c>
      <c r="B4624" s="391" t="s">
        <v>1308</v>
      </c>
      <c r="C4624" s="359">
        <v>1</v>
      </c>
      <c r="D4624" s="359">
        <v>26</v>
      </c>
      <c r="E4624" s="359">
        <v>0</v>
      </c>
      <c r="F4624" s="359">
        <v>4</v>
      </c>
      <c r="G4624" s="359">
        <v>0</v>
      </c>
      <c r="H4624" s="359">
        <v>34</v>
      </c>
      <c r="I4624" s="359">
        <v>111</v>
      </c>
      <c r="J4624" t="s">
        <v>733</v>
      </c>
      <c r="K4624" t="str">
        <f>INDEX('Planning Periods'!$O$2:$O$540,MATCH('Table B Values'!A4624,'Planning Periods'!$A$2:$A$540,0))</f>
        <v>San Diego County</v>
      </c>
    </row>
    <row r="4625" spans="1:11">
      <c r="A4625" t="s">
        <v>1403</v>
      </c>
      <c r="B4625" s="391" t="s">
        <v>1308</v>
      </c>
      <c r="C4625" s="359">
        <v>0</v>
      </c>
      <c r="D4625" s="359">
        <v>13</v>
      </c>
      <c r="E4625" s="359">
        <v>0</v>
      </c>
      <c r="F4625" s="359">
        <v>3</v>
      </c>
      <c r="G4625" s="359">
        <v>0</v>
      </c>
      <c r="H4625" s="359">
        <v>36</v>
      </c>
      <c r="I4625" s="359">
        <v>382</v>
      </c>
      <c r="J4625" t="s">
        <v>733</v>
      </c>
      <c r="K4625" t="str">
        <f>INDEX('Planning Periods'!$O$2:$O$540,MATCH('Table B Values'!A4625,'Planning Periods'!$A$2:$A$540,0))</f>
        <v>San Diego County</v>
      </c>
    </row>
    <row r="4626" spans="1:11">
      <c r="A4626" t="s">
        <v>1404</v>
      </c>
      <c r="B4626" s="391" t="s">
        <v>1308</v>
      </c>
      <c r="C4626" s="359">
        <v>0</v>
      </c>
      <c r="D4626" s="359">
        <v>0</v>
      </c>
      <c r="E4626" s="359">
        <v>0</v>
      </c>
      <c r="F4626" s="359">
        <v>1</v>
      </c>
      <c r="G4626" s="359">
        <v>0</v>
      </c>
      <c r="H4626" s="359">
        <v>0</v>
      </c>
      <c r="I4626" s="359">
        <v>0</v>
      </c>
      <c r="J4626" t="s">
        <v>733</v>
      </c>
      <c r="K4626" t="str">
        <f>INDEX('Planning Periods'!$O$2:$O$540,MATCH('Table B Values'!A4626,'Planning Periods'!$A$2:$A$540,0))</f>
        <v>Siskiyou County</v>
      </c>
    </row>
    <row r="4627" spans="1:11">
      <c r="A4627" t="s">
        <v>1405</v>
      </c>
      <c r="B4627" s="391" t="s">
        <v>1308</v>
      </c>
      <c r="C4627" s="359">
        <v>0</v>
      </c>
      <c r="D4627" s="359">
        <v>0</v>
      </c>
      <c r="E4627" s="359">
        <v>0</v>
      </c>
      <c r="F4627" s="359">
        <v>0</v>
      </c>
      <c r="G4627" s="359">
        <v>0</v>
      </c>
      <c r="H4627" s="359">
        <v>2</v>
      </c>
      <c r="I4627" s="359">
        <v>0</v>
      </c>
      <c r="J4627" t="s">
        <v>733</v>
      </c>
      <c r="K4627" t="str">
        <f>INDEX('Planning Periods'!$O$2:$O$540,MATCH('Table B Values'!A4627,'Planning Periods'!$A$2:$A$540,0))</f>
        <v>Humboldt County</v>
      </c>
    </row>
    <row r="4628" spans="1:11">
      <c r="A4628" t="s">
        <v>1406</v>
      </c>
      <c r="B4628" s="391" t="s">
        <v>1308</v>
      </c>
      <c r="C4628" s="359">
        <v>0</v>
      </c>
      <c r="D4628" s="359">
        <v>0</v>
      </c>
      <c r="E4628" s="359">
        <v>0</v>
      </c>
      <c r="F4628" s="359">
        <v>3</v>
      </c>
      <c r="G4628" s="359">
        <v>0</v>
      </c>
      <c r="H4628" s="359">
        <v>2</v>
      </c>
      <c r="I4628" s="359">
        <v>2</v>
      </c>
      <c r="J4628" t="s">
        <v>733</v>
      </c>
      <c r="K4628" t="str">
        <f>INDEX('Planning Periods'!$O$2:$O$540,MATCH('Table B Values'!A4628,'Planning Periods'!$A$2:$A$540,0))</f>
        <v>Marin County</v>
      </c>
    </row>
    <row r="4629" spans="1:11">
      <c r="A4629" t="s">
        <v>1407</v>
      </c>
      <c r="B4629" s="391" t="s">
        <v>1308</v>
      </c>
      <c r="C4629" s="359">
        <v>0</v>
      </c>
      <c r="D4629" s="359">
        <v>0</v>
      </c>
      <c r="E4629" s="359">
        <v>0</v>
      </c>
      <c r="F4629" s="359">
        <v>0</v>
      </c>
      <c r="G4629" s="359">
        <v>0</v>
      </c>
      <c r="H4629" s="359">
        <v>31</v>
      </c>
      <c r="I4629" s="359">
        <v>113</v>
      </c>
      <c r="J4629" t="s">
        <v>733</v>
      </c>
      <c r="K4629" t="str">
        <f>INDEX('Planning Periods'!$O$2:$O$540,MATCH('Table B Values'!A4629,'Planning Periods'!$A$2:$A$540,0))</f>
        <v>Solano County</v>
      </c>
    </row>
    <row r="4630" spans="1:11">
      <c r="A4630" t="s">
        <v>1408</v>
      </c>
      <c r="B4630" s="391" t="s">
        <v>1308</v>
      </c>
      <c r="C4630" s="359">
        <v>0</v>
      </c>
      <c r="D4630" s="359">
        <v>0</v>
      </c>
      <c r="E4630" s="359">
        <v>0</v>
      </c>
      <c r="F4630" s="359">
        <v>3</v>
      </c>
      <c r="G4630" s="359">
        <v>0</v>
      </c>
      <c r="H4630" s="359">
        <v>1</v>
      </c>
      <c r="I4630" s="359">
        <v>0</v>
      </c>
      <c r="J4630" t="s">
        <v>733</v>
      </c>
      <c r="K4630" t="str">
        <f>INDEX('Planning Periods'!$O$2:$O$540,MATCH('Table B Values'!A4630,'Planning Periods'!$A$2:$A$540,0))</f>
        <v>Humboldt County</v>
      </c>
    </row>
    <row r="4631" spans="1:11">
      <c r="A4631" t="s">
        <v>1409</v>
      </c>
      <c r="B4631" s="391" t="s">
        <v>1308</v>
      </c>
      <c r="C4631" s="359">
        <v>0</v>
      </c>
      <c r="D4631" s="359">
        <v>0</v>
      </c>
      <c r="E4631" s="359">
        <v>0</v>
      </c>
      <c r="F4631" s="359">
        <v>0</v>
      </c>
      <c r="G4631" s="359">
        <v>0</v>
      </c>
      <c r="H4631" s="359">
        <v>0</v>
      </c>
      <c r="I4631" s="359">
        <v>75</v>
      </c>
      <c r="J4631" t="s">
        <v>733</v>
      </c>
      <c r="K4631" t="str">
        <f>INDEX('Planning Periods'!$O$2:$O$540,MATCH('Table B Values'!A4631,'Planning Periods'!$A$2:$A$540,0))</f>
        <v>Ventura County</v>
      </c>
    </row>
    <row r="4632" spans="1:11">
      <c r="A4632" t="s">
        <v>1410</v>
      </c>
      <c r="B4632" s="391" t="s">
        <v>1308</v>
      </c>
      <c r="C4632" s="359">
        <v>0</v>
      </c>
      <c r="D4632" s="359">
        <v>0</v>
      </c>
      <c r="E4632" s="359">
        <v>0</v>
      </c>
      <c r="F4632" s="359">
        <v>0</v>
      </c>
      <c r="G4632" s="359">
        <v>0</v>
      </c>
      <c r="H4632" s="359">
        <v>0</v>
      </c>
      <c r="I4632" s="359">
        <v>302</v>
      </c>
      <c r="J4632" t="s">
        <v>733</v>
      </c>
      <c r="K4632" t="str">
        <f>INDEX('Planning Periods'!$O$2:$O$540,MATCH('Table B Values'!A4632,'Planning Periods'!$A$2:$A$540,0))</f>
        <v>San Bernardino County</v>
      </c>
    </row>
    <row r="4633" spans="1:11">
      <c r="A4633" t="s">
        <v>1411</v>
      </c>
      <c r="B4633" s="391" t="s">
        <v>1308</v>
      </c>
      <c r="C4633" s="359">
        <v>0</v>
      </c>
      <c r="D4633" s="359">
        <v>0</v>
      </c>
      <c r="E4633" s="359">
        <v>1</v>
      </c>
      <c r="F4633" s="359">
        <v>0</v>
      </c>
      <c r="G4633" s="359">
        <v>0</v>
      </c>
      <c r="H4633" s="359">
        <v>3</v>
      </c>
      <c r="I4633" s="359">
        <v>4</v>
      </c>
      <c r="J4633" t="s">
        <v>733</v>
      </c>
      <c r="K4633" t="str">
        <f>INDEX('Planning Periods'!$O$2:$O$540,MATCH('Table B Values'!A4633,'Planning Periods'!$A$2:$A$540,0))</f>
        <v>Mendocino County</v>
      </c>
    </row>
    <row r="4634" spans="1:11">
      <c r="A4634" t="s">
        <v>1412</v>
      </c>
      <c r="B4634" s="391" t="s">
        <v>1308</v>
      </c>
      <c r="C4634" s="359">
        <v>0</v>
      </c>
      <c r="D4634" s="359">
        <v>0</v>
      </c>
      <c r="E4634" s="359">
        <v>0</v>
      </c>
      <c r="F4634" s="359">
        <v>0</v>
      </c>
      <c r="G4634" s="359">
        <v>0</v>
      </c>
      <c r="H4634" s="359">
        <v>12</v>
      </c>
      <c r="I4634" s="359">
        <v>12</v>
      </c>
      <c r="J4634" t="s">
        <v>733</v>
      </c>
      <c r="K4634" t="str">
        <f>INDEX('Planning Periods'!$O$2:$O$540,MATCH('Table B Values'!A4634,'Planning Periods'!$A$2:$A$540,0))</f>
        <v>Humboldt County</v>
      </c>
    </row>
    <row r="4635" spans="1:11">
      <c r="A4635" t="s">
        <v>1413</v>
      </c>
      <c r="B4635" s="391" t="s">
        <v>1308</v>
      </c>
      <c r="C4635" s="359">
        <v>0</v>
      </c>
      <c r="D4635" s="359">
        <v>0</v>
      </c>
      <c r="E4635" s="359">
        <v>0</v>
      </c>
      <c r="F4635" s="359">
        <v>0</v>
      </c>
      <c r="G4635" s="359">
        <v>0</v>
      </c>
      <c r="H4635" s="359">
        <v>1</v>
      </c>
      <c r="I4635" s="359">
        <v>1</v>
      </c>
      <c r="J4635" t="s">
        <v>733</v>
      </c>
      <c r="K4635" t="str">
        <f>INDEX('Planning Periods'!$O$2:$O$540,MATCH('Table B Values'!A4635,'Planning Periods'!$A$2:$A$540,0))</f>
        <v>San Mateo County</v>
      </c>
    </row>
    <row r="4636" spans="1:11">
      <c r="A4636" t="s">
        <v>1414</v>
      </c>
      <c r="B4636" s="391" t="s">
        <v>1308</v>
      </c>
      <c r="C4636" s="359">
        <v>0</v>
      </c>
      <c r="D4636" s="359">
        <v>16</v>
      </c>
      <c r="E4636" s="359">
        <v>0</v>
      </c>
      <c r="F4636" s="359">
        <v>0</v>
      </c>
      <c r="G4636" s="359">
        <v>0</v>
      </c>
      <c r="H4636" s="359">
        <v>0</v>
      </c>
      <c r="I4636" s="359">
        <v>4</v>
      </c>
      <c r="J4636" t="s">
        <v>733</v>
      </c>
      <c r="K4636" t="str">
        <f>INDEX('Planning Periods'!$O$2:$O$540,MATCH('Table B Values'!A4636,'Planning Periods'!$A$2:$A$540,0))</f>
        <v>Orange County</v>
      </c>
    </row>
    <row r="4637" spans="1:11">
      <c r="A4637" t="s">
        <v>1415</v>
      </c>
      <c r="B4637" s="391" t="s">
        <v>1308</v>
      </c>
      <c r="C4637" s="359">
        <v>0</v>
      </c>
      <c r="D4637" s="359">
        <v>2</v>
      </c>
      <c r="E4637" s="359">
        <v>0</v>
      </c>
      <c r="F4637" s="359">
        <v>28</v>
      </c>
      <c r="G4637" s="359">
        <v>0</v>
      </c>
      <c r="H4637" s="359">
        <v>33</v>
      </c>
      <c r="I4637" s="359">
        <v>334</v>
      </c>
      <c r="J4637" t="s">
        <v>733</v>
      </c>
      <c r="K4637" t="str">
        <f>INDEX('Planning Periods'!$O$2:$O$540,MATCH('Table B Values'!A4637,'Planning Periods'!$A$2:$A$540,0))</f>
        <v>Alameda County</v>
      </c>
    </row>
    <row r="4638" spans="1:11">
      <c r="A4638" t="s">
        <v>1416</v>
      </c>
      <c r="B4638" s="391" t="s">
        <v>1308</v>
      </c>
      <c r="C4638" s="359">
        <v>54</v>
      </c>
      <c r="D4638" s="359">
        <v>34</v>
      </c>
      <c r="E4638" s="359">
        <v>0</v>
      </c>
      <c r="F4638" s="359">
        <v>25</v>
      </c>
      <c r="G4638" s="359">
        <v>0</v>
      </c>
      <c r="H4638" s="359">
        <v>0</v>
      </c>
      <c r="I4638" s="359">
        <v>837</v>
      </c>
      <c r="J4638" t="s">
        <v>733</v>
      </c>
      <c r="K4638" t="str">
        <f>INDEX('Planning Periods'!$O$2:$O$540,MATCH('Table B Values'!A4638,'Planning Periods'!$A$2:$A$540,0))</f>
        <v>Fresno County</v>
      </c>
    </row>
    <row r="4639" spans="1:11">
      <c r="A4639" t="s">
        <v>1417</v>
      </c>
      <c r="B4639" s="391" t="s">
        <v>1308</v>
      </c>
      <c r="C4639" s="359">
        <v>0</v>
      </c>
      <c r="D4639" s="359">
        <v>0</v>
      </c>
      <c r="E4639" s="359">
        <v>0</v>
      </c>
      <c r="F4639" s="359">
        <v>0</v>
      </c>
      <c r="G4639" s="359">
        <v>0</v>
      </c>
      <c r="H4639" s="359">
        <v>0</v>
      </c>
      <c r="I4639" s="359">
        <v>20</v>
      </c>
      <c r="J4639" t="s">
        <v>733</v>
      </c>
      <c r="K4639" t="str">
        <f>INDEX('Planning Periods'!$O$2:$O$540,MATCH('Table B Values'!A4639,'Planning Periods'!$A$2:$A$540,0))</f>
        <v>Orange County</v>
      </c>
    </row>
    <row r="4640" spans="1:11">
      <c r="A4640" t="s">
        <v>1418</v>
      </c>
      <c r="B4640" s="391" t="s">
        <v>1308</v>
      </c>
      <c r="C4640" s="359">
        <v>0</v>
      </c>
      <c r="D4640" s="359">
        <v>0</v>
      </c>
      <c r="E4640" s="359">
        <v>0</v>
      </c>
      <c r="F4640" s="359">
        <v>0</v>
      </c>
      <c r="G4640" s="359">
        <v>0</v>
      </c>
      <c r="H4640" s="359">
        <v>0</v>
      </c>
      <c r="I4640" s="359">
        <v>140</v>
      </c>
      <c r="J4640" t="s">
        <v>733</v>
      </c>
      <c r="K4640" t="str">
        <f>INDEX('Planning Periods'!$O$2:$O$540,MATCH('Table B Values'!A4640,'Planning Periods'!$A$2:$A$540,0))</f>
        <v>Orange County</v>
      </c>
    </row>
    <row r="4641" spans="1:11">
      <c r="A4641" t="s">
        <v>1419</v>
      </c>
      <c r="B4641" s="391" t="s">
        <v>1308</v>
      </c>
      <c r="C4641" s="359">
        <v>1</v>
      </c>
      <c r="D4641" s="359">
        <v>0</v>
      </c>
      <c r="E4641" s="359">
        <v>0</v>
      </c>
      <c r="F4641" s="359">
        <v>0</v>
      </c>
      <c r="G4641" s="359">
        <v>0</v>
      </c>
      <c r="H4641" s="359">
        <v>0</v>
      </c>
      <c r="I4641" s="359">
        <v>35</v>
      </c>
      <c r="J4641" t="s">
        <v>733</v>
      </c>
      <c r="K4641" t="str">
        <f>INDEX('Planning Periods'!$O$2:$O$540,MATCH('Table B Values'!A4641,'Planning Periods'!$A$2:$A$540,0))</f>
        <v>Los Angeles County</v>
      </c>
    </row>
    <row r="4642" spans="1:11">
      <c r="A4642" t="s">
        <v>1420</v>
      </c>
      <c r="B4642" s="391" t="s">
        <v>1308</v>
      </c>
      <c r="C4642" s="359">
        <v>0</v>
      </c>
      <c r="D4642" s="359">
        <v>0</v>
      </c>
      <c r="E4642" s="359">
        <v>0</v>
      </c>
      <c r="F4642" s="359">
        <v>0</v>
      </c>
      <c r="G4642" s="359">
        <v>0</v>
      </c>
      <c r="H4642" s="359">
        <v>6</v>
      </c>
      <c r="I4642" s="359">
        <v>21</v>
      </c>
      <c r="J4642" t="s">
        <v>733</v>
      </c>
      <c r="K4642" t="str">
        <f>INDEX('Planning Periods'!$O$2:$O$540,MATCH('Table B Values'!A4642,'Planning Periods'!$A$2:$A$540,0))</f>
        <v>Santa Clara County</v>
      </c>
    </row>
    <row r="4643" spans="1:11">
      <c r="A4643" t="s">
        <v>1421</v>
      </c>
      <c r="B4643" s="391" t="s">
        <v>1308</v>
      </c>
      <c r="C4643" s="359">
        <v>0</v>
      </c>
      <c r="D4643" s="359">
        <v>0</v>
      </c>
      <c r="E4643" s="359">
        <v>0</v>
      </c>
      <c r="F4643" s="359">
        <v>0</v>
      </c>
      <c r="G4643" s="359">
        <v>0</v>
      </c>
      <c r="H4643" s="359">
        <v>0</v>
      </c>
      <c r="I4643" s="359">
        <v>98</v>
      </c>
      <c r="J4643" t="s">
        <v>733</v>
      </c>
      <c r="K4643" t="str">
        <f>INDEX('Planning Periods'!$O$2:$O$540,MATCH('Table B Values'!A4643,'Planning Periods'!$A$2:$A$540,0))</f>
        <v>Los Angeles County</v>
      </c>
    </row>
    <row r="4644" spans="1:11">
      <c r="A4644" t="s">
        <v>1422</v>
      </c>
      <c r="B4644" s="391" t="s">
        <v>1308</v>
      </c>
      <c r="C4644" s="359">
        <v>0</v>
      </c>
      <c r="D4644" s="359">
        <v>0</v>
      </c>
      <c r="E4644" s="359">
        <v>0</v>
      </c>
      <c r="F4644" s="359">
        <v>1</v>
      </c>
      <c r="G4644" s="359">
        <v>0</v>
      </c>
      <c r="H4644" s="359">
        <v>0</v>
      </c>
      <c r="I4644" s="359">
        <v>8</v>
      </c>
      <c r="J4644" t="s">
        <v>733</v>
      </c>
      <c r="K4644" t="str">
        <f>INDEX('Planning Periods'!$O$2:$O$540,MATCH('Table B Values'!A4644,'Planning Periods'!$A$2:$A$540,0))</f>
        <v>Los Angeles County</v>
      </c>
    </row>
    <row r="4645" spans="1:11">
      <c r="A4645" t="s">
        <v>1423</v>
      </c>
      <c r="B4645" s="391" t="s">
        <v>1308</v>
      </c>
      <c r="C4645" s="359">
        <v>0</v>
      </c>
      <c r="D4645" s="359">
        <v>0</v>
      </c>
      <c r="E4645" s="359">
        <v>0</v>
      </c>
      <c r="F4645" s="359">
        <v>15</v>
      </c>
      <c r="G4645" s="359">
        <v>0</v>
      </c>
      <c r="H4645" s="359">
        <v>17</v>
      </c>
      <c r="I4645" s="359">
        <v>23</v>
      </c>
      <c r="J4645" t="s">
        <v>733</v>
      </c>
      <c r="K4645" t="str">
        <f>INDEX('Planning Periods'!$O$2:$O$540,MATCH('Table B Values'!A4645,'Planning Periods'!$A$2:$A$540,0))</f>
        <v>Glenn County</v>
      </c>
    </row>
    <row r="4646" spans="1:11">
      <c r="A4646" t="s">
        <v>1424</v>
      </c>
      <c r="B4646" s="391" t="s">
        <v>1308</v>
      </c>
      <c r="C4646" s="359">
        <v>0</v>
      </c>
      <c r="D4646" s="359">
        <v>62</v>
      </c>
      <c r="E4646" s="359">
        <v>0</v>
      </c>
      <c r="F4646" s="359">
        <v>6</v>
      </c>
      <c r="G4646" s="359">
        <v>0</v>
      </c>
      <c r="H4646" s="359">
        <v>0</v>
      </c>
      <c r="I4646" s="359">
        <v>5</v>
      </c>
      <c r="J4646" t="s">
        <v>733</v>
      </c>
      <c r="K4646" t="str">
        <f>INDEX('Planning Periods'!$O$2:$O$540,MATCH('Table B Values'!A4646,'Planning Periods'!$A$2:$A$540,0))</f>
        <v>Santa Barbara County</v>
      </c>
    </row>
    <row r="4647" spans="1:11">
      <c r="A4647" t="s">
        <v>1425</v>
      </c>
      <c r="B4647" s="391" t="s">
        <v>1308</v>
      </c>
      <c r="C4647" s="359">
        <v>0</v>
      </c>
      <c r="D4647" s="359">
        <v>0</v>
      </c>
      <c r="E4647" s="359">
        <v>0</v>
      </c>
      <c r="F4647" s="359">
        <v>0</v>
      </c>
      <c r="G4647" s="359">
        <v>0</v>
      </c>
      <c r="H4647" s="359">
        <v>0</v>
      </c>
      <c r="I4647" s="359">
        <v>1</v>
      </c>
      <c r="J4647" t="s">
        <v>733</v>
      </c>
      <c r="K4647" t="str">
        <f>INDEX('Planning Periods'!$O$2:$O$540,MATCH('Table B Values'!A4647,'Planning Periods'!$A$2:$A$540,0))</f>
        <v>San Bernardino County</v>
      </c>
    </row>
    <row r="4648" spans="1:11">
      <c r="A4648" t="s">
        <v>1426</v>
      </c>
      <c r="B4648" s="391" t="s">
        <v>1308</v>
      </c>
      <c r="C4648" s="359">
        <v>0</v>
      </c>
      <c r="D4648" s="359">
        <v>0</v>
      </c>
      <c r="E4648" s="359">
        <v>1</v>
      </c>
      <c r="F4648" s="359">
        <v>33</v>
      </c>
      <c r="G4648" s="359">
        <v>0</v>
      </c>
      <c r="H4648" s="359">
        <v>0</v>
      </c>
      <c r="I4648" s="359">
        <v>22</v>
      </c>
      <c r="J4648" t="s">
        <v>733</v>
      </c>
      <c r="K4648" t="str">
        <f>INDEX('Planning Periods'!$O$2:$O$540,MATCH('Table B Values'!A4648,'Planning Periods'!$A$2:$A$540,0))</f>
        <v>Nevada County</v>
      </c>
    </row>
    <row r="4649" spans="1:11">
      <c r="A4649" t="s">
        <v>1427</v>
      </c>
      <c r="B4649" s="391" t="s">
        <v>1308</v>
      </c>
      <c r="C4649" s="359">
        <v>0</v>
      </c>
      <c r="D4649" s="359">
        <v>0</v>
      </c>
      <c r="E4649" s="359">
        <v>0</v>
      </c>
      <c r="F4649" s="359">
        <v>0</v>
      </c>
      <c r="G4649" s="359">
        <v>0</v>
      </c>
      <c r="H4649" s="359">
        <v>0</v>
      </c>
      <c r="I4649" s="359">
        <v>3</v>
      </c>
      <c r="J4649" t="s">
        <v>733</v>
      </c>
      <c r="K4649" t="str">
        <f>INDEX('Planning Periods'!$O$2:$O$540,MATCH('Table B Values'!A4649,'Planning Periods'!$A$2:$A$540,0))</f>
        <v>Butte County</v>
      </c>
    </row>
    <row r="4650" spans="1:11">
      <c r="A4650" t="s">
        <v>1428</v>
      </c>
      <c r="B4650" s="391" t="s">
        <v>1308</v>
      </c>
      <c r="C4650" s="359">
        <v>0</v>
      </c>
      <c r="D4650" s="359">
        <v>0</v>
      </c>
      <c r="E4650" s="359">
        <v>3</v>
      </c>
      <c r="F4650" s="359">
        <v>4</v>
      </c>
      <c r="G4650" s="359">
        <v>0</v>
      </c>
      <c r="H4650" s="359">
        <v>27</v>
      </c>
      <c r="I4650" s="359">
        <v>30</v>
      </c>
      <c r="J4650" t="s">
        <v>733</v>
      </c>
      <c r="K4650" t="str">
        <f>INDEX('Planning Periods'!$O$2:$O$540,MATCH('Table B Values'!A4650,'Planning Periods'!$A$2:$A$540,0))</f>
        <v>San Luis Obispo County</v>
      </c>
    </row>
    <row r="4651" spans="1:11">
      <c r="A4651" t="s">
        <v>1429</v>
      </c>
      <c r="B4651" s="391" t="s">
        <v>1308</v>
      </c>
      <c r="C4651" s="359">
        <v>33</v>
      </c>
      <c r="D4651" s="359">
        <v>0</v>
      </c>
      <c r="E4651" s="359">
        <v>40</v>
      </c>
      <c r="F4651" s="359">
        <v>0</v>
      </c>
      <c r="G4651" s="359">
        <v>4</v>
      </c>
      <c r="H4651" s="359">
        <v>16</v>
      </c>
      <c r="I4651" s="359">
        <v>0</v>
      </c>
      <c r="J4651" t="s">
        <v>733</v>
      </c>
      <c r="K4651" t="str">
        <f>INDEX('Planning Periods'!$O$2:$O$540,MATCH('Table B Values'!A4651,'Planning Periods'!$A$2:$A$540,0))</f>
        <v>Santa Barbara County</v>
      </c>
    </row>
    <row r="4652" spans="1:11">
      <c r="A4652" t="s">
        <v>1430</v>
      </c>
      <c r="B4652" s="391" t="s">
        <v>1308</v>
      </c>
      <c r="C4652" s="359">
        <v>0</v>
      </c>
      <c r="D4652" s="359">
        <v>0</v>
      </c>
      <c r="E4652" s="359">
        <v>0</v>
      </c>
      <c r="F4652" s="359">
        <v>0</v>
      </c>
      <c r="G4652" s="359">
        <v>0</v>
      </c>
      <c r="H4652" s="359">
        <v>18</v>
      </c>
      <c r="I4652" s="359">
        <v>8</v>
      </c>
      <c r="J4652" t="s">
        <v>733</v>
      </c>
      <c r="K4652" t="str">
        <f>INDEX('Planning Periods'!$O$2:$O$540,MATCH('Table B Values'!A4652,'Planning Periods'!$A$2:$A$540,0))</f>
        <v>San Mateo County</v>
      </c>
    </row>
    <row r="4653" spans="1:11">
      <c r="A4653" t="s">
        <v>1431</v>
      </c>
      <c r="B4653" s="391" t="s">
        <v>1308</v>
      </c>
      <c r="C4653" s="359">
        <v>0</v>
      </c>
      <c r="D4653" s="359">
        <v>0</v>
      </c>
      <c r="E4653" s="359">
        <v>0</v>
      </c>
      <c r="F4653" s="359">
        <v>0</v>
      </c>
      <c r="G4653" s="359">
        <v>0</v>
      </c>
      <c r="H4653" s="359">
        <v>0</v>
      </c>
      <c r="I4653" s="359">
        <v>5</v>
      </c>
      <c r="J4653" t="s">
        <v>733</v>
      </c>
      <c r="K4653" t="str">
        <f>INDEX('Planning Periods'!$O$2:$O$540,MATCH('Table B Values'!A4653,'Planning Periods'!$A$2:$A$540,0))</f>
        <v>Los Angeles County</v>
      </c>
    </row>
    <row r="4654" spans="1:11">
      <c r="A4654" t="s">
        <v>1432</v>
      </c>
      <c r="B4654" s="391" t="s">
        <v>1308</v>
      </c>
      <c r="C4654" s="359">
        <v>0</v>
      </c>
      <c r="D4654" s="359">
        <v>0</v>
      </c>
      <c r="E4654" s="359">
        <v>1</v>
      </c>
      <c r="F4654" s="359">
        <v>0</v>
      </c>
      <c r="G4654" s="359">
        <v>0</v>
      </c>
      <c r="H4654" s="359">
        <v>0</v>
      </c>
      <c r="I4654" s="359">
        <v>13</v>
      </c>
      <c r="J4654" t="s">
        <v>733</v>
      </c>
      <c r="K4654" t="str">
        <f>INDEX('Planning Periods'!$O$2:$O$540,MATCH('Table B Values'!A4654,'Planning Periods'!$A$2:$A$540,0))</f>
        <v>Los Angeles County</v>
      </c>
    </row>
    <row r="4655" spans="1:11">
      <c r="A4655" t="s">
        <v>1433</v>
      </c>
      <c r="B4655" s="391" t="s">
        <v>1308</v>
      </c>
      <c r="C4655" s="359">
        <v>36</v>
      </c>
      <c r="D4655" s="359">
        <v>0</v>
      </c>
      <c r="E4655" s="359">
        <v>31</v>
      </c>
      <c r="F4655" s="359">
        <v>0</v>
      </c>
      <c r="G4655" s="359">
        <v>8</v>
      </c>
      <c r="H4655" s="359">
        <v>46</v>
      </c>
      <c r="I4655" s="359">
        <v>506</v>
      </c>
      <c r="J4655" t="s">
        <v>733</v>
      </c>
      <c r="K4655" t="str">
        <f>INDEX('Planning Periods'!$O$2:$O$540,MATCH('Table B Values'!A4655,'Planning Periods'!$A$2:$A$540,0))</f>
        <v>Alameda County</v>
      </c>
    </row>
    <row r="4656" spans="1:11">
      <c r="A4656" t="s">
        <v>1434</v>
      </c>
      <c r="B4656" s="391" t="s">
        <v>1308</v>
      </c>
      <c r="C4656" s="359">
        <v>0</v>
      </c>
      <c r="D4656" s="359">
        <v>22</v>
      </c>
      <c r="E4656" s="359">
        <v>0</v>
      </c>
      <c r="F4656" s="359">
        <v>0</v>
      </c>
      <c r="G4656" s="359">
        <v>0</v>
      </c>
      <c r="H4656" s="359">
        <v>0</v>
      </c>
      <c r="I4656" s="359">
        <v>10</v>
      </c>
      <c r="J4656" t="s">
        <v>733</v>
      </c>
      <c r="K4656" t="str">
        <f>INDEX('Planning Periods'!$O$2:$O$540,MATCH('Table B Values'!A4656,'Planning Periods'!$A$2:$A$540,0))</f>
        <v>Sonoma County</v>
      </c>
    </row>
    <row r="4657" spans="1:11">
      <c r="A4657" t="s">
        <v>1435</v>
      </c>
      <c r="B4657" s="391" t="s">
        <v>1308</v>
      </c>
      <c r="C4657" s="359">
        <v>0</v>
      </c>
      <c r="D4657" s="359">
        <v>0</v>
      </c>
      <c r="E4657" s="359">
        <v>0</v>
      </c>
      <c r="F4657" s="359">
        <v>0</v>
      </c>
      <c r="G4657" s="359">
        <v>0</v>
      </c>
      <c r="H4657" s="359">
        <v>3</v>
      </c>
      <c r="I4657" s="359">
        <v>154</v>
      </c>
      <c r="J4657" t="s">
        <v>733</v>
      </c>
      <c r="K4657" t="str">
        <f>INDEX('Planning Periods'!$O$2:$O$540,MATCH('Table B Values'!A4657,'Planning Periods'!$A$2:$A$540,0))</f>
        <v>Riverside County</v>
      </c>
    </row>
    <row r="4658" spans="1:11">
      <c r="A4658" t="s">
        <v>1436</v>
      </c>
      <c r="B4658" s="391" t="s">
        <v>1308</v>
      </c>
      <c r="C4658" s="359">
        <v>0</v>
      </c>
      <c r="D4658" s="359">
        <v>0</v>
      </c>
      <c r="E4658" s="359">
        <v>0</v>
      </c>
      <c r="F4658" s="359">
        <v>0</v>
      </c>
      <c r="G4658" s="359">
        <v>7</v>
      </c>
      <c r="H4658" s="359">
        <v>18</v>
      </c>
      <c r="I4658" s="359">
        <v>0</v>
      </c>
      <c r="J4658" t="s">
        <v>733</v>
      </c>
      <c r="K4658" t="str">
        <f>INDEX('Planning Periods'!$O$2:$O$540,MATCH('Table B Values'!A4658,'Planning Periods'!$A$2:$A$540,0))</f>
        <v>Los Angeles County</v>
      </c>
    </row>
    <row r="4659" spans="1:11">
      <c r="A4659" t="s">
        <v>1437</v>
      </c>
      <c r="B4659" s="391" t="s">
        <v>1308</v>
      </c>
      <c r="C4659" s="359">
        <v>0</v>
      </c>
      <c r="D4659" s="359">
        <v>0</v>
      </c>
      <c r="E4659" s="359">
        <v>0</v>
      </c>
      <c r="F4659" s="359">
        <v>0</v>
      </c>
      <c r="G4659" s="359">
        <v>0</v>
      </c>
      <c r="H4659" s="359">
        <v>111</v>
      </c>
      <c r="I4659" s="359">
        <v>49</v>
      </c>
      <c r="J4659" t="s">
        <v>733</v>
      </c>
      <c r="K4659" t="str">
        <f>INDEX('Planning Periods'!$O$2:$O$540,MATCH('Table B Values'!A4659,'Planning Periods'!$A$2:$A$540,0))</f>
        <v>San Bernardino County</v>
      </c>
    </row>
    <row r="4660" spans="1:11">
      <c r="A4660" t="s">
        <v>1438</v>
      </c>
      <c r="B4660" s="391" t="s">
        <v>1308</v>
      </c>
      <c r="C4660" s="359">
        <v>0</v>
      </c>
      <c r="D4660" s="359">
        <v>0</v>
      </c>
      <c r="E4660" s="359">
        <v>0</v>
      </c>
      <c r="F4660" s="359">
        <v>0</v>
      </c>
      <c r="G4660" s="359">
        <v>0</v>
      </c>
      <c r="H4660" s="359">
        <v>0</v>
      </c>
      <c r="I4660" s="359">
        <v>2</v>
      </c>
      <c r="J4660" t="s">
        <v>733</v>
      </c>
      <c r="K4660" t="str">
        <f>INDEX('Planning Periods'!$O$2:$O$540,MATCH('Table B Values'!A4660,'Planning Periods'!$A$2:$A$540,0))</f>
        <v>Los Angeles County</v>
      </c>
    </row>
    <row r="4661" spans="1:11">
      <c r="A4661" t="s">
        <v>1439</v>
      </c>
      <c r="B4661" s="391" t="s">
        <v>1308</v>
      </c>
      <c r="C4661" s="359">
        <v>0</v>
      </c>
      <c r="D4661" s="359">
        <v>9</v>
      </c>
      <c r="E4661" s="359">
        <v>0</v>
      </c>
      <c r="F4661" s="359">
        <v>201</v>
      </c>
      <c r="G4661" s="359">
        <v>0</v>
      </c>
      <c r="H4661" s="359">
        <v>2</v>
      </c>
      <c r="I4661" s="359">
        <v>0</v>
      </c>
      <c r="J4661" t="s">
        <v>733</v>
      </c>
      <c r="K4661" t="str">
        <f>INDEX('Planning Periods'!$O$2:$O$540,MATCH('Table B Values'!A4661,'Planning Periods'!$A$2:$A$540,0))</f>
        <v>San Bernardino County</v>
      </c>
    </row>
    <row r="4662" spans="1:11">
      <c r="A4662" t="s">
        <v>1440</v>
      </c>
      <c r="B4662" s="391" t="s">
        <v>1308</v>
      </c>
      <c r="C4662" s="359">
        <v>0</v>
      </c>
      <c r="D4662" s="359">
        <v>5</v>
      </c>
      <c r="E4662" s="359">
        <v>0</v>
      </c>
      <c r="F4662" s="359">
        <v>6</v>
      </c>
      <c r="G4662" s="359">
        <v>0</v>
      </c>
      <c r="H4662" s="359">
        <v>7</v>
      </c>
      <c r="I4662" s="359">
        <v>3</v>
      </c>
      <c r="J4662" t="s">
        <v>733</v>
      </c>
      <c r="K4662" t="str">
        <f>INDEX('Planning Periods'!$O$2:$O$540,MATCH('Table B Values'!A4662,'Planning Periods'!$A$2:$A$540,0))</f>
        <v>San Mateo County</v>
      </c>
    </row>
    <row r="4663" spans="1:11">
      <c r="A4663" t="s">
        <v>1441</v>
      </c>
      <c r="B4663" s="391" t="s">
        <v>1308</v>
      </c>
      <c r="C4663" s="359">
        <v>79</v>
      </c>
      <c r="D4663" s="359">
        <v>4</v>
      </c>
      <c r="E4663" s="359">
        <v>0</v>
      </c>
      <c r="F4663" s="359">
        <v>0</v>
      </c>
      <c r="G4663" s="359">
        <v>0</v>
      </c>
      <c r="H4663" s="359">
        <v>83</v>
      </c>
      <c r="I4663" s="359">
        <v>28</v>
      </c>
      <c r="J4663" t="s">
        <v>733</v>
      </c>
      <c r="K4663" t="str">
        <f>INDEX('Planning Periods'!$O$2:$O$540,MATCH('Table B Values'!A4663,'Planning Periods'!$A$2:$A$540,0))</f>
        <v>Humboldt County</v>
      </c>
    </row>
    <row r="4664" spans="1:11">
      <c r="A4664" t="s">
        <v>1442</v>
      </c>
      <c r="B4664" s="391" t="s">
        <v>1308</v>
      </c>
      <c r="C4664" s="359">
        <v>0</v>
      </c>
      <c r="D4664" s="359">
        <v>9</v>
      </c>
      <c r="E4664" s="359">
        <v>0</v>
      </c>
      <c r="F4664" s="359">
        <v>9</v>
      </c>
      <c r="G4664" s="359">
        <v>0</v>
      </c>
      <c r="H4664" s="359">
        <v>4</v>
      </c>
      <c r="I4664" s="359">
        <v>11</v>
      </c>
      <c r="J4664" t="s">
        <v>733</v>
      </c>
      <c r="K4664" t="str">
        <f>INDEX('Planning Periods'!$O$2:$O$540,MATCH('Table B Values'!A4664,'Planning Periods'!$A$2:$A$540,0))</f>
        <v>Orange County</v>
      </c>
    </row>
    <row r="4665" spans="1:11">
      <c r="A4665" t="s">
        <v>1443</v>
      </c>
      <c r="B4665" s="391" t="s">
        <v>1308</v>
      </c>
      <c r="C4665" s="359">
        <v>0</v>
      </c>
      <c r="D4665" s="359">
        <v>0</v>
      </c>
      <c r="E4665" s="359">
        <v>0</v>
      </c>
      <c r="F4665" s="359">
        <v>2</v>
      </c>
      <c r="G4665" s="359">
        <v>0</v>
      </c>
      <c r="H4665" s="359">
        <v>0</v>
      </c>
      <c r="I4665" s="359">
        <v>0</v>
      </c>
      <c r="J4665" t="s">
        <v>733</v>
      </c>
      <c r="K4665" t="str">
        <f>INDEX('Planning Periods'!$O$2:$O$540,MATCH('Table B Values'!A4665,'Planning Periods'!$A$2:$A$540,0))</f>
        <v>Los Angeles County</v>
      </c>
    </row>
    <row r="4666" spans="1:11">
      <c r="A4666" t="s">
        <v>1444</v>
      </c>
      <c r="B4666" s="391" t="s">
        <v>1308</v>
      </c>
      <c r="C4666" s="359">
        <v>0</v>
      </c>
      <c r="D4666" s="359">
        <v>0</v>
      </c>
      <c r="E4666" s="359">
        <v>0</v>
      </c>
      <c r="F4666" s="359">
        <v>0</v>
      </c>
      <c r="G4666" s="359">
        <v>0</v>
      </c>
      <c r="H4666" s="359">
        <v>0</v>
      </c>
      <c r="I4666" s="359">
        <v>32</v>
      </c>
      <c r="J4666" t="s">
        <v>733</v>
      </c>
      <c r="K4666" t="str">
        <f>INDEX('Planning Periods'!$O$2:$O$540,MATCH('Table B Values'!A4666,'Planning Periods'!$A$2:$A$540,0))</f>
        <v>San Diego County</v>
      </c>
    </row>
    <row r="4667" spans="1:11">
      <c r="A4667" t="s">
        <v>1445</v>
      </c>
      <c r="B4667" s="391" t="s">
        <v>1308</v>
      </c>
      <c r="C4667" s="359">
        <v>0</v>
      </c>
      <c r="D4667" s="359">
        <v>0</v>
      </c>
      <c r="E4667" s="359">
        <v>0</v>
      </c>
      <c r="F4667" s="359">
        <v>0</v>
      </c>
      <c r="G4667" s="359">
        <v>0</v>
      </c>
      <c r="H4667" s="359">
        <v>9</v>
      </c>
      <c r="I4667" s="359">
        <v>0</v>
      </c>
      <c r="J4667" t="s">
        <v>733</v>
      </c>
      <c r="K4667" t="str">
        <f>INDEX('Planning Periods'!$O$2:$O$540,MATCH('Table B Values'!A4667,'Planning Periods'!$A$2:$A$540,0))</f>
        <v>Imperial County</v>
      </c>
    </row>
    <row r="4668" spans="1:11">
      <c r="A4668" t="s">
        <v>1446</v>
      </c>
      <c r="B4668" s="391" t="s">
        <v>1308</v>
      </c>
      <c r="C4668" s="359">
        <v>0</v>
      </c>
      <c r="D4668" s="359">
        <v>0</v>
      </c>
      <c r="E4668" s="359">
        <v>0</v>
      </c>
      <c r="F4668" s="359">
        <v>1</v>
      </c>
      <c r="G4668" s="359">
        <v>0</v>
      </c>
      <c r="H4668" s="359">
        <v>0</v>
      </c>
      <c r="I4668" s="359">
        <v>8</v>
      </c>
      <c r="J4668" t="s">
        <v>733</v>
      </c>
      <c r="K4668" t="str">
        <f>INDEX('Planning Periods'!$O$2:$O$540,MATCH('Table B Values'!A4668,'Planning Periods'!$A$2:$A$540,0))</f>
        <v>Riverside County</v>
      </c>
    </row>
    <row r="4669" spans="1:11">
      <c r="A4669" t="s">
        <v>1447</v>
      </c>
      <c r="B4669" s="391" t="s">
        <v>1308</v>
      </c>
      <c r="C4669" s="359">
        <v>0</v>
      </c>
      <c r="D4669" s="359">
        <v>0</v>
      </c>
      <c r="E4669" s="359">
        <v>0</v>
      </c>
      <c r="F4669" s="359">
        <v>0</v>
      </c>
      <c r="G4669" s="359">
        <v>0</v>
      </c>
      <c r="H4669" s="359">
        <v>0</v>
      </c>
      <c r="I4669" s="359">
        <v>170</v>
      </c>
      <c r="J4669" t="s">
        <v>733</v>
      </c>
      <c r="K4669" t="str">
        <f>INDEX('Planning Periods'!$O$2:$O$540,MATCH('Table B Values'!A4669,'Planning Periods'!$A$2:$A$540,0))</f>
        <v>Riverside County</v>
      </c>
    </row>
    <row r="4670" spans="1:11">
      <c r="A4670" t="s">
        <v>1448</v>
      </c>
      <c r="B4670" s="391" t="s">
        <v>1308</v>
      </c>
      <c r="C4670" s="359">
        <v>0</v>
      </c>
      <c r="D4670" s="359">
        <v>0</v>
      </c>
      <c r="E4670" s="359">
        <v>0</v>
      </c>
      <c r="F4670" s="359">
        <v>0</v>
      </c>
      <c r="G4670" s="359">
        <v>0</v>
      </c>
      <c r="H4670" s="359">
        <v>0</v>
      </c>
      <c r="I4670" s="359">
        <v>8</v>
      </c>
      <c r="J4670" t="s">
        <v>733</v>
      </c>
      <c r="K4670" t="str">
        <f>INDEX('Planning Periods'!$O$2:$O$540,MATCH('Table B Values'!A4670,'Planning Periods'!$A$2:$A$540,0))</f>
        <v>Los Angeles County</v>
      </c>
    </row>
    <row r="4671" spans="1:11">
      <c r="A4671" t="s">
        <v>1449</v>
      </c>
      <c r="B4671" s="391" t="s">
        <v>1308</v>
      </c>
      <c r="C4671" s="359">
        <v>0</v>
      </c>
      <c r="D4671" s="359">
        <v>0</v>
      </c>
      <c r="E4671" s="359">
        <v>0</v>
      </c>
      <c r="F4671" s="359">
        <v>0</v>
      </c>
      <c r="G4671" s="359">
        <v>0</v>
      </c>
      <c r="H4671" s="359">
        <v>0</v>
      </c>
      <c r="I4671" s="359">
        <v>36</v>
      </c>
      <c r="J4671" t="s">
        <v>733</v>
      </c>
      <c r="K4671" t="str">
        <f>INDEX('Planning Periods'!$O$2:$O$540,MATCH('Table B Values'!A4671,'Planning Periods'!$A$2:$A$540,0))</f>
        <v>Inyo County</v>
      </c>
    </row>
    <row r="4672" spans="1:11">
      <c r="A4672" t="s">
        <v>1450</v>
      </c>
      <c r="B4672" s="391" t="s">
        <v>1308</v>
      </c>
      <c r="C4672" s="359">
        <v>0</v>
      </c>
      <c r="D4672" s="359">
        <v>0</v>
      </c>
      <c r="E4672" s="359">
        <v>0</v>
      </c>
      <c r="F4672" s="359">
        <v>0</v>
      </c>
      <c r="G4672" s="359">
        <v>0</v>
      </c>
      <c r="H4672" s="359">
        <v>59</v>
      </c>
      <c r="I4672" s="359">
        <v>66</v>
      </c>
      <c r="J4672" t="s">
        <v>733</v>
      </c>
      <c r="K4672" t="str">
        <f>INDEX('Planning Periods'!$O$2:$O$540,MATCH('Table B Values'!A4672,'Planning Periods'!$A$2:$A$540,0))</f>
        <v>Amador County</v>
      </c>
    </row>
    <row r="4673" spans="1:11">
      <c r="A4673" t="s">
        <v>1451</v>
      </c>
      <c r="B4673" s="391" t="s">
        <v>1308</v>
      </c>
      <c r="C4673" s="359">
        <v>0</v>
      </c>
      <c r="D4673" s="359">
        <v>0</v>
      </c>
      <c r="E4673" s="359">
        <v>0</v>
      </c>
      <c r="F4673" s="359">
        <v>0</v>
      </c>
      <c r="G4673" s="359">
        <v>36</v>
      </c>
      <c r="H4673" s="359">
        <v>0</v>
      </c>
      <c r="I4673" s="359">
        <v>570</v>
      </c>
      <c r="J4673" t="s">
        <v>733</v>
      </c>
      <c r="K4673" t="str">
        <f>INDEX('Planning Periods'!$O$2:$O$540,MATCH('Table B Values'!A4673,'Planning Periods'!$A$2:$A$540,0))</f>
        <v>Orange County</v>
      </c>
    </row>
    <row r="4674" spans="1:11">
      <c r="A4674" t="s">
        <v>1452</v>
      </c>
      <c r="B4674" s="391" t="s">
        <v>1308</v>
      </c>
      <c r="C4674" s="359">
        <v>0</v>
      </c>
      <c r="D4674" s="359">
        <v>0</v>
      </c>
      <c r="E4674" s="359">
        <v>0</v>
      </c>
      <c r="F4674" s="359">
        <v>0</v>
      </c>
      <c r="G4674" s="359">
        <v>0</v>
      </c>
      <c r="H4674" s="359">
        <v>0</v>
      </c>
      <c r="I4674" s="359">
        <v>28</v>
      </c>
      <c r="J4674" t="s">
        <v>733</v>
      </c>
      <c r="K4674" t="str">
        <f>INDEX('Planning Periods'!$O$2:$O$540,MATCH('Table B Values'!A4674,'Planning Periods'!$A$2:$A$540,0))</f>
        <v>Amador County</v>
      </c>
    </row>
    <row r="4675" spans="1:11">
      <c r="A4675" t="s">
        <v>1453</v>
      </c>
      <c r="B4675" s="391" t="s">
        <v>1308</v>
      </c>
      <c r="C4675" s="359">
        <v>0</v>
      </c>
      <c r="D4675" s="359">
        <v>0</v>
      </c>
      <c r="E4675" s="359">
        <v>0</v>
      </c>
      <c r="F4675" s="359">
        <v>0</v>
      </c>
      <c r="G4675" s="359">
        <v>0</v>
      </c>
      <c r="H4675" s="359">
        <v>0</v>
      </c>
      <c r="I4675" s="359">
        <v>78</v>
      </c>
      <c r="J4675" t="s">
        <v>733</v>
      </c>
      <c r="K4675" t="str">
        <f>INDEX('Planning Periods'!$O$2:$O$540,MATCH('Table B Values'!A4675,'Planning Periods'!$A$2:$A$540,0))</f>
        <v>Riverside County</v>
      </c>
    </row>
    <row r="4676" spans="1:11">
      <c r="A4676" t="s">
        <v>1454</v>
      </c>
      <c r="B4676" s="391" t="s">
        <v>1308</v>
      </c>
      <c r="C4676" s="359">
        <v>0</v>
      </c>
      <c r="D4676" s="359">
        <v>0</v>
      </c>
      <c r="E4676" s="359">
        <v>0</v>
      </c>
      <c r="F4676" s="359">
        <v>0</v>
      </c>
      <c r="G4676" s="359">
        <v>0</v>
      </c>
      <c r="H4676" s="359">
        <v>0</v>
      </c>
      <c r="I4676" s="359">
        <v>8</v>
      </c>
      <c r="J4676" t="s">
        <v>733</v>
      </c>
      <c r="K4676" t="str">
        <f>INDEX('Planning Periods'!$O$2:$O$540,MATCH('Table B Values'!A4676,'Planning Periods'!$A$2:$A$540,0))</f>
        <v>Los Angeles County</v>
      </c>
    </row>
    <row r="4677" spans="1:11">
      <c r="A4677" t="s">
        <v>1455</v>
      </c>
      <c r="B4677" s="391" t="s">
        <v>1308</v>
      </c>
      <c r="C4677" s="359">
        <v>0</v>
      </c>
      <c r="D4677" s="359">
        <v>3</v>
      </c>
      <c r="E4677" s="359">
        <v>0</v>
      </c>
      <c r="F4677" s="359">
        <v>5</v>
      </c>
      <c r="G4677" s="359">
        <v>0</v>
      </c>
      <c r="H4677" s="359">
        <v>0</v>
      </c>
      <c r="I4677" s="359">
        <v>3</v>
      </c>
      <c r="J4677" t="s">
        <v>733</v>
      </c>
      <c r="K4677" t="str">
        <f>INDEX('Planning Periods'!$O$2:$O$540,MATCH('Table B Values'!A4677,'Planning Periods'!$A$2:$A$540,0))</f>
        <v>Orange County</v>
      </c>
    </row>
    <row r="4678" spans="1:11">
      <c r="A4678" t="s">
        <v>1456</v>
      </c>
      <c r="B4678" s="391" t="s">
        <v>1308</v>
      </c>
      <c r="C4678" s="359">
        <v>0</v>
      </c>
      <c r="D4678" s="359">
        <v>0</v>
      </c>
      <c r="E4678" s="359">
        <v>0</v>
      </c>
      <c r="F4678" s="359">
        <v>0</v>
      </c>
      <c r="G4678" s="359">
        <v>0</v>
      </c>
      <c r="H4678" s="359">
        <v>0</v>
      </c>
      <c r="I4678" s="359">
        <v>2</v>
      </c>
      <c r="J4678" t="s">
        <v>733</v>
      </c>
      <c r="K4678" t="str">
        <f>INDEX('Planning Periods'!$O$2:$O$540,MATCH('Table B Values'!A4678,'Planning Periods'!$A$2:$A$540,0))</f>
        <v>Los Angeles County</v>
      </c>
    </row>
    <row r="4679" spans="1:11">
      <c r="A4679" t="s">
        <v>1457</v>
      </c>
      <c r="B4679" s="391" t="s">
        <v>1308</v>
      </c>
      <c r="C4679" s="359">
        <v>0</v>
      </c>
      <c r="D4679" s="359">
        <v>0</v>
      </c>
      <c r="E4679" s="359">
        <v>0</v>
      </c>
      <c r="F4679" s="359">
        <v>0</v>
      </c>
      <c r="G4679" s="359">
        <v>0</v>
      </c>
      <c r="H4679" s="359">
        <v>23</v>
      </c>
      <c r="I4679" s="359">
        <v>0</v>
      </c>
      <c r="J4679" t="s">
        <v>733</v>
      </c>
      <c r="K4679" t="str">
        <f>INDEX('Planning Periods'!$O$2:$O$540,MATCH('Table B Values'!A4679,'Planning Periods'!$A$2:$A$540,0))</f>
        <v>San Diego County</v>
      </c>
    </row>
    <row r="4680" spans="1:11">
      <c r="A4680" t="s">
        <v>1458</v>
      </c>
      <c r="B4680" s="391" t="s">
        <v>1308</v>
      </c>
      <c r="C4680" s="359">
        <v>0</v>
      </c>
      <c r="D4680" s="359">
        <v>0</v>
      </c>
      <c r="E4680" s="359">
        <v>0</v>
      </c>
      <c r="F4680" s="359">
        <v>0</v>
      </c>
      <c r="G4680" s="359">
        <v>0</v>
      </c>
      <c r="H4680" s="359">
        <v>0</v>
      </c>
      <c r="I4680" s="359">
        <v>16</v>
      </c>
      <c r="J4680" t="s">
        <v>733</v>
      </c>
      <c r="K4680" t="str">
        <f>INDEX('Planning Periods'!$O$2:$O$540,MATCH('Table B Values'!A4680,'Planning Periods'!$A$2:$A$540,0))</f>
        <v>Los Angeles County</v>
      </c>
    </row>
    <row r="4681" spans="1:11">
      <c r="A4681" t="s">
        <v>1459</v>
      </c>
      <c r="B4681" s="391" t="s">
        <v>1308</v>
      </c>
      <c r="C4681" s="359">
        <v>0</v>
      </c>
      <c r="D4681" s="359">
        <v>0</v>
      </c>
      <c r="E4681" s="359">
        <v>0</v>
      </c>
      <c r="F4681" s="359">
        <v>0</v>
      </c>
      <c r="G4681" s="359">
        <v>0</v>
      </c>
      <c r="H4681" s="359">
        <v>0</v>
      </c>
      <c r="I4681" s="359">
        <v>90</v>
      </c>
      <c r="J4681" t="s">
        <v>733</v>
      </c>
      <c r="K4681" t="str">
        <f>INDEX('Planning Periods'!$O$2:$O$540,MATCH('Table B Values'!A4681,'Planning Periods'!$A$2:$A$540,0))</f>
        <v>Riverside County</v>
      </c>
    </row>
    <row r="4682" spans="1:11">
      <c r="A4682" t="s">
        <v>1460</v>
      </c>
      <c r="B4682" s="391" t="s">
        <v>1308</v>
      </c>
      <c r="C4682" s="359">
        <v>0</v>
      </c>
      <c r="D4682" s="359">
        <v>0</v>
      </c>
      <c r="E4682" s="359">
        <v>0</v>
      </c>
      <c r="F4682" s="359">
        <v>0</v>
      </c>
      <c r="G4682" s="359">
        <v>0</v>
      </c>
      <c r="H4682" s="359">
        <v>0</v>
      </c>
      <c r="I4682" s="359">
        <v>0</v>
      </c>
      <c r="J4682" t="s">
        <v>733</v>
      </c>
      <c r="K4682" t="str">
        <f>INDEX('Planning Periods'!$O$2:$O$540,MATCH('Table B Values'!A4682,'Planning Periods'!$A$2:$A$540,0))</f>
        <v>Los Angeles County</v>
      </c>
    </row>
    <row r="4683" spans="1:11">
      <c r="A4683" t="s">
        <v>1461</v>
      </c>
      <c r="B4683" s="391" t="s">
        <v>1308</v>
      </c>
      <c r="C4683" s="359">
        <v>0</v>
      </c>
      <c r="D4683" s="359">
        <v>0</v>
      </c>
      <c r="E4683" s="359">
        <v>0</v>
      </c>
      <c r="F4683" s="359">
        <v>0</v>
      </c>
      <c r="G4683" s="359">
        <v>0</v>
      </c>
      <c r="H4683" s="359">
        <v>12</v>
      </c>
      <c r="I4683" s="359">
        <v>6</v>
      </c>
      <c r="J4683" t="s">
        <v>733</v>
      </c>
      <c r="K4683" t="str">
        <f>INDEX('Planning Periods'!$O$2:$O$540,MATCH('Table B Values'!A4683,'Planning Periods'!$A$2:$A$540,0))</f>
        <v>Contra Costa County</v>
      </c>
    </row>
    <row r="4684" spans="1:11">
      <c r="A4684" t="s">
        <v>1462</v>
      </c>
      <c r="B4684" s="391" t="s">
        <v>1308</v>
      </c>
      <c r="C4684" s="359">
        <v>0</v>
      </c>
      <c r="D4684" s="359">
        <v>0</v>
      </c>
      <c r="E4684" s="359">
        <v>0</v>
      </c>
      <c r="F4684" s="359">
        <v>0</v>
      </c>
      <c r="G4684" s="359">
        <v>0</v>
      </c>
      <c r="H4684" s="359">
        <v>0</v>
      </c>
      <c r="I4684" s="359">
        <v>6</v>
      </c>
      <c r="J4684" t="s">
        <v>733</v>
      </c>
      <c r="K4684" t="str">
        <f>INDEX('Planning Periods'!$O$2:$O$540,MATCH('Table B Values'!A4684,'Planning Periods'!$A$2:$A$540,0))</f>
        <v>Orange County</v>
      </c>
    </row>
    <row r="4685" spans="1:11">
      <c r="A4685" t="s">
        <v>1463</v>
      </c>
      <c r="B4685" s="391" t="s">
        <v>1308</v>
      </c>
      <c r="C4685" s="359">
        <v>0</v>
      </c>
      <c r="D4685" s="359">
        <v>0</v>
      </c>
      <c r="E4685" s="359">
        <v>0</v>
      </c>
      <c r="F4685" s="359">
        <v>0</v>
      </c>
      <c r="G4685" s="359">
        <v>0</v>
      </c>
      <c r="H4685" s="359">
        <v>0</v>
      </c>
      <c r="I4685" s="359">
        <v>1</v>
      </c>
      <c r="J4685" t="s">
        <v>733</v>
      </c>
      <c r="K4685" t="str">
        <f>INDEX('Planning Periods'!$O$2:$O$540,MATCH('Table B Values'!A4685,'Planning Periods'!$A$2:$A$540,0))</f>
        <v>Orange County</v>
      </c>
    </row>
    <row r="4686" spans="1:11">
      <c r="A4686" t="s">
        <v>1464</v>
      </c>
      <c r="B4686" s="391" t="s">
        <v>1308</v>
      </c>
      <c r="C4686" s="359">
        <v>24</v>
      </c>
      <c r="D4686" s="359">
        <v>1</v>
      </c>
      <c r="E4686" s="359">
        <v>0</v>
      </c>
      <c r="F4686" s="359">
        <v>1</v>
      </c>
      <c r="G4686" s="359">
        <v>0</v>
      </c>
      <c r="H4686" s="359">
        <v>0</v>
      </c>
      <c r="I4686" s="359">
        <v>360</v>
      </c>
      <c r="J4686" t="s">
        <v>733</v>
      </c>
      <c r="K4686" t="str">
        <f>INDEX('Planning Periods'!$O$2:$O$540,MATCH('Table B Values'!A4686,'Planning Periods'!$A$2:$A$540,0))</f>
        <v>Orange County</v>
      </c>
    </row>
    <row r="4687" spans="1:11">
      <c r="A4687" t="s">
        <v>1465</v>
      </c>
      <c r="B4687" s="391" t="s">
        <v>1308</v>
      </c>
      <c r="C4687" s="359">
        <v>0</v>
      </c>
      <c r="D4687" s="359">
        <v>0</v>
      </c>
      <c r="E4687" s="359">
        <v>0</v>
      </c>
      <c r="F4687" s="359">
        <v>0</v>
      </c>
      <c r="G4687" s="359">
        <v>0</v>
      </c>
      <c r="H4687" s="359">
        <v>0</v>
      </c>
      <c r="I4687" s="359">
        <v>1</v>
      </c>
      <c r="J4687" t="s">
        <v>733</v>
      </c>
      <c r="K4687" t="str">
        <f>INDEX('Planning Periods'!$O$2:$O$540,MATCH('Table B Values'!A4687,'Planning Periods'!$A$2:$A$540,0))</f>
        <v>Lake County</v>
      </c>
    </row>
    <row r="4688" spans="1:11">
      <c r="A4688" t="s">
        <v>1466</v>
      </c>
      <c r="B4688" s="391" t="s">
        <v>1308</v>
      </c>
      <c r="C4688" s="359">
        <v>0</v>
      </c>
      <c r="D4688" s="359">
        <v>1</v>
      </c>
      <c r="E4688" s="359">
        <v>0</v>
      </c>
      <c r="F4688" s="359">
        <v>0</v>
      </c>
      <c r="G4688" s="359">
        <v>0</v>
      </c>
      <c r="H4688" s="359">
        <v>30</v>
      </c>
      <c r="I4688" s="359">
        <v>5</v>
      </c>
      <c r="J4688" t="s">
        <v>733</v>
      </c>
      <c r="K4688" t="str">
        <f>INDEX('Planning Periods'!$O$2:$O$540,MATCH('Table B Values'!A4688,'Planning Periods'!$A$2:$A$540,0))</f>
        <v>Riverside County</v>
      </c>
    </row>
    <row r="4689" spans="1:11">
      <c r="A4689" t="s">
        <v>1467</v>
      </c>
      <c r="B4689" s="391" t="s">
        <v>1308</v>
      </c>
      <c r="C4689" s="359">
        <v>0</v>
      </c>
      <c r="D4689" s="359">
        <v>0</v>
      </c>
      <c r="E4689" s="359">
        <v>0</v>
      </c>
      <c r="F4689" s="359">
        <v>2</v>
      </c>
      <c r="G4689" s="359">
        <v>0</v>
      </c>
      <c r="H4689" s="359">
        <v>3</v>
      </c>
      <c r="I4689" s="359">
        <v>57</v>
      </c>
      <c r="J4689" t="s">
        <v>733</v>
      </c>
      <c r="K4689" t="str">
        <f>INDEX('Planning Periods'!$O$2:$O$540,MATCH('Table B Values'!A4689,'Planning Periods'!$A$2:$A$540,0))</f>
        <v>Orange County</v>
      </c>
    </row>
    <row r="4690" spans="1:11">
      <c r="A4690" t="s">
        <v>1468</v>
      </c>
      <c r="B4690" s="391" t="s">
        <v>1308</v>
      </c>
      <c r="C4690" s="359">
        <v>0</v>
      </c>
      <c r="D4690" s="359">
        <v>10</v>
      </c>
      <c r="E4690" s="359">
        <v>0</v>
      </c>
      <c r="F4690" s="359">
        <v>1</v>
      </c>
      <c r="G4690" s="359">
        <v>0</v>
      </c>
      <c r="H4690" s="359">
        <v>0</v>
      </c>
      <c r="I4690" s="359">
        <v>3</v>
      </c>
      <c r="J4690" t="s">
        <v>733</v>
      </c>
      <c r="K4690" t="str">
        <f>INDEX('Planning Periods'!$O$2:$O$540,MATCH('Table B Values'!A4690,'Planning Periods'!$A$2:$A$540,0))</f>
        <v>Los Angeles County</v>
      </c>
    </row>
    <row r="4691" spans="1:11">
      <c r="A4691" t="s">
        <v>1469</v>
      </c>
      <c r="B4691" s="391" t="s">
        <v>1308</v>
      </c>
      <c r="C4691" s="359">
        <v>26</v>
      </c>
      <c r="D4691" s="359">
        <v>0</v>
      </c>
      <c r="E4691" s="359">
        <v>238</v>
      </c>
      <c r="F4691" s="359">
        <v>0</v>
      </c>
      <c r="G4691" s="359">
        <v>0</v>
      </c>
      <c r="H4691" s="359">
        <v>91</v>
      </c>
      <c r="I4691" s="359">
        <v>70</v>
      </c>
      <c r="J4691" t="s">
        <v>733</v>
      </c>
      <c r="K4691" t="str">
        <f>INDEX('Planning Periods'!$O$2:$O$540,MATCH('Table B Values'!A4691,'Planning Periods'!$A$2:$A$540,0))</f>
        <v>Los Angeles County</v>
      </c>
    </row>
    <row r="4692" spans="1:11">
      <c r="A4692" t="s">
        <v>1470</v>
      </c>
      <c r="B4692" s="391" t="s">
        <v>1308</v>
      </c>
      <c r="C4692" s="359">
        <v>44</v>
      </c>
      <c r="D4692" s="359">
        <v>0</v>
      </c>
      <c r="E4692" s="359">
        <v>0</v>
      </c>
      <c r="F4692" s="359">
        <v>3</v>
      </c>
      <c r="G4692" s="359">
        <v>0</v>
      </c>
      <c r="H4692" s="359">
        <v>0</v>
      </c>
      <c r="I4692" s="359">
        <v>0</v>
      </c>
      <c r="J4692" t="s">
        <v>733</v>
      </c>
      <c r="K4692" t="str">
        <f>INDEX('Planning Periods'!$O$2:$O$540,MATCH('Table B Values'!A4692,'Planning Periods'!$A$2:$A$540,0))</f>
        <v>Marin County</v>
      </c>
    </row>
    <row r="4693" spans="1:11">
      <c r="A4693" t="s">
        <v>1471</v>
      </c>
      <c r="B4693" s="391" t="s">
        <v>1308</v>
      </c>
      <c r="C4693" s="359">
        <v>0</v>
      </c>
      <c r="D4693" s="359">
        <v>0</v>
      </c>
      <c r="E4693" s="359">
        <v>0</v>
      </c>
      <c r="F4693" s="359">
        <v>0</v>
      </c>
      <c r="G4693" s="359">
        <v>0</v>
      </c>
      <c r="H4693" s="359">
        <v>0</v>
      </c>
      <c r="I4693" s="359">
        <v>4</v>
      </c>
      <c r="J4693" t="s">
        <v>733</v>
      </c>
      <c r="K4693" t="str">
        <f>INDEX('Planning Periods'!$O$2:$O$540,MATCH('Table B Values'!A4693,'Planning Periods'!$A$2:$A$540,0))</f>
        <v>Lassen County</v>
      </c>
    </row>
    <row r="4694" spans="1:11">
      <c r="A4694" t="s">
        <v>1472</v>
      </c>
      <c r="B4694" s="391" t="s">
        <v>1308</v>
      </c>
      <c r="C4694" s="359">
        <v>0</v>
      </c>
      <c r="D4694" s="359">
        <v>0</v>
      </c>
      <c r="E4694" s="359">
        <v>0</v>
      </c>
      <c r="F4694" s="359">
        <v>6</v>
      </c>
      <c r="G4694" s="359">
        <v>0</v>
      </c>
      <c r="H4694" s="359">
        <v>3</v>
      </c>
      <c r="I4694" s="359">
        <v>87</v>
      </c>
      <c r="J4694" t="s">
        <v>733</v>
      </c>
      <c r="K4694" t="str">
        <f>INDEX('Planning Periods'!$O$2:$O$540,MATCH('Table B Values'!A4694,'Planning Periods'!$A$2:$A$540,0))</f>
        <v>San Diego County</v>
      </c>
    </row>
    <row r="4695" spans="1:11">
      <c r="A4695" t="s">
        <v>1473</v>
      </c>
      <c r="B4695" s="391" t="s">
        <v>1308</v>
      </c>
      <c r="C4695" s="359">
        <v>0</v>
      </c>
      <c r="D4695" s="359">
        <v>0</v>
      </c>
      <c r="E4695" s="359">
        <v>0</v>
      </c>
      <c r="F4695" s="359">
        <v>0</v>
      </c>
      <c r="G4695" s="359">
        <v>0</v>
      </c>
      <c r="H4695" s="359">
        <v>31</v>
      </c>
      <c r="I4695" s="359">
        <v>21</v>
      </c>
      <c r="J4695" t="s">
        <v>733</v>
      </c>
      <c r="K4695" t="str">
        <f>INDEX('Planning Periods'!$O$2:$O$540,MATCH('Table B Values'!A4695,'Planning Periods'!$A$2:$A$540,0))</f>
        <v>Alameda County</v>
      </c>
    </row>
    <row r="4696" spans="1:11">
      <c r="A4696" t="s">
        <v>1474</v>
      </c>
      <c r="B4696" s="391" t="s">
        <v>1308</v>
      </c>
      <c r="C4696" s="359">
        <v>0</v>
      </c>
      <c r="D4696" s="359">
        <v>2</v>
      </c>
      <c r="E4696" s="359">
        <v>0</v>
      </c>
      <c r="F4696" s="359">
        <v>0</v>
      </c>
      <c r="G4696" s="359">
        <v>0</v>
      </c>
      <c r="H4696" s="359">
        <v>0</v>
      </c>
      <c r="I4696" s="359">
        <v>14</v>
      </c>
      <c r="J4696" t="s">
        <v>733</v>
      </c>
      <c r="K4696" t="str">
        <f>INDEX('Planning Periods'!$O$2:$O$540,MATCH('Table B Values'!A4696,'Planning Periods'!$A$2:$A$540,0))</f>
        <v>San Bernardino County</v>
      </c>
    </row>
    <row r="4697" spans="1:11">
      <c r="A4697" t="s">
        <v>1475</v>
      </c>
      <c r="B4697" s="391" t="s">
        <v>1308</v>
      </c>
      <c r="C4697" s="359">
        <v>0</v>
      </c>
      <c r="D4697" s="359">
        <v>0</v>
      </c>
      <c r="E4697" s="359">
        <v>0</v>
      </c>
      <c r="F4697" s="359">
        <v>0</v>
      </c>
      <c r="G4697" s="359">
        <v>0</v>
      </c>
      <c r="H4697" s="359">
        <v>0</v>
      </c>
      <c r="I4697" s="359">
        <v>429</v>
      </c>
      <c r="J4697" t="s">
        <v>733</v>
      </c>
      <c r="K4697" t="str">
        <f>INDEX('Planning Periods'!$O$2:$O$540,MATCH('Table B Values'!A4697,'Planning Periods'!$A$2:$A$540,0))</f>
        <v>Los Angeles County</v>
      </c>
    </row>
    <row r="4698" spans="1:11">
      <c r="A4698" t="s">
        <v>1476</v>
      </c>
      <c r="B4698" s="391" t="s">
        <v>1308</v>
      </c>
      <c r="C4698" s="359">
        <v>0</v>
      </c>
      <c r="D4698" s="359">
        <v>0</v>
      </c>
      <c r="E4698" s="359">
        <v>0</v>
      </c>
      <c r="F4698" s="359">
        <v>19</v>
      </c>
      <c r="G4698" s="359">
        <v>0</v>
      </c>
      <c r="H4698" s="359">
        <v>10</v>
      </c>
      <c r="I4698" s="359">
        <v>3</v>
      </c>
      <c r="J4698" t="s">
        <v>733</v>
      </c>
      <c r="K4698" t="str">
        <f>INDEX('Planning Periods'!$O$2:$O$540,MATCH('Table B Values'!A4698,'Planning Periods'!$A$2:$A$540,0))</f>
        <v>Santa Clara County</v>
      </c>
    </row>
    <row r="4699" spans="1:11">
      <c r="A4699" t="s">
        <v>1477</v>
      </c>
      <c r="B4699" s="391" t="s">
        <v>1308</v>
      </c>
      <c r="C4699" s="359">
        <v>0</v>
      </c>
      <c r="D4699" s="359">
        <v>7</v>
      </c>
      <c r="E4699" s="359">
        <v>0</v>
      </c>
      <c r="F4699" s="359">
        <v>6</v>
      </c>
      <c r="G4699" s="359">
        <v>0</v>
      </c>
      <c r="H4699" s="359">
        <v>7</v>
      </c>
      <c r="I4699" s="359">
        <v>11</v>
      </c>
      <c r="J4699" t="s">
        <v>733</v>
      </c>
      <c r="K4699" t="str">
        <f>INDEX('Planning Periods'!$O$2:$O$540,MATCH('Table B Values'!A4699,'Planning Periods'!$A$2:$A$540,0))</f>
        <v>Santa Clara County</v>
      </c>
    </row>
    <row r="4700" spans="1:11">
      <c r="A4700" t="s">
        <v>1478</v>
      </c>
      <c r="B4700" s="391" t="s">
        <v>1308</v>
      </c>
      <c r="C4700" s="359">
        <v>895</v>
      </c>
      <c r="D4700" s="359">
        <v>0</v>
      </c>
      <c r="E4700" s="359">
        <v>287</v>
      </c>
      <c r="F4700" s="359">
        <v>0</v>
      </c>
      <c r="G4700" s="359">
        <v>11</v>
      </c>
      <c r="H4700" s="359">
        <v>0</v>
      </c>
      <c r="I4700" s="359">
        <v>4791</v>
      </c>
      <c r="J4700" t="s">
        <v>733</v>
      </c>
      <c r="K4700" t="str">
        <f>INDEX('Planning Periods'!$O$2:$O$540,MATCH('Table B Values'!A4700,'Planning Periods'!$A$2:$A$540,0))</f>
        <v>Los Angeles County</v>
      </c>
    </row>
    <row r="4701" spans="1:11">
      <c r="A4701" t="s">
        <v>1479</v>
      </c>
      <c r="B4701" s="391" t="s">
        <v>1308</v>
      </c>
      <c r="C4701" s="359">
        <v>78</v>
      </c>
      <c r="D4701" s="359">
        <v>0</v>
      </c>
      <c r="E4701" s="359">
        <v>5</v>
      </c>
      <c r="F4701" s="359">
        <v>0</v>
      </c>
      <c r="G4701" s="359">
        <v>0</v>
      </c>
      <c r="H4701" s="359">
        <v>0</v>
      </c>
      <c r="I4701" s="359">
        <v>522</v>
      </c>
      <c r="J4701" t="s">
        <v>733</v>
      </c>
      <c r="K4701" t="str">
        <f>INDEX('Planning Periods'!$O$2:$O$540,MATCH('Table B Values'!A4701,'Planning Periods'!$A$2:$A$540,0))</f>
        <v>Los Angeles County</v>
      </c>
    </row>
    <row r="4702" spans="1:11">
      <c r="A4702" t="s">
        <v>1480</v>
      </c>
      <c r="B4702" s="391" t="s">
        <v>1308</v>
      </c>
      <c r="C4702" s="359">
        <v>0</v>
      </c>
      <c r="D4702" s="359">
        <v>0</v>
      </c>
      <c r="E4702" s="359">
        <v>0</v>
      </c>
      <c r="F4702" s="359">
        <v>0</v>
      </c>
      <c r="G4702" s="359">
        <v>0</v>
      </c>
      <c r="H4702" s="359">
        <v>17</v>
      </c>
      <c r="I4702" s="359">
        <v>3</v>
      </c>
      <c r="J4702" t="s">
        <v>733</v>
      </c>
      <c r="K4702" t="str">
        <f>INDEX('Planning Periods'!$O$2:$O$540,MATCH('Table B Values'!A4702,'Planning Periods'!$A$2:$A$540,0))</f>
        <v>Santa Clara County</v>
      </c>
    </row>
    <row r="4703" spans="1:11">
      <c r="A4703" t="s">
        <v>1481</v>
      </c>
      <c r="B4703" s="391" t="s">
        <v>1308</v>
      </c>
      <c r="C4703" s="359">
        <v>0</v>
      </c>
      <c r="D4703" s="359">
        <v>0</v>
      </c>
      <c r="E4703" s="359">
        <v>0</v>
      </c>
      <c r="F4703" s="359">
        <v>0</v>
      </c>
      <c r="G4703" s="359">
        <v>0</v>
      </c>
      <c r="H4703" s="359">
        <v>14</v>
      </c>
      <c r="I4703" s="359">
        <v>0</v>
      </c>
      <c r="J4703" t="s">
        <v>733</v>
      </c>
      <c r="K4703" t="str">
        <f>INDEX('Planning Periods'!$O$2:$O$540,MATCH('Table B Values'!A4703,'Planning Periods'!$A$2:$A$540,0))</f>
        <v>Los Angeles County</v>
      </c>
    </row>
    <row r="4704" spans="1:11">
      <c r="A4704" t="s">
        <v>1482</v>
      </c>
      <c r="B4704" s="391" t="s">
        <v>1308</v>
      </c>
      <c r="C4704" s="359">
        <v>0</v>
      </c>
      <c r="D4704" s="359">
        <v>0</v>
      </c>
      <c r="E4704" s="359">
        <v>0</v>
      </c>
      <c r="F4704" s="359">
        <v>0</v>
      </c>
      <c r="G4704" s="359">
        <v>0</v>
      </c>
      <c r="H4704" s="359">
        <v>0</v>
      </c>
      <c r="I4704" s="359">
        <v>9</v>
      </c>
      <c r="J4704" t="s">
        <v>733</v>
      </c>
      <c r="K4704" t="str">
        <f>INDEX('Planning Periods'!$O$2:$O$540,MATCH('Table B Values'!A4704,'Planning Periods'!$A$2:$A$540,0))</f>
        <v>Los Angeles County</v>
      </c>
    </row>
    <row r="4705" spans="1:11">
      <c r="A4705" t="s">
        <v>1483</v>
      </c>
      <c r="B4705" s="391" t="s">
        <v>1308</v>
      </c>
      <c r="C4705" s="359">
        <v>0</v>
      </c>
      <c r="D4705" s="359">
        <v>0</v>
      </c>
      <c r="E4705" s="359">
        <v>0</v>
      </c>
      <c r="F4705" s="359">
        <v>0</v>
      </c>
      <c r="G4705" s="359">
        <v>0</v>
      </c>
      <c r="H4705" s="359">
        <v>0</v>
      </c>
      <c r="I4705" s="359">
        <v>18</v>
      </c>
      <c r="J4705" t="s">
        <v>733</v>
      </c>
      <c r="K4705" t="str">
        <f>INDEX('Planning Periods'!$O$2:$O$540,MATCH('Table B Values'!A4705,'Planning Periods'!$A$2:$A$540,0))</f>
        <v>Mono County</v>
      </c>
    </row>
    <row r="4706" spans="1:11">
      <c r="A4706" t="s">
        <v>1484</v>
      </c>
      <c r="B4706" s="391" t="s">
        <v>1308</v>
      </c>
      <c r="C4706" s="359">
        <v>0</v>
      </c>
      <c r="D4706" s="359">
        <v>0</v>
      </c>
      <c r="E4706" s="359">
        <v>0</v>
      </c>
      <c r="F4706" s="359">
        <v>0</v>
      </c>
      <c r="G4706" s="359">
        <v>0</v>
      </c>
      <c r="H4706" s="359">
        <v>0</v>
      </c>
      <c r="I4706" s="359">
        <v>6</v>
      </c>
      <c r="J4706" t="s">
        <v>733</v>
      </c>
      <c r="K4706" t="str">
        <f>INDEX('Planning Periods'!$O$2:$O$540,MATCH('Table B Values'!A4706,'Planning Periods'!$A$2:$A$540,0))</f>
        <v>Los Angeles County</v>
      </c>
    </row>
    <row r="4707" spans="1:11">
      <c r="A4707" t="s">
        <v>1485</v>
      </c>
      <c r="B4707" s="391" t="s">
        <v>1308</v>
      </c>
      <c r="C4707" s="359">
        <v>0</v>
      </c>
      <c r="D4707" s="359">
        <v>7</v>
      </c>
      <c r="E4707" s="359">
        <v>0</v>
      </c>
      <c r="F4707" s="359">
        <v>9</v>
      </c>
      <c r="G4707" s="359">
        <v>0</v>
      </c>
      <c r="H4707" s="359">
        <v>3</v>
      </c>
      <c r="I4707" s="359">
        <v>4</v>
      </c>
      <c r="J4707" t="s">
        <v>733</v>
      </c>
      <c r="K4707" t="str">
        <f>INDEX('Planning Periods'!$O$2:$O$540,MATCH('Table B Values'!A4707,'Planning Periods'!$A$2:$A$540,0))</f>
        <v>Marin County</v>
      </c>
    </row>
    <row r="4708" spans="1:11">
      <c r="A4708" t="s">
        <v>1486</v>
      </c>
      <c r="B4708" s="391" t="s">
        <v>1308</v>
      </c>
      <c r="C4708" s="359">
        <v>0</v>
      </c>
      <c r="D4708" s="359">
        <v>0</v>
      </c>
      <c r="E4708" s="359">
        <v>0</v>
      </c>
      <c r="F4708" s="359">
        <v>0</v>
      </c>
      <c r="G4708" s="359">
        <v>0</v>
      </c>
      <c r="H4708" s="359">
        <v>0</v>
      </c>
      <c r="I4708" s="359">
        <v>46</v>
      </c>
      <c r="J4708" t="s">
        <v>733</v>
      </c>
      <c r="K4708" t="str">
        <f>INDEX('Planning Periods'!$O$2:$O$540,MATCH('Table B Values'!A4708,'Planning Periods'!$A$2:$A$540,0))</f>
        <v>Mariposa County</v>
      </c>
    </row>
    <row r="4709" spans="1:11">
      <c r="A4709" t="s">
        <v>1487</v>
      </c>
      <c r="B4709" s="391" t="s">
        <v>1308</v>
      </c>
      <c r="C4709" s="359">
        <v>0</v>
      </c>
      <c r="D4709" s="359">
        <v>0</v>
      </c>
      <c r="E4709" s="359">
        <v>0</v>
      </c>
      <c r="F4709" s="359">
        <v>0</v>
      </c>
      <c r="G4709" s="359">
        <v>0</v>
      </c>
      <c r="H4709" s="359">
        <v>0</v>
      </c>
      <c r="I4709" s="359">
        <v>29</v>
      </c>
      <c r="J4709" t="s">
        <v>733</v>
      </c>
      <c r="K4709" t="str">
        <f>INDEX('Planning Periods'!$O$2:$O$540,MATCH('Table B Values'!A4709,'Planning Periods'!$A$2:$A$540,0))</f>
        <v>Contra Costa County</v>
      </c>
    </row>
    <row r="4710" spans="1:11">
      <c r="A4710" t="s">
        <v>1488</v>
      </c>
      <c r="B4710" s="391" t="s">
        <v>1308</v>
      </c>
      <c r="C4710" s="359">
        <v>0</v>
      </c>
      <c r="D4710" s="359">
        <v>0</v>
      </c>
      <c r="E4710" s="359">
        <v>0</v>
      </c>
      <c r="F4710" s="359">
        <v>0</v>
      </c>
      <c r="G4710" s="359">
        <v>0</v>
      </c>
      <c r="H4710" s="359">
        <v>4</v>
      </c>
      <c r="I4710" s="359">
        <v>45</v>
      </c>
      <c r="J4710" t="s">
        <v>733</v>
      </c>
      <c r="K4710" t="str">
        <f>INDEX('Planning Periods'!$O$2:$O$540,MATCH('Table B Values'!A4710,'Planning Periods'!$A$2:$A$540,0))</f>
        <v>Mendocino County</v>
      </c>
    </row>
    <row r="4711" spans="1:11">
      <c r="A4711" t="s">
        <v>1489</v>
      </c>
      <c r="B4711" s="391" t="s">
        <v>1308</v>
      </c>
      <c r="C4711" s="359">
        <v>0</v>
      </c>
      <c r="D4711" s="359">
        <v>0</v>
      </c>
      <c r="E4711" s="359">
        <v>0</v>
      </c>
      <c r="F4711" s="359">
        <v>2</v>
      </c>
      <c r="G4711" s="359">
        <v>0</v>
      </c>
      <c r="H4711" s="359">
        <v>1</v>
      </c>
      <c r="I4711" s="359">
        <v>348</v>
      </c>
      <c r="J4711" t="s">
        <v>733</v>
      </c>
      <c r="K4711" t="str">
        <f>INDEX('Planning Periods'!$O$2:$O$540,MATCH('Table B Values'!A4711,'Planning Periods'!$A$2:$A$540,0))</f>
        <v>Riverside County</v>
      </c>
    </row>
    <row r="4712" spans="1:11">
      <c r="A4712" t="s">
        <v>1490</v>
      </c>
      <c r="B4712" s="391" t="s">
        <v>1308</v>
      </c>
      <c r="C4712" s="359">
        <v>0</v>
      </c>
      <c r="D4712" s="359">
        <v>6</v>
      </c>
      <c r="E4712" s="359">
        <v>0</v>
      </c>
      <c r="F4712" s="359">
        <v>10</v>
      </c>
      <c r="G4712" s="359">
        <v>0</v>
      </c>
      <c r="H4712" s="359">
        <v>9</v>
      </c>
      <c r="I4712" s="359">
        <v>4</v>
      </c>
      <c r="J4712" t="s">
        <v>733</v>
      </c>
      <c r="K4712" t="str">
        <f>INDEX('Planning Periods'!$O$2:$O$540,MATCH('Table B Values'!A4712,'Planning Periods'!$A$2:$A$540,0))</f>
        <v>San Mateo County</v>
      </c>
    </row>
    <row r="4713" spans="1:11">
      <c r="A4713" t="s">
        <v>1491</v>
      </c>
      <c r="B4713" s="391" t="s">
        <v>1308</v>
      </c>
      <c r="C4713" s="359">
        <v>0</v>
      </c>
      <c r="D4713" s="359">
        <v>2</v>
      </c>
      <c r="E4713" s="359">
        <v>0</v>
      </c>
      <c r="F4713" s="359">
        <v>7</v>
      </c>
      <c r="G4713" s="359">
        <v>0</v>
      </c>
      <c r="H4713" s="359">
        <v>3</v>
      </c>
      <c r="I4713" s="359">
        <v>1</v>
      </c>
      <c r="J4713" t="s">
        <v>733</v>
      </c>
      <c r="K4713" t="str">
        <f>INDEX('Planning Periods'!$O$2:$O$540,MATCH('Table B Values'!A4713,'Planning Periods'!$A$2:$A$540,0))</f>
        <v>Marin County</v>
      </c>
    </row>
    <row r="4714" spans="1:11">
      <c r="A4714" t="s">
        <v>1492</v>
      </c>
      <c r="B4714" s="391" t="s">
        <v>1308</v>
      </c>
      <c r="C4714" s="359">
        <v>0</v>
      </c>
      <c r="D4714" s="359">
        <v>2</v>
      </c>
      <c r="E4714" s="359">
        <v>0</v>
      </c>
      <c r="F4714" s="359">
        <v>2</v>
      </c>
      <c r="G4714" s="359">
        <v>0</v>
      </c>
      <c r="H4714" s="359">
        <v>0</v>
      </c>
      <c r="I4714" s="359">
        <v>1</v>
      </c>
      <c r="J4714" t="s">
        <v>733</v>
      </c>
      <c r="K4714" t="str">
        <f>INDEX('Planning Periods'!$O$2:$O$540,MATCH('Table B Values'!A4714,'Planning Periods'!$A$2:$A$540,0))</f>
        <v>San Mateo County</v>
      </c>
    </row>
    <row r="4715" spans="1:11">
      <c r="A4715" t="s">
        <v>1493</v>
      </c>
      <c r="B4715" s="391" t="s">
        <v>1308</v>
      </c>
      <c r="C4715" s="359">
        <v>7</v>
      </c>
      <c r="D4715" s="359">
        <v>7</v>
      </c>
      <c r="E4715" s="359">
        <v>0</v>
      </c>
      <c r="F4715" s="359">
        <v>7</v>
      </c>
      <c r="G4715" s="359">
        <v>0</v>
      </c>
      <c r="H4715" s="359">
        <v>10</v>
      </c>
      <c r="I4715" s="359">
        <v>76</v>
      </c>
      <c r="J4715" t="s">
        <v>733</v>
      </c>
      <c r="K4715" t="str">
        <f>INDEX('Planning Periods'!$O$2:$O$540,MATCH('Table B Values'!A4715,'Planning Periods'!$A$2:$A$540,0))</f>
        <v>Santa Clara County</v>
      </c>
    </row>
    <row r="4716" spans="1:11">
      <c r="A4716" t="s">
        <v>1494</v>
      </c>
      <c r="B4716" s="391" t="s">
        <v>1308</v>
      </c>
      <c r="C4716" s="359">
        <v>0</v>
      </c>
      <c r="D4716" s="359">
        <v>2</v>
      </c>
      <c r="E4716" s="359">
        <v>0</v>
      </c>
      <c r="F4716" s="359">
        <v>0</v>
      </c>
      <c r="G4716" s="359">
        <v>0</v>
      </c>
      <c r="H4716" s="359">
        <v>0</v>
      </c>
      <c r="I4716" s="359">
        <v>14</v>
      </c>
      <c r="J4716" t="s">
        <v>733</v>
      </c>
      <c r="K4716" t="str">
        <f>INDEX('Planning Periods'!$O$2:$O$540,MATCH('Table B Values'!A4716,'Planning Periods'!$A$2:$A$540,0))</f>
        <v>Orange County</v>
      </c>
    </row>
    <row r="4717" spans="1:11">
      <c r="A4717" t="s">
        <v>1495</v>
      </c>
      <c r="B4717" s="391" t="s">
        <v>1308</v>
      </c>
      <c r="C4717" s="359">
        <v>0</v>
      </c>
      <c r="D4717" s="359">
        <v>0</v>
      </c>
      <c r="E4717" s="359">
        <v>0</v>
      </c>
      <c r="F4717" s="359">
        <v>0</v>
      </c>
      <c r="G4717" s="359">
        <v>0</v>
      </c>
      <c r="H4717" s="359">
        <v>4</v>
      </c>
      <c r="I4717" s="359">
        <v>0</v>
      </c>
      <c r="J4717" t="s">
        <v>733</v>
      </c>
      <c r="K4717" t="str">
        <f>INDEX('Planning Periods'!$O$2:$O$540,MATCH('Table B Values'!A4717,'Planning Periods'!$A$2:$A$540,0))</f>
        <v>Modoc County</v>
      </c>
    </row>
    <row r="4718" spans="1:11">
      <c r="A4718" t="s">
        <v>1496</v>
      </c>
      <c r="B4718" s="391" t="s">
        <v>1308</v>
      </c>
      <c r="C4718" s="359">
        <v>0</v>
      </c>
      <c r="D4718" s="359">
        <v>0</v>
      </c>
      <c r="E4718" s="359">
        <v>0</v>
      </c>
      <c r="F4718" s="359">
        <v>1</v>
      </c>
      <c r="G4718" s="359">
        <v>0</v>
      </c>
      <c r="H4718" s="359">
        <v>6</v>
      </c>
      <c r="I4718" s="359">
        <v>3</v>
      </c>
      <c r="J4718" t="s">
        <v>733</v>
      </c>
      <c r="K4718" t="str">
        <f>INDEX('Planning Periods'!$O$2:$O$540,MATCH('Table B Values'!A4718,'Planning Periods'!$A$2:$A$540,0))</f>
        <v>Mono County</v>
      </c>
    </row>
    <row r="4719" spans="1:11">
      <c r="A4719" t="s">
        <v>1497</v>
      </c>
      <c r="B4719" s="391" t="s">
        <v>1308</v>
      </c>
      <c r="C4719" s="359">
        <v>0</v>
      </c>
      <c r="D4719" s="359">
        <v>0</v>
      </c>
      <c r="E4719" s="359">
        <v>0</v>
      </c>
      <c r="F4719" s="359">
        <v>0</v>
      </c>
      <c r="G4719" s="359">
        <v>0</v>
      </c>
      <c r="H4719" s="359">
        <v>0</v>
      </c>
      <c r="I4719" s="359">
        <v>17</v>
      </c>
      <c r="J4719" t="s">
        <v>733</v>
      </c>
      <c r="K4719" t="str">
        <f>INDEX('Planning Periods'!$O$2:$O$540,MATCH('Table B Values'!A4719,'Planning Periods'!$A$2:$A$540,0))</f>
        <v>Los Angeles County</v>
      </c>
    </row>
    <row r="4720" spans="1:11">
      <c r="A4720" t="s">
        <v>1498</v>
      </c>
      <c r="B4720" s="391" t="s">
        <v>1308</v>
      </c>
      <c r="C4720" s="359">
        <v>0</v>
      </c>
      <c r="D4720" s="359">
        <v>0</v>
      </c>
      <c r="E4720" s="359">
        <v>0</v>
      </c>
      <c r="F4720" s="359">
        <v>0</v>
      </c>
      <c r="G4720" s="359">
        <v>0</v>
      </c>
      <c r="H4720" s="359">
        <v>0</v>
      </c>
      <c r="I4720" s="359">
        <v>2</v>
      </c>
      <c r="J4720" t="s">
        <v>733</v>
      </c>
      <c r="K4720" t="str">
        <f>INDEX('Planning Periods'!$O$2:$O$540,MATCH('Table B Values'!A4720,'Planning Periods'!$A$2:$A$540,0))</f>
        <v>San Bernardino County</v>
      </c>
    </row>
    <row r="4721" spans="1:11">
      <c r="A4721" t="s">
        <v>1499</v>
      </c>
      <c r="B4721" s="391" t="s">
        <v>1308</v>
      </c>
      <c r="C4721" s="359">
        <v>0</v>
      </c>
      <c r="D4721" s="359">
        <v>3</v>
      </c>
      <c r="E4721" s="359">
        <v>0</v>
      </c>
      <c r="F4721" s="359">
        <v>1</v>
      </c>
      <c r="G4721" s="359">
        <v>0</v>
      </c>
      <c r="H4721" s="359">
        <v>4</v>
      </c>
      <c r="I4721" s="359">
        <v>4</v>
      </c>
      <c r="J4721" t="s">
        <v>733</v>
      </c>
      <c r="K4721" t="str">
        <f>INDEX('Planning Periods'!$O$2:$O$540,MATCH('Table B Values'!A4721,'Planning Periods'!$A$2:$A$540,0))</f>
        <v>Santa Clara County</v>
      </c>
    </row>
    <row r="4722" spans="1:11">
      <c r="A4722" t="s">
        <v>1500</v>
      </c>
      <c r="B4722" s="391" t="s">
        <v>1308</v>
      </c>
      <c r="C4722" s="359">
        <v>0</v>
      </c>
      <c r="D4722" s="359">
        <v>0</v>
      </c>
      <c r="E4722" s="359">
        <v>0</v>
      </c>
      <c r="F4722" s="359">
        <v>0</v>
      </c>
      <c r="G4722" s="359">
        <v>0</v>
      </c>
      <c r="H4722" s="359">
        <v>0</v>
      </c>
      <c r="I4722" s="359">
        <v>2</v>
      </c>
      <c r="J4722" t="s">
        <v>733</v>
      </c>
      <c r="K4722" t="str">
        <f>INDEX('Planning Periods'!$O$2:$O$540,MATCH('Table B Values'!A4722,'Planning Periods'!$A$2:$A$540,0))</f>
        <v>Los Angeles County</v>
      </c>
    </row>
    <row r="4723" spans="1:11">
      <c r="A4723" t="s">
        <v>1501</v>
      </c>
      <c r="B4723" s="391" t="s">
        <v>1308</v>
      </c>
      <c r="C4723" s="359">
        <v>0</v>
      </c>
      <c r="D4723" s="359">
        <v>0</v>
      </c>
      <c r="E4723" s="359">
        <v>0</v>
      </c>
      <c r="F4723" s="359">
        <v>0</v>
      </c>
      <c r="G4723" s="359">
        <v>0</v>
      </c>
      <c r="H4723" s="359">
        <v>0</v>
      </c>
      <c r="I4723" s="359">
        <v>30</v>
      </c>
      <c r="J4723" t="s">
        <v>733</v>
      </c>
      <c r="K4723" t="str">
        <f>INDEX('Planning Periods'!$O$2:$O$540,MATCH('Table B Values'!A4723,'Planning Periods'!$A$2:$A$540,0))</f>
        <v>Los Angeles County</v>
      </c>
    </row>
    <row r="4724" spans="1:11">
      <c r="A4724" t="s">
        <v>1502</v>
      </c>
      <c r="B4724" s="391" t="s">
        <v>1308</v>
      </c>
      <c r="C4724" s="359">
        <v>0</v>
      </c>
      <c r="D4724" s="359">
        <v>2</v>
      </c>
      <c r="E4724" s="359">
        <v>0</v>
      </c>
      <c r="F4724" s="359">
        <v>2</v>
      </c>
      <c r="G4724" s="359">
        <v>0</v>
      </c>
      <c r="H4724" s="359">
        <v>0</v>
      </c>
      <c r="I4724" s="359">
        <v>0</v>
      </c>
      <c r="J4724" t="s">
        <v>733</v>
      </c>
      <c r="K4724" t="str">
        <f>INDEX('Planning Periods'!$O$2:$O$540,MATCH('Table B Values'!A4724,'Planning Periods'!$A$2:$A$540,0))</f>
        <v>Ventura County</v>
      </c>
    </row>
    <row r="4725" spans="1:11">
      <c r="A4725" t="s">
        <v>1503</v>
      </c>
      <c r="B4725" s="391" t="s">
        <v>1308</v>
      </c>
      <c r="C4725" s="359">
        <v>0</v>
      </c>
      <c r="D4725" s="359">
        <v>0</v>
      </c>
      <c r="E4725" s="359">
        <v>0</v>
      </c>
      <c r="F4725" s="359">
        <v>1</v>
      </c>
      <c r="G4725" s="359">
        <v>0</v>
      </c>
      <c r="H4725" s="359">
        <v>2</v>
      </c>
      <c r="I4725" s="359">
        <v>0</v>
      </c>
      <c r="J4725" t="s">
        <v>733</v>
      </c>
      <c r="K4725" t="str">
        <f>INDEX('Planning Periods'!$O$2:$O$540,MATCH('Table B Values'!A4725,'Planning Periods'!$A$2:$A$540,0))</f>
        <v>Contra Costa County</v>
      </c>
    </row>
    <row r="4726" spans="1:11">
      <c r="A4726" t="s">
        <v>1504</v>
      </c>
      <c r="B4726" s="391" t="s">
        <v>1308</v>
      </c>
      <c r="C4726" s="359">
        <v>0</v>
      </c>
      <c r="D4726" s="359">
        <v>0</v>
      </c>
      <c r="E4726" s="359">
        <v>0</v>
      </c>
      <c r="F4726" s="359">
        <v>0</v>
      </c>
      <c r="G4726" s="359">
        <v>0</v>
      </c>
      <c r="H4726" s="359">
        <v>11</v>
      </c>
      <c r="I4726" s="359">
        <v>38</v>
      </c>
      <c r="J4726" t="s">
        <v>733</v>
      </c>
      <c r="K4726" t="str">
        <f>INDEX('Planning Periods'!$O$2:$O$540,MATCH('Table B Values'!A4726,'Planning Periods'!$A$2:$A$540,0))</f>
        <v>Riverside County</v>
      </c>
    </row>
    <row r="4727" spans="1:11">
      <c r="A4727" t="s">
        <v>1505</v>
      </c>
      <c r="B4727" s="391" t="s">
        <v>1308</v>
      </c>
      <c r="C4727" s="359">
        <v>147</v>
      </c>
      <c r="D4727" s="359">
        <v>0</v>
      </c>
      <c r="E4727" s="359">
        <v>253</v>
      </c>
      <c r="F4727" s="359">
        <v>0</v>
      </c>
      <c r="G4727" s="359">
        <v>8</v>
      </c>
      <c r="H4727" s="359">
        <v>13</v>
      </c>
      <c r="I4727" s="359">
        <v>63</v>
      </c>
      <c r="J4727" t="s">
        <v>733</v>
      </c>
      <c r="K4727" t="str">
        <f>INDEX('Planning Periods'!$O$2:$O$540,MATCH('Table B Values'!A4727,'Planning Periods'!$A$2:$A$540,0))</f>
        <v>Santa Clara County</v>
      </c>
    </row>
    <row r="4728" spans="1:11">
      <c r="A4728" t="s">
        <v>1506</v>
      </c>
      <c r="B4728" s="391" t="s">
        <v>1308</v>
      </c>
      <c r="C4728" s="359">
        <v>0</v>
      </c>
      <c r="D4728" s="359">
        <v>0</v>
      </c>
      <c r="E4728" s="359">
        <v>0</v>
      </c>
      <c r="F4728" s="359">
        <v>0</v>
      </c>
      <c r="G4728" s="359">
        <v>1</v>
      </c>
      <c r="H4728" s="359">
        <v>8</v>
      </c>
      <c r="I4728" s="359">
        <v>41</v>
      </c>
      <c r="J4728" t="s">
        <v>733</v>
      </c>
      <c r="K4728" t="str">
        <f>INDEX('Planning Periods'!$O$2:$O$540,MATCH('Table B Values'!A4728,'Planning Periods'!$A$2:$A$540,0))</f>
        <v>San Luis Obispo County</v>
      </c>
    </row>
    <row r="4729" spans="1:11">
      <c r="A4729" t="s">
        <v>1507</v>
      </c>
      <c r="B4729" s="391" t="s">
        <v>1308</v>
      </c>
      <c r="C4729" s="359">
        <v>10</v>
      </c>
      <c r="D4729" s="359">
        <v>0</v>
      </c>
      <c r="E4729" s="359">
        <v>46</v>
      </c>
      <c r="F4729" s="359">
        <v>0</v>
      </c>
      <c r="G4729" s="359">
        <v>118</v>
      </c>
      <c r="H4729" s="359">
        <v>0</v>
      </c>
      <c r="I4729" s="359">
        <v>553</v>
      </c>
      <c r="J4729" t="s">
        <v>733</v>
      </c>
      <c r="K4729" t="str">
        <f>INDEX('Planning Periods'!$O$2:$O$540,MATCH('Table B Values'!A4729,'Planning Periods'!$A$2:$A$540,0))</f>
        <v>Santa Clara County</v>
      </c>
    </row>
    <row r="4730" spans="1:11">
      <c r="A4730" t="s">
        <v>1508</v>
      </c>
      <c r="B4730" s="391" t="s">
        <v>1308</v>
      </c>
      <c r="C4730" s="359">
        <v>0</v>
      </c>
      <c r="D4730" s="359">
        <v>0</v>
      </c>
      <c r="E4730" s="359">
        <v>0</v>
      </c>
      <c r="F4730" s="359">
        <v>0</v>
      </c>
      <c r="G4730" s="359">
        <v>0</v>
      </c>
      <c r="H4730" s="359">
        <v>0</v>
      </c>
      <c r="I4730" s="359">
        <v>75</v>
      </c>
      <c r="J4730" t="s">
        <v>733</v>
      </c>
      <c r="K4730" t="str">
        <f>INDEX('Planning Periods'!$O$2:$O$540,MATCH('Table B Values'!A4730,'Planning Periods'!$A$2:$A$540,0))</f>
        <v>Riverside County</v>
      </c>
    </row>
    <row r="4731" spans="1:11">
      <c r="A4731" t="s">
        <v>1509</v>
      </c>
      <c r="B4731" s="391" t="s">
        <v>1308</v>
      </c>
      <c r="C4731" s="359">
        <v>54</v>
      </c>
      <c r="D4731" s="359">
        <v>0</v>
      </c>
      <c r="E4731" s="359">
        <v>0</v>
      </c>
      <c r="F4731" s="359">
        <v>11</v>
      </c>
      <c r="G4731" s="359">
        <v>0</v>
      </c>
      <c r="H4731" s="359">
        <v>11</v>
      </c>
      <c r="I4731" s="359">
        <v>56</v>
      </c>
      <c r="J4731" t="s">
        <v>733</v>
      </c>
      <c r="K4731" t="str">
        <f>INDEX('Planning Periods'!$O$2:$O$540,MATCH('Table B Values'!A4731,'Planning Periods'!$A$2:$A$540,0))</f>
        <v>Napa County</v>
      </c>
    </row>
    <row r="4732" spans="1:11">
      <c r="A4732" t="s">
        <v>1510</v>
      </c>
      <c r="B4732" s="391" t="s">
        <v>1308</v>
      </c>
      <c r="C4732" s="359">
        <v>0</v>
      </c>
      <c r="D4732" s="359">
        <v>2</v>
      </c>
      <c r="E4732" s="359">
        <v>0</v>
      </c>
      <c r="F4732" s="359">
        <v>2</v>
      </c>
      <c r="G4732" s="359">
        <v>0</v>
      </c>
      <c r="H4732" s="359">
        <v>3</v>
      </c>
      <c r="I4732" s="359">
        <v>8</v>
      </c>
      <c r="J4732" t="s">
        <v>733</v>
      </c>
      <c r="K4732" t="str">
        <f>INDEX('Planning Periods'!$O$2:$O$540,MATCH('Table B Values'!A4732,'Planning Periods'!$A$2:$A$540,0))</f>
        <v>Napa County</v>
      </c>
    </row>
    <row r="4733" spans="1:11">
      <c r="A4733" t="s">
        <v>1511</v>
      </c>
      <c r="B4733" s="391" t="s">
        <v>1308</v>
      </c>
      <c r="C4733" s="359">
        <v>0</v>
      </c>
      <c r="D4733" s="359">
        <v>0</v>
      </c>
      <c r="E4733" s="359">
        <v>6</v>
      </c>
      <c r="F4733" s="359">
        <v>3</v>
      </c>
      <c r="G4733" s="359">
        <v>0</v>
      </c>
      <c r="H4733" s="359">
        <v>0</v>
      </c>
      <c r="I4733" s="359">
        <v>40</v>
      </c>
      <c r="J4733" t="s">
        <v>733</v>
      </c>
      <c r="K4733" t="str">
        <f>INDEX('Planning Periods'!$O$2:$O$540,MATCH('Table B Values'!A4733,'Planning Periods'!$A$2:$A$540,0))</f>
        <v>San Diego County</v>
      </c>
    </row>
    <row r="4734" spans="1:11">
      <c r="A4734" t="s">
        <v>1512</v>
      </c>
      <c r="B4734" s="391" t="s">
        <v>1308</v>
      </c>
      <c r="C4734" s="359">
        <v>0</v>
      </c>
      <c r="D4734" s="359">
        <v>0</v>
      </c>
      <c r="E4734" s="359">
        <v>0</v>
      </c>
      <c r="F4734" s="359">
        <v>0</v>
      </c>
      <c r="G4734" s="359">
        <v>1</v>
      </c>
      <c r="H4734" s="359">
        <v>0</v>
      </c>
      <c r="I4734" s="359">
        <v>0</v>
      </c>
      <c r="J4734" t="s">
        <v>733</v>
      </c>
      <c r="K4734" t="str">
        <f>INDEX('Planning Periods'!$O$2:$O$540,MATCH('Table B Values'!A4734,'Planning Periods'!$A$2:$A$540,0))</f>
        <v>Nevada County</v>
      </c>
    </row>
    <row r="4735" spans="1:11">
      <c r="A4735" t="s">
        <v>1513</v>
      </c>
      <c r="B4735" s="391" t="s">
        <v>1308</v>
      </c>
      <c r="C4735" s="359">
        <v>124</v>
      </c>
      <c r="D4735" s="359">
        <v>0</v>
      </c>
      <c r="E4735" s="359">
        <v>0</v>
      </c>
      <c r="F4735" s="359">
        <v>0</v>
      </c>
      <c r="G4735" s="359">
        <v>0</v>
      </c>
      <c r="H4735" s="359">
        <v>0</v>
      </c>
      <c r="I4735" s="359">
        <v>89</v>
      </c>
      <c r="J4735" t="s">
        <v>733</v>
      </c>
      <c r="K4735" t="str">
        <f>INDEX('Planning Periods'!$O$2:$O$540,MATCH('Table B Values'!A4735,'Planning Periods'!$A$2:$A$540,0))</f>
        <v>Alameda County</v>
      </c>
    </row>
    <row r="4736" spans="1:11">
      <c r="A4736" t="s">
        <v>1514</v>
      </c>
      <c r="B4736" s="391" t="s">
        <v>1308</v>
      </c>
      <c r="C4736" s="359">
        <v>0</v>
      </c>
      <c r="D4736" s="359">
        <v>0</v>
      </c>
      <c r="E4736" s="359">
        <v>0</v>
      </c>
      <c r="F4736" s="359">
        <v>0</v>
      </c>
      <c r="G4736" s="359">
        <v>0</v>
      </c>
      <c r="H4736" s="359">
        <v>3</v>
      </c>
      <c r="I4736" s="359">
        <v>2</v>
      </c>
      <c r="J4736" t="s">
        <v>733</v>
      </c>
      <c r="K4736" t="str">
        <f>INDEX('Planning Periods'!$O$2:$O$540,MATCH('Table B Values'!A4736,'Planning Periods'!$A$2:$A$540,0))</f>
        <v>Orange County</v>
      </c>
    </row>
    <row r="4737" spans="1:11">
      <c r="A4737" t="s">
        <v>1515</v>
      </c>
      <c r="B4737" s="391" t="s">
        <v>1308</v>
      </c>
      <c r="C4737" s="359">
        <v>0</v>
      </c>
      <c r="D4737" s="359">
        <v>0</v>
      </c>
      <c r="E4737" s="359">
        <v>0</v>
      </c>
      <c r="F4737" s="359">
        <v>0</v>
      </c>
      <c r="G4737" s="359">
        <v>0</v>
      </c>
      <c r="H4737" s="359">
        <v>0</v>
      </c>
      <c r="I4737" s="359">
        <v>0</v>
      </c>
      <c r="J4737" t="s">
        <v>733</v>
      </c>
      <c r="K4737" t="str">
        <f>INDEX('Planning Periods'!$O$2:$O$540,MATCH('Table B Values'!A4737,'Planning Periods'!$A$2:$A$540,0))</f>
        <v>Riverside County</v>
      </c>
    </row>
    <row r="4738" spans="1:11">
      <c r="A4738" t="s">
        <v>1516</v>
      </c>
      <c r="B4738" s="391" t="s">
        <v>1308</v>
      </c>
      <c r="C4738" s="359">
        <v>0</v>
      </c>
      <c r="D4738" s="359">
        <v>22</v>
      </c>
      <c r="E4738" s="359">
        <v>0</v>
      </c>
      <c r="F4738" s="359">
        <v>12</v>
      </c>
      <c r="G4738" s="359">
        <v>0</v>
      </c>
      <c r="H4738" s="359">
        <v>1</v>
      </c>
      <c r="I4738" s="359">
        <v>1</v>
      </c>
      <c r="J4738" t="s">
        <v>733</v>
      </c>
      <c r="K4738" t="str">
        <f>INDEX('Planning Periods'!$O$2:$O$540,MATCH('Table B Values'!A4738,'Planning Periods'!$A$2:$A$540,0))</f>
        <v>Los Angeles County</v>
      </c>
    </row>
    <row r="4739" spans="1:11">
      <c r="A4739" t="s">
        <v>1517</v>
      </c>
      <c r="B4739" s="391" t="s">
        <v>1308</v>
      </c>
      <c r="C4739" s="359">
        <v>0</v>
      </c>
      <c r="D4739" s="359">
        <v>4</v>
      </c>
      <c r="E4739" s="359">
        <v>0</v>
      </c>
      <c r="F4739" s="359">
        <v>9</v>
      </c>
      <c r="G4739" s="359">
        <v>0</v>
      </c>
      <c r="H4739" s="359">
        <v>0</v>
      </c>
      <c r="I4739" s="359">
        <v>7</v>
      </c>
      <c r="J4739" t="s">
        <v>733</v>
      </c>
      <c r="K4739" t="str">
        <f>INDEX('Planning Periods'!$O$2:$O$540,MATCH('Table B Values'!A4739,'Planning Periods'!$A$2:$A$540,0))</f>
        <v>Marin County</v>
      </c>
    </row>
    <row r="4740" spans="1:11">
      <c r="A4740" t="s">
        <v>1518</v>
      </c>
      <c r="B4740" s="391" t="s">
        <v>1308</v>
      </c>
      <c r="C4740" s="359">
        <v>286</v>
      </c>
      <c r="D4740" s="359">
        <v>0</v>
      </c>
      <c r="E4740" s="359">
        <v>134</v>
      </c>
      <c r="F4740" s="359">
        <v>0</v>
      </c>
      <c r="G4740" s="359">
        <v>75</v>
      </c>
      <c r="H4740" s="359">
        <v>0</v>
      </c>
      <c r="I4740" s="359">
        <v>584</v>
      </c>
      <c r="J4740" t="s">
        <v>733</v>
      </c>
      <c r="K4740" t="str">
        <f>INDEX('Planning Periods'!$O$2:$O$540,MATCH('Table B Values'!A4740,'Planning Periods'!$A$2:$A$540,0))</f>
        <v>Alameda County</v>
      </c>
    </row>
    <row r="4741" spans="1:11">
      <c r="A4741" t="s">
        <v>1519</v>
      </c>
      <c r="B4741" s="391" t="s">
        <v>1308</v>
      </c>
      <c r="C4741" s="359">
        <v>0</v>
      </c>
      <c r="D4741" s="359">
        <v>0</v>
      </c>
      <c r="E4741" s="359">
        <v>0</v>
      </c>
      <c r="F4741" s="359">
        <v>0</v>
      </c>
      <c r="G4741" s="359">
        <v>0</v>
      </c>
      <c r="H4741" s="359">
        <v>4</v>
      </c>
      <c r="I4741" s="359">
        <v>163</v>
      </c>
      <c r="J4741" t="s">
        <v>733</v>
      </c>
      <c r="K4741" t="str">
        <f>INDEX('Planning Periods'!$O$2:$O$540,MATCH('Table B Values'!A4741,'Planning Periods'!$A$2:$A$540,0))</f>
        <v>Contra Costa County</v>
      </c>
    </row>
    <row r="4742" spans="1:11">
      <c r="A4742" t="s">
        <v>1520</v>
      </c>
      <c r="B4742" s="391" t="s">
        <v>1308</v>
      </c>
      <c r="C4742" s="359">
        <v>0</v>
      </c>
      <c r="D4742" s="359">
        <v>0</v>
      </c>
      <c r="E4742" s="359">
        <v>0</v>
      </c>
      <c r="F4742" s="359">
        <v>5</v>
      </c>
      <c r="G4742" s="359">
        <v>0</v>
      </c>
      <c r="H4742" s="359">
        <v>63</v>
      </c>
      <c r="I4742" s="359">
        <v>155</v>
      </c>
      <c r="J4742" t="s">
        <v>733</v>
      </c>
      <c r="K4742" t="str">
        <f>INDEX('Planning Periods'!$O$2:$O$540,MATCH('Table B Values'!A4742,'Planning Periods'!$A$2:$A$540,0))</f>
        <v>San Diego County</v>
      </c>
    </row>
    <row r="4743" spans="1:11">
      <c r="A4743" t="s">
        <v>1521</v>
      </c>
      <c r="B4743" s="391" t="s">
        <v>1308</v>
      </c>
      <c r="C4743" s="359">
        <v>0</v>
      </c>
      <c r="D4743" s="359">
        <v>0</v>
      </c>
      <c r="E4743" s="359">
        <v>0</v>
      </c>
      <c r="F4743" s="359">
        <v>0</v>
      </c>
      <c r="G4743" s="359">
        <v>0</v>
      </c>
      <c r="H4743" s="359">
        <v>0</v>
      </c>
      <c r="I4743" s="359">
        <v>347</v>
      </c>
      <c r="J4743" t="s">
        <v>733</v>
      </c>
      <c r="K4743" t="str">
        <f>INDEX('Planning Periods'!$O$2:$O$540,MATCH('Table B Values'!A4743,'Planning Periods'!$A$2:$A$540,0))</f>
        <v>San Bernardino County</v>
      </c>
    </row>
    <row r="4744" spans="1:11">
      <c r="A4744" t="s">
        <v>1522</v>
      </c>
      <c r="B4744" s="391" t="s">
        <v>1308</v>
      </c>
      <c r="C4744" s="359">
        <v>0</v>
      </c>
      <c r="D4744" s="359">
        <v>0</v>
      </c>
      <c r="E4744" s="359">
        <v>0</v>
      </c>
      <c r="F4744" s="359">
        <v>0</v>
      </c>
      <c r="G4744" s="359">
        <v>0</v>
      </c>
      <c r="H4744" s="359">
        <v>27</v>
      </c>
      <c r="I4744" s="359">
        <v>0</v>
      </c>
      <c r="J4744" t="s">
        <v>733</v>
      </c>
      <c r="K4744" t="str">
        <f>INDEX('Planning Periods'!$O$2:$O$540,MATCH('Table B Values'!A4744,'Planning Periods'!$A$2:$A$540,0))</f>
        <v>Orange County</v>
      </c>
    </row>
    <row r="4745" spans="1:11">
      <c r="A4745" t="s">
        <v>1523</v>
      </c>
      <c r="B4745" s="391" t="s">
        <v>1308</v>
      </c>
      <c r="C4745" s="359">
        <v>0</v>
      </c>
      <c r="D4745" s="359">
        <v>0</v>
      </c>
      <c r="E4745" s="359">
        <v>0</v>
      </c>
      <c r="F4745" s="359">
        <v>0</v>
      </c>
      <c r="G4745" s="359">
        <v>0</v>
      </c>
      <c r="H4745" s="359">
        <v>0</v>
      </c>
      <c r="I4745" s="359">
        <v>0</v>
      </c>
      <c r="J4745" t="s">
        <v>733</v>
      </c>
      <c r="K4745" t="str">
        <f>INDEX('Planning Periods'!$O$2:$O$540,MATCH('Table B Values'!A4745,'Planning Periods'!$A$2:$A$540,0))</f>
        <v>Orange County</v>
      </c>
    </row>
    <row r="4746" spans="1:11">
      <c r="A4746" t="s">
        <v>1524</v>
      </c>
      <c r="B4746" s="391" t="s">
        <v>1308</v>
      </c>
      <c r="C4746" s="359">
        <v>0</v>
      </c>
      <c r="D4746" s="359">
        <v>0</v>
      </c>
      <c r="E4746" s="359">
        <v>0</v>
      </c>
      <c r="F4746" s="359">
        <v>0</v>
      </c>
      <c r="G4746" s="359">
        <v>0</v>
      </c>
      <c r="H4746" s="359">
        <v>11</v>
      </c>
      <c r="I4746" s="359">
        <v>2</v>
      </c>
      <c r="J4746" t="s">
        <v>733</v>
      </c>
      <c r="K4746" t="str">
        <f>INDEX('Planning Periods'!$O$2:$O$540,MATCH('Table B Values'!A4746,'Planning Periods'!$A$2:$A$540,0))</f>
        <v>Contra Costa County</v>
      </c>
    </row>
    <row r="4747" spans="1:11">
      <c r="A4747" t="s">
        <v>1525</v>
      </c>
      <c r="B4747" s="391" t="s">
        <v>1308</v>
      </c>
      <c r="C4747" s="359">
        <v>0</v>
      </c>
      <c r="D4747" s="359">
        <v>0</v>
      </c>
      <c r="E4747" s="359">
        <v>0</v>
      </c>
      <c r="F4747" s="359">
        <v>3</v>
      </c>
      <c r="G4747" s="359">
        <v>0</v>
      </c>
      <c r="H4747" s="359">
        <v>27</v>
      </c>
      <c r="I4747" s="359">
        <v>0</v>
      </c>
      <c r="J4747" t="s">
        <v>733</v>
      </c>
      <c r="K4747" t="str">
        <f>INDEX('Planning Periods'!$O$2:$O$540,MATCH('Table B Values'!A4747,'Planning Periods'!$A$2:$A$540,0))</f>
        <v>Glenn County</v>
      </c>
    </row>
    <row r="4748" spans="1:11">
      <c r="A4748" t="s">
        <v>1526</v>
      </c>
      <c r="B4748" s="391" t="s">
        <v>1308</v>
      </c>
      <c r="C4748" s="359">
        <v>0</v>
      </c>
      <c r="D4748" s="359">
        <v>136</v>
      </c>
      <c r="E4748" s="359">
        <v>0</v>
      </c>
      <c r="F4748" s="359">
        <v>37</v>
      </c>
      <c r="G4748" s="359">
        <v>0</v>
      </c>
      <c r="H4748" s="359">
        <v>0</v>
      </c>
      <c r="I4748" s="359">
        <v>0</v>
      </c>
      <c r="J4748" t="s">
        <v>733</v>
      </c>
      <c r="K4748" t="str">
        <f>INDEX('Planning Periods'!$O$2:$O$540,MATCH('Table B Values'!A4748,'Planning Periods'!$A$2:$A$540,0))</f>
        <v>Butte County</v>
      </c>
    </row>
    <row r="4749" spans="1:11">
      <c r="A4749" t="s">
        <v>1527</v>
      </c>
      <c r="B4749" s="391" t="s">
        <v>1308</v>
      </c>
      <c r="C4749" s="359">
        <v>0</v>
      </c>
      <c r="D4749" s="359">
        <v>2</v>
      </c>
      <c r="E4749" s="359">
        <v>0</v>
      </c>
      <c r="F4749" s="359">
        <v>4</v>
      </c>
      <c r="G4749" s="359">
        <v>0</v>
      </c>
      <c r="H4749" s="359">
        <v>9</v>
      </c>
      <c r="I4749" s="359">
        <v>43</v>
      </c>
      <c r="J4749" t="s">
        <v>733</v>
      </c>
      <c r="K4749" t="str">
        <f>INDEX('Planning Periods'!$O$2:$O$540,MATCH('Table B Values'!A4749,'Planning Periods'!$A$2:$A$540,0))</f>
        <v>Ventura County</v>
      </c>
    </row>
    <row r="4750" spans="1:11">
      <c r="A4750" t="s">
        <v>1528</v>
      </c>
      <c r="B4750" s="391" t="s">
        <v>1308</v>
      </c>
      <c r="C4750" s="359">
        <v>0</v>
      </c>
      <c r="D4750" s="359">
        <v>0</v>
      </c>
      <c r="E4750" s="359">
        <v>0</v>
      </c>
      <c r="F4750" s="359">
        <v>0</v>
      </c>
      <c r="G4750" s="359">
        <v>0</v>
      </c>
      <c r="H4750" s="359">
        <v>15</v>
      </c>
      <c r="I4750" s="359">
        <v>1</v>
      </c>
      <c r="J4750" t="s">
        <v>733</v>
      </c>
      <c r="K4750" t="str">
        <f>INDEX('Planning Periods'!$O$2:$O$540,MATCH('Table B Values'!A4750,'Planning Periods'!$A$2:$A$540,0))</f>
        <v>San Mateo County</v>
      </c>
    </row>
    <row r="4751" spans="1:11">
      <c r="A4751" t="s">
        <v>1529</v>
      </c>
      <c r="B4751" s="391" t="s">
        <v>1308</v>
      </c>
      <c r="C4751" s="359">
        <v>0</v>
      </c>
      <c r="D4751" s="359">
        <v>0</v>
      </c>
      <c r="E4751" s="359">
        <v>0</v>
      </c>
      <c r="F4751" s="359">
        <v>0</v>
      </c>
      <c r="G4751" s="359">
        <v>0</v>
      </c>
      <c r="H4751" s="359">
        <v>0</v>
      </c>
      <c r="I4751" s="359">
        <v>54</v>
      </c>
      <c r="J4751" t="s">
        <v>733</v>
      </c>
      <c r="K4751" t="str">
        <f>INDEX('Planning Periods'!$O$2:$O$540,MATCH('Table B Values'!A4751,'Planning Periods'!$A$2:$A$540,0))</f>
        <v>Riverside County</v>
      </c>
    </row>
    <row r="4752" spans="1:11">
      <c r="A4752" t="s">
        <v>1530</v>
      </c>
      <c r="B4752" s="391" t="s">
        <v>1308</v>
      </c>
      <c r="C4752" s="359">
        <v>0</v>
      </c>
      <c r="D4752" s="359">
        <v>10</v>
      </c>
      <c r="E4752" s="359">
        <v>0</v>
      </c>
      <c r="F4752" s="359">
        <v>2</v>
      </c>
      <c r="G4752" s="359">
        <v>0</v>
      </c>
      <c r="H4752" s="359">
        <v>0</v>
      </c>
      <c r="I4752" s="359">
        <v>62</v>
      </c>
      <c r="J4752" t="s">
        <v>733</v>
      </c>
      <c r="K4752" t="str">
        <f>INDEX('Planning Periods'!$O$2:$O$540,MATCH('Table B Values'!A4752,'Planning Periods'!$A$2:$A$540,0))</f>
        <v>Riverside County</v>
      </c>
    </row>
    <row r="4753" spans="1:11">
      <c r="A4753" t="s">
        <v>1531</v>
      </c>
      <c r="B4753" s="391" t="s">
        <v>1308</v>
      </c>
      <c r="C4753" s="359">
        <v>0</v>
      </c>
      <c r="D4753" s="359">
        <v>0</v>
      </c>
      <c r="E4753" s="359">
        <v>0</v>
      </c>
      <c r="F4753" s="359">
        <v>0</v>
      </c>
      <c r="G4753" s="359">
        <v>0</v>
      </c>
      <c r="H4753" s="359">
        <v>48</v>
      </c>
      <c r="I4753" s="359">
        <v>0</v>
      </c>
      <c r="J4753" t="s">
        <v>733</v>
      </c>
      <c r="K4753" t="str">
        <f>INDEX('Planning Periods'!$O$2:$O$540,MATCH('Table B Values'!A4753,'Planning Periods'!$A$2:$A$540,0))</f>
        <v>Los Angeles County</v>
      </c>
    </row>
    <row r="4754" spans="1:11">
      <c r="A4754" t="s">
        <v>1532</v>
      </c>
      <c r="B4754" s="391" t="s">
        <v>1308</v>
      </c>
      <c r="C4754" s="359">
        <v>0</v>
      </c>
      <c r="D4754" s="359">
        <v>0</v>
      </c>
      <c r="E4754" s="359">
        <v>0</v>
      </c>
      <c r="F4754" s="359">
        <v>0</v>
      </c>
      <c r="G4754" s="359">
        <v>0</v>
      </c>
      <c r="H4754" s="359">
        <v>0</v>
      </c>
      <c r="I4754" s="359">
        <v>58</v>
      </c>
      <c r="J4754" t="s">
        <v>733</v>
      </c>
      <c r="K4754" t="str">
        <f>INDEX('Planning Periods'!$O$2:$O$540,MATCH('Table B Values'!A4754,'Planning Periods'!$A$2:$A$540,0))</f>
        <v>Santa Clara County</v>
      </c>
    </row>
    <row r="4755" spans="1:11">
      <c r="A4755" t="s">
        <v>1533</v>
      </c>
      <c r="B4755" s="391" t="s">
        <v>1308</v>
      </c>
      <c r="C4755" s="359">
        <v>0</v>
      </c>
      <c r="D4755" s="359">
        <v>3</v>
      </c>
      <c r="E4755" s="359">
        <v>0</v>
      </c>
      <c r="F4755" s="359">
        <v>65</v>
      </c>
      <c r="G4755" s="359">
        <v>0</v>
      </c>
      <c r="H4755" s="359">
        <v>82</v>
      </c>
      <c r="I4755" s="359">
        <v>200</v>
      </c>
      <c r="J4755" t="s">
        <v>733</v>
      </c>
      <c r="K4755" t="str">
        <f>INDEX('Planning Periods'!$O$2:$O$540,MATCH('Table B Values'!A4755,'Planning Periods'!$A$2:$A$540,0))</f>
        <v>Butte County</v>
      </c>
    </row>
    <row r="4756" spans="1:11">
      <c r="A4756" t="s">
        <v>1534</v>
      </c>
      <c r="B4756" s="391" t="s">
        <v>1308</v>
      </c>
      <c r="C4756" s="359">
        <v>0</v>
      </c>
      <c r="D4756" s="359">
        <v>2</v>
      </c>
      <c r="E4756" s="359">
        <v>0</v>
      </c>
      <c r="F4756" s="359">
        <v>3</v>
      </c>
      <c r="G4756" s="359">
        <v>0</v>
      </c>
      <c r="H4756" s="359">
        <v>2</v>
      </c>
      <c r="I4756" s="359">
        <v>5</v>
      </c>
      <c r="J4756" t="s">
        <v>733</v>
      </c>
      <c r="K4756" t="str">
        <f>INDEX('Planning Periods'!$O$2:$O$540,MATCH('Table B Values'!A4756,'Planning Periods'!$A$2:$A$540,0))</f>
        <v>Los Angeles County</v>
      </c>
    </row>
    <row r="4757" spans="1:11">
      <c r="A4757" t="s">
        <v>1535</v>
      </c>
      <c r="B4757" s="391" t="s">
        <v>1308</v>
      </c>
      <c r="C4757" s="359">
        <v>0</v>
      </c>
      <c r="D4757" s="359">
        <v>0</v>
      </c>
      <c r="E4757" s="359">
        <v>0</v>
      </c>
      <c r="F4757" s="359">
        <v>0</v>
      </c>
      <c r="G4757" s="359">
        <v>0</v>
      </c>
      <c r="H4757" s="359">
        <v>28</v>
      </c>
      <c r="I4757" s="359">
        <v>5</v>
      </c>
      <c r="J4757" t="s">
        <v>733</v>
      </c>
      <c r="K4757" t="str">
        <f>INDEX('Planning Periods'!$O$2:$O$540,MATCH('Table B Values'!A4757,'Planning Periods'!$A$2:$A$540,0))</f>
        <v>Los Angeles County</v>
      </c>
    </row>
    <row r="4758" spans="1:11">
      <c r="A4758" t="s">
        <v>1536</v>
      </c>
      <c r="B4758" s="391" t="s">
        <v>1308</v>
      </c>
      <c r="C4758" s="359">
        <v>0</v>
      </c>
      <c r="D4758" s="359">
        <v>0</v>
      </c>
      <c r="E4758" s="359">
        <v>0</v>
      </c>
      <c r="F4758" s="359">
        <v>9</v>
      </c>
      <c r="G4758" s="359">
        <v>0</v>
      </c>
      <c r="H4758" s="359">
        <v>54</v>
      </c>
      <c r="I4758" s="359">
        <v>22</v>
      </c>
      <c r="J4758" t="s">
        <v>733</v>
      </c>
      <c r="K4758" t="str">
        <f>INDEX('Planning Periods'!$O$2:$O$540,MATCH('Table B Values'!A4758,'Planning Periods'!$A$2:$A$540,0))</f>
        <v>San Luis Obispo County</v>
      </c>
    </row>
    <row r="4759" spans="1:11">
      <c r="A4759" t="s">
        <v>1537</v>
      </c>
      <c r="B4759" s="391" t="s">
        <v>1308</v>
      </c>
      <c r="C4759" s="359">
        <v>0</v>
      </c>
      <c r="D4759" s="359">
        <v>0</v>
      </c>
      <c r="E4759" s="359">
        <v>0</v>
      </c>
      <c r="F4759" s="359">
        <v>0</v>
      </c>
      <c r="G4759" s="359">
        <v>0</v>
      </c>
      <c r="H4759" s="359">
        <v>0</v>
      </c>
      <c r="I4759" s="359">
        <v>63</v>
      </c>
      <c r="J4759" t="s">
        <v>733</v>
      </c>
      <c r="K4759" t="str">
        <f>INDEX('Planning Periods'!$O$2:$O$540,MATCH('Table B Values'!A4759,'Planning Periods'!$A$2:$A$540,0))</f>
        <v>Riverside County</v>
      </c>
    </row>
    <row r="4760" spans="1:11">
      <c r="A4760" t="s">
        <v>1538</v>
      </c>
      <c r="B4760" s="391" t="s">
        <v>1308</v>
      </c>
      <c r="C4760" s="359">
        <v>59</v>
      </c>
      <c r="D4760" s="359">
        <v>0</v>
      </c>
      <c r="E4760" s="359">
        <v>0</v>
      </c>
      <c r="F4760" s="359">
        <v>0</v>
      </c>
      <c r="G4760" s="359">
        <v>1</v>
      </c>
      <c r="H4760" s="359">
        <v>10</v>
      </c>
      <c r="I4760" s="359">
        <v>74</v>
      </c>
      <c r="J4760" t="s">
        <v>733</v>
      </c>
      <c r="K4760" t="str">
        <f>INDEX('Planning Periods'!$O$2:$O$540,MATCH('Table B Values'!A4760,'Planning Periods'!$A$2:$A$540,0))</f>
        <v>Sonoma County</v>
      </c>
    </row>
    <row r="4761" spans="1:11">
      <c r="A4761" t="s">
        <v>1539</v>
      </c>
      <c r="B4761" s="391" t="s">
        <v>1308</v>
      </c>
      <c r="C4761" s="359">
        <v>0</v>
      </c>
      <c r="D4761" s="359">
        <v>0</v>
      </c>
      <c r="E4761" s="359">
        <v>0</v>
      </c>
      <c r="F4761" s="359">
        <v>0</v>
      </c>
      <c r="G4761" s="359">
        <v>0</v>
      </c>
      <c r="H4761" s="359">
        <v>0</v>
      </c>
      <c r="I4761" s="359">
        <v>12</v>
      </c>
      <c r="J4761" t="s">
        <v>733</v>
      </c>
      <c r="K4761" t="str">
        <f>INDEX('Planning Periods'!$O$2:$O$540,MATCH('Table B Values'!A4761,'Planning Periods'!$A$2:$A$540,0))</f>
        <v>Los Angeles County</v>
      </c>
    </row>
    <row r="4762" spans="1:11">
      <c r="A4762" t="s">
        <v>1540</v>
      </c>
      <c r="B4762" s="391" t="s">
        <v>1308</v>
      </c>
      <c r="C4762" s="359">
        <v>0</v>
      </c>
      <c r="D4762" s="359">
        <v>0</v>
      </c>
      <c r="E4762" s="359">
        <v>0</v>
      </c>
      <c r="F4762" s="359">
        <v>6</v>
      </c>
      <c r="G4762" s="359">
        <v>0</v>
      </c>
      <c r="H4762" s="359">
        <v>3</v>
      </c>
      <c r="I4762" s="359">
        <v>4</v>
      </c>
      <c r="J4762" t="s">
        <v>733</v>
      </c>
      <c r="K4762" t="str">
        <f>INDEX('Planning Periods'!$O$2:$O$540,MATCH('Table B Values'!A4762,'Planning Periods'!$A$2:$A$540,0))</f>
        <v>Alameda County</v>
      </c>
    </row>
    <row r="4763" spans="1:11">
      <c r="A4763" t="s">
        <v>1541</v>
      </c>
      <c r="B4763" s="391" t="s">
        <v>1308</v>
      </c>
      <c r="C4763" s="359">
        <v>0</v>
      </c>
      <c r="D4763" s="359">
        <v>0</v>
      </c>
      <c r="E4763" s="359">
        <v>0</v>
      </c>
      <c r="F4763" s="359">
        <v>0</v>
      </c>
      <c r="G4763" s="359">
        <v>0</v>
      </c>
      <c r="H4763" s="359">
        <v>0</v>
      </c>
      <c r="I4763" s="359">
        <v>3</v>
      </c>
      <c r="J4763" t="s">
        <v>733</v>
      </c>
      <c r="K4763" t="str">
        <f>INDEX('Planning Periods'!$O$2:$O$540,MATCH('Table B Values'!A4763,'Planning Periods'!$A$2:$A$540,0))</f>
        <v>Contra Costa County</v>
      </c>
    </row>
    <row r="4764" spans="1:11">
      <c r="A4764" t="s">
        <v>1542</v>
      </c>
      <c r="B4764" s="391" t="s">
        <v>1308</v>
      </c>
      <c r="C4764" s="359">
        <v>0</v>
      </c>
      <c r="D4764" s="359">
        <v>0</v>
      </c>
      <c r="E4764" s="359">
        <v>0</v>
      </c>
      <c r="F4764" s="359">
        <v>0</v>
      </c>
      <c r="G4764" s="359">
        <v>0</v>
      </c>
      <c r="H4764" s="359">
        <v>0</v>
      </c>
      <c r="I4764" s="359">
        <v>59</v>
      </c>
      <c r="J4764" t="s">
        <v>733</v>
      </c>
      <c r="K4764" t="str">
        <f>INDEX('Planning Periods'!$O$2:$O$540,MATCH('Table B Values'!A4764,'Planning Periods'!$A$2:$A$540,0))</f>
        <v>San Luis Obispo County</v>
      </c>
    </row>
    <row r="4765" spans="1:11">
      <c r="A4765" t="s">
        <v>1543</v>
      </c>
      <c r="B4765" s="391" t="s">
        <v>1308</v>
      </c>
      <c r="C4765" s="359">
        <v>0</v>
      </c>
      <c r="D4765" s="359">
        <v>0</v>
      </c>
      <c r="E4765" s="359">
        <v>0</v>
      </c>
      <c r="F4765" s="359">
        <v>3</v>
      </c>
      <c r="G4765" s="359">
        <v>0</v>
      </c>
      <c r="H4765" s="359">
        <v>1</v>
      </c>
      <c r="I4765" s="359">
        <v>0</v>
      </c>
      <c r="J4765" t="s">
        <v>733</v>
      </c>
      <c r="K4765" t="str">
        <f>INDEX('Planning Periods'!$O$2:$O$540,MATCH('Table B Values'!A4765,'Planning Periods'!$A$2:$A$540,0))</f>
        <v>Contra Costa County</v>
      </c>
    </row>
    <row r="4766" spans="1:11">
      <c r="A4766" t="s">
        <v>1544</v>
      </c>
      <c r="B4766" s="391" t="s">
        <v>1308</v>
      </c>
      <c r="C4766" s="359">
        <v>0</v>
      </c>
      <c r="D4766" s="359">
        <v>0</v>
      </c>
      <c r="E4766" s="359">
        <v>0</v>
      </c>
      <c r="F4766" s="359">
        <v>2</v>
      </c>
      <c r="G4766" s="359">
        <v>0</v>
      </c>
      <c r="H4766" s="359">
        <v>0</v>
      </c>
      <c r="I4766" s="359">
        <v>0</v>
      </c>
      <c r="J4766" t="s">
        <v>733</v>
      </c>
      <c r="K4766" t="str">
        <f>INDEX('Planning Periods'!$O$2:$O$540,MATCH('Table B Values'!A4766,'Planning Periods'!$A$2:$A$540,0))</f>
        <v>Orange County</v>
      </c>
    </row>
    <row r="4767" spans="1:11">
      <c r="A4767" t="s">
        <v>1545</v>
      </c>
      <c r="B4767" s="391" t="s">
        <v>1308</v>
      </c>
      <c r="C4767" s="359">
        <v>0</v>
      </c>
      <c r="D4767" s="359">
        <v>0</v>
      </c>
      <c r="E4767" s="359">
        <v>2</v>
      </c>
      <c r="F4767" s="359">
        <v>0</v>
      </c>
      <c r="G4767" s="359">
        <v>0</v>
      </c>
      <c r="H4767" s="359">
        <v>9</v>
      </c>
      <c r="I4767" s="359">
        <v>8</v>
      </c>
      <c r="J4767" t="s">
        <v>733</v>
      </c>
      <c r="K4767" t="str">
        <f>INDEX('Planning Periods'!$O$2:$O$540,MATCH('Table B Values'!A4767,'Planning Periods'!$A$2:$A$540,0))</f>
        <v>Contra Costa County</v>
      </c>
    </row>
    <row r="4768" spans="1:11">
      <c r="A4768" t="s">
        <v>1546</v>
      </c>
      <c r="B4768" s="391" t="s">
        <v>1308</v>
      </c>
      <c r="C4768" s="359">
        <v>0</v>
      </c>
      <c r="D4768" s="359">
        <v>0</v>
      </c>
      <c r="E4768" s="359">
        <v>0</v>
      </c>
      <c r="F4768" s="359">
        <v>0</v>
      </c>
      <c r="G4768" s="359">
        <v>0</v>
      </c>
      <c r="H4768" s="359">
        <v>2</v>
      </c>
      <c r="I4768" s="359">
        <v>34</v>
      </c>
      <c r="J4768" t="s">
        <v>733</v>
      </c>
      <c r="K4768" t="str">
        <f>INDEX('Planning Periods'!$O$2:$O$540,MATCH('Table B Values'!A4768,'Planning Periods'!$A$2:$A$540,0))</f>
        <v>Alameda County</v>
      </c>
    </row>
    <row r="4769" spans="1:11">
      <c r="A4769" t="s">
        <v>1547</v>
      </c>
      <c r="B4769" s="391" t="s">
        <v>1308</v>
      </c>
      <c r="C4769" s="359">
        <v>0</v>
      </c>
      <c r="D4769" s="359">
        <v>0</v>
      </c>
      <c r="E4769" s="359">
        <v>0</v>
      </c>
      <c r="F4769" s="359">
        <v>1</v>
      </c>
      <c r="G4769" s="359">
        <v>0</v>
      </c>
      <c r="H4769" s="359">
        <v>12</v>
      </c>
      <c r="I4769" s="359">
        <v>19</v>
      </c>
      <c r="J4769" t="s">
        <v>733</v>
      </c>
      <c r="K4769" t="str">
        <f>INDEX('Planning Periods'!$O$2:$O$540,MATCH('Table B Values'!A4769,'Planning Periods'!$A$2:$A$540,0))</f>
        <v>Plumas County</v>
      </c>
    </row>
    <row r="4770" spans="1:11">
      <c r="A4770" t="s">
        <v>1548</v>
      </c>
      <c r="B4770" s="391" t="s">
        <v>1308</v>
      </c>
      <c r="C4770" s="359">
        <v>0</v>
      </c>
      <c r="D4770" s="359">
        <v>0</v>
      </c>
      <c r="E4770" s="359">
        <v>0</v>
      </c>
      <c r="F4770" s="359">
        <v>0</v>
      </c>
      <c r="G4770" s="359">
        <v>0</v>
      </c>
      <c r="H4770" s="359">
        <v>0</v>
      </c>
      <c r="I4770" s="359">
        <v>15</v>
      </c>
      <c r="J4770" t="s">
        <v>733</v>
      </c>
      <c r="K4770" t="str">
        <f>INDEX('Planning Periods'!$O$2:$O$540,MATCH('Table B Values'!A4770,'Planning Periods'!$A$2:$A$540,0))</f>
        <v>Amador County</v>
      </c>
    </row>
    <row r="4771" spans="1:11">
      <c r="A4771" t="s">
        <v>1549</v>
      </c>
      <c r="B4771" s="391" t="s">
        <v>1308</v>
      </c>
      <c r="C4771" s="359">
        <v>0</v>
      </c>
      <c r="D4771" s="359">
        <v>0</v>
      </c>
      <c r="E4771" s="359">
        <v>0</v>
      </c>
      <c r="F4771" s="359">
        <v>0</v>
      </c>
      <c r="G4771" s="359">
        <v>0</v>
      </c>
      <c r="H4771" s="359">
        <v>0</v>
      </c>
      <c r="I4771" s="359">
        <v>30</v>
      </c>
      <c r="J4771" t="s">
        <v>733</v>
      </c>
      <c r="K4771" t="str">
        <f>INDEX('Planning Periods'!$O$2:$O$540,MATCH('Table B Values'!A4771,'Planning Periods'!$A$2:$A$540,0))</f>
        <v>Los Angeles County</v>
      </c>
    </row>
    <row r="4772" spans="1:11">
      <c r="A4772" t="s">
        <v>1550</v>
      </c>
      <c r="B4772" s="391" t="s">
        <v>1308</v>
      </c>
      <c r="C4772" s="359">
        <v>0</v>
      </c>
      <c r="D4772" s="359">
        <v>0</v>
      </c>
      <c r="E4772" s="359">
        <v>1</v>
      </c>
      <c r="F4772" s="359">
        <v>0</v>
      </c>
      <c r="G4772" s="359">
        <v>0</v>
      </c>
      <c r="H4772" s="359">
        <v>0</v>
      </c>
      <c r="I4772" s="359">
        <v>0</v>
      </c>
      <c r="J4772" t="s">
        <v>733</v>
      </c>
      <c r="K4772" t="str">
        <f>INDEX('Planning Periods'!$O$2:$O$540,MATCH('Table B Values'!A4772,'Planning Periods'!$A$2:$A$540,0))</f>
        <v>Ventura County</v>
      </c>
    </row>
    <row r="4773" spans="1:11">
      <c r="A4773" t="s">
        <v>1551</v>
      </c>
      <c r="B4773" s="391" t="s">
        <v>1308</v>
      </c>
      <c r="C4773" s="359">
        <v>0</v>
      </c>
      <c r="D4773" s="359">
        <v>2</v>
      </c>
      <c r="E4773" s="359">
        <v>0</v>
      </c>
      <c r="F4773" s="359">
        <v>0</v>
      </c>
      <c r="G4773" s="359">
        <v>0</v>
      </c>
      <c r="H4773" s="359">
        <v>0</v>
      </c>
      <c r="I4773" s="359">
        <v>0</v>
      </c>
      <c r="J4773" t="s">
        <v>733</v>
      </c>
      <c r="K4773" t="str">
        <f>INDEX('Planning Periods'!$O$2:$O$540,MATCH('Table B Values'!A4773,'Planning Periods'!$A$2:$A$540,0))</f>
        <v>San Mateo County</v>
      </c>
    </row>
    <row r="4774" spans="1:11">
      <c r="A4774" t="s">
        <v>1552</v>
      </c>
      <c r="B4774" s="391" t="s">
        <v>1308</v>
      </c>
      <c r="C4774" s="359">
        <v>14</v>
      </c>
      <c r="D4774" s="359">
        <v>0</v>
      </c>
      <c r="E4774" s="359">
        <v>29</v>
      </c>
      <c r="F4774" s="359">
        <v>39</v>
      </c>
      <c r="G4774" s="359">
        <v>0</v>
      </c>
      <c r="H4774" s="359">
        <v>39</v>
      </c>
      <c r="I4774" s="359">
        <v>43</v>
      </c>
      <c r="J4774" t="s">
        <v>733</v>
      </c>
      <c r="K4774" t="str">
        <f>INDEX('Planning Periods'!$O$2:$O$540,MATCH('Table B Values'!A4774,'Planning Periods'!$A$2:$A$540,0))</f>
        <v>San Diego County</v>
      </c>
    </row>
    <row r="4775" spans="1:11">
      <c r="A4775" t="s">
        <v>1553</v>
      </c>
      <c r="B4775" s="391" t="s">
        <v>1308</v>
      </c>
      <c r="C4775" s="359">
        <v>0</v>
      </c>
      <c r="D4775" s="359">
        <v>0</v>
      </c>
      <c r="E4775" s="359">
        <v>0</v>
      </c>
      <c r="F4775" s="359">
        <v>0</v>
      </c>
      <c r="G4775" s="359">
        <v>0</v>
      </c>
      <c r="H4775" s="359">
        <v>0</v>
      </c>
      <c r="I4775" s="359">
        <v>427</v>
      </c>
      <c r="J4775" t="s">
        <v>733</v>
      </c>
      <c r="K4775" t="str">
        <f>INDEX('Planning Periods'!$O$2:$O$540,MATCH('Table B Values'!A4775,'Planning Periods'!$A$2:$A$540,0))</f>
        <v>San Bernardino County</v>
      </c>
    </row>
    <row r="4776" spans="1:11">
      <c r="A4776" t="s">
        <v>1554</v>
      </c>
      <c r="B4776" s="391" t="s">
        <v>1308</v>
      </c>
      <c r="C4776" s="359">
        <v>0</v>
      </c>
      <c r="D4776" s="359">
        <v>0</v>
      </c>
      <c r="E4776" s="359">
        <v>0</v>
      </c>
      <c r="F4776" s="359">
        <v>0</v>
      </c>
      <c r="G4776" s="359">
        <v>0</v>
      </c>
      <c r="H4776" s="359">
        <v>0</v>
      </c>
      <c r="I4776" s="359">
        <v>71</v>
      </c>
      <c r="J4776" t="s">
        <v>733</v>
      </c>
      <c r="K4776" t="str">
        <f>INDEX('Planning Periods'!$O$2:$O$540,MATCH('Table B Values'!A4776,'Planning Periods'!$A$2:$A$540,0))</f>
        <v>Riverside County</v>
      </c>
    </row>
    <row r="4777" spans="1:11">
      <c r="A4777" t="s">
        <v>1555</v>
      </c>
      <c r="B4777" s="391" t="s">
        <v>1308</v>
      </c>
      <c r="C4777" s="359">
        <v>0</v>
      </c>
      <c r="D4777" s="359">
        <v>0</v>
      </c>
      <c r="E4777" s="359">
        <v>0</v>
      </c>
      <c r="F4777" s="359">
        <v>0</v>
      </c>
      <c r="G4777" s="359">
        <v>0</v>
      </c>
      <c r="H4777" s="359">
        <v>1</v>
      </c>
      <c r="I4777" s="359">
        <v>5</v>
      </c>
      <c r="J4777" t="s">
        <v>733</v>
      </c>
      <c r="K4777" t="str">
        <f>INDEX('Planning Periods'!$O$2:$O$540,MATCH('Table B Values'!A4777,'Planning Periods'!$A$2:$A$540,0))</f>
        <v>Los Angeles County</v>
      </c>
    </row>
    <row r="4778" spans="1:11">
      <c r="A4778" t="s">
        <v>1556</v>
      </c>
      <c r="B4778" s="391" t="s">
        <v>1308</v>
      </c>
      <c r="C4778" s="359">
        <v>0</v>
      </c>
      <c r="D4778" s="359">
        <v>0</v>
      </c>
      <c r="E4778" s="359">
        <v>0</v>
      </c>
      <c r="F4778" s="359">
        <v>0</v>
      </c>
      <c r="G4778" s="359">
        <v>0</v>
      </c>
      <c r="H4778" s="359">
        <v>3</v>
      </c>
      <c r="I4778" s="359">
        <v>0</v>
      </c>
      <c r="J4778" t="s">
        <v>733</v>
      </c>
      <c r="K4778" t="str">
        <f>INDEX('Planning Periods'!$O$2:$O$540,MATCH('Table B Values'!A4778,'Planning Periods'!$A$2:$A$540,0))</f>
        <v>Tehama County</v>
      </c>
    </row>
    <row r="4779" spans="1:11">
      <c r="A4779" t="s">
        <v>1557</v>
      </c>
      <c r="B4779" s="391" t="s">
        <v>1308</v>
      </c>
      <c r="C4779" s="359">
        <v>0</v>
      </c>
      <c r="D4779" s="359">
        <v>0</v>
      </c>
      <c r="E4779" s="359">
        <v>59</v>
      </c>
      <c r="F4779" s="359">
        <v>0</v>
      </c>
      <c r="G4779" s="359">
        <v>0</v>
      </c>
      <c r="H4779" s="359">
        <v>0</v>
      </c>
      <c r="I4779" s="359">
        <v>287</v>
      </c>
      <c r="J4779" t="s">
        <v>733</v>
      </c>
      <c r="K4779" t="str">
        <f>INDEX('Planning Periods'!$O$2:$O$540,MATCH('Table B Values'!A4779,'Planning Periods'!$A$2:$A$540,0))</f>
        <v>Shasta County</v>
      </c>
    </row>
    <row r="4780" spans="1:11">
      <c r="A4780" t="s">
        <v>1558</v>
      </c>
      <c r="B4780" s="391" t="s">
        <v>1308</v>
      </c>
      <c r="C4780" s="359">
        <v>0</v>
      </c>
      <c r="D4780" s="359">
        <v>1</v>
      </c>
      <c r="E4780" s="359">
        <v>0</v>
      </c>
      <c r="F4780" s="359">
        <v>6</v>
      </c>
      <c r="G4780" s="359">
        <v>0</v>
      </c>
      <c r="H4780" s="359">
        <v>6</v>
      </c>
      <c r="I4780" s="359">
        <v>332</v>
      </c>
      <c r="J4780" t="s">
        <v>733</v>
      </c>
      <c r="K4780" t="str">
        <f>INDEX('Planning Periods'!$O$2:$O$540,MATCH('Table B Values'!A4780,'Planning Periods'!$A$2:$A$540,0))</f>
        <v>San Bernardino County</v>
      </c>
    </row>
    <row r="4781" spans="1:11">
      <c r="A4781" t="s">
        <v>1559</v>
      </c>
      <c r="B4781" s="391" t="s">
        <v>1308</v>
      </c>
      <c r="C4781" s="359">
        <v>0</v>
      </c>
      <c r="D4781" s="359">
        <v>0</v>
      </c>
      <c r="E4781" s="359">
        <v>0</v>
      </c>
      <c r="F4781" s="359">
        <v>7</v>
      </c>
      <c r="G4781" s="359">
        <v>0</v>
      </c>
      <c r="H4781" s="359">
        <v>0</v>
      </c>
      <c r="I4781" s="359">
        <v>31</v>
      </c>
      <c r="J4781" t="s">
        <v>733</v>
      </c>
      <c r="K4781" t="str">
        <f>INDEX('Planning Periods'!$O$2:$O$540,MATCH('Table B Values'!A4781,'Planning Periods'!$A$2:$A$540,0))</f>
        <v>Los Angeles County</v>
      </c>
    </row>
    <row r="4782" spans="1:11">
      <c r="A4782" t="s">
        <v>1560</v>
      </c>
      <c r="B4782" s="391" t="s">
        <v>1308</v>
      </c>
      <c r="C4782" s="359">
        <v>26</v>
      </c>
      <c r="D4782" s="359">
        <v>0</v>
      </c>
      <c r="E4782" s="359">
        <v>25</v>
      </c>
      <c r="F4782" s="359">
        <v>46</v>
      </c>
      <c r="G4782" s="359">
        <v>0</v>
      </c>
      <c r="H4782" s="359">
        <v>0</v>
      </c>
      <c r="I4782" s="359">
        <v>8</v>
      </c>
      <c r="J4782" t="s">
        <v>733</v>
      </c>
      <c r="K4782" t="str">
        <f>INDEX('Planning Periods'!$O$2:$O$540,MATCH('Table B Values'!A4782,'Planning Periods'!$A$2:$A$540,0))</f>
        <v>San Mateo County</v>
      </c>
    </row>
    <row r="4783" spans="1:11">
      <c r="A4783" t="s">
        <v>1561</v>
      </c>
      <c r="B4783" s="391" t="s">
        <v>1308</v>
      </c>
      <c r="C4783" s="359">
        <v>0</v>
      </c>
      <c r="D4783" s="359">
        <v>0</v>
      </c>
      <c r="E4783" s="359">
        <v>0</v>
      </c>
      <c r="F4783" s="359">
        <v>0</v>
      </c>
      <c r="G4783" s="359">
        <v>0</v>
      </c>
      <c r="H4783" s="359">
        <v>0</v>
      </c>
      <c r="I4783" s="359">
        <v>19</v>
      </c>
      <c r="J4783" t="s">
        <v>733</v>
      </c>
      <c r="K4783" t="str">
        <f>INDEX('Planning Periods'!$O$2:$O$540,MATCH('Table B Values'!A4783,'Planning Periods'!$A$2:$A$540,0))</f>
        <v>San Bernardino County</v>
      </c>
    </row>
    <row r="4784" spans="1:11">
      <c r="A4784" t="s">
        <v>1562</v>
      </c>
      <c r="B4784" s="391" t="s">
        <v>1308</v>
      </c>
      <c r="C4784" s="359">
        <v>0</v>
      </c>
      <c r="D4784" s="359">
        <v>0</v>
      </c>
      <c r="E4784" s="359">
        <v>0</v>
      </c>
      <c r="F4784" s="359">
        <v>0</v>
      </c>
      <c r="G4784" s="359">
        <v>0</v>
      </c>
      <c r="H4784" s="359">
        <v>0</v>
      </c>
      <c r="I4784" s="359">
        <v>34</v>
      </c>
      <c r="J4784" t="s">
        <v>733</v>
      </c>
      <c r="K4784" t="str">
        <f>INDEX('Planning Periods'!$O$2:$O$540,MATCH('Table B Values'!A4784,'Planning Periods'!$A$2:$A$540,0))</f>
        <v>Contra Costa County</v>
      </c>
    </row>
    <row r="4785" spans="1:11">
      <c r="A4785" t="s">
        <v>1563</v>
      </c>
      <c r="B4785" s="391" t="s">
        <v>1308</v>
      </c>
      <c r="C4785" s="359">
        <v>25</v>
      </c>
      <c r="D4785" s="359">
        <v>0</v>
      </c>
      <c r="E4785" s="359">
        <v>0</v>
      </c>
      <c r="F4785" s="359">
        <v>1</v>
      </c>
      <c r="G4785" s="359">
        <v>0</v>
      </c>
      <c r="H4785" s="359">
        <v>0</v>
      </c>
      <c r="I4785" s="359">
        <v>0</v>
      </c>
      <c r="J4785" t="s">
        <v>733</v>
      </c>
      <c r="K4785" t="str">
        <f>INDEX('Planning Periods'!$O$2:$O$540,MATCH('Table B Values'!A4785,'Planning Periods'!$A$2:$A$540,0))</f>
        <v>Humboldt County</v>
      </c>
    </row>
    <row r="4786" spans="1:11">
      <c r="A4786" t="s">
        <v>1564</v>
      </c>
      <c r="B4786" s="391" t="s">
        <v>1308</v>
      </c>
      <c r="C4786" s="359">
        <v>0</v>
      </c>
      <c r="D4786" s="359">
        <v>0</v>
      </c>
      <c r="E4786" s="359">
        <v>0</v>
      </c>
      <c r="F4786" s="359">
        <v>0</v>
      </c>
      <c r="G4786" s="359">
        <v>0</v>
      </c>
      <c r="H4786" s="359">
        <v>0</v>
      </c>
      <c r="I4786" s="359">
        <v>6</v>
      </c>
      <c r="J4786" t="s">
        <v>733</v>
      </c>
      <c r="K4786" t="str">
        <f>INDEX('Planning Periods'!$O$2:$O$540,MATCH('Table B Values'!A4786,'Planning Periods'!$A$2:$A$540,0))</f>
        <v>Solano County</v>
      </c>
    </row>
    <row r="4787" spans="1:11">
      <c r="A4787" t="s">
        <v>1565</v>
      </c>
      <c r="B4787" s="391" t="s">
        <v>1308</v>
      </c>
      <c r="C4787" s="359">
        <v>25</v>
      </c>
      <c r="D4787" s="359">
        <v>0</v>
      </c>
      <c r="E4787" s="359">
        <v>25</v>
      </c>
      <c r="F4787" s="359">
        <v>0</v>
      </c>
      <c r="G4787" s="359">
        <v>0</v>
      </c>
      <c r="H4787" s="359">
        <v>48</v>
      </c>
      <c r="I4787" s="359">
        <v>29</v>
      </c>
      <c r="J4787" t="s">
        <v>733</v>
      </c>
      <c r="K4787" t="str">
        <f>INDEX('Planning Periods'!$O$2:$O$540,MATCH('Table B Values'!A4787,'Planning Periods'!$A$2:$A$540,0))</f>
        <v>Riverside County</v>
      </c>
    </row>
    <row r="4788" spans="1:11">
      <c r="A4788" t="s">
        <v>1566</v>
      </c>
      <c r="B4788" s="391" t="s">
        <v>1308</v>
      </c>
      <c r="C4788" s="359">
        <v>0</v>
      </c>
      <c r="D4788" s="359">
        <v>0</v>
      </c>
      <c r="E4788" s="359">
        <v>0</v>
      </c>
      <c r="F4788" s="359">
        <v>0</v>
      </c>
      <c r="G4788" s="359">
        <v>0</v>
      </c>
      <c r="H4788" s="359">
        <v>0</v>
      </c>
      <c r="I4788" s="359">
        <v>357</v>
      </c>
      <c r="J4788" t="s">
        <v>733</v>
      </c>
      <c r="K4788" t="str">
        <f>INDEX('Planning Periods'!$O$2:$O$540,MATCH('Table B Values'!A4788,'Planning Periods'!$A$2:$A$540,0))</f>
        <v>Riverside County</v>
      </c>
    </row>
    <row r="4789" spans="1:11">
      <c r="A4789" t="s">
        <v>1567</v>
      </c>
      <c r="B4789" s="391" t="s">
        <v>1308</v>
      </c>
      <c r="C4789" s="359">
        <v>60</v>
      </c>
      <c r="D4789" s="359">
        <v>0</v>
      </c>
      <c r="E4789" s="359">
        <v>2</v>
      </c>
      <c r="F4789" s="359">
        <v>0</v>
      </c>
      <c r="G4789" s="359">
        <v>2</v>
      </c>
      <c r="H4789" s="359">
        <v>0</v>
      </c>
      <c r="I4789" s="359">
        <v>65</v>
      </c>
      <c r="J4789" t="s">
        <v>733</v>
      </c>
      <c r="K4789" t="str">
        <f>INDEX('Planning Periods'!$O$2:$O$540,MATCH('Table B Values'!A4789,'Planning Periods'!$A$2:$A$540,0))</f>
        <v>Sonoma County</v>
      </c>
    </row>
    <row r="4790" spans="1:11">
      <c r="A4790" t="s">
        <v>1568</v>
      </c>
      <c r="B4790" s="391" t="s">
        <v>1308</v>
      </c>
      <c r="C4790" s="359">
        <v>0</v>
      </c>
      <c r="D4790" s="359">
        <v>0</v>
      </c>
      <c r="E4790" s="359">
        <v>0</v>
      </c>
      <c r="F4790" s="359">
        <v>1</v>
      </c>
      <c r="G4790" s="359">
        <v>0</v>
      </c>
      <c r="H4790" s="359">
        <v>0</v>
      </c>
      <c r="I4790" s="359">
        <v>2</v>
      </c>
      <c r="J4790" t="s">
        <v>733</v>
      </c>
      <c r="K4790" t="str">
        <f>INDEX('Planning Periods'!$O$2:$O$540,MATCH('Table B Values'!A4790,'Planning Periods'!$A$2:$A$540,0))</f>
        <v>Los Angeles County</v>
      </c>
    </row>
    <row r="4791" spans="1:11">
      <c r="A4791" t="s">
        <v>1569</v>
      </c>
      <c r="B4791" s="391" t="s">
        <v>1308</v>
      </c>
      <c r="C4791" s="359">
        <v>0</v>
      </c>
      <c r="D4791" s="359">
        <v>0</v>
      </c>
      <c r="E4791" s="359">
        <v>0</v>
      </c>
      <c r="F4791" s="359">
        <v>0</v>
      </c>
      <c r="G4791" s="359">
        <v>0</v>
      </c>
      <c r="H4791" s="359">
        <v>0</v>
      </c>
      <c r="I4791" s="359">
        <v>45</v>
      </c>
      <c r="J4791" t="s">
        <v>733</v>
      </c>
      <c r="K4791" t="str">
        <f>INDEX('Planning Periods'!$O$2:$O$540,MATCH('Table B Values'!A4791,'Planning Periods'!$A$2:$A$540,0))</f>
        <v>Los Angeles County</v>
      </c>
    </row>
    <row r="4792" spans="1:11">
      <c r="A4792" t="s">
        <v>1570</v>
      </c>
      <c r="B4792" s="391" t="s">
        <v>1308</v>
      </c>
      <c r="C4792" s="359">
        <v>0</v>
      </c>
      <c r="D4792" s="359">
        <v>0</v>
      </c>
      <c r="E4792" s="359">
        <v>0</v>
      </c>
      <c r="F4792" s="359">
        <v>0</v>
      </c>
      <c r="G4792" s="359">
        <v>0</v>
      </c>
      <c r="H4792" s="359">
        <v>0</v>
      </c>
      <c r="I4792" s="359">
        <v>10</v>
      </c>
      <c r="J4792" t="s">
        <v>733</v>
      </c>
      <c r="K4792" t="e">
        <f>INDEX('Planning Periods'!$O$2:$O$540,MATCH('Table B Values'!A4792,'Planning Periods'!$A$2:$A$540,0))</f>
        <v>#N/A</v>
      </c>
    </row>
    <row r="4793" spans="1:11">
      <c r="A4793" t="s">
        <v>1571</v>
      </c>
      <c r="B4793" s="391" t="s">
        <v>1308</v>
      </c>
      <c r="C4793" s="359">
        <v>0</v>
      </c>
      <c r="D4793" s="359">
        <v>6</v>
      </c>
      <c r="E4793" s="359">
        <v>0</v>
      </c>
      <c r="F4793" s="359">
        <v>6</v>
      </c>
      <c r="G4793" s="359">
        <v>0</v>
      </c>
      <c r="H4793" s="359">
        <v>1</v>
      </c>
      <c r="I4793" s="359">
        <v>0</v>
      </c>
      <c r="J4793" t="s">
        <v>733</v>
      </c>
      <c r="K4793" t="str">
        <f>INDEX('Planning Periods'!$O$2:$O$540,MATCH('Table B Values'!A4793,'Planning Periods'!$A$2:$A$540,0))</f>
        <v>Marin County</v>
      </c>
    </row>
    <row r="4794" spans="1:11">
      <c r="A4794" t="s">
        <v>1572</v>
      </c>
      <c r="B4794" s="391" t="s">
        <v>1308</v>
      </c>
      <c r="C4794" s="359">
        <v>0</v>
      </c>
      <c r="D4794" s="359">
        <v>0</v>
      </c>
      <c r="E4794" s="359">
        <v>0</v>
      </c>
      <c r="F4794" s="359">
        <v>28</v>
      </c>
      <c r="G4794" s="359">
        <v>0</v>
      </c>
      <c r="H4794" s="359">
        <v>0</v>
      </c>
      <c r="I4794" s="359">
        <v>93</v>
      </c>
      <c r="J4794" t="s">
        <v>733</v>
      </c>
      <c r="K4794" t="str">
        <f>INDEX('Planning Periods'!$O$2:$O$540,MATCH('Table B Values'!A4794,'Planning Periods'!$A$2:$A$540,0))</f>
        <v>San Benito County</v>
      </c>
    </row>
    <row r="4795" spans="1:11">
      <c r="A4795" t="s">
        <v>1573</v>
      </c>
      <c r="B4795" s="391" t="s">
        <v>1308</v>
      </c>
      <c r="C4795" s="359">
        <v>0</v>
      </c>
      <c r="D4795" s="359">
        <v>43</v>
      </c>
      <c r="E4795" s="359">
        <v>0</v>
      </c>
      <c r="F4795" s="359">
        <v>33</v>
      </c>
      <c r="G4795" s="359">
        <v>0</v>
      </c>
      <c r="H4795" s="359">
        <v>63</v>
      </c>
      <c r="I4795" s="359">
        <v>80</v>
      </c>
      <c r="J4795" t="s">
        <v>733</v>
      </c>
      <c r="K4795" t="str">
        <f>INDEX('Planning Periods'!$O$2:$O$540,MATCH('Table B Values'!A4795,'Planning Periods'!$A$2:$A$540,0))</f>
        <v>San Bernardino County</v>
      </c>
    </row>
    <row r="4796" spans="1:11">
      <c r="A4796" t="s">
        <v>1574</v>
      </c>
      <c r="B4796" s="391" t="s">
        <v>1308</v>
      </c>
      <c r="C4796" s="359">
        <v>0</v>
      </c>
      <c r="D4796" s="359">
        <v>0</v>
      </c>
      <c r="E4796" s="359">
        <v>0</v>
      </c>
      <c r="F4796" s="359">
        <v>6</v>
      </c>
      <c r="G4796" s="359">
        <v>0</v>
      </c>
      <c r="H4796" s="359">
        <v>12</v>
      </c>
      <c r="I4796" s="359">
        <v>1</v>
      </c>
      <c r="J4796" t="s">
        <v>733</v>
      </c>
      <c r="K4796" t="str">
        <f>INDEX('Planning Periods'!$O$2:$O$540,MATCH('Table B Values'!A4796,'Planning Periods'!$A$2:$A$540,0))</f>
        <v>San Mateo County</v>
      </c>
    </row>
    <row r="4797" spans="1:11">
      <c r="A4797" t="s">
        <v>1575</v>
      </c>
      <c r="B4797" s="391" t="s">
        <v>1308</v>
      </c>
      <c r="C4797" s="359">
        <v>0</v>
      </c>
      <c r="D4797" s="359">
        <v>0</v>
      </c>
      <c r="E4797" s="359">
        <v>0</v>
      </c>
      <c r="F4797" s="359">
        <v>0</v>
      </c>
      <c r="G4797" s="359">
        <v>0</v>
      </c>
      <c r="H4797" s="359">
        <v>0</v>
      </c>
      <c r="I4797" s="359">
        <v>13</v>
      </c>
      <c r="J4797" t="s">
        <v>733</v>
      </c>
      <c r="K4797" t="str">
        <f>INDEX('Planning Periods'!$O$2:$O$540,MATCH('Table B Values'!A4797,'Planning Periods'!$A$2:$A$540,0))</f>
        <v>San Mateo County</v>
      </c>
    </row>
    <row r="4798" spans="1:11">
      <c r="A4798" t="s">
        <v>1576</v>
      </c>
      <c r="B4798" s="391" t="s">
        <v>1308</v>
      </c>
      <c r="C4798" s="359">
        <v>0</v>
      </c>
      <c r="D4798" s="359">
        <v>0</v>
      </c>
      <c r="E4798" s="359">
        <v>0</v>
      </c>
      <c r="F4798" s="359">
        <v>0</v>
      </c>
      <c r="G4798" s="359">
        <v>0</v>
      </c>
      <c r="H4798" s="359">
        <v>3</v>
      </c>
      <c r="I4798" s="359">
        <v>5</v>
      </c>
      <c r="J4798" t="s">
        <v>733</v>
      </c>
      <c r="K4798" t="str">
        <f>INDEX('Planning Periods'!$O$2:$O$540,MATCH('Table B Values'!A4798,'Planning Periods'!$A$2:$A$540,0))</f>
        <v>Orange County</v>
      </c>
    </row>
    <row r="4799" spans="1:11">
      <c r="A4799" t="s">
        <v>1577</v>
      </c>
      <c r="B4799" s="391" t="s">
        <v>1308</v>
      </c>
      <c r="C4799" s="359">
        <v>536</v>
      </c>
      <c r="D4799" s="359">
        <v>0</v>
      </c>
      <c r="E4799" s="359">
        <v>603</v>
      </c>
      <c r="F4799" s="359">
        <v>0</v>
      </c>
      <c r="G4799" s="359">
        <v>3</v>
      </c>
      <c r="H4799" s="359">
        <v>0</v>
      </c>
      <c r="I4799" s="359">
        <v>4275</v>
      </c>
      <c r="J4799" t="s">
        <v>733</v>
      </c>
      <c r="K4799" t="str">
        <f>INDEX('Planning Periods'!$O$2:$O$540,MATCH('Table B Values'!A4799,'Planning Periods'!$A$2:$A$540,0))</f>
        <v>San Diego County</v>
      </c>
    </row>
    <row r="4800" spans="1:11">
      <c r="A4800" t="s">
        <v>1578</v>
      </c>
      <c r="B4800" s="391" t="s">
        <v>1308</v>
      </c>
      <c r="C4800" s="359">
        <v>0</v>
      </c>
      <c r="D4800" s="359">
        <v>19</v>
      </c>
      <c r="E4800" s="359">
        <v>0</v>
      </c>
      <c r="F4800" s="359">
        <v>91</v>
      </c>
      <c r="G4800" s="359">
        <v>0</v>
      </c>
      <c r="H4800" s="359">
        <v>281</v>
      </c>
      <c r="I4800" s="359">
        <v>394</v>
      </c>
      <c r="J4800" t="s">
        <v>733</v>
      </c>
      <c r="K4800" t="str">
        <f>INDEX('Planning Periods'!$O$2:$O$540,MATCH('Table B Values'!A4800,'Planning Periods'!$A$2:$A$540,0))</f>
        <v>San Diego County</v>
      </c>
    </row>
    <row r="4801" spans="1:11">
      <c r="A4801" t="s">
        <v>1579</v>
      </c>
      <c r="B4801" s="391" t="s">
        <v>1308</v>
      </c>
      <c r="C4801" s="359">
        <v>0</v>
      </c>
      <c r="D4801" s="359">
        <v>0</v>
      </c>
      <c r="E4801" s="359">
        <v>0</v>
      </c>
      <c r="F4801" s="359">
        <v>1</v>
      </c>
      <c r="G4801" s="359">
        <v>0</v>
      </c>
      <c r="H4801" s="359">
        <v>0</v>
      </c>
      <c r="I4801" s="359">
        <v>5</v>
      </c>
      <c r="J4801" t="s">
        <v>733</v>
      </c>
      <c r="K4801" t="str">
        <f>INDEX('Planning Periods'!$O$2:$O$540,MATCH('Table B Values'!A4801,'Planning Periods'!$A$2:$A$540,0))</f>
        <v>Los Angeles County</v>
      </c>
    </row>
    <row r="4802" spans="1:11">
      <c r="A4802" t="s">
        <v>1580</v>
      </c>
      <c r="B4802" s="391" t="s">
        <v>1308</v>
      </c>
      <c r="C4802" s="359">
        <v>0</v>
      </c>
      <c r="D4802" s="359">
        <v>0</v>
      </c>
      <c r="E4802" s="359">
        <v>0</v>
      </c>
      <c r="F4802" s="359">
        <v>15</v>
      </c>
      <c r="G4802" s="359">
        <v>0</v>
      </c>
      <c r="H4802" s="359">
        <v>0</v>
      </c>
      <c r="I4802" s="359">
        <v>3</v>
      </c>
      <c r="J4802" t="s">
        <v>733</v>
      </c>
      <c r="K4802" t="str">
        <f>INDEX('Planning Periods'!$O$2:$O$540,MATCH('Table B Values'!A4802,'Planning Periods'!$A$2:$A$540,0))</f>
        <v>Los Angeles County</v>
      </c>
    </row>
    <row r="4803" spans="1:11">
      <c r="A4803" t="s">
        <v>1581</v>
      </c>
      <c r="B4803" s="391" t="s">
        <v>1308</v>
      </c>
      <c r="C4803" s="359">
        <v>309</v>
      </c>
      <c r="D4803" s="359">
        <v>0</v>
      </c>
      <c r="E4803" s="359">
        <v>241</v>
      </c>
      <c r="F4803" s="359">
        <v>0</v>
      </c>
      <c r="G4803" s="359">
        <v>137</v>
      </c>
      <c r="H4803" s="359">
        <v>150</v>
      </c>
      <c r="I4803" s="359">
        <v>1252</v>
      </c>
      <c r="J4803" t="s">
        <v>733</v>
      </c>
      <c r="K4803" t="str">
        <f>INDEX('Planning Periods'!$O$2:$O$540,MATCH('Table B Values'!A4803,'Planning Periods'!$A$2:$A$540,0))</f>
        <v>San Francisco County</v>
      </c>
    </row>
    <row r="4804" spans="1:11">
      <c r="A4804" t="s">
        <v>1582</v>
      </c>
      <c r="B4804" s="391" t="s">
        <v>1308</v>
      </c>
      <c r="C4804" s="359">
        <v>0</v>
      </c>
      <c r="D4804" s="359">
        <v>0</v>
      </c>
      <c r="E4804" s="359">
        <v>0</v>
      </c>
      <c r="F4804" s="359">
        <v>17</v>
      </c>
      <c r="G4804" s="359">
        <v>0</v>
      </c>
      <c r="H4804" s="359">
        <v>0</v>
      </c>
      <c r="I4804" s="359">
        <v>2</v>
      </c>
      <c r="J4804" t="s">
        <v>733</v>
      </c>
      <c r="K4804" t="str">
        <f>INDEX('Planning Periods'!$O$2:$O$540,MATCH('Table B Values'!A4804,'Planning Periods'!$A$2:$A$540,0))</f>
        <v>Los Angeles County</v>
      </c>
    </row>
    <row r="4805" spans="1:11">
      <c r="A4805" t="s">
        <v>1583</v>
      </c>
      <c r="B4805" s="391" t="s">
        <v>1308</v>
      </c>
      <c r="C4805" s="359">
        <v>0</v>
      </c>
      <c r="D4805" s="359">
        <v>0</v>
      </c>
      <c r="E4805" s="359">
        <v>0</v>
      </c>
      <c r="F4805" s="359">
        <v>0</v>
      </c>
      <c r="G4805" s="359">
        <v>0</v>
      </c>
      <c r="H4805" s="359">
        <v>0</v>
      </c>
      <c r="I4805" s="359">
        <v>36</v>
      </c>
      <c r="J4805" t="s">
        <v>733</v>
      </c>
      <c r="K4805" t="str">
        <f>INDEX('Planning Periods'!$O$2:$O$540,MATCH('Table B Values'!A4805,'Planning Periods'!$A$2:$A$540,0))</f>
        <v>Riverside County</v>
      </c>
    </row>
    <row r="4806" spans="1:11">
      <c r="A4806" t="s">
        <v>1584</v>
      </c>
      <c r="B4806" s="391" t="s">
        <v>1308</v>
      </c>
      <c r="C4806" s="359">
        <v>168</v>
      </c>
      <c r="D4806" s="359">
        <v>0</v>
      </c>
      <c r="E4806" s="359">
        <v>113</v>
      </c>
      <c r="F4806" s="359">
        <v>0</v>
      </c>
      <c r="G4806" s="359">
        <v>26</v>
      </c>
      <c r="H4806" s="359">
        <v>0</v>
      </c>
      <c r="I4806" s="359">
        <v>268</v>
      </c>
      <c r="J4806" t="s">
        <v>733</v>
      </c>
      <c r="K4806" t="str">
        <f>INDEX('Planning Periods'!$O$2:$O$540,MATCH('Table B Values'!A4806,'Planning Periods'!$A$2:$A$540,0))</f>
        <v>Santa Clara County</v>
      </c>
    </row>
    <row r="4807" spans="1:11">
      <c r="A4807" t="s">
        <v>1585</v>
      </c>
      <c r="B4807" s="391" t="s">
        <v>1308</v>
      </c>
      <c r="C4807" s="359">
        <v>0</v>
      </c>
      <c r="D4807" s="359">
        <v>0</v>
      </c>
      <c r="E4807" s="359">
        <v>0</v>
      </c>
      <c r="F4807" s="359">
        <v>2</v>
      </c>
      <c r="G4807" s="359">
        <v>0</v>
      </c>
      <c r="H4807" s="359">
        <v>0</v>
      </c>
      <c r="I4807" s="359">
        <v>11</v>
      </c>
      <c r="J4807" t="s">
        <v>733</v>
      </c>
      <c r="K4807" t="str">
        <f>INDEX('Planning Periods'!$O$2:$O$540,MATCH('Table B Values'!A4807,'Planning Periods'!$A$2:$A$540,0))</f>
        <v>Orange County</v>
      </c>
    </row>
    <row r="4808" spans="1:11">
      <c r="A4808" t="s">
        <v>1586</v>
      </c>
      <c r="B4808" s="391" t="s">
        <v>1308</v>
      </c>
      <c r="C4808" s="359">
        <v>0</v>
      </c>
      <c r="D4808" s="359">
        <v>0</v>
      </c>
      <c r="E4808" s="359">
        <v>0</v>
      </c>
      <c r="F4808" s="359">
        <v>0</v>
      </c>
      <c r="G4808" s="359">
        <v>10</v>
      </c>
      <c r="H4808" s="359">
        <v>0</v>
      </c>
      <c r="I4808" s="359">
        <v>211</v>
      </c>
      <c r="J4808" t="s">
        <v>733</v>
      </c>
      <c r="K4808" t="str">
        <f>INDEX('Planning Periods'!$O$2:$O$540,MATCH('Table B Values'!A4808,'Planning Periods'!$A$2:$A$540,0))</f>
        <v>Alameda County</v>
      </c>
    </row>
    <row r="4809" spans="1:11">
      <c r="A4809" t="s">
        <v>1587</v>
      </c>
      <c r="B4809" s="391" t="s">
        <v>1308</v>
      </c>
      <c r="C4809" s="359">
        <v>14</v>
      </c>
      <c r="D4809" s="359">
        <v>0</v>
      </c>
      <c r="E4809" s="359">
        <v>7</v>
      </c>
      <c r="F4809" s="359">
        <v>30</v>
      </c>
      <c r="G4809" s="359">
        <v>13</v>
      </c>
      <c r="H4809" s="359">
        <v>0</v>
      </c>
      <c r="I4809" s="359">
        <v>943</v>
      </c>
      <c r="J4809" t="s">
        <v>733</v>
      </c>
      <c r="K4809" t="str">
        <f>INDEX('Planning Periods'!$O$2:$O$540,MATCH('Table B Values'!A4809,'Planning Periods'!$A$2:$A$540,0))</f>
        <v>San Luis Obispo County</v>
      </c>
    </row>
    <row r="4810" spans="1:11">
      <c r="A4810" t="s">
        <v>1588</v>
      </c>
      <c r="B4810" s="391" t="s">
        <v>1308</v>
      </c>
      <c r="C4810" s="359">
        <v>7</v>
      </c>
      <c r="D4810" s="359">
        <v>0</v>
      </c>
      <c r="E4810" s="359">
        <v>13</v>
      </c>
      <c r="F4810" s="359">
        <v>35</v>
      </c>
      <c r="G4810" s="359">
        <v>0</v>
      </c>
      <c r="H4810" s="359">
        <v>46</v>
      </c>
      <c r="I4810" s="359">
        <v>886</v>
      </c>
      <c r="J4810" t="s">
        <v>733</v>
      </c>
      <c r="K4810" t="str">
        <f>INDEX('Planning Periods'!$O$2:$O$540,MATCH('Table B Values'!A4810,'Planning Periods'!$A$2:$A$540,0))</f>
        <v>San Luis Obispo County</v>
      </c>
    </row>
    <row r="4811" spans="1:11">
      <c r="A4811" t="s">
        <v>1589</v>
      </c>
      <c r="B4811" s="391" t="s">
        <v>1308</v>
      </c>
      <c r="C4811" s="359">
        <v>37</v>
      </c>
      <c r="D4811" s="359">
        <v>0</v>
      </c>
      <c r="E4811" s="359">
        <v>34</v>
      </c>
      <c r="F4811" s="359">
        <v>0</v>
      </c>
      <c r="G4811" s="359">
        <v>0</v>
      </c>
      <c r="H4811" s="359">
        <v>0</v>
      </c>
      <c r="I4811" s="359">
        <v>164</v>
      </c>
      <c r="J4811" t="s">
        <v>733</v>
      </c>
      <c r="K4811" t="str">
        <f>INDEX('Planning Periods'!$O$2:$O$540,MATCH('Table B Values'!A4811,'Planning Periods'!$A$2:$A$540,0))</f>
        <v>San Diego County</v>
      </c>
    </row>
    <row r="4812" spans="1:11">
      <c r="A4812" t="s">
        <v>1590</v>
      </c>
      <c r="B4812" s="391" t="s">
        <v>1308</v>
      </c>
      <c r="C4812" s="359">
        <v>0</v>
      </c>
      <c r="D4812" s="359">
        <v>0</v>
      </c>
      <c r="E4812" s="359">
        <v>0</v>
      </c>
      <c r="F4812" s="359">
        <v>13</v>
      </c>
      <c r="G4812" s="359">
        <v>0</v>
      </c>
      <c r="H4812" s="359">
        <v>20</v>
      </c>
      <c r="I4812" s="359">
        <v>10</v>
      </c>
      <c r="J4812" t="s">
        <v>733</v>
      </c>
      <c r="K4812" t="str">
        <f>INDEX('Planning Periods'!$O$2:$O$540,MATCH('Table B Values'!A4812,'Planning Periods'!$A$2:$A$540,0))</f>
        <v>San Mateo County</v>
      </c>
    </row>
    <row r="4813" spans="1:11">
      <c r="A4813" t="s">
        <v>1591</v>
      </c>
      <c r="B4813" s="391" t="s">
        <v>1308</v>
      </c>
      <c r="C4813" s="359">
        <v>0</v>
      </c>
      <c r="D4813" s="359">
        <v>14</v>
      </c>
      <c r="E4813" s="359">
        <v>0</v>
      </c>
      <c r="F4813" s="359">
        <v>9</v>
      </c>
      <c r="G4813" s="359">
        <v>0</v>
      </c>
      <c r="H4813" s="359">
        <v>14</v>
      </c>
      <c r="I4813" s="359">
        <v>13</v>
      </c>
      <c r="J4813" t="s">
        <v>733</v>
      </c>
      <c r="K4813" t="str">
        <f>INDEX('Planning Periods'!$O$2:$O$540,MATCH('Table B Values'!A4813,'Planning Periods'!$A$2:$A$540,0))</f>
        <v>San Mateo County</v>
      </c>
    </row>
    <row r="4814" spans="1:11">
      <c r="A4814" t="s">
        <v>1592</v>
      </c>
      <c r="B4814" s="391" t="s">
        <v>1308</v>
      </c>
      <c r="C4814" s="359">
        <v>54</v>
      </c>
      <c r="D4814" s="359">
        <v>0</v>
      </c>
      <c r="E4814" s="359">
        <v>0</v>
      </c>
      <c r="F4814" s="359">
        <v>1</v>
      </c>
      <c r="G4814" s="359">
        <v>0</v>
      </c>
      <c r="H4814" s="359">
        <v>3</v>
      </c>
      <c r="I4814" s="359">
        <v>2</v>
      </c>
      <c r="J4814" t="s">
        <v>733</v>
      </c>
      <c r="K4814" t="str">
        <f>INDEX('Planning Periods'!$O$2:$O$540,MATCH('Table B Values'!A4814,'Planning Periods'!$A$2:$A$540,0))</f>
        <v>Contra Costa County</v>
      </c>
    </row>
    <row r="4815" spans="1:11">
      <c r="A4815" t="s">
        <v>1593</v>
      </c>
      <c r="B4815" s="391" t="s">
        <v>1308</v>
      </c>
      <c r="C4815" s="359">
        <v>0</v>
      </c>
      <c r="D4815" s="359">
        <v>0</v>
      </c>
      <c r="E4815" s="359">
        <v>1</v>
      </c>
      <c r="F4815" s="359">
        <v>14</v>
      </c>
      <c r="G4815" s="359">
        <v>0</v>
      </c>
      <c r="H4815" s="359">
        <v>0</v>
      </c>
      <c r="I4815" s="359">
        <v>11</v>
      </c>
      <c r="J4815" t="s">
        <v>733</v>
      </c>
      <c r="K4815" t="str">
        <f>INDEX('Planning Periods'!$O$2:$O$540,MATCH('Table B Values'!A4815,'Planning Periods'!$A$2:$A$540,0))</f>
        <v>Marin County</v>
      </c>
    </row>
    <row r="4816" spans="1:11">
      <c r="A4816" t="s">
        <v>1594</v>
      </c>
      <c r="B4816" s="391" t="s">
        <v>1308</v>
      </c>
      <c r="C4816" s="359">
        <v>26</v>
      </c>
      <c r="D4816" s="359">
        <v>0</v>
      </c>
      <c r="E4816" s="359">
        <v>96</v>
      </c>
      <c r="F4816" s="359">
        <v>0</v>
      </c>
      <c r="G4816" s="359">
        <v>0</v>
      </c>
      <c r="H4816" s="359">
        <v>0</v>
      </c>
      <c r="I4816" s="359">
        <v>61</v>
      </c>
      <c r="J4816" t="s">
        <v>733</v>
      </c>
      <c r="K4816" t="str">
        <f>INDEX('Planning Periods'!$O$2:$O$540,MATCH('Table B Values'!A4816,'Planning Periods'!$A$2:$A$540,0))</f>
        <v>Contra Costa County</v>
      </c>
    </row>
    <row r="4817" spans="1:11">
      <c r="A4817" t="s">
        <v>1595</v>
      </c>
      <c r="B4817" s="391" t="s">
        <v>1308</v>
      </c>
      <c r="C4817" s="359">
        <v>0</v>
      </c>
      <c r="D4817" s="359">
        <v>7</v>
      </c>
      <c r="E4817" s="359">
        <v>0</v>
      </c>
      <c r="F4817" s="359">
        <v>29</v>
      </c>
      <c r="G4817" s="359">
        <v>0</v>
      </c>
      <c r="H4817" s="359">
        <v>3</v>
      </c>
      <c r="I4817" s="359">
        <v>120</v>
      </c>
      <c r="J4817" t="s">
        <v>733</v>
      </c>
      <c r="K4817" t="str">
        <f>INDEX('Planning Periods'!$O$2:$O$540,MATCH('Table B Values'!A4817,'Planning Periods'!$A$2:$A$540,0))</f>
        <v>Orange County</v>
      </c>
    </row>
    <row r="4818" spans="1:11">
      <c r="A4818" t="s">
        <v>1596</v>
      </c>
      <c r="B4818" s="391" t="s">
        <v>1308</v>
      </c>
      <c r="C4818" s="359">
        <v>0</v>
      </c>
      <c r="D4818" s="359">
        <v>0</v>
      </c>
      <c r="E4818" s="359">
        <v>3</v>
      </c>
      <c r="F4818" s="359">
        <v>0</v>
      </c>
      <c r="G4818" s="359">
        <v>12</v>
      </c>
      <c r="H4818" s="359">
        <v>0</v>
      </c>
      <c r="I4818" s="359">
        <v>166</v>
      </c>
      <c r="J4818" t="s">
        <v>733</v>
      </c>
      <c r="K4818" t="str">
        <f>INDEX('Planning Periods'!$O$2:$O$540,MATCH('Table B Values'!A4818,'Planning Periods'!$A$2:$A$540,0))</f>
        <v>Santa Barbara County</v>
      </c>
    </row>
    <row r="4819" spans="1:11">
      <c r="A4819" t="s">
        <v>1597</v>
      </c>
      <c r="B4819" s="391" t="s">
        <v>1308</v>
      </c>
      <c r="C4819" s="359">
        <v>0</v>
      </c>
      <c r="D4819" s="359">
        <v>1</v>
      </c>
      <c r="E4819" s="359">
        <v>0</v>
      </c>
      <c r="F4819" s="359">
        <v>34</v>
      </c>
      <c r="G4819" s="359">
        <v>0</v>
      </c>
      <c r="H4819" s="359">
        <v>2</v>
      </c>
      <c r="I4819" s="359">
        <v>111</v>
      </c>
      <c r="J4819" t="s">
        <v>733</v>
      </c>
      <c r="K4819" t="str">
        <f>INDEX('Planning Periods'!$O$2:$O$540,MATCH('Table B Values'!A4819,'Planning Periods'!$A$2:$A$540,0))</f>
        <v>Santa Barbara County</v>
      </c>
    </row>
    <row r="4820" spans="1:11">
      <c r="A4820" t="s">
        <v>1598</v>
      </c>
      <c r="B4820" s="391" t="s">
        <v>1308</v>
      </c>
      <c r="C4820" s="359">
        <v>113</v>
      </c>
      <c r="D4820" s="359">
        <v>13</v>
      </c>
      <c r="E4820" s="359">
        <v>201</v>
      </c>
      <c r="F4820" s="359">
        <v>14</v>
      </c>
      <c r="G4820" s="359">
        <v>48</v>
      </c>
      <c r="H4820" s="359">
        <v>11</v>
      </c>
      <c r="I4820" s="359">
        <v>1615</v>
      </c>
      <c r="J4820" t="s">
        <v>733</v>
      </c>
      <c r="K4820" t="str">
        <f>INDEX('Planning Periods'!$O$2:$O$540,MATCH('Table B Values'!A4820,'Planning Periods'!$A$2:$A$540,0))</f>
        <v>Santa Clara County</v>
      </c>
    </row>
    <row r="4821" spans="1:11">
      <c r="A4821" t="s">
        <v>1599</v>
      </c>
      <c r="B4821" s="391" t="s">
        <v>1308</v>
      </c>
      <c r="C4821" s="359">
        <v>0</v>
      </c>
      <c r="D4821" s="359">
        <v>0</v>
      </c>
      <c r="E4821" s="359">
        <v>0</v>
      </c>
      <c r="F4821" s="359">
        <v>0</v>
      </c>
      <c r="G4821" s="359">
        <v>0</v>
      </c>
      <c r="H4821" s="359">
        <v>0</v>
      </c>
      <c r="I4821" s="359">
        <v>71</v>
      </c>
      <c r="J4821" t="s">
        <v>733</v>
      </c>
      <c r="K4821" t="str">
        <f>INDEX('Planning Periods'!$O$2:$O$540,MATCH('Table B Values'!A4821,'Planning Periods'!$A$2:$A$540,0))</f>
        <v>Santa Clara County</v>
      </c>
    </row>
    <row r="4822" spans="1:11">
      <c r="A4822" t="s">
        <v>1600</v>
      </c>
      <c r="B4822" s="391" t="s">
        <v>1308</v>
      </c>
      <c r="C4822" s="359">
        <v>0</v>
      </c>
      <c r="D4822" s="359">
        <v>0</v>
      </c>
      <c r="E4822" s="359">
        <v>0</v>
      </c>
      <c r="F4822" s="359">
        <v>0</v>
      </c>
      <c r="G4822" s="359">
        <v>0</v>
      </c>
      <c r="H4822" s="359">
        <v>0</v>
      </c>
      <c r="I4822" s="359">
        <v>56</v>
      </c>
      <c r="J4822" t="s">
        <v>733</v>
      </c>
      <c r="K4822" t="str">
        <f>INDEX('Planning Periods'!$O$2:$O$540,MATCH('Table B Values'!A4822,'Planning Periods'!$A$2:$A$540,0))</f>
        <v>Los Angeles County</v>
      </c>
    </row>
    <row r="4823" spans="1:11">
      <c r="A4823" t="s">
        <v>1601</v>
      </c>
      <c r="B4823" s="391" t="s">
        <v>1308</v>
      </c>
      <c r="C4823" s="359">
        <v>0</v>
      </c>
      <c r="D4823" s="359">
        <v>0</v>
      </c>
      <c r="E4823" s="359">
        <v>1</v>
      </c>
      <c r="F4823" s="359">
        <v>0</v>
      </c>
      <c r="G4823" s="359">
        <v>2</v>
      </c>
      <c r="H4823" s="359">
        <v>0</v>
      </c>
      <c r="I4823" s="359">
        <v>0</v>
      </c>
      <c r="J4823" t="s">
        <v>733</v>
      </c>
      <c r="K4823" t="str">
        <f>INDEX('Planning Periods'!$O$2:$O$540,MATCH('Table B Values'!A4823,'Planning Periods'!$A$2:$A$540,0))</f>
        <v>Los Angeles County</v>
      </c>
    </row>
    <row r="4824" spans="1:11">
      <c r="A4824" t="s">
        <v>1602</v>
      </c>
      <c r="B4824" s="391" t="s">
        <v>1308</v>
      </c>
      <c r="C4824" s="359">
        <v>0</v>
      </c>
      <c r="D4824" s="359">
        <v>0</v>
      </c>
      <c r="E4824" s="359">
        <v>184</v>
      </c>
      <c r="F4824" s="359">
        <v>194</v>
      </c>
      <c r="G4824" s="359">
        <v>0</v>
      </c>
      <c r="H4824" s="359">
        <v>0</v>
      </c>
      <c r="I4824" s="359">
        <v>14</v>
      </c>
      <c r="J4824" t="s">
        <v>733</v>
      </c>
      <c r="K4824" t="str">
        <f>INDEX('Planning Periods'!$O$2:$O$540,MATCH('Table B Values'!A4824,'Planning Periods'!$A$2:$A$540,0))</f>
        <v>Santa Barbara County</v>
      </c>
    </row>
    <row r="4825" spans="1:11">
      <c r="A4825" t="s">
        <v>1603</v>
      </c>
      <c r="B4825" s="391" t="s">
        <v>1308</v>
      </c>
      <c r="C4825" s="359">
        <v>0</v>
      </c>
      <c r="D4825" s="359">
        <v>0</v>
      </c>
      <c r="E4825" s="359">
        <v>0</v>
      </c>
      <c r="F4825" s="359">
        <v>0</v>
      </c>
      <c r="G4825" s="359">
        <v>0</v>
      </c>
      <c r="H4825" s="359">
        <v>0</v>
      </c>
      <c r="I4825" s="359">
        <v>58</v>
      </c>
      <c r="J4825" t="s">
        <v>733</v>
      </c>
      <c r="K4825" t="str">
        <f>INDEX('Planning Periods'!$O$2:$O$540,MATCH('Table B Values'!A4825,'Planning Periods'!$A$2:$A$540,0))</f>
        <v>Los Angeles County</v>
      </c>
    </row>
    <row r="4826" spans="1:11">
      <c r="A4826" t="s">
        <v>1604</v>
      </c>
      <c r="B4826" s="391" t="s">
        <v>1308</v>
      </c>
      <c r="C4826" s="359">
        <v>142</v>
      </c>
      <c r="D4826" s="359">
        <v>0</v>
      </c>
      <c r="E4826" s="359">
        <v>160</v>
      </c>
      <c r="F4826" s="359">
        <v>0</v>
      </c>
      <c r="G4826" s="359">
        <v>2</v>
      </c>
      <c r="H4826" s="359">
        <v>0</v>
      </c>
      <c r="I4826" s="359">
        <v>316</v>
      </c>
      <c r="J4826" t="s">
        <v>733</v>
      </c>
      <c r="K4826" t="str">
        <f>INDEX('Planning Periods'!$O$2:$O$540,MATCH('Table B Values'!A4826,'Planning Periods'!$A$2:$A$540,0))</f>
        <v>Sonoma County</v>
      </c>
    </row>
    <row r="4827" spans="1:11">
      <c r="A4827" t="s">
        <v>1605</v>
      </c>
      <c r="B4827" s="391" t="s">
        <v>1308</v>
      </c>
      <c r="C4827" s="359">
        <v>0</v>
      </c>
      <c r="D4827" s="359">
        <v>0</v>
      </c>
      <c r="E4827" s="359">
        <v>0</v>
      </c>
      <c r="F4827" s="359">
        <v>0</v>
      </c>
      <c r="G4827" s="359">
        <v>0</v>
      </c>
      <c r="H4827" s="359">
        <v>8</v>
      </c>
      <c r="I4827" s="359">
        <v>260</v>
      </c>
      <c r="J4827" t="s">
        <v>733</v>
      </c>
      <c r="K4827" t="str">
        <f>INDEX('Planning Periods'!$O$2:$O$540,MATCH('Table B Values'!A4827,'Planning Periods'!$A$2:$A$540,0))</f>
        <v>San Diego County</v>
      </c>
    </row>
    <row r="4828" spans="1:11">
      <c r="A4828" t="s">
        <v>1606</v>
      </c>
      <c r="B4828" s="391" t="s">
        <v>1308</v>
      </c>
      <c r="C4828" s="359">
        <v>3</v>
      </c>
      <c r="D4828" s="359">
        <v>0</v>
      </c>
      <c r="E4828" s="359">
        <v>2</v>
      </c>
      <c r="F4828" s="359">
        <v>0</v>
      </c>
      <c r="G4828" s="359">
        <v>0</v>
      </c>
      <c r="H4828" s="359">
        <v>27</v>
      </c>
      <c r="I4828" s="359">
        <v>69</v>
      </c>
      <c r="J4828" t="s">
        <v>733</v>
      </c>
      <c r="K4828" t="str">
        <f>INDEX('Planning Periods'!$O$2:$O$540,MATCH('Table B Values'!A4828,'Planning Periods'!$A$2:$A$540,0))</f>
        <v>Santa Clara County</v>
      </c>
    </row>
    <row r="4829" spans="1:11">
      <c r="A4829" t="s">
        <v>1607</v>
      </c>
      <c r="B4829" s="391" t="s">
        <v>1308</v>
      </c>
      <c r="C4829" s="359">
        <v>0</v>
      </c>
      <c r="D4829" s="359">
        <v>1</v>
      </c>
      <c r="E4829" s="359">
        <v>0</v>
      </c>
      <c r="F4829" s="359">
        <v>4</v>
      </c>
      <c r="G4829" s="359">
        <v>0</v>
      </c>
      <c r="H4829" s="359">
        <v>2</v>
      </c>
      <c r="I4829" s="359">
        <v>1</v>
      </c>
      <c r="J4829" t="s">
        <v>733</v>
      </c>
      <c r="K4829" t="str">
        <f>INDEX('Planning Periods'!$O$2:$O$540,MATCH('Table B Values'!A4829,'Planning Periods'!$A$2:$A$540,0))</f>
        <v>Marin County</v>
      </c>
    </row>
    <row r="4830" spans="1:11">
      <c r="A4830" t="s">
        <v>1608</v>
      </c>
      <c r="B4830" s="391" t="s">
        <v>1308</v>
      </c>
      <c r="C4830" s="359">
        <v>0</v>
      </c>
      <c r="D4830" s="359">
        <v>0</v>
      </c>
      <c r="E4830" s="359">
        <v>0</v>
      </c>
      <c r="F4830" s="359">
        <v>0</v>
      </c>
      <c r="G4830" s="359">
        <v>0</v>
      </c>
      <c r="H4830" s="359">
        <v>0</v>
      </c>
      <c r="I4830" s="359">
        <v>3</v>
      </c>
      <c r="J4830" t="s">
        <v>733</v>
      </c>
      <c r="K4830" t="str">
        <f>INDEX('Planning Periods'!$O$2:$O$540,MATCH('Table B Values'!A4830,'Planning Periods'!$A$2:$A$540,0))</f>
        <v>Orange County</v>
      </c>
    </row>
    <row r="4831" spans="1:11">
      <c r="A4831" t="s">
        <v>1609</v>
      </c>
      <c r="B4831" s="391" t="s">
        <v>1308</v>
      </c>
      <c r="C4831" s="359">
        <v>0</v>
      </c>
      <c r="D4831" s="359">
        <v>0</v>
      </c>
      <c r="E4831" s="359">
        <v>0</v>
      </c>
      <c r="F4831" s="359">
        <v>0</v>
      </c>
      <c r="G4831" s="359">
        <v>0</v>
      </c>
      <c r="H4831" s="359">
        <v>0</v>
      </c>
      <c r="I4831" s="359">
        <v>3</v>
      </c>
      <c r="J4831" t="s">
        <v>733</v>
      </c>
      <c r="K4831" t="str">
        <f>INDEX('Planning Periods'!$O$2:$O$540,MATCH('Table B Values'!A4831,'Planning Periods'!$A$2:$A$540,0))</f>
        <v>Sonoma County</v>
      </c>
    </row>
    <row r="4832" spans="1:11">
      <c r="A4832" t="s">
        <v>1610</v>
      </c>
      <c r="B4832" s="391" t="s">
        <v>1308</v>
      </c>
      <c r="C4832" s="359">
        <v>0</v>
      </c>
      <c r="D4832" s="359">
        <v>3</v>
      </c>
      <c r="E4832" s="359">
        <v>0</v>
      </c>
      <c r="F4832" s="359">
        <v>9</v>
      </c>
      <c r="G4832" s="359">
        <v>0</v>
      </c>
      <c r="H4832" s="359">
        <v>6</v>
      </c>
      <c r="I4832" s="359">
        <v>335</v>
      </c>
      <c r="J4832" t="s">
        <v>733</v>
      </c>
      <c r="K4832" t="str">
        <f>INDEX('Planning Periods'!$O$2:$O$540,MATCH('Table B Values'!A4832,'Planning Periods'!$A$2:$A$540,0))</f>
        <v>Shasta County</v>
      </c>
    </row>
    <row r="4833" spans="1:11">
      <c r="A4833" t="s">
        <v>1611</v>
      </c>
      <c r="B4833" s="391" t="s">
        <v>1308</v>
      </c>
      <c r="C4833" s="359">
        <v>30</v>
      </c>
      <c r="D4833" s="359">
        <v>0</v>
      </c>
      <c r="E4833" s="359">
        <v>0</v>
      </c>
      <c r="F4833" s="359">
        <v>1</v>
      </c>
      <c r="G4833" s="359">
        <v>0</v>
      </c>
      <c r="H4833" s="359">
        <v>27</v>
      </c>
      <c r="I4833" s="359">
        <v>18</v>
      </c>
      <c r="J4833" t="s">
        <v>733</v>
      </c>
      <c r="K4833" t="str">
        <f>INDEX('Planning Periods'!$O$2:$O$540,MATCH('Table B Values'!A4833,'Planning Periods'!$A$2:$A$540,0))</f>
        <v>Shasta County</v>
      </c>
    </row>
    <row r="4834" spans="1:11">
      <c r="A4834" t="s">
        <v>1612</v>
      </c>
      <c r="B4834" s="391" t="s">
        <v>1308</v>
      </c>
      <c r="C4834" s="359">
        <v>0</v>
      </c>
      <c r="D4834" s="359">
        <v>1</v>
      </c>
      <c r="E4834" s="359">
        <v>0</v>
      </c>
      <c r="F4834" s="359">
        <v>3</v>
      </c>
      <c r="G4834" s="359">
        <v>0</v>
      </c>
      <c r="H4834" s="359">
        <v>0</v>
      </c>
      <c r="I4834" s="359">
        <v>1</v>
      </c>
      <c r="J4834" t="s">
        <v>733</v>
      </c>
      <c r="K4834" t="str">
        <f>INDEX('Planning Periods'!$O$2:$O$540,MATCH('Table B Values'!A4834,'Planning Periods'!$A$2:$A$540,0))</f>
        <v>Sierra County</v>
      </c>
    </row>
    <row r="4835" spans="1:11">
      <c r="A4835" t="s">
        <v>1613</v>
      </c>
      <c r="B4835" s="391" t="s">
        <v>1308</v>
      </c>
      <c r="C4835" s="359">
        <v>0</v>
      </c>
      <c r="D4835" s="359">
        <v>0</v>
      </c>
      <c r="E4835" s="359">
        <v>0</v>
      </c>
      <c r="F4835" s="359">
        <v>5</v>
      </c>
      <c r="G4835" s="359">
        <v>0</v>
      </c>
      <c r="H4835" s="359">
        <v>0</v>
      </c>
      <c r="I4835" s="359">
        <v>4</v>
      </c>
      <c r="J4835" t="s">
        <v>733</v>
      </c>
      <c r="K4835" t="str">
        <f>INDEX('Planning Periods'!$O$2:$O$540,MATCH('Table B Values'!A4835,'Planning Periods'!$A$2:$A$540,0))</f>
        <v>Los Angeles County</v>
      </c>
    </row>
    <row r="4836" spans="1:11">
      <c r="A4836" t="s">
        <v>1614</v>
      </c>
      <c r="B4836" s="391" t="s">
        <v>1308</v>
      </c>
      <c r="C4836" s="359">
        <v>0</v>
      </c>
      <c r="D4836" s="359">
        <v>0</v>
      </c>
      <c r="E4836" s="359">
        <v>0</v>
      </c>
      <c r="F4836" s="359">
        <v>0</v>
      </c>
      <c r="G4836" s="359">
        <v>0</v>
      </c>
      <c r="H4836" s="359">
        <v>0</v>
      </c>
      <c r="I4836" s="359">
        <v>2</v>
      </c>
      <c r="J4836" t="s">
        <v>733</v>
      </c>
      <c r="K4836" t="str">
        <f>INDEX('Planning Periods'!$O$2:$O$540,MATCH('Table B Values'!A4836,'Planning Periods'!$A$2:$A$540,0))</f>
        <v>Los Angeles County</v>
      </c>
    </row>
    <row r="4837" spans="1:11">
      <c r="A4837" t="s">
        <v>1615</v>
      </c>
      <c r="B4837" s="391" t="s">
        <v>1308</v>
      </c>
      <c r="C4837" s="359">
        <v>0</v>
      </c>
      <c r="D4837" s="359">
        <v>0</v>
      </c>
      <c r="E4837" s="359">
        <v>0</v>
      </c>
      <c r="F4837" s="359">
        <v>0</v>
      </c>
      <c r="G4837" s="359">
        <v>0</v>
      </c>
      <c r="H4837" s="359">
        <v>3</v>
      </c>
      <c r="I4837" s="359">
        <v>14</v>
      </c>
      <c r="J4837" t="s">
        <v>733</v>
      </c>
      <c r="K4837" t="str">
        <f>INDEX('Planning Periods'!$O$2:$O$540,MATCH('Table B Values'!A4837,'Planning Periods'!$A$2:$A$540,0))</f>
        <v>Ventura County</v>
      </c>
    </row>
    <row r="4838" spans="1:11">
      <c r="A4838" t="s">
        <v>1616</v>
      </c>
      <c r="B4838" s="391" t="s">
        <v>1308</v>
      </c>
      <c r="C4838" s="359">
        <v>0</v>
      </c>
      <c r="D4838" s="359">
        <v>0</v>
      </c>
      <c r="E4838" s="359">
        <v>0</v>
      </c>
      <c r="F4838" s="359">
        <v>0</v>
      </c>
      <c r="G4838" s="359">
        <v>0</v>
      </c>
      <c r="H4838" s="359">
        <v>15</v>
      </c>
      <c r="I4838" s="359">
        <v>3</v>
      </c>
      <c r="J4838" t="s">
        <v>733</v>
      </c>
      <c r="K4838" t="str">
        <f>INDEX('Planning Periods'!$O$2:$O$540,MATCH('Table B Values'!A4838,'Planning Periods'!$A$2:$A$540,0))</f>
        <v>San Diego County</v>
      </c>
    </row>
    <row r="4839" spans="1:11">
      <c r="A4839" t="s">
        <v>1617</v>
      </c>
      <c r="B4839" s="391" t="s">
        <v>1308</v>
      </c>
      <c r="C4839" s="359">
        <v>0</v>
      </c>
      <c r="D4839" s="359">
        <v>1</v>
      </c>
      <c r="E4839" s="359">
        <v>0</v>
      </c>
      <c r="F4839" s="359">
        <v>10</v>
      </c>
      <c r="G4839" s="359">
        <v>0</v>
      </c>
      <c r="H4839" s="359">
        <v>2</v>
      </c>
      <c r="I4839" s="359">
        <v>19</v>
      </c>
      <c r="J4839" t="s">
        <v>733</v>
      </c>
      <c r="K4839" t="str">
        <f>INDEX('Planning Periods'!$O$2:$O$540,MATCH('Table B Values'!A4839,'Planning Periods'!$A$2:$A$540,0))</f>
        <v>Solano County</v>
      </c>
    </row>
    <row r="4840" spans="1:11">
      <c r="A4840" t="s">
        <v>1618</v>
      </c>
      <c r="B4840" s="391" t="s">
        <v>1308</v>
      </c>
      <c r="C4840" s="359">
        <v>0</v>
      </c>
      <c r="D4840" s="359">
        <v>1</v>
      </c>
      <c r="E4840" s="359">
        <v>0</v>
      </c>
      <c r="F4840" s="359">
        <v>0</v>
      </c>
      <c r="G4840" s="359">
        <v>0</v>
      </c>
      <c r="H4840" s="359">
        <v>0</v>
      </c>
      <c r="I4840" s="359">
        <v>10</v>
      </c>
      <c r="J4840" t="s">
        <v>733</v>
      </c>
      <c r="K4840" t="str">
        <f>INDEX('Planning Periods'!$O$2:$O$540,MATCH('Table B Values'!A4840,'Planning Periods'!$A$2:$A$540,0))</f>
        <v>Santa Barbara County</v>
      </c>
    </row>
    <row r="4841" spans="1:11">
      <c r="A4841" t="s">
        <v>1619</v>
      </c>
      <c r="B4841" s="391" t="s">
        <v>1308</v>
      </c>
      <c r="C4841" s="359">
        <v>0</v>
      </c>
      <c r="D4841" s="359">
        <v>0</v>
      </c>
      <c r="E4841" s="359">
        <v>0</v>
      </c>
      <c r="F4841" s="359">
        <v>0</v>
      </c>
      <c r="G4841" s="359">
        <v>0</v>
      </c>
      <c r="H4841" s="359">
        <v>7</v>
      </c>
      <c r="I4841" s="359">
        <v>3</v>
      </c>
      <c r="J4841" t="s">
        <v>733</v>
      </c>
      <c r="K4841" t="str">
        <f>INDEX('Planning Periods'!$O$2:$O$540,MATCH('Table B Values'!A4841,'Planning Periods'!$A$2:$A$540,0))</f>
        <v>Sonoma County</v>
      </c>
    </row>
    <row r="4842" spans="1:11">
      <c r="A4842" t="s">
        <v>1620</v>
      </c>
      <c r="B4842" s="391" t="s">
        <v>1308</v>
      </c>
      <c r="C4842" s="359">
        <v>0</v>
      </c>
      <c r="D4842" s="359">
        <v>0</v>
      </c>
      <c r="E4842" s="359">
        <v>0</v>
      </c>
      <c r="F4842" s="359">
        <v>0</v>
      </c>
      <c r="G4842" s="359">
        <v>0</v>
      </c>
      <c r="H4842" s="359">
        <v>63</v>
      </c>
      <c r="I4842" s="359">
        <v>128</v>
      </c>
      <c r="J4842" t="s">
        <v>733</v>
      </c>
      <c r="K4842" t="str">
        <f>INDEX('Planning Periods'!$O$2:$O$540,MATCH('Table B Values'!A4842,'Planning Periods'!$A$2:$A$540,0))</f>
        <v>Sonoma County</v>
      </c>
    </row>
    <row r="4843" spans="1:11">
      <c r="A4843" t="s">
        <v>1621</v>
      </c>
      <c r="B4843" s="391" t="s">
        <v>1308</v>
      </c>
      <c r="C4843" s="359">
        <v>0</v>
      </c>
      <c r="D4843" s="359">
        <v>0</v>
      </c>
      <c r="E4843" s="359">
        <v>0</v>
      </c>
      <c r="F4843" s="359">
        <v>0</v>
      </c>
      <c r="G4843" s="359">
        <v>0</v>
      </c>
      <c r="H4843" s="359">
        <v>1</v>
      </c>
      <c r="I4843" s="359">
        <v>1</v>
      </c>
      <c r="J4843" t="s">
        <v>733</v>
      </c>
      <c r="K4843" t="str">
        <f>INDEX('Planning Periods'!$O$2:$O$540,MATCH('Table B Values'!A4843,'Planning Periods'!$A$2:$A$540,0))</f>
        <v>Tuolumne County</v>
      </c>
    </row>
    <row r="4844" spans="1:11">
      <c r="A4844" t="s">
        <v>1622</v>
      </c>
      <c r="B4844" s="391" t="s">
        <v>1308</v>
      </c>
      <c r="C4844" s="359">
        <v>0</v>
      </c>
      <c r="D4844" s="359">
        <v>0</v>
      </c>
      <c r="E4844" s="359">
        <v>3</v>
      </c>
      <c r="F4844" s="359">
        <v>0</v>
      </c>
      <c r="G4844" s="359">
        <v>0</v>
      </c>
      <c r="H4844" s="359">
        <v>0</v>
      </c>
      <c r="I4844" s="359">
        <v>0</v>
      </c>
      <c r="J4844" t="s">
        <v>733</v>
      </c>
      <c r="K4844" t="str">
        <f>INDEX('Planning Periods'!$O$2:$O$540,MATCH('Table B Values'!A4844,'Planning Periods'!$A$2:$A$540,0))</f>
        <v>Los Angeles County</v>
      </c>
    </row>
    <row r="4845" spans="1:11">
      <c r="A4845" t="s">
        <v>1623</v>
      </c>
      <c r="B4845" s="391" t="s">
        <v>1308</v>
      </c>
      <c r="C4845" s="359">
        <v>0</v>
      </c>
      <c r="D4845" s="359">
        <v>0</v>
      </c>
      <c r="E4845" s="359">
        <v>0</v>
      </c>
      <c r="F4845" s="359">
        <v>0</v>
      </c>
      <c r="G4845" s="359">
        <v>0</v>
      </c>
      <c r="H4845" s="359">
        <v>0</v>
      </c>
      <c r="I4845" s="359">
        <v>6</v>
      </c>
      <c r="J4845" t="s">
        <v>733</v>
      </c>
      <c r="K4845" t="str">
        <f>INDEX('Planning Periods'!$O$2:$O$540,MATCH('Table B Values'!A4845,'Planning Periods'!$A$2:$A$540,0))</f>
        <v>Los Angeles County</v>
      </c>
    </row>
    <row r="4846" spans="1:11">
      <c r="A4846" t="s">
        <v>1624</v>
      </c>
      <c r="B4846" s="391" t="s">
        <v>1308</v>
      </c>
      <c r="C4846" s="359">
        <v>0</v>
      </c>
      <c r="D4846" s="359">
        <v>0</v>
      </c>
      <c r="E4846" s="359">
        <v>0</v>
      </c>
      <c r="F4846" s="359">
        <v>6</v>
      </c>
      <c r="G4846" s="359">
        <v>0</v>
      </c>
      <c r="H4846" s="359">
        <v>14</v>
      </c>
      <c r="I4846" s="359">
        <v>6</v>
      </c>
      <c r="J4846" t="s">
        <v>733</v>
      </c>
      <c r="K4846" t="str">
        <f>INDEX('Planning Periods'!$O$2:$O$540,MATCH('Table B Values'!A4846,'Planning Periods'!$A$2:$A$540,0))</f>
        <v>San Mateo County</v>
      </c>
    </row>
    <row r="4847" spans="1:11">
      <c r="A4847" t="s">
        <v>1625</v>
      </c>
      <c r="B4847" s="391" t="s">
        <v>1308</v>
      </c>
      <c r="C4847" s="359">
        <v>0</v>
      </c>
      <c r="D4847" s="359">
        <v>0</v>
      </c>
      <c r="E4847" s="359">
        <v>0</v>
      </c>
      <c r="F4847" s="359">
        <v>0</v>
      </c>
      <c r="G4847" s="359">
        <v>0</v>
      </c>
      <c r="H4847" s="359">
        <v>3</v>
      </c>
      <c r="I4847" s="359">
        <v>0</v>
      </c>
      <c r="J4847" t="s">
        <v>733</v>
      </c>
      <c r="K4847" t="str">
        <f>INDEX('Planning Periods'!$O$2:$O$540,MATCH('Table B Values'!A4847,'Planning Periods'!$A$2:$A$540,0))</f>
        <v>Orange County</v>
      </c>
    </row>
    <row r="4848" spans="1:11">
      <c r="A4848" t="s">
        <v>1626</v>
      </c>
      <c r="B4848" s="391" t="s">
        <v>1308</v>
      </c>
      <c r="C4848" s="359">
        <v>0</v>
      </c>
      <c r="D4848" s="359">
        <v>0</v>
      </c>
      <c r="E4848" s="359">
        <v>0</v>
      </c>
      <c r="F4848" s="359">
        <v>0</v>
      </c>
      <c r="G4848" s="359">
        <v>0</v>
      </c>
      <c r="H4848" s="359">
        <v>0</v>
      </c>
      <c r="I4848" s="359">
        <v>14</v>
      </c>
      <c r="J4848" t="s">
        <v>733</v>
      </c>
      <c r="K4848" t="str">
        <f>INDEX('Planning Periods'!$O$2:$O$540,MATCH('Table B Values'!A4848,'Planning Periods'!$A$2:$A$540,0))</f>
        <v>Solano County</v>
      </c>
    </row>
    <row r="4849" spans="1:11">
      <c r="A4849" t="s">
        <v>1627</v>
      </c>
      <c r="B4849" s="391" t="s">
        <v>1308</v>
      </c>
      <c r="C4849" s="359">
        <v>16</v>
      </c>
      <c r="D4849" s="359">
        <v>1</v>
      </c>
      <c r="E4849" s="359">
        <v>31</v>
      </c>
      <c r="F4849" s="359">
        <v>3</v>
      </c>
      <c r="G4849" s="359">
        <v>7</v>
      </c>
      <c r="H4849" s="359">
        <v>18</v>
      </c>
      <c r="I4849" s="359">
        <v>765</v>
      </c>
      <c r="J4849" t="s">
        <v>733</v>
      </c>
      <c r="K4849" t="str">
        <f>INDEX('Planning Periods'!$O$2:$O$540,MATCH('Table B Values'!A4849,'Planning Periods'!$A$2:$A$540,0))</f>
        <v>Santa Clara County</v>
      </c>
    </row>
    <row r="4850" spans="1:11">
      <c r="A4850" t="s">
        <v>1628</v>
      </c>
      <c r="B4850" s="391" t="s">
        <v>1308</v>
      </c>
      <c r="C4850" s="359">
        <v>0</v>
      </c>
      <c r="D4850" s="359">
        <v>0</v>
      </c>
      <c r="E4850" s="359">
        <v>0</v>
      </c>
      <c r="F4850" s="359">
        <v>0</v>
      </c>
      <c r="G4850" s="359">
        <v>0</v>
      </c>
      <c r="H4850" s="359">
        <v>7</v>
      </c>
      <c r="I4850" s="359">
        <v>0</v>
      </c>
      <c r="J4850" t="s">
        <v>733</v>
      </c>
      <c r="K4850" t="str">
        <f>INDEX('Planning Periods'!$O$2:$O$540,MATCH('Table B Values'!A4850,'Planning Periods'!$A$2:$A$540,0))</f>
        <v>Lassen County</v>
      </c>
    </row>
    <row r="4851" spans="1:11">
      <c r="A4851" t="s">
        <v>1629</v>
      </c>
      <c r="B4851" s="391" t="s">
        <v>1308</v>
      </c>
      <c r="C4851" s="359">
        <v>0</v>
      </c>
      <c r="D4851" s="359">
        <v>0</v>
      </c>
      <c r="E4851" s="359">
        <v>0</v>
      </c>
      <c r="F4851" s="359">
        <v>0</v>
      </c>
      <c r="G4851" s="359">
        <v>0</v>
      </c>
      <c r="H4851" s="359">
        <v>0</v>
      </c>
      <c r="I4851" s="359">
        <v>7</v>
      </c>
      <c r="J4851" t="s">
        <v>733</v>
      </c>
      <c r="K4851" t="str">
        <f>INDEX('Planning Periods'!$O$2:$O$540,MATCH('Table B Values'!A4851,'Planning Periods'!$A$2:$A$540,0))</f>
        <v>Amador County</v>
      </c>
    </row>
    <row r="4852" spans="1:11">
      <c r="A4852" t="s">
        <v>1630</v>
      </c>
      <c r="B4852" s="391" t="s">
        <v>1308</v>
      </c>
      <c r="C4852" s="359">
        <v>0</v>
      </c>
      <c r="D4852" s="359">
        <v>3</v>
      </c>
      <c r="E4852" s="359">
        <v>0</v>
      </c>
      <c r="F4852" s="359">
        <v>17</v>
      </c>
      <c r="G4852" s="359">
        <v>0</v>
      </c>
      <c r="H4852" s="359">
        <v>10</v>
      </c>
      <c r="I4852" s="359">
        <v>32</v>
      </c>
      <c r="J4852" t="s">
        <v>733</v>
      </c>
      <c r="K4852" t="str">
        <f>INDEX('Planning Periods'!$O$2:$O$540,MATCH('Table B Values'!A4852,'Planning Periods'!$A$2:$A$540,0))</f>
        <v>Tehama County</v>
      </c>
    </row>
    <row r="4853" spans="1:11">
      <c r="A4853" t="s">
        <v>1631</v>
      </c>
      <c r="B4853" s="391" t="s">
        <v>1308</v>
      </c>
      <c r="C4853" s="359">
        <v>0</v>
      </c>
      <c r="D4853" s="359">
        <v>0</v>
      </c>
      <c r="E4853" s="359">
        <v>0</v>
      </c>
      <c r="F4853" s="359">
        <v>0</v>
      </c>
      <c r="G4853" s="359">
        <v>0</v>
      </c>
      <c r="H4853" s="359">
        <v>0</v>
      </c>
      <c r="I4853" s="359">
        <v>117</v>
      </c>
      <c r="J4853" t="s">
        <v>733</v>
      </c>
      <c r="K4853" t="str">
        <f>INDEX('Planning Periods'!$O$2:$O$540,MATCH('Table B Values'!A4853,'Planning Periods'!$A$2:$A$540,0))</f>
        <v>Riverside County</v>
      </c>
    </row>
    <row r="4854" spans="1:11">
      <c r="A4854" t="s">
        <v>1632</v>
      </c>
      <c r="B4854" s="391" t="s">
        <v>1308</v>
      </c>
      <c r="C4854" s="359">
        <v>0</v>
      </c>
      <c r="D4854" s="359">
        <v>15</v>
      </c>
      <c r="E4854" s="359">
        <v>0</v>
      </c>
      <c r="F4854" s="359">
        <v>0</v>
      </c>
      <c r="G4854" s="359">
        <v>0</v>
      </c>
      <c r="H4854" s="359">
        <v>0</v>
      </c>
      <c r="I4854" s="359">
        <v>3</v>
      </c>
      <c r="J4854" t="s">
        <v>733</v>
      </c>
      <c r="K4854" t="str">
        <f>INDEX('Planning Periods'!$O$2:$O$540,MATCH('Table B Values'!A4854,'Planning Periods'!$A$2:$A$540,0))</f>
        <v>Los Angeles County</v>
      </c>
    </row>
    <row r="4855" spans="1:11">
      <c r="A4855" t="s">
        <v>1633</v>
      </c>
      <c r="B4855" s="391" t="s">
        <v>1308</v>
      </c>
      <c r="C4855" s="359">
        <v>0</v>
      </c>
      <c r="D4855" s="359">
        <v>0</v>
      </c>
      <c r="E4855" s="359">
        <v>0</v>
      </c>
      <c r="F4855" s="359">
        <v>0</v>
      </c>
      <c r="G4855" s="359">
        <v>0</v>
      </c>
      <c r="H4855" s="359">
        <v>0</v>
      </c>
      <c r="I4855" s="359">
        <v>36</v>
      </c>
      <c r="J4855" t="s">
        <v>733</v>
      </c>
      <c r="K4855" t="str">
        <f>INDEX('Planning Periods'!$O$2:$O$540,MATCH('Table B Values'!A4855,'Planning Periods'!$A$2:$A$540,0))</f>
        <v>Ventura County</v>
      </c>
    </row>
    <row r="4856" spans="1:11">
      <c r="A4856" t="s">
        <v>1634</v>
      </c>
      <c r="B4856" s="391" t="s">
        <v>1308</v>
      </c>
      <c r="C4856" s="359">
        <v>0</v>
      </c>
      <c r="D4856" s="359">
        <v>0</v>
      </c>
      <c r="E4856" s="359">
        <v>0</v>
      </c>
      <c r="F4856" s="359">
        <v>0</v>
      </c>
      <c r="G4856" s="359">
        <v>0</v>
      </c>
      <c r="H4856" s="359">
        <v>0</v>
      </c>
      <c r="I4856" s="359">
        <v>0</v>
      </c>
      <c r="J4856" t="s">
        <v>733</v>
      </c>
      <c r="K4856" t="str">
        <f>INDEX('Planning Periods'!$O$2:$O$540,MATCH('Table B Values'!A4856,'Planning Periods'!$A$2:$A$540,0))</f>
        <v>Marin County</v>
      </c>
    </row>
    <row r="4857" spans="1:11">
      <c r="A4857" t="s">
        <v>1635</v>
      </c>
      <c r="B4857" s="391" t="s">
        <v>1308</v>
      </c>
      <c r="C4857" s="359">
        <v>0</v>
      </c>
      <c r="D4857" s="359">
        <v>0</v>
      </c>
      <c r="E4857" s="359">
        <v>0</v>
      </c>
      <c r="F4857" s="359">
        <v>0</v>
      </c>
      <c r="G4857" s="359">
        <v>0</v>
      </c>
      <c r="H4857" s="359">
        <v>0</v>
      </c>
      <c r="I4857" s="359">
        <v>29</v>
      </c>
      <c r="J4857" t="s">
        <v>733</v>
      </c>
      <c r="K4857" t="str">
        <f>INDEX('Planning Periods'!$O$2:$O$540,MATCH('Table B Values'!A4857,'Planning Periods'!$A$2:$A$540,0))</f>
        <v>Los Angeles County</v>
      </c>
    </row>
    <row r="4858" spans="1:11">
      <c r="A4858" t="s">
        <v>1636</v>
      </c>
      <c r="B4858" s="391" t="s">
        <v>1308</v>
      </c>
      <c r="C4858" s="359">
        <v>0</v>
      </c>
      <c r="D4858" s="359">
        <v>0</v>
      </c>
      <c r="E4858" s="359">
        <v>0</v>
      </c>
      <c r="F4858" s="359">
        <v>0</v>
      </c>
      <c r="G4858" s="359">
        <v>0</v>
      </c>
      <c r="H4858" s="359">
        <v>0</v>
      </c>
      <c r="I4858" s="359">
        <v>1</v>
      </c>
      <c r="J4858" t="s">
        <v>733</v>
      </c>
      <c r="K4858" t="str">
        <f>INDEX('Planning Periods'!$O$2:$O$540,MATCH('Table B Values'!A4858,'Planning Periods'!$A$2:$A$540,0))</f>
        <v>Humboldt County</v>
      </c>
    </row>
    <row r="4859" spans="1:11">
      <c r="A4859" t="s">
        <v>1637</v>
      </c>
      <c r="B4859" s="391" t="s">
        <v>1308</v>
      </c>
      <c r="C4859" s="359">
        <v>0</v>
      </c>
      <c r="D4859" s="359">
        <v>0</v>
      </c>
      <c r="E4859" s="359">
        <v>0</v>
      </c>
      <c r="F4859" s="359">
        <v>0</v>
      </c>
      <c r="G4859" s="359">
        <v>0</v>
      </c>
      <c r="H4859" s="359">
        <v>0</v>
      </c>
      <c r="I4859" s="359">
        <v>0</v>
      </c>
      <c r="J4859" t="s">
        <v>733</v>
      </c>
      <c r="K4859" t="str">
        <f>INDEX('Planning Periods'!$O$2:$O$540,MATCH('Table B Values'!A4859,'Planning Periods'!$A$2:$A$540,0))</f>
        <v>Trinity County</v>
      </c>
    </row>
    <row r="4860" spans="1:11">
      <c r="A4860" t="s">
        <v>1638</v>
      </c>
      <c r="B4860" s="391" t="s">
        <v>1308</v>
      </c>
      <c r="C4860" s="359">
        <v>0</v>
      </c>
      <c r="D4860" s="359">
        <v>0</v>
      </c>
      <c r="E4860" s="359">
        <v>3</v>
      </c>
      <c r="F4860" s="359">
        <v>1</v>
      </c>
      <c r="G4860" s="359">
        <v>0</v>
      </c>
      <c r="H4860" s="359">
        <v>0</v>
      </c>
      <c r="I4860" s="359">
        <v>57</v>
      </c>
      <c r="J4860" t="s">
        <v>733</v>
      </c>
      <c r="K4860" t="str">
        <f>INDEX('Planning Periods'!$O$2:$O$540,MATCH('Table B Values'!A4860,'Planning Periods'!$A$2:$A$540,0))</f>
        <v>Nevada County</v>
      </c>
    </row>
    <row r="4861" spans="1:11">
      <c r="A4861" t="s">
        <v>1639</v>
      </c>
      <c r="B4861" s="391" t="s">
        <v>1308</v>
      </c>
      <c r="C4861" s="359">
        <v>0</v>
      </c>
      <c r="D4861" s="359">
        <v>0</v>
      </c>
      <c r="E4861" s="359">
        <v>0</v>
      </c>
      <c r="F4861" s="359">
        <v>0</v>
      </c>
      <c r="G4861" s="359">
        <v>0</v>
      </c>
      <c r="H4861" s="359">
        <v>0</v>
      </c>
      <c r="I4861" s="359">
        <v>16</v>
      </c>
      <c r="J4861" t="s">
        <v>733</v>
      </c>
      <c r="K4861" t="str">
        <f>INDEX('Planning Periods'!$O$2:$O$540,MATCH('Table B Values'!A4861,'Planning Periods'!$A$2:$A$540,0))</f>
        <v>Tuolumne County</v>
      </c>
    </row>
    <row r="4862" spans="1:11">
      <c r="A4862" t="s">
        <v>1640</v>
      </c>
      <c r="B4862" s="391" t="s">
        <v>1308</v>
      </c>
      <c r="C4862" s="359">
        <v>0</v>
      </c>
      <c r="D4862" s="359">
        <v>2</v>
      </c>
      <c r="E4862" s="359">
        <v>0</v>
      </c>
      <c r="F4862" s="359">
        <v>0</v>
      </c>
      <c r="G4862" s="359">
        <v>0</v>
      </c>
      <c r="H4862" s="359">
        <v>0</v>
      </c>
      <c r="I4862" s="359">
        <v>5</v>
      </c>
      <c r="J4862" t="s">
        <v>733</v>
      </c>
      <c r="K4862" t="str">
        <f>INDEX('Planning Periods'!$O$2:$O$540,MATCH('Table B Values'!A4862,'Planning Periods'!$A$2:$A$540,0))</f>
        <v>Orange County</v>
      </c>
    </row>
    <row r="4863" spans="1:11">
      <c r="A4863" t="s">
        <v>1641</v>
      </c>
      <c r="B4863" s="391" t="s">
        <v>1308</v>
      </c>
      <c r="C4863" s="359">
        <v>0</v>
      </c>
      <c r="D4863" s="359">
        <v>0</v>
      </c>
      <c r="E4863" s="359">
        <v>0</v>
      </c>
      <c r="F4863" s="359">
        <v>0</v>
      </c>
      <c r="G4863" s="359">
        <v>0</v>
      </c>
      <c r="H4863" s="359">
        <v>3</v>
      </c>
      <c r="I4863" s="359">
        <v>0</v>
      </c>
      <c r="J4863" t="s">
        <v>733</v>
      </c>
      <c r="K4863" t="str">
        <f>INDEX('Planning Periods'!$O$2:$O$540,MATCH('Table B Values'!A4863,'Planning Periods'!$A$2:$A$540,0))</f>
        <v>San Bernardino County</v>
      </c>
    </row>
    <row r="4864" spans="1:11">
      <c r="A4864" t="s">
        <v>1642</v>
      </c>
      <c r="B4864" s="391" t="s">
        <v>1308</v>
      </c>
      <c r="C4864" s="359">
        <v>0</v>
      </c>
      <c r="D4864" s="359">
        <v>0</v>
      </c>
      <c r="E4864" s="359">
        <v>0</v>
      </c>
      <c r="F4864" s="359">
        <v>0</v>
      </c>
      <c r="G4864" s="359">
        <v>0</v>
      </c>
      <c r="H4864" s="359">
        <v>3</v>
      </c>
      <c r="I4864" s="359">
        <v>3</v>
      </c>
      <c r="J4864" t="s">
        <v>733</v>
      </c>
      <c r="K4864" t="str">
        <f>INDEX('Planning Periods'!$O$2:$O$540,MATCH('Table B Values'!A4864,'Planning Periods'!$A$2:$A$540,0))</f>
        <v>Mendocino County</v>
      </c>
    </row>
    <row r="4865" spans="1:11">
      <c r="A4865" t="s">
        <v>1643</v>
      </c>
      <c r="B4865" s="391" t="s">
        <v>1308</v>
      </c>
      <c r="C4865" s="359">
        <v>0</v>
      </c>
      <c r="D4865" s="359">
        <v>0</v>
      </c>
      <c r="E4865" s="359">
        <v>0</v>
      </c>
      <c r="F4865" s="359">
        <v>0</v>
      </c>
      <c r="G4865" s="359">
        <v>0</v>
      </c>
      <c r="H4865" s="359">
        <v>17</v>
      </c>
      <c r="I4865" s="359">
        <v>0</v>
      </c>
      <c r="J4865" t="s">
        <v>733</v>
      </c>
      <c r="K4865" t="str">
        <f>INDEX('Planning Periods'!$O$2:$O$540,MATCH('Table B Values'!A4865,'Planning Periods'!$A$2:$A$540,0))</f>
        <v>Alameda County</v>
      </c>
    </row>
    <row r="4866" spans="1:11">
      <c r="A4866" t="s">
        <v>1644</v>
      </c>
      <c r="B4866" s="391" t="s">
        <v>1308</v>
      </c>
      <c r="C4866" s="359">
        <v>0</v>
      </c>
      <c r="D4866" s="359">
        <v>0</v>
      </c>
      <c r="E4866" s="359">
        <v>0</v>
      </c>
      <c r="F4866" s="359">
        <v>0</v>
      </c>
      <c r="G4866" s="359">
        <v>0</v>
      </c>
      <c r="H4866" s="359">
        <v>14</v>
      </c>
      <c r="I4866" s="359">
        <v>9</v>
      </c>
      <c r="J4866" t="s">
        <v>733</v>
      </c>
      <c r="K4866" t="str">
        <f>INDEX('Planning Periods'!$O$2:$O$540,MATCH('Table B Values'!A4866,'Planning Periods'!$A$2:$A$540,0))</f>
        <v>San Bernardino County</v>
      </c>
    </row>
    <row r="4867" spans="1:11">
      <c r="A4867" t="s">
        <v>1645</v>
      </c>
      <c r="B4867" s="391" t="s">
        <v>1308</v>
      </c>
      <c r="C4867" s="359">
        <v>0</v>
      </c>
      <c r="D4867" s="359">
        <v>0</v>
      </c>
      <c r="E4867" s="359">
        <v>0</v>
      </c>
      <c r="F4867" s="359">
        <v>1</v>
      </c>
      <c r="G4867" s="359">
        <v>0</v>
      </c>
      <c r="H4867" s="359">
        <v>5</v>
      </c>
      <c r="I4867" s="359">
        <v>207</v>
      </c>
      <c r="J4867" t="s">
        <v>733</v>
      </c>
      <c r="K4867" t="str">
        <f>INDEX('Planning Periods'!$O$2:$O$540,MATCH('Table B Values'!A4867,'Planning Periods'!$A$2:$A$540,0))</f>
        <v>Solano County</v>
      </c>
    </row>
    <row r="4868" spans="1:11">
      <c r="A4868" t="s">
        <v>1646</v>
      </c>
      <c r="B4868" s="391" t="s">
        <v>1308</v>
      </c>
      <c r="C4868" s="359">
        <v>0</v>
      </c>
      <c r="D4868" s="359">
        <v>0</v>
      </c>
      <c r="E4868" s="359">
        <v>0</v>
      </c>
      <c r="F4868" s="359">
        <v>0</v>
      </c>
      <c r="G4868" s="359">
        <v>0</v>
      </c>
      <c r="H4868" s="359">
        <v>0</v>
      </c>
      <c r="I4868" s="359">
        <v>144</v>
      </c>
      <c r="J4868" t="s">
        <v>733</v>
      </c>
      <c r="K4868" t="str">
        <f>INDEX('Planning Periods'!$O$2:$O$540,MATCH('Table B Values'!A4868,'Planning Periods'!$A$2:$A$540,0))</f>
        <v>Solano County</v>
      </c>
    </row>
    <row r="4869" spans="1:11">
      <c r="A4869" t="s">
        <v>1647</v>
      </c>
      <c r="B4869" s="391" t="s">
        <v>1308</v>
      </c>
      <c r="C4869" s="359">
        <v>0</v>
      </c>
      <c r="D4869" s="359">
        <v>0</v>
      </c>
      <c r="E4869" s="359">
        <v>0</v>
      </c>
      <c r="F4869" s="359">
        <v>0</v>
      </c>
      <c r="G4869" s="359">
        <v>0</v>
      </c>
      <c r="H4869" s="359">
        <v>0</v>
      </c>
      <c r="I4869" s="359">
        <v>94</v>
      </c>
      <c r="J4869" t="s">
        <v>733</v>
      </c>
      <c r="K4869" t="str">
        <f>INDEX('Planning Periods'!$O$2:$O$540,MATCH('Table B Values'!A4869,'Planning Periods'!$A$2:$A$540,0))</f>
        <v>Ventura County</v>
      </c>
    </row>
    <row r="4870" spans="1:11">
      <c r="A4870" t="s">
        <v>1648</v>
      </c>
      <c r="B4870" s="391" t="s">
        <v>1308</v>
      </c>
      <c r="C4870" s="359">
        <v>0</v>
      </c>
      <c r="D4870" s="359">
        <v>1</v>
      </c>
      <c r="E4870" s="359">
        <v>0</v>
      </c>
      <c r="F4870" s="359">
        <v>5</v>
      </c>
      <c r="G4870" s="359">
        <v>0</v>
      </c>
      <c r="H4870" s="359">
        <v>8</v>
      </c>
      <c r="I4870" s="359">
        <v>6</v>
      </c>
      <c r="J4870" t="s">
        <v>733</v>
      </c>
      <c r="K4870" t="str">
        <f>INDEX('Planning Periods'!$O$2:$O$540,MATCH('Table B Values'!A4870,'Planning Periods'!$A$2:$A$540,0))</f>
        <v>Ventura County</v>
      </c>
    </row>
    <row r="4871" spans="1:11">
      <c r="A4871" t="s">
        <v>1649</v>
      </c>
      <c r="B4871" s="391" t="s">
        <v>1308</v>
      </c>
      <c r="C4871" s="359">
        <v>0</v>
      </c>
      <c r="D4871" s="359">
        <v>0</v>
      </c>
      <c r="E4871" s="359">
        <v>0</v>
      </c>
      <c r="F4871" s="359">
        <v>0</v>
      </c>
      <c r="G4871" s="359">
        <v>0</v>
      </c>
      <c r="H4871" s="359">
        <v>0</v>
      </c>
      <c r="I4871" s="359">
        <v>7</v>
      </c>
      <c r="J4871" t="s">
        <v>733</v>
      </c>
      <c r="K4871" t="str">
        <f>INDEX('Planning Periods'!$O$2:$O$540,MATCH('Table B Values'!A4871,'Planning Periods'!$A$2:$A$540,0))</f>
        <v>San Bernardino County</v>
      </c>
    </row>
    <row r="4872" spans="1:11">
      <c r="A4872" t="s">
        <v>1650</v>
      </c>
      <c r="B4872" s="391" t="s">
        <v>1308</v>
      </c>
      <c r="C4872" s="359">
        <v>0</v>
      </c>
      <c r="D4872" s="359">
        <v>2</v>
      </c>
      <c r="E4872" s="359">
        <v>0</v>
      </c>
      <c r="F4872" s="359">
        <v>2</v>
      </c>
      <c r="G4872" s="359">
        <v>0</v>
      </c>
      <c r="H4872" s="359">
        <v>2</v>
      </c>
      <c r="I4872" s="359">
        <v>3</v>
      </c>
      <c r="J4872" t="s">
        <v>733</v>
      </c>
      <c r="K4872" t="str">
        <f>INDEX('Planning Periods'!$O$2:$O$540,MATCH('Table B Values'!A4872,'Planning Periods'!$A$2:$A$540,0))</f>
        <v>Orange County</v>
      </c>
    </row>
    <row r="4873" spans="1:11">
      <c r="A4873" t="s">
        <v>1651</v>
      </c>
      <c r="B4873" s="391" t="s">
        <v>1308</v>
      </c>
      <c r="C4873" s="359">
        <v>0</v>
      </c>
      <c r="D4873" s="359">
        <v>0</v>
      </c>
      <c r="E4873" s="359">
        <v>59</v>
      </c>
      <c r="F4873" s="359">
        <v>0</v>
      </c>
      <c r="G4873" s="359">
        <v>0</v>
      </c>
      <c r="H4873" s="359">
        <v>0</v>
      </c>
      <c r="I4873" s="359">
        <v>168</v>
      </c>
      <c r="J4873" t="s">
        <v>733</v>
      </c>
      <c r="K4873" t="str">
        <f>INDEX('Planning Periods'!$O$2:$O$540,MATCH('Table B Values'!A4873,'Planning Periods'!$A$2:$A$540,0))</f>
        <v>San Diego County</v>
      </c>
    </row>
    <row r="4874" spans="1:11">
      <c r="A4874" t="s">
        <v>1652</v>
      </c>
      <c r="B4874" s="391" t="s">
        <v>1308</v>
      </c>
      <c r="C4874" s="359">
        <v>0</v>
      </c>
      <c r="D4874" s="359">
        <v>0</v>
      </c>
      <c r="E4874" s="359">
        <v>0</v>
      </c>
      <c r="F4874" s="359">
        <v>3</v>
      </c>
      <c r="G4874" s="359">
        <v>0</v>
      </c>
      <c r="H4874" s="359">
        <v>1</v>
      </c>
      <c r="I4874" s="359">
        <v>0</v>
      </c>
      <c r="J4874" t="s">
        <v>733</v>
      </c>
      <c r="K4874" t="str">
        <f>INDEX('Planning Periods'!$O$2:$O$540,MATCH('Table B Values'!A4874,'Planning Periods'!$A$2:$A$540,0))</f>
        <v>Los Angeles County</v>
      </c>
    </row>
    <row r="4875" spans="1:11">
      <c r="A4875" t="s">
        <v>1653</v>
      </c>
      <c r="B4875" s="391" t="s">
        <v>1308</v>
      </c>
      <c r="C4875" s="359">
        <v>0</v>
      </c>
      <c r="D4875" s="359">
        <v>0</v>
      </c>
      <c r="E4875" s="359">
        <v>0</v>
      </c>
      <c r="F4875" s="359">
        <v>4</v>
      </c>
      <c r="G4875" s="359">
        <v>0</v>
      </c>
      <c r="H4875" s="359">
        <v>7</v>
      </c>
      <c r="I4875" s="359">
        <v>2</v>
      </c>
      <c r="J4875" t="s">
        <v>733</v>
      </c>
      <c r="K4875" t="str">
        <f>INDEX('Planning Periods'!$O$2:$O$540,MATCH('Table B Values'!A4875,'Planning Periods'!$A$2:$A$540,0))</f>
        <v>Contra Costa County</v>
      </c>
    </row>
    <row r="4876" spans="1:11">
      <c r="A4876" t="s">
        <v>1654</v>
      </c>
      <c r="B4876" s="391" t="s">
        <v>1308</v>
      </c>
      <c r="C4876" s="359">
        <v>0</v>
      </c>
      <c r="D4876" s="359">
        <v>5</v>
      </c>
      <c r="E4876" s="359">
        <v>0</v>
      </c>
      <c r="F4876" s="359">
        <v>13</v>
      </c>
      <c r="G4876" s="359">
        <v>0</v>
      </c>
      <c r="H4876" s="359">
        <v>2</v>
      </c>
      <c r="I4876" s="359">
        <v>4</v>
      </c>
      <c r="J4876" t="s">
        <v>733</v>
      </c>
      <c r="K4876" t="str">
        <f>INDEX('Planning Periods'!$O$2:$O$540,MATCH('Table B Values'!A4876,'Planning Periods'!$A$2:$A$540,0))</f>
        <v>Los Angeles County</v>
      </c>
    </row>
    <row r="4877" spans="1:11">
      <c r="A4877" t="s">
        <v>1655</v>
      </c>
      <c r="B4877" s="391" t="s">
        <v>1308</v>
      </c>
      <c r="C4877" s="359">
        <v>2</v>
      </c>
      <c r="D4877" s="359">
        <v>0</v>
      </c>
      <c r="E4877" s="359">
        <v>3</v>
      </c>
      <c r="F4877" s="359">
        <v>0</v>
      </c>
      <c r="G4877" s="359">
        <v>0</v>
      </c>
      <c r="H4877" s="359">
        <v>0</v>
      </c>
      <c r="I4877" s="359">
        <v>45</v>
      </c>
      <c r="J4877" t="s">
        <v>733</v>
      </c>
      <c r="K4877" t="str">
        <f>INDEX('Planning Periods'!$O$2:$O$540,MATCH('Table B Values'!A4877,'Planning Periods'!$A$2:$A$540,0))</f>
        <v>Los Angeles County</v>
      </c>
    </row>
    <row r="4878" spans="1:11">
      <c r="A4878" t="s">
        <v>1656</v>
      </c>
      <c r="B4878" s="391" t="s">
        <v>1308</v>
      </c>
      <c r="C4878" s="359">
        <v>0</v>
      </c>
      <c r="D4878" s="359">
        <v>0</v>
      </c>
      <c r="E4878" s="359">
        <v>0</v>
      </c>
      <c r="F4878" s="359">
        <v>0</v>
      </c>
      <c r="G4878" s="359">
        <v>0</v>
      </c>
      <c r="H4878" s="359">
        <v>0</v>
      </c>
      <c r="I4878" s="359">
        <v>44</v>
      </c>
      <c r="J4878" t="s">
        <v>733</v>
      </c>
      <c r="K4878" t="str">
        <f>INDEX('Planning Periods'!$O$2:$O$540,MATCH('Table B Values'!A4878,'Planning Periods'!$A$2:$A$540,0))</f>
        <v>Orange County</v>
      </c>
    </row>
    <row r="4879" spans="1:11">
      <c r="A4879" t="s">
        <v>1657</v>
      </c>
      <c r="B4879" s="391" t="s">
        <v>1308</v>
      </c>
      <c r="C4879" s="359">
        <v>0</v>
      </c>
      <c r="D4879" s="359">
        <v>0</v>
      </c>
      <c r="E4879" s="359">
        <v>0</v>
      </c>
      <c r="F4879" s="359">
        <v>20</v>
      </c>
      <c r="G4879" s="359">
        <v>0</v>
      </c>
      <c r="H4879" s="359">
        <v>0</v>
      </c>
      <c r="I4879" s="359">
        <v>3</v>
      </c>
      <c r="J4879" t="s">
        <v>733</v>
      </c>
      <c r="K4879" t="str">
        <f>INDEX('Planning Periods'!$O$2:$O$540,MATCH('Table B Values'!A4879,'Planning Periods'!$A$2:$A$540,0))</f>
        <v>Los Angeles County</v>
      </c>
    </row>
    <row r="4880" spans="1:11">
      <c r="A4880" t="s">
        <v>1658</v>
      </c>
      <c r="B4880" s="391" t="s">
        <v>1308</v>
      </c>
      <c r="C4880" s="359">
        <v>0</v>
      </c>
      <c r="D4880" s="359">
        <v>0</v>
      </c>
      <c r="E4880" s="359">
        <v>0</v>
      </c>
      <c r="F4880" s="359">
        <v>0</v>
      </c>
      <c r="G4880" s="359">
        <v>0</v>
      </c>
      <c r="H4880" s="359">
        <v>1</v>
      </c>
      <c r="I4880" s="359">
        <v>2</v>
      </c>
      <c r="J4880" t="s">
        <v>733</v>
      </c>
      <c r="K4880" t="str">
        <f>INDEX('Planning Periods'!$O$2:$O$540,MATCH('Table B Values'!A4880,'Planning Periods'!$A$2:$A$540,0))</f>
        <v>Riverside County</v>
      </c>
    </row>
    <row r="4881" spans="1:11">
      <c r="A4881" t="s">
        <v>1659</v>
      </c>
      <c r="B4881" s="391" t="s">
        <v>1308</v>
      </c>
      <c r="C4881" s="359">
        <v>0</v>
      </c>
      <c r="D4881" s="359">
        <v>0</v>
      </c>
      <c r="E4881" s="359">
        <v>0</v>
      </c>
      <c r="F4881" s="359">
        <v>0</v>
      </c>
      <c r="G4881" s="359">
        <v>0</v>
      </c>
      <c r="H4881" s="359">
        <v>0</v>
      </c>
      <c r="I4881" s="359">
        <v>14</v>
      </c>
      <c r="J4881" t="s">
        <v>733</v>
      </c>
      <c r="K4881" t="str">
        <f>INDEX('Planning Periods'!$O$2:$O$540,MATCH('Table B Values'!A4881,'Planning Periods'!$A$2:$A$540,0))</f>
        <v>Colusa County</v>
      </c>
    </row>
    <row r="4882" spans="1:11">
      <c r="A4882" t="s">
        <v>1660</v>
      </c>
      <c r="B4882" s="391" t="s">
        <v>1308</v>
      </c>
      <c r="C4882" s="359">
        <v>0</v>
      </c>
      <c r="D4882" s="359">
        <v>0</v>
      </c>
      <c r="E4882" s="359">
        <v>0</v>
      </c>
      <c r="F4882" s="359">
        <v>2</v>
      </c>
      <c r="G4882" s="359">
        <v>0</v>
      </c>
      <c r="H4882" s="359">
        <v>4</v>
      </c>
      <c r="I4882" s="359">
        <v>0</v>
      </c>
      <c r="J4882" t="s">
        <v>733</v>
      </c>
      <c r="K4882" t="str">
        <f>INDEX('Planning Periods'!$O$2:$O$540,MATCH('Table B Values'!A4882,'Planning Periods'!$A$2:$A$540,0))</f>
        <v>Mendocino County</v>
      </c>
    </row>
    <row r="4883" spans="1:11">
      <c r="A4883" t="s">
        <v>1661</v>
      </c>
      <c r="B4883" s="391" t="s">
        <v>1308</v>
      </c>
      <c r="C4883" s="359">
        <v>0</v>
      </c>
      <c r="D4883" s="359">
        <v>0</v>
      </c>
      <c r="E4883" s="359">
        <v>24</v>
      </c>
      <c r="F4883" s="359">
        <v>2</v>
      </c>
      <c r="G4883" s="359">
        <v>0</v>
      </c>
      <c r="H4883" s="359">
        <v>16</v>
      </c>
      <c r="I4883" s="359">
        <v>3</v>
      </c>
      <c r="J4883" t="s">
        <v>733</v>
      </c>
      <c r="K4883" t="str">
        <f>INDEX('Planning Periods'!$O$2:$O$540,MATCH('Table B Values'!A4883,'Planning Periods'!$A$2:$A$540,0))</f>
        <v>Glenn County</v>
      </c>
    </row>
    <row r="4884" spans="1:11">
      <c r="A4884" t="s">
        <v>1662</v>
      </c>
      <c r="B4884" s="391" t="s">
        <v>1308</v>
      </c>
      <c r="C4884" s="359">
        <v>0</v>
      </c>
      <c r="D4884" s="359">
        <v>0</v>
      </c>
      <c r="E4884" s="359">
        <v>0</v>
      </c>
      <c r="F4884" s="359">
        <v>0</v>
      </c>
      <c r="G4884" s="359">
        <v>0</v>
      </c>
      <c r="H4884" s="359">
        <v>0</v>
      </c>
      <c r="I4884" s="359">
        <v>4</v>
      </c>
      <c r="J4884" t="s">
        <v>733</v>
      </c>
      <c r="K4884" t="str">
        <f>INDEX('Planning Periods'!$O$2:$O$540,MATCH('Table B Values'!A4884,'Planning Periods'!$A$2:$A$540,0))</f>
        <v>Sonoma County</v>
      </c>
    </row>
    <row r="4885" spans="1:11">
      <c r="A4885" t="s">
        <v>1663</v>
      </c>
      <c r="B4885" s="391" t="s">
        <v>1308</v>
      </c>
      <c r="C4885" s="359">
        <v>0</v>
      </c>
      <c r="D4885" s="359">
        <v>0</v>
      </c>
      <c r="E4885" s="359">
        <v>0</v>
      </c>
      <c r="F4885" s="359">
        <v>0</v>
      </c>
      <c r="G4885" s="359">
        <v>0</v>
      </c>
      <c r="H4885" s="359">
        <v>3</v>
      </c>
      <c r="I4885" s="359">
        <v>7</v>
      </c>
      <c r="J4885" t="s">
        <v>733</v>
      </c>
      <c r="K4885" t="str">
        <f>INDEX('Planning Periods'!$O$2:$O$540,MATCH('Table B Values'!A4885,'Planning Periods'!$A$2:$A$540,0))</f>
        <v>San Mateo County</v>
      </c>
    </row>
    <row r="4886" spans="1:11">
      <c r="A4886" t="s">
        <v>1664</v>
      </c>
      <c r="B4886" s="391" t="s">
        <v>1308</v>
      </c>
      <c r="C4886" s="359">
        <v>0</v>
      </c>
      <c r="D4886" s="359">
        <v>8</v>
      </c>
      <c r="E4886" s="359">
        <v>0</v>
      </c>
      <c r="F4886" s="359">
        <v>3</v>
      </c>
      <c r="G4886" s="359">
        <v>0</v>
      </c>
      <c r="H4886" s="359">
        <v>2</v>
      </c>
      <c r="I4886" s="359">
        <v>0</v>
      </c>
      <c r="J4886" t="s">
        <v>733</v>
      </c>
      <c r="K4886" t="str">
        <f>INDEX('Planning Periods'!$O$2:$O$540,MATCH('Table B Values'!A4886,'Planning Periods'!$A$2:$A$540,0))</f>
        <v>Orange County</v>
      </c>
    </row>
    <row r="4887" spans="1:11">
      <c r="A4887" t="s">
        <v>1665</v>
      </c>
      <c r="B4887" s="391" t="s">
        <v>1308</v>
      </c>
      <c r="C4887" s="359">
        <v>0</v>
      </c>
      <c r="D4887" s="359">
        <v>0</v>
      </c>
      <c r="E4887" s="359">
        <v>0</v>
      </c>
      <c r="F4887" s="359">
        <v>0</v>
      </c>
      <c r="G4887" s="359">
        <v>0</v>
      </c>
      <c r="H4887" s="359">
        <v>0</v>
      </c>
      <c r="I4887" s="359">
        <v>2</v>
      </c>
      <c r="J4887" t="s">
        <v>733</v>
      </c>
      <c r="K4887" t="str">
        <f>INDEX('Planning Periods'!$O$2:$O$540,MATCH('Table B Values'!A4887,'Planning Periods'!$A$2:$A$540,0))</f>
        <v>Napa County</v>
      </c>
    </row>
    <row r="4888" spans="1:11">
      <c r="A4888" t="s">
        <v>1666</v>
      </c>
      <c r="B4888" s="391" t="s">
        <v>1308</v>
      </c>
      <c r="C4888" s="359">
        <v>0</v>
      </c>
      <c r="D4888" s="359">
        <v>0</v>
      </c>
      <c r="E4888" s="359">
        <v>0</v>
      </c>
      <c r="F4888" s="359">
        <v>9</v>
      </c>
      <c r="G4888" s="359">
        <v>0</v>
      </c>
      <c r="H4888" s="359">
        <v>0</v>
      </c>
      <c r="I4888" s="359">
        <v>10</v>
      </c>
      <c r="J4888" t="s">
        <v>733</v>
      </c>
      <c r="K4888" t="str">
        <f>INDEX('Planning Periods'!$O$2:$O$540,MATCH('Table B Values'!A4888,'Planning Periods'!$A$2:$A$540,0))</f>
        <v>San Bernardino County</v>
      </c>
    </row>
    <row r="4889" spans="1:11">
      <c r="A4889" t="s">
        <v>1667</v>
      </c>
      <c r="B4889" s="391" t="s">
        <v>1308</v>
      </c>
      <c r="C4889" s="359">
        <v>0</v>
      </c>
      <c r="D4889" s="359">
        <v>0</v>
      </c>
      <c r="E4889" s="359">
        <v>0</v>
      </c>
      <c r="F4889" s="359">
        <v>0</v>
      </c>
      <c r="G4889" s="359">
        <v>0</v>
      </c>
      <c r="H4889" s="359">
        <v>0</v>
      </c>
      <c r="I4889" s="359">
        <v>14</v>
      </c>
      <c r="J4889" t="s">
        <v>733</v>
      </c>
      <c r="K4889" t="str">
        <f>INDEX('Planning Periods'!$O$2:$O$540,MATCH('Table B Values'!A4889,'Planning Periods'!$A$2:$A$540,0))</f>
        <v>San Bernardino County</v>
      </c>
    </row>
    <row r="4890" spans="1:11">
      <c r="A4890" t="s">
        <v>1722</v>
      </c>
      <c r="B4890" s="391"/>
      <c r="C4890" s="359">
        <v>0</v>
      </c>
      <c r="D4890" s="359">
        <v>0</v>
      </c>
      <c r="E4890" s="359">
        <v>0</v>
      </c>
      <c r="F4890" s="359">
        <v>0</v>
      </c>
      <c r="G4890" s="359">
        <v>0</v>
      </c>
      <c r="H4890" s="359">
        <v>0</v>
      </c>
      <c r="I4890" s="359">
        <v>0</v>
      </c>
      <c r="J4890" t="s">
        <v>733</v>
      </c>
      <c r="K4890" t="s">
        <v>1723</v>
      </c>
    </row>
    <row r="4891" spans="1:11">
      <c r="A4891" t="s">
        <v>1810</v>
      </c>
      <c r="B4891" s="391"/>
      <c r="C4891" s="359">
        <v>0</v>
      </c>
      <c r="D4891" s="359">
        <v>0</v>
      </c>
      <c r="E4891" s="359">
        <v>0</v>
      </c>
      <c r="F4891" s="359">
        <v>0</v>
      </c>
      <c r="G4891" s="359">
        <v>0</v>
      </c>
      <c r="H4891" s="359">
        <v>0</v>
      </c>
      <c r="I4891" s="359">
        <v>0</v>
      </c>
      <c r="J4891" t="s">
        <v>733</v>
      </c>
      <c r="K4891" t="s">
        <v>1723</v>
      </c>
    </row>
    <row r="4892" spans="1:11">
      <c r="B4892" s="391"/>
      <c r="C4892" s="359"/>
      <c r="D4892" s="359"/>
      <c r="E4892" s="359"/>
      <c r="F4892" s="359"/>
      <c r="G4892" s="359"/>
      <c r="H4892" s="359"/>
      <c r="I4892" s="359"/>
    </row>
    <row r="4893" spans="1:11">
      <c r="B4893" s="391"/>
      <c r="C4893" s="359"/>
      <c r="D4893" s="359"/>
      <c r="E4893" s="359"/>
      <c r="F4893" s="359"/>
      <c r="G4893" s="359"/>
      <c r="H4893" s="359"/>
      <c r="I4893" s="359"/>
    </row>
    <row r="4894" spans="1:11">
      <c r="B4894" s="391"/>
      <c r="C4894" s="359"/>
      <c r="D4894" s="359"/>
      <c r="E4894" s="359"/>
      <c r="F4894" s="359"/>
      <c r="G4894" s="359"/>
      <c r="H4894" s="359"/>
      <c r="I4894" s="359"/>
    </row>
    <row r="4895" spans="1:11">
      <c r="B4895" s="391"/>
      <c r="C4895" s="359"/>
      <c r="D4895" s="359"/>
      <c r="E4895" s="359"/>
      <c r="F4895" s="359"/>
      <c r="G4895" s="359"/>
      <c r="H4895" s="359"/>
      <c r="I4895" s="359"/>
    </row>
    <row r="4896" spans="1:11">
      <c r="B4896" s="391"/>
      <c r="C4896" s="359"/>
      <c r="D4896" s="359"/>
      <c r="E4896" s="359"/>
      <c r="F4896" s="359"/>
      <c r="G4896" s="359"/>
      <c r="H4896" s="359"/>
      <c r="I4896" s="359"/>
    </row>
    <row r="4897" spans="2:9">
      <c r="B4897" s="391"/>
      <c r="C4897" s="359"/>
      <c r="D4897" s="359"/>
      <c r="E4897" s="359"/>
      <c r="F4897" s="359"/>
      <c r="G4897" s="359"/>
      <c r="H4897" s="359"/>
      <c r="I4897" s="359"/>
    </row>
    <row r="4898" spans="2:9">
      <c r="B4898" s="391"/>
      <c r="C4898" s="359"/>
      <c r="D4898" s="359"/>
      <c r="E4898" s="359"/>
      <c r="F4898" s="359"/>
      <c r="G4898" s="359"/>
      <c r="H4898" s="359"/>
      <c r="I4898" s="359"/>
    </row>
    <row r="4899" spans="2:9">
      <c r="B4899" s="391"/>
      <c r="C4899" s="359"/>
      <c r="D4899" s="359"/>
      <c r="E4899" s="359"/>
      <c r="F4899" s="359"/>
      <c r="G4899" s="359"/>
      <c r="H4899" s="359"/>
      <c r="I4899" s="359"/>
    </row>
    <row r="4900" spans="2:9">
      <c r="B4900" s="391"/>
      <c r="C4900" s="359"/>
      <c r="D4900" s="359"/>
      <c r="E4900" s="359"/>
      <c r="F4900" s="359"/>
      <c r="G4900" s="359"/>
      <c r="H4900" s="359"/>
      <c r="I4900" s="359"/>
    </row>
    <row r="4901" spans="2:9">
      <c r="B4901" s="391"/>
      <c r="C4901" s="359"/>
      <c r="D4901" s="359"/>
      <c r="E4901" s="359"/>
      <c r="F4901" s="359"/>
      <c r="G4901" s="359"/>
      <c r="H4901" s="359"/>
      <c r="I4901" s="359"/>
    </row>
    <row r="4902" spans="2:9">
      <c r="B4902" s="391"/>
      <c r="C4902" s="359"/>
      <c r="D4902" s="359"/>
      <c r="E4902" s="359"/>
      <c r="F4902" s="359"/>
      <c r="G4902" s="359"/>
      <c r="H4902" s="359"/>
      <c r="I4902" s="359"/>
    </row>
    <row r="4903" spans="2:9">
      <c r="B4903" s="391"/>
      <c r="C4903" s="359"/>
      <c r="D4903" s="359"/>
      <c r="E4903" s="359"/>
      <c r="F4903" s="359"/>
      <c r="G4903" s="359"/>
      <c r="H4903" s="359"/>
      <c r="I4903" s="359"/>
    </row>
    <row r="4904" spans="2:9">
      <c r="B4904" s="391"/>
      <c r="C4904" s="359"/>
      <c r="D4904" s="359"/>
      <c r="E4904" s="359"/>
      <c r="F4904" s="359"/>
      <c r="G4904" s="359"/>
      <c r="H4904" s="359"/>
      <c r="I4904" s="359"/>
    </row>
    <row r="4905" spans="2:9">
      <c r="B4905" s="391"/>
      <c r="C4905" s="359"/>
      <c r="D4905" s="359"/>
      <c r="E4905" s="359"/>
      <c r="F4905" s="359"/>
      <c r="G4905" s="359"/>
      <c r="H4905" s="359"/>
      <c r="I4905" s="359"/>
    </row>
    <row r="4906" spans="2:9">
      <c r="B4906" s="391"/>
      <c r="C4906" s="359"/>
      <c r="D4906" s="359"/>
      <c r="E4906" s="359"/>
      <c r="F4906" s="359"/>
      <c r="G4906" s="359"/>
      <c r="H4906" s="359"/>
      <c r="I4906" s="359"/>
    </row>
    <row r="4907" spans="2:9">
      <c r="B4907" s="391"/>
      <c r="C4907" s="359"/>
      <c r="D4907" s="359"/>
      <c r="E4907" s="359"/>
      <c r="F4907" s="359"/>
      <c r="G4907" s="359"/>
      <c r="H4907" s="359"/>
      <c r="I4907" s="359"/>
    </row>
    <row r="4908" spans="2:9">
      <c r="B4908" s="391"/>
      <c r="C4908" s="359"/>
      <c r="D4908" s="359"/>
      <c r="E4908" s="359"/>
      <c r="F4908" s="359"/>
      <c r="G4908" s="359"/>
      <c r="H4908" s="359"/>
      <c r="I4908" s="359"/>
    </row>
    <row r="4909" spans="2:9">
      <c r="B4909" s="391"/>
      <c r="C4909" s="359"/>
      <c r="D4909" s="359"/>
      <c r="E4909" s="359"/>
      <c r="F4909" s="359"/>
      <c r="G4909" s="359"/>
      <c r="H4909" s="359"/>
      <c r="I4909" s="359"/>
    </row>
    <row r="4910" spans="2:9">
      <c r="B4910" s="391"/>
      <c r="C4910" s="359"/>
      <c r="D4910" s="359"/>
      <c r="E4910" s="359"/>
      <c r="F4910" s="359"/>
      <c r="G4910" s="359"/>
      <c r="H4910" s="359"/>
      <c r="I4910" s="359"/>
    </row>
    <row r="4911" spans="2:9">
      <c r="B4911" s="391"/>
      <c r="C4911" s="359"/>
      <c r="D4911" s="359"/>
      <c r="E4911" s="359"/>
      <c r="F4911" s="359"/>
      <c r="G4911" s="359"/>
      <c r="H4911" s="359"/>
      <c r="I4911" s="359"/>
    </row>
    <row r="4912" spans="2:9">
      <c r="B4912" s="391"/>
      <c r="C4912" s="359"/>
      <c r="D4912" s="359"/>
      <c r="E4912" s="359"/>
      <c r="F4912" s="359"/>
      <c r="G4912" s="359"/>
      <c r="H4912" s="359"/>
      <c r="I4912" s="359"/>
    </row>
    <row r="4913" spans="2:9">
      <c r="B4913" s="391"/>
      <c r="C4913" s="359"/>
      <c r="D4913" s="359"/>
      <c r="E4913" s="359"/>
      <c r="F4913" s="359"/>
      <c r="G4913" s="359"/>
      <c r="H4913" s="359"/>
      <c r="I4913" s="359"/>
    </row>
    <row r="4914" spans="2:9">
      <c r="B4914" s="391"/>
      <c r="C4914" s="359"/>
      <c r="D4914" s="359"/>
      <c r="E4914" s="359"/>
      <c r="F4914" s="359"/>
      <c r="G4914" s="359"/>
      <c r="H4914" s="359"/>
      <c r="I4914" s="359"/>
    </row>
    <row r="4915" spans="2:9">
      <c r="B4915" s="391"/>
      <c r="C4915" s="359"/>
      <c r="D4915" s="359"/>
      <c r="E4915" s="359"/>
      <c r="F4915" s="359"/>
      <c r="G4915" s="359"/>
      <c r="H4915" s="359"/>
      <c r="I4915" s="359"/>
    </row>
    <row r="4916" spans="2:9">
      <c r="B4916" s="391"/>
      <c r="C4916" s="359"/>
      <c r="D4916" s="359"/>
      <c r="E4916" s="359"/>
      <c r="F4916" s="359"/>
      <c r="G4916" s="359"/>
      <c r="H4916" s="359"/>
      <c r="I4916" s="359"/>
    </row>
    <row r="4917" spans="2:9">
      <c r="B4917" s="391"/>
      <c r="C4917" s="359"/>
      <c r="D4917" s="359"/>
      <c r="E4917" s="359"/>
      <c r="F4917" s="359"/>
      <c r="G4917" s="359"/>
      <c r="H4917" s="359"/>
      <c r="I4917" s="359"/>
    </row>
    <row r="4918" spans="2:9">
      <c r="B4918" s="391"/>
      <c r="C4918" s="359"/>
      <c r="D4918" s="359"/>
      <c r="E4918" s="359"/>
      <c r="F4918" s="359"/>
      <c r="G4918" s="359"/>
      <c r="H4918" s="359"/>
      <c r="I4918" s="359"/>
    </row>
    <row r="4919" spans="2:9">
      <c r="B4919" s="391"/>
      <c r="C4919" s="359"/>
      <c r="D4919" s="359"/>
      <c r="E4919" s="359"/>
      <c r="F4919" s="359"/>
      <c r="G4919" s="359"/>
      <c r="H4919" s="359"/>
      <c r="I4919" s="359"/>
    </row>
    <row r="4920" spans="2:9">
      <c r="B4920" s="391"/>
      <c r="C4920" s="359"/>
      <c r="D4920" s="359"/>
      <c r="E4920" s="359"/>
      <c r="F4920" s="359"/>
      <c r="G4920" s="359"/>
      <c r="H4920" s="359"/>
      <c r="I4920" s="359"/>
    </row>
  </sheetData>
  <sortState xmlns:xlrd2="http://schemas.microsoft.com/office/spreadsheetml/2017/richdata2" ref="A2:L4345">
    <sortCondition ref="J2:J4345" customList="6th Cycle,5th Cycle,NULL,Projection Period"/>
    <sortCondition descending="1" ref="B2:B4345"/>
  </sortState>
  <phoneticPr fontId="8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Q540"/>
  <sheetViews>
    <sheetView zoomScale="70" zoomScaleNormal="70" zoomScalePageLayoutView="48" workbookViewId="0">
      <selection activeCell="E31" sqref="E31"/>
    </sheetView>
  </sheetViews>
  <sheetFormatPr defaultColWidth="8.6640625" defaultRowHeight="14.4"/>
  <cols>
    <col min="1" max="1" width="42.33203125" customWidth="1"/>
    <col min="2" max="2" width="24.44140625" bestFit="1" customWidth="1"/>
    <col min="3" max="3" width="38.6640625" customWidth="1"/>
    <col min="4" max="4" width="35.5546875" customWidth="1"/>
    <col min="5" max="5" width="50.44140625" style="15" customWidth="1"/>
    <col min="6" max="6" width="17.5546875" customWidth="1"/>
    <col min="7" max="7" width="12" customWidth="1"/>
    <col min="8" max="8" width="23.6640625" customWidth="1"/>
    <col min="9" max="9" width="19.33203125" customWidth="1"/>
    <col min="10" max="10" width="13.6640625" customWidth="1"/>
    <col min="11" max="11" width="15.33203125" customWidth="1"/>
    <col min="13" max="13" width="16.6640625" customWidth="1"/>
    <col min="14" max="14" width="35.5546875" customWidth="1"/>
    <col min="15" max="15" width="19.5546875" bestFit="1" customWidth="1"/>
    <col min="16" max="16" width="9.33203125" bestFit="1" customWidth="1"/>
    <col min="17" max="17" width="12.33203125" bestFit="1" customWidth="1"/>
  </cols>
  <sheetData>
    <row r="1" spans="1:17" s="9" customFormat="1" ht="86.4">
      <c r="A1" s="22" t="s">
        <v>388</v>
      </c>
      <c r="B1" s="22"/>
      <c r="C1" s="21" t="s">
        <v>1668</v>
      </c>
      <c r="D1" s="20" t="s">
        <v>1669</v>
      </c>
      <c r="E1" s="19"/>
      <c r="F1" s="9" t="s">
        <v>1670</v>
      </c>
      <c r="G1" s="9" t="s">
        <v>1671</v>
      </c>
      <c r="H1" s="9" t="s">
        <v>1672</v>
      </c>
      <c r="I1" s="9" t="s">
        <v>1673</v>
      </c>
      <c r="J1" s="9" t="s">
        <v>1674</v>
      </c>
      <c r="K1" s="9" t="s">
        <v>1675</v>
      </c>
      <c r="L1" s="9" t="s">
        <v>1676</v>
      </c>
      <c r="M1" s="9" t="s">
        <v>1677</v>
      </c>
      <c r="N1" s="20" t="s">
        <v>391</v>
      </c>
      <c r="O1" s="9" t="s">
        <v>765</v>
      </c>
      <c r="P1" s="9" t="s">
        <v>1678</v>
      </c>
      <c r="Q1" s="9" t="s">
        <v>1679</v>
      </c>
    </row>
    <row r="2" spans="1:17">
      <c r="A2" s="18" t="s">
        <v>1680</v>
      </c>
      <c r="B2" s="18" t="s">
        <v>1681</v>
      </c>
      <c r="C2" s="17" t="str">
        <f t="shared" ref="C2:C65" si="0">TEXT(I2,"mm/dd/yyyy")&amp;" - "&amp;TEXT(G2,"mm/dd/yyyy")</f>
        <v>07/21/1905 - 10/15/2029</v>
      </c>
      <c r="D2" s="17" t="str">
        <f>TEXT(F2,"mm/dd/yyyy")&amp;" - "&amp;TEXT(K2,"mm/dd/yyyy")</f>
        <v>06/30/2021 - 10/15/2029</v>
      </c>
      <c r="E2" s="16" t="str">
        <f t="shared" ref="E2:E65" si="1">(PROPER(A2))</f>
        <v>Adelanto</v>
      </c>
      <c r="F2" s="14">
        <v>44377</v>
      </c>
      <c r="G2" s="14">
        <v>47406</v>
      </c>
      <c r="H2">
        <f t="shared" ref="H2:H65" si="2">YEAR(F2)</f>
        <v>2021</v>
      </c>
      <c r="I2">
        <f t="shared" ref="I2:I65" si="3">YEAR(G2)</f>
        <v>2029</v>
      </c>
      <c r="J2" s="14">
        <v>44484</v>
      </c>
      <c r="K2" s="14">
        <v>47406</v>
      </c>
      <c r="L2">
        <f t="shared" ref="L2:L65" si="4">YEAR(J2)</f>
        <v>2021</v>
      </c>
      <c r="M2">
        <f t="shared" ref="M2:M65" si="5">YEAR(K2)</f>
        <v>2029</v>
      </c>
      <c r="N2" s="17" t="str">
        <f t="shared" ref="N2:N65" si="6">TEXT(J2,"mm/dd/yyyy")&amp;" - "&amp;TEXT(K2,"mm/dd/yyyy")</f>
        <v>10/15/2021 - 10/15/2029</v>
      </c>
      <c r="O2" t="s">
        <v>1681</v>
      </c>
      <c r="P2" t="s">
        <v>768</v>
      </c>
      <c r="Q2" s="391" t="str">
        <f t="shared" ref="Q2:Q65" si="7">TEXT(F2,"mm/dd/yyyy")&amp;"-"&amp;TEXT(J2-1,"mm/dd/yyyy")</f>
        <v>06/30/2021-10/14/2021</v>
      </c>
    </row>
    <row r="3" spans="1:17">
      <c r="A3" s="18" t="s">
        <v>1682</v>
      </c>
      <c r="B3" s="18" t="s">
        <v>1683</v>
      </c>
      <c r="C3" s="17" t="str">
        <f t="shared" si="0"/>
        <v>07/21/1905 - 10/15/2029</v>
      </c>
      <c r="D3" s="17" t="str">
        <f t="shared" ref="D3:D66" si="8">TEXT(J3,"mm/dd/yyyy")&amp;" - "&amp;TEXT(K3,"mm/dd/yyyy")</f>
        <v>10/15/2021 - 10/15/2029</v>
      </c>
      <c r="E3" s="16" t="str">
        <f t="shared" si="1"/>
        <v>Agoura Hills</v>
      </c>
      <c r="F3" s="14">
        <v>44377</v>
      </c>
      <c r="G3" s="14">
        <v>47406</v>
      </c>
      <c r="H3">
        <f t="shared" si="2"/>
        <v>2021</v>
      </c>
      <c r="I3">
        <f t="shared" si="3"/>
        <v>2029</v>
      </c>
      <c r="J3" s="14">
        <v>44484</v>
      </c>
      <c r="K3" s="14">
        <v>47406</v>
      </c>
      <c r="L3">
        <f t="shared" si="4"/>
        <v>2021</v>
      </c>
      <c r="M3">
        <f t="shared" si="5"/>
        <v>2029</v>
      </c>
      <c r="N3" s="17" t="str">
        <f t="shared" si="6"/>
        <v>10/15/2021 - 10/15/2029</v>
      </c>
      <c r="O3" t="s">
        <v>1683</v>
      </c>
      <c r="P3" t="s">
        <v>768</v>
      </c>
      <c r="Q3" s="391" t="str">
        <f t="shared" si="7"/>
        <v>06/30/2021-10/14/2021</v>
      </c>
    </row>
    <row r="4" spans="1:17">
      <c r="A4" s="18" t="s">
        <v>1307</v>
      </c>
      <c r="B4" s="18" t="s">
        <v>1684</v>
      </c>
      <c r="C4" s="17" t="str">
        <f t="shared" si="0"/>
        <v>07/22/1905 - 12/31/2030</v>
      </c>
      <c r="D4" s="17" t="str">
        <f t="shared" si="8"/>
        <v>01/31/2023 - 01/31/2031</v>
      </c>
      <c r="E4" s="16" t="str">
        <f t="shared" si="1"/>
        <v>Alameda</v>
      </c>
      <c r="F4" s="14">
        <v>44742</v>
      </c>
      <c r="G4" s="14">
        <v>47848</v>
      </c>
      <c r="H4">
        <f t="shared" si="2"/>
        <v>2022</v>
      </c>
      <c r="I4">
        <f t="shared" si="3"/>
        <v>2030</v>
      </c>
      <c r="J4" s="14">
        <v>44957</v>
      </c>
      <c r="K4" s="14">
        <v>47879</v>
      </c>
      <c r="L4">
        <f t="shared" si="4"/>
        <v>2023</v>
      </c>
      <c r="M4">
        <f t="shared" si="5"/>
        <v>2031</v>
      </c>
      <c r="N4" s="17" t="str">
        <f t="shared" si="6"/>
        <v>01/31/2023 - 01/31/2031</v>
      </c>
      <c r="O4" t="s">
        <v>1684</v>
      </c>
      <c r="P4" t="s">
        <v>768</v>
      </c>
      <c r="Q4" s="391" t="str">
        <f>TEXT(F4,"mm/dd/yyyy")&amp;"-"&amp;TEXT(J4-1,"mm/dd/yyyy")</f>
        <v>06/30/2022-01/30/2023</v>
      </c>
    </row>
    <row r="5" spans="1:17">
      <c r="A5" s="18" t="str">
        <f>B5</f>
        <v>Alameda County - Unincorporated</v>
      </c>
      <c r="B5" s="18" t="s">
        <v>1146</v>
      </c>
      <c r="C5" s="17" t="str">
        <f t="shared" si="0"/>
        <v>07/22/1905 - 12/31/2030</v>
      </c>
      <c r="D5" s="17" t="str">
        <f t="shared" si="8"/>
        <v>01/31/2023 - 01/31/2031</v>
      </c>
      <c r="E5" s="16" t="str">
        <f t="shared" si="1"/>
        <v>Alameda County - Unincorporated</v>
      </c>
      <c r="F5" s="14">
        <v>44742</v>
      </c>
      <c r="G5" s="14">
        <v>47848</v>
      </c>
      <c r="H5">
        <f t="shared" si="2"/>
        <v>2022</v>
      </c>
      <c r="I5">
        <f t="shared" si="3"/>
        <v>2030</v>
      </c>
      <c r="J5" s="14">
        <v>44957</v>
      </c>
      <c r="K5" s="14">
        <v>47879</v>
      </c>
      <c r="L5">
        <f t="shared" si="4"/>
        <v>2023</v>
      </c>
      <c r="M5">
        <f t="shared" si="5"/>
        <v>2031</v>
      </c>
      <c r="N5" s="17" t="str">
        <f t="shared" si="6"/>
        <v>01/31/2023 - 01/31/2031</v>
      </c>
      <c r="O5" t="s">
        <v>1684</v>
      </c>
      <c r="P5" t="s">
        <v>768</v>
      </c>
      <c r="Q5" s="391" t="str">
        <f t="shared" si="7"/>
        <v>06/30/2022-01/30/2023</v>
      </c>
    </row>
    <row r="6" spans="1:17">
      <c r="A6" s="18" t="s">
        <v>1310</v>
      </c>
      <c r="B6" s="18" t="s">
        <v>1684</v>
      </c>
      <c r="C6" s="17" t="str">
        <f t="shared" si="0"/>
        <v>07/22/1905 - 12/31/2030</v>
      </c>
      <c r="D6" s="17" t="str">
        <f t="shared" si="8"/>
        <v>01/31/2023 - 01/31/2031</v>
      </c>
      <c r="E6" s="16" t="str">
        <f t="shared" si="1"/>
        <v>Albany</v>
      </c>
      <c r="F6" s="14">
        <v>44742</v>
      </c>
      <c r="G6" s="14">
        <v>47848</v>
      </c>
      <c r="H6">
        <f t="shared" si="2"/>
        <v>2022</v>
      </c>
      <c r="I6">
        <f t="shared" si="3"/>
        <v>2030</v>
      </c>
      <c r="J6" s="14">
        <v>44957</v>
      </c>
      <c r="K6" s="14">
        <v>47879</v>
      </c>
      <c r="L6">
        <f t="shared" si="4"/>
        <v>2023</v>
      </c>
      <c r="M6">
        <f t="shared" si="5"/>
        <v>2031</v>
      </c>
      <c r="N6" s="17" t="str">
        <f t="shared" si="6"/>
        <v>01/31/2023 - 01/31/2031</v>
      </c>
      <c r="O6" t="s">
        <v>1684</v>
      </c>
      <c r="P6" t="s">
        <v>768</v>
      </c>
      <c r="Q6" s="391" t="str">
        <f t="shared" si="7"/>
        <v>06/30/2022-01/30/2023</v>
      </c>
    </row>
    <row r="7" spans="1:17">
      <c r="A7" s="18" t="s">
        <v>1311</v>
      </c>
      <c r="B7" s="18" t="s">
        <v>1683</v>
      </c>
      <c r="C7" s="17" t="str">
        <f t="shared" si="0"/>
        <v>07/21/1905 - 10/15/2029</v>
      </c>
      <c r="D7" s="17" t="str">
        <f t="shared" si="8"/>
        <v>10/15/2021 - 10/15/2029</v>
      </c>
      <c r="E7" s="16" t="str">
        <f t="shared" si="1"/>
        <v>Alhambra</v>
      </c>
      <c r="F7" s="14">
        <v>44377</v>
      </c>
      <c r="G7" s="14">
        <v>47406</v>
      </c>
      <c r="H7">
        <f t="shared" si="2"/>
        <v>2021</v>
      </c>
      <c r="I7">
        <f t="shared" si="3"/>
        <v>2029</v>
      </c>
      <c r="J7" s="14">
        <v>44484</v>
      </c>
      <c r="K7" s="14">
        <v>47406</v>
      </c>
      <c r="L7">
        <f t="shared" si="4"/>
        <v>2021</v>
      </c>
      <c r="M7">
        <f t="shared" si="5"/>
        <v>2029</v>
      </c>
      <c r="N7" s="17" t="str">
        <f t="shared" si="6"/>
        <v>10/15/2021 - 10/15/2029</v>
      </c>
      <c r="O7" t="s">
        <v>1683</v>
      </c>
      <c r="P7" t="s">
        <v>768</v>
      </c>
      <c r="Q7" s="391" t="str">
        <f t="shared" si="7"/>
        <v>06/30/2021-10/14/2021</v>
      </c>
    </row>
    <row r="8" spans="1:17">
      <c r="A8" s="18" t="s">
        <v>1685</v>
      </c>
      <c r="B8" s="18" t="s">
        <v>1686</v>
      </c>
      <c r="C8" s="17" t="str">
        <f t="shared" si="0"/>
        <v>07/21/1905 - 10/15/2029</v>
      </c>
      <c r="D8" s="17" t="str">
        <f t="shared" si="8"/>
        <v>10/15/2021 - 10/15/2029</v>
      </c>
      <c r="E8" s="16" t="str">
        <f t="shared" si="1"/>
        <v>Aliso Viejo</v>
      </c>
      <c r="F8" s="14">
        <v>44377</v>
      </c>
      <c r="G8" s="14">
        <v>47406</v>
      </c>
      <c r="H8">
        <f t="shared" si="2"/>
        <v>2021</v>
      </c>
      <c r="I8">
        <f t="shared" si="3"/>
        <v>2029</v>
      </c>
      <c r="J8" s="14">
        <v>44484</v>
      </c>
      <c r="K8" s="14">
        <v>47406</v>
      </c>
      <c r="L8">
        <f t="shared" si="4"/>
        <v>2021</v>
      </c>
      <c r="M8">
        <f t="shared" si="5"/>
        <v>2029</v>
      </c>
      <c r="N8" s="17" t="str">
        <f t="shared" si="6"/>
        <v>10/15/2021 - 10/15/2029</v>
      </c>
      <c r="O8" t="s">
        <v>1686</v>
      </c>
      <c r="P8" t="s">
        <v>768</v>
      </c>
      <c r="Q8" s="391" t="str">
        <f t="shared" si="7"/>
        <v>06/30/2021-10/14/2021</v>
      </c>
    </row>
    <row r="9" spans="1:17">
      <c r="A9" s="18" t="s">
        <v>1219</v>
      </c>
      <c r="B9" s="18" t="s">
        <v>1687</v>
      </c>
      <c r="C9" s="17" t="str">
        <f t="shared" si="0"/>
        <v>07/19/1905 - 06/15/2027</v>
      </c>
      <c r="D9" s="17" t="str">
        <f t="shared" si="8"/>
        <v>08/31/2019 - 08/31/2024</v>
      </c>
      <c r="E9" s="16" t="str">
        <f t="shared" si="1"/>
        <v>Alpine County - Unincorporated</v>
      </c>
      <c r="F9" s="14">
        <v>43466</v>
      </c>
      <c r="G9" s="14">
        <v>46553</v>
      </c>
      <c r="H9">
        <f t="shared" si="2"/>
        <v>2019</v>
      </c>
      <c r="I9">
        <f t="shared" si="3"/>
        <v>2027</v>
      </c>
      <c r="J9" s="14">
        <v>43708</v>
      </c>
      <c r="K9" s="14">
        <v>45535</v>
      </c>
      <c r="L9">
        <f t="shared" si="4"/>
        <v>2019</v>
      </c>
      <c r="M9">
        <f t="shared" si="5"/>
        <v>2024</v>
      </c>
      <c r="N9" s="17" t="str">
        <f t="shared" si="6"/>
        <v>08/31/2019 - 08/31/2024</v>
      </c>
      <c r="O9" t="s">
        <v>1687</v>
      </c>
      <c r="P9" s="14" t="s">
        <v>768</v>
      </c>
      <c r="Q9" s="391" t="str">
        <f t="shared" si="7"/>
        <v>01/01/2019-08/30/2019</v>
      </c>
    </row>
    <row r="10" spans="1:17">
      <c r="A10" s="18" t="s">
        <v>1688</v>
      </c>
      <c r="B10" s="18" t="s">
        <v>1689</v>
      </c>
      <c r="C10" s="17" t="str">
        <f t="shared" si="0"/>
        <v>07/19/1905 - 06/15/2027</v>
      </c>
      <c r="D10" s="17" t="str">
        <f t="shared" si="8"/>
        <v>08/31/2019 - 08/31/2024</v>
      </c>
      <c r="E10" s="16" t="str">
        <f t="shared" si="1"/>
        <v>Alturas</v>
      </c>
      <c r="F10" s="14">
        <v>43466</v>
      </c>
      <c r="G10" s="14">
        <v>46553</v>
      </c>
      <c r="H10">
        <f t="shared" si="2"/>
        <v>2019</v>
      </c>
      <c r="I10">
        <f t="shared" si="3"/>
        <v>2027</v>
      </c>
      <c r="J10" s="14">
        <v>43708</v>
      </c>
      <c r="K10" s="14">
        <v>45535</v>
      </c>
      <c r="L10">
        <f t="shared" si="4"/>
        <v>2019</v>
      </c>
      <c r="M10">
        <f t="shared" si="5"/>
        <v>2024</v>
      </c>
      <c r="N10" s="17" t="str">
        <f t="shared" si="6"/>
        <v>08/31/2019 - 08/31/2024</v>
      </c>
      <c r="O10" t="s">
        <v>1689</v>
      </c>
      <c r="P10" s="14" t="s">
        <v>768</v>
      </c>
      <c r="Q10" s="391" t="str">
        <f t="shared" si="7"/>
        <v>01/01/2019-08/30/2019</v>
      </c>
    </row>
    <row r="11" spans="1:17">
      <c r="A11" s="18" t="s">
        <v>1690</v>
      </c>
      <c r="B11" s="18" t="s">
        <v>1691</v>
      </c>
      <c r="C11" s="17" t="str">
        <f t="shared" si="0"/>
        <v>07/21/1905 - 09/15/2029</v>
      </c>
      <c r="D11" s="17" t="str">
        <f t="shared" si="8"/>
        <v>09/15/2021 - 09/15/2029</v>
      </c>
      <c r="E11" s="16" t="str">
        <f t="shared" si="1"/>
        <v>Amador City</v>
      </c>
      <c r="F11" s="14">
        <v>43465</v>
      </c>
      <c r="G11" s="14">
        <v>47376</v>
      </c>
      <c r="H11">
        <f t="shared" si="2"/>
        <v>2018</v>
      </c>
      <c r="I11">
        <f t="shared" si="3"/>
        <v>2029</v>
      </c>
      <c r="J11" s="14">
        <v>44454</v>
      </c>
      <c r="K11" s="14">
        <v>47376</v>
      </c>
      <c r="L11">
        <f t="shared" si="4"/>
        <v>2021</v>
      </c>
      <c r="M11">
        <f t="shared" si="5"/>
        <v>2029</v>
      </c>
      <c r="N11" s="17" t="str">
        <f t="shared" si="6"/>
        <v>09/15/2021 - 09/15/2029</v>
      </c>
      <c r="O11" t="s">
        <v>1691</v>
      </c>
      <c r="P11" t="s">
        <v>768</v>
      </c>
      <c r="Q11" s="391" t="str">
        <f t="shared" si="7"/>
        <v>12/31/2018-09/14/2021</v>
      </c>
    </row>
    <row r="12" spans="1:17">
      <c r="A12" s="18" t="str">
        <f>B12</f>
        <v>Amador County - Unincorporated</v>
      </c>
      <c r="B12" s="18" t="s">
        <v>945</v>
      </c>
      <c r="C12" s="17" t="str">
        <f t="shared" si="0"/>
        <v>07/21/1905 - 09/15/2029</v>
      </c>
      <c r="D12" s="17" t="str">
        <f t="shared" si="8"/>
        <v>09/15/2021 - 09/15/2029</v>
      </c>
      <c r="E12" s="16" t="str">
        <f t="shared" si="1"/>
        <v>Amador County - Unincorporated</v>
      </c>
      <c r="F12" s="14">
        <v>43465</v>
      </c>
      <c r="G12" s="14">
        <v>47376</v>
      </c>
      <c r="H12">
        <f t="shared" si="2"/>
        <v>2018</v>
      </c>
      <c r="I12">
        <f t="shared" si="3"/>
        <v>2029</v>
      </c>
      <c r="J12" s="14">
        <v>44454</v>
      </c>
      <c r="K12" s="14">
        <v>47376</v>
      </c>
      <c r="L12">
        <f t="shared" si="4"/>
        <v>2021</v>
      </c>
      <c r="M12">
        <f t="shared" si="5"/>
        <v>2029</v>
      </c>
      <c r="N12" s="17" t="str">
        <f t="shared" si="6"/>
        <v>09/15/2021 - 09/15/2029</v>
      </c>
      <c r="O12" t="s">
        <v>1691</v>
      </c>
      <c r="P12" t="s">
        <v>768</v>
      </c>
      <c r="Q12" s="391" t="str">
        <f t="shared" si="7"/>
        <v>12/31/2018-09/14/2021</v>
      </c>
    </row>
    <row r="13" spans="1:17">
      <c r="A13" s="18" t="s">
        <v>1314</v>
      </c>
      <c r="B13" s="18" t="s">
        <v>1692</v>
      </c>
      <c r="C13" s="17" t="str">
        <f t="shared" si="0"/>
        <v>07/22/1905 - 12/31/2030</v>
      </c>
      <c r="D13" s="17" t="str">
        <f t="shared" si="8"/>
        <v>01/31/2023 - 01/31/2031</v>
      </c>
      <c r="E13" s="16" t="str">
        <f t="shared" si="1"/>
        <v>American Canyon</v>
      </c>
      <c r="F13" s="14">
        <v>44742</v>
      </c>
      <c r="G13" s="14">
        <v>47848</v>
      </c>
      <c r="H13">
        <f t="shared" si="2"/>
        <v>2022</v>
      </c>
      <c r="I13">
        <f t="shared" si="3"/>
        <v>2030</v>
      </c>
      <c r="J13" s="14">
        <v>44957</v>
      </c>
      <c r="K13" s="14">
        <v>47879</v>
      </c>
      <c r="L13">
        <f t="shared" si="4"/>
        <v>2023</v>
      </c>
      <c r="M13">
        <f t="shared" si="5"/>
        <v>2031</v>
      </c>
      <c r="N13" s="17" t="str">
        <f t="shared" si="6"/>
        <v>01/31/2023 - 01/31/2031</v>
      </c>
      <c r="O13" t="s">
        <v>1692</v>
      </c>
      <c r="P13" t="s">
        <v>768</v>
      </c>
      <c r="Q13" s="391" t="str">
        <f t="shared" si="7"/>
        <v>06/30/2022-01/30/2023</v>
      </c>
    </row>
    <row r="14" spans="1:17">
      <c r="A14" s="18" t="s">
        <v>1315</v>
      </c>
      <c r="B14" s="18" t="s">
        <v>1686</v>
      </c>
      <c r="C14" s="17" t="str">
        <f t="shared" si="0"/>
        <v>07/21/1905 - 10/15/2029</v>
      </c>
      <c r="D14" s="17" t="str">
        <f t="shared" si="8"/>
        <v>10/15/2021 - 10/15/2029</v>
      </c>
      <c r="E14" s="16" t="str">
        <f t="shared" si="1"/>
        <v>Anaheim</v>
      </c>
      <c r="F14" s="14">
        <v>44377</v>
      </c>
      <c r="G14" s="14">
        <v>47406</v>
      </c>
      <c r="H14">
        <f t="shared" si="2"/>
        <v>2021</v>
      </c>
      <c r="I14">
        <f t="shared" si="3"/>
        <v>2029</v>
      </c>
      <c r="J14" s="14">
        <v>44484</v>
      </c>
      <c r="K14" s="14">
        <v>47406</v>
      </c>
      <c r="L14">
        <f t="shared" si="4"/>
        <v>2021</v>
      </c>
      <c r="M14">
        <f t="shared" si="5"/>
        <v>2029</v>
      </c>
      <c r="N14" s="17" t="str">
        <f t="shared" si="6"/>
        <v>10/15/2021 - 10/15/2029</v>
      </c>
      <c r="O14" t="s">
        <v>1686</v>
      </c>
      <c r="P14" t="s">
        <v>768</v>
      </c>
      <c r="Q14" s="391" t="str">
        <f t="shared" si="7"/>
        <v>06/30/2021-10/14/2021</v>
      </c>
    </row>
    <row r="15" spans="1:17">
      <c r="A15" s="18" t="s">
        <v>1316</v>
      </c>
      <c r="B15" s="18" t="s">
        <v>1693</v>
      </c>
      <c r="C15" s="17" t="str">
        <f t="shared" si="0"/>
        <v>07/20/1905 - 04/15/2028</v>
      </c>
      <c r="D15" s="17" t="str">
        <f t="shared" si="8"/>
        <v>04/15/2020 - 04/15/2028</v>
      </c>
      <c r="E15" s="16" t="str">
        <f t="shared" si="1"/>
        <v>Anderson</v>
      </c>
      <c r="F15" s="14">
        <v>43466</v>
      </c>
      <c r="G15" s="14">
        <v>46858</v>
      </c>
      <c r="H15">
        <f t="shared" si="2"/>
        <v>2019</v>
      </c>
      <c r="I15">
        <f t="shared" si="3"/>
        <v>2028</v>
      </c>
      <c r="J15" s="14">
        <v>43936</v>
      </c>
      <c r="K15" s="14">
        <v>46858</v>
      </c>
      <c r="L15">
        <f t="shared" si="4"/>
        <v>2020</v>
      </c>
      <c r="M15">
        <f t="shared" si="5"/>
        <v>2028</v>
      </c>
      <c r="N15" s="17" t="str">
        <f t="shared" si="6"/>
        <v>04/15/2020 - 04/15/2028</v>
      </c>
      <c r="O15" t="s">
        <v>1693</v>
      </c>
      <c r="P15" t="s">
        <v>768</v>
      </c>
      <c r="Q15" s="391" t="str">
        <f t="shared" si="7"/>
        <v>01/01/2019-04/14/2020</v>
      </c>
    </row>
    <row r="16" spans="1:17">
      <c r="A16" s="18" t="s">
        <v>1317</v>
      </c>
      <c r="B16" s="18" t="s">
        <v>1694</v>
      </c>
      <c r="C16" s="17" t="str">
        <f t="shared" si="0"/>
        <v>07/19/1905 - 06/15/2027</v>
      </c>
      <c r="D16" s="17" t="str">
        <f t="shared" si="8"/>
        <v>06/15/2019 - 06/15/2027</v>
      </c>
      <c r="E16" s="16" t="str">
        <f t="shared" si="1"/>
        <v>Angels Camp</v>
      </c>
      <c r="F16" s="14">
        <v>43466</v>
      </c>
      <c r="G16" s="14">
        <v>46553</v>
      </c>
      <c r="H16">
        <f t="shared" si="2"/>
        <v>2019</v>
      </c>
      <c r="I16">
        <f t="shared" si="3"/>
        <v>2027</v>
      </c>
      <c r="J16" s="14">
        <v>43631</v>
      </c>
      <c r="K16" s="14">
        <v>46553</v>
      </c>
      <c r="L16">
        <f t="shared" si="4"/>
        <v>2019</v>
      </c>
      <c r="M16">
        <f t="shared" si="5"/>
        <v>2027</v>
      </c>
      <c r="N16" s="17" t="str">
        <f t="shared" si="6"/>
        <v>06/15/2019 - 06/15/2027</v>
      </c>
      <c r="O16" t="s">
        <v>1694</v>
      </c>
      <c r="P16" s="14" t="s">
        <v>768</v>
      </c>
      <c r="Q16" s="391" t="str">
        <f t="shared" si="7"/>
        <v>01/01/2019-06/14/2019</v>
      </c>
    </row>
    <row r="17" spans="1:17">
      <c r="A17" s="18" t="s">
        <v>1318</v>
      </c>
      <c r="B17" s="18" t="s">
        <v>1695</v>
      </c>
      <c r="C17" s="17" t="str">
        <f t="shared" si="0"/>
        <v>07/22/1905 - 12/31/2030</v>
      </c>
      <c r="D17" s="17" t="str">
        <f t="shared" si="8"/>
        <v>01/31/2023 - 01/31/2031</v>
      </c>
      <c r="E17" s="16" t="str">
        <f t="shared" si="1"/>
        <v>Antioch</v>
      </c>
      <c r="F17" s="14">
        <v>44742</v>
      </c>
      <c r="G17" s="14">
        <v>47848</v>
      </c>
      <c r="H17">
        <f t="shared" si="2"/>
        <v>2022</v>
      </c>
      <c r="I17">
        <f t="shared" si="3"/>
        <v>2030</v>
      </c>
      <c r="J17" s="14">
        <v>44957</v>
      </c>
      <c r="K17" s="14">
        <v>47879</v>
      </c>
      <c r="L17">
        <f t="shared" si="4"/>
        <v>2023</v>
      </c>
      <c r="M17">
        <f t="shared" si="5"/>
        <v>2031</v>
      </c>
      <c r="N17" s="17" t="str">
        <f t="shared" si="6"/>
        <v>01/31/2023 - 01/31/2031</v>
      </c>
      <c r="O17" t="s">
        <v>1695</v>
      </c>
      <c r="P17" t="s">
        <v>768</v>
      </c>
      <c r="Q17" s="391" t="str">
        <f t="shared" si="7"/>
        <v>06/30/2022-01/30/2023</v>
      </c>
    </row>
    <row r="18" spans="1:17">
      <c r="A18" s="18" t="s">
        <v>1319</v>
      </c>
      <c r="B18" s="18" t="s">
        <v>1681</v>
      </c>
      <c r="C18" s="17" t="str">
        <f t="shared" si="0"/>
        <v>07/21/1905 - 10/15/2029</v>
      </c>
      <c r="D18" s="17" t="str">
        <f t="shared" si="8"/>
        <v>10/15/2021 - 10/15/2029</v>
      </c>
      <c r="E18" s="16" t="str">
        <f t="shared" si="1"/>
        <v>Apple Valley</v>
      </c>
      <c r="F18" s="14">
        <v>44377</v>
      </c>
      <c r="G18" s="14">
        <v>47406</v>
      </c>
      <c r="H18">
        <f t="shared" si="2"/>
        <v>2021</v>
      </c>
      <c r="I18">
        <f t="shared" si="3"/>
        <v>2029</v>
      </c>
      <c r="J18" s="14">
        <v>44484</v>
      </c>
      <c r="K18" s="14">
        <v>47406</v>
      </c>
      <c r="L18">
        <f t="shared" si="4"/>
        <v>2021</v>
      </c>
      <c r="M18">
        <f t="shared" si="5"/>
        <v>2029</v>
      </c>
      <c r="N18" s="17" t="str">
        <f t="shared" si="6"/>
        <v>10/15/2021 - 10/15/2029</v>
      </c>
      <c r="O18" t="s">
        <v>1681</v>
      </c>
      <c r="P18" t="s">
        <v>768</v>
      </c>
      <c r="Q18" s="391" t="str">
        <f t="shared" si="7"/>
        <v>06/30/2021-10/14/2021</v>
      </c>
    </row>
    <row r="19" spans="1:17">
      <c r="A19" s="18" t="s">
        <v>1320</v>
      </c>
      <c r="B19" s="18" t="s">
        <v>1683</v>
      </c>
      <c r="C19" s="17" t="str">
        <f t="shared" si="0"/>
        <v>07/21/1905 - 10/15/2029</v>
      </c>
      <c r="D19" s="17" t="str">
        <f t="shared" si="8"/>
        <v>10/15/2021 - 10/15/2029</v>
      </c>
      <c r="E19" s="16" t="str">
        <f t="shared" si="1"/>
        <v>Arcadia</v>
      </c>
      <c r="F19" s="14">
        <v>44377</v>
      </c>
      <c r="G19" s="14">
        <v>47406</v>
      </c>
      <c r="H19">
        <f t="shared" si="2"/>
        <v>2021</v>
      </c>
      <c r="I19">
        <f t="shared" si="3"/>
        <v>2029</v>
      </c>
      <c r="J19" s="14">
        <v>44484</v>
      </c>
      <c r="K19" s="14">
        <v>47406</v>
      </c>
      <c r="L19">
        <f t="shared" si="4"/>
        <v>2021</v>
      </c>
      <c r="M19">
        <f t="shared" si="5"/>
        <v>2029</v>
      </c>
      <c r="N19" s="17" t="str">
        <f t="shared" si="6"/>
        <v>10/15/2021 - 10/15/2029</v>
      </c>
      <c r="O19" t="s">
        <v>1683</v>
      </c>
      <c r="P19" t="s">
        <v>768</v>
      </c>
      <c r="Q19" s="391" t="str">
        <f t="shared" si="7"/>
        <v>06/30/2021-10/14/2021</v>
      </c>
    </row>
    <row r="20" spans="1:17">
      <c r="A20" s="18" t="s">
        <v>1321</v>
      </c>
      <c r="B20" s="18" t="s">
        <v>1696</v>
      </c>
      <c r="C20" s="17" t="str">
        <f t="shared" si="0"/>
        <v>07/19/1905 - 08/31/2027</v>
      </c>
      <c r="D20" s="17" t="str">
        <f t="shared" si="8"/>
        <v>08/31/2019 - 08/31/2027</v>
      </c>
      <c r="E20" s="16" t="str">
        <f t="shared" si="1"/>
        <v>Arcata</v>
      </c>
      <c r="F20" s="14">
        <v>43466</v>
      </c>
      <c r="G20" s="14">
        <v>46630</v>
      </c>
      <c r="H20">
        <f t="shared" si="2"/>
        <v>2019</v>
      </c>
      <c r="I20">
        <f t="shared" si="3"/>
        <v>2027</v>
      </c>
      <c r="J20" s="14">
        <v>43708</v>
      </c>
      <c r="K20" s="14">
        <v>46630</v>
      </c>
      <c r="L20">
        <f t="shared" si="4"/>
        <v>2019</v>
      </c>
      <c r="M20">
        <f t="shared" si="5"/>
        <v>2027</v>
      </c>
      <c r="N20" s="17" t="str">
        <f t="shared" si="6"/>
        <v>08/31/2019 - 08/31/2027</v>
      </c>
      <c r="O20" t="s">
        <v>1696</v>
      </c>
      <c r="P20" t="s">
        <v>768</v>
      </c>
      <c r="Q20" s="391" t="str">
        <f t="shared" si="7"/>
        <v>01/01/2019-08/30/2019</v>
      </c>
    </row>
    <row r="21" spans="1:17">
      <c r="A21" s="18" t="s">
        <v>1322</v>
      </c>
      <c r="B21" s="18" t="s">
        <v>1697</v>
      </c>
      <c r="C21" s="17" t="str">
        <f t="shared" si="0"/>
        <v>07/20/1905 - 12/31/2028</v>
      </c>
      <c r="D21" s="17" t="str">
        <f t="shared" si="8"/>
        <v>01/01/2021 - 12/31/2028</v>
      </c>
      <c r="E21" s="16" t="str">
        <f t="shared" si="1"/>
        <v>Arroyo Grande</v>
      </c>
      <c r="F21" s="14">
        <v>43466</v>
      </c>
      <c r="G21" s="14">
        <v>47118</v>
      </c>
      <c r="H21">
        <f t="shared" si="2"/>
        <v>2019</v>
      </c>
      <c r="I21">
        <f t="shared" si="3"/>
        <v>2028</v>
      </c>
      <c r="J21" s="14">
        <v>44197</v>
      </c>
      <c r="K21" s="14">
        <v>47118</v>
      </c>
      <c r="L21">
        <f t="shared" si="4"/>
        <v>2021</v>
      </c>
      <c r="M21">
        <f t="shared" si="5"/>
        <v>2028</v>
      </c>
      <c r="N21" s="17" t="str">
        <f t="shared" si="6"/>
        <v>01/01/2021 - 12/31/2028</v>
      </c>
      <c r="O21" t="s">
        <v>1697</v>
      </c>
      <c r="P21" t="s">
        <v>768</v>
      </c>
      <c r="Q21" s="391" t="str">
        <f t="shared" si="7"/>
        <v>01/01/2019-12/31/2020</v>
      </c>
    </row>
    <row r="22" spans="1:17">
      <c r="A22" s="18" t="s">
        <v>1323</v>
      </c>
      <c r="B22" s="18" t="s">
        <v>1683</v>
      </c>
      <c r="C22" s="17" t="str">
        <f t="shared" si="0"/>
        <v>07/21/1905 - 10/15/2029</v>
      </c>
      <c r="D22" s="17" t="str">
        <f t="shared" si="8"/>
        <v>10/15/2021 - 10/15/2029</v>
      </c>
      <c r="E22" s="16" t="str">
        <f t="shared" si="1"/>
        <v>Artesia</v>
      </c>
      <c r="F22" s="14">
        <v>44377</v>
      </c>
      <c r="G22" s="14">
        <v>47406</v>
      </c>
      <c r="H22">
        <f t="shared" si="2"/>
        <v>2021</v>
      </c>
      <c r="I22">
        <f t="shared" si="3"/>
        <v>2029</v>
      </c>
      <c r="J22" s="14">
        <v>44484</v>
      </c>
      <c r="K22" s="14">
        <v>47406</v>
      </c>
      <c r="L22">
        <f t="shared" si="4"/>
        <v>2021</v>
      </c>
      <c r="M22">
        <f t="shared" si="5"/>
        <v>2029</v>
      </c>
      <c r="N22" s="17" t="str">
        <f t="shared" si="6"/>
        <v>10/15/2021 - 10/15/2029</v>
      </c>
      <c r="O22" t="s">
        <v>1683</v>
      </c>
      <c r="P22" t="s">
        <v>768</v>
      </c>
      <c r="Q22" s="391" t="str">
        <f t="shared" si="7"/>
        <v>06/30/2021-10/14/2021</v>
      </c>
    </row>
    <row r="23" spans="1:17">
      <c r="A23" s="18" t="s">
        <v>1698</v>
      </c>
      <c r="B23" s="18" t="s">
        <v>1699</v>
      </c>
      <c r="C23" s="17" t="str">
        <f t="shared" si="0"/>
        <v>07/15/1905 - 12/31/2023</v>
      </c>
      <c r="D23" s="17" t="str">
        <f t="shared" si="8"/>
        <v>12/31/2015 - 12/31/2023</v>
      </c>
      <c r="E23" s="16" t="str">
        <f t="shared" si="1"/>
        <v>Arvin</v>
      </c>
      <c r="F23" s="14">
        <v>41275</v>
      </c>
      <c r="G23" s="14">
        <v>45291</v>
      </c>
      <c r="H23">
        <f t="shared" si="2"/>
        <v>2013</v>
      </c>
      <c r="I23">
        <f t="shared" si="3"/>
        <v>2023</v>
      </c>
      <c r="J23" s="14">
        <v>42369</v>
      </c>
      <c r="K23" s="14">
        <v>45291</v>
      </c>
      <c r="L23">
        <f t="shared" si="4"/>
        <v>2015</v>
      </c>
      <c r="M23">
        <f t="shared" si="5"/>
        <v>2023</v>
      </c>
      <c r="N23" s="17" t="str">
        <f t="shared" si="6"/>
        <v>12/31/2015 - 12/31/2023</v>
      </c>
      <c r="O23" t="s">
        <v>1699</v>
      </c>
      <c r="Q23" s="391" t="str">
        <f t="shared" si="7"/>
        <v>01/01/2013-12/30/2015</v>
      </c>
    </row>
    <row r="24" spans="1:17">
      <c r="A24" s="18" t="s">
        <v>1324</v>
      </c>
      <c r="B24" s="18" t="s">
        <v>1697</v>
      </c>
      <c r="C24" s="17" t="str">
        <f t="shared" si="0"/>
        <v>07/20/1905 - 12/31/2028</v>
      </c>
      <c r="D24" s="17" t="str">
        <f t="shared" si="8"/>
        <v>01/01/2021 - 12/31/2028</v>
      </c>
      <c r="E24" s="16" t="str">
        <f t="shared" si="1"/>
        <v>Atascadero</v>
      </c>
      <c r="F24" s="14">
        <v>43466</v>
      </c>
      <c r="G24" s="14">
        <v>47118</v>
      </c>
      <c r="H24">
        <f t="shared" si="2"/>
        <v>2019</v>
      </c>
      <c r="I24">
        <f t="shared" si="3"/>
        <v>2028</v>
      </c>
      <c r="J24" s="14">
        <v>44197</v>
      </c>
      <c r="K24" s="14">
        <v>47118</v>
      </c>
      <c r="L24">
        <f t="shared" si="4"/>
        <v>2021</v>
      </c>
      <c r="M24">
        <f t="shared" si="5"/>
        <v>2028</v>
      </c>
      <c r="N24" s="17" t="str">
        <f t="shared" si="6"/>
        <v>01/01/2021 - 12/31/2028</v>
      </c>
      <c r="O24" t="s">
        <v>1697</v>
      </c>
      <c r="P24" t="s">
        <v>768</v>
      </c>
      <c r="Q24" s="391" t="str">
        <f t="shared" si="7"/>
        <v>01/01/2019-12/31/2020</v>
      </c>
    </row>
    <row r="25" spans="1:17">
      <c r="A25" s="18" t="s">
        <v>1325</v>
      </c>
      <c r="B25" s="18" t="s">
        <v>1700</v>
      </c>
      <c r="C25" s="17" t="str">
        <f t="shared" si="0"/>
        <v>07/22/1905 - 12/31/2030</v>
      </c>
      <c r="D25" s="17" t="str">
        <f t="shared" si="8"/>
        <v>01/31/2023 - 01/31/2031</v>
      </c>
      <c r="E25" s="16" t="str">
        <f t="shared" si="1"/>
        <v>Atherton</v>
      </c>
      <c r="F25" s="14">
        <v>44742</v>
      </c>
      <c r="G25" s="14">
        <v>47848</v>
      </c>
      <c r="H25">
        <f t="shared" si="2"/>
        <v>2022</v>
      </c>
      <c r="I25">
        <f t="shared" si="3"/>
        <v>2030</v>
      </c>
      <c r="J25" s="14">
        <v>44957</v>
      </c>
      <c r="K25" s="14">
        <v>47879</v>
      </c>
      <c r="L25">
        <f t="shared" si="4"/>
        <v>2023</v>
      </c>
      <c r="M25">
        <f t="shared" si="5"/>
        <v>2031</v>
      </c>
      <c r="N25" s="17" t="str">
        <f t="shared" si="6"/>
        <v>01/31/2023 - 01/31/2031</v>
      </c>
      <c r="O25" t="s">
        <v>1700</v>
      </c>
      <c r="P25" t="s">
        <v>768</v>
      </c>
      <c r="Q25" s="391" t="str">
        <f t="shared" si="7"/>
        <v>06/30/2022-01/30/2023</v>
      </c>
    </row>
    <row r="26" spans="1:17">
      <c r="A26" s="18" t="s">
        <v>1701</v>
      </c>
      <c r="B26" s="18" t="s">
        <v>1702</v>
      </c>
      <c r="C26" s="17" t="str">
        <f t="shared" si="0"/>
        <v>07/15/1905 - 12/31/2023</v>
      </c>
      <c r="D26" s="17" t="str">
        <f t="shared" si="8"/>
        <v>03/31/2016 - 03/31/2024</v>
      </c>
      <c r="E26" s="16" t="str">
        <f t="shared" si="1"/>
        <v>Atwater</v>
      </c>
      <c r="F26" s="14">
        <v>41640</v>
      </c>
      <c r="G26" s="14">
        <v>45291</v>
      </c>
      <c r="H26">
        <f t="shared" si="2"/>
        <v>2014</v>
      </c>
      <c r="I26">
        <f t="shared" si="3"/>
        <v>2023</v>
      </c>
      <c r="J26" s="14">
        <v>42460</v>
      </c>
      <c r="K26" s="14">
        <v>45382</v>
      </c>
      <c r="L26">
        <f t="shared" si="4"/>
        <v>2016</v>
      </c>
      <c r="M26">
        <f t="shared" si="5"/>
        <v>2024</v>
      </c>
      <c r="N26" s="17" t="str">
        <f t="shared" si="6"/>
        <v>03/31/2016 - 03/31/2024</v>
      </c>
      <c r="O26" t="s">
        <v>1702</v>
      </c>
      <c r="Q26" s="391" t="str">
        <f t="shared" si="7"/>
        <v>01/01/2014-03/30/2016</v>
      </c>
    </row>
    <row r="27" spans="1:17">
      <c r="A27" s="18" t="s">
        <v>1703</v>
      </c>
      <c r="B27" s="18" t="s">
        <v>1704</v>
      </c>
      <c r="C27" s="17" t="str">
        <f t="shared" si="0"/>
        <v>07/21/1905 - 08/31/2029</v>
      </c>
      <c r="D27" s="17" t="str">
        <f t="shared" si="8"/>
        <v>05/15/2021 - 05/15/2029</v>
      </c>
      <c r="E27" s="16" t="str">
        <f t="shared" si="1"/>
        <v>Auburn</v>
      </c>
      <c r="F27" s="14">
        <v>44377</v>
      </c>
      <c r="G27" s="14">
        <v>47361</v>
      </c>
      <c r="H27">
        <f t="shared" si="2"/>
        <v>2021</v>
      </c>
      <c r="I27">
        <f t="shared" si="3"/>
        <v>2029</v>
      </c>
      <c r="J27" s="14">
        <v>44331</v>
      </c>
      <c r="K27" s="14">
        <v>47253</v>
      </c>
      <c r="L27">
        <f t="shared" si="4"/>
        <v>2021</v>
      </c>
      <c r="M27">
        <f t="shared" si="5"/>
        <v>2029</v>
      </c>
      <c r="N27" s="17" t="str">
        <f t="shared" si="6"/>
        <v>05/15/2021 - 05/15/2029</v>
      </c>
      <c r="O27" t="s">
        <v>1704</v>
      </c>
      <c r="P27" t="s">
        <v>768</v>
      </c>
      <c r="Q27" s="391" t="str">
        <f t="shared" si="7"/>
        <v>06/30/2021-05/14/2021</v>
      </c>
    </row>
    <row r="28" spans="1:17">
      <c r="A28" s="18" t="s">
        <v>1705</v>
      </c>
      <c r="B28" s="18" t="s">
        <v>1683</v>
      </c>
      <c r="C28" s="17" t="str">
        <f t="shared" si="0"/>
        <v>07/21/1905 - 10/15/2029</v>
      </c>
      <c r="D28" s="17" t="str">
        <f t="shared" si="8"/>
        <v>10/15/2021 - 10/15/2029</v>
      </c>
      <c r="E28" s="16" t="str">
        <f t="shared" si="1"/>
        <v>Avalon</v>
      </c>
      <c r="F28" s="14">
        <v>44377</v>
      </c>
      <c r="G28" s="14">
        <v>47406</v>
      </c>
      <c r="H28">
        <f t="shared" si="2"/>
        <v>2021</v>
      </c>
      <c r="I28">
        <f t="shared" si="3"/>
        <v>2029</v>
      </c>
      <c r="J28" s="14">
        <v>44484</v>
      </c>
      <c r="K28" s="14">
        <v>47406</v>
      </c>
      <c r="L28">
        <f t="shared" si="4"/>
        <v>2021</v>
      </c>
      <c r="M28">
        <f t="shared" si="5"/>
        <v>2029</v>
      </c>
      <c r="N28" s="17" t="str">
        <f t="shared" si="6"/>
        <v>10/15/2021 - 10/15/2029</v>
      </c>
      <c r="O28" t="s">
        <v>1683</v>
      </c>
      <c r="P28" t="s">
        <v>768</v>
      </c>
      <c r="Q28" s="391" t="str">
        <f t="shared" si="7"/>
        <v>06/30/2021-10/14/2021</v>
      </c>
    </row>
    <row r="29" spans="1:17">
      <c r="A29" s="18" t="s">
        <v>1706</v>
      </c>
      <c r="B29" s="18" t="s">
        <v>1707</v>
      </c>
      <c r="C29" s="17" t="str">
        <f t="shared" si="0"/>
        <v>07/15/1905 - 12/31/2023</v>
      </c>
      <c r="D29" s="17" t="str">
        <f t="shared" si="8"/>
        <v>01/31/2016 - 01/31/2024</v>
      </c>
      <c r="E29" s="16" t="str">
        <f t="shared" si="1"/>
        <v>Avenal</v>
      </c>
      <c r="F29" s="14">
        <v>41640</v>
      </c>
      <c r="G29" s="14">
        <v>45291</v>
      </c>
      <c r="H29">
        <f t="shared" si="2"/>
        <v>2014</v>
      </c>
      <c r="I29">
        <f t="shared" si="3"/>
        <v>2023</v>
      </c>
      <c r="J29" s="14">
        <v>42400</v>
      </c>
      <c r="K29" s="14">
        <v>45322</v>
      </c>
      <c r="L29">
        <f t="shared" si="4"/>
        <v>2016</v>
      </c>
      <c r="M29">
        <f t="shared" si="5"/>
        <v>2024</v>
      </c>
      <c r="N29" s="17" t="str">
        <f t="shared" si="6"/>
        <v>01/31/2016 - 01/31/2024</v>
      </c>
      <c r="O29" t="s">
        <v>1707</v>
      </c>
      <c r="Q29" s="391" t="str">
        <f t="shared" si="7"/>
        <v>01/01/2014-01/30/2016</v>
      </c>
    </row>
    <row r="30" spans="1:17">
      <c r="A30" s="18" t="s">
        <v>1326</v>
      </c>
      <c r="B30" s="18" t="s">
        <v>1683</v>
      </c>
      <c r="C30" s="17" t="str">
        <f t="shared" si="0"/>
        <v>07/21/1905 - 10/15/2029</v>
      </c>
      <c r="D30" s="17" t="str">
        <f t="shared" si="8"/>
        <v>10/15/2021 - 10/15/2029</v>
      </c>
      <c r="E30" s="16" t="str">
        <f t="shared" si="1"/>
        <v>Azusa</v>
      </c>
      <c r="F30" s="14">
        <v>44377</v>
      </c>
      <c r="G30" s="14">
        <v>47406</v>
      </c>
      <c r="H30">
        <f t="shared" si="2"/>
        <v>2021</v>
      </c>
      <c r="I30">
        <f t="shared" si="3"/>
        <v>2029</v>
      </c>
      <c r="J30" s="14">
        <v>44484</v>
      </c>
      <c r="K30" s="14">
        <v>47406</v>
      </c>
      <c r="L30">
        <f t="shared" si="4"/>
        <v>2021</v>
      </c>
      <c r="M30">
        <f t="shared" si="5"/>
        <v>2029</v>
      </c>
      <c r="N30" s="17" t="str">
        <f t="shared" si="6"/>
        <v>10/15/2021 - 10/15/2029</v>
      </c>
      <c r="O30" t="s">
        <v>1683</v>
      </c>
      <c r="P30" t="s">
        <v>768</v>
      </c>
      <c r="Q30" s="391" t="str">
        <f t="shared" si="7"/>
        <v>06/30/2021-10/14/2021</v>
      </c>
    </row>
    <row r="31" spans="1:17">
      <c r="A31" s="18" t="s">
        <v>1708</v>
      </c>
      <c r="B31" s="18" t="s">
        <v>1699</v>
      </c>
      <c r="C31" s="17" t="str">
        <f t="shared" si="0"/>
        <v>07/15/1905 - 12/31/2023</v>
      </c>
      <c r="D31" s="17" t="str">
        <f t="shared" si="8"/>
        <v>12/31/2015 - 12/31/2023</v>
      </c>
      <c r="E31" s="16" t="str">
        <f t="shared" si="1"/>
        <v>Bakersfield</v>
      </c>
      <c r="F31" s="14">
        <v>41275</v>
      </c>
      <c r="G31" s="14">
        <v>45291</v>
      </c>
      <c r="H31">
        <f t="shared" si="2"/>
        <v>2013</v>
      </c>
      <c r="I31">
        <f t="shared" si="3"/>
        <v>2023</v>
      </c>
      <c r="J31" s="14">
        <v>42369</v>
      </c>
      <c r="K31" s="14">
        <v>45291</v>
      </c>
      <c r="L31">
        <f t="shared" si="4"/>
        <v>2015</v>
      </c>
      <c r="M31">
        <f t="shared" si="5"/>
        <v>2023</v>
      </c>
      <c r="N31" s="17" t="str">
        <f t="shared" si="6"/>
        <v>12/31/2015 - 12/31/2023</v>
      </c>
      <c r="O31" t="s">
        <v>1699</v>
      </c>
      <c r="Q31" s="391" t="str">
        <f t="shared" si="7"/>
        <v>01/01/2013-12/30/2015</v>
      </c>
    </row>
    <row r="32" spans="1:17">
      <c r="A32" s="18" t="s">
        <v>1327</v>
      </c>
      <c r="B32" s="18" t="s">
        <v>1683</v>
      </c>
      <c r="C32" s="17" t="str">
        <f t="shared" si="0"/>
        <v>07/21/1905 - 10/15/2029</v>
      </c>
      <c r="D32" s="17" t="str">
        <f t="shared" si="8"/>
        <v>10/15/2021 - 10/15/2029</v>
      </c>
      <c r="E32" s="16" t="str">
        <f t="shared" si="1"/>
        <v>Baldwin Park</v>
      </c>
      <c r="F32" s="14">
        <v>44377</v>
      </c>
      <c r="G32" s="14">
        <v>47406</v>
      </c>
      <c r="H32">
        <f t="shared" si="2"/>
        <v>2021</v>
      </c>
      <c r="I32">
        <f t="shared" si="3"/>
        <v>2029</v>
      </c>
      <c r="J32" s="14">
        <v>44484</v>
      </c>
      <c r="K32" s="14">
        <v>47406</v>
      </c>
      <c r="L32">
        <f t="shared" si="4"/>
        <v>2021</v>
      </c>
      <c r="M32">
        <f t="shared" si="5"/>
        <v>2029</v>
      </c>
      <c r="N32" s="17" t="str">
        <f t="shared" si="6"/>
        <v>10/15/2021 - 10/15/2029</v>
      </c>
      <c r="O32" t="s">
        <v>1683</v>
      </c>
      <c r="P32" t="s">
        <v>768</v>
      </c>
      <c r="Q32" s="391" t="str">
        <f t="shared" si="7"/>
        <v>06/30/2021-10/14/2021</v>
      </c>
    </row>
    <row r="33" spans="1:17">
      <c r="A33" s="18" t="s">
        <v>1709</v>
      </c>
      <c r="B33" s="18" t="s">
        <v>1710</v>
      </c>
      <c r="C33" s="17" t="str">
        <f t="shared" si="0"/>
        <v>07/21/1905 - 10/15/2029</v>
      </c>
      <c r="D33" s="17" t="str">
        <f t="shared" si="8"/>
        <v>10/15/2021 - 10/15/2029</v>
      </c>
      <c r="E33" s="16" t="str">
        <f t="shared" si="1"/>
        <v>Banning</v>
      </c>
      <c r="F33" s="14">
        <v>44377</v>
      </c>
      <c r="G33" s="14">
        <v>47406</v>
      </c>
      <c r="H33">
        <f t="shared" si="2"/>
        <v>2021</v>
      </c>
      <c r="I33">
        <f t="shared" si="3"/>
        <v>2029</v>
      </c>
      <c r="J33" s="14">
        <v>44484</v>
      </c>
      <c r="K33" s="14">
        <v>47406</v>
      </c>
      <c r="L33">
        <f t="shared" si="4"/>
        <v>2021</v>
      </c>
      <c r="M33">
        <f t="shared" si="5"/>
        <v>2029</v>
      </c>
      <c r="N33" s="17" t="str">
        <f t="shared" si="6"/>
        <v>10/15/2021 - 10/15/2029</v>
      </c>
      <c r="O33" t="s">
        <v>1710</v>
      </c>
      <c r="P33" t="s">
        <v>768</v>
      </c>
      <c r="Q33" s="391" t="str">
        <f t="shared" si="7"/>
        <v>06/30/2021-10/14/2021</v>
      </c>
    </row>
    <row r="34" spans="1:17">
      <c r="A34" s="18" t="s">
        <v>1711</v>
      </c>
      <c r="B34" s="18" t="s">
        <v>1681</v>
      </c>
      <c r="C34" s="17" t="str">
        <f t="shared" si="0"/>
        <v>07/21/1905 - 10/15/2029</v>
      </c>
      <c r="D34" s="17" t="str">
        <f t="shared" si="8"/>
        <v>10/15/2021 - 10/15/2029</v>
      </c>
      <c r="E34" s="16" t="str">
        <f t="shared" si="1"/>
        <v>Barstow</v>
      </c>
      <c r="F34" s="14">
        <v>44377</v>
      </c>
      <c r="G34" s="14">
        <v>47406</v>
      </c>
      <c r="H34">
        <f t="shared" si="2"/>
        <v>2021</v>
      </c>
      <c r="I34">
        <f t="shared" si="3"/>
        <v>2029</v>
      </c>
      <c r="J34" s="14">
        <v>44484</v>
      </c>
      <c r="K34" s="14">
        <v>47406</v>
      </c>
      <c r="L34">
        <f t="shared" si="4"/>
        <v>2021</v>
      </c>
      <c r="M34">
        <f t="shared" si="5"/>
        <v>2029</v>
      </c>
      <c r="N34" s="17" t="str">
        <f t="shared" si="6"/>
        <v>10/15/2021 - 10/15/2029</v>
      </c>
      <c r="O34" t="s">
        <v>1681</v>
      </c>
      <c r="P34" t="s">
        <v>768</v>
      </c>
      <c r="Q34" s="391" t="str">
        <f t="shared" si="7"/>
        <v>06/30/2021-10/14/2021</v>
      </c>
    </row>
    <row r="35" spans="1:17">
      <c r="A35" s="18" t="s">
        <v>1328</v>
      </c>
      <c r="B35" s="18" t="s">
        <v>1710</v>
      </c>
      <c r="C35" s="17" t="str">
        <f t="shared" si="0"/>
        <v>07/21/1905 - 10/15/2029</v>
      </c>
      <c r="D35" s="17" t="str">
        <f t="shared" si="8"/>
        <v>10/15/2021 - 10/15/2029</v>
      </c>
      <c r="E35" s="16" t="str">
        <f t="shared" si="1"/>
        <v>Beaumont</v>
      </c>
      <c r="F35" s="14">
        <v>44377</v>
      </c>
      <c r="G35" s="14">
        <v>47406</v>
      </c>
      <c r="H35">
        <f t="shared" si="2"/>
        <v>2021</v>
      </c>
      <c r="I35">
        <f t="shared" si="3"/>
        <v>2029</v>
      </c>
      <c r="J35" s="14">
        <v>44484</v>
      </c>
      <c r="K35" s="14">
        <v>47406</v>
      </c>
      <c r="L35">
        <f t="shared" si="4"/>
        <v>2021</v>
      </c>
      <c r="M35">
        <f t="shared" si="5"/>
        <v>2029</v>
      </c>
      <c r="N35" s="17" t="str">
        <f t="shared" si="6"/>
        <v>10/15/2021 - 10/15/2029</v>
      </c>
      <c r="O35" t="s">
        <v>1710</v>
      </c>
      <c r="P35" t="s">
        <v>768</v>
      </c>
      <c r="Q35" s="391" t="str">
        <f t="shared" si="7"/>
        <v>06/30/2021-10/14/2021</v>
      </c>
    </row>
    <row r="36" spans="1:17">
      <c r="A36" s="18" t="s">
        <v>1712</v>
      </c>
      <c r="B36" s="18" t="s">
        <v>1683</v>
      </c>
      <c r="C36" s="17" t="str">
        <f t="shared" si="0"/>
        <v>07/21/1905 - 10/15/2029</v>
      </c>
      <c r="D36" s="17" t="str">
        <f t="shared" si="8"/>
        <v>10/15/2021 - 10/15/2029</v>
      </c>
      <c r="E36" s="16" t="str">
        <f t="shared" si="1"/>
        <v>Bell</v>
      </c>
      <c r="F36" s="14">
        <v>44377</v>
      </c>
      <c r="G36" s="14">
        <v>47406</v>
      </c>
      <c r="H36">
        <f t="shared" si="2"/>
        <v>2021</v>
      </c>
      <c r="I36">
        <f t="shared" si="3"/>
        <v>2029</v>
      </c>
      <c r="J36" s="14">
        <v>44484</v>
      </c>
      <c r="K36" s="14">
        <v>47406</v>
      </c>
      <c r="L36">
        <f t="shared" si="4"/>
        <v>2021</v>
      </c>
      <c r="M36">
        <f t="shared" si="5"/>
        <v>2029</v>
      </c>
      <c r="N36" s="17" t="str">
        <f t="shared" si="6"/>
        <v>10/15/2021 - 10/15/2029</v>
      </c>
      <c r="O36" t="s">
        <v>1683</v>
      </c>
      <c r="P36" t="s">
        <v>768</v>
      </c>
      <c r="Q36" s="391" t="str">
        <f t="shared" si="7"/>
        <v>06/30/2021-10/14/2021</v>
      </c>
    </row>
    <row r="37" spans="1:17">
      <c r="A37" s="18" t="s">
        <v>1329</v>
      </c>
      <c r="B37" s="18" t="s">
        <v>1683</v>
      </c>
      <c r="C37" s="17" t="str">
        <f t="shared" si="0"/>
        <v>07/21/1905 - 10/15/2029</v>
      </c>
      <c r="D37" s="17" t="str">
        <f t="shared" si="8"/>
        <v>10/15/2021 - 10/15/2029</v>
      </c>
      <c r="E37" s="16" t="str">
        <f t="shared" si="1"/>
        <v>Bell Gardens</v>
      </c>
      <c r="F37" s="14">
        <v>44377</v>
      </c>
      <c r="G37" s="14">
        <v>47406</v>
      </c>
      <c r="H37">
        <f t="shared" si="2"/>
        <v>2021</v>
      </c>
      <c r="I37">
        <f t="shared" si="3"/>
        <v>2029</v>
      </c>
      <c r="J37" s="14">
        <v>44484</v>
      </c>
      <c r="K37" s="14">
        <v>47406</v>
      </c>
      <c r="L37">
        <f t="shared" si="4"/>
        <v>2021</v>
      </c>
      <c r="M37">
        <f t="shared" si="5"/>
        <v>2029</v>
      </c>
      <c r="N37" s="17" t="str">
        <f t="shared" si="6"/>
        <v>10/15/2021 - 10/15/2029</v>
      </c>
      <c r="O37" t="s">
        <v>1683</v>
      </c>
      <c r="P37" t="s">
        <v>768</v>
      </c>
      <c r="Q37" s="391" t="str">
        <f t="shared" si="7"/>
        <v>06/30/2021-10/14/2021</v>
      </c>
    </row>
    <row r="38" spans="1:17">
      <c r="A38" s="18" t="s">
        <v>1330</v>
      </c>
      <c r="B38" s="18" t="s">
        <v>1683</v>
      </c>
      <c r="C38" s="17" t="str">
        <f t="shared" si="0"/>
        <v>07/21/1905 - 10/15/2029</v>
      </c>
      <c r="D38" s="17" t="str">
        <f t="shared" si="8"/>
        <v>10/15/2021 - 10/15/2029</v>
      </c>
      <c r="E38" s="16" t="str">
        <f t="shared" si="1"/>
        <v>Bellflower</v>
      </c>
      <c r="F38" s="14">
        <v>44377</v>
      </c>
      <c r="G38" s="14">
        <v>47406</v>
      </c>
      <c r="H38">
        <f t="shared" si="2"/>
        <v>2021</v>
      </c>
      <c r="I38">
        <f t="shared" si="3"/>
        <v>2029</v>
      </c>
      <c r="J38" s="14">
        <v>44484</v>
      </c>
      <c r="K38" s="14">
        <v>47406</v>
      </c>
      <c r="L38">
        <f t="shared" si="4"/>
        <v>2021</v>
      </c>
      <c r="M38">
        <f t="shared" si="5"/>
        <v>2029</v>
      </c>
      <c r="N38" s="17" t="str">
        <f t="shared" si="6"/>
        <v>10/15/2021 - 10/15/2029</v>
      </c>
      <c r="O38" t="s">
        <v>1683</v>
      </c>
      <c r="P38" t="s">
        <v>768</v>
      </c>
      <c r="Q38" s="391" t="str">
        <f t="shared" si="7"/>
        <v>06/30/2021-10/14/2021</v>
      </c>
    </row>
    <row r="39" spans="1:17">
      <c r="A39" s="18" t="s">
        <v>1331</v>
      </c>
      <c r="B39" s="18" t="s">
        <v>1700</v>
      </c>
      <c r="C39" s="17" t="str">
        <f t="shared" si="0"/>
        <v>07/22/1905 - 12/31/2030</v>
      </c>
      <c r="D39" s="17" t="str">
        <f t="shared" si="8"/>
        <v>01/31/2023 - 01/31/2031</v>
      </c>
      <c r="E39" s="16" t="str">
        <f t="shared" si="1"/>
        <v>Belmont</v>
      </c>
      <c r="F39" s="14">
        <v>44742</v>
      </c>
      <c r="G39" s="14">
        <v>47848</v>
      </c>
      <c r="H39">
        <f t="shared" si="2"/>
        <v>2022</v>
      </c>
      <c r="I39">
        <f t="shared" si="3"/>
        <v>2030</v>
      </c>
      <c r="J39" s="14">
        <v>44957</v>
      </c>
      <c r="K39" s="14">
        <v>47879</v>
      </c>
      <c r="L39">
        <f t="shared" si="4"/>
        <v>2023</v>
      </c>
      <c r="M39">
        <f t="shared" si="5"/>
        <v>2031</v>
      </c>
      <c r="N39" s="17" t="str">
        <f t="shared" si="6"/>
        <v>01/31/2023 - 01/31/2031</v>
      </c>
      <c r="O39" t="s">
        <v>1700</v>
      </c>
      <c r="P39" t="s">
        <v>768</v>
      </c>
      <c r="Q39" s="391" t="str">
        <f t="shared" si="7"/>
        <v>06/30/2022-01/30/2023</v>
      </c>
    </row>
    <row r="40" spans="1:17">
      <c r="A40" s="18" t="s">
        <v>1713</v>
      </c>
      <c r="B40" s="18" t="s">
        <v>1714</v>
      </c>
      <c r="C40" s="17" t="str">
        <f t="shared" si="0"/>
        <v>07/22/1905 - 12/31/2030</v>
      </c>
      <c r="D40" s="17" t="str">
        <f t="shared" si="8"/>
        <v>01/31/2023 - 01/31/2031</v>
      </c>
      <c r="E40" s="16" t="str">
        <f t="shared" si="1"/>
        <v>Belvedere</v>
      </c>
      <c r="F40" s="14">
        <v>44742</v>
      </c>
      <c r="G40" s="14">
        <v>47848</v>
      </c>
      <c r="H40">
        <f t="shared" si="2"/>
        <v>2022</v>
      </c>
      <c r="I40">
        <f t="shared" si="3"/>
        <v>2030</v>
      </c>
      <c r="J40" s="14">
        <v>44957</v>
      </c>
      <c r="K40" s="14">
        <v>47879</v>
      </c>
      <c r="L40">
        <f t="shared" si="4"/>
        <v>2023</v>
      </c>
      <c r="M40">
        <f t="shared" si="5"/>
        <v>2031</v>
      </c>
      <c r="N40" s="17" t="str">
        <f t="shared" si="6"/>
        <v>01/31/2023 - 01/31/2031</v>
      </c>
      <c r="O40" t="s">
        <v>1714</v>
      </c>
      <c r="P40" t="s">
        <v>768</v>
      </c>
      <c r="Q40" s="391" t="str">
        <f t="shared" si="7"/>
        <v>06/30/2022-01/30/2023</v>
      </c>
    </row>
    <row r="41" spans="1:17">
      <c r="A41" s="18" t="s">
        <v>1332</v>
      </c>
      <c r="B41" s="18" t="s">
        <v>1715</v>
      </c>
      <c r="C41" s="17" t="str">
        <f t="shared" si="0"/>
        <v>07/22/1905 - 12/31/2030</v>
      </c>
      <c r="D41" s="17" t="str">
        <f t="shared" si="8"/>
        <v>01/31/2023 - 01/31/2031</v>
      </c>
      <c r="E41" s="16" t="str">
        <f t="shared" si="1"/>
        <v>Benicia</v>
      </c>
      <c r="F41" s="14">
        <v>44742</v>
      </c>
      <c r="G41" s="14">
        <v>47848</v>
      </c>
      <c r="H41">
        <f t="shared" si="2"/>
        <v>2022</v>
      </c>
      <c r="I41">
        <f t="shared" si="3"/>
        <v>2030</v>
      </c>
      <c r="J41" s="14">
        <v>44957</v>
      </c>
      <c r="K41" s="14">
        <v>47879</v>
      </c>
      <c r="L41">
        <f t="shared" si="4"/>
        <v>2023</v>
      </c>
      <c r="M41">
        <f t="shared" si="5"/>
        <v>2031</v>
      </c>
      <c r="N41" s="17" t="str">
        <f t="shared" si="6"/>
        <v>01/31/2023 - 01/31/2031</v>
      </c>
      <c r="O41" t="s">
        <v>1715</v>
      </c>
      <c r="P41" t="s">
        <v>768</v>
      </c>
      <c r="Q41" s="391" t="str">
        <f t="shared" si="7"/>
        <v>06/30/2022-01/30/2023</v>
      </c>
    </row>
    <row r="42" spans="1:17">
      <c r="A42" s="18" t="s">
        <v>1333</v>
      </c>
      <c r="B42" s="18" t="s">
        <v>1684</v>
      </c>
      <c r="C42" s="17" t="str">
        <f t="shared" si="0"/>
        <v>07/22/1905 - 12/31/2030</v>
      </c>
      <c r="D42" s="17" t="str">
        <f t="shared" si="8"/>
        <v>01/31/2023 - 01/31/2031</v>
      </c>
      <c r="E42" s="16" t="str">
        <f t="shared" si="1"/>
        <v>Berkeley</v>
      </c>
      <c r="F42" s="14">
        <v>44742</v>
      </c>
      <c r="G42" s="14">
        <v>47848</v>
      </c>
      <c r="H42">
        <f t="shared" si="2"/>
        <v>2022</v>
      </c>
      <c r="I42">
        <f t="shared" si="3"/>
        <v>2030</v>
      </c>
      <c r="J42" s="14">
        <v>44957</v>
      </c>
      <c r="K42" s="14">
        <v>47879</v>
      </c>
      <c r="L42">
        <f t="shared" si="4"/>
        <v>2023</v>
      </c>
      <c r="M42">
        <f t="shared" si="5"/>
        <v>2031</v>
      </c>
      <c r="N42" s="17" t="str">
        <f t="shared" si="6"/>
        <v>01/31/2023 - 01/31/2031</v>
      </c>
      <c r="O42" t="s">
        <v>1684</v>
      </c>
      <c r="P42" t="s">
        <v>768</v>
      </c>
      <c r="Q42" s="391" t="str">
        <f t="shared" si="7"/>
        <v>06/30/2022-01/30/2023</v>
      </c>
    </row>
    <row r="43" spans="1:17">
      <c r="A43" s="18" t="s">
        <v>1334</v>
      </c>
      <c r="B43" s="18" t="s">
        <v>1683</v>
      </c>
      <c r="C43" s="17" t="str">
        <f t="shared" si="0"/>
        <v>07/21/1905 - 10/15/2029</v>
      </c>
      <c r="D43" s="17" t="str">
        <f t="shared" si="8"/>
        <v>10/15/2021 - 10/15/2029</v>
      </c>
      <c r="E43" s="16" t="str">
        <f t="shared" si="1"/>
        <v>Beverly Hills</v>
      </c>
      <c r="F43" s="14">
        <v>44377</v>
      </c>
      <c r="G43" s="14">
        <v>47406</v>
      </c>
      <c r="H43">
        <f t="shared" si="2"/>
        <v>2021</v>
      </c>
      <c r="I43">
        <f t="shared" si="3"/>
        <v>2029</v>
      </c>
      <c r="J43" s="14">
        <v>44484</v>
      </c>
      <c r="K43" s="14">
        <v>47406</v>
      </c>
      <c r="L43">
        <f t="shared" si="4"/>
        <v>2021</v>
      </c>
      <c r="M43">
        <f t="shared" si="5"/>
        <v>2029</v>
      </c>
      <c r="N43" s="17" t="str">
        <f t="shared" si="6"/>
        <v>10/15/2021 - 10/15/2029</v>
      </c>
      <c r="O43" t="s">
        <v>1683</v>
      </c>
      <c r="P43" t="s">
        <v>768</v>
      </c>
      <c r="Q43" s="391" t="str">
        <f t="shared" si="7"/>
        <v>06/30/2021-10/14/2021</v>
      </c>
    </row>
    <row r="44" spans="1:17">
      <c r="A44" s="18" t="s">
        <v>1335</v>
      </c>
      <c r="B44" s="18" t="s">
        <v>1681</v>
      </c>
      <c r="C44" s="17" t="str">
        <f t="shared" si="0"/>
        <v>07/21/1905 - 10/15/2029</v>
      </c>
      <c r="D44" s="17" t="str">
        <f t="shared" si="8"/>
        <v>10/15/2021 - 10/15/2029</v>
      </c>
      <c r="E44" s="16" t="str">
        <f t="shared" si="1"/>
        <v>Big Bear Lake</v>
      </c>
      <c r="F44" s="14">
        <v>44377</v>
      </c>
      <c r="G44" s="14">
        <v>47406</v>
      </c>
      <c r="H44">
        <f t="shared" si="2"/>
        <v>2021</v>
      </c>
      <c r="I44">
        <f t="shared" si="3"/>
        <v>2029</v>
      </c>
      <c r="J44" s="14">
        <v>44484</v>
      </c>
      <c r="K44" s="14">
        <v>47406</v>
      </c>
      <c r="L44">
        <f t="shared" si="4"/>
        <v>2021</v>
      </c>
      <c r="M44">
        <f t="shared" si="5"/>
        <v>2029</v>
      </c>
      <c r="N44" s="17" t="str">
        <f t="shared" si="6"/>
        <v>10/15/2021 - 10/15/2029</v>
      </c>
      <c r="O44" t="s">
        <v>1681</v>
      </c>
      <c r="P44" t="s">
        <v>768</v>
      </c>
      <c r="Q44" s="391" t="str">
        <f t="shared" si="7"/>
        <v>06/30/2021-10/14/2021</v>
      </c>
    </row>
    <row r="45" spans="1:17">
      <c r="A45" s="18" t="s">
        <v>1716</v>
      </c>
      <c r="B45" s="18" t="s">
        <v>1717</v>
      </c>
      <c r="C45" s="17" t="str">
        <f t="shared" si="0"/>
        <v>07/22/1905 - 06/15/2030</v>
      </c>
      <c r="D45" s="17" t="str">
        <f t="shared" si="8"/>
        <v>06/15/2022 - 06/15/2030</v>
      </c>
      <c r="E45" s="16" t="str">
        <f t="shared" si="1"/>
        <v>Biggs</v>
      </c>
      <c r="F45" s="14">
        <v>44561</v>
      </c>
      <c r="G45" s="14">
        <v>47649</v>
      </c>
      <c r="H45">
        <f t="shared" si="2"/>
        <v>2021</v>
      </c>
      <c r="I45">
        <f t="shared" si="3"/>
        <v>2030</v>
      </c>
      <c r="J45" s="14">
        <v>44727</v>
      </c>
      <c r="K45" s="14">
        <v>47649</v>
      </c>
      <c r="L45">
        <f t="shared" si="4"/>
        <v>2022</v>
      </c>
      <c r="M45">
        <f t="shared" si="5"/>
        <v>2030</v>
      </c>
      <c r="N45" s="17" t="str">
        <f t="shared" si="6"/>
        <v>06/15/2022 - 06/15/2030</v>
      </c>
      <c r="O45" t="s">
        <v>1717</v>
      </c>
      <c r="P45" t="s">
        <v>768</v>
      </c>
      <c r="Q45" s="391" t="str">
        <f t="shared" si="7"/>
        <v>12/31/2021-06/14/2022</v>
      </c>
    </row>
    <row r="46" spans="1:17">
      <c r="A46" s="18" t="s">
        <v>1336</v>
      </c>
      <c r="B46" s="18" t="s">
        <v>1718</v>
      </c>
      <c r="C46" s="17" t="str">
        <f t="shared" si="0"/>
        <v>07/21/1905 - 04/30/2029</v>
      </c>
      <c r="D46" s="17" t="str">
        <f t="shared" si="8"/>
        <v>04/30/2021 - 04/30/2029</v>
      </c>
      <c r="E46" s="16" t="str">
        <f t="shared" si="1"/>
        <v>Bishop</v>
      </c>
      <c r="F46" s="14">
        <v>43466</v>
      </c>
      <c r="G46" s="14">
        <v>47238</v>
      </c>
      <c r="H46">
        <f t="shared" si="2"/>
        <v>2019</v>
      </c>
      <c r="I46">
        <f t="shared" si="3"/>
        <v>2029</v>
      </c>
      <c r="J46" s="14">
        <v>44316</v>
      </c>
      <c r="K46" s="14">
        <v>47238</v>
      </c>
      <c r="L46">
        <f t="shared" si="4"/>
        <v>2021</v>
      </c>
      <c r="M46">
        <f t="shared" si="5"/>
        <v>2029</v>
      </c>
      <c r="N46" s="17" t="str">
        <f t="shared" si="6"/>
        <v>04/30/2021 - 04/30/2029</v>
      </c>
      <c r="O46" t="s">
        <v>1718</v>
      </c>
      <c r="P46" t="s">
        <v>768</v>
      </c>
      <c r="Q46" s="391" t="str">
        <f t="shared" si="7"/>
        <v>01/01/2019-04/29/2021</v>
      </c>
    </row>
    <row r="47" spans="1:17">
      <c r="A47" s="18" t="s">
        <v>1337</v>
      </c>
      <c r="B47" s="18" t="s">
        <v>1696</v>
      </c>
      <c r="C47" s="17" t="str">
        <f t="shared" si="0"/>
        <v>07/19/1905 - 08/31/2027</v>
      </c>
      <c r="D47" s="17" t="str">
        <f t="shared" si="8"/>
        <v>08/31/2019 - 08/31/2027</v>
      </c>
      <c r="E47" s="16" t="str">
        <f t="shared" si="1"/>
        <v>Blue Lake</v>
      </c>
      <c r="F47" s="14">
        <v>43466</v>
      </c>
      <c r="G47" s="14">
        <v>46630</v>
      </c>
      <c r="H47">
        <f t="shared" si="2"/>
        <v>2019</v>
      </c>
      <c r="I47">
        <f t="shared" si="3"/>
        <v>2027</v>
      </c>
      <c r="J47" s="14">
        <v>43708</v>
      </c>
      <c r="K47" s="14">
        <v>46630</v>
      </c>
      <c r="L47">
        <f t="shared" si="4"/>
        <v>2019</v>
      </c>
      <c r="M47">
        <f t="shared" si="5"/>
        <v>2027</v>
      </c>
      <c r="N47" s="17" t="str">
        <f t="shared" si="6"/>
        <v>08/31/2019 - 08/31/2027</v>
      </c>
      <c r="O47" t="s">
        <v>1696</v>
      </c>
      <c r="P47" t="s">
        <v>768</v>
      </c>
      <c r="Q47" s="391" t="str">
        <f t="shared" si="7"/>
        <v>01/01/2019-08/30/2019</v>
      </c>
    </row>
    <row r="48" spans="1:17">
      <c r="A48" s="18" t="s">
        <v>1338</v>
      </c>
      <c r="B48" s="18" t="s">
        <v>1710</v>
      </c>
      <c r="C48" s="17" t="str">
        <f t="shared" si="0"/>
        <v>07/21/1905 - 10/15/2029</v>
      </c>
      <c r="D48" s="17" t="str">
        <f t="shared" si="8"/>
        <v>10/15/2021 - 10/15/2029</v>
      </c>
      <c r="E48" s="16" t="str">
        <f t="shared" si="1"/>
        <v>Blythe</v>
      </c>
      <c r="F48" s="14">
        <v>44377</v>
      </c>
      <c r="G48" s="14">
        <v>47406</v>
      </c>
      <c r="H48">
        <f t="shared" si="2"/>
        <v>2021</v>
      </c>
      <c r="I48">
        <f t="shared" si="3"/>
        <v>2029</v>
      </c>
      <c r="J48" s="14">
        <v>44484</v>
      </c>
      <c r="K48" s="14">
        <v>47406</v>
      </c>
      <c r="L48">
        <f t="shared" si="4"/>
        <v>2021</v>
      </c>
      <c r="M48">
        <f t="shared" si="5"/>
        <v>2029</v>
      </c>
      <c r="N48" s="17" t="str">
        <f t="shared" si="6"/>
        <v>10/15/2021 - 10/15/2029</v>
      </c>
      <c r="O48" t="s">
        <v>1710</v>
      </c>
      <c r="P48" t="s">
        <v>768</v>
      </c>
      <c r="Q48" s="391" t="str">
        <f t="shared" si="7"/>
        <v>06/30/2021-10/14/2021</v>
      </c>
    </row>
    <row r="49" spans="1:17">
      <c r="A49" s="18" t="s">
        <v>1719</v>
      </c>
      <c r="B49" s="18" t="s">
        <v>1683</v>
      </c>
      <c r="C49" s="17" t="str">
        <f t="shared" si="0"/>
        <v>07/21/1905 - 10/15/2029</v>
      </c>
      <c r="D49" s="17" t="str">
        <f t="shared" si="8"/>
        <v>10/15/2021 - 10/15/2029</v>
      </c>
      <c r="E49" s="16" t="str">
        <f t="shared" si="1"/>
        <v>Bradbury</v>
      </c>
      <c r="F49" s="14">
        <v>44377</v>
      </c>
      <c r="G49" s="14">
        <v>47406</v>
      </c>
      <c r="H49">
        <f t="shared" si="2"/>
        <v>2021</v>
      </c>
      <c r="I49">
        <f t="shared" si="3"/>
        <v>2029</v>
      </c>
      <c r="J49" s="14">
        <v>44484</v>
      </c>
      <c r="K49" s="14">
        <v>47406</v>
      </c>
      <c r="L49">
        <f t="shared" si="4"/>
        <v>2021</v>
      </c>
      <c r="M49">
        <f t="shared" si="5"/>
        <v>2029</v>
      </c>
      <c r="N49" s="17" t="str">
        <f t="shared" si="6"/>
        <v>10/15/2021 - 10/15/2029</v>
      </c>
      <c r="O49" t="s">
        <v>1683</v>
      </c>
      <c r="P49" t="s">
        <v>768</v>
      </c>
      <c r="Q49" s="391" t="str">
        <f t="shared" si="7"/>
        <v>06/30/2021-10/14/2021</v>
      </c>
    </row>
    <row r="50" spans="1:17">
      <c r="A50" s="18" t="s">
        <v>1339</v>
      </c>
      <c r="B50" s="18" t="s">
        <v>1720</v>
      </c>
      <c r="C50" s="17" t="str">
        <f t="shared" si="0"/>
        <v>07/21/1905 - 10/15/2029</v>
      </c>
      <c r="D50" s="17" t="str">
        <f t="shared" si="8"/>
        <v>10/15/2021 - 10/15/2029</v>
      </c>
      <c r="E50" s="16" t="str">
        <f t="shared" si="1"/>
        <v>Brawley</v>
      </c>
      <c r="F50" s="14">
        <v>44377</v>
      </c>
      <c r="G50" s="14">
        <v>47406</v>
      </c>
      <c r="H50">
        <f t="shared" si="2"/>
        <v>2021</v>
      </c>
      <c r="I50">
        <f t="shared" si="3"/>
        <v>2029</v>
      </c>
      <c r="J50" s="14">
        <v>44484</v>
      </c>
      <c r="K50" s="14">
        <v>47406</v>
      </c>
      <c r="L50">
        <f t="shared" si="4"/>
        <v>2021</v>
      </c>
      <c r="M50">
        <f t="shared" si="5"/>
        <v>2029</v>
      </c>
      <c r="N50" s="17" t="str">
        <f t="shared" si="6"/>
        <v>10/15/2021 - 10/15/2029</v>
      </c>
      <c r="O50" t="s">
        <v>1720</v>
      </c>
      <c r="P50" t="s">
        <v>768</v>
      </c>
      <c r="Q50" s="391" t="str">
        <f t="shared" si="7"/>
        <v>06/30/2021-10/14/2021</v>
      </c>
    </row>
    <row r="51" spans="1:17">
      <c r="A51" s="18" t="s">
        <v>1340</v>
      </c>
      <c r="B51" s="18" t="s">
        <v>1686</v>
      </c>
      <c r="C51" s="17" t="str">
        <f t="shared" si="0"/>
        <v>07/21/1905 - 10/15/2029</v>
      </c>
      <c r="D51" s="17" t="str">
        <f t="shared" si="8"/>
        <v>10/15/2021 - 10/15/2029</v>
      </c>
      <c r="E51" s="16" t="str">
        <f t="shared" si="1"/>
        <v>Brea</v>
      </c>
      <c r="F51" s="14">
        <v>44377</v>
      </c>
      <c r="G51" s="14">
        <v>47406</v>
      </c>
      <c r="H51">
        <f t="shared" si="2"/>
        <v>2021</v>
      </c>
      <c r="I51">
        <f t="shared" si="3"/>
        <v>2029</v>
      </c>
      <c r="J51" s="14">
        <v>44484</v>
      </c>
      <c r="K51" s="14">
        <v>47406</v>
      </c>
      <c r="L51">
        <f t="shared" si="4"/>
        <v>2021</v>
      </c>
      <c r="M51">
        <f t="shared" si="5"/>
        <v>2029</v>
      </c>
      <c r="N51" s="17" t="str">
        <f t="shared" si="6"/>
        <v>10/15/2021 - 10/15/2029</v>
      </c>
      <c r="O51" t="s">
        <v>1686</v>
      </c>
      <c r="P51" t="s">
        <v>768</v>
      </c>
      <c r="Q51" s="391" t="str">
        <f t="shared" si="7"/>
        <v>06/30/2021-10/14/2021</v>
      </c>
    </row>
    <row r="52" spans="1:17">
      <c r="A52" s="18" t="s">
        <v>1721</v>
      </c>
      <c r="B52" s="18" t="s">
        <v>1695</v>
      </c>
      <c r="C52" s="17" t="str">
        <f t="shared" si="0"/>
        <v>07/22/1905 - 12/31/2030</v>
      </c>
      <c r="D52" s="17" t="str">
        <f t="shared" si="8"/>
        <v>01/31/2023 - 01/31/2031</v>
      </c>
      <c r="E52" s="16" t="str">
        <f t="shared" si="1"/>
        <v>Brentwood</v>
      </c>
      <c r="F52" s="14">
        <v>44742</v>
      </c>
      <c r="G52" s="14">
        <v>47848</v>
      </c>
      <c r="H52">
        <f t="shared" si="2"/>
        <v>2022</v>
      </c>
      <c r="I52">
        <f t="shared" si="3"/>
        <v>2030</v>
      </c>
      <c r="J52" s="14">
        <v>44957</v>
      </c>
      <c r="K52" s="14">
        <v>47879</v>
      </c>
      <c r="L52">
        <f t="shared" si="4"/>
        <v>2023</v>
      </c>
      <c r="M52">
        <f t="shared" si="5"/>
        <v>2031</v>
      </c>
      <c r="N52" s="17" t="str">
        <f t="shared" si="6"/>
        <v>01/31/2023 - 01/31/2031</v>
      </c>
      <c r="O52" t="s">
        <v>1695</v>
      </c>
      <c r="P52" t="s">
        <v>768</v>
      </c>
      <c r="Q52" s="391" t="str">
        <f t="shared" si="7"/>
        <v>06/30/2022-01/30/2023</v>
      </c>
    </row>
    <row r="53" spans="1:17">
      <c r="A53" s="18" t="s">
        <v>1341</v>
      </c>
      <c r="B53" s="18" t="s">
        <v>1700</v>
      </c>
      <c r="C53" s="17" t="str">
        <f t="shared" si="0"/>
        <v>07/22/1905 - 12/31/2030</v>
      </c>
      <c r="D53" s="17" t="str">
        <f t="shared" si="8"/>
        <v>01/31/2023 - 01/31/2031</v>
      </c>
      <c r="E53" s="16" t="str">
        <f t="shared" si="1"/>
        <v>Brisbane</v>
      </c>
      <c r="F53" s="14">
        <v>44742</v>
      </c>
      <c r="G53" s="14">
        <v>47848</v>
      </c>
      <c r="H53">
        <f t="shared" si="2"/>
        <v>2022</v>
      </c>
      <c r="I53">
        <f t="shared" si="3"/>
        <v>2030</v>
      </c>
      <c r="J53" s="14">
        <v>44957</v>
      </c>
      <c r="K53" s="14">
        <v>47879</v>
      </c>
      <c r="L53">
        <f t="shared" si="4"/>
        <v>2023</v>
      </c>
      <c r="M53">
        <f t="shared" si="5"/>
        <v>2031</v>
      </c>
      <c r="N53" s="17" t="str">
        <f t="shared" si="6"/>
        <v>01/31/2023 - 01/31/2031</v>
      </c>
      <c r="O53" t="s">
        <v>1700</v>
      </c>
      <c r="P53" t="s">
        <v>768</v>
      </c>
      <c r="Q53" s="391" t="str">
        <f t="shared" si="7"/>
        <v>06/30/2022-01/30/2023</v>
      </c>
    </row>
    <row r="54" spans="1:17">
      <c r="A54" s="18" t="s">
        <v>1722</v>
      </c>
      <c r="B54" s="18" t="s">
        <v>1723</v>
      </c>
      <c r="C54" s="17" t="str">
        <f t="shared" si="0"/>
        <v>07/23/1905 - 02/15/2031</v>
      </c>
      <c r="D54" s="17" t="str">
        <f t="shared" si="8"/>
        <v>02/15/2023 - 02/15/2031</v>
      </c>
      <c r="E54" s="16" t="str">
        <f t="shared" si="1"/>
        <v>Buellton</v>
      </c>
      <c r="F54" s="14">
        <v>44742</v>
      </c>
      <c r="G54" s="14">
        <v>47894</v>
      </c>
      <c r="H54">
        <f t="shared" si="2"/>
        <v>2022</v>
      </c>
      <c r="I54">
        <f t="shared" si="3"/>
        <v>2031</v>
      </c>
      <c r="J54" s="14">
        <v>44972</v>
      </c>
      <c r="K54" s="14">
        <v>47894</v>
      </c>
      <c r="L54">
        <f t="shared" si="4"/>
        <v>2023</v>
      </c>
      <c r="M54">
        <f t="shared" si="5"/>
        <v>2031</v>
      </c>
      <c r="N54" s="17" t="str">
        <f t="shared" si="6"/>
        <v>02/15/2023 - 02/15/2031</v>
      </c>
      <c r="O54" t="s">
        <v>1723</v>
      </c>
      <c r="P54" t="s">
        <v>768</v>
      </c>
      <c r="Q54" s="391" t="str">
        <f t="shared" si="7"/>
        <v>06/30/2022-02/14/2023</v>
      </c>
    </row>
    <row r="55" spans="1:17">
      <c r="A55" s="18" t="s">
        <v>1342</v>
      </c>
      <c r="B55" s="18" t="s">
        <v>1686</v>
      </c>
      <c r="C55" s="17" t="str">
        <f t="shared" si="0"/>
        <v>07/21/1905 - 10/15/2029</v>
      </c>
      <c r="D55" s="17" t="str">
        <f t="shared" si="8"/>
        <v>10/15/2021 - 10/15/2029</v>
      </c>
      <c r="E55" s="16" t="str">
        <f t="shared" si="1"/>
        <v>Buena Park</v>
      </c>
      <c r="F55" s="14">
        <v>44377</v>
      </c>
      <c r="G55" s="14">
        <v>47406</v>
      </c>
      <c r="H55">
        <f t="shared" si="2"/>
        <v>2021</v>
      </c>
      <c r="I55">
        <f t="shared" si="3"/>
        <v>2029</v>
      </c>
      <c r="J55" s="14">
        <v>44484</v>
      </c>
      <c r="K55" s="14">
        <v>47406</v>
      </c>
      <c r="L55">
        <f t="shared" si="4"/>
        <v>2021</v>
      </c>
      <c r="M55">
        <f t="shared" si="5"/>
        <v>2029</v>
      </c>
      <c r="N55" s="17" t="str">
        <f t="shared" si="6"/>
        <v>10/15/2021 - 10/15/2029</v>
      </c>
      <c r="O55" t="s">
        <v>1686</v>
      </c>
      <c r="P55" t="s">
        <v>768</v>
      </c>
      <c r="Q55" s="391" t="str">
        <f t="shared" si="7"/>
        <v>06/30/2021-10/14/2021</v>
      </c>
    </row>
    <row r="56" spans="1:17">
      <c r="A56" s="18" t="s">
        <v>1343</v>
      </c>
      <c r="B56" s="18" t="s">
        <v>1683</v>
      </c>
      <c r="C56" s="17" t="str">
        <f t="shared" si="0"/>
        <v>07/21/1905 - 10/15/2029</v>
      </c>
      <c r="D56" s="17" t="str">
        <f t="shared" si="8"/>
        <v>10/15/2021 - 10/15/2029</v>
      </c>
      <c r="E56" s="16" t="str">
        <f t="shared" si="1"/>
        <v>Burbank</v>
      </c>
      <c r="F56" s="14">
        <v>44377</v>
      </c>
      <c r="G56" s="14">
        <v>47406</v>
      </c>
      <c r="H56">
        <f t="shared" si="2"/>
        <v>2021</v>
      </c>
      <c r="I56">
        <f t="shared" si="3"/>
        <v>2029</v>
      </c>
      <c r="J56" s="14">
        <v>44484</v>
      </c>
      <c r="K56" s="14">
        <v>47406</v>
      </c>
      <c r="L56">
        <f t="shared" si="4"/>
        <v>2021</v>
      </c>
      <c r="M56">
        <f t="shared" si="5"/>
        <v>2029</v>
      </c>
      <c r="N56" s="17" t="str">
        <f t="shared" si="6"/>
        <v>10/15/2021 - 10/15/2029</v>
      </c>
      <c r="O56" t="s">
        <v>1683</v>
      </c>
      <c r="P56" t="s">
        <v>768</v>
      </c>
      <c r="Q56" s="391" t="str">
        <f t="shared" si="7"/>
        <v>06/30/2021-10/14/2021</v>
      </c>
    </row>
    <row r="57" spans="1:17">
      <c r="A57" s="18" t="s">
        <v>1344</v>
      </c>
      <c r="B57" s="18" t="s">
        <v>1700</v>
      </c>
      <c r="C57" s="17" t="str">
        <f t="shared" si="0"/>
        <v>07/22/1905 - 12/31/2030</v>
      </c>
      <c r="D57" s="17" t="str">
        <f t="shared" si="8"/>
        <v>01/31/2023 - 01/31/2031</v>
      </c>
      <c r="E57" s="16" t="str">
        <f t="shared" si="1"/>
        <v>Burlingame</v>
      </c>
      <c r="F57" s="14">
        <v>44742</v>
      </c>
      <c r="G57" s="14">
        <v>47848</v>
      </c>
      <c r="H57">
        <f t="shared" si="2"/>
        <v>2022</v>
      </c>
      <c r="I57">
        <f t="shared" si="3"/>
        <v>2030</v>
      </c>
      <c r="J57" s="14">
        <v>44957</v>
      </c>
      <c r="K57" s="14">
        <v>47879</v>
      </c>
      <c r="L57">
        <f t="shared" si="4"/>
        <v>2023</v>
      </c>
      <c r="M57">
        <f t="shared" si="5"/>
        <v>2031</v>
      </c>
      <c r="N57" s="17" t="str">
        <f t="shared" si="6"/>
        <v>01/31/2023 - 01/31/2031</v>
      </c>
      <c r="O57" t="s">
        <v>1700</v>
      </c>
      <c r="P57" t="s">
        <v>768</v>
      </c>
      <c r="Q57" s="391" t="str">
        <f t="shared" si="7"/>
        <v>06/30/2022-01/30/2023</v>
      </c>
    </row>
    <row r="58" spans="1:17">
      <c r="A58" s="18" t="str">
        <f>B58</f>
        <v>Butte County - Unincorporated</v>
      </c>
      <c r="B58" s="18" t="s">
        <v>1109</v>
      </c>
      <c r="C58" s="17" t="str">
        <f t="shared" si="0"/>
        <v>07/22/1905 - 06/15/2030</v>
      </c>
      <c r="D58" s="17" t="str">
        <f t="shared" si="8"/>
        <v>06/15/2022 - 06/15/2030</v>
      </c>
      <c r="E58" s="16" t="str">
        <f t="shared" si="1"/>
        <v>Butte County - Unincorporated</v>
      </c>
      <c r="F58" s="14">
        <v>44561</v>
      </c>
      <c r="G58" s="14">
        <v>47649</v>
      </c>
      <c r="H58">
        <f t="shared" si="2"/>
        <v>2021</v>
      </c>
      <c r="I58">
        <f t="shared" si="3"/>
        <v>2030</v>
      </c>
      <c r="J58" s="14">
        <v>44727</v>
      </c>
      <c r="K58" s="14">
        <v>47649</v>
      </c>
      <c r="L58">
        <f t="shared" si="4"/>
        <v>2022</v>
      </c>
      <c r="M58">
        <f t="shared" si="5"/>
        <v>2030</v>
      </c>
      <c r="N58" s="17" t="str">
        <f t="shared" si="6"/>
        <v>06/15/2022 - 06/15/2030</v>
      </c>
      <c r="O58" t="s">
        <v>1717</v>
      </c>
      <c r="P58" t="s">
        <v>768</v>
      </c>
      <c r="Q58" s="391" t="str">
        <f t="shared" si="7"/>
        <v>12/31/2021-06/14/2022</v>
      </c>
    </row>
    <row r="59" spans="1:17">
      <c r="A59" s="18" t="s">
        <v>1346</v>
      </c>
      <c r="B59" s="18" t="s">
        <v>1683</v>
      </c>
      <c r="C59" s="17" t="str">
        <f t="shared" si="0"/>
        <v>07/21/1905 - 10/15/2029</v>
      </c>
      <c r="D59" s="17" t="str">
        <f t="shared" si="8"/>
        <v>10/15/2021 - 10/15/2029</v>
      </c>
      <c r="E59" s="16" t="str">
        <f t="shared" si="1"/>
        <v>Calabasas</v>
      </c>
      <c r="F59" s="14">
        <v>44377</v>
      </c>
      <c r="G59" s="14">
        <v>47406</v>
      </c>
      <c r="H59">
        <f t="shared" si="2"/>
        <v>2021</v>
      </c>
      <c r="I59">
        <f t="shared" si="3"/>
        <v>2029</v>
      </c>
      <c r="J59" s="14">
        <v>44484</v>
      </c>
      <c r="K59" s="14">
        <v>47406</v>
      </c>
      <c r="L59">
        <f t="shared" si="4"/>
        <v>2021</v>
      </c>
      <c r="M59">
        <f t="shared" si="5"/>
        <v>2029</v>
      </c>
      <c r="N59" s="17" t="str">
        <f t="shared" si="6"/>
        <v>10/15/2021 - 10/15/2029</v>
      </c>
      <c r="O59" t="s">
        <v>1683</v>
      </c>
      <c r="P59" t="s">
        <v>768</v>
      </c>
      <c r="Q59" s="391" t="str">
        <f t="shared" si="7"/>
        <v>06/30/2021-10/14/2021</v>
      </c>
    </row>
    <row r="60" spans="1:17">
      <c r="A60" s="18" t="str">
        <f>B60</f>
        <v>Calaveras County - Unincorporated</v>
      </c>
      <c r="B60" s="18" t="s">
        <v>952</v>
      </c>
      <c r="C60" s="17" t="str">
        <f t="shared" si="0"/>
        <v>07/19/1905 - 06/15/2027</v>
      </c>
      <c r="D60" s="17" t="str">
        <f t="shared" si="8"/>
        <v>06/15/2019 - 06/15/2027</v>
      </c>
      <c r="E60" s="16" t="str">
        <f t="shared" si="1"/>
        <v>Calaveras County - Unincorporated</v>
      </c>
      <c r="F60" s="14">
        <v>43466</v>
      </c>
      <c r="G60" s="14">
        <v>46553</v>
      </c>
      <c r="H60">
        <f t="shared" si="2"/>
        <v>2019</v>
      </c>
      <c r="I60">
        <f t="shared" si="3"/>
        <v>2027</v>
      </c>
      <c r="J60" s="14">
        <v>43631</v>
      </c>
      <c r="K60" s="14">
        <v>46553</v>
      </c>
      <c r="L60">
        <f t="shared" si="4"/>
        <v>2019</v>
      </c>
      <c r="M60">
        <f t="shared" si="5"/>
        <v>2027</v>
      </c>
      <c r="N60" s="17" t="str">
        <f t="shared" si="6"/>
        <v>06/15/2019 - 06/15/2027</v>
      </c>
      <c r="O60" t="s">
        <v>1694</v>
      </c>
      <c r="P60" s="14" t="s">
        <v>768</v>
      </c>
      <c r="Q60" s="391" t="str">
        <f t="shared" si="7"/>
        <v>01/01/2019-06/14/2019</v>
      </c>
    </row>
    <row r="61" spans="1:17">
      <c r="A61" s="18" t="s">
        <v>1724</v>
      </c>
      <c r="B61" s="18" t="s">
        <v>1720</v>
      </c>
      <c r="C61" s="17" t="str">
        <f t="shared" si="0"/>
        <v>07/21/1905 - 10/15/2029</v>
      </c>
      <c r="D61" s="17" t="str">
        <f t="shared" si="8"/>
        <v>10/15/2021 - 10/15/2029</v>
      </c>
      <c r="E61" s="16" t="str">
        <f t="shared" si="1"/>
        <v>Calexico</v>
      </c>
      <c r="F61" s="14">
        <v>44377</v>
      </c>
      <c r="G61" s="14">
        <v>47406</v>
      </c>
      <c r="H61">
        <f t="shared" si="2"/>
        <v>2021</v>
      </c>
      <c r="I61">
        <f t="shared" si="3"/>
        <v>2029</v>
      </c>
      <c r="J61" s="14">
        <v>44484</v>
      </c>
      <c r="K61" s="14">
        <v>47406</v>
      </c>
      <c r="L61">
        <f t="shared" si="4"/>
        <v>2021</v>
      </c>
      <c r="M61">
        <f t="shared" si="5"/>
        <v>2029</v>
      </c>
      <c r="N61" s="17" t="str">
        <f t="shared" si="6"/>
        <v>10/15/2021 - 10/15/2029</v>
      </c>
      <c r="O61" t="s">
        <v>1720</v>
      </c>
      <c r="P61" t="s">
        <v>768</v>
      </c>
      <c r="Q61" s="391" t="str">
        <f t="shared" si="7"/>
        <v>06/30/2021-10/14/2021</v>
      </c>
    </row>
    <row r="62" spans="1:17">
      <c r="A62" s="18" t="s">
        <v>1725</v>
      </c>
      <c r="B62" s="18" t="s">
        <v>1699</v>
      </c>
      <c r="C62" s="17" t="str">
        <f t="shared" si="0"/>
        <v>07/15/1905 - 12/31/2023</v>
      </c>
      <c r="D62" s="17" t="str">
        <f t="shared" si="8"/>
        <v>12/31/2015 - 12/31/2023</v>
      </c>
      <c r="E62" s="16" t="str">
        <f t="shared" si="1"/>
        <v>California City</v>
      </c>
      <c r="F62" s="14">
        <v>41275</v>
      </c>
      <c r="G62" s="14">
        <v>45291</v>
      </c>
      <c r="H62">
        <f t="shared" si="2"/>
        <v>2013</v>
      </c>
      <c r="I62">
        <f t="shared" si="3"/>
        <v>2023</v>
      </c>
      <c r="J62" s="14">
        <v>42369</v>
      </c>
      <c r="K62" s="14">
        <v>45291</v>
      </c>
      <c r="L62">
        <f t="shared" si="4"/>
        <v>2015</v>
      </c>
      <c r="M62">
        <f t="shared" si="5"/>
        <v>2023</v>
      </c>
      <c r="N62" s="17" t="str">
        <f t="shared" si="6"/>
        <v>12/31/2015 - 12/31/2023</v>
      </c>
      <c r="O62" t="s">
        <v>1699</v>
      </c>
      <c r="Q62" s="391" t="str">
        <f t="shared" si="7"/>
        <v>01/01/2013-12/30/2015</v>
      </c>
    </row>
    <row r="63" spans="1:17">
      <c r="A63" s="18" t="s">
        <v>1348</v>
      </c>
      <c r="B63" s="18" t="s">
        <v>1710</v>
      </c>
      <c r="C63" s="17" t="str">
        <f t="shared" si="0"/>
        <v>07/21/1905 - 10/15/2029</v>
      </c>
      <c r="D63" s="17" t="str">
        <f t="shared" si="8"/>
        <v>10/15/2021 - 10/15/2029</v>
      </c>
      <c r="E63" s="16" t="str">
        <f t="shared" si="1"/>
        <v>Calimesa</v>
      </c>
      <c r="F63" s="14">
        <v>44377</v>
      </c>
      <c r="G63" s="14">
        <v>47406</v>
      </c>
      <c r="H63">
        <f t="shared" si="2"/>
        <v>2021</v>
      </c>
      <c r="I63">
        <f t="shared" si="3"/>
        <v>2029</v>
      </c>
      <c r="J63" s="14">
        <v>44484</v>
      </c>
      <c r="K63" s="14">
        <v>47406</v>
      </c>
      <c r="L63">
        <f t="shared" si="4"/>
        <v>2021</v>
      </c>
      <c r="M63">
        <f t="shared" si="5"/>
        <v>2029</v>
      </c>
      <c r="N63" s="17" t="str">
        <f t="shared" si="6"/>
        <v>10/15/2021 - 10/15/2029</v>
      </c>
      <c r="O63" t="s">
        <v>1710</v>
      </c>
      <c r="P63" t="s">
        <v>768</v>
      </c>
      <c r="Q63" s="391" t="str">
        <f t="shared" si="7"/>
        <v>06/30/2021-10/14/2021</v>
      </c>
    </row>
    <row r="64" spans="1:17">
      <c r="A64" s="18" t="s">
        <v>1726</v>
      </c>
      <c r="B64" s="18" t="s">
        <v>1720</v>
      </c>
      <c r="C64" s="17" t="str">
        <f t="shared" si="0"/>
        <v>07/21/1905 - 10/15/2029</v>
      </c>
      <c r="D64" s="17" t="str">
        <f t="shared" si="8"/>
        <v>10/15/2021 - 10/15/2029</v>
      </c>
      <c r="E64" s="16" t="str">
        <f t="shared" si="1"/>
        <v>Calipatria</v>
      </c>
      <c r="F64" s="14">
        <v>44377</v>
      </c>
      <c r="G64" s="14">
        <v>47406</v>
      </c>
      <c r="H64">
        <f t="shared" si="2"/>
        <v>2021</v>
      </c>
      <c r="I64">
        <f t="shared" si="3"/>
        <v>2029</v>
      </c>
      <c r="J64" s="14">
        <v>44484</v>
      </c>
      <c r="K64" s="14">
        <v>47406</v>
      </c>
      <c r="L64">
        <f t="shared" si="4"/>
        <v>2021</v>
      </c>
      <c r="M64">
        <f t="shared" si="5"/>
        <v>2029</v>
      </c>
      <c r="N64" s="17" t="str">
        <f t="shared" si="6"/>
        <v>10/15/2021 - 10/15/2029</v>
      </c>
      <c r="O64" t="s">
        <v>1720</v>
      </c>
      <c r="P64" t="s">
        <v>768</v>
      </c>
      <c r="Q64" s="391" t="str">
        <f t="shared" si="7"/>
        <v>06/30/2021-10/14/2021</v>
      </c>
    </row>
    <row r="65" spans="1:17">
      <c r="A65" s="18" t="s">
        <v>1349</v>
      </c>
      <c r="B65" s="18" t="s">
        <v>1692</v>
      </c>
      <c r="C65" s="17" t="str">
        <f t="shared" si="0"/>
        <v>07/22/1905 - 12/31/2030</v>
      </c>
      <c r="D65" s="17" t="str">
        <f t="shared" si="8"/>
        <v>01/31/2023 - 01/31/2031</v>
      </c>
      <c r="E65" s="16" t="str">
        <f t="shared" si="1"/>
        <v>Calistoga</v>
      </c>
      <c r="F65" s="14">
        <v>44742</v>
      </c>
      <c r="G65" s="14">
        <v>47848</v>
      </c>
      <c r="H65">
        <f t="shared" si="2"/>
        <v>2022</v>
      </c>
      <c r="I65">
        <f t="shared" si="3"/>
        <v>2030</v>
      </c>
      <c r="J65" s="14">
        <v>44957</v>
      </c>
      <c r="K65" s="14">
        <v>47879</v>
      </c>
      <c r="L65">
        <f t="shared" si="4"/>
        <v>2023</v>
      </c>
      <c r="M65">
        <f t="shared" si="5"/>
        <v>2031</v>
      </c>
      <c r="N65" s="17" t="str">
        <f t="shared" si="6"/>
        <v>01/31/2023 - 01/31/2031</v>
      </c>
      <c r="O65" t="s">
        <v>1692</v>
      </c>
      <c r="P65" t="s">
        <v>768</v>
      </c>
      <c r="Q65" s="391" t="str">
        <f t="shared" si="7"/>
        <v>06/30/2022-01/30/2023</v>
      </c>
    </row>
    <row r="66" spans="1:17">
      <c r="A66" s="18" t="s">
        <v>1350</v>
      </c>
      <c r="B66" s="18" t="s">
        <v>1727</v>
      </c>
      <c r="C66" s="17" t="str">
        <f t="shared" ref="C66:C129" si="9">TEXT(I66,"mm/dd/yyyy")&amp;" - "&amp;TEXT(G66,"mm/dd/yyyy")</f>
        <v>07/21/1905 - 10/15/2029</v>
      </c>
      <c r="D66" s="17" t="str">
        <f t="shared" si="8"/>
        <v>10/15/2021 - 10/15/2029</v>
      </c>
      <c r="E66" s="16" t="str">
        <f t="shared" ref="E66:E129" si="10">(PROPER(A66))</f>
        <v>Camarillo</v>
      </c>
      <c r="F66" s="14">
        <v>44377</v>
      </c>
      <c r="G66" s="14">
        <v>47406</v>
      </c>
      <c r="H66">
        <f t="shared" ref="H66:H129" si="11">YEAR(F66)</f>
        <v>2021</v>
      </c>
      <c r="I66">
        <f t="shared" ref="I66:I129" si="12">YEAR(G66)</f>
        <v>2029</v>
      </c>
      <c r="J66" s="14">
        <v>44484</v>
      </c>
      <c r="K66" s="14">
        <v>47406</v>
      </c>
      <c r="L66">
        <f t="shared" ref="L66:L129" si="13">YEAR(J66)</f>
        <v>2021</v>
      </c>
      <c r="M66">
        <f t="shared" ref="M66:M129" si="14">YEAR(K66)</f>
        <v>2029</v>
      </c>
      <c r="N66" s="17" t="str">
        <f t="shared" ref="N66:N129" si="15">TEXT(J66,"mm/dd/yyyy")&amp;" - "&amp;TEXT(K66,"mm/dd/yyyy")</f>
        <v>10/15/2021 - 10/15/2029</v>
      </c>
      <c r="O66" t="s">
        <v>1727</v>
      </c>
      <c r="P66" t="s">
        <v>768</v>
      </c>
      <c r="Q66" s="391" t="str">
        <f t="shared" ref="Q66:Q129" si="16">TEXT(F66,"mm/dd/yyyy")&amp;"-"&amp;TEXT(J66-1,"mm/dd/yyyy")</f>
        <v>06/30/2021-10/14/2021</v>
      </c>
    </row>
    <row r="67" spans="1:17">
      <c r="A67" s="18" t="s">
        <v>1351</v>
      </c>
      <c r="B67" s="18" t="s">
        <v>1728</v>
      </c>
      <c r="C67" s="17" t="str">
        <f t="shared" si="9"/>
        <v>07/22/1905 - 12/31/2030</v>
      </c>
      <c r="D67" s="17" t="str">
        <f t="shared" ref="D67:D130" si="17">TEXT(J67,"mm/dd/yyyy")&amp;" - "&amp;TEXT(K67,"mm/dd/yyyy")</f>
        <v>01/31/2023 - 01/31/2031</v>
      </c>
      <c r="E67" s="16" t="str">
        <f t="shared" si="10"/>
        <v>Campbell</v>
      </c>
      <c r="F67" s="14">
        <v>44742</v>
      </c>
      <c r="G67" s="14">
        <v>47848</v>
      </c>
      <c r="H67">
        <f t="shared" si="11"/>
        <v>2022</v>
      </c>
      <c r="I67">
        <f t="shared" si="12"/>
        <v>2030</v>
      </c>
      <c r="J67" s="14">
        <v>44957</v>
      </c>
      <c r="K67" s="14">
        <v>47879</v>
      </c>
      <c r="L67">
        <f t="shared" si="13"/>
        <v>2023</v>
      </c>
      <c r="M67">
        <f t="shared" si="14"/>
        <v>2031</v>
      </c>
      <c r="N67" s="17" t="str">
        <f t="shared" si="15"/>
        <v>01/31/2023 - 01/31/2031</v>
      </c>
      <c r="O67" t="s">
        <v>1728</v>
      </c>
      <c r="P67" t="s">
        <v>768</v>
      </c>
      <c r="Q67" s="391" t="str">
        <f t="shared" si="16"/>
        <v>06/30/2022-01/30/2023</v>
      </c>
    </row>
    <row r="68" spans="1:17">
      <c r="A68" s="18" t="s">
        <v>1729</v>
      </c>
      <c r="B68" s="18" t="s">
        <v>1710</v>
      </c>
      <c r="C68" s="17" t="str">
        <f t="shared" si="9"/>
        <v>07/21/1905 - 10/15/2029</v>
      </c>
      <c r="D68" s="17" t="str">
        <f t="shared" si="17"/>
        <v>10/15/2021 - 10/15/2029</v>
      </c>
      <c r="E68" s="16" t="str">
        <f t="shared" si="10"/>
        <v>Canyon Lake</v>
      </c>
      <c r="F68" s="14">
        <v>44377</v>
      </c>
      <c r="G68" s="14">
        <v>47406</v>
      </c>
      <c r="H68">
        <f t="shared" si="11"/>
        <v>2021</v>
      </c>
      <c r="I68">
        <f t="shared" si="12"/>
        <v>2029</v>
      </c>
      <c r="J68" s="14">
        <v>44484</v>
      </c>
      <c r="K68" s="14">
        <v>47406</v>
      </c>
      <c r="L68">
        <f t="shared" si="13"/>
        <v>2021</v>
      </c>
      <c r="M68">
        <f t="shared" si="14"/>
        <v>2029</v>
      </c>
      <c r="N68" s="17" t="str">
        <f t="shared" si="15"/>
        <v>10/15/2021 - 10/15/2029</v>
      </c>
      <c r="O68" t="s">
        <v>1710</v>
      </c>
      <c r="P68" t="s">
        <v>768</v>
      </c>
      <c r="Q68" s="391" t="str">
        <f t="shared" si="16"/>
        <v>06/30/2021-10/14/2021</v>
      </c>
    </row>
    <row r="69" spans="1:17">
      <c r="A69" s="18" t="s">
        <v>1730</v>
      </c>
      <c r="B69" s="18" t="s">
        <v>1731</v>
      </c>
      <c r="C69" s="17" t="str">
        <f t="shared" si="9"/>
        <v>07/15/1905 - 12/31/2023</v>
      </c>
      <c r="D69" s="17" t="str">
        <f t="shared" si="17"/>
        <v>12/31/2015 - 12/31/2023</v>
      </c>
      <c r="E69" s="16" t="str">
        <f t="shared" si="10"/>
        <v>Capitola</v>
      </c>
      <c r="F69" s="14">
        <v>41640</v>
      </c>
      <c r="G69" s="14">
        <v>45291</v>
      </c>
      <c r="H69">
        <f t="shared" si="11"/>
        <v>2014</v>
      </c>
      <c r="I69">
        <f t="shared" si="12"/>
        <v>2023</v>
      </c>
      <c r="J69" s="14">
        <v>42369</v>
      </c>
      <c r="K69" s="14">
        <v>45291</v>
      </c>
      <c r="L69">
        <f t="shared" si="13"/>
        <v>2015</v>
      </c>
      <c r="M69">
        <f t="shared" si="14"/>
        <v>2023</v>
      </c>
      <c r="N69" s="17" t="str">
        <f t="shared" si="15"/>
        <v>12/31/2015 - 12/31/2023</v>
      </c>
      <c r="O69" t="s">
        <v>1731</v>
      </c>
      <c r="Q69" s="391" t="str">
        <f t="shared" si="16"/>
        <v>01/01/2014-12/30/2015</v>
      </c>
    </row>
    <row r="70" spans="1:17">
      <c r="A70" s="18" t="s">
        <v>1352</v>
      </c>
      <c r="B70" s="18" t="s">
        <v>1732</v>
      </c>
      <c r="C70" s="17" t="str">
        <f t="shared" si="9"/>
        <v>07/21/1905 - 04/15/2029</v>
      </c>
      <c r="D70" s="17" t="str">
        <f t="shared" si="17"/>
        <v>04/30/2021 - 04/30/2029</v>
      </c>
      <c r="E70" s="16" t="str">
        <f t="shared" si="10"/>
        <v>Carlsbad</v>
      </c>
      <c r="F70" s="14">
        <v>44012</v>
      </c>
      <c r="G70" s="14">
        <v>47223</v>
      </c>
      <c r="H70">
        <f t="shared" si="11"/>
        <v>2020</v>
      </c>
      <c r="I70">
        <f t="shared" si="12"/>
        <v>2029</v>
      </c>
      <c r="J70" s="14">
        <v>44316</v>
      </c>
      <c r="K70" s="14">
        <v>47238</v>
      </c>
      <c r="L70">
        <f t="shared" si="13"/>
        <v>2021</v>
      </c>
      <c r="M70">
        <f t="shared" si="14"/>
        <v>2029</v>
      </c>
      <c r="N70" s="17" t="str">
        <f t="shared" si="15"/>
        <v>04/30/2021 - 04/30/2029</v>
      </c>
      <c r="O70" t="s">
        <v>1732</v>
      </c>
      <c r="P70" t="s">
        <v>768</v>
      </c>
      <c r="Q70" s="391" t="str">
        <f t="shared" si="16"/>
        <v>06/30/2020-04/29/2021</v>
      </c>
    </row>
    <row r="71" spans="1:17">
      <c r="A71" s="109" t="s">
        <v>1286</v>
      </c>
      <c r="B71" s="18" t="s">
        <v>1733</v>
      </c>
      <c r="C71" s="17" t="str">
        <f t="shared" si="9"/>
        <v>07/15/1905 - 12/31/2023</v>
      </c>
      <c r="D71" s="17" t="str">
        <f t="shared" si="17"/>
        <v>12/31/2015 - 12/31/2023</v>
      </c>
      <c r="E71" s="16" t="str">
        <f t="shared" si="10"/>
        <v>Carmel-By-The-Sea</v>
      </c>
      <c r="F71" s="14">
        <v>41640</v>
      </c>
      <c r="G71" s="14">
        <v>45291</v>
      </c>
      <c r="H71">
        <f t="shared" si="11"/>
        <v>2014</v>
      </c>
      <c r="I71">
        <f t="shared" si="12"/>
        <v>2023</v>
      </c>
      <c r="J71" s="14">
        <v>42369</v>
      </c>
      <c r="K71" s="14">
        <v>45291</v>
      </c>
      <c r="L71">
        <f t="shared" si="13"/>
        <v>2015</v>
      </c>
      <c r="M71">
        <f t="shared" si="14"/>
        <v>2023</v>
      </c>
      <c r="N71" s="17" t="str">
        <f t="shared" si="15"/>
        <v>12/31/2015 - 12/31/2023</v>
      </c>
      <c r="O71" t="s">
        <v>1733</v>
      </c>
      <c r="Q71" s="391" t="str">
        <f t="shared" si="16"/>
        <v>01/01/2014-12/30/2015</v>
      </c>
    </row>
    <row r="72" spans="1:17">
      <c r="A72" s="18" t="s">
        <v>1353</v>
      </c>
      <c r="B72" s="18" t="s">
        <v>1723</v>
      </c>
      <c r="C72" s="17" t="str">
        <f t="shared" si="9"/>
        <v>07/23/1905 - 02/15/2031</v>
      </c>
      <c r="D72" s="17" t="str">
        <f t="shared" si="17"/>
        <v>02/15/2023 - 02/15/2031</v>
      </c>
      <c r="E72" s="16" t="str">
        <f t="shared" si="10"/>
        <v>Carpinteria</v>
      </c>
      <c r="F72" s="14">
        <v>44742</v>
      </c>
      <c r="G72" s="14">
        <v>47894</v>
      </c>
      <c r="H72">
        <f t="shared" si="11"/>
        <v>2022</v>
      </c>
      <c r="I72">
        <f t="shared" si="12"/>
        <v>2031</v>
      </c>
      <c r="J72" s="14">
        <v>44972</v>
      </c>
      <c r="K72" s="14">
        <v>47894</v>
      </c>
      <c r="L72">
        <f t="shared" si="13"/>
        <v>2023</v>
      </c>
      <c r="M72">
        <f t="shared" si="14"/>
        <v>2031</v>
      </c>
      <c r="N72" s="17" t="str">
        <f t="shared" si="15"/>
        <v>02/15/2023 - 02/15/2031</v>
      </c>
      <c r="O72" t="s">
        <v>1723</v>
      </c>
      <c r="P72" t="s">
        <v>768</v>
      </c>
      <c r="Q72" s="391" t="str">
        <f t="shared" si="16"/>
        <v>06/30/2022-02/14/2023</v>
      </c>
    </row>
    <row r="73" spans="1:17">
      <c r="A73" s="18" t="s">
        <v>1354</v>
      </c>
      <c r="B73" s="18" t="s">
        <v>1683</v>
      </c>
      <c r="C73" s="17" t="str">
        <f t="shared" si="9"/>
        <v>07/21/1905 - 10/15/2029</v>
      </c>
      <c r="D73" s="17" t="str">
        <f t="shared" si="17"/>
        <v>10/15/2021 - 10/15/2029</v>
      </c>
      <c r="E73" s="16" t="str">
        <f t="shared" si="10"/>
        <v>Carson</v>
      </c>
      <c r="F73" s="14">
        <v>44377</v>
      </c>
      <c r="G73" s="14">
        <v>47406</v>
      </c>
      <c r="H73">
        <f t="shared" si="11"/>
        <v>2021</v>
      </c>
      <c r="I73">
        <f t="shared" si="12"/>
        <v>2029</v>
      </c>
      <c r="J73" s="14">
        <v>44484</v>
      </c>
      <c r="K73" s="14">
        <v>47406</v>
      </c>
      <c r="L73">
        <f t="shared" si="13"/>
        <v>2021</v>
      </c>
      <c r="M73">
        <f t="shared" si="14"/>
        <v>2029</v>
      </c>
      <c r="N73" s="17" t="str">
        <f t="shared" si="15"/>
        <v>10/15/2021 - 10/15/2029</v>
      </c>
      <c r="O73" t="s">
        <v>1683</v>
      </c>
      <c r="P73" t="s">
        <v>768</v>
      </c>
      <c r="Q73" s="391" t="str">
        <f t="shared" si="16"/>
        <v>06/30/2021-10/14/2021</v>
      </c>
    </row>
    <row r="74" spans="1:17">
      <c r="A74" s="18" t="s">
        <v>1355</v>
      </c>
      <c r="B74" s="18" t="s">
        <v>1710</v>
      </c>
      <c r="C74" s="17" t="str">
        <f t="shared" si="9"/>
        <v>07/21/1905 - 10/15/2029</v>
      </c>
      <c r="D74" s="17" t="str">
        <f t="shared" si="17"/>
        <v>10/15/2021 - 10/15/2029</v>
      </c>
      <c r="E74" s="16" t="str">
        <f t="shared" si="10"/>
        <v>Cathedral</v>
      </c>
      <c r="F74" s="14">
        <v>44377</v>
      </c>
      <c r="G74" s="14">
        <v>47406</v>
      </c>
      <c r="H74">
        <f t="shared" si="11"/>
        <v>2021</v>
      </c>
      <c r="I74">
        <f t="shared" si="12"/>
        <v>2029</v>
      </c>
      <c r="J74" s="14">
        <v>44484</v>
      </c>
      <c r="K74" s="14">
        <v>47406</v>
      </c>
      <c r="L74">
        <f t="shared" si="13"/>
        <v>2021</v>
      </c>
      <c r="M74">
        <f t="shared" si="14"/>
        <v>2029</v>
      </c>
      <c r="N74" s="17" t="str">
        <f t="shared" si="15"/>
        <v>10/15/2021 - 10/15/2029</v>
      </c>
      <c r="O74" t="s">
        <v>1710</v>
      </c>
      <c r="P74" t="s">
        <v>768</v>
      </c>
      <c r="Q74" s="391" t="str">
        <f t="shared" si="16"/>
        <v>06/30/2021-10/14/2021</v>
      </c>
    </row>
    <row r="75" spans="1:17">
      <c r="A75" s="18" t="s">
        <v>1734</v>
      </c>
      <c r="B75" s="18" t="s">
        <v>1735</v>
      </c>
      <c r="C75" s="17" t="str">
        <f t="shared" si="9"/>
        <v>07/15/1905 - 09/30/2023</v>
      </c>
      <c r="D75" s="17" t="str">
        <f t="shared" si="17"/>
        <v>12/31/2015 - 12/31/2023</v>
      </c>
      <c r="E75" s="16" t="str">
        <f t="shared" si="10"/>
        <v>Ceres</v>
      </c>
      <c r="F75" s="14">
        <v>41640</v>
      </c>
      <c r="G75" s="14">
        <v>45199</v>
      </c>
      <c r="H75">
        <f t="shared" si="11"/>
        <v>2014</v>
      </c>
      <c r="I75">
        <f t="shared" si="12"/>
        <v>2023</v>
      </c>
      <c r="J75" s="14">
        <v>42369</v>
      </c>
      <c r="K75" s="14">
        <v>45291</v>
      </c>
      <c r="L75">
        <f t="shared" si="13"/>
        <v>2015</v>
      </c>
      <c r="M75">
        <f t="shared" si="14"/>
        <v>2023</v>
      </c>
      <c r="N75" s="17" t="str">
        <f t="shared" si="15"/>
        <v>12/31/2015 - 12/31/2023</v>
      </c>
      <c r="O75" t="s">
        <v>1735</v>
      </c>
      <c r="Q75" s="391" t="str">
        <f t="shared" si="16"/>
        <v>01/01/2014-12/30/2015</v>
      </c>
    </row>
    <row r="76" spans="1:17">
      <c r="A76" s="18" t="s">
        <v>1736</v>
      </c>
      <c r="B76" s="18" t="s">
        <v>1683</v>
      </c>
      <c r="C76" s="17" t="str">
        <f t="shared" si="9"/>
        <v>07/21/1905 - 10/15/2029</v>
      </c>
      <c r="D76" s="17" t="str">
        <f t="shared" si="17"/>
        <v>10/15/2021 - 10/15/2029</v>
      </c>
      <c r="E76" s="16" t="str">
        <f t="shared" si="10"/>
        <v>Cerritos</v>
      </c>
      <c r="F76" s="14">
        <v>44377</v>
      </c>
      <c r="G76" s="14">
        <v>47406</v>
      </c>
      <c r="H76">
        <f t="shared" si="11"/>
        <v>2021</v>
      </c>
      <c r="I76">
        <f t="shared" si="12"/>
        <v>2029</v>
      </c>
      <c r="J76" s="14">
        <v>44484</v>
      </c>
      <c r="K76" s="14">
        <v>47406</v>
      </c>
      <c r="L76">
        <f t="shared" si="13"/>
        <v>2021</v>
      </c>
      <c r="M76">
        <f t="shared" si="14"/>
        <v>2029</v>
      </c>
      <c r="N76" s="17" t="str">
        <f t="shared" si="15"/>
        <v>10/15/2021 - 10/15/2029</v>
      </c>
      <c r="O76" t="s">
        <v>1683</v>
      </c>
      <c r="P76" t="s">
        <v>768</v>
      </c>
      <c r="Q76" s="391" t="str">
        <f t="shared" si="16"/>
        <v>06/30/2021-10/14/2021</v>
      </c>
    </row>
    <row r="77" spans="1:17">
      <c r="A77" s="18" t="s">
        <v>1356</v>
      </c>
      <c r="B77" s="18" t="s">
        <v>1717</v>
      </c>
      <c r="C77" s="17" t="str">
        <f t="shared" si="9"/>
        <v>07/22/1905 - 06/15/2030</v>
      </c>
      <c r="D77" s="17" t="str">
        <f t="shared" si="17"/>
        <v>06/15/2022 - 06/15/2030</v>
      </c>
      <c r="E77" s="16" t="str">
        <f t="shared" si="10"/>
        <v>Chico</v>
      </c>
      <c r="F77" s="14">
        <v>44561</v>
      </c>
      <c r="G77" s="14">
        <v>47649</v>
      </c>
      <c r="H77">
        <f t="shared" si="11"/>
        <v>2021</v>
      </c>
      <c r="I77">
        <f t="shared" si="12"/>
        <v>2030</v>
      </c>
      <c r="J77" s="14">
        <v>44727</v>
      </c>
      <c r="K77" s="14">
        <v>47649</v>
      </c>
      <c r="L77">
        <f t="shared" si="13"/>
        <v>2022</v>
      </c>
      <c r="M77">
        <f t="shared" si="14"/>
        <v>2030</v>
      </c>
      <c r="N77" s="17" t="str">
        <f t="shared" si="15"/>
        <v>06/15/2022 - 06/15/2030</v>
      </c>
      <c r="O77" t="s">
        <v>1717</v>
      </c>
      <c r="P77" t="s">
        <v>768</v>
      </c>
      <c r="Q77" s="391" t="str">
        <f t="shared" si="16"/>
        <v>12/31/2021-06/14/2022</v>
      </c>
    </row>
    <row r="78" spans="1:17">
      <c r="A78" s="18" t="s">
        <v>1357</v>
      </c>
      <c r="B78" s="18" t="s">
        <v>1681</v>
      </c>
      <c r="C78" s="17" t="str">
        <f t="shared" si="9"/>
        <v>07/21/1905 - 10/15/2029</v>
      </c>
      <c r="D78" s="17" t="str">
        <f t="shared" si="17"/>
        <v>10/15/2021 - 10/15/2029</v>
      </c>
      <c r="E78" s="16" t="str">
        <f t="shared" si="10"/>
        <v>Chino</v>
      </c>
      <c r="F78" s="14">
        <v>44377</v>
      </c>
      <c r="G78" s="14">
        <v>47406</v>
      </c>
      <c r="H78">
        <f t="shared" si="11"/>
        <v>2021</v>
      </c>
      <c r="I78">
        <f t="shared" si="12"/>
        <v>2029</v>
      </c>
      <c r="J78" s="14">
        <v>44484</v>
      </c>
      <c r="K78" s="14">
        <v>47406</v>
      </c>
      <c r="L78">
        <f t="shared" si="13"/>
        <v>2021</v>
      </c>
      <c r="M78">
        <f t="shared" si="14"/>
        <v>2029</v>
      </c>
      <c r="N78" s="17" t="str">
        <f t="shared" si="15"/>
        <v>10/15/2021 - 10/15/2029</v>
      </c>
      <c r="O78" t="s">
        <v>1681</v>
      </c>
      <c r="P78" t="s">
        <v>768</v>
      </c>
      <c r="Q78" s="391" t="str">
        <f t="shared" si="16"/>
        <v>06/30/2021-10/14/2021</v>
      </c>
    </row>
    <row r="79" spans="1:17">
      <c r="A79" s="18" t="s">
        <v>1358</v>
      </c>
      <c r="B79" s="18" t="s">
        <v>1681</v>
      </c>
      <c r="C79" s="17" t="str">
        <f t="shared" si="9"/>
        <v>07/21/1905 - 10/15/2029</v>
      </c>
      <c r="D79" s="17" t="str">
        <f t="shared" si="17"/>
        <v>10/15/2021 - 10/15/2029</v>
      </c>
      <c r="E79" s="16" t="str">
        <f t="shared" si="10"/>
        <v>Chino Hills</v>
      </c>
      <c r="F79" s="14">
        <v>44377</v>
      </c>
      <c r="G79" s="14">
        <v>47406</v>
      </c>
      <c r="H79">
        <f t="shared" si="11"/>
        <v>2021</v>
      </c>
      <c r="I79">
        <f t="shared" si="12"/>
        <v>2029</v>
      </c>
      <c r="J79" s="14">
        <v>44484</v>
      </c>
      <c r="K79" s="14">
        <v>47406</v>
      </c>
      <c r="L79">
        <f t="shared" si="13"/>
        <v>2021</v>
      </c>
      <c r="M79">
        <f t="shared" si="14"/>
        <v>2029</v>
      </c>
      <c r="N79" s="17" t="str">
        <f t="shared" si="15"/>
        <v>10/15/2021 - 10/15/2029</v>
      </c>
      <c r="O79" t="s">
        <v>1681</v>
      </c>
      <c r="P79" t="s">
        <v>768</v>
      </c>
      <c r="Q79" s="391" t="str">
        <f t="shared" si="16"/>
        <v>06/30/2021-10/14/2021</v>
      </c>
    </row>
    <row r="80" spans="1:17">
      <c r="A80" s="18" t="s">
        <v>1737</v>
      </c>
      <c r="B80" s="18" t="s">
        <v>1738</v>
      </c>
      <c r="C80" s="17" t="str">
        <f t="shared" si="9"/>
        <v>07/15/1905 - 12/31/2023</v>
      </c>
      <c r="D80" s="17" t="str">
        <f t="shared" si="17"/>
        <v>01/31/2016 - 01/31/2024</v>
      </c>
      <c r="E80" s="16" t="str">
        <f t="shared" si="10"/>
        <v>Chowchilla</v>
      </c>
      <c r="F80" s="14">
        <v>41640</v>
      </c>
      <c r="G80" s="14">
        <v>45291</v>
      </c>
      <c r="H80">
        <f t="shared" si="11"/>
        <v>2014</v>
      </c>
      <c r="I80">
        <f t="shared" si="12"/>
        <v>2023</v>
      </c>
      <c r="J80" s="14">
        <v>42400</v>
      </c>
      <c r="K80" s="14">
        <v>45322</v>
      </c>
      <c r="L80">
        <f t="shared" si="13"/>
        <v>2016</v>
      </c>
      <c r="M80">
        <f t="shared" si="14"/>
        <v>2024</v>
      </c>
      <c r="N80" s="17" t="str">
        <f t="shared" si="15"/>
        <v>01/31/2016 - 01/31/2024</v>
      </c>
      <c r="O80" t="s">
        <v>1738</v>
      </c>
      <c r="Q80" s="391" t="str">
        <f t="shared" si="16"/>
        <v>01/01/2014-01/30/2016</v>
      </c>
    </row>
    <row r="81" spans="1:17">
      <c r="A81" s="18" t="s">
        <v>1359</v>
      </c>
      <c r="B81" s="18" t="s">
        <v>1732</v>
      </c>
      <c r="C81" s="17" t="str">
        <f t="shared" si="9"/>
        <v>07/21/1905 - 04/15/2029</v>
      </c>
      <c r="D81" s="17" t="str">
        <f t="shared" si="17"/>
        <v>04/30/2021 - 04/30/2029</v>
      </c>
      <c r="E81" s="16" t="str">
        <f t="shared" si="10"/>
        <v>Chula Vista</v>
      </c>
      <c r="F81" s="14">
        <v>44012</v>
      </c>
      <c r="G81" s="14">
        <v>47223</v>
      </c>
      <c r="H81">
        <f t="shared" si="11"/>
        <v>2020</v>
      </c>
      <c r="I81">
        <f t="shared" si="12"/>
        <v>2029</v>
      </c>
      <c r="J81" s="14">
        <v>44316</v>
      </c>
      <c r="K81" s="14">
        <v>47238</v>
      </c>
      <c r="L81">
        <f t="shared" si="13"/>
        <v>2021</v>
      </c>
      <c r="M81">
        <f t="shared" si="14"/>
        <v>2029</v>
      </c>
      <c r="N81" s="17" t="str">
        <f t="shared" si="15"/>
        <v>04/30/2021 - 04/30/2029</v>
      </c>
      <c r="O81" t="s">
        <v>1732</v>
      </c>
      <c r="P81" t="s">
        <v>768</v>
      </c>
      <c r="Q81" s="391" t="str">
        <f t="shared" si="16"/>
        <v>06/30/2020-04/29/2021</v>
      </c>
    </row>
    <row r="82" spans="1:17">
      <c r="A82" s="18" t="s">
        <v>1739</v>
      </c>
      <c r="B82" s="18" t="s">
        <v>1740</v>
      </c>
      <c r="C82" s="17" t="str">
        <f t="shared" si="9"/>
        <v>07/21/1905 - 08/31/2029</v>
      </c>
      <c r="D82" s="17" t="str">
        <f t="shared" si="17"/>
        <v>05/15/2021 - 05/15/2029</v>
      </c>
      <c r="E82" s="16" t="str">
        <f t="shared" si="10"/>
        <v>Citrus Heights</v>
      </c>
      <c r="F82" s="14">
        <v>44377</v>
      </c>
      <c r="G82" s="14">
        <v>47361</v>
      </c>
      <c r="H82">
        <f t="shared" si="11"/>
        <v>2021</v>
      </c>
      <c r="I82">
        <f t="shared" si="12"/>
        <v>2029</v>
      </c>
      <c r="J82" s="14">
        <v>44331</v>
      </c>
      <c r="K82" s="14">
        <v>47253</v>
      </c>
      <c r="L82">
        <f t="shared" si="13"/>
        <v>2021</v>
      </c>
      <c r="M82">
        <f t="shared" si="14"/>
        <v>2029</v>
      </c>
      <c r="N82" s="17" t="str">
        <f t="shared" si="15"/>
        <v>05/15/2021 - 05/15/2029</v>
      </c>
      <c r="O82" t="s">
        <v>1740</v>
      </c>
      <c r="P82" t="s">
        <v>768</v>
      </c>
      <c r="Q82" s="391" t="str">
        <f t="shared" si="16"/>
        <v>06/30/2021-05/14/2021</v>
      </c>
    </row>
    <row r="83" spans="1:17">
      <c r="A83" s="18" t="s">
        <v>1360</v>
      </c>
      <c r="B83" s="18" t="s">
        <v>1683</v>
      </c>
      <c r="C83" s="17" t="str">
        <f t="shared" si="9"/>
        <v>07/21/1905 - 10/15/2029</v>
      </c>
      <c r="D83" s="17" t="str">
        <f t="shared" si="17"/>
        <v>10/15/2021 - 10/15/2029</v>
      </c>
      <c r="E83" s="16" t="str">
        <f t="shared" si="10"/>
        <v>Claremont</v>
      </c>
      <c r="F83" s="14">
        <v>44377</v>
      </c>
      <c r="G83" s="14">
        <v>47406</v>
      </c>
      <c r="H83">
        <f t="shared" si="11"/>
        <v>2021</v>
      </c>
      <c r="I83">
        <f t="shared" si="12"/>
        <v>2029</v>
      </c>
      <c r="J83" s="14">
        <v>44484</v>
      </c>
      <c r="K83" s="14">
        <v>47406</v>
      </c>
      <c r="L83">
        <f t="shared" si="13"/>
        <v>2021</v>
      </c>
      <c r="M83">
        <f t="shared" si="14"/>
        <v>2029</v>
      </c>
      <c r="N83" s="17" t="str">
        <f t="shared" si="15"/>
        <v>10/15/2021 - 10/15/2029</v>
      </c>
      <c r="O83" t="s">
        <v>1683</v>
      </c>
      <c r="P83" t="s">
        <v>768</v>
      </c>
      <c r="Q83" s="391" t="str">
        <f t="shared" si="16"/>
        <v>06/30/2021-10/14/2021</v>
      </c>
    </row>
    <row r="84" spans="1:17">
      <c r="A84" s="18" t="s">
        <v>1361</v>
      </c>
      <c r="B84" s="18" t="s">
        <v>1695</v>
      </c>
      <c r="C84" s="17" t="str">
        <f t="shared" si="9"/>
        <v>07/22/1905 - 12/31/2030</v>
      </c>
      <c r="D84" s="17" t="str">
        <f t="shared" si="17"/>
        <v>01/31/2023 - 01/31/2031</v>
      </c>
      <c r="E84" s="16" t="str">
        <f t="shared" si="10"/>
        <v>Clayton</v>
      </c>
      <c r="F84" s="14">
        <v>44742</v>
      </c>
      <c r="G84" s="14">
        <v>47848</v>
      </c>
      <c r="H84">
        <f t="shared" si="11"/>
        <v>2022</v>
      </c>
      <c r="I84">
        <f t="shared" si="12"/>
        <v>2030</v>
      </c>
      <c r="J84" s="14">
        <v>44957</v>
      </c>
      <c r="K84" s="14">
        <v>47879</v>
      </c>
      <c r="L84">
        <f t="shared" si="13"/>
        <v>2023</v>
      </c>
      <c r="M84">
        <f t="shared" si="14"/>
        <v>2031</v>
      </c>
      <c r="N84" s="17" t="str">
        <f t="shared" si="15"/>
        <v>01/31/2023 - 01/31/2031</v>
      </c>
      <c r="O84" t="s">
        <v>1695</v>
      </c>
      <c r="P84" t="s">
        <v>768</v>
      </c>
      <c r="Q84" s="391" t="str">
        <f t="shared" si="16"/>
        <v>06/30/2022-01/30/2023</v>
      </c>
    </row>
    <row r="85" spans="1:17">
      <c r="A85" s="18" t="s">
        <v>1362</v>
      </c>
      <c r="B85" s="18" t="s">
        <v>1741</v>
      </c>
      <c r="C85" s="17" t="str">
        <f t="shared" si="9"/>
        <v>07/19/1905 - 08/15/2027</v>
      </c>
      <c r="D85" s="17" t="str">
        <f t="shared" si="17"/>
        <v>08/15/2019 - 08/15/2027</v>
      </c>
      <c r="E85" s="16" t="str">
        <f t="shared" si="10"/>
        <v>Clearlake</v>
      </c>
      <c r="F85" s="14">
        <v>43466</v>
      </c>
      <c r="G85" s="14">
        <v>46614</v>
      </c>
      <c r="H85">
        <f t="shared" si="11"/>
        <v>2019</v>
      </c>
      <c r="I85">
        <f t="shared" si="12"/>
        <v>2027</v>
      </c>
      <c r="J85" s="14">
        <v>43692</v>
      </c>
      <c r="K85" s="14">
        <v>46614</v>
      </c>
      <c r="L85">
        <f t="shared" si="13"/>
        <v>2019</v>
      </c>
      <c r="M85">
        <f t="shared" si="14"/>
        <v>2027</v>
      </c>
      <c r="N85" s="17" t="str">
        <f t="shared" si="15"/>
        <v>08/15/2019 - 08/15/2027</v>
      </c>
      <c r="O85" t="s">
        <v>1741</v>
      </c>
      <c r="P85" s="14" t="s">
        <v>768</v>
      </c>
      <c r="Q85" s="391" t="str">
        <f t="shared" si="16"/>
        <v>01/01/2019-08/14/2019</v>
      </c>
    </row>
    <row r="86" spans="1:17">
      <c r="A86" s="18" t="s">
        <v>1363</v>
      </c>
      <c r="B86" s="18" t="s">
        <v>1742</v>
      </c>
      <c r="C86" s="17" t="str">
        <f t="shared" si="9"/>
        <v>07/22/1905 - 12/31/2030</v>
      </c>
      <c r="D86" s="17" t="str">
        <f t="shared" si="17"/>
        <v>01/31/2023 - 01/31/2031</v>
      </c>
      <c r="E86" s="16" t="str">
        <f t="shared" si="10"/>
        <v>Cloverdale</v>
      </c>
      <c r="F86" s="14">
        <v>44742</v>
      </c>
      <c r="G86" s="14">
        <v>47848</v>
      </c>
      <c r="H86">
        <f t="shared" si="11"/>
        <v>2022</v>
      </c>
      <c r="I86">
        <f t="shared" si="12"/>
        <v>2030</v>
      </c>
      <c r="J86" s="14">
        <v>44957</v>
      </c>
      <c r="K86" s="14">
        <v>47879</v>
      </c>
      <c r="L86">
        <f t="shared" si="13"/>
        <v>2023</v>
      </c>
      <c r="M86">
        <f t="shared" si="14"/>
        <v>2031</v>
      </c>
      <c r="N86" s="17" t="str">
        <f t="shared" si="15"/>
        <v>01/31/2023 - 01/31/2031</v>
      </c>
      <c r="O86" t="s">
        <v>1742</v>
      </c>
      <c r="P86" t="s">
        <v>768</v>
      </c>
      <c r="Q86" s="391" t="str">
        <f t="shared" si="16"/>
        <v>06/30/2022-01/30/2023</v>
      </c>
    </row>
    <row r="87" spans="1:17">
      <c r="A87" s="18" t="s">
        <v>1743</v>
      </c>
      <c r="B87" s="18" t="s">
        <v>1744</v>
      </c>
      <c r="C87" s="17" t="str">
        <f t="shared" si="9"/>
        <v>07/15/1905 - 12/31/2023</v>
      </c>
      <c r="D87" s="17" t="str">
        <f t="shared" si="17"/>
        <v>12/31/2015 - 12/31/2023</v>
      </c>
      <c r="E87" s="16" t="str">
        <f t="shared" si="10"/>
        <v>Clovis</v>
      </c>
      <c r="F87" s="14">
        <v>41275</v>
      </c>
      <c r="G87" s="14">
        <v>45291</v>
      </c>
      <c r="H87">
        <f t="shared" si="11"/>
        <v>2013</v>
      </c>
      <c r="I87">
        <f t="shared" si="12"/>
        <v>2023</v>
      </c>
      <c r="J87" s="14">
        <v>42369</v>
      </c>
      <c r="K87" s="14">
        <v>45291</v>
      </c>
      <c r="L87">
        <f t="shared" si="13"/>
        <v>2015</v>
      </c>
      <c r="M87">
        <f t="shared" si="14"/>
        <v>2023</v>
      </c>
      <c r="N87" s="17" t="str">
        <f t="shared" si="15"/>
        <v>12/31/2015 - 12/31/2023</v>
      </c>
      <c r="O87" t="s">
        <v>1744</v>
      </c>
      <c r="Q87" s="391" t="str">
        <f t="shared" si="16"/>
        <v>01/01/2013-12/30/2015</v>
      </c>
    </row>
    <row r="88" spans="1:17">
      <c r="A88" s="18" t="s">
        <v>1364</v>
      </c>
      <c r="B88" s="18" t="s">
        <v>1710</v>
      </c>
      <c r="C88" s="17" t="str">
        <f t="shared" si="9"/>
        <v>07/21/1905 - 10/15/2029</v>
      </c>
      <c r="D88" s="17" t="str">
        <f t="shared" si="17"/>
        <v>10/15/2021 - 10/15/2029</v>
      </c>
      <c r="E88" s="16" t="str">
        <f t="shared" si="10"/>
        <v>Coachella</v>
      </c>
      <c r="F88" s="14">
        <v>44377</v>
      </c>
      <c r="G88" s="14">
        <v>47406</v>
      </c>
      <c r="H88">
        <f t="shared" si="11"/>
        <v>2021</v>
      </c>
      <c r="I88">
        <f t="shared" si="12"/>
        <v>2029</v>
      </c>
      <c r="J88" s="14">
        <v>44484</v>
      </c>
      <c r="K88" s="14">
        <v>47406</v>
      </c>
      <c r="L88">
        <f t="shared" si="13"/>
        <v>2021</v>
      </c>
      <c r="M88">
        <f t="shared" si="14"/>
        <v>2029</v>
      </c>
      <c r="N88" s="17" t="str">
        <f t="shared" si="15"/>
        <v>10/15/2021 - 10/15/2029</v>
      </c>
      <c r="O88" t="s">
        <v>1710</v>
      </c>
      <c r="P88" t="s">
        <v>768</v>
      </c>
      <c r="Q88" s="391" t="str">
        <f t="shared" si="16"/>
        <v>06/30/2021-10/14/2021</v>
      </c>
    </row>
    <row r="89" spans="1:17">
      <c r="A89" s="18" t="s">
        <v>1745</v>
      </c>
      <c r="B89" s="18" t="s">
        <v>1744</v>
      </c>
      <c r="C89" s="17" t="str">
        <f t="shared" si="9"/>
        <v>07/15/1905 - 12/31/2023</v>
      </c>
      <c r="D89" s="17" t="str">
        <f t="shared" si="17"/>
        <v>12/31/2015 - 12/31/2023</v>
      </c>
      <c r="E89" s="16" t="str">
        <f t="shared" si="10"/>
        <v>Coalinga</v>
      </c>
      <c r="F89" s="14">
        <v>41275</v>
      </c>
      <c r="G89" s="14">
        <v>45291</v>
      </c>
      <c r="H89">
        <f t="shared" si="11"/>
        <v>2013</v>
      </c>
      <c r="I89">
        <f t="shared" si="12"/>
        <v>2023</v>
      </c>
      <c r="J89" s="14">
        <v>42369</v>
      </c>
      <c r="K89" s="14">
        <v>45291</v>
      </c>
      <c r="L89">
        <f t="shared" si="13"/>
        <v>2015</v>
      </c>
      <c r="M89">
        <f t="shared" si="14"/>
        <v>2023</v>
      </c>
      <c r="N89" s="17" t="str">
        <f t="shared" si="15"/>
        <v>12/31/2015 - 12/31/2023</v>
      </c>
      <c r="O89" t="s">
        <v>1744</v>
      </c>
      <c r="Q89" s="391" t="str">
        <f t="shared" si="16"/>
        <v>01/01/2013-12/30/2015</v>
      </c>
    </row>
    <row r="90" spans="1:17">
      <c r="A90" s="18" t="s">
        <v>1746</v>
      </c>
      <c r="B90" s="18" t="s">
        <v>1704</v>
      </c>
      <c r="C90" s="17" t="str">
        <f t="shared" si="9"/>
        <v>07/21/1905 - 08/31/2029</v>
      </c>
      <c r="D90" s="17" t="str">
        <f t="shared" si="17"/>
        <v>05/15/2021 - 05/15/2029</v>
      </c>
      <c r="E90" s="16" t="str">
        <f t="shared" si="10"/>
        <v>Colfax</v>
      </c>
      <c r="F90" s="14">
        <v>44377</v>
      </c>
      <c r="G90" s="14">
        <v>47361</v>
      </c>
      <c r="H90">
        <f t="shared" si="11"/>
        <v>2021</v>
      </c>
      <c r="I90">
        <f t="shared" si="12"/>
        <v>2029</v>
      </c>
      <c r="J90" s="14">
        <v>44331</v>
      </c>
      <c r="K90" s="14">
        <v>47253</v>
      </c>
      <c r="L90">
        <f t="shared" si="13"/>
        <v>2021</v>
      </c>
      <c r="M90">
        <f t="shared" si="14"/>
        <v>2029</v>
      </c>
      <c r="N90" s="17" t="str">
        <f t="shared" si="15"/>
        <v>05/15/2021 - 05/15/2029</v>
      </c>
      <c r="O90" t="s">
        <v>1704</v>
      </c>
      <c r="P90" t="s">
        <v>768</v>
      </c>
      <c r="Q90" s="391" t="str">
        <f t="shared" si="16"/>
        <v>06/30/2021-05/14/2021</v>
      </c>
    </row>
    <row r="91" spans="1:17">
      <c r="A91" s="18" t="s">
        <v>1747</v>
      </c>
      <c r="B91" s="18" t="s">
        <v>1700</v>
      </c>
      <c r="C91" s="17" t="str">
        <f t="shared" si="9"/>
        <v>07/22/1905 - 12/31/2030</v>
      </c>
      <c r="D91" s="17" t="str">
        <f t="shared" si="17"/>
        <v>01/31/2023 - 01/31/2031</v>
      </c>
      <c r="E91" s="16" t="str">
        <f t="shared" si="10"/>
        <v>Colma</v>
      </c>
      <c r="F91" s="14">
        <v>44742</v>
      </c>
      <c r="G91" s="14">
        <v>47848</v>
      </c>
      <c r="H91">
        <f t="shared" si="11"/>
        <v>2022</v>
      </c>
      <c r="I91">
        <f t="shared" si="12"/>
        <v>2030</v>
      </c>
      <c r="J91" s="14">
        <v>44957</v>
      </c>
      <c r="K91" s="14">
        <v>47879</v>
      </c>
      <c r="L91">
        <f t="shared" si="13"/>
        <v>2023</v>
      </c>
      <c r="M91">
        <f t="shared" si="14"/>
        <v>2031</v>
      </c>
      <c r="N91" s="17" t="str">
        <f t="shared" si="15"/>
        <v>01/31/2023 - 01/31/2031</v>
      </c>
      <c r="O91" t="s">
        <v>1700</v>
      </c>
      <c r="P91" t="s">
        <v>768</v>
      </c>
      <c r="Q91" s="391" t="str">
        <f t="shared" si="16"/>
        <v>06/30/2022-01/30/2023</v>
      </c>
    </row>
    <row r="92" spans="1:17">
      <c r="A92" s="18" t="s">
        <v>1365</v>
      </c>
      <c r="B92" s="18" t="s">
        <v>1681</v>
      </c>
      <c r="C92" s="17" t="str">
        <f t="shared" si="9"/>
        <v>07/21/1905 - 10/15/2029</v>
      </c>
      <c r="D92" s="17" t="str">
        <f t="shared" si="17"/>
        <v>10/15/2021 - 10/15/2029</v>
      </c>
      <c r="E92" s="16" t="str">
        <f t="shared" si="10"/>
        <v>Colton</v>
      </c>
      <c r="F92" s="14">
        <v>44377</v>
      </c>
      <c r="G92" s="14">
        <v>47406</v>
      </c>
      <c r="H92">
        <f t="shared" si="11"/>
        <v>2021</v>
      </c>
      <c r="I92">
        <f t="shared" si="12"/>
        <v>2029</v>
      </c>
      <c r="J92" s="14">
        <v>44484</v>
      </c>
      <c r="K92" s="14">
        <v>47406</v>
      </c>
      <c r="L92">
        <f t="shared" si="13"/>
        <v>2021</v>
      </c>
      <c r="M92">
        <f t="shared" si="14"/>
        <v>2029</v>
      </c>
      <c r="N92" s="17" t="str">
        <f t="shared" si="15"/>
        <v>10/15/2021 - 10/15/2029</v>
      </c>
      <c r="O92" t="s">
        <v>1681</v>
      </c>
      <c r="P92" t="s">
        <v>768</v>
      </c>
      <c r="Q92" s="391" t="str">
        <f t="shared" si="16"/>
        <v>06/30/2021-10/14/2021</v>
      </c>
    </row>
    <row r="93" spans="1:17">
      <c r="A93" s="18" t="s">
        <v>1366</v>
      </c>
      <c r="B93" s="18" t="s">
        <v>1748</v>
      </c>
      <c r="C93" s="17" t="str">
        <f t="shared" si="9"/>
        <v>07/20/1905 - 12/31/2028</v>
      </c>
      <c r="D93" s="17" t="str">
        <f t="shared" si="17"/>
        <v>01/01/2021 - 12/31/2028</v>
      </c>
      <c r="E93" s="16" t="str">
        <f t="shared" si="10"/>
        <v>Colusa</v>
      </c>
      <c r="F93" s="14">
        <v>43466</v>
      </c>
      <c r="G93" s="14">
        <v>47118</v>
      </c>
      <c r="H93">
        <f t="shared" si="11"/>
        <v>2019</v>
      </c>
      <c r="I93">
        <f t="shared" si="12"/>
        <v>2028</v>
      </c>
      <c r="J93" s="14">
        <v>44197</v>
      </c>
      <c r="K93" s="14">
        <v>47118</v>
      </c>
      <c r="L93">
        <f t="shared" si="13"/>
        <v>2021</v>
      </c>
      <c r="M93">
        <f t="shared" si="14"/>
        <v>2028</v>
      </c>
      <c r="N93" s="17" t="str">
        <f t="shared" si="15"/>
        <v>01/01/2021 - 12/31/2028</v>
      </c>
      <c r="O93" t="s">
        <v>1748</v>
      </c>
      <c r="P93" t="s">
        <v>768</v>
      </c>
      <c r="Q93" s="391" t="str">
        <f t="shared" si="16"/>
        <v>01/01/2019-12/31/2020</v>
      </c>
    </row>
    <row r="94" spans="1:17">
      <c r="A94" s="18" t="str">
        <f>B94</f>
        <v>Colusa County - Unincorporated</v>
      </c>
      <c r="B94" s="18" t="s">
        <v>949</v>
      </c>
      <c r="C94" s="17" t="str">
        <f t="shared" si="9"/>
        <v>07/20/1905 - 12/31/2028</v>
      </c>
      <c r="D94" s="17" t="str">
        <f t="shared" si="17"/>
        <v>01/01/2021 - 12/31/2028</v>
      </c>
      <c r="E94" s="16" t="str">
        <f t="shared" si="10"/>
        <v>Colusa County - Unincorporated</v>
      </c>
      <c r="F94" s="14">
        <v>43466</v>
      </c>
      <c r="G94" s="14">
        <v>47118</v>
      </c>
      <c r="H94">
        <f t="shared" si="11"/>
        <v>2019</v>
      </c>
      <c r="I94">
        <f t="shared" si="12"/>
        <v>2028</v>
      </c>
      <c r="J94" s="14">
        <v>44197</v>
      </c>
      <c r="K94" s="14">
        <v>47118</v>
      </c>
      <c r="L94">
        <f t="shared" si="13"/>
        <v>2021</v>
      </c>
      <c r="M94">
        <f t="shared" si="14"/>
        <v>2028</v>
      </c>
      <c r="N94" s="17" t="str">
        <f t="shared" si="15"/>
        <v>01/01/2021 - 12/31/2028</v>
      </c>
      <c r="O94" t="s">
        <v>1748</v>
      </c>
      <c r="P94" t="s">
        <v>768</v>
      </c>
      <c r="Q94" s="391" t="str">
        <f t="shared" si="16"/>
        <v>01/01/2019-12/31/2020</v>
      </c>
    </row>
    <row r="95" spans="1:17">
      <c r="A95" s="18" t="s">
        <v>1368</v>
      </c>
      <c r="B95" s="18" t="s">
        <v>1683</v>
      </c>
      <c r="C95" s="17" t="str">
        <f t="shared" si="9"/>
        <v>07/21/1905 - 10/15/2029</v>
      </c>
      <c r="D95" s="17" t="str">
        <f t="shared" si="17"/>
        <v>10/15/2021 - 10/15/2029</v>
      </c>
      <c r="E95" s="16" t="str">
        <f t="shared" si="10"/>
        <v>Commerce</v>
      </c>
      <c r="F95" s="14">
        <v>44377</v>
      </c>
      <c r="G95" s="14">
        <v>47406</v>
      </c>
      <c r="H95">
        <f t="shared" si="11"/>
        <v>2021</v>
      </c>
      <c r="I95">
        <f t="shared" si="12"/>
        <v>2029</v>
      </c>
      <c r="J95" s="14">
        <v>44484</v>
      </c>
      <c r="K95" s="14">
        <v>47406</v>
      </c>
      <c r="L95">
        <f t="shared" si="13"/>
        <v>2021</v>
      </c>
      <c r="M95">
        <f t="shared" si="14"/>
        <v>2029</v>
      </c>
      <c r="N95" s="17" t="str">
        <f t="shared" si="15"/>
        <v>10/15/2021 - 10/15/2029</v>
      </c>
      <c r="O95" t="s">
        <v>1683</v>
      </c>
      <c r="P95" t="s">
        <v>768</v>
      </c>
      <c r="Q95" s="391" t="str">
        <f t="shared" si="16"/>
        <v>06/30/2021-10/14/2021</v>
      </c>
    </row>
    <row r="96" spans="1:17">
      <c r="A96" s="18" t="s">
        <v>1369</v>
      </c>
      <c r="B96" s="18" t="s">
        <v>1683</v>
      </c>
      <c r="C96" s="17" t="str">
        <f t="shared" si="9"/>
        <v>07/21/1905 - 10/15/2029</v>
      </c>
      <c r="D96" s="17" t="str">
        <f t="shared" si="17"/>
        <v>10/15/2021 - 10/15/2029</v>
      </c>
      <c r="E96" s="16" t="str">
        <f t="shared" si="10"/>
        <v>Compton</v>
      </c>
      <c r="F96" s="14">
        <v>44377</v>
      </c>
      <c r="G96" s="14">
        <v>47406</v>
      </c>
      <c r="H96">
        <f t="shared" si="11"/>
        <v>2021</v>
      </c>
      <c r="I96">
        <f t="shared" si="12"/>
        <v>2029</v>
      </c>
      <c r="J96" s="14">
        <v>44484</v>
      </c>
      <c r="K96" s="14">
        <v>47406</v>
      </c>
      <c r="L96">
        <f t="shared" si="13"/>
        <v>2021</v>
      </c>
      <c r="M96">
        <f t="shared" si="14"/>
        <v>2029</v>
      </c>
      <c r="N96" s="17" t="str">
        <f t="shared" si="15"/>
        <v>10/15/2021 - 10/15/2029</v>
      </c>
      <c r="O96" t="s">
        <v>1683</v>
      </c>
      <c r="P96" t="s">
        <v>768</v>
      </c>
      <c r="Q96" s="391" t="str">
        <f t="shared" si="16"/>
        <v>06/30/2021-10/14/2021</v>
      </c>
    </row>
    <row r="97" spans="1:17">
      <c r="A97" s="18" t="s">
        <v>1370</v>
      </c>
      <c r="B97" s="18" t="s">
        <v>1695</v>
      </c>
      <c r="C97" s="17" t="str">
        <f t="shared" si="9"/>
        <v>07/22/1905 - 12/31/2030</v>
      </c>
      <c r="D97" s="17" t="str">
        <f t="shared" si="17"/>
        <v>01/31/2023 - 01/31/2031</v>
      </c>
      <c r="E97" s="16" t="str">
        <f t="shared" si="10"/>
        <v>Concord</v>
      </c>
      <c r="F97" s="14">
        <v>44742</v>
      </c>
      <c r="G97" s="14">
        <v>47848</v>
      </c>
      <c r="H97">
        <f t="shared" si="11"/>
        <v>2022</v>
      </c>
      <c r="I97">
        <f t="shared" si="12"/>
        <v>2030</v>
      </c>
      <c r="J97" s="14">
        <v>44957</v>
      </c>
      <c r="K97" s="14">
        <v>47879</v>
      </c>
      <c r="L97">
        <f t="shared" si="13"/>
        <v>2023</v>
      </c>
      <c r="M97">
        <f t="shared" si="14"/>
        <v>2031</v>
      </c>
      <c r="N97" s="17" t="str">
        <f t="shared" si="15"/>
        <v>01/31/2023 - 01/31/2031</v>
      </c>
      <c r="O97" t="s">
        <v>1695</v>
      </c>
      <c r="P97" t="s">
        <v>768</v>
      </c>
      <c r="Q97" s="391" t="str">
        <f t="shared" si="16"/>
        <v>06/30/2022-01/30/2023</v>
      </c>
    </row>
    <row r="98" spans="1:17">
      <c r="A98" s="18" t="str">
        <f>B98</f>
        <v>Contra Costa County - Unincorporated</v>
      </c>
      <c r="B98" s="18" t="s">
        <v>1082</v>
      </c>
      <c r="C98" s="17" t="str">
        <f t="shared" si="9"/>
        <v>07/22/1905 - 12/31/2030</v>
      </c>
      <c r="D98" s="17" t="str">
        <f t="shared" si="17"/>
        <v>01/31/2023 - 01/31/2031</v>
      </c>
      <c r="E98" s="16" t="str">
        <f t="shared" si="10"/>
        <v>Contra Costa County - Unincorporated</v>
      </c>
      <c r="F98" s="14">
        <v>44742</v>
      </c>
      <c r="G98" s="14">
        <v>47848</v>
      </c>
      <c r="H98">
        <f t="shared" si="11"/>
        <v>2022</v>
      </c>
      <c r="I98">
        <f t="shared" si="12"/>
        <v>2030</v>
      </c>
      <c r="J98" s="14">
        <v>44957</v>
      </c>
      <c r="K98" s="14">
        <v>47879</v>
      </c>
      <c r="L98">
        <f t="shared" si="13"/>
        <v>2023</v>
      </c>
      <c r="M98">
        <f t="shared" si="14"/>
        <v>2031</v>
      </c>
      <c r="N98" s="17" t="str">
        <f t="shared" si="15"/>
        <v>01/31/2023 - 01/31/2031</v>
      </c>
      <c r="O98" t="s">
        <v>1695</v>
      </c>
      <c r="P98" t="s">
        <v>768</v>
      </c>
      <c r="Q98" s="391" t="str">
        <f t="shared" si="16"/>
        <v>06/30/2022-01/30/2023</v>
      </c>
    </row>
    <row r="99" spans="1:17">
      <c r="A99" s="18" t="s">
        <v>1749</v>
      </c>
      <c r="B99" s="18" t="s">
        <v>1707</v>
      </c>
      <c r="C99" s="17" t="str">
        <f t="shared" si="9"/>
        <v>07/15/1905 - 12/31/2023</v>
      </c>
      <c r="D99" s="17" t="str">
        <f t="shared" si="17"/>
        <v>01/31/2016 - 01/31/2024</v>
      </c>
      <c r="E99" s="16" t="str">
        <f t="shared" si="10"/>
        <v>Corcoran</v>
      </c>
      <c r="F99" s="14">
        <v>41640</v>
      </c>
      <c r="G99" s="14">
        <v>45291</v>
      </c>
      <c r="H99">
        <f t="shared" si="11"/>
        <v>2014</v>
      </c>
      <c r="I99">
        <f t="shared" si="12"/>
        <v>2023</v>
      </c>
      <c r="J99" s="14">
        <v>42400</v>
      </c>
      <c r="K99" s="14">
        <v>45322</v>
      </c>
      <c r="L99">
        <f t="shared" si="13"/>
        <v>2016</v>
      </c>
      <c r="M99">
        <f t="shared" si="14"/>
        <v>2024</v>
      </c>
      <c r="N99" s="17" t="str">
        <f t="shared" si="15"/>
        <v>01/31/2016 - 01/31/2024</v>
      </c>
      <c r="O99" t="s">
        <v>1707</v>
      </c>
      <c r="Q99" s="391" t="str">
        <f t="shared" si="16"/>
        <v>01/01/2014-01/30/2016</v>
      </c>
    </row>
    <row r="100" spans="1:17">
      <c r="A100" s="18" t="s">
        <v>1750</v>
      </c>
      <c r="B100" s="18" t="s">
        <v>1751</v>
      </c>
      <c r="C100" s="17" t="str">
        <f t="shared" si="9"/>
        <v>07/19/1905 - 06/15/2027</v>
      </c>
      <c r="D100" s="17" t="str">
        <f t="shared" si="17"/>
        <v>08/31/2019 - 08/31/2024</v>
      </c>
      <c r="E100" s="16" t="str">
        <f t="shared" si="10"/>
        <v>Corning</v>
      </c>
      <c r="F100" s="14">
        <v>43466</v>
      </c>
      <c r="G100" s="14">
        <v>46553</v>
      </c>
      <c r="H100">
        <f t="shared" si="11"/>
        <v>2019</v>
      </c>
      <c r="I100">
        <f t="shared" si="12"/>
        <v>2027</v>
      </c>
      <c r="J100" s="14">
        <v>43708</v>
      </c>
      <c r="K100" s="14">
        <v>45535</v>
      </c>
      <c r="L100">
        <f t="shared" si="13"/>
        <v>2019</v>
      </c>
      <c r="M100">
        <f t="shared" si="14"/>
        <v>2024</v>
      </c>
      <c r="N100" s="17" t="str">
        <f t="shared" si="15"/>
        <v>08/31/2019 - 08/31/2024</v>
      </c>
      <c r="O100" t="s">
        <v>1751</v>
      </c>
      <c r="P100" s="14" t="s">
        <v>768</v>
      </c>
      <c r="Q100" s="391" t="str">
        <f t="shared" si="16"/>
        <v>01/01/2019-08/30/2019</v>
      </c>
    </row>
    <row r="101" spans="1:17">
      <c r="A101" s="18" t="s">
        <v>1372</v>
      </c>
      <c r="B101" s="18" t="s">
        <v>1710</v>
      </c>
      <c r="C101" s="17" t="str">
        <f t="shared" si="9"/>
        <v>07/21/1905 - 10/15/2029</v>
      </c>
      <c r="D101" s="17" t="str">
        <f t="shared" si="17"/>
        <v>10/15/2021 - 10/15/2029</v>
      </c>
      <c r="E101" s="16" t="str">
        <f t="shared" si="10"/>
        <v>Corona</v>
      </c>
      <c r="F101" s="14">
        <v>44377</v>
      </c>
      <c r="G101" s="14">
        <v>47406</v>
      </c>
      <c r="H101">
        <f t="shared" si="11"/>
        <v>2021</v>
      </c>
      <c r="I101">
        <f t="shared" si="12"/>
        <v>2029</v>
      </c>
      <c r="J101" s="14">
        <v>44484</v>
      </c>
      <c r="K101" s="14">
        <v>47406</v>
      </c>
      <c r="L101">
        <f t="shared" si="13"/>
        <v>2021</v>
      </c>
      <c r="M101">
        <f t="shared" si="14"/>
        <v>2029</v>
      </c>
      <c r="N101" s="17" t="str">
        <f t="shared" si="15"/>
        <v>10/15/2021 - 10/15/2029</v>
      </c>
      <c r="O101" t="s">
        <v>1710</v>
      </c>
      <c r="P101" t="s">
        <v>768</v>
      </c>
      <c r="Q101" s="391" t="str">
        <f t="shared" si="16"/>
        <v>06/30/2021-10/14/2021</v>
      </c>
    </row>
    <row r="102" spans="1:17">
      <c r="A102" s="18" t="s">
        <v>1373</v>
      </c>
      <c r="B102" s="18" t="s">
        <v>1732</v>
      </c>
      <c r="C102" s="17" t="str">
        <f t="shared" si="9"/>
        <v>07/21/1905 - 04/15/2029</v>
      </c>
      <c r="D102" s="17" t="str">
        <f t="shared" si="17"/>
        <v>04/30/2021 - 04/30/2029</v>
      </c>
      <c r="E102" s="16" t="str">
        <f t="shared" si="10"/>
        <v>Coronado</v>
      </c>
      <c r="F102" s="14">
        <v>44012</v>
      </c>
      <c r="G102" s="14">
        <v>47223</v>
      </c>
      <c r="H102">
        <f t="shared" si="11"/>
        <v>2020</v>
      </c>
      <c r="I102">
        <f t="shared" si="12"/>
        <v>2029</v>
      </c>
      <c r="J102" s="14">
        <v>44316</v>
      </c>
      <c r="K102" s="14">
        <v>47238</v>
      </c>
      <c r="L102">
        <f t="shared" si="13"/>
        <v>2021</v>
      </c>
      <c r="M102">
        <f t="shared" si="14"/>
        <v>2029</v>
      </c>
      <c r="N102" s="17" t="str">
        <f t="shared" si="15"/>
        <v>04/30/2021 - 04/30/2029</v>
      </c>
      <c r="O102" t="s">
        <v>1732</v>
      </c>
      <c r="P102" t="s">
        <v>768</v>
      </c>
      <c r="Q102" s="391" t="str">
        <f t="shared" si="16"/>
        <v>06/30/2020-04/29/2021</v>
      </c>
    </row>
    <row r="103" spans="1:17">
      <c r="A103" s="18" t="s">
        <v>1374</v>
      </c>
      <c r="B103" s="18" t="s">
        <v>1714</v>
      </c>
      <c r="C103" s="17" t="str">
        <f t="shared" si="9"/>
        <v>07/22/1905 - 12/31/2030</v>
      </c>
      <c r="D103" s="17" t="str">
        <f t="shared" si="17"/>
        <v>01/31/2023 - 01/31/2031</v>
      </c>
      <c r="E103" s="16" t="str">
        <f t="shared" si="10"/>
        <v>Corte Madera</v>
      </c>
      <c r="F103" s="14">
        <v>44742</v>
      </c>
      <c r="G103" s="14">
        <v>47848</v>
      </c>
      <c r="H103">
        <f t="shared" si="11"/>
        <v>2022</v>
      </c>
      <c r="I103">
        <f t="shared" si="12"/>
        <v>2030</v>
      </c>
      <c r="J103" s="14">
        <v>44957</v>
      </c>
      <c r="K103" s="14">
        <v>47879</v>
      </c>
      <c r="L103">
        <f t="shared" si="13"/>
        <v>2023</v>
      </c>
      <c r="M103">
        <f t="shared" si="14"/>
        <v>2031</v>
      </c>
      <c r="N103" s="17" t="str">
        <f t="shared" si="15"/>
        <v>01/31/2023 - 01/31/2031</v>
      </c>
      <c r="O103" t="s">
        <v>1714</v>
      </c>
      <c r="P103" t="s">
        <v>768</v>
      </c>
      <c r="Q103" s="391" t="str">
        <f t="shared" si="16"/>
        <v>06/30/2022-01/30/2023</v>
      </c>
    </row>
    <row r="104" spans="1:17">
      <c r="A104" s="18" t="s">
        <v>1375</v>
      </c>
      <c r="B104" s="18" t="s">
        <v>1686</v>
      </c>
      <c r="C104" s="17" t="str">
        <f t="shared" si="9"/>
        <v>07/21/1905 - 10/15/2029</v>
      </c>
      <c r="D104" s="17" t="str">
        <f t="shared" si="17"/>
        <v>10/15/2021 - 10/15/2029</v>
      </c>
      <c r="E104" s="16" t="str">
        <f t="shared" si="10"/>
        <v>Costa Mesa</v>
      </c>
      <c r="F104" s="14">
        <v>44377</v>
      </c>
      <c r="G104" s="14">
        <v>47406</v>
      </c>
      <c r="H104">
        <f t="shared" si="11"/>
        <v>2021</v>
      </c>
      <c r="I104">
        <f t="shared" si="12"/>
        <v>2029</v>
      </c>
      <c r="J104" s="14">
        <v>44484</v>
      </c>
      <c r="K104" s="14">
        <v>47406</v>
      </c>
      <c r="L104">
        <f t="shared" si="13"/>
        <v>2021</v>
      </c>
      <c r="M104">
        <f t="shared" si="14"/>
        <v>2029</v>
      </c>
      <c r="N104" s="17" t="str">
        <f t="shared" si="15"/>
        <v>10/15/2021 - 10/15/2029</v>
      </c>
      <c r="O104" t="s">
        <v>1686</v>
      </c>
      <c r="P104" t="s">
        <v>768</v>
      </c>
      <c r="Q104" s="391" t="str">
        <f t="shared" si="16"/>
        <v>06/30/2021-10/14/2021</v>
      </c>
    </row>
    <row r="105" spans="1:17">
      <c r="A105" s="18" t="s">
        <v>1376</v>
      </c>
      <c r="B105" s="18" t="s">
        <v>1742</v>
      </c>
      <c r="C105" s="17" t="str">
        <f t="shared" si="9"/>
        <v>07/22/1905 - 12/31/2030</v>
      </c>
      <c r="D105" s="17" t="str">
        <f t="shared" si="17"/>
        <v>01/31/2023 - 01/31/2031</v>
      </c>
      <c r="E105" s="16" t="str">
        <f t="shared" si="10"/>
        <v>Cotati</v>
      </c>
      <c r="F105" s="14">
        <v>44742</v>
      </c>
      <c r="G105" s="14">
        <v>47848</v>
      </c>
      <c r="H105">
        <f t="shared" si="11"/>
        <v>2022</v>
      </c>
      <c r="I105">
        <f t="shared" si="12"/>
        <v>2030</v>
      </c>
      <c r="J105" s="14">
        <v>44957</v>
      </c>
      <c r="K105" s="14">
        <v>47879</v>
      </c>
      <c r="L105">
        <f t="shared" si="13"/>
        <v>2023</v>
      </c>
      <c r="M105">
        <f t="shared" si="14"/>
        <v>2031</v>
      </c>
      <c r="N105" s="17" t="str">
        <f t="shared" si="15"/>
        <v>01/31/2023 - 01/31/2031</v>
      </c>
      <c r="O105" t="s">
        <v>1742</v>
      </c>
      <c r="P105" t="s">
        <v>768</v>
      </c>
      <c r="Q105" s="391" t="str">
        <f t="shared" si="16"/>
        <v>06/30/2022-01/30/2023</v>
      </c>
    </row>
    <row r="106" spans="1:17">
      <c r="A106" s="18" t="s">
        <v>1377</v>
      </c>
      <c r="B106" s="18" t="s">
        <v>1683</v>
      </c>
      <c r="C106" s="17" t="str">
        <f t="shared" si="9"/>
        <v>07/21/1905 - 10/15/2029</v>
      </c>
      <c r="D106" s="17" t="str">
        <f t="shared" si="17"/>
        <v>10/15/2021 - 10/15/2029</v>
      </c>
      <c r="E106" s="16" t="str">
        <f t="shared" si="10"/>
        <v>Covina</v>
      </c>
      <c r="F106" s="14">
        <v>44377</v>
      </c>
      <c r="G106" s="14">
        <v>47406</v>
      </c>
      <c r="H106">
        <f t="shared" si="11"/>
        <v>2021</v>
      </c>
      <c r="I106">
        <f t="shared" si="12"/>
        <v>2029</v>
      </c>
      <c r="J106" s="14">
        <v>44484</v>
      </c>
      <c r="K106" s="14">
        <v>47406</v>
      </c>
      <c r="L106">
        <f t="shared" si="13"/>
        <v>2021</v>
      </c>
      <c r="M106">
        <f t="shared" si="14"/>
        <v>2029</v>
      </c>
      <c r="N106" s="17" t="str">
        <f t="shared" si="15"/>
        <v>10/15/2021 - 10/15/2029</v>
      </c>
      <c r="O106" t="s">
        <v>1683</v>
      </c>
      <c r="P106" t="s">
        <v>768</v>
      </c>
      <c r="Q106" s="391" t="str">
        <f t="shared" si="16"/>
        <v>06/30/2021-10/14/2021</v>
      </c>
    </row>
    <row r="107" spans="1:17">
      <c r="A107" s="18" t="s">
        <v>1378</v>
      </c>
      <c r="B107" s="18" t="s">
        <v>1752</v>
      </c>
      <c r="C107" s="17" t="str">
        <f t="shared" si="9"/>
        <v>07/22/1905 - 09/15/2030</v>
      </c>
      <c r="D107" s="17" t="str">
        <f t="shared" si="17"/>
        <v>09/15/2022 - 09/15/2030</v>
      </c>
      <c r="E107" s="16" t="str">
        <f t="shared" si="10"/>
        <v>Crescent City</v>
      </c>
      <c r="F107" s="14">
        <v>43465</v>
      </c>
      <c r="G107" s="14">
        <v>47741</v>
      </c>
      <c r="H107">
        <f t="shared" si="11"/>
        <v>2018</v>
      </c>
      <c r="I107">
        <f t="shared" si="12"/>
        <v>2030</v>
      </c>
      <c r="J107" s="14">
        <v>44819</v>
      </c>
      <c r="K107" s="14">
        <v>47741</v>
      </c>
      <c r="L107">
        <f t="shared" si="13"/>
        <v>2022</v>
      </c>
      <c r="M107">
        <f t="shared" si="14"/>
        <v>2030</v>
      </c>
      <c r="N107" s="17" t="str">
        <f t="shared" si="15"/>
        <v>09/15/2022 - 09/15/2030</v>
      </c>
      <c r="O107" t="s">
        <v>1752</v>
      </c>
      <c r="P107" t="s">
        <v>768</v>
      </c>
      <c r="Q107" s="391" t="str">
        <f t="shared" si="16"/>
        <v>12/31/2018-09/14/2022</v>
      </c>
    </row>
    <row r="108" spans="1:17">
      <c r="A108" s="18" t="s">
        <v>1379</v>
      </c>
      <c r="B108" s="18" t="s">
        <v>1683</v>
      </c>
      <c r="C108" s="17" t="str">
        <f t="shared" si="9"/>
        <v>07/21/1905 - 10/15/2029</v>
      </c>
      <c r="D108" s="17" t="str">
        <f t="shared" si="17"/>
        <v>10/15/2021 - 10/15/2029</v>
      </c>
      <c r="E108" s="16" t="str">
        <f t="shared" si="10"/>
        <v>Cudahy</v>
      </c>
      <c r="F108" s="14">
        <v>44377</v>
      </c>
      <c r="G108" s="14">
        <v>47406</v>
      </c>
      <c r="H108">
        <f t="shared" si="11"/>
        <v>2021</v>
      </c>
      <c r="I108">
        <f t="shared" si="12"/>
        <v>2029</v>
      </c>
      <c r="J108" s="14">
        <v>44484</v>
      </c>
      <c r="K108" s="14">
        <v>47406</v>
      </c>
      <c r="L108">
        <f t="shared" si="13"/>
        <v>2021</v>
      </c>
      <c r="M108">
        <f t="shared" si="14"/>
        <v>2029</v>
      </c>
      <c r="N108" s="17" t="str">
        <f t="shared" si="15"/>
        <v>10/15/2021 - 10/15/2029</v>
      </c>
      <c r="O108" t="s">
        <v>1683</v>
      </c>
      <c r="P108" t="s">
        <v>768</v>
      </c>
      <c r="Q108" s="391" t="str">
        <f t="shared" si="16"/>
        <v>06/30/2021-10/14/2021</v>
      </c>
    </row>
    <row r="109" spans="1:17">
      <c r="A109" s="18" t="s">
        <v>1380</v>
      </c>
      <c r="B109" s="18" t="s">
        <v>1683</v>
      </c>
      <c r="C109" s="17" t="str">
        <f t="shared" si="9"/>
        <v>07/21/1905 - 10/15/2029</v>
      </c>
      <c r="D109" s="17" t="str">
        <f t="shared" si="17"/>
        <v>10/15/2021 - 10/15/2029</v>
      </c>
      <c r="E109" s="16" t="str">
        <f t="shared" si="10"/>
        <v>Culver City</v>
      </c>
      <c r="F109" s="14">
        <v>44377</v>
      </c>
      <c r="G109" s="14">
        <v>47406</v>
      </c>
      <c r="H109">
        <f t="shared" si="11"/>
        <v>2021</v>
      </c>
      <c r="I109">
        <f t="shared" si="12"/>
        <v>2029</v>
      </c>
      <c r="J109" s="14">
        <v>44484</v>
      </c>
      <c r="K109" s="14">
        <v>47406</v>
      </c>
      <c r="L109">
        <f t="shared" si="13"/>
        <v>2021</v>
      </c>
      <c r="M109">
        <f t="shared" si="14"/>
        <v>2029</v>
      </c>
      <c r="N109" s="17" t="str">
        <f t="shared" si="15"/>
        <v>10/15/2021 - 10/15/2029</v>
      </c>
      <c r="O109" t="s">
        <v>1683</v>
      </c>
      <c r="P109" t="s">
        <v>768</v>
      </c>
      <c r="Q109" s="391" t="str">
        <f t="shared" si="16"/>
        <v>06/30/2021-10/14/2021</v>
      </c>
    </row>
    <row r="110" spans="1:17">
      <c r="A110" s="18" t="s">
        <v>1381</v>
      </c>
      <c r="B110" s="18" t="s">
        <v>1728</v>
      </c>
      <c r="C110" s="17" t="str">
        <f t="shared" si="9"/>
        <v>07/22/1905 - 12/31/2030</v>
      </c>
      <c r="D110" s="17" t="str">
        <f t="shared" si="17"/>
        <v>01/31/2023 - 01/31/2031</v>
      </c>
      <c r="E110" s="16" t="str">
        <f t="shared" si="10"/>
        <v>Cupertino</v>
      </c>
      <c r="F110" s="14">
        <v>44742</v>
      </c>
      <c r="G110" s="14">
        <v>47848</v>
      </c>
      <c r="H110">
        <f t="shared" si="11"/>
        <v>2022</v>
      </c>
      <c r="I110">
        <f t="shared" si="12"/>
        <v>2030</v>
      </c>
      <c r="J110" s="14">
        <v>44957</v>
      </c>
      <c r="K110" s="14">
        <v>47879</v>
      </c>
      <c r="L110">
        <f t="shared" si="13"/>
        <v>2023</v>
      </c>
      <c r="M110">
        <f t="shared" si="14"/>
        <v>2031</v>
      </c>
      <c r="N110" s="17" t="str">
        <f t="shared" si="15"/>
        <v>01/31/2023 - 01/31/2031</v>
      </c>
      <c r="O110" t="s">
        <v>1728</v>
      </c>
      <c r="P110" t="s">
        <v>768</v>
      </c>
      <c r="Q110" s="391" t="str">
        <f t="shared" si="16"/>
        <v>06/30/2022-01/30/2023</v>
      </c>
    </row>
    <row r="111" spans="1:17">
      <c r="A111" s="18" t="s">
        <v>1382</v>
      </c>
      <c r="B111" s="18" t="s">
        <v>1686</v>
      </c>
      <c r="C111" s="17" t="str">
        <f t="shared" si="9"/>
        <v>07/21/1905 - 10/15/2029</v>
      </c>
      <c r="D111" s="17" t="str">
        <f t="shared" si="17"/>
        <v>10/15/2021 - 10/15/2029</v>
      </c>
      <c r="E111" s="16" t="str">
        <f t="shared" si="10"/>
        <v>Cypress</v>
      </c>
      <c r="F111" s="14">
        <v>44377</v>
      </c>
      <c r="G111" s="14">
        <v>47406</v>
      </c>
      <c r="H111">
        <f t="shared" si="11"/>
        <v>2021</v>
      </c>
      <c r="I111">
        <f t="shared" si="12"/>
        <v>2029</v>
      </c>
      <c r="J111" s="14">
        <v>44484</v>
      </c>
      <c r="K111" s="14">
        <v>47406</v>
      </c>
      <c r="L111">
        <f t="shared" si="13"/>
        <v>2021</v>
      </c>
      <c r="M111">
        <f t="shared" si="14"/>
        <v>2029</v>
      </c>
      <c r="N111" s="17" t="str">
        <f t="shared" si="15"/>
        <v>10/15/2021 - 10/15/2029</v>
      </c>
      <c r="O111" t="s">
        <v>1686</v>
      </c>
      <c r="P111" t="s">
        <v>768</v>
      </c>
      <c r="Q111" s="391" t="str">
        <f t="shared" si="16"/>
        <v>06/30/2021-10/14/2021</v>
      </c>
    </row>
    <row r="112" spans="1:17">
      <c r="A112" s="18" t="s">
        <v>1383</v>
      </c>
      <c r="B112" s="18" t="s">
        <v>1700</v>
      </c>
      <c r="C112" s="17" t="str">
        <f t="shared" si="9"/>
        <v>07/22/1905 - 12/31/2030</v>
      </c>
      <c r="D112" s="17" t="str">
        <f t="shared" si="17"/>
        <v>01/31/2023 - 01/31/2031</v>
      </c>
      <c r="E112" s="16" t="str">
        <f t="shared" si="10"/>
        <v>Daly City</v>
      </c>
      <c r="F112" s="14">
        <v>44742</v>
      </c>
      <c r="G112" s="14">
        <v>47848</v>
      </c>
      <c r="H112">
        <f t="shared" si="11"/>
        <v>2022</v>
      </c>
      <c r="I112">
        <f t="shared" si="12"/>
        <v>2030</v>
      </c>
      <c r="J112" s="14">
        <v>44957</v>
      </c>
      <c r="K112" s="14">
        <v>47879</v>
      </c>
      <c r="L112">
        <f t="shared" si="13"/>
        <v>2023</v>
      </c>
      <c r="M112">
        <f t="shared" si="14"/>
        <v>2031</v>
      </c>
      <c r="N112" s="17" t="str">
        <f t="shared" si="15"/>
        <v>01/31/2023 - 01/31/2031</v>
      </c>
      <c r="O112" t="s">
        <v>1700</v>
      </c>
      <c r="P112" t="s">
        <v>768</v>
      </c>
      <c r="Q112" s="391" t="str">
        <f t="shared" si="16"/>
        <v>06/30/2022-01/30/2023</v>
      </c>
    </row>
    <row r="113" spans="1:17">
      <c r="A113" s="18" t="s">
        <v>1384</v>
      </c>
      <c r="B113" s="18" t="s">
        <v>1686</v>
      </c>
      <c r="C113" s="17" t="str">
        <f t="shared" si="9"/>
        <v>07/21/1905 - 10/15/2029</v>
      </c>
      <c r="D113" s="17" t="str">
        <f t="shared" si="17"/>
        <v>10/15/2021 - 10/15/2029</v>
      </c>
      <c r="E113" s="16" t="str">
        <f t="shared" si="10"/>
        <v>Dana Point</v>
      </c>
      <c r="F113" s="14">
        <v>44377</v>
      </c>
      <c r="G113" s="14">
        <v>47406</v>
      </c>
      <c r="H113">
        <f t="shared" si="11"/>
        <v>2021</v>
      </c>
      <c r="I113">
        <f t="shared" si="12"/>
        <v>2029</v>
      </c>
      <c r="J113" s="14">
        <v>44484</v>
      </c>
      <c r="K113" s="14">
        <v>47406</v>
      </c>
      <c r="L113">
        <f t="shared" si="13"/>
        <v>2021</v>
      </c>
      <c r="M113">
        <f t="shared" si="14"/>
        <v>2029</v>
      </c>
      <c r="N113" s="17" t="str">
        <f t="shared" si="15"/>
        <v>10/15/2021 - 10/15/2029</v>
      </c>
      <c r="O113" t="s">
        <v>1686</v>
      </c>
      <c r="P113" t="s">
        <v>768</v>
      </c>
      <c r="Q113" s="391" t="str">
        <f t="shared" si="16"/>
        <v>06/30/2021-10/14/2021</v>
      </c>
    </row>
    <row r="114" spans="1:17">
      <c r="A114" s="18" t="s">
        <v>1385</v>
      </c>
      <c r="B114" s="18" t="s">
        <v>1695</v>
      </c>
      <c r="C114" s="17" t="str">
        <f t="shared" si="9"/>
        <v>07/22/1905 - 12/31/2030</v>
      </c>
      <c r="D114" s="17" t="str">
        <f t="shared" si="17"/>
        <v>01/31/2023 - 01/31/2031</v>
      </c>
      <c r="E114" s="16" t="str">
        <f t="shared" si="10"/>
        <v>Danville</v>
      </c>
      <c r="F114" s="14">
        <v>44742</v>
      </c>
      <c r="G114" s="14">
        <v>47848</v>
      </c>
      <c r="H114">
        <f t="shared" si="11"/>
        <v>2022</v>
      </c>
      <c r="I114">
        <f t="shared" si="12"/>
        <v>2030</v>
      </c>
      <c r="J114" s="14">
        <v>44957</v>
      </c>
      <c r="K114" s="14">
        <v>47879</v>
      </c>
      <c r="L114">
        <f t="shared" si="13"/>
        <v>2023</v>
      </c>
      <c r="M114">
        <f t="shared" si="14"/>
        <v>2031</v>
      </c>
      <c r="N114" s="17" t="str">
        <f t="shared" si="15"/>
        <v>01/31/2023 - 01/31/2031</v>
      </c>
      <c r="O114" t="s">
        <v>1695</v>
      </c>
      <c r="P114" t="s">
        <v>768</v>
      </c>
      <c r="Q114" s="391" t="str">
        <f t="shared" si="16"/>
        <v>06/30/2022-01/30/2023</v>
      </c>
    </row>
    <row r="115" spans="1:17">
      <c r="A115" s="18" t="s">
        <v>1753</v>
      </c>
      <c r="B115" s="18" t="s">
        <v>1754</v>
      </c>
      <c r="C115" s="17" t="str">
        <f t="shared" si="9"/>
        <v>07/21/1905 - 08/31/2029</v>
      </c>
      <c r="D115" s="17" t="str">
        <f t="shared" si="17"/>
        <v>05/15/2021 - 05/15/2029</v>
      </c>
      <c r="E115" s="16" t="str">
        <f t="shared" si="10"/>
        <v>Davis</v>
      </c>
      <c r="F115" s="14">
        <v>44377</v>
      </c>
      <c r="G115" s="14">
        <v>47361</v>
      </c>
      <c r="H115">
        <f t="shared" si="11"/>
        <v>2021</v>
      </c>
      <c r="I115">
        <f t="shared" si="12"/>
        <v>2029</v>
      </c>
      <c r="J115" s="14">
        <v>44331</v>
      </c>
      <c r="K115" s="14">
        <v>47253</v>
      </c>
      <c r="L115">
        <f t="shared" si="13"/>
        <v>2021</v>
      </c>
      <c r="M115">
        <f t="shared" si="14"/>
        <v>2029</v>
      </c>
      <c r="N115" s="17" t="str">
        <f t="shared" si="15"/>
        <v>05/15/2021 - 05/15/2029</v>
      </c>
      <c r="O115" t="s">
        <v>1754</v>
      </c>
      <c r="P115" t="s">
        <v>768</v>
      </c>
      <c r="Q115" s="391" t="str">
        <f t="shared" si="16"/>
        <v>06/30/2021-05/14/2021</v>
      </c>
    </row>
    <row r="116" spans="1:17">
      <c r="A116" s="18" t="s">
        <v>1386</v>
      </c>
      <c r="B116" s="18" t="s">
        <v>1732</v>
      </c>
      <c r="C116" s="17" t="str">
        <f t="shared" si="9"/>
        <v>07/21/1905 - 04/15/2029</v>
      </c>
      <c r="D116" s="17" t="str">
        <f t="shared" si="17"/>
        <v>04/30/2021 - 04/30/2029</v>
      </c>
      <c r="E116" s="16" t="str">
        <f t="shared" si="10"/>
        <v>Del Mar</v>
      </c>
      <c r="F116" s="14">
        <v>44012</v>
      </c>
      <c r="G116" s="14">
        <v>47223</v>
      </c>
      <c r="H116">
        <f t="shared" si="11"/>
        <v>2020</v>
      </c>
      <c r="I116">
        <f t="shared" si="12"/>
        <v>2029</v>
      </c>
      <c r="J116" s="14">
        <v>44316</v>
      </c>
      <c r="K116" s="14">
        <v>47238</v>
      </c>
      <c r="L116">
        <f t="shared" si="13"/>
        <v>2021</v>
      </c>
      <c r="M116">
        <f t="shared" si="14"/>
        <v>2029</v>
      </c>
      <c r="N116" s="17" t="str">
        <f t="shared" si="15"/>
        <v>04/30/2021 - 04/30/2029</v>
      </c>
      <c r="O116" t="s">
        <v>1732</v>
      </c>
      <c r="P116" t="s">
        <v>768</v>
      </c>
      <c r="Q116" s="391" t="str">
        <f t="shared" si="16"/>
        <v>06/30/2020-04/29/2021</v>
      </c>
    </row>
    <row r="117" spans="1:17">
      <c r="A117" s="18" t="str">
        <f>B117</f>
        <v>Del Norte County - Unincorporated</v>
      </c>
      <c r="B117" s="18" t="s">
        <v>991</v>
      </c>
      <c r="C117" s="17" t="str">
        <f t="shared" si="9"/>
        <v>07/22/1905 - 09/15/2030</v>
      </c>
      <c r="D117" s="17" t="str">
        <f t="shared" si="17"/>
        <v>09/15/2022 - 09/15/2030</v>
      </c>
      <c r="E117" s="16" t="str">
        <f t="shared" si="10"/>
        <v>Del Norte County - Unincorporated</v>
      </c>
      <c r="F117" s="14">
        <v>43465</v>
      </c>
      <c r="G117" s="14">
        <v>47741</v>
      </c>
      <c r="H117">
        <f t="shared" si="11"/>
        <v>2018</v>
      </c>
      <c r="I117">
        <f t="shared" si="12"/>
        <v>2030</v>
      </c>
      <c r="J117" s="14">
        <v>44819</v>
      </c>
      <c r="K117" s="14">
        <v>47741</v>
      </c>
      <c r="L117">
        <f t="shared" si="13"/>
        <v>2022</v>
      </c>
      <c r="M117">
        <f t="shared" si="14"/>
        <v>2030</v>
      </c>
      <c r="N117" s="17" t="str">
        <f t="shared" si="15"/>
        <v>09/15/2022 - 09/15/2030</v>
      </c>
      <c r="O117" t="s">
        <v>1752</v>
      </c>
      <c r="P117" t="s">
        <v>768</v>
      </c>
      <c r="Q117" s="391" t="str">
        <f t="shared" si="16"/>
        <v>12/31/2018-09/14/2022</v>
      </c>
    </row>
    <row r="118" spans="1:17">
      <c r="A118" s="18" t="s">
        <v>1755</v>
      </c>
      <c r="B118" s="18" t="s">
        <v>1733</v>
      </c>
      <c r="C118" s="17" t="str">
        <f t="shared" si="9"/>
        <v>07/15/1905 - 12/31/2023</v>
      </c>
      <c r="D118" s="17" t="str">
        <f t="shared" si="17"/>
        <v>12/31/2015 - 12/31/2023</v>
      </c>
      <c r="E118" s="16" t="str">
        <f t="shared" si="10"/>
        <v>Del Rey Oaks</v>
      </c>
      <c r="F118" s="14">
        <v>41640</v>
      </c>
      <c r="G118" s="14">
        <v>45291</v>
      </c>
      <c r="H118">
        <f t="shared" si="11"/>
        <v>2014</v>
      </c>
      <c r="I118">
        <f t="shared" si="12"/>
        <v>2023</v>
      </c>
      <c r="J118" s="14">
        <v>42369</v>
      </c>
      <c r="K118" s="14">
        <v>45291</v>
      </c>
      <c r="L118">
        <f t="shared" si="13"/>
        <v>2015</v>
      </c>
      <c r="M118">
        <f t="shared" si="14"/>
        <v>2023</v>
      </c>
      <c r="N118" s="17" t="str">
        <f t="shared" si="15"/>
        <v>12/31/2015 - 12/31/2023</v>
      </c>
      <c r="O118" t="s">
        <v>1733</v>
      </c>
      <c r="Q118" s="391" t="str">
        <f t="shared" si="16"/>
        <v>01/01/2014-12/30/2015</v>
      </c>
    </row>
    <row r="119" spans="1:17">
      <c r="A119" s="18" t="s">
        <v>1756</v>
      </c>
      <c r="B119" s="18" t="s">
        <v>1699</v>
      </c>
      <c r="C119" s="17" t="str">
        <f t="shared" si="9"/>
        <v>07/15/1905 - 12/31/2023</v>
      </c>
      <c r="D119" s="17" t="str">
        <f t="shared" si="17"/>
        <v>12/31/2015 - 12/31/2023</v>
      </c>
      <c r="E119" s="16" t="str">
        <f t="shared" si="10"/>
        <v>Delano</v>
      </c>
      <c r="F119" s="14">
        <v>41275</v>
      </c>
      <c r="G119" s="14">
        <v>45291</v>
      </c>
      <c r="H119">
        <f t="shared" si="11"/>
        <v>2013</v>
      </c>
      <c r="I119">
        <f t="shared" si="12"/>
        <v>2023</v>
      </c>
      <c r="J119" s="14">
        <v>42369</v>
      </c>
      <c r="K119" s="14">
        <v>45291</v>
      </c>
      <c r="L119">
        <f t="shared" si="13"/>
        <v>2015</v>
      </c>
      <c r="M119">
        <f t="shared" si="14"/>
        <v>2023</v>
      </c>
      <c r="N119" s="17" t="str">
        <f t="shared" si="15"/>
        <v>12/31/2015 - 12/31/2023</v>
      </c>
      <c r="O119" t="s">
        <v>1699</v>
      </c>
      <c r="Q119" s="391" t="str">
        <f t="shared" si="16"/>
        <v>01/01/2013-12/30/2015</v>
      </c>
    </row>
    <row r="120" spans="1:17">
      <c r="A120" s="18" t="s">
        <v>1388</v>
      </c>
      <c r="B120" s="18" t="s">
        <v>1710</v>
      </c>
      <c r="C120" s="17" t="str">
        <f t="shared" si="9"/>
        <v>07/21/1905 - 10/15/2029</v>
      </c>
      <c r="D120" s="17" t="str">
        <f t="shared" si="17"/>
        <v>10/15/2021 - 10/15/2029</v>
      </c>
      <c r="E120" s="16" t="str">
        <f t="shared" si="10"/>
        <v>Desert Hot Springs</v>
      </c>
      <c r="F120" s="14">
        <v>44377</v>
      </c>
      <c r="G120" s="14">
        <v>47406</v>
      </c>
      <c r="H120">
        <f t="shared" si="11"/>
        <v>2021</v>
      </c>
      <c r="I120">
        <f t="shared" si="12"/>
        <v>2029</v>
      </c>
      <c r="J120" s="14">
        <v>44484</v>
      </c>
      <c r="K120" s="14">
        <v>47406</v>
      </c>
      <c r="L120">
        <f t="shared" si="13"/>
        <v>2021</v>
      </c>
      <c r="M120">
        <f t="shared" si="14"/>
        <v>2029</v>
      </c>
      <c r="N120" s="17" t="str">
        <f t="shared" si="15"/>
        <v>10/15/2021 - 10/15/2029</v>
      </c>
      <c r="O120" t="s">
        <v>1710</v>
      </c>
      <c r="P120" t="s">
        <v>768</v>
      </c>
      <c r="Q120" s="391" t="str">
        <f t="shared" si="16"/>
        <v>06/30/2021-10/14/2021</v>
      </c>
    </row>
    <row r="121" spans="1:17">
      <c r="A121" s="18" t="s">
        <v>1389</v>
      </c>
      <c r="B121" s="18" t="s">
        <v>1683</v>
      </c>
      <c r="C121" s="17" t="str">
        <f t="shared" si="9"/>
        <v>07/21/1905 - 10/15/2029</v>
      </c>
      <c r="D121" s="17" t="str">
        <f t="shared" si="17"/>
        <v>10/15/2021 - 10/15/2029</v>
      </c>
      <c r="E121" s="16" t="str">
        <f t="shared" si="10"/>
        <v>Diamond Bar</v>
      </c>
      <c r="F121" s="14">
        <v>44377</v>
      </c>
      <c r="G121" s="14">
        <v>47406</v>
      </c>
      <c r="H121">
        <f t="shared" si="11"/>
        <v>2021</v>
      </c>
      <c r="I121">
        <f t="shared" si="12"/>
        <v>2029</v>
      </c>
      <c r="J121" s="14">
        <v>44484</v>
      </c>
      <c r="K121" s="14">
        <v>47406</v>
      </c>
      <c r="L121">
        <f t="shared" si="13"/>
        <v>2021</v>
      </c>
      <c r="M121">
        <f t="shared" si="14"/>
        <v>2029</v>
      </c>
      <c r="N121" s="17" t="str">
        <f t="shared" si="15"/>
        <v>10/15/2021 - 10/15/2029</v>
      </c>
      <c r="O121" t="s">
        <v>1683</v>
      </c>
      <c r="P121" t="s">
        <v>768</v>
      </c>
      <c r="Q121" s="391" t="str">
        <f t="shared" si="16"/>
        <v>06/30/2021-10/14/2021</v>
      </c>
    </row>
    <row r="122" spans="1:17">
      <c r="A122" s="18" t="s">
        <v>1757</v>
      </c>
      <c r="B122" s="18" t="s">
        <v>1758</v>
      </c>
      <c r="C122" s="17" t="str">
        <f t="shared" si="9"/>
        <v>07/15/1905 - 09/30/2023</v>
      </c>
      <c r="D122" s="17" t="str">
        <f t="shared" si="17"/>
        <v>12/31/2015 - 12/31/2023</v>
      </c>
      <c r="E122" s="16" t="str">
        <f t="shared" si="10"/>
        <v>Dinuba</v>
      </c>
      <c r="F122" s="14">
        <v>41640</v>
      </c>
      <c r="G122" s="14">
        <v>45199</v>
      </c>
      <c r="H122">
        <f t="shared" si="11"/>
        <v>2014</v>
      </c>
      <c r="I122">
        <f t="shared" si="12"/>
        <v>2023</v>
      </c>
      <c r="J122" s="14">
        <v>42369</v>
      </c>
      <c r="K122" s="14">
        <v>45291</v>
      </c>
      <c r="L122">
        <f t="shared" si="13"/>
        <v>2015</v>
      </c>
      <c r="M122">
        <f t="shared" si="14"/>
        <v>2023</v>
      </c>
      <c r="N122" s="17" t="str">
        <f t="shared" si="15"/>
        <v>12/31/2015 - 12/31/2023</v>
      </c>
      <c r="O122" t="s">
        <v>1758</v>
      </c>
      <c r="Q122" s="391" t="str">
        <f t="shared" si="16"/>
        <v>01/01/2014-12/30/2015</v>
      </c>
    </row>
    <row r="123" spans="1:17">
      <c r="A123" s="18" t="s">
        <v>1390</v>
      </c>
      <c r="B123" s="18" t="s">
        <v>1715</v>
      </c>
      <c r="C123" s="17" t="str">
        <f t="shared" si="9"/>
        <v>07/22/1905 - 12/31/2030</v>
      </c>
      <c r="D123" s="17" t="str">
        <f t="shared" si="17"/>
        <v>01/31/2023 - 01/31/2031</v>
      </c>
      <c r="E123" s="16" t="str">
        <f t="shared" si="10"/>
        <v>Dixon</v>
      </c>
      <c r="F123" s="14">
        <v>44742</v>
      </c>
      <c r="G123" s="14">
        <v>47848</v>
      </c>
      <c r="H123">
        <f t="shared" si="11"/>
        <v>2022</v>
      </c>
      <c r="I123">
        <f t="shared" si="12"/>
        <v>2030</v>
      </c>
      <c r="J123" s="14">
        <v>44957</v>
      </c>
      <c r="K123" s="14">
        <v>47879</v>
      </c>
      <c r="L123">
        <f t="shared" si="13"/>
        <v>2023</v>
      </c>
      <c r="M123">
        <f t="shared" si="14"/>
        <v>2031</v>
      </c>
      <c r="N123" s="17" t="str">
        <f t="shared" si="15"/>
        <v>01/31/2023 - 01/31/2031</v>
      </c>
      <c r="O123" t="s">
        <v>1715</v>
      </c>
      <c r="P123" t="s">
        <v>768</v>
      </c>
      <c r="Q123" s="391" t="str">
        <f t="shared" si="16"/>
        <v>06/30/2022-01/30/2023</v>
      </c>
    </row>
    <row r="124" spans="1:17">
      <c r="A124" s="18" t="s">
        <v>1759</v>
      </c>
      <c r="B124" s="18" t="s">
        <v>1760</v>
      </c>
      <c r="C124" s="17" t="str">
        <f t="shared" si="9"/>
        <v>07/22/1905 - 11/15/2030</v>
      </c>
      <c r="D124" s="17" t="str">
        <f t="shared" si="17"/>
        <v>02/15/2023 - 02/15/2031</v>
      </c>
      <c r="E124" s="16" t="str">
        <f t="shared" si="10"/>
        <v>Dorris</v>
      </c>
      <c r="F124" s="14">
        <v>43465</v>
      </c>
      <c r="G124" s="14">
        <v>47802</v>
      </c>
      <c r="H124">
        <f t="shared" si="11"/>
        <v>2018</v>
      </c>
      <c r="I124">
        <f t="shared" si="12"/>
        <v>2030</v>
      </c>
      <c r="J124" s="14">
        <v>44972</v>
      </c>
      <c r="K124" s="14">
        <v>47894</v>
      </c>
      <c r="L124">
        <f t="shared" si="13"/>
        <v>2023</v>
      </c>
      <c r="M124">
        <f t="shared" si="14"/>
        <v>2031</v>
      </c>
      <c r="N124" s="17" t="str">
        <f t="shared" si="15"/>
        <v>02/15/2023 - 02/15/2031</v>
      </c>
      <c r="O124" t="s">
        <v>1760</v>
      </c>
      <c r="P124" t="s">
        <v>768</v>
      </c>
      <c r="Q124" s="391" t="str">
        <f t="shared" si="16"/>
        <v>12/31/2018-02/14/2023</v>
      </c>
    </row>
    <row r="125" spans="1:17">
      <c r="A125" s="18" t="s">
        <v>1761</v>
      </c>
      <c r="B125" s="18" t="s">
        <v>1702</v>
      </c>
      <c r="C125" s="17" t="str">
        <f t="shared" si="9"/>
        <v>07/15/1905 - 12/31/2023</v>
      </c>
      <c r="D125" s="17" t="str">
        <f t="shared" si="17"/>
        <v>03/31/2016 - 03/31/2024</v>
      </c>
      <c r="E125" s="16" t="str">
        <f t="shared" si="10"/>
        <v>Dos Palos</v>
      </c>
      <c r="F125" s="14">
        <v>41640</v>
      </c>
      <c r="G125" s="14">
        <v>45291</v>
      </c>
      <c r="H125">
        <f t="shared" si="11"/>
        <v>2014</v>
      </c>
      <c r="I125">
        <f t="shared" si="12"/>
        <v>2023</v>
      </c>
      <c r="J125" s="14">
        <v>42460</v>
      </c>
      <c r="K125" s="14">
        <v>45382</v>
      </c>
      <c r="L125">
        <f t="shared" si="13"/>
        <v>2016</v>
      </c>
      <c r="M125">
        <f t="shared" si="14"/>
        <v>2024</v>
      </c>
      <c r="N125" s="17" t="str">
        <f t="shared" si="15"/>
        <v>03/31/2016 - 03/31/2024</v>
      </c>
      <c r="O125" t="s">
        <v>1702</v>
      </c>
      <c r="Q125" s="391" t="str">
        <f t="shared" si="16"/>
        <v>01/01/2014-03/30/2016</v>
      </c>
    </row>
    <row r="126" spans="1:17">
      <c r="A126" s="18" t="s">
        <v>1391</v>
      </c>
      <c r="B126" s="18" t="s">
        <v>1683</v>
      </c>
      <c r="C126" s="17" t="str">
        <f t="shared" si="9"/>
        <v>07/21/1905 - 10/15/2029</v>
      </c>
      <c r="D126" s="17" t="str">
        <f t="shared" si="17"/>
        <v>10/15/2021 - 10/15/2029</v>
      </c>
      <c r="E126" s="16" t="str">
        <f t="shared" si="10"/>
        <v>Downey</v>
      </c>
      <c r="F126" s="14">
        <v>44377</v>
      </c>
      <c r="G126" s="14">
        <v>47406</v>
      </c>
      <c r="H126">
        <f t="shared" si="11"/>
        <v>2021</v>
      </c>
      <c r="I126">
        <f t="shared" si="12"/>
        <v>2029</v>
      </c>
      <c r="J126" s="14">
        <v>44484</v>
      </c>
      <c r="K126" s="14">
        <v>47406</v>
      </c>
      <c r="L126">
        <f t="shared" si="13"/>
        <v>2021</v>
      </c>
      <c r="M126">
        <f t="shared" si="14"/>
        <v>2029</v>
      </c>
      <c r="N126" s="17" t="str">
        <f t="shared" si="15"/>
        <v>10/15/2021 - 10/15/2029</v>
      </c>
      <c r="O126" t="s">
        <v>1683</v>
      </c>
      <c r="P126" t="s">
        <v>768</v>
      </c>
      <c r="Q126" s="391" t="str">
        <f t="shared" si="16"/>
        <v>06/30/2021-10/14/2021</v>
      </c>
    </row>
    <row r="127" spans="1:17">
      <c r="A127" s="18" t="s">
        <v>1392</v>
      </c>
      <c r="B127" s="18" t="s">
        <v>1683</v>
      </c>
      <c r="C127" s="17" t="str">
        <f t="shared" si="9"/>
        <v>07/21/1905 - 10/15/2029</v>
      </c>
      <c r="D127" s="17" t="str">
        <f t="shared" si="17"/>
        <v>10/15/2021 - 10/15/2029</v>
      </c>
      <c r="E127" s="16" t="str">
        <f t="shared" si="10"/>
        <v>Duarte</v>
      </c>
      <c r="F127" s="14">
        <v>44377</v>
      </c>
      <c r="G127" s="14">
        <v>47406</v>
      </c>
      <c r="H127">
        <f t="shared" si="11"/>
        <v>2021</v>
      </c>
      <c r="I127">
        <f t="shared" si="12"/>
        <v>2029</v>
      </c>
      <c r="J127" s="14">
        <v>44484</v>
      </c>
      <c r="K127" s="14">
        <v>47406</v>
      </c>
      <c r="L127">
        <f t="shared" si="13"/>
        <v>2021</v>
      </c>
      <c r="M127">
        <f t="shared" si="14"/>
        <v>2029</v>
      </c>
      <c r="N127" s="17" t="str">
        <f t="shared" si="15"/>
        <v>10/15/2021 - 10/15/2029</v>
      </c>
      <c r="O127" t="s">
        <v>1683</v>
      </c>
      <c r="P127" t="s">
        <v>768</v>
      </c>
      <c r="Q127" s="391" t="str">
        <f t="shared" si="16"/>
        <v>06/30/2021-10/14/2021</v>
      </c>
    </row>
    <row r="128" spans="1:17">
      <c r="A128" s="18" t="s">
        <v>1393</v>
      </c>
      <c r="B128" s="18" t="s">
        <v>1684</v>
      </c>
      <c r="C128" s="17" t="str">
        <f t="shared" si="9"/>
        <v>07/22/1905 - 12/31/2030</v>
      </c>
      <c r="D128" s="17" t="str">
        <f t="shared" si="17"/>
        <v>01/31/2023 - 01/31/2031</v>
      </c>
      <c r="E128" s="16" t="str">
        <f t="shared" si="10"/>
        <v>Dublin</v>
      </c>
      <c r="F128" s="14">
        <v>44742</v>
      </c>
      <c r="G128" s="14">
        <v>47848</v>
      </c>
      <c r="H128">
        <f t="shared" si="11"/>
        <v>2022</v>
      </c>
      <c r="I128">
        <f t="shared" si="12"/>
        <v>2030</v>
      </c>
      <c r="J128" s="14">
        <v>44957</v>
      </c>
      <c r="K128" s="14">
        <v>47879</v>
      </c>
      <c r="L128">
        <f t="shared" si="13"/>
        <v>2023</v>
      </c>
      <c r="M128">
        <f t="shared" si="14"/>
        <v>2031</v>
      </c>
      <c r="N128" s="17" t="str">
        <f t="shared" si="15"/>
        <v>01/31/2023 - 01/31/2031</v>
      </c>
      <c r="O128" t="s">
        <v>1684</v>
      </c>
      <c r="P128" t="s">
        <v>768</v>
      </c>
      <c r="Q128" s="391" t="str">
        <f t="shared" si="16"/>
        <v>06/30/2022-01/30/2023</v>
      </c>
    </row>
    <row r="129" spans="1:17">
      <c r="A129" s="18" t="s">
        <v>1762</v>
      </c>
      <c r="B129" s="18" t="s">
        <v>1760</v>
      </c>
      <c r="C129" s="17" t="str">
        <f t="shared" si="9"/>
        <v>07/22/1905 - 11/15/2030</v>
      </c>
      <c r="D129" s="17" t="str">
        <f t="shared" si="17"/>
        <v>02/15/2023 - 02/15/2031</v>
      </c>
      <c r="E129" s="16" t="str">
        <f t="shared" si="10"/>
        <v>Dunsmuir</v>
      </c>
      <c r="F129" s="14">
        <v>43465</v>
      </c>
      <c r="G129" s="14">
        <v>47802</v>
      </c>
      <c r="H129">
        <f t="shared" si="11"/>
        <v>2018</v>
      </c>
      <c r="I129">
        <f t="shared" si="12"/>
        <v>2030</v>
      </c>
      <c r="J129" s="14">
        <v>44972</v>
      </c>
      <c r="K129" s="14">
        <v>47894</v>
      </c>
      <c r="L129">
        <f t="shared" si="13"/>
        <v>2023</v>
      </c>
      <c r="M129">
        <f t="shared" si="14"/>
        <v>2031</v>
      </c>
      <c r="N129" s="17" t="str">
        <f t="shared" si="15"/>
        <v>02/15/2023 - 02/15/2031</v>
      </c>
      <c r="O129" t="s">
        <v>1760</v>
      </c>
      <c r="P129" t="s">
        <v>768</v>
      </c>
      <c r="Q129" s="391" t="str">
        <f t="shared" si="16"/>
        <v>12/31/2018-02/14/2023</v>
      </c>
    </row>
    <row r="130" spans="1:17">
      <c r="A130" s="18" t="s">
        <v>1394</v>
      </c>
      <c r="B130" s="18" t="s">
        <v>1700</v>
      </c>
      <c r="C130" s="17" t="str">
        <f t="shared" ref="C130:C193" si="18">TEXT(I130,"mm/dd/yyyy")&amp;" - "&amp;TEXT(G130,"mm/dd/yyyy")</f>
        <v>07/22/1905 - 12/31/2030</v>
      </c>
      <c r="D130" s="17" t="str">
        <f t="shared" si="17"/>
        <v>01/31/2023 - 01/31/2031</v>
      </c>
      <c r="E130" s="16" t="str">
        <f t="shared" ref="E130:E193" si="19">(PROPER(A130))</f>
        <v>East Palo Alto</v>
      </c>
      <c r="F130" s="14">
        <v>44742</v>
      </c>
      <c r="G130" s="14">
        <v>47848</v>
      </c>
      <c r="H130">
        <f t="shared" ref="H130:H193" si="20">YEAR(F130)</f>
        <v>2022</v>
      </c>
      <c r="I130">
        <f t="shared" ref="I130:I193" si="21">YEAR(G130)</f>
        <v>2030</v>
      </c>
      <c r="J130" s="14">
        <v>44957</v>
      </c>
      <c r="K130" s="14">
        <v>47879</v>
      </c>
      <c r="L130">
        <f t="shared" ref="L130:L193" si="22">YEAR(J130)</f>
        <v>2023</v>
      </c>
      <c r="M130">
        <f t="shared" ref="M130:M193" si="23">YEAR(K130)</f>
        <v>2031</v>
      </c>
      <c r="N130" s="17" t="str">
        <f t="shared" ref="N130:N193" si="24">TEXT(J130,"mm/dd/yyyy")&amp;" - "&amp;TEXT(K130,"mm/dd/yyyy")</f>
        <v>01/31/2023 - 01/31/2031</v>
      </c>
      <c r="O130" t="s">
        <v>1700</v>
      </c>
      <c r="P130" t="s">
        <v>768</v>
      </c>
      <c r="Q130" s="391" t="str">
        <f t="shared" ref="Q130:Q193" si="25">TEXT(F130,"mm/dd/yyyy")&amp;"-"&amp;TEXT(J130-1,"mm/dd/yyyy")</f>
        <v>06/30/2022-01/30/2023</v>
      </c>
    </row>
    <row r="131" spans="1:17">
      <c r="A131" s="18" t="s">
        <v>1395</v>
      </c>
      <c r="B131" s="18" t="s">
        <v>1710</v>
      </c>
      <c r="C131" s="17" t="str">
        <f t="shared" si="18"/>
        <v>07/21/1905 - 10/15/2029</v>
      </c>
      <c r="D131" s="17" t="str">
        <f t="shared" ref="D131:D194" si="26">TEXT(J131,"mm/dd/yyyy")&amp;" - "&amp;TEXT(K131,"mm/dd/yyyy")</f>
        <v>10/15/2021 - 10/15/2029</v>
      </c>
      <c r="E131" s="16" t="str">
        <f t="shared" si="19"/>
        <v>Eastvale</v>
      </c>
      <c r="F131" s="14">
        <v>44377</v>
      </c>
      <c r="G131" s="14">
        <v>47406</v>
      </c>
      <c r="H131">
        <f t="shared" si="20"/>
        <v>2021</v>
      </c>
      <c r="I131">
        <f t="shared" si="21"/>
        <v>2029</v>
      </c>
      <c r="J131" s="14">
        <v>44484</v>
      </c>
      <c r="K131" s="14">
        <v>47406</v>
      </c>
      <c r="L131">
        <f t="shared" si="22"/>
        <v>2021</v>
      </c>
      <c r="M131">
        <f t="shared" si="23"/>
        <v>2029</v>
      </c>
      <c r="N131" s="17" t="str">
        <f t="shared" si="24"/>
        <v>10/15/2021 - 10/15/2029</v>
      </c>
      <c r="O131" t="s">
        <v>1710</v>
      </c>
      <c r="P131" t="s">
        <v>768</v>
      </c>
      <c r="Q131" s="391" t="str">
        <f t="shared" si="25"/>
        <v>06/30/2021-10/14/2021</v>
      </c>
    </row>
    <row r="132" spans="1:17">
      <c r="A132" s="18" t="s">
        <v>1396</v>
      </c>
      <c r="B132" s="18" t="s">
        <v>1732</v>
      </c>
      <c r="C132" s="17" t="str">
        <f t="shared" si="18"/>
        <v>07/21/1905 - 04/15/2029</v>
      </c>
      <c r="D132" s="17" t="str">
        <f t="shared" si="26"/>
        <v>04/30/2021 - 04/30/2029</v>
      </c>
      <c r="E132" s="16" t="str">
        <f t="shared" si="19"/>
        <v>El Cajon</v>
      </c>
      <c r="F132" s="14">
        <v>44012</v>
      </c>
      <c r="G132" s="14">
        <v>47223</v>
      </c>
      <c r="H132">
        <f t="shared" si="20"/>
        <v>2020</v>
      </c>
      <c r="I132">
        <f t="shared" si="21"/>
        <v>2029</v>
      </c>
      <c r="J132" s="14">
        <v>44316</v>
      </c>
      <c r="K132" s="14">
        <v>47238</v>
      </c>
      <c r="L132">
        <f t="shared" si="22"/>
        <v>2021</v>
      </c>
      <c r="M132">
        <f t="shared" si="23"/>
        <v>2029</v>
      </c>
      <c r="N132" s="17" t="str">
        <f t="shared" si="24"/>
        <v>04/30/2021 - 04/30/2029</v>
      </c>
      <c r="O132" t="s">
        <v>1732</v>
      </c>
      <c r="P132" t="s">
        <v>768</v>
      </c>
      <c r="Q132" s="391" t="str">
        <f t="shared" si="25"/>
        <v>06/30/2020-04/29/2021</v>
      </c>
    </row>
    <row r="133" spans="1:17">
      <c r="A133" s="18" t="s">
        <v>1397</v>
      </c>
      <c r="B133" s="18" t="s">
        <v>1720</v>
      </c>
      <c r="C133" s="17" t="str">
        <f t="shared" si="18"/>
        <v>07/21/1905 - 10/15/2029</v>
      </c>
      <c r="D133" s="17" t="str">
        <f t="shared" si="26"/>
        <v>10/15/2021 - 10/15/2029</v>
      </c>
      <c r="E133" s="16" t="str">
        <f t="shared" si="19"/>
        <v>El Centro</v>
      </c>
      <c r="F133" s="14">
        <v>44377</v>
      </c>
      <c r="G133" s="14">
        <v>47406</v>
      </c>
      <c r="H133">
        <f t="shared" si="20"/>
        <v>2021</v>
      </c>
      <c r="I133">
        <f t="shared" si="21"/>
        <v>2029</v>
      </c>
      <c r="J133" s="14">
        <v>44484</v>
      </c>
      <c r="K133" s="14">
        <v>47406</v>
      </c>
      <c r="L133">
        <f t="shared" si="22"/>
        <v>2021</v>
      </c>
      <c r="M133">
        <f t="shared" si="23"/>
        <v>2029</v>
      </c>
      <c r="N133" s="17" t="str">
        <f t="shared" si="24"/>
        <v>10/15/2021 - 10/15/2029</v>
      </c>
      <c r="O133" t="s">
        <v>1720</v>
      </c>
      <c r="P133" t="s">
        <v>768</v>
      </c>
      <c r="Q133" s="391" t="str">
        <f t="shared" si="25"/>
        <v>06/30/2021-10/14/2021</v>
      </c>
    </row>
    <row r="134" spans="1:17">
      <c r="A134" s="18" t="s">
        <v>1398</v>
      </c>
      <c r="B134" s="18" t="s">
        <v>1695</v>
      </c>
      <c r="C134" s="17" t="str">
        <f t="shared" si="18"/>
        <v>07/22/1905 - 12/31/2030</v>
      </c>
      <c r="D134" s="17" t="str">
        <f t="shared" si="26"/>
        <v>01/31/2023 - 01/31/2031</v>
      </c>
      <c r="E134" s="16" t="str">
        <f t="shared" si="19"/>
        <v>El Cerrito</v>
      </c>
      <c r="F134" s="14">
        <v>44742</v>
      </c>
      <c r="G134" s="14">
        <v>47848</v>
      </c>
      <c r="H134">
        <f t="shared" si="20"/>
        <v>2022</v>
      </c>
      <c r="I134">
        <f t="shared" si="21"/>
        <v>2030</v>
      </c>
      <c r="J134" s="14">
        <v>44957</v>
      </c>
      <c r="K134" s="14">
        <v>47879</v>
      </c>
      <c r="L134">
        <f t="shared" si="22"/>
        <v>2023</v>
      </c>
      <c r="M134">
        <f t="shared" si="23"/>
        <v>2031</v>
      </c>
      <c r="N134" s="17" t="str">
        <f t="shared" si="24"/>
        <v>01/31/2023 - 01/31/2031</v>
      </c>
      <c r="O134" t="s">
        <v>1695</v>
      </c>
      <c r="P134" t="s">
        <v>768</v>
      </c>
      <c r="Q134" s="391" t="str">
        <f t="shared" si="25"/>
        <v>06/30/2022-01/30/2023</v>
      </c>
    </row>
    <row r="135" spans="1:17">
      <c r="A135" s="18" t="str">
        <f>B135</f>
        <v>El Dorado County - Unincorporated</v>
      </c>
      <c r="B135" s="18" t="s">
        <v>882</v>
      </c>
      <c r="C135" s="17" t="str">
        <f t="shared" si="18"/>
        <v>07/21/1905 - 08/31/2029</v>
      </c>
      <c r="D135" s="17" t="str">
        <f t="shared" si="26"/>
        <v>05/15/2021 - 05/15/2029</v>
      </c>
      <c r="E135" s="16" t="str">
        <f t="shared" si="19"/>
        <v>El Dorado County - Unincorporated</v>
      </c>
      <c r="F135" s="14">
        <v>44377</v>
      </c>
      <c r="G135" s="14">
        <v>47361</v>
      </c>
      <c r="H135">
        <f t="shared" si="20"/>
        <v>2021</v>
      </c>
      <c r="I135">
        <f t="shared" si="21"/>
        <v>2029</v>
      </c>
      <c r="J135" s="14">
        <v>44331</v>
      </c>
      <c r="K135" s="14">
        <v>47253</v>
      </c>
      <c r="L135">
        <f t="shared" si="22"/>
        <v>2021</v>
      </c>
      <c r="M135">
        <f t="shared" si="23"/>
        <v>2029</v>
      </c>
      <c r="N135" s="17" t="str">
        <f t="shared" si="24"/>
        <v>05/15/2021 - 05/15/2029</v>
      </c>
      <c r="O135" t="s">
        <v>1763</v>
      </c>
      <c r="P135" t="s">
        <v>768</v>
      </c>
      <c r="Q135" s="391" t="str">
        <f t="shared" si="25"/>
        <v>06/30/2021-05/14/2021</v>
      </c>
    </row>
    <row r="136" spans="1:17">
      <c r="A136" s="18" t="s">
        <v>1399</v>
      </c>
      <c r="B136" s="18" t="s">
        <v>1683</v>
      </c>
      <c r="C136" s="17" t="str">
        <f t="shared" si="18"/>
        <v>07/21/1905 - 10/15/2029</v>
      </c>
      <c r="D136" s="17" t="str">
        <f t="shared" si="26"/>
        <v>10/15/2021 - 10/15/2029</v>
      </c>
      <c r="E136" s="16" t="str">
        <f t="shared" si="19"/>
        <v>El Monte</v>
      </c>
      <c r="F136" s="14">
        <v>44377</v>
      </c>
      <c r="G136" s="14">
        <v>47406</v>
      </c>
      <c r="H136">
        <f t="shared" si="20"/>
        <v>2021</v>
      </c>
      <c r="I136">
        <f t="shared" si="21"/>
        <v>2029</v>
      </c>
      <c r="J136" s="14">
        <v>44484</v>
      </c>
      <c r="K136" s="14">
        <v>47406</v>
      </c>
      <c r="L136">
        <f t="shared" si="22"/>
        <v>2021</v>
      </c>
      <c r="M136">
        <f t="shared" si="23"/>
        <v>2029</v>
      </c>
      <c r="N136" s="17" t="str">
        <f t="shared" si="24"/>
        <v>10/15/2021 - 10/15/2029</v>
      </c>
      <c r="O136" t="s">
        <v>1683</v>
      </c>
      <c r="P136" t="s">
        <v>768</v>
      </c>
      <c r="Q136" s="391" t="str">
        <f t="shared" si="25"/>
        <v>06/30/2021-10/14/2021</v>
      </c>
    </row>
    <row r="137" spans="1:17">
      <c r="A137" s="18" t="s">
        <v>1400</v>
      </c>
      <c r="B137" s="18" t="s">
        <v>1683</v>
      </c>
      <c r="C137" s="17" t="str">
        <f t="shared" si="18"/>
        <v>07/21/1905 - 10/15/2029</v>
      </c>
      <c r="D137" s="17" t="str">
        <f t="shared" si="26"/>
        <v>10/15/2021 - 10/15/2029</v>
      </c>
      <c r="E137" s="16" t="str">
        <f t="shared" si="19"/>
        <v>El Segundo</v>
      </c>
      <c r="F137" s="14">
        <v>44377</v>
      </c>
      <c r="G137" s="14">
        <v>47406</v>
      </c>
      <c r="H137">
        <f t="shared" si="20"/>
        <v>2021</v>
      </c>
      <c r="I137">
        <f t="shared" si="21"/>
        <v>2029</v>
      </c>
      <c r="J137" s="14">
        <v>44484</v>
      </c>
      <c r="K137" s="14">
        <v>47406</v>
      </c>
      <c r="L137">
        <f t="shared" si="22"/>
        <v>2021</v>
      </c>
      <c r="M137">
        <f t="shared" si="23"/>
        <v>2029</v>
      </c>
      <c r="N137" s="17" t="str">
        <f t="shared" si="24"/>
        <v>10/15/2021 - 10/15/2029</v>
      </c>
      <c r="O137" t="s">
        <v>1683</v>
      </c>
      <c r="P137" t="s">
        <v>768</v>
      </c>
      <c r="Q137" s="391" t="str">
        <f t="shared" si="25"/>
        <v>06/30/2021-10/14/2021</v>
      </c>
    </row>
    <row r="138" spans="1:17">
      <c r="A138" s="18" t="s">
        <v>1764</v>
      </c>
      <c r="B138" s="18" t="s">
        <v>1740</v>
      </c>
      <c r="C138" s="17" t="str">
        <f t="shared" si="18"/>
        <v>07/21/1905 - 08/31/2029</v>
      </c>
      <c r="D138" s="17" t="str">
        <f t="shared" si="26"/>
        <v>05/15/2021 - 05/15/2029</v>
      </c>
      <c r="E138" s="16" t="str">
        <f t="shared" si="19"/>
        <v>Elk Grove</v>
      </c>
      <c r="F138" s="14">
        <v>44377</v>
      </c>
      <c r="G138" s="14">
        <v>47361</v>
      </c>
      <c r="H138">
        <f t="shared" si="20"/>
        <v>2021</v>
      </c>
      <c r="I138">
        <f t="shared" si="21"/>
        <v>2029</v>
      </c>
      <c r="J138" s="14">
        <v>44331</v>
      </c>
      <c r="K138" s="14">
        <v>47253</v>
      </c>
      <c r="L138">
        <f t="shared" si="22"/>
        <v>2021</v>
      </c>
      <c r="M138">
        <f t="shared" si="23"/>
        <v>2029</v>
      </c>
      <c r="N138" s="17" t="str">
        <f t="shared" si="24"/>
        <v>05/15/2021 - 05/15/2029</v>
      </c>
      <c r="O138" t="s">
        <v>1740</v>
      </c>
      <c r="P138" t="s">
        <v>768</v>
      </c>
      <c r="Q138" s="391" t="str">
        <f t="shared" si="25"/>
        <v>06/30/2021-05/14/2021</v>
      </c>
    </row>
    <row r="139" spans="1:17">
      <c r="A139" s="18" t="s">
        <v>1401</v>
      </c>
      <c r="B139" s="18" t="s">
        <v>1684</v>
      </c>
      <c r="C139" s="17" t="str">
        <f t="shared" si="18"/>
        <v>07/22/1905 - 12/31/2030</v>
      </c>
      <c r="D139" s="17" t="str">
        <f t="shared" si="26"/>
        <v>01/31/2023 - 01/31/2031</v>
      </c>
      <c r="E139" s="16" t="str">
        <f t="shared" si="19"/>
        <v>Emeryville</v>
      </c>
      <c r="F139" s="14">
        <v>44742</v>
      </c>
      <c r="G139" s="14">
        <v>47848</v>
      </c>
      <c r="H139">
        <f t="shared" si="20"/>
        <v>2022</v>
      </c>
      <c r="I139">
        <f t="shared" si="21"/>
        <v>2030</v>
      </c>
      <c r="J139" s="14">
        <v>44957</v>
      </c>
      <c r="K139" s="14">
        <v>47879</v>
      </c>
      <c r="L139">
        <f t="shared" si="22"/>
        <v>2023</v>
      </c>
      <c r="M139">
        <f t="shared" si="23"/>
        <v>2031</v>
      </c>
      <c r="N139" s="17" t="str">
        <f t="shared" si="24"/>
        <v>01/31/2023 - 01/31/2031</v>
      </c>
      <c r="O139" t="s">
        <v>1684</v>
      </c>
      <c r="P139" t="s">
        <v>768</v>
      </c>
      <c r="Q139" s="391" t="str">
        <f t="shared" si="25"/>
        <v>06/30/2022-01/30/2023</v>
      </c>
    </row>
    <row r="140" spans="1:17">
      <c r="A140" s="18" t="s">
        <v>1402</v>
      </c>
      <c r="B140" s="18" t="s">
        <v>1732</v>
      </c>
      <c r="C140" s="17" t="str">
        <f t="shared" si="18"/>
        <v>07/21/1905 - 04/15/2029</v>
      </c>
      <c r="D140" s="17" t="str">
        <f t="shared" si="26"/>
        <v>04/30/2021 - 04/30/2029</v>
      </c>
      <c r="E140" s="16" t="str">
        <f t="shared" si="19"/>
        <v>Encinitas</v>
      </c>
      <c r="F140" s="14">
        <v>44012</v>
      </c>
      <c r="G140" s="14">
        <v>47223</v>
      </c>
      <c r="H140">
        <f t="shared" si="20"/>
        <v>2020</v>
      </c>
      <c r="I140">
        <f t="shared" si="21"/>
        <v>2029</v>
      </c>
      <c r="J140" s="14">
        <v>44316</v>
      </c>
      <c r="K140" s="14">
        <v>47238</v>
      </c>
      <c r="L140">
        <f t="shared" si="22"/>
        <v>2021</v>
      </c>
      <c r="M140">
        <f t="shared" si="23"/>
        <v>2029</v>
      </c>
      <c r="N140" s="17" t="str">
        <f t="shared" si="24"/>
        <v>04/30/2021 - 04/30/2029</v>
      </c>
      <c r="O140" t="s">
        <v>1732</v>
      </c>
      <c r="P140" t="s">
        <v>768</v>
      </c>
      <c r="Q140" s="391" t="str">
        <f t="shared" si="25"/>
        <v>06/30/2020-04/29/2021</v>
      </c>
    </row>
    <row r="141" spans="1:17">
      <c r="A141" s="18" t="s">
        <v>1765</v>
      </c>
      <c r="B141" s="18" t="s">
        <v>1766</v>
      </c>
      <c r="C141" s="17" t="str">
        <f t="shared" si="18"/>
        <v>07/15/1905 - 12/31/2023</v>
      </c>
      <c r="D141" s="17" t="str">
        <f t="shared" si="26"/>
        <v>12/31/2015 - 12/31/2023</v>
      </c>
      <c r="E141" s="16" t="str">
        <f t="shared" si="19"/>
        <v>Escalon</v>
      </c>
      <c r="F141" s="14">
        <v>41640</v>
      </c>
      <c r="G141" s="14">
        <v>45291</v>
      </c>
      <c r="H141">
        <f t="shared" si="20"/>
        <v>2014</v>
      </c>
      <c r="I141">
        <f t="shared" si="21"/>
        <v>2023</v>
      </c>
      <c r="J141" s="14">
        <v>42369</v>
      </c>
      <c r="K141" s="14">
        <v>45291</v>
      </c>
      <c r="L141">
        <f t="shared" si="22"/>
        <v>2015</v>
      </c>
      <c r="M141">
        <f t="shared" si="23"/>
        <v>2023</v>
      </c>
      <c r="N141" s="17" t="str">
        <f t="shared" si="24"/>
        <v>12/31/2015 - 12/31/2023</v>
      </c>
      <c r="O141" t="s">
        <v>1766</v>
      </c>
      <c r="Q141" s="391" t="str">
        <f t="shared" si="25"/>
        <v>01/01/2014-12/30/2015</v>
      </c>
    </row>
    <row r="142" spans="1:17">
      <c r="A142" s="18" t="s">
        <v>1403</v>
      </c>
      <c r="B142" s="18" t="s">
        <v>1732</v>
      </c>
      <c r="C142" s="17" t="str">
        <f t="shared" si="18"/>
        <v>07/21/1905 - 04/15/2029</v>
      </c>
      <c r="D142" s="17" t="str">
        <f t="shared" si="26"/>
        <v>04/30/2021 - 04/30/2029</v>
      </c>
      <c r="E142" s="16" t="str">
        <f t="shared" si="19"/>
        <v>Escondido</v>
      </c>
      <c r="F142" s="14">
        <v>44012</v>
      </c>
      <c r="G142" s="14">
        <v>47223</v>
      </c>
      <c r="H142">
        <f t="shared" si="20"/>
        <v>2020</v>
      </c>
      <c r="I142">
        <f t="shared" si="21"/>
        <v>2029</v>
      </c>
      <c r="J142" s="14">
        <v>44316</v>
      </c>
      <c r="K142" s="14">
        <v>47238</v>
      </c>
      <c r="L142">
        <f t="shared" si="22"/>
        <v>2021</v>
      </c>
      <c r="M142">
        <f t="shared" si="23"/>
        <v>2029</v>
      </c>
      <c r="N142" s="17" t="str">
        <f t="shared" si="24"/>
        <v>04/30/2021 - 04/30/2029</v>
      </c>
      <c r="O142" t="s">
        <v>1732</v>
      </c>
      <c r="P142" t="s">
        <v>768</v>
      </c>
      <c r="Q142" s="391" t="str">
        <f t="shared" si="25"/>
        <v>06/30/2020-04/29/2021</v>
      </c>
    </row>
    <row r="143" spans="1:17">
      <c r="A143" s="18" t="s">
        <v>1404</v>
      </c>
      <c r="B143" s="18" t="s">
        <v>1760</v>
      </c>
      <c r="C143" s="17" t="str">
        <f t="shared" si="18"/>
        <v>07/22/1905 - 11/15/2030</v>
      </c>
      <c r="D143" s="17" t="str">
        <f t="shared" si="26"/>
        <v>02/15/2023 - 02/15/2031</v>
      </c>
      <c r="E143" s="16" t="str">
        <f t="shared" si="19"/>
        <v>Etna</v>
      </c>
      <c r="F143" s="14">
        <v>43465</v>
      </c>
      <c r="G143" s="14">
        <v>47802</v>
      </c>
      <c r="H143">
        <f t="shared" si="20"/>
        <v>2018</v>
      </c>
      <c r="I143">
        <f t="shared" si="21"/>
        <v>2030</v>
      </c>
      <c r="J143" s="14">
        <v>44972</v>
      </c>
      <c r="K143" s="14">
        <v>47894</v>
      </c>
      <c r="L143">
        <f t="shared" si="22"/>
        <v>2023</v>
      </c>
      <c r="M143">
        <f t="shared" si="23"/>
        <v>2031</v>
      </c>
      <c r="N143" s="17" t="str">
        <f t="shared" si="24"/>
        <v>02/15/2023 - 02/15/2031</v>
      </c>
      <c r="O143" t="s">
        <v>1760</v>
      </c>
      <c r="P143" t="s">
        <v>768</v>
      </c>
      <c r="Q143" s="391" t="str">
        <f t="shared" si="25"/>
        <v>12/31/2018-02/14/2023</v>
      </c>
    </row>
    <row r="144" spans="1:17">
      <c r="A144" s="18" t="s">
        <v>1405</v>
      </c>
      <c r="B144" s="18" t="s">
        <v>1696</v>
      </c>
      <c r="C144" s="17" t="str">
        <f t="shared" si="18"/>
        <v>07/19/1905 - 08/31/2027</v>
      </c>
      <c r="D144" s="17" t="str">
        <f t="shared" si="26"/>
        <v>08/31/2019 - 08/31/2027</v>
      </c>
      <c r="E144" s="16" t="str">
        <f t="shared" si="19"/>
        <v>Eureka</v>
      </c>
      <c r="F144" s="14">
        <v>43466</v>
      </c>
      <c r="G144" s="14">
        <v>46630</v>
      </c>
      <c r="H144">
        <f t="shared" si="20"/>
        <v>2019</v>
      </c>
      <c r="I144">
        <f t="shared" si="21"/>
        <v>2027</v>
      </c>
      <c r="J144" s="14">
        <v>43708</v>
      </c>
      <c r="K144" s="14">
        <v>46630</v>
      </c>
      <c r="L144">
        <f t="shared" si="22"/>
        <v>2019</v>
      </c>
      <c r="M144">
        <f t="shared" si="23"/>
        <v>2027</v>
      </c>
      <c r="N144" s="17" t="str">
        <f t="shared" si="24"/>
        <v>08/31/2019 - 08/31/2027</v>
      </c>
      <c r="O144" t="s">
        <v>1696</v>
      </c>
      <c r="P144" t="s">
        <v>768</v>
      </c>
      <c r="Q144" s="391" t="str">
        <f t="shared" si="25"/>
        <v>01/01/2019-08/30/2019</v>
      </c>
    </row>
    <row r="145" spans="1:17">
      <c r="A145" s="18" t="s">
        <v>1767</v>
      </c>
      <c r="B145" s="18" t="s">
        <v>1758</v>
      </c>
      <c r="C145" s="17" t="str">
        <f t="shared" si="18"/>
        <v>07/15/1905 - 09/30/2023</v>
      </c>
      <c r="D145" s="17" t="str">
        <f t="shared" si="26"/>
        <v>12/31/2015 - 12/31/2023</v>
      </c>
      <c r="E145" s="16" t="str">
        <f t="shared" si="19"/>
        <v>Exeter</v>
      </c>
      <c r="F145" s="14">
        <v>41640</v>
      </c>
      <c r="G145" s="14">
        <v>45199</v>
      </c>
      <c r="H145">
        <f t="shared" si="20"/>
        <v>2014</v>
      </c>
      <c r="I145">
        <f t="shared" si="21"/>
        <v>2023</v>
      </c>
      <c r="J145" s="14">
        <v>42369</v>
      </c>
      <c r="K145" s="14">
        <v>45291</v>
      </c>
      <c r="L145">
        <f t="shared" si="22"/>
        <v>2015</v>
      </c>
      <c r="M145">
        <f t="shared" si="23"/>
        <v>2023</v>
      </c>
      <c r="N145" s="17" t="str">
        <f t="shared" si="24"/>
        <v>12/31/2015 - 12/31/2023</v>
      </c>
      <c r="O145" t="s">
        <v>1758</v>
      </c>
      <c r="Q145" s="391" t="str">
        <f t="shared" si="25"/>
        <v>01/01/2014-12/30/2015</v>
      </c>
    </row>
    <row r="146" spans="1:17">
      <c r="A146" s="18" t="s">
        <v>1406</v>
      </c>
      <c r="B146" s="18" t="s">
        <v>1714</v>
      </c>
      <c r="C146" s="17" t="str">
        <f t="shared" si="18"/>
        <v>07/22/1905 - 12/31/2030</v>
      </c>
      <c r="D146" s="17" t="str">
        <f t="shared" si="26"/>
        <v>01/31/2023 - 01/31/2031</v>
      </c>
      <c r="E146" s="16" t="str">
        <f t="shared" si="19"/>
        <v>Fairfax</v>
      </c>
      <c r="F146" s="14">
        <v>44742</v>
      </c>
      <c r="G146" s="14">
        <v>47848</v>
      </c>
      <c r="H146">
        <f t="shared" si="20"/>
        <v>2022</v>
      </c>
      <c r="I146">
        <f t="shared" si="21"/>
        <v>2030</v>
      </c>
      <c r="J146" s="14">
        <v>44957</v>
      </c>
      <c r="K146" s="14">
        <v>47879</v>
      </c>
      <c r="L146">
        <f t="shared" si="22"/>
        <v>2023</v>
      </c>
      <c r="M146">
        <f t="shared" si="23"/>
        <v>2031</v>
      </c>
      <c r="N146" s="17" t="str">
        <f t="shared" si="24"/>
        <v>01/31/2023 - 01/31/2031</v>
      </c>
      <c r="O146" t="s">
        <v>1714</v>
      </c>
      <c r="P146" t="s">
        <v>768</v>
      </c>
      <c r="Q146" s="391" t="str">
        <f t="shared" si="25"/>
        <v>06/30/2022-01/30/2023</v>
      </c>
    </row>
    <row r="147" spans="1:17">
      <c r="A147" s="18" t="s">
        <v>1407</v>
      </c>
      <c r="B147" s="18" t="s">
        <v>1715</v>
      </c>
      <c r="C147" s="17" t="str">
        <f t="shared" si="18"/>
        <v>07/22/1905 - 12/31/2030</v>
      </c>
      <c r="D147" s="17" t="str">
        <f t="shared" si="26"/>
        <v>01/31/2023 - 01/31/2031</v>
      </c>
      <c r="E147" s="16" t="str">
        <f t="shared" si="19"/>
        <v>Fairfield</v>
      </c>
      <c r="F147" s="14">
        <v>44742</v>
      </c>
      <c r="G147" s="14">
        <v>47848</v>
      </c>
      <c r="H147">
        <f t="shared" si="20"/>
        <v>2022</v>
      </c>
      <c r="I147">
        <f t="shared" si="21"/>
        <v>2030</v>
      </c>
      <c r="J147" s="14">
        <v>44957</v>
      </c>
      <c r="K147" s="14">
        <v>47879</v>
      </c>
      <c r="L147">
        <f t="shared" si="22"/>
        <v>2023</v>
      </c>
      <c r="M147">
        <f t="shared" si="23"/>
        <v>2031</v>
      </c>
      <c r="N147" s="17" t="str">
        <f t="shared" si="24"/>
        <v>01/31/2023 - 01/31/2031</v>
      </c>
      <c r="O147" t="s">
        <v>1715</v>
      </c>
      <c r="P147" t="s">
        <v>768</v>
      </c>
      <c r="Q147" s="391" t="str">
        <f t="shared" si="25"/>
        <v>06/30/2022-01/30/2023</v>
      </c>
    </row>
    <row r="148" spans="1:17">
      <c r="A148" s="18" t="s">
        <v>1768</v>
      </c>
      <c r="B148" s="18" t="s">
        <v>1758</v>
      </c>
      <c r="C148" s="17" t="str">
        <f t="shared" si="18"/>
        <v>07/15/1905 - 09/30/2023</v>
      </c>
      <c r="D148" s="17" t="str">
        <f t="shared" si="26"/>
        <v>12/31/2015 - 12/31/2023</v>
      </c>
      <c r="E148" s="16" t="str">
        <f t="shared" si="19"/>
        <v>Farmersville</v>
      </c>
      <c r="F148" s="14">
        <v>41640</v>
      </c>
      <c r="G148" s="14">
        <v>45199</v>
      </c>
      <c r="H148">
        <f t="shared" si="20"/>
        <v>2014</v>
      </c>
      <c r="I148">
        <f t="shared" si="21"/>
        <v>2023</v>
      </c>
      <c r="J148" s="14">
        <v>42369</v>
      </c>
      <c r="K148" s="14">
        <v>45291</v>
      </c>
      <c r="L148">
        <f t="shared" si="22"/>
        <v>2015</v>
      </c>
      <c r="M148">
        <f t="shared" si="23"/>
        <v>2023</v>
      </c>
      <c r="N148" s="17" t="str">
        <f t="shared" si="24"/>
        <v>12/31/2015 - 12/31/2023</v>
      </c>
      <c r="O148" t="s">
        <v>1758</v>
      </c>
      <c r="Q148" s="391" t="str">
        <f t="shared" si="25"/>
        <v>01/01/2014-12/30/2015</v>
      </c>
    </row>
    <row r="149" spans="1:17">
      <c r="A149" s="18" t="s">
        <v>1408</v>
      </c>
      <c r="B149" s="18" t="s">
        <v>1696</v>
      </c>
      <c r="C149" s="17" t="str">
        <f t="shared" si="18"/>
        <v>07/19/1905 - 08/31/2027</v>
      </c>
      <c r="D149" s="17" t="str">
        <f t="shared" si="26"/>
        <v>08/31/2019 - 08/31/2027</v>
      </c>
      <c r="E149" s="16" t="str">
        <f t="shared" si="19"/>
        <v>Ferndale</v>
      </c>
      <c r="F149" s="14">
        <v>43466</v>
      </c>
      <c r="G149" s="14">
        <v>46630</v>
      </c>
      <c r="H149">
        <f t="shared" si="20"/>
        <v>2019</v>
      </c>
      <c r="I149">
        <f t="shared" si="21"/>
        <v>2027</v>
      </c>
      <c r="J149" s="14">
        <v>43708</v>
      </c>
      <c r="K149" s="14">
        <v>46630</v>
      </c>
      <c r="L149">
        <f t="shared" si="22"/>
        <v>2019</v>
      </c>
      <c r="M149">
        <f t="shared" si="23"/>
        <v>2027</v>
      </c>
      <c r="N149" s="17" t="str">
        <f t="shared" si="24"/>
        <v>08/31/2019 - 08/31/2027</v>
      </c>
      <c r="O149" t="s">
        <v>1696</v>
      </c>
      <c r="P149" t="s">
        <v>768</v>
      </c>
      <c r="Q149" s="391" t="str">
        <f t="shared" si="25"/>
        <v>01/01/2019-08/30/2019</v>
      </c>
    </row>
    <row r="150" spans="1:17">
      <c r="A150" s="18" t="s">
        <v>1409</v>
      </c>
      <c r="B150" s="18" t="s">
        <v>1727</v>
      </c>
      <c r="C150" s="17" t="str">
        <f t="shared" si="18"/>
        <v>07/21/1905 - 10/15/2029</v>
      </c>
      <c r="D150" s="17" t="str">
        <f t="shared" si="26"/>
        <v>10/15/2021 - 10/15/2029</v>
      </c>
      <c r="E150" s="16" t="str">
        <f t="shared" si="19"/>
        <v>Fillmore</v>
      </c>
      <c r="F150" s="14">
        <v>44377</v>
      </c>
      <c r="G150" s="14">
        <v>47406</v>
      </c>
      <c r="H150">
        <f t="shared" si="20"/>
        <v>2021</v>
      </c>
      <c r="I150">
        <f t="shared" si="21"/>
        <v>2029</v>
      </c>
      <c r="J150" s="14">
        <v>44484</v>
      </c>
      <c r="K150" s="14">
        <v>47406</v>
      </c>
      <c r="L150">
        <f t="shared" si="22"/>
        <v>2021</v>
      </c>
      <c r="M150">
        <f t="shared" si="23"/>
        <v>2029</v>
      </c>
      <c r="N150" s="17" t="str">
        <f t="shared" si="24"/>
        <v>10/15/2021 - 10/15/2029</v>
      </c>
      <c r="O150" t="s">
        <v>1727</v>
      </c>
      <c r="P150" t="s">
        <v>768</v>
      </c>
      <c r="Q150" s="391" t="str">
        <f t="shared" si="25"/>
        <v>06/30/2021-10/14/2021</v>
      </c>
    </row>
    <row r="151" spans="1:17">
      <c r="A151" s="18" t="s">
        <v>1769</v>
      </c>
      <c r="B151" s="18" t="s">
        <v>1744</v>
      </c>
      <c r="C151" s="17" t="str">
        <f t="shared" si="18"/>
        <v>07/15/1905 - 12/31/2023</v>
      </c>
      <c r="D151" s="17" t="str">
        <f t="shared" si="26"/>
        <v>12/31/2015 - 12/31/2023</v>
      </c>
      <c r="E151" s="16" t="str">
        <f t="shared" si="19"/>
        <v>Firebaugh</v>
      </c>
      <c r="F151" s="14">
        <v>41275</v>
      </c>
      <c r="G151" s="14">
        <v>45291</v>
      </c>
      <c r="H151">
        <f t="shared" si="20"/>
        <v>2013</v>
      </c>
      <c r="I151">
        <f t="shared" si="21"/>
        <v>2023</v>
      </c>
      <c r="J151" s="14">
        <v>42369</v>
      </c>
      <c r="K151" s="14">
        <v>45291</v>
      </c>
      <c r="L151">
        <f t="shared" si="22"/>
        <v>2015</v>
      </c>
      <c r="M151">
        <f t="shared" si="23"/>
        <v>2023</v>
      </c>
      <c r="N151" s="17" t="str">
        <f t="shared" si="24"/>
        <v>12/31/2015 - 12/31/2023</v>
      </c>
      <c r="O151" t="s">
        <v>1744</v>
      </c>
      <c r="Q151" s="391" t="str">
        <f t="shared" si="25"/>
        <v>01/01/2013-12/30/2015</v>
      </c>
    </row>
    <row r="152" spans="1:17">
      <c r="A152" s="18" t="s">
        <v>1770</v>
      </c>
      <c r="B152" s="18" t="s">
        <v>1740</v>
      </c>
      <c r="C152" s="17" t="str">
        <f t="shared" si="18"/>
        <v>07/21/1905 - 08/31/2029</v>
      </c>
      <c r="D152" s="17" t="str">
        <f t="shared" si="26"/>
        <v>05/15/2021 - 05/15/2029</v>
      </c>
      <c r="E152" s="16" t="str">
        <f t="shared" si="19"/>
        <v>Folsom</v>
      </c>
      <c r="F152" s="14">
        <v>44377</v>
      </c>
      <c r="G152" s="14">
        <v>47361</v>
      </c>
      <c r="H152">
        <f t="shared" si="20"/>
        <v>2021</v>
      </c>
      <c r="I152">
        <f t="shared" si="21"/>
        <v>2029</v>
      </c>
      <c r="J152" s="14">
        <v>44331</v>
      </c>
      <c r="K152" s="14">
        <v>47253</v>
      </c>
      <c r="L152">
        <f t="shared" si="22"/>
        <v>2021</v>
      </c>
      <c r="M152">
        <f t="shared" si="23"/>
        <v>2029</v>
      </c>
      <c r="N152" s="17" t="str">
        <f t="shared" si="24"/>
        <v>05/15/2021 - 05/15/2029</v>
      </c>
      <c r="O152" t="s">
        <v>1740</v>
      </c>
      <c r="P152" t="s">
        <v>768</v>
      </c>
      <c r="Q152" s="391" t="str">
        <f t="shared" si="25"/>
        <v>06/30/2021-05/14/2021</v>
      </c>
    </row>
    <row r="153" spans="1:17">
      <c r="A153" s="18" t="s">
        <v>1410</v>
      </c>
      <c r="B153" s="18" t="s">
        <v>1681</v>
      </c>
      <c r="C153" s="17" t="str">
        <f t="shared" si="18"/>
        <v>07/21/1905 - 10/15/2029</v>
      </c>
      <c r="D153" s="17" t="str">
        <f t="shared" si="26"/>
        <v>10/15/2021 - 10/15/2029</v>
      </c>
      <c r="E153" s="16" t="str">
        <f t="shared" si="19"/>
        <v>Fontana</v>
      </c>
      <c r="F153" s="14">
        <v>44377</v>
      </c>
      <c r="G153" s="14">
        <v>47406</v>
      </c>
      <c r="H153">
        <f t="shared" si="20"/>
        <v>2021</v>
      </c>
      <c r="I153">
        <f t="shared" si="21"/>
        <v>2029</v>
      </c>
      <c r="J153" s="14">
        <v>44484</v>
      </c>
      <c r="K153" s="14">
        <v>47406</v>
      </c>
      <c r="L153">
        <f t="shared" si="22"/>
        <v>2021</v>
      </c>
      <c r="M153">
        <f t="shared" si="23"/>
        <v>2029</v>
      </c>
      <c r="N153" s="17" t="str">
        <f t="shared" si="24"/>
        <v>10/15/2021 - 10/15/2029</v>
      </c>
      <c r="O153" t="s">
        <v>1681</v>
      </c>
      <c r="P153" t="s">
        <v>768</v>
      </c>
      <c r="Q153" s="391" t="str">
        <f t="shared" si="25"/>
        <v>06/30/2021-10/14/2021</v>
      </c>
    </row>
    <row r="154" spans="1:17">
      <c r="A154" s="18" t="s">
        <v>1411</v>
      </c>
      <c r="B154" s="18" t="s">
        <v>1771</v>
      </c>
      <c r="C154" s="17" t="str">
        <f t="shared" si="18"/>
        <v>07/19/1905 - 08/15/2027</v>
      </c>
      <c r="D154" s="17" t="str">
        <f t="shared" si="26"/>
        <v>08/15/2019 - 08/15/2027</v>
      </c>
      <c r="E154" s="16" t="str">
        <f t="shared" si="19"/>
        <v>Fort Bragg</v>
      </c>
      <c r="F154" s="14">
        <v>43466</v>
      </c>
      <c r="G154" s="14">
        <v>46614</v>
      </c>
      <c r="H154">
        <f t="shared" si="20"/>
        <v>2019</v>
      </c>
      <c r="I154">
        <f t="shared" si="21"/>
        <v>2027</v>
      </c>
      <c r="J154" s="14">
        <v>43692</v>
      </c>
      <c r="K154" s="14">
        <v>46614</v>
      </c>
      <c r="L154">
        <f t="shared" si="22"/>
        <v>2019</v>
      </c>
      <c r="M154">
        <f t="shared" si="23"/>
        <v>2027</v>
      </c>
      <c r="N154" s="17" t="str">
        <f t="shared" si="24"/>
        <v>08/15/2019 - 08/15/2027</v>
      </c>
      <c r="O154" t="s">
        <v>1771</v>
      </c>
      <c r="P154" s="14" t="s">
        <v>768</v>
      </c>
      <c r="Q154" s="391" t="str">
        <f t="shared" si="25"/>
        <v>01/01/2019-08/14/2019</v>
      </c>
    </row>
    <row r="155" spans="1:17">
      <c r="A155" s="18" t="s">
        <v>1772</v>
      </c>
      <c r="B155" s="18" t="s">
        <v>1760</v>
      </c>
      <c r="C155" s="17" t="str">
        <f t="shared" si="18"/>
        <v>07/22/1905 - 11/15/2030</v>
      </c>
      <c r="D155" s="17" t="str">
        <f t="shared" si="26"/>
        <v>02/15/2023 - 02/15/2031</v>
      </c>
      <c r="E155" s="16" t="str">
        <f t="shared" si="19"/>
        <v>Fort Jones</v>
      </c>
      <c r="F155" s="14">
        <v>43465</v>
      </c>
      <c r="G155" s="14">
        <v>47802</v>
      </c>
      <c r="H155">
        <f t="shared" si="20"/>
        <v>2018</v>
      </c>
      <c r="I155">
        <f t="shared" si="21"/>
        <v>2030</v>
      </c>
      <c r="J155" s="14">
        <v>44972</v>
      </c>
      <c r="K155" s="14">
        <v>47894</v>
      </c>
      <c r="L155">
        <f t="shared" si="22"/>
        <v>2023</v>
      </c>
      <c r="M155">
        <f t="shared" si="23"/>
        <v>2031</v>
      </c>
      <c r="N155" s="17" t="str">
        <f t="shared" si="24"/>
        <v>02/15/2023 - 02/15/2031</v>
      </c>
      <c r="O155" t="s">
        <v>1760</v>
      </c>
      <c r="P155" t="s">
        <v>768</v>
      </c>
      <c r="Q155" s="391" t="str">
        <f t="shared" si="25"/>
        <v>12/31/2018-02/14/2023</v>
      </c>
    </row>
    <row r="156" spans="1:17">
      <c r="A156" s="18" t="s">
        <v>1412</v>
      </c>
      <c r="B156" s="18" t="s">
        <v>1696</v>
      </c>
      <c r="C156" s="17" t="str">
        <f t="shared" si="18"/>
        <v>07/19/1905 - 08/31/2027</v>
      </c>
      <c r="D156" s="17" t="str">
        <f t="shared" si="26"/>
        <v>08/31/2019 - 08/31/2027</v>
      </c>
      <c r="E156" s="16" t="str">
        <f t="shared" si="19"/>
        <v>Fortuna</v>
      </c>
      <c r="F156" s="14">
        <v>43466</v>
      </c>
      <c r="G156" s="14">
        <v>46630</v>
      </c>
      <c r="H156">
        <f t="shared" si="20"/>
        <v>2019</v>
      </c>
      <c r="I156">
        <f t="shared" si="21"/>
        <v>2027</v>
      </c>
      <c r="J156" s="14">
        <v>43708</v>
      </c>
      <c r="K156" s="14">
        <v>46630</v>
      </c>
      <c r="L156">
        <f t="shared" si="22"/>
        <v>2019</v>
      </c>
      <c r="M156">
        <f t="shared" si="23"/>
        <v>2027</v>
      </c>
      <c r="N156" s="17" t="str">
        <f t="shared" si="24"/>
        <v>08/31/2019 - 08/31/2027</v>
      </c>
      <c r="O156" t="s">
        <v>1696</v>
      </c>
      <c r="P156" t="s">
        <v>768</v>
      </c>
      <c r="Q156" s="391" t="str">
        <f t="shared" si="25"/>
        <v>01/01/2019-08/30/2019</v>
      </c>
    </row>
    <row r="157" spans="1:17">
      <c r="A157" s="18" t="s">
        <v>1413</v>
      </c>
      <c r="B157" s="18" t="s">
        <v>1700</v>
      </c>
      <c r="C157" s="17" t="str">
        <f t="shared" si="18"/>
        <v>07/22/1905 - 12/31/2030</v>
      </c>
      <c r="D157" s="17" t="str">
        <f t="shared" si="26"/>
        <v>01/31/2023 - 01/31/2031</v>
      </c>
      <c r="E157" s="16" t="str">
        <f t="shared" si="19"/>
        <v>Foster City</v>
      </c>
      <c r="F157" s="14">
        <v>44742</v>
      </c>
      <c r="G157" s="14">
        <v>47848</v>
      </c>
      <c r="H157">
        <f t="shared" si="20"/>
        <v>2022</v>
      </c>
      <c r="I157">
        <f t="shared" si="21"/>
        <v>2030</v>
      </c>
      <c r="J157" s="14">
        <v>44957</v>
      </c>
      <c r="K157" s="14">
        <v>47879</v>
      </c>
      <c r="L157">
        <f t="shared" si="22"/>
        <v>2023</v>
      </c>
      <c r="M157">
        <f t="shared" si="23"/>
        <v>2031</v>
      </c>
      <c r="N157" s="17" t="str">
        <f t="shared" si="24"/>
        <v>01/31/2023 - 01/31/2031</v>
      </c>
      <c r="O157" t="s">
        <v>1700</v>
      </c>
      <c r="P157" t="s">
        <v>768</v>
      </c>
      <c r="Q157" s="391" t="str">
        <f t="shared" si="25"/>
        <v>06/30/2022-01/30/2023</v>
      </c>
    </row>
    <row r="158" spans="1:17">
      <c r="A158" s="18" t="s">
        <v>1414</v>
      </c>
      <c r="B158" s="18" t="s">
        <v>1686</v>
      </c>
      <c r="C158" s="17" t="str">
        <f t="shared" si="18"/>
        <v>07/21/1905 - 10/15/2029</v>
      </c>
      <c r="D158" s="17" t="str">
        <f t="shared" si="26"/>
        <v>10/15/2021 - 10/15/2029</v>
      </c>
      <c r="E158" s="16" t="str">
        <f t="shared" si="19"/>
        <v>Fountain Valley</v>
      </c>
      <c r="F158" s="14">
        <v>44377</v>
      </c>
      <c r="G158" s="14">
        <v>47406</v>
      </c>
      <c r="H158">
        <f t="shared" si="20"/>
        <v>2021</v>
      </c>
      <c r="I158">
        <f t="shared" si="21"/>
        <v>2029</v>
      </c>
      <c r="J158" s="14">
        <v>44484</v>
      </c>
      <c r="K158" s="14">
        <v>47406</v>
      </c>
      <c r="L158">
        <f t="shared" si="22"/>
        <v>2021</v>
      </c>
      <c r="M158">
        <f t="shared" si="23"/>
        <v>2029</v>
      </c>
      <c r="N158" s="17" t="str">
        <f t="shared" si="24"/>
        <v>10/15/2021 - 10/15/2029</v>
      </c>
      <c r="O158" t="s">
        <v>1686</v>
      </c>
      <c r="P158" t="s">
        <v>768</v>
      </c>
      <c r="Q158" s="391" t="str">
        <f t="shared" si="25"/>
        <v>06/30/2021-10/14/2021</v>
      </c>
    </row>
    <row r="159" spans="1:17">
      <c r="A159" s="18" t="s">
        <v>1773</v>
      </c>
      <c r="B159" s="18" t="s">
        <v>1744</v>
      </c>
      <c r="C159" s="17" t="str">
        <f t="shared" si="18"/>
        <v>07/15/1905 - 12/31/2023</v>
      </c>
      <c r="D159" s="17" t="str">
        <f t="shared" si="26"/>
        <v>12/31/2015 - 12/31/2023</v>
      </c>
      <c r="E159" s="16" t="str">
        <f t="shared" si="19"/>
        <v>Fowler</v>
      </c>
      <c r="F159" s="14">
        <v>41275</v>
      </c>
      <c r="G159" s="14">
        <v>45291</v>
      </c>
      <c r="H159">
        <f t="shared" si="20"/>
        <v>2013</v>
      </c>
      <c r="I159">
        <f t="shared" si="21"/>
        <v>2023</v>
      </c>
      <c r="J159" s="14">
        <v>42369</v>
      </c>
      <c r="K159" s="14">
        <v>45291</v>
      </c>
      <c r="L159">
        <f t="shared" si="22"/>
        <v>2015</v>
      </c>
      <c r="M159">
        <f t="shared" si="23"/>
        <v>2023</v>
      </c>
      <c r="N159" s="17" t="str">
        <f t="shared" si="24"/>
        <v>12/31/2015 - 12/31/2023</v>
      </c>
      <c r="O159" t="s">
        <v>1744</v>
      </c>
      <c r="Q159" s="391" t="str">
        <f t="shared" si="25"/>
        <v>01/01/2013-12/30/2015</v>
      </c>
    </row>
    <row r="160" spans="1:17">
      <c r="A160" s="18" t="s">
        <v>1415</v>
      </c>
      <c r="B160" s="18" t="s">
        <v>1684</v>
      </c>
      <c r="C160" s="17" t="str">
        <f t="shared" si="18"/>
        <v>07/22/1905 - 12/31/2030</v>
      </c>
      <c r="D160" s="17" t="str">
        <f t="shared" si="26"/>
        <v>01/31/2023 - 01/31/2031</v>
      </c>
      <c r="E160" s="16" t="str">
        <f t="shared" si="19"/>
        <v>Fremont</v>
      </c>
      <c r="F160" s="14">
        <v>44742</v>
      </c>
      <c r="G160" s="14">
        <v>47848</v>
      </c>
      <c r="H160">
        <f t="shared" si="20"/>
        <v>2022</v>
      </c>
      <c r="I160">
        <f t="shared" si="21"/>
        <v>2030</v>
      </c>
      <c r="J160" s="14">
        <v>44957</v>
      </c>
      <c r="K160" s="14">
        <v>47879</v>
      </c>
      <c r="L160">
        <f t="shared" si="22"/>
        <v>2023</v>
      </c>
      <c r="M160">
        <f t="shared" si="23"/>
        <v>2031</v>
      </c>
      <c r="N160" s="17" t="str">
        <f t="shared" si="24"/>
        <v>01/31/2023 - 01/31/2031</v>
      </c>
      <c r="O160" t="s">
        <v>1684</v>
      </c>
      <c r="P160" t="s">
        <v>768</v>
      </c>
      <c r="Q160" s="391" t="str">
        <f t="shared" si="25"/>
        <v>06/30/2022-01/30/2023</v>
      </c>
    </row>
    <row r="161" spans="1:17">
      <c r="A161" s="18" t="s">
        <v>1416</v>
      </c>
      <c r="B161" s="18" t="s">
        <v>1744</v>
      </c>
      <c r="C161" s="17" t="str">
        <f t="shared" si="18"/>
        <v>07/15/1905 - 12/31/2023</v>
      </c>
      <c r="D161" s="17" t="str">
        <f t="shared" si="26"/>
        <v>12/31/2015 - 12/31/2023</v>
      </c>
      <c r="E161" s="16" t="str">
        <f t="shared" si="19"/>
        <v>Fresno</v>
      </c>
      <c r="F161" s="14">
        <v>41275</v>
      </c>
      <c r="G161" s="14">
        <v>45291</v>
      </c>
      <c r="H161">
        <f t="shared" si="20"/>
        <v>2013</v>
      </c>
      <c r="I161">
        <f t="shared" si="21"/>
        <v>2023</v>
      </c>
      <c r="J161" s="14">
        <v>42369</v>
      </c>
      <c r="K161" s="14">
        <v>45291</v>
      </c>
      <c r="L161">
        <f t="shared" si="22"/>
        <v>2015</v>
      </c>
      <c r="M161">
        <f t="shared" si="23"/>
        <v>2023</v>
      </c>
      <c r="N161" s="17" t="str">
        <f t="shared" si="24"/>
        <v>12/31/2015 - 12/31/2023</v>
      </c>
      <c r="O161" t="s">
        <v>1744</v>
      </c>
      <c r="Q161" s="391" t="str">
        <f t="shared" si="25"/>
        <v>01/01/2013-12/30/2015</v>
      </c>
    </row>
    <row r="162" spans="1:17">
      <c r="A162" s="18" t="str">
        <f>B162</f>
        <v>Fresno County - Unincorporated</v>
      </c>
      <c r="B162" s="18" t="s">
        <v>1119</v>
      </c>
      <c r="C162" s="17" t="str">
        <f t="shared" si="18"/>
        <v>07/15/1905 - 12/31/2023</v>
      </c>
      <c r="D162" s="17" t="str">
        <f t="shared" si="26"/>
        <v>12/31/2015 - 12/31/2023</v>
      </c>
      <c r="E162" s="16" t="str">
        <f t="shared" si="19"/>
        <v>Fresno County - Unincorporated</v>
      </c>
      <c r="F162" s="14">
        <v>41275</v>
      </c>
      <c r="G162" s="14">
        <v>45291</v>
      </c>
      <c r="H162">
        <f t="shared" si="20"/>
        <v>2013</v>
      </c>
      <c r="I162">
        <f t="shared" si="21"/>
        <v>2023</v>
      </c>
      <c r="J162" s="14">
        <v>42369</v>
      </c>
      <c r="K162" s="14">
        <v>45291</v>
      </c>
      <c r="L162">
        <f t="shared" si="22"/>
        <v>2015</v>
      </c>
      <c r="M162">
        <f t="shared" si="23"/>
        <v>2023</v>
      </c>
      <c r="N162" s="17" t="str">
        <f t="shared" si="24"/>
        <v>12/31/2015 - 12/31/2023</v>
      </c>
      <c r="O162" t="s">
        <v>1744</v>
      </c>
      <c r="Q162" s="391" t="str">
        <f t="shared" si="25"/>
        <v>01/01/2013-12/30/2015</v>
      </c>
    </row>
    <row r="163" spans="1:17">
      <c r="A163" s="18" t="s">
        <v>1417</v>
      </c>
      <c r="B163" s="18" t="s">
        <v>1686</v>
      </c>
      <c r="C163" s="17" t="str">
        <f t="shared" si="18"/>
        <v>07/21/1905 - 10/15/2029</v>
      </c>
      <c r="D163" s="17" t="str">
        <f t="shared" si="26"/>
        <v>10/15/2021 - 10/15/2029</v>
      </c>
      <c r="E163" s="16" t="str">
        <f t="shared" si="19"/>
        <v>Fullerton</v>
      </c>
      <c r="F163" s="14">
        <v>44377</v>
      </c>
      <c r="G163" s="14">
        <v>47406</v>
      </c>
      <c r="H163">
        <f t="shared" si="20"/>
        <v>2021</v>
      </c>
      <c r="I163">
        <f t="shared" si="21"/>
        <v>2029</v>
      </c>
      <c r="J163" s="14">
        <v>44484</v>
      </c>
      <c r="K163" s="14">
        <v>47406</v>
      </c>
      <c r="L163">
        <f t="shared" si="22"/>
        <v>2021</v>
      </c>
      <c r="M163">
        <f t="shared" si="23"/>
        <v>2029</v>
      </c>
      <c r="N163" s="17" t="str">
        <f t="shared" si="24"/>
        <v>10/15/2021 - 10/15/2029</v>
      </c>
      <c r="O163" t="s">
        <v>1686</v>
      </c>
      <c r="P163" t="s">
        <v>768</v>
      </c>
      <c r="Q163" s="391" t="str">
        <f t="shared" si="25"/>
        <v>06/30/2021-10/14/2021</v>
      </c>
    </row>
    <row r="164" spans="1:17">
      <c r="A164" s="18" t="s">
        <v>1774</v>
      </c>
      <c r="B164" s="18" t="s">
        <v>1740</v>
      </c>
      <c r="C164" s="17" t="str">
        <f t="shared" si="18"/>
        <v>07/21/1905 - 08/31/2029</v>
      </c>
      <c r="D164" s="17" t="str">
        <f t="shared" si="26"/>
        <v>05/15/2021 - 05/15/2029</v>
      </c>
      <c r="E164" s="16" t="str">
        <f t="shared" si="19"/>
        <v>Galt</v>
      </c>
      <c r="F164" s="14">
        <v>44377</v>
      </c>
      <c r="G164" s="14">
        <v>47361</v>
      </c>
      <c r="H164">
        <f t="shared" si="20"/>
        <v>2021</v>
      </c>
      <c r="I164">
        <f t="shared" si="21"/>
        <v>2029</v>
      </c>
      <c r="J164" s="14">
        <v>44331</v>
      </c>
      <c r="K164" s="14">
        <v>47253</v>
      </c>
      <c r="L164">
        <f t="shared" si="22"/>
        <v>2021</v>
      </c>
      <c r="M164">
        <f t="shared" si="23"/>
        <v>2029</v>
      </c>
      <c r="N164" s="17" t="str">
        <f t="shared" si="24"/>
        <v>05/15/2021 - 05/15/2029</v>
      </c>
      <c r="O164" t="s">
        <v>1740</v>
      </c>
      <c r="P164" t="s">
        <v>768</v>
      </c>
      <c r="Q164" s="391" t="str">
        <f t="shared" si="25"/>
        <v>06/30/2021-05/14/2021</v>
      </c>
    </row>
    <row r="165" spans="1:17">
      <c r="A165" s="18" t="s">
        <v>1418</v>
      </c>
      <c r="B165" s="18" t="s">
        <v>1686</v>
      </c>
      <c r="C165" s="17" t="str">
        <f t="shared" si="18"/>
        <v>07/21/1905 - 10/15/2029</v>
      </c>
      <c r="D165" s="17" t="str">
        <f t="shared" si="26"/>
        <v>10/15/2021 - 10/15/2029</v>
      </c>
      <c r="E165" s="16" t="str">
        <f t="shared" si="19"/>
        <v>Garden Grove</v>
      </c>
      <c r="F165" s="14">
        <v>44377</v>
      </c>
      <c r="G165" s="14">
        <v>47406</v>
      </c>
      <c r="H165">
        <f t="shared" si="20"/>
        <v>2021</v>
      </c>
      <c r="I165">
        <f t="shared" si="21"/>
        <v>2029</v>
      </c>
      <c r="J165" s="14">
        <v>44484</v>
      </c>
      <c r="K165" s="14">
        <v>47406</v>
      </c>
      <c r="L165">
        <f t="shared" si="22"/>
        <v>2021</v>
      </c>
      <c r="M165">
        <f t="shared" si="23"/>
        <v>2029</v>
      </c>
      <c r="N165" s="17" t="str">
        <f t="shared" si="24"/>
        <v>10/15/2021 - 10/15/2029</v>
      </c>
      <c r="O165" t="s">
        <v>1686</v>
      </c>
      <c r="P165" t="s">
        <v>768</v>
      </c>
      <c r="Q165" s="391" t="str">
        <f t="shared" si="25"/>
        <v>06/30/2021-10/14/2021</v>
      </c>
    </row>
    <row r="166" spans="1:17">
      <c r="A166" s="18" t="s">
        <v>1419</v>
      </c>
      <c r="B166" s="18" t="s">
        <v>1683</v>
      </c>
      <c r="C166" s="17" t="str">
        <f t="shared" si="18"/>
        <v>07/21/1905 - 10/15/2029</v>
      </c>
      <c r="D166" s="17" t="str">
        <f t="shared" si="26"/>
        <v>10/15/2021 - 10/15/2029</v>
      </c>
      <c r="E166" s="16" t="str">
        <f t="shared" si="19"/>
        <v>Gardena</v>
      </c>
      <c r="F166" s="14">
        <v>44377</v>
      </c>
      <c r="G166" s="14">
        <v>47406</v>
      </c>
      <c r="H166">
        <f t="shared" si="20"/>
        <v>2021</v>
      </c>
      <c r="I166">
        <f t="shared" si="21"/>
        <v>2029</v>
      </c>
      <c r="J166" s="14">
        <v>44484</v>
      </c>
      <c r="K166" s="14">
        <v>47406</v>
      </c>
      <c r="L166">
        <f t="shared" si="22"/>
        <v>2021</v>
      </c>
      <c r="M166">
        <f t="shared" si="23"/>
        <v>2029</v>
      </c>
      <c r="N166" s="17" t="str">
        <f t="shared" si="24"/>
        <v>10/15/2021 - 10/15/2029</v>
      </c>
      <c r="O166" t="s">
        <v>1683</v>
      </c>
      <c r="P166" t="s">
        <v>768</v>
      </c>
      <c r="Q166" s="391" t="str">
        <f t="shared" si="25"/>
        <v>06/30/2021-10/14/2021</v>
      </c>
    </row>
    <row r="167" spans="1:17">
      <c r="A167" s="18" t="s">
        <v>1420</v>
      </c>
      <c r="B167" s="18" t="s">
        <v>1728</v>
      </c>
      <c r="C167" s="17" t="str">
        <f t="shared" si="18"/>
        <v>07/22/1905 - 12/31/2030</v>
      </c>
      <c r="D167" s="17" t="str">
        <f t="shared" si="26"/>
        <v>01/31/2023 - 01/31/2031</v>
      </c>
      <c r="E167" s="16" t="str">
        <f t="shared" si="19"/>
        <v>Gilroy</v>
      </c>
      <c r="F167" s="14">
        <v>44742</v>
      </c>
      <c r="G167" s="14">
        <v>47848</v>
      </c>
      <c r="H167">
        <f t="shared" si="20"/>
        <v>2022</v>
      </c>
      <c r="I167">
        <f t="shared" si="21"/>
        <v>2030</v>
      </c>
      <c r="J167" s="14">
        <v>44957</v>
      </c>
      <c r="K167" s="14">
        <v>47879</v>
      </c>
      <c r="L167">
        <f t="shared" si="22"/>
        <v>2023</v>
      </c>
      <c r="M167">
        <f t="shared" si="23"/>
        <v>2031</v>
      </c>
      <c r="N167" s="17" t="str">
        <f t="shared" si="24"/>
        <v>01/31/2023 - 01/31/2031</v>
      </c>
      <c r="O167" t="s">
        <v>1728</v>
      </c>
      <c r="P167" t="s">
        <v>768</v>
      </c>
      <c r="Q167" s="391" t="str">
        <f t="shared" si="25"/>
        <v>06/30/2022-01/30/2023</v>
      </c>
    </row>
    <row r="168" spans="1:17">
      <c r="A168" s="18" t="s">
        <v>1421</v>
      </c>
      <c r="B168" s="18" t="s">
        <v>1683</v>
      </c>
      <c r="C168" s="17" t="str">
        <f t="shared" si="18"/>
        <v>07/21/1905 - 10/15/2029</v>
      </c>
      <c r="D168" s="17" t="str">
        <f t="shared" si="26"/>
        <v>10/15/2021 - 10/15/2029</v>
      </c>
      <c r="E168" s="16" t="str">
        <f t="shared" si="19"/>
        <v>Glendale</v>
      </c>
      <c r="F168" s="14">
        <v>44377</v>
      </c>
      <c r="G168" s="14">
        <v>47406</v>
      </c>
      <c r="H168">
        <f t="shared" si="20"/>
        <v>2021</v>
      </c>
      <c r="I168">
        <f t="shared" si="21"/>
        <v>2029</v>
      </c>
      <c r="J168" s="14">
        <v>44484</v>
      </c>
      <c r="K168" s="14">
        <v>47406</v>
      </c>
      <c r="L168">
        <f t="shared" si="22"/>
        <v>2021</v>
      </c>
      <c r="M168">
        <f t="shared" si="23"/>
        <v>2029</v>
      </c>
      <c r="N168" s="17" t="str">
        <f t="shared" si="24"/>
        <v>10/15/2021 - 10/15/2029</v>
      </c>
      <c r="O168" t="s">
        <v>1683</v>
      </c>
      <c r="P168" t="s">
        <v>768</v>
      </c>
      <c r="Q168" s="391" t="str">
        <f t="shared" si="25"/>
        <v>06/30/2021-10/14/2021</v>
      </c>
    </row>
    <row r="169" spans="1:17">
      <c r="A169" s="18" t="s">
        <v>1422</v>
      </c>
      <c r="B169" s="18" t="s">
        <v>1683</v>
      </c>
      <c r="C169" s="17" t="str">
        <f t="shared" si="18"/>
        <v>07/21/1905 - 10/15/2029</v>
      </c>
      <c r="D169" s="17" t="str">
        <f t="shared" si="26"/>
        <v>10/15/2021 - 10/15/2029</v>
      </c>
      <c r="E169" s="16" t="str">
        <f t="shared" si="19"/>
        <v>Glendora</v>
      </c>
      <c r="F169" s="14">
        <v>44377</v>
      </c>
      <c r="G169" s="14">
        <v>47406</v>
      </c>
      <c r="H169">
        <f t="shared" si="20"/>
        <v>2021</v>
      </c>
      <c r="I169">
        <f t="shared" si="21"/>
        <v>2029</v>
      </c>
      <c r="J169" s="14">
        <v>44484</v>
      </c>
      <c r="K169" s="14">
        <v>47406</v>
      </c>
      <c r="L169">
        <f t="shared" si="22"/>
        <v>2021</v>
      </c>
      <c r="M169">
        <f t="shared" si="23"/>
        <v>2029</v>
      </c>
      <c r="N169" s="17" t="str">
        <f t="shared" si="24"/>
        <v>10/15/2021 - 10/15/2029</v>
      </c>
      <c r="O169" t="s">
        <v>1683</v>
      </c>
      <c r="P169" t="s">
        <v>768</v>
      </c>
      <c r="Q169" s="391" t="str">
        <f t="shared" si="25"/>
        <v>06/30/2021-10/14/2021</v>
      </c>
    </row>
    <row r="170" spans="1:17">
      <c r="A170" s="18" t="str">
        <f>B170</f>
        <v>Glenn County - Unincorporated</v>
      </c>
      <c r="B170" s="18" t="s">
        <v>976</v>
      </c>
      <c r="C170" s="17" t="str">
        <f t="shared" si="18"/>
        <v>07/21/1905 - 11/30/2029</v>
      </c>
      <c r="D170" s="17" t="str">
        <f t="shared" si="26"/>
        <v>11/30/2021 - 11/30/2029</v>
      </c>
      <c r="E170" s="16" t="str">
        <f t="shared" si="19"/>
        <v>Glenn County - Unincorporated</v>
      </c>
      <c r="F170" s="14">
        <v>43465</v>
      </c>
      <c r="G170" s="14">
        <v>47452</v>
      </c>
      <c r="H170">
        <f t="shared" si="20"/>
        <v>2018</v>
      </c>
      <c r="I170">
        <f t="shared" si="21"/>
        <v>2029</v>
      </c>
      <c r="J170" s="14">
        <v>44530</v>
      </c>
      <c r="K170" s="14">
        <v>47452</v>
      </c>
      <c r="L170">
        <f t="shared" si="22"/>
        <v>2021</v>
      </c>
      <c r="M170">
        <f t="shared" si="23"/>
        <v>2029</v>
      </c>
      <c r="N170" s="17" t="str">
        <f t="shared" si="24"/>
        <v>11/30/2021 - 11/30/2029</v>
      </c>
      <c r="O170" t="s">
        <v>1775</v>
      </c>
      <c r="P170" t="s">
        <v>768</v>
      </c>
      <c r="Q170" s="391" t="str">
        <f t="shared" si="25"/>
        <v>12/31/2018-11/29/2021</v>
      </c>
    </row>
    <row r="171" spans="1:17">
      <c r="A171" s="18" t="s">
        <v>1424</v>
      </c>
      <c r="B171" s="18" t="s">
        <v>1723</v>
      </c>
      <c r="C171" s="17" t="str">
        <f t="shared" si="18"/>
        <v>07/23/1905 - 02/15/2031</v>
      </c>
      <c r="D171" s="17" t="str">
        <f t="shared" si="26"/>
        <v>02/15/2023 - 02/15/2031</v>
      </c>
      <c r="E171" s="16" t="str">
        <f t="shared" si="19"/>
        <v>Goleta</v>
      </c>
      <c r="F171" s="14">
        <v>44742</v>
      </c>
      <c r="G171" s="14">
        <v>47894</v>
      </c>
      <c r="H171">
        <f t="shared" si="20"/>
        <v>2022</v>
      </c>
      <c r="I171">
        <f t="shared" si="21"/>
        <v>2031</v>
      </c>
      <c r="J171" s="14">
        <v>44972</v>
      </c>
      <c r="K171" s="14">
        <v>47894</v>
      </c>
      <c r="L171">
        <f t="shared" si="22"/>
        <v>2023</v>
      </c>
      <c r="M171">
        <f t="shared" si="23"/>
        <v>2031</v>
      </c>
      <c r="N171" s="17" t="str">
        <f t="shared" si="24"/>
        <v>02/15/2023 - 02/15/2031</v>
      </c>
      <c r="O171" t="s">
        <v>1723</v>
      </c>
      <c r="P171" t="s">
        <v>768</v>
      </c>
      <c r="Q171" s="391" t="str">
        <f t="shared" si="25"/>
        <v>06/30/2022-02/14/2023</v>
      </c>
    </row>
    <row r="172" spans="1:17">
      <c r="A172" s="18" t="s">
        <v>1776</v>
      </c>
      <c r="B172" s="18" t="s">
        <v>1733</v>
      </c>
      <c r="C172" s="17" t="str">
        <f t="shared" si="18"/>
        <v>07/15/1905 - 12/31/2023</v>
      </c>
      <c r="D172" s="17" t="str">
        <f t="shared" si="26"/>
        <v>12/31/2015 - 12/31/2023</v>
      </c>
      <c r="E172" s="16" t="str">
        <f t="shared" si="19"/>
        <v>Gonzales</v>
      </c>
      <c r="F172" s="14">
        <v>41640</v>
      </c>
      <c r="G172" s="14">
        <v>45291</v>
      </c>
      <c r="H172">
        <f t="shared" si="20"/>
        <v>2014</v>
      </c>
      <c r="I172">
        <f t="shared" si="21"/>
        <v>2023</v>
      </c>
      <c r="J172" s="14">
        <v>42369</v>
      </c>
      <c r="K172" s="14">
        <v>45291</v>
      </c>
      <c r="L172">
        <f t="shared" si="22"/>
        <v>2015</v>
      </c>
      <c r="M172">
        <f t="shared" si="23"/>
        <v>2023</v>
      </c>
      <c r="N172" s="17" t="str">
        <f t="shared" si="24"/>
        <v>12/31/2015 - 12/31/2023</v>
      </c>
      <c r="O172" t="s">
        <v>1733</v>
      </c>
      <c r="Q172" s="391" t="str">
        <f t="shared" si="25"/>
        <v>01/01/2014-12/30/2015</v>
      </c>
    </row>
    <row r="173" spans="1:17">
      <c r="A173" s="18" t="s">
        <v>1425</v>
      </c>
      <c r="B173" s="18" t="s">
        <v>1681</v>
      </c>
      <c r="C173" s="17" t="str">
        <f t="shared" si="18"/>
        <v>07/21/1905 - 10/15/2029</v>
      </c>
      <c r="D173" s="17" t="str">
        <f t="shared" si="26"/>
        <v>10/15/2021 - 10/15/2029</v>
      </c>
      <c r="E173" s="16" t="str">
        <f t="shared" si="19"/>
        <v>Grand Terrace</v>
      </c>
      <c r="F173" s="14">
        <v>44377</v>
      </c>
      <c r="G173" s="14">
        <v>47406</v>
      </c>
      <c r="H173">
        <f t="shared" si="20"/>
        <v>2021</v>
      </c>
      <c r="I173">
        <f t="shared" si="21"/>
        <v>2029</v>
      </c>
      <c r="J173" s="14">
        <v>44484</v>
      </c>
      <c r="K173" s="14">
        <v>47406</v>
      </c>
      <c r="L173">
        <f t="shared" si="22"/>
        <v>2021</v>
      </c>
      <c r="M173">
        <f t="shared" si="23"/>
        <v>2029</v>
      </c>
      <c r="N173" s="17" t="str">
        <f t="shared" si="24"/>
        <v>10/15/2021 - 10/15/2029</v>
      </c>
      <c r="O173" t="s">
        <v>1681</v>
      </c>
      <c r="P173" t="s">
        <v>768</v>
      </c>
      <c r="Q173" s="391" t="str">
        <f t="shared" si="25"/>
        <v>06/30/2021-10/14/2021</v>
      </c>
    </row>
    <row r="174" spans="1:17">
      <c r="A174" s="18" t="s">
        <v>1426</v>
      </c>
      <c r="B174" s="18" t="s">
        <v>1777</v>
      </c>
      <c r="C174" s="17" t="str">
        <f t="shared" si="18"/>
        <v>07/19/1905 - 08/15/2027</v>
      </c>
      <c r="D174" s="17" t="str">
        <f t="shared" si="26"/>
        <v>08/15/2019 - 08/15/2027</v>
      </c>
      <c r="E174" s="16" t="str">
        <f t="shared" si="19"/>
        <v>Grass Valley</v>
      </c>
      <c r="F174" s="14">
        <v>43466</v>
      </c>
      <c r="G174" s="14">
        <v>46614</v>
      </c>
      <c r="H174">
        <f t="shared" si="20"/>
        <v>2019</v>
      </c>
      <c r="I174">
        <f t="shared" si="21"/>
        <v>2027</v>
      </c>
      <c r="J174" s="14">
        <v>43692</v>
      </c>
      <c r="K174" s="14">
        <v>46614</v>
      </c>
      <c r="L174">
        <f t="shared" si="22"/>
        <v>2019</v>
      </c>
      <c r="M174">
        <f t="shared" si="23"/>
        <v>2027</v>
      </c>
      <c r="N174" s="17" t="str">
        <f t="shared" si="24"/>
        <v>08/15/2019 - 08/15/2027</v>
      </c>
      <c r="O174" t="s">
        <v>1777</v>
      </c>
      <c r="P174" s="14" t="s">
        <v>768</v>
      </c>
      <c r="Q174" s="391" t="str">
        <f t="shared" si="25"/>
        <v>01/01/2019-08/14/2019</v>
      </c>
    </row>
    <row r="175" spans="1:17">
      <c r="A175" s="18" t="s">
        <v>1778</v>
      </c>
      <c r="B175" s="18" t="s">
        <v>1733</v>
      </c>
      <c r="C175" s="17" t="str">
        <f t="shared" si="18"/>
        <v>07/15/1905 - 12/31/2023</v>
      </c>
      <c r="D175" s="17" t="str">
        <f t="shared" si="26"/>
        <v>12/31/2015 - 12/31/2023</v>
      </c>
      <c r="E175" s="16" t="str">
        <f t="shared" si="19"/>
        <v>Greenfield</v>
      </c>
      <c r="F175" s="14">
        <v>41640</v>
      </c>
      <c r="G175" s="14">
        <v>45291</v>
      </c>
      <c r="H175">
        <f t="shared" si="20"/>
        <v>2014</v>
      </c>
      <c r="I175">
        <f t="shared" si="21"/>
        <v>2023</v>
      </c>
      <c r="J175" s="14">
        <v>42369</v>
      </c>
      <c r="K175" s="14">
        <v>45291</v>
      </c>
      <c r="L175">
        <f t="shared" si="22"/>
        <v>2015</v>
      </c>
      <c r="M175">
        <f t="shared" si="23"/>
        <v>2023</v>
      </c>
      <c r="N175" s="17" t="str">
        <f t="shared" si="24"/>
        <v>12/31/2015 - 12/31/2023</v>
      </c>
      <c r="O175" t="s">
        <v>1733</v>
      </c>
      <c r="Q175" s="391" t="str">
        <f t="shared" si="25"/>
        <v>01/01/2014-12/30/2015</v>
      </c>
    </row>
    <row r="176" spans="1:17">
      <c r="A176" s="18" t="s">
        <v>1427</v>
      </c>
      <c r="B176" s="18" t="s">
        <v>1717</v>
      </c>
      <c r="C176" s="17" t="str">
        <f t="shared" si="18"/>
        <v>07/22/1905 - 06/15/2030</v>
      </c>
      <c r="D176" s="17" t="str">
        <f t="shared" si="26"/>
        <v>06/15/2022 - 06/15/2030</v>
      </c>
      <c r="E176" s="16" t="str">
        <f t="shared" si="19"/>
        <v>Gridley</v>
      </c>
      <c r="F176" s="14">
        <v>44561</v>
      </c>
      <c r="G176" s="14">
        <v>47649</v>
      </c>
      <c r="H176">
        <f t="shared" si="20"/>
        <v>2021</v>
      </c>
      <c r="I176">
        <f t="shared" si="21"/>
        <v>2030</v>
      </c>
      <c r="J176" s="14">
        <v>44727</v>
      </c>
      <c r="K176" s="14">
        <v>47649</v>
      </c>
      <c r="L176">
        <f t="shared" si="22"/>
        <v>2022</v>
      </c>
      <c r="M176">
        <f t="shared" si="23"/>
        <v>2030</v>
      </c>
      <c r="N176" s="17" t="str">
        <f t="shared" si="24"/>
        <v>06/15/2022 - 06/15/2030</v>
      </c>
      <c r="O176" t="s">
        <v>1717</v>
      </c>
      <c r="P176" t="s">
        <v>768</v>
      </c>
      <c r="Q176" s="391" t="str">
        <f t="shared" si="25"/>
        <v>12/31/2021-06/14/2022</v>
      </c>
    </row>
    <row r="177" spans="1:17">
      <c r="A177" s="18" t="s">
        <v>1428</v>
      </c>
      <c r="B177" s="18" t="s">
        <v>1697</v>
      </c>
      <c r="C177" s="17" t="str">
        <f t="shared" si="18"/>
        <v>07/20/1905 - 12/31/2028</v>
      </c>
      <c r="D177" s="17" t="str">
        <f t="shared" si="26"/>
        <v>01/01/2021 - 12/31/2028</v>
      </c>
      <c r="E177" s="16" t="str">
        <f t="shared" si="19"/>
        <v>Grover Beach</v>
      </c>
      <c r="F177" s="14">
        <v>43466</v>
      </c>
      <c r="G177" s="14">
        <v>47118</v>
      </c>
      <c r="H177">
        <f t="shared" si="20"/>
        <v>2019</v>
      </c>
      <c r="I177">
        <f t="shared" si="21"/>
        <v>2028</v>
      </c>
      <c r="J177" s="14">
        <v>44197</v>
      </c>
      <c r="K177" s="14">
        <v>47118</v>
      </c>
      <c r="L177">
        <f t="shared" si="22"/>
        <v>2021</v>
      </c>
      <c r="M177">
        <f t="shared" si="23"/>
        <v>2028</v>
      </c>
      <c r="N177" s="17" t="str">
        <f t="shared" si="24"/>
        <v>01/01/2021 - 12/31/2028</v>
      </c>
      <c r="O177" t="s">
        <v>1697</v>
      </c>
      <c r="P177" t="s">
        <v>768</v>
      </c>
      <c r="Q177" s="391" t="str">
        <f t="shared" si="25"/>
        <v>01/01/2019-12/31/2020</v>
      </c>
    </row>
    <row r="178" spans="1:17">
      <c r="A178" s="18" t="s">
        <v>1429</v>
      </c>
      <c r="B178" s="18" t="s">
        <v>1723</v>
      </c>
      <c r="C178" s="17" t="str">
        <f t="shared" si="18"/>
        <v>07/23/1905 - 02/15/2031</v>
      </c>
      <c r="D178" s="17" t="str">
        <f t="shared" si="26"/>
        <v>02/15/2023 - 02/15/2031</v>
      </c>
      <c r="E178" s="16" t="str">
        <f t="shared" si="19"/>
        <v>Guadalupe</v>
      </c>
      <c r="F178" s="14">
        <v>44742</v>
      </c>
      <c r="G178" s="14">
        <v>47894</v>
      </c>
      <c r="H178">
        <f t="shared" si="20"/>
        <v>2022</v>
      </c>
      <c r="I178">
        <f t="shared" si="21"/>
        <v>2031</v>
      </c>
      <c r="J178" s="14">
        <v>44972</v>
      </c>
      <c r="K178" s="14">
        <v>47894</v>
      </c>
      <c r="L178">
        <f t="shared" si="22"/>
        <v>2023</v>
      </c>
      <c r="M178">
        <f t="shared" si="23"/>
        <v>2031</v>
      </c>
      <c r="N178" s="17" t="str">
        <f t="shared" si="24"/>
        <v>02/15/2023 - 02/15/2031</v>
      </c>
      <c r="O178" t="s">
        <v>1723</v>
      </c>
      <c r="P178" t="s">
        <v>768</v>
      </c>
      <c r="Q178" s="391" t="str">
        <f t="shared" si="25"/>
        <v>06/30/2022-02/14/2023</v>
      </c>
    </row>
    <row r="179" spans="1:17">
      <c r="A179" s="18" t="s">
        <v>1779</v>
      </c>
      <c r="B179" s="18" t="s">
        <v>1702</v>
      </c>
      <c r="C179" s="17" t="str">
        <f t="shared" si="18"/>
        <v>07/15/1905 - 12/31/2023</v>
      </c>
      <c r="D179" s="17" t="str">
        <f t="shared" si="26"/>
        <v>03/31/2016 - 03/31/2024</v>
      </c>
      <c r="E179" s="16" t="str">
        <f t="shared" si="19"/>
        <v>Gustine</v>
      </c>
      <c r="F179" s="14">
        <v>41640</v>
      </c>
      <c r="G179" s="14">
        <v>45291</v>
      </c>
      <c r="H179">
        <f t="shared" si="20"/>
        <v>2014</v>
      </c>
      <c r="I179">
        <f t="shared" si="21"/>
        <v>2023</v>
      </c>
      <c r="J179" s="14">
        <v>42460</v>
      </c>
      <c r="K179" s="14">
        <v>45382</v>
      </c>
      <c r="L179">
        <f t="shared" si="22"/>
        <v>2016</v>
      </c>
      <c r="M179">
        <f t="shared" si="23"/>
        <v>2024</v>
      </c>
      <c r="N179" s="17" t="str">
        <f t="shared" si="24"/>
        <v>03/31/2016 - 03/31/2024</v>
      </c>
      <c r="O179" t="s">
        <v>1702</v>
      </c>
      <c r="Q179" s="391" t="str">
        <f t="shared" si="25"/>
        <v>01/01/2014-03/30/2016</v>
      </c>
    </row>
    <row r="180" spans="1:17">
      <c r="A180" s="18" t="s">
        <v>1430</v>
      </c>
      <c r="B180" s="18" t="s">
        <v>1700</v>
      </c>
      <c r="C180" s="17" t="str">
        <f t="shared" si="18"/>
        <v>07/22/1905 - 12/31/2030</v>
      </c>
      <c r="D180" s="17" t="str">
        <f t="shared" si="26"/>
        <v>01/31/2023 - 01/31/2031</v>
      </c>
      <c r="E180" s="16" t="str">
        <f t="shared" si="19"/>
        <v>Half Moon Bay</v>
      </c>
      <c r="F180" s="14">
        <v>44742</v>
      </c>
      <c r="G180" s="14">
        <v>47848</v>
      </c>
      <c r="H180">
        <f t="shared" si="20"/>
        <v>2022</v>
      </c>
      <c r="I180">
        <f t="shared" si="21"/>
        <v>2030</v>
      </c>
      <c r="J180" s="14">
        <v>44957</v>
      </c>
      <c r="K180" s="14">
        <v>47879</v>
      </c>
      <c r="L180">
        <f t="shared" si="22"/>
        <v>2023</v>
      </c>
      <c r="M180">
        <f t="shared" si="23"/>
        <v>2031</v>
      </c>
      <c r="N180" s="17" t="str">
        <f t="shared" si="24"/>
        <v>01/31/2023 - 01/31/2031</v>
      </c>
      <c r="O180" t="s">
        <v>1700</v>
      </c>
      <c r="P180" t="s">
        <v>768</v>
      </c>
      <c r="Q180" s="391" t="str">
        <f t="shared" si="25"/>
        <v>06/30/2022-01/30/2023</v>
      </c>
    </row>
    <row r="181" spans="1:17">
      <c r="A181" s="18" t="s">
        <v>1780</v>
      </c>
      <c r="B181" s="18" t="s">
        <v>1707</v>
      </c>
      <c r="C181" s="17" t="str">
        <f t="shared" si="18"/>
        <v>07/15/1905 - 12/31/2023</v>
      </c>
      <c r="D181" s="17" t="str">
        <f t="shared" si="26"/>
        <v>01/31/2016 - 01/31/2024</v>
      </c>
      <c r="E181" s="16" t="str">
        <f t="shared" si="19"/>
        <v>Hanford</v>
      </c>
      <c r="F181" s="14">
        <v>41640</v>
      </c>
      <c r="G181" s="14">
        <v>45291</v>
      </c>
      <c r="H181">
        <f t="shared" si="20"/>
        <v>2014</v>
      </c>
      <c r="I181">
        <f t="shared" si="21"/>
        <v>2023</v>
      </c>
      <c r="J181" s="14">
        <v>42400</v>
      </c>
      <c r="K181" s="14">
        <v>45322</v>
      </c>
      <c r="L181">
        <f t="shared" si="22"/>
        <v>2016</v>
      </c>
      <c r="M181">
        <f t="shared" si="23"/>
        <v>2024</v>
      </c>
      <c r="N181" s="17" t="str">
        <f t="shared" si="24"/>
        <v>01/31/2016 - 01/31/2024</v>
      </c>
      <c r="O181" t="s">
        <v>1707</v>
      </c>
      <c r="Q181" s="391" t="str">
        <f t="shared" si="25"/>
        <v>01/01/2014-01/30/2016</v>
      </c>
    </row>
    <row r="182" spans="1:17">
      <c r="A182" s="18" t="s">
        <v>1431</v>
      </c>
      <c r="B182" s="18" t="s">
        <v>1683</v>
      </c>
      <c r="C182" s="17" t="str">
        <f t="shared" si="18"/>
        <v>07/21/1905 - 10/15/2029</v>
      </c>
      <c r="D182" s="17" t="str">
        <f t="shared" si="26"/>
        <v>10/15/2021 - 10/15/2029</v>
      </c>
      <c r="E182" s="16" t="str">
        <f t="shared" si="19"/>
        <v>Hawaiian Gardens</v>
      </c>
      <c r="F182" s="14">
        <v>44377</v>
      </c>
      <c r="G182" s="14">
        <v>47406</v>
      </c>
      <c r="H182">
        <f t="shared" si="20"/>
        <v>2021</v>
      </c>
      <c r="I182">
        <f t="shared" si="21"/>
        <v>2029</v>
      </c>
      <c r="J182" s="14">
        <v>44484</v>
      </c>
      <c r="K182" s="14">
        <v>47406</v>
      </c>
      <c r="L182">
        <f t="shared" si="22"/>
        <v>2021</v>
      </c>
      <c r="M182">
        <f t="shared" si="23"/>
        <v>2029</v>
      </c>
      <c r="N182" s="17" t="str">
        <f t="shared" si="24"/>
        <v>10/15/2021 - 10/15/2029</v>
      </c>
      <c r="O182" t="s">
        <v>1683</v>
      </c>
      <c r="P182" t="s">
        <v>768</v>
      </c>
      <c r="Q182" s="391" t="str">
        <f t="shared" si="25"/>
        <v>06/30/2021-10/14/2021</v>
      </c>
    </row>
    <row r="183" spans="1:17">
      <c r="A183" s="18" t="s">
        <v>1432</v>
      </c>
      <c r="B183" s="18" t="s">
        <v>1683</v>
      </c>
      <c r="C183" s="17" t="str">
        <f t="shared" si="18"/>
        <v>07/21/1905 - 10/15/2029</v>
      </c>
      <c r="D183" s="17" t="str">
        <f t="shared" si="26"/>
        <v>10/15/2021 - 10/15/2029</v>
      </c>
      <c r="E183" s="16" t="str">
        <f t="shared" si="19"/>
        <v>Hawthorne</v>
      </c>
      <c r="F183" s="14">
        <v>44377</v>
      </c>
      <c r="G183" s="14">
        <v>47406</v>
      </c>
      <c r="H183">
        <f t="shared" si="20"/>
        <v>2021</v>
      </c>
      <c r="I183">
        <f t="shared" si="21"/>
        <v>2029</v>
      </c>
      <c r="J183" s="14">
        <v>44484</v>
      </c>
      <c r="K183" s="14">
        <v>47406</v>
      </c>
      <c r="L183">
        <f t="shared" si="22"/>
        <v>2021</v>
      </c>
      <c r="M183">
        <f t="shared" si="23"/>
        <v>2029</v>
      </c>
      <c r="N183" s="17" t="str">
        <f t="shared" si="24"/>
        <v>10/15/2021 - 10/15/2029</v>
      </c>
      <c r="O183" t="s">
        <v>1683</v>
      </c>
      <c r="P183" t="s">
        <v>768</v>
      </c>
      <c r="Q183" s="391" t="str">
        <f t="shared" si="25"/>
        <v>06/30/2021-10/14/2021</v>
      </c>
    </row>
    <row r="184" spans="1:17">
      <c r="A184" s="18" t="s">
        <v>1433</v>
      </c>
      <c r="B184" s="18" t="s">
        <v>1684</v>
      </c>
      <c r="C184" s="17" t="str">
        <f t="shared" si="18"/>
        <v>07/22/1905 - 12/31/2030</v>
      </c>
      <c r="D184" s="17" t="str">
        <f t="shared" si="26"/>
        <v>01/31/2023 - 01/31/2031</v>
      </c>
      <c r="E184" s="16" t="str">
        <f t="shared" si="19"/>
        <v>Hayward</v>
      </c>
      <c r="F184" s="14">
        <v>44742</v>
      </c>
      <c r="G184" s="14">
        <v>47848</v>
      </c>
      <c r="H184">
        <f t="shared" si="20"/>
        <v>2022</v>
      </c>
      <c r="I184">
        <f t="shared" si="21"/>
        <v>2030</v>
      </c>
      <c r="J184" s="14">
        <v>44957</v>
      </c>
      <c r="K184" s="14">
        <v>47879</v>
      </c>
      <c r="L184">
        <f t="shared" si="22"/>
        <v>2023</v>
      </c>
      <c r="M184">
        <f t="shared" si="23"/>
        <v>2031</v>
      </c>
      <c r="N184" s="17" t="str">
        <f t="shared" si="24"/>
        <v>01/31/2023 - 01/31/2031</v>
      </c>
      <c r="O184" t="s">
        <v>1684</v>
      </c>
      <c r="P184" t="s">
        <v>768</v>
      </c>
      <c r="Q184" s="391" t="str">
        <f t="shared" si="25"/>
        <v>06/30/2022-01/30/2023</v>
      </c>
    </row>
    <row r="185" spans="1:17">
      <c r="A185" s="18" t="s">
        <v>1434</v>
      </c>
      <c r="B185" s="18" t="s">
        <v>1742</v>
      </c>
      <c r="C185" s="17" t="str">
        <f t="shared" si="18"/>
        <v>07/22/1905 - 12/31/2030</v>
      </c>
      <c r="D185" s="17" t="str">
        <f t="shared" si="26"/>
        <v>01/31/2023 - 01/31/2031</v>
      </c>
      <c r="E185" s="16" t="str">
        <f t="shared" si="19"/>
        <v>Healdsburg</v>
      </c>
      <c r="F185" s="14">
        <v>44742</v>
      </c>
      <c r="G185" s="14">
        <v>47848</v>
      </c>
      <c r="H185">
        <f t="shared" si="20"/>
        <v>2022</v>
      </c>
      <c r="I185">
        <f t="shared" si="21"/>
        <v>2030</v>
      </c>
      <c r="J185" s="14">
        <v>44957</v>
      </c>
      <c r="K185" s="14">
        <v>47879</v>
      </c>
      <c r="L185">
        <f t="shared" si="22"/>
        <v>2023</v>
      </c>
      <c r="M185">
        <f t="shared" si="23"/>
        <v>2031</v>
      </c>
      <c r="N185" s="17" t="str">
        <f t="shared" si="24"/>
        <v>01/31/2023 - 01/31/2031</v>
      </c>
      <c r="O185" t="s">
        <v>1742</v>
      </c>
      <c r="P185" t="s">
        <v>768</v>
      </c>
      <c r="Q185" s="391" t="str">
        <f t="shared" si="25"/>
        <v>06/30/2022-01/30/2023</v>
      </c>
    </row>
    <row r="186" spans="1:17">
      <c r="A186" s="18" t="s">
        <v>1435</v>
      </c>
      <c r="B186" s="18" t="s">
        <v>1710</v>
      </c>
      <c r="C186" s="17" t="str">
        <f t="shared" si="18"/>
        <v>07/21/1905 - 10/15/2029</v>
      </c>
      <c r="D186" s="17" t="str">
        <f t="shared" si="26"/>
        <v>10/15/2021 - 10/15/2029</v>
      </c>
      <c r="E186" s="16" t="str">
        <f t="shared" si="19"/>
        <v>Hemet</v>
      </c>
      <c r="F186" s="14">
        <v>44377</v>
      </c>
      <c r="G186" s="14">
        <v>47406</v>
      </c>
      <c r="H186">
        <f t="shared" si="20"/>
        <v>2021</v>
      </c>
      <c r="I186">
        <f t="shared" si="21"/>
        <v>2029</v>
      </c>
      <c r="J186" s="14">
        <v>44484</v>
      </c>
      <c r="K186" s="14">
        <v>47406</v>
      </c>
      <c r="L186">
        <f t="shared" si="22"/>
        <v>2021</v>
      </c>
      <c r="M186">
        <f t="shared" si="23"/>
        <v>2029</v>
      </c>
      <c r="N186" s="17" t="str">
        <f t="shared" si="24"/>
        <v>10/15/2021 - 10/15/2029</v>
      </c>
      <c r="O186" t="s">
        <v>1710</v>
      </c>
      <c r="P186" t="s">
        <v>768</v>
      </c>
      <c r="Q186" s="391" t="str">
        <f t="shared" si="25"/>
        <v>06/30/2021-10/14/2021</v>
      </c>
    </row>
    <row r="187" spans="1:17">
      <c r="A187" s="18" t="s">
        <v>1781</v>
      </c>
      <c r="B187" s="18" t="s">
        <v>1695</v>
      </c>
      <c r="C187" s="17" t="str">
        <f t="shared" si="18"/>
        <v>07/22/1905 - 12/31/2030</v>
      </c>
      <c r="D187" s="17" t="str">
        <f t="shared" si="26"/>
        <v>01/31/2023 - 01/31/2031</v>
      </c>
      <c r="E187" s="16" t="str">
        <f t="shared" si="19"/>
        <v>Hercules</v>
      </c>
      <c r="F187" s="14">
        <v>44742</v>
      </c>
      <c r="G187" s="14">
        <v>47848</v>
      </c>
      <c r="H187">
        <f t="shared" si="20"/>
        <v>2022</v>
      </c>
      <c r="I187">
        <f t="shared" si="21"/>
        <v>2030</v>
      </c>
      <c r="J187" s="14">
        <v>44957</v>
      </c>
      <c r="K187" s="14">
        <v>47879</v>
      </c>
      <c r="L187">
        <f t="shared" si="22"/>
        <v>2023</v>
      </c>
      <c r="M187">
        <f t="shared" si="23"/>
        <v>2031</v>
      </c>
      <c r="N187" s="17" t="str">
        <f t="shared" si="24"/>
        <v>01/31/2023 - 01/31/2031</v>
      </c>
      <c r="O187" t="s">
        <v>1695</v>
      </c>
      <c r="P187" t="s">
        <v>768</v>
      </c>
      <c r="Q187" s="391" t="str">
        <f t="shared" si="25"/>
        <v>06/30/2022-01/30/2023</v>
      </c>
    </row>
    <row r="188" spans="1:17">
      <c r="A188" s="18" t="s">
        <v>1436</v>
      </c>
      <c r="B188" s="18" t="s">
        <v>1683</v>
      </c>
      <c r="C188" s="17" t="str">
        <f t="shared" si="18"/>
        <v>07/21/1905 - 10/15/2029</v>
      </c>
      <c r="D188" s="17" t="str">
        <f t="shared" si="26"/>
        <v>10/15/2021 - 10/15/2029</v>
      </c>
      <c r="E188" s="16" t="str">
        <f t="shared" si="19"/>
        <v>Hermosa Beach</v>
      </c>
      <c r="F188" s="14">
        <v>44377</v>
      </c>
      <c r="G188" s="14">
        <v>47406</v>
      </c>
      <c r="H188">
        <f t="shared" si="20"/>
        <v>2021</v>
      </c>
      <c r="I188">
        <f t="shared" si="21"/>
        <v>2029</v>
      </c>
      <c r="J188" s="14">
        <v>44484</v>
      </c>
      <c r="K188" s="14">
        <v>47406</v>
      </c>
      <c r="L188">
        <f t="shared" si="22"/>
        <v>2021</v>
      </c>
      <c r="M188">
        <f t="shared" si="23"/>
        <v>2029</v>
      </c>
      <c r="N188" s="17" t="str">
        <f t="shared" si="24"/>
        <v>10/15/2021 - 10/15/2029</v>
      </c>
      <c r="O188" t="s">
        <v>1683</v>
      </c>
      <c r="P188" t="s">
        <v>768</v>
      </c>
      <c r="Q188" s="391" t="str">
        <f t="shared" si="25"/>
        <v>06/30/2021-10/14/2021</v>
      </c>
    </row>
    <row r="189" spans="1:17">
      <c r="A189" s="18" t="s">
        <v>1437</v>
      </c>
      <c r="B189" s="18" t="s">
        <v>1681</v>
      </c>
      <c r="C189" s="17" t="str">
        <f t="shared" si="18"/>
        <v>07/21/1905 - 10/15/2029</v>
      </c>
      <c r="D189" s="17" t="str">
        <f t="shared" si="26"/>
        <v>10/15/2021 - 10/15/2029</v>
      </c>
      <c r="E189" s="16" t="str">
        <f t="shared" si="19"/>
        <v>Hesperia</v>
      </c>
      <c r="F189" s="14">
        <v>44377</v>
      </c>
      <c r="G189" s="14">
        <v>47406</v>
      </c>
      <c r="H189">
        <f t="shared" si="20"/>
        <v>2021</v>
      </c>
      <c r="I189">
        <f t="shared" si="21"/>
        <v>2029</v>
      </c>
      <c r="J189" s="14">
        <v>44484</v>
      </c>
      <c r="K189" s="14">
        <v>47406</v>
      </c>
      <c r="L189">
        <f t="shared" si="22"/>
        <v>2021</v>
      </c>
      <c r="M189">
        <f t="shared" si="23"/>
        <v>2029</v>
      </c>
      <c r="N189" s="17" t="str">
        <f t="shared" si="24"/>
        <v>10/15/2021 - 10/15/2029</v>
      </c>
      <c r="O189" t="s">
        <v>1681</v>
      </c>
      <c r="P189" t="s">
        <v>768</v>
      </c>
      <c r="Q189" s="391" t="str">
        <f t="shared" si="25"/>
        <v>06/30/2021-10/14/2021</v>
      </c>
    </row>
    <row r="190" spans="1:17">
      <c r="A190" s="18" t="s">
        <v>1438</v>
      </c>
      <c r="B190" s="18" t="s">
        <v>1683</v>
      </c>
      <c r="C190" s="17" t="str">
        <f t="shared" si="18"/>
        <v>07/21/1905 - 10/15/2029</v>
      </c>
      <c r="D190" s="17" t="str">
        <f t="shared" si="26"/>
        <v>10/15/2021 - 10/15/2029</v>
      </c>
      <c r="E190" s="16" t="str">
        <f t="shared" si="19"/>
        <v>Hidden Hills</v>
      </c>
      <c r="F190" s="14">
        <v>44377</v>
      </c>
      <c r="G190" s="14">
        <v>47406</v>
      </c>
      <c r="H190">
        <f t="shared" si="20"/>
        <v>2021</v>
      </c>
      <c r="I190">
        <f t="shared" si="21"/>
        <v>2029</v>
      </c>
      <c r="J190" s="14">
        <v>44484</v>
      </c>
      <c r="K190" s="14">
        <v>47406</v>
      </c>
      <c r="L190">
        <f t="shared" si="22"/>
        <v>2021</v>
      </c>
      <c r="M190">
        <f t="shared" si="23"/>
        <v>2029</v>
      </c>
      <c r="N190" s="17" t="str">
        <f t="shared" si="24"/>
        <v>10/15/2021 - 10/15/2029</v>
      </c>
      <c r="O190" t="s">
        <v>1683</v>
      </c>
      <c r="P190" t="s">
        <v>768</v>
      </c>
      <c r="Q190" s="391" t="str">
        <f t="shared" si="25"/>
        <v>06/30/2021-10/14/2021</v>
      </c>
    </row>
    <row r="191" spans="1:17">
      <c r="A191" s="18" t="s">
        <v>1439</v>
      </c>
      <c r="B191" s="18" t="s">
        <v>1681</v>
      </c>
      <c r="C191" s="17" t="str">
        <f t="shared" si="18"/>
        <v>07/21/1905 - 10/15/2029</v>
      </c>
      <c r="D191" s="17" t="str">
        <f t="shared" si="26"/>
        <v>10/15/2021 - 10/15/2029</v>
      </c>
      <c r="E191" s="16" t="str">
        <f t="shared" si="19"/>
        <v>Highland</v>
      </c>
      <c r="F191" s="14">
        <v>44377</v>
      </c>
      <c r="G191" s="14">
        <v>47406</v>
      </c>
      <c r="H191">
        <f t="shared" si="20"/>
        <v>2021</v>
      </c>
      <c r="I191">
        <f t="shared" si="21"/>
        <v>2029</v>
      </c>
      <c r="J191" s="14">
        <v>44484</v>
      </c>
      <c r="K191" s="14">
        <v>47406</v>
      </c>
      <c r="L191">
        <f t="shared" si="22"/>
        <v>2021</v>
      </c>
      <c r="M191">
        <f t="shared" si="23"/>
        <v>2029</v>
      </c>
      <c r="N191" s="17" t="str">
        <f t="shared" si="24"/>
        <v>10/15/2021 - 10/15/2029</v>
      </c>
      <c r="O191" t="s">
        <v>1681</v>
      </c>
      <c r="P191" t="s">
        <v>768</v>
      </c>
      <c r="Q191" s="391" t="str">
        <f t="shared" si="25"/>
        <v>06/30/2021-10/14/2021</v>
      </c>
    </row>
    <row r="192" spans="1:17">
      <c r="A192" s="18" t="s">
        <v>1440</v>
      </c>
      <c r="B192" s="18" t="s">
        <v>1700</v>
      </c>
      <c r="C192" s="17" t="str">
        <f t="shared" si="18"/>
        <v>07/22/1905 - 12/31/2030</v>
      </c>
      <c r="D192" s="17" t="str">
        <f t="shared" si="26"/>
        <v>01/31/2023 - 01/31/2031</v>
      </c>
      <c r="E192" s="16" t="str">
        <f t="shared" si="19"/>
        <v>Hillsborough</v>
      </c>
      <c r="F192" s="14">
        <v>44742</v>
      </c>
      <c r="G192" s="14">
        <v>47848</v>
      </c>
      <c r="H192">
        <f t="shared" si="20"/>
        <v>2022</v>
      </c>
      <c r="I192">
        <f t="shared" si="21"/>
        <v>2030</v>
      </c>
      <c r="J192" s="14">
        <v>44957</v>
      </c>
      <c r="K192" s="14">
        <v>47879</v>
      </c>
      <c r="L192">
        <f t="shared" si="22"/>
        <v>2023</v>
      </c>
      <c r="M192">
        <f t="shared" si="23"/>
        <v>2031</v>
      </c>
      <c r="N192" s="17" t="str">
        <f t="shared" si="24"/>
        <v>01/31/2023 - 01/31/2031</v>
      </c>
      <c r="O192" t="s">
        <v>1700</v>
      </c>
      <c r="P192" t="s">
        <v>768</v>
      </c>
      <c r="Q192" s="391" t="str">
        <f t="shared" si="25"/>
        <v>06/30/2022-01/30/2023</v>
      </c>
    </row>
    <row r="193" spans="1:17">
      <c r="A193" s="18" t="s">
        <v>1782</v>
      </c>
      <c r="B193" s="18" t="s">
        <v>1783</v>
      </c>
      <c r="C193" s="17" t="str">
        <f t="shared" si="18"/>
        <v>07/15/1905 - 12/31/2023</v>
      </c>
      <c r="D193" s="17" t="str">
        <f t="shared" si="26"/>
        <v>12/31/2015 - 12/31/2023</v>
      </c>
      <c r="E193" s="16" t="str">
        <f t="shared" si="19"/>
        <v>Hollister</v>
      </c>
      <c r="F193" s="14">
        <v>41640</v>
      </c>
      <c r="G193" s="14">
        <v>45291</v>
      </c>
      <c r="H193">
        <f t="shared" si="20"/>
        <v>2014</v>
      </c>
      <c r="I193">
        <f t="shared" si="21"/>
        <v>2023</v>
      </c>
      <c r="J193" s="14">
        <v>42369</v>
      </c>
      <c r="K193" s="14">
        <v>45291</v>
      </c>
      <c r="L193">
        <f t="shared" si="22"/>
        <v>2015</v>
      </c>
      <c r="M193">
        <f t="shared" si="23"/>
        <v>2023</v>
      </c>
      <c r="N193" s="17" t="str">
        <f t="shared" si="24"/>
        <v>12/31/2015 - 12/31/2023</v>
      </c>
      <c r="O193" t="s">
        <v>1783</v>
      </c>
      <c r="Q193" s="391" t="str">
        <f t="shared" si="25"/>
        <v>01/01/2014-12/30/2015</v>
      </c>
    </row>
    <row r="194" spans="1:17">
      <c r="A194" s="18" t="s">
        <v>1784</v>
      </c>
      <c r="B194" s="18" t="s">
        <v>1720</v>
      </c>
      <c r="C194" s="17" t="str">
        <f t="shared" ref="C194:C257" si="27">TEXT(I194,"mm/dd/yyyy")&amp;" - "&amp;TEXT(G194,"mm/dd/yyyy")</f>
        <v>07/21/1905 - 10/15/2029</v>
      </c>
      <c r="D194" s="17" t="str">
        <f t="shared" si="26"/>
        <v>10/15/2021 - 10/15/2029</v>
      </c>
      <c r="E194" s="16" t="str">
        <f t="shared" ref="E194:E257" si="28">(PROPER(A194))</f>
        <v>Holtville</v>
      </c>
      <c r="F194" s="14">
        <v>44377</v>
      </c>
      <c r="G194" s="14">
        <v>47406</v>
      </c>
      <c r="H194">
        <f t="shared" ref="H194:H257" si="29">YEAR(F194)</f>
        <v>2021</v>
      </c>
      <c r="I194">
        <f t="shared" ref="I194:I257" si="30">YEAR(G194)</f>
        <v>2029</v>
      </c>
      <c r="J194" s="14">
        <v>44484</v>
      </c>
      <c r="K194" s="14">
        <v>47406</v>
      </c>
      <c r="L194">
        <f t="shared" ref="L194:L257" si="31">YEAR(J194)</f>
        <v>2021</v>
      </c>
      <c r="M194">
        <f t="shared" ref="M194:M257" si="32">YEAR(K194)</f>
        <v>2029</v>
      </c>
      <c r="N194" s="17" t="str">
        <f t="shared" ref="N194:N257" si="33">TEXT(J194,"mm/dd/yyyy")&amp;" - "&amp;TEXT(K194,"mm/dd/yyyy")</f>
        <v>10/15/2021 - 10/15/2029</v>
      </c>
      <c r="O194" t="s">
        <v>1720</v>
      </c>
      <c r="P194" t="s">
        <v>768</v>
      </c>
      <c r="Q194" s="391" t="str">
        <f t="shared" ref="Q194:Q257" si="34">TEXT(F194,"mm/dd/yyyy")&amp;"-"&amp;TEXT(J194-1,"mm/dd/yyyy")</f>
        <v>06/30/2021-10/14/2021</v>
      </c>
    </row>
    <row r="195" spans="1:17">
      <c r="A195" s="18" t="s">
        <v>1785</v>
      </c>
      <c r="B195" s="18" t="s">
        <v>1735</v>
      </c>
      <c r="C195" s="17" t="str">
        <f t="shared" si="27"/>
        <v>07/15/1905 - 09/30/2023</v>
      </c>
      <c r="D195" s="17" t="str">
        <f t="shared" ref="D195:D258" si="35">TEXT(J195,"mm/dd/yyyy")&amp;" - "&amp;TEXT(K195,"mm/dd/yyyy")</f>
        <v>12/31/2015 - 12/31/2023</v>
      </c>
      <c r="E195" s="16" t="str">
        <f t="shared" si="28"/>
        <v>Hughson</v>
      </c>
      <c r="F195" s="14">
        <v>41640</v>
      </c>
      <c r="G195" s="14">
        <v>45199</v>
      </c>
      <c r="H195">
        <f t="shared" si="29"/>
        <v>2014</v>
      </c>
      <c r="I195">
        <f t="shared" si="30"/>
        <v>2023</v>
      </c>
      <c r="J195" s="14">
        <v>42369</v>
      </c>
      <c r="K195" s="14">
        <v>45291</v>
      </c>
      <c r="L195">
        <f t="shared" si="31"/>
        <v>2015</v>
      </c>
      <c r="M195">
        <f t="shared" si="32"/>
        <v>2023</v>
      </c>
      <c r="N195" s="17" t="str">
        <f t="shared" si="33"/>
        <v>12/31/2015 - 12/31/2023</v>
      </c>
      <c r="O195" t="s">
        <v>1735</v>
      </c>
      <c r="Q195" s="391" t="str">
        <f t="shared" si="34"/>
        <v>01/01/2014-12/30/2015</v>
      </c>
    </row>
    <row r="196" spans="1:17">
      <c r="A196" s="18" t="str">
        <f>B196</f>
        <v>Humboldt County - Unincorporated</v>
      </c>
      <c r="B196" s="18" t="s">
        <v>864</v>
      </c>
      <c r="C196" s="17" t="str">
        <f t="shared" si="27"/>
        <v>07/19/1905 - 08/31/2027</v>
      </c>
      <c r="D196" s="17" t="str">
        <f t="shared" si="35"/>
        <v>08/31/2019 - 08/31/2027</v>
      </c>
      <c r="E196" s="16" t="str">
        <f t="shared" si="28"/>
        <v>Humboldt County - Unincorporated</v>
      </c>
      <c r="F196" s="14">
        <v>43466</v>
      </c>
      <c r="G196" s="14">
        <v>46630</v>
      </c>
      <c r="H196">
        <f t="shared" si="29"/>
        <v>2019</v>
      </c>
      <c r="I196">
        <f t="shared" si="30"/>
        <v>2027</v>
      </c>
      <c r="J196" s="14">
        <v>43708</v>
      </c>
      <c r="K196" s="14">
        <v>46630</v>
      </c>
      <c r="L196">
        <f t="shared" si="31"/>
        <v>2019</v>
      </c>
      <c r="M196">
        <f t="shared" si="32"/>
        <v>2027</v>
      </c>
      <c r="N196" s="17" t="str">
        <f t="shared" si="33"/>
        <v>08/31/2019 - 08/31/2027</v>
      </c>
      <c r="O196" t="s">
        <v>1696</v>
      </c>
      <c r="P196" t="s">
        <v>768</v>
      </c>
      <c r="Q196" s="391" t="str">
        <f t="shared" si="34"/>
        <v>01/01/2019-08/30/2019</v>
      </c>
    </row>
    <row r="197" spans="1:17">
      <c r="A197" s="18" t="s">
        <v>1442</v>
      </c>
      <c r="B197" s="18" t="s">
        <v>1686</v>
      </c>
      <c r="C197" s="17" t="str">
        <f t="shared" si="27"/>
        <v>07/21/1905 - 10/15/2029</v>
      </c>
      <c r="D197" s="17" t="str">
        <f t="shared" si="35"/>
        <v>10/15/2021 - 10/15/2029</v>
      </c>
      <c r="E197" s="16" t="str">
        <f t="shared" si="28"/>
        <v>Huntington Beach</v>
      </c>
      <c r="F197" s="14">
        <v>44377</v>
      </c>
      <c r="G197" s="14">
        <v>47406</v>
      </c>
      <c r="H197">
        <f t="shared" si="29"/>
        <v>2021</v>
      </c>
      <c r="I197">
        <f t="shared" si="30"/>
        <v>2029</v>
      </c>
      <c r="J197" s="14">
        <v>44484</v>
      </c>
      <c r="K197" s="14">
        <v>47406</v>
      </c>
      <c r="L197">
        <f t="shared" si="31"/>
        <v>2021</v>
      </c>
      <c r="M197">
        <f t="shared" si="32"/>
        <v>2029</v>
      </c>
      <c r="N197" s="17" t="str">
        <f t="shared" si="33"/>
        <v>10/15/2021 - 10/15/2029</v>
      </c>
      <c r="O197" t="s">
        <v>1686</v>
      </c>
      <c r="P197" t="s">
        <v>768</v>
      </c>
      <c r="Q197" s="391" t="str">
        <f t="shared" si="34"/>
        <v>06/30/2021-10/14/2021</v>
      </c>
    </row>
    <row r="198" spans="1:17">
      <c r="A198" s="18" t="s">
        <v>1443</v>
      </c>
      <c r="B198" s="18" t="s">
        <v>1683</v>
      </c>
      <c r="C198" s="17" t="str">
        <f t="shared" si="27"/>
        <v>07/21/1905 - 10/15/2029</v>
      </c>
      <c r="D198" s="17" t="str">
        <f t="shared" si="35"/>
        <v>10/15/2021 - 10/15/2029</v>
      </c>
      <c r="E198" s="16" t="str">
        <f t="shared" si="28"/>
        <v>Huntington Park</v>
      </c>
      <c r="F198" s="14">
        <v>44377</v>
      </c>
      <c r="G198" s="14">
        <v>47406</v>
      </c>
      <c r="H198">
        <f t="shared" si="29"/>
        <v>2021</v>
      </c>
      <c r="I198">
        <f t="shared" si="30"/>
        <v>2029</v>
      </c>
      <c r="J198" s="14">
        <v>44484</v>
      </c>
      <c r="K198" s="14">
        <v>47406</v>
      </c>
      <c r="L198">
        <f t="shared" si="31"/>
        <v>2021</v>
      </c>
      <c r="M198">
        <f t="shared" si="32"/>
        <v>2029</v>
      </c>
      <c r="N198" s="17" t="str">
        <f t="shared" si="33"/>
        <v>10/15/2021 - 10/15/2029</v>
      </c>
      <c r="O198" t="s">
        <v>1683</v>
      </c>
      <c r="P198" t="s">
        <v>768</v>
      </c>
      <c r="Q198" s="391" t="str">
        <f t="shared" si="34"/>
        <v>06/30/2021-10/14/2021</v>
      </c>
    </row>
    <row r="199" spans="1:17">
      <c r="A199" s="18" t="s">
        <v>1786</v>
      </c>
      <c r="B199" s="18" t="s">
        <v>1744</v>
      </c>
      <c r="C199" s="17" t="str">
        <f t="shared" si="27"/>
        <v>07/15/1905 - 12/31/2023</v>
      </c>
      <c r="D199" s="17" t="str">
        <f t="shared" si="35"/>
        <v>12/31/2015 - 12/31/2023</v>
      </c>
      <c r="E199" s="16" t="str">
        <f t="shared" si="28"/>
        <v>Huron</v>
      </c>
      <c r="F199" s="14">
        <v>41275</v>
      </c>
      <c r="G199" s="14">
        <v>45291</v>
      </c>
      <c r="H199">
        <f t="shared" si="29"/>
        <v>2013</v>
      </c>
      <c r="I199">
        <f t="shared" si="30"/>
        <v>2023</v>
      </c>
      <c r="J199" s="14">
        <v>42369</v>
      </c>
      <c r="K199" s="14">
        <v>45291</v>
      </c>
      <c r="L199">
        <f t="shared" si="31"/>
        <v>2015</v>
      </c>
      <c r="M199">
        <f t="shared" si="32"/>
        <v>2023</v>
      </c>
      <c r="N199" s="17" t="str">
        <f t="shared" si="33"/>
        <v>12/31/2015 - 12/31/2023</v>
      </c>
      <c r="O199" t="s">
        <v>1744</v>
      </c>
      <c r="Q199" s="391" t="str">
        <f t="shared" si="34"/>
        <v>01/01/2013-12/30/2015</v>
      </c>
    </row>
    <row r="200" spans="1:17">
      <c r="A200" s="18" t="s">
        <v>1787</v>
      </c>
      <c r="B200" s="18" t="s">
        <v>1720</v>
      </c>
      <c r="C200" s="17" t="str">
        <f t="shared" si="27"/>
        <v>07/21/1905 - 10/15/2029</v>
      </c>
      <c r="D200" s="17" t="str">
        <f t="shared" si="35"/>
        <v>10/15/2021 - 10/15/2029</v>
      </c>
      <c r="E200" s="16" t="str">
        <f t="shared" si="28"/>
        <v>Imperial</v>
      </c>
      <c r="F200" s="14">
        <v>44377</v>
      </c>
      <c r="G200" s="14">
        <v>47406</v>
      </c>
      <c r="H200">
        <f t="shared" si="29"/>
        <v>2021</v>
      </c>
      <c r="I200">
        <f t="shared" si="30"/>
        <v>2029</v>
      </c>
      <c r="J200" s="14">
        <v>44484</v>
      </c>
      <c r="K200" s="14">
        <v>47406</v>
      </c>
      <c r="L200">
        <f t="shared" si="31"/>
        <v>2021</v>
      </c>
      <c r="M200">
        <f t="shared" si="32"/>
        <v>2029</v>
      </c>
      <c r="N200" s="17" t="str">
        <f t="shared" si="33"/>
        <v>10/15/2021 - 10/15/2029</v>
      </c>
      <c r="O200" t="s">
        <v>1720</v>
      </c>
      <c r="P200" t="s">
        <v>768</v>
      </c>
      <c r="Q200" s="391" t="str">
        <f t="shared" si="34"/>
        <v>06/30/2021-10/14/2021</v>
      </c>
    </row>
    <row r="201" spans="1:17">
      <c r="A201" s="18" t="s">
        <v>1444</v>
      </c>
      <c r="B201" s="18" t="s">
        <v>1732</v>
      </c>
      <c r="C201" s="17" t="str">
        <f t="shared" si="27"/>
        <v>07/21/1905 - 04/15/2029</v>
      </c>
      <c r="D201" s="17" t="str">
        <f t="shared" si="35"/>
        <v>04/30/2021 - 04/30/2029</v>
      </c>
      <c r="E201" s="16" t="str">
        <f t="shared" si="28"/>
        <v>Imperial Beach</v>
      </c>
      <c r="F201" s="14">
        <v>44012</v>
      </c>
      <c r="G201" s="14">
        <v>47223</v>
      </c>
      <c r="H201">
        <f t="shared" si="29"/>
        <v>2020</v>
      </c>
      <c r="I201">
        <f t="shared" si="30"/>
        <v>2029</v>
      </c>
      <c r="J201" s="14">
        <v>44316</v>
      </c>
      <c r="K201" s="14">
        <v>47238</v>
      </c>
      <c r="L201">
        <f t="shared" si="31"/>
        <v>2021</v>
      </c>
      <c r="M201">
        <f t="shared" si="32"/>
        <v>2029</v>
      </c>
      <c r="N201" s="17" t="str">
        <f t="shared" si="33"/>
        <v>04/30/2021 - 04/30/2029</v>
      </c>
      <c r="O201" t="s">
        <v>1732</v>
      </c>
      <c r="P201" t="s">
        <v>768</v>
      </c>
      <c r="Q201" s="391" t="str">
        <f t="shared" si="34"/>
        <v>06/30/2020-04/29/2021</v>
      </c>
    </row>
    <row r="202" spans="1:17">
      <c r="A202" s="18" t="str">
        <f>B202</f>
        <v>Imperial County - Unincorporated</v>
      </c>
      <c r="B202" s="18" t="s">
        <v>1070</v>
      </c>
      <c r="C202" s="17" t="str">
        <f t="shared" si="27"/>
        <v>07/21/1905 - 10/15/2029</v>
      </c>
      <c r="D202" s="17" t="str">
        <f t="shared" si="35"/>
        <v>10/15/2021 - 10/15/2029</v>
      </c>
      <c r="E202" s="16" t="str">
        <f t="shared" si="28"/>
        <v>Imperial County - Unincorporated</v>
      </c>
      <c r="F202" s="14">
        <v>44377</v>
      </c>
      <c r="G202" s="14">
        <v>47406</v>
      </c>
      <c r="H202">
        <f t="shared" si="29"/>
        <v>2021</v>
      </c>
      <c r="I202">
        <f t="shared" si="30"/>
        <v>2029</v>
      </c>
      <c r="J202" s="14">
        <v>44484</v>
      </c>
      <c r="K202" s="14">
        <v>47406</v>
      </c>
      <c r="L202">
        <f t="shared" si="31"/>
        <v>2021</v>
      </c>
      <c r="M202">
        <f t="shared" si="32"/>
        <v>2029</v>
      </c>
      <c r="N202" s="17" t="str">
        <f t="shared" si="33"/>
        <v>10/15/2021 - 10/15/2029</v>
      </c>
      <c r="O202" t="s">
        <v>1720</v>
      </c>
      <c r="P202" t="s">
        <v>768</v>
      </c>
      <c r="Q202" s="391" t="str">
        <f t="shared" si="34"/>
        <v>06/30/2021-10/14/2021</v>
      </c>
    </row>
    <row r="203" spans="1:17">
      <c r="A203" s="18" t="s">
        <v>1446</v>
      </c>
      <c r="B203" s="18" t="s">
        <v>1710</v>
      </c>
      <c r="C203" s="17" t="str">
        <f t="shared" si="27"/>
        <v>07/21/1905 - 10/15/2029</v>
      </c>
      <c r="D203" s="17" t="str">
        <f t="shared" si="35"/>
        <v>10/15/2021 - 10/15/2029</v>
      </c>
      <c r="E203" s="16" t="str">
        <f t="shared" si="28"/>
        <v>Indian Wells</v>
      </c>
      <c r="F203" s="14">
        <v>44377</v>
      </c>
      <c r="G203" s="14">
        <v>47406</v>
      </c>
      <c r="H203">
        <f t="shared" si="29"/>
        <v>2021</v>
      </c>
      <c r="I203">
        <f t="shared" si="30"/>
        <v>2029</v>
      </c>
      <c r="J203" s="14">
        <v>44484</v>
      </c>
      <c r="K203" s="14">
        <v>47406</v>
      </c>
      <c r="L203">
        <f t="shared" si="31"/>
        <v>2021</v>
      </c>
      <c r="M203">
        <f t="shared" si="32"/>
        <v>2029</v>
      </c>
      <c r="N203" s="17" t="str">
        <f t="shared" si="33"/>
        <v>10/15/2021 - 10/15/2029</v>
      </c>
      <c r="O203" t="s">
        <v>1710</v>
      </c>
      <c r="P203" t="s">
        <v>768</v>
      </c>
      <c r="Q203" s="391" t="str">
        <f t="shared" si="34"/>
        <v>06/30/2021-10/14/2021</v>
      </c>
    </row>
    <row r="204" spans="1:17">
      <c r="A204" s="18" t="s">
        <v>1447</v>
      </c>
      <c r="B204" s="18" t="s">
        <v>1710</v>
      </c>
      <c r="C204" s="17" t="str">
        <f t="shared" si="27"/>
        <v>07/21/1905 - 10/15/2029</v>
      </c>
      <c r="D204" s="17" t="str">
        <f t="shared" si="35"/>
        <v>10/15/2021 - 10/15/2029</v>
      </c>
      <c r="E204" s="16" t="str">
        <f t="shared" si="28"/>
        <v>Indio</v>
      </c>
      <c r="F204" s="14">
        <v>44377</v>
      </c>
      <c r="G204" s="14">
        <v>47406</v>
      </c>
      <c r="H204">
        <f t="shared" si="29"/>
        <v>2021</v>
      </c>
      <c r="I204">
        <f t="shared" si="30"/>
        <v>2029</v>
      </c>
      <c r="J204" s="14">
        <v>44484</v>
      </c>
      <c r="K204" s="14">
        <v>47406</v>
      </c>
      <c r="L204">
        <f t="shared" si="31"/>
        <v>2021</v>
      </c>
      <c r="M204">
        <f t="shared" si="32"/>
        <v>2029</v>
      </c>
      <c r="N204" s="17" t="str">
        <f t="shared" si="33"/>
        <v>10/15/2021 - 10/15/2029</v>
      </c>
      <c r="O204" t="s">
        <v>1710</v>
      </c>
      <c r="P204" t="s">
        <v>768</v>
      </c>
      <c r="Q204" s="391" t="str">
        <f t="shared" si="34"/>
        <v>06/30/2021-10/14/2021</v>
      </c>
    </row>
    <row r="205" spans="1:17">
      <c r="A205" s="18" t="s">
        <v>1788</v>
      </c>
      <c r="B205" s="18" t="s">
        <v>1683</v>
      </c>
      <c r="C205" s="17" t="str">
        <f t="shared" si="27"/>
        <v>07/21/1905 - 10/15/2029</v>
      </c>
      <c r="D205" s="17" t="str">
        <f t="shared" si="35"/>
        <v>10/15/2021 - 10/15/2029</v>
      </c>
      <c r="E205" s="16" t="str">
        <f t="shared" si="28"/>
        <v>Industry</v>
      </c>
      <c r="F205" s="14">
        <v>44377</v>
      </c>
      <c r="G205" s="14">
        <v>47406</v>
      </c>
      <c r="H205">
        <f t="shared" si="29"/>
        <v>2021</v>
      </c>
      <c r="I205">
        <f t="shared" si="30"/>
        <v>2029</v>
      </c>
      <c r="J205" s="14">
        <v>44484</v>
      </c>
      <c r="K205" s="14">
        <v>47406</v>
      </c>
      <c r="L205">
        <f t="shared" si="31"/>
        <v>2021</v>
      </c>
      <c r="M205">
        <f t="shared" si="32"/>
        <v>2029</v>
      </c>
      <c r="N205" s="17" t="str">
        <f t="shared" si="33"/>
        <v>10/15/2021 - 10/15/2029</v>
      </c>
      <c r="O205" t="s">
        <v>1683</v>
      </c>
      <c r="P205" t="s">
        <v>768</v>
      </c>
      <c r="Q205" s="391" t="str">
        <f t="shared" si="34"/>
        <v>06/30/2021-10/14/2021</v>
      </c>
    </row>
    <row r="206" spans="1:17">
      <c r="A206" s="18" t="s">
        <v>1448</v>
      </c>
      <c r="B206" s="18" t="s">
        <v>1683</v>
      </c>
      <c r="C206" s="17" t="str">
        <f t="shared" si="27"/>
        <v>07/21/1905 - 10/15/2029</v>
      </c>
      <c r="D206" s="17" t="str">
        <f t="shared" si="35"/>
        <v>10/15/2021 - 10/15/2029</v>
      </c>
      <c r="E206" s="16" t="str">
        <f t="shared" si="28"/>
        <v>Inglewood</v>
      </c>
      <c r="F206" s="14">
        <v>44377</v>
      </c>
      <c r="G206" s="14">
        <v>47406</v>
      </c>
      <c r="H206">
        <f t="shared" si="29"/>
        <v>2021</v>
      </c>
      <c r="I206">
        <f t="shared" si="30"/>
        <v>2029</v>
      </c>
      <c r="J206" s="14">
        <v>44484</v>
      </c>
      <c r="K206" s="14">
        <v>47406</v>
      </c>
      <c r="L206">
        <f t="shared" si="31"/>
        <v>2021</v>
      </c>
      <c r="M206">
        <f t="shared" si="32"/>
        <v>2029</v>
      </c>
      <c r="N206" s="17" t="str">
        <f t="shared" si="33"/>
        <v>10/15/2021 - 10/15/2029</v>
      </c>
      <c r="O206" t="s">
        <v>1683</v>
      </c>
      <c r="P206" t="s">
        <v>768</v>
      </c>
      <c r="Q206" s="391" t="str">
        <f t="shared" si="34"/>
        <v>06/30/2021-10/14/2021</v>
      </c>
    </row>
    <row r="207" spans="1:17">
      <c r="A207" s="18" t="s">
        <v>1789</v>
      </c>
      <c r="B207" s="18" t="s">
        <v>1718</v>
      </c>
      <c r="C207" s="17" t="str">
        <f t="shared" si="27"/>
        <v>07/21/1905 - 04/30/2029</v>
      </c>
      <c r="D207" s="17" t="str">
        <f t="shared" si="35"/>
        <v>04/30/2021 - 04/30/2029</v>
      </c>
      <c r="E207" s="16" t="str">
        <f t="shared" si="28"/>
        <v>Inyo County - Unincorporated</v>
      </c>
      <c r="F207" s="14">
        <v>43466</v>
      </c>
      <c r="G207" s="14">
        <v>47238</v>
      </c>
      <c r="H207">
        <f t="shared" si="29"/>
        <v>2019</v>
      </c>
      <c r="I207">
        <f t="shared" si="30"/>
        <v>2029</v>
      </c>
      <c r="J207" s="14">
        <v>44316</v>
      </c>
      <c r="K207" s="14">
        <v>47238</v>
      </c>
      <c r="L207">
        <f t="shared" si="31"/>
        <v>2021</v>
      </c>
      <c r="M207">
        <f t="shared" si="32"/>
        <v>2029</v>
      </c>
      <c r="N207" s="17" t="str">
        <f t="shared" si="33"/>
        <v>04/30/2021 - 04/30/2029</v>
      </c>
      <c r="O207" t="s">
        <v>1718</v>
      </c>
      <c r="P207" t="s">
        <v>768</v>
      </c>
      <c r="Q207" s="391" t="str">
        <f t="shared" si="34"/>
        <v>01/01/2019-04/29/2021</v>
      </c>
    </row>
    <row r="208" spans="1:17">
      <c r="A208" s="18" t="s">
        <v>1450</v>
      </c>
      <c r="B208" s="18" t="s">
        <v>1691</v>
      </c>
      <c r="C208" s="17" t="str">
        <f t="shared" si="27"/>
        <v>07/21/1905 - 09/15/2029</v>
      </c>
      <c r="D208" s="17" t="str">
        <f t="shared" si="35"/>
        <v>09/15/2021 - 09/15/2029</v>
      </c>
      <c r="E208" s="16" t="str">
        <f t="shared" si="28"/>
        <v>Ione</v>
      </c>
      <c r="F208" s="14">
        <v>43465</v>
      </c>
      <c r="G208" s="14">
        <v>47376</v>
      </c>
      <c r="H208">
        <f t="shared" si="29"/>
        <v>2018</v>
      </c>
      <c r="I208">
        <f t="shared" si="30"/>
        <v>2029</v>
      </c>
      <c r="J208" s="14">
        <v>44454</v>
      </c>
      <c r="K208" s="14">
        <v>47376</v>
      </c>
      <c r="L208">
        <f t="shared" si="31"/>
        <v>2021</v>
      </c>
      <c r="M208">
        <f t="shared" si="32"/>
        <v>2029</v>
      </c>
      <c r="N208" s="17" t="str">
        <f t="shared" si="33"/>
        <v>09/15/2021 - 09/15/2029</v>
      </c>
      <c r="O208" t="s">
        <v>1691</v>
      </c>
      <c r="P208" t="s">
        <v>768</v>
      </c>
      <c r="Q208" s="391" t="str">
        <f t="shared" si="34"/>
        <v>12/31/2018-09/14/2021</v>
      </c>
    </row>
    <row r="209" spans="1:17">
      <c r="A209" s="18" t="s">
        <v>1451</v>
      </c>
      <c r="B209" s="18" t="s">
        <v>1686</v>
      </c>
      <c r="C209" s="17" t="str">
        <f t="shared" si="27"/>
        <v>07/21/1905 - 10/15/2029</v>
      </c>
      <c r="D209" s="17" t="str">
        <f t="shared" si="35"/>
        <v>10/15/2021 - 10/15/2029</v>
      </c>
      <c r="E209" s="16" t="str">
        <f t="shared" si="28"/>
        <v>Irvine</v>
      </c>
      <c r="F209" s="14">
        <v>44377</v>
      </c>
      <c r="G209" s="14">
        <v>47406</v>
      </c>
      <c r="H209">
        <f t="shared" si="29"/>
        <v>2021</v>
      </c>
      <c r="I209">
        <f t="shared" si="30"/>
        <v>2029</v>
      </c>
      <c r="J209" s="14">
        <v>44484</v>
      </c>
      <c r="K209" s="14">
        <v>47406</v>
      </c>
      <c r="L209">
        <f t="shared" si="31"/>
        <v>2021</v>
      </c>
      <c r="M209">
        <f t="shared" si="32"/>
        <v>2029</v>
      </c>
      <c r="N209" s="17" t="str">
        <f t="shared" si="33"/>
        <v>10/15/2021 - 10/15/2029</v>
      </c>
      <c r="O209" t="s">
        <v>1686</v>
      </c>
      <c r="P209" t="s">
        <v>768</v>
      </c>
      <c r="Q209" s="391" t="str">
        <f t="shared" si="34"/>
        <v>06/30/2021-10/14/2021</v>
      </c>
    </row>
    <row r="210" spans="1:17">
      <c r="A210" s="18" t="s">
        <v>1790</v>
      </c>
      <c r="B210" s="18" t="s">
        <v>1683</v>
      </c>
      <c r="C210" s="17" t="str">
        <f t="shared" si="27"/>
        <v>07/21/1905 - 10/15/2029</v>
      </c>
      <c r="D210" s="17" t="str">
        <f t="shared" si="35"/>
        <v>10/15/2021 - 10/15/2029</v>
      </c>
      <c r="E210" s="16" t="str">
        <f t="shared" si="28"/>
        <v>Irwindale</v>
      </c>
      <c r="F210" s="14">
        <v>44377</v>
      </c>
      <c r="G210" s="14">
        <v>47406</v>
      </c>
      <c r="H210">
        <f t="shared" si="29"/>
        <v>2021</v>
      </c>
      <c r="I210">
        <f t="shared" si="30"/>
        <v>2029</v>
      </c>
      <c r="J210" s="14">
        <v>44484</v>
      </c>
      <c r="K210" s="14">
        <v>47406</v>
      </c>
      <c r="L210">
        <f t="shared" si="31"/>
        <v>2021</v>
      </c>
      <c r="M210">
        <f t="shared" si="32"/>
        <v>2029</v>
      </c>
      <c r="N210" s="17" t="str">
        <f t="shared" si="33"/>
        <v>10/15/2021 - 10/15/2029</v>
      </c>
      <c r="O210" t="s">
        <v>1683</v>
      </c>
      <c r="P210" t="s">
        <v>768</v>
      </c>
      <c r="Q210" s="391" t="str">
        <f t="shared" si="34"/>
        <v>06/30/2021-10/14/2021</v>
      </c>
    </row>
    <row r="211" spans="1:17">
      <c r="A211" s="18" t="s">
        <v>1791</v>
      </c>
      <c r="B211" s="18" t="s">
        <v>1740</v>
      </c>
      <c r="C211" s="17" t="str">
        <f t="shared" si="27"/>
        <v>07/21/1905 - 08/31/2029</v>
      </c>
      <c r="D211" s="17" t="str">
        <f t="shared" si="35"/>
        <v>05/15/2021 - 05/15/2029</v>
      </c>
      <c r="E211" s="16" t="str">
        <f t="shared" si="28"/>
        <v>Isleton</v>
      </c>
      <c r="F211" s="14">
        <v>44377</v>
      </c>
      <c r="G211" s="14">
        <v>47361</v>
      </c>
      <c r="H211">
        <f t="shared" si="29"/>
        <v>2021</v>
      </c>
      <c r="I211">
        <f t="shared" si="30"/>
        <v>2029</v>
      </c>
      <c r="J211" s="14">
        <v>44331</v>
      </c>
      <c r="K211" s="14">
        <v>47253</v>
      </c>
      <c r="L211">
        <f t="shared" si="31"/>
        <v>2021</v>
      </c>
      <c r="M211">
        <f t="shared" si="32"/>
        <v>2029</v>
      </c>
      <c r="N211" s="17" t="str">
        <f t="shared" si="33"/>
        <v>05/15/2021 - 05/15/2029</v>
      </c>
      <c r="O211" t="s">
        <v>1740</v>
      </c>
      <c r="P211" t="s">
        <v>768</v>
      </c>
      <c r="Q211" s="391" t="str">
        <f t="shared" si="34"/>
        <v>06/30/2021-05/14/2021</v>
      </c>
    </row>
    <row r="212" spans="1:17">
      <c r="A212" s="18" t="s">
        <v>1452</v>
      </c>
      <c r="B212" s="18" t="s">
        <v>1691</v>
      </c>
      <c r="C212" s="17" t="str">
        <f t="shared" si="27"/>
        <v>07/21/1905 - 09/15/2029</v>
      </c>
      <c r="D212" s="17" t="str">
        <f t="shared" si="35"/>
        <v>09/15/2021 - 09/15/2029</v>
      </c>
      <c r="E212" s="16" t="str">
        <f t="shared" si="28"/>
        <v>Jackson</v>
      </c>
      <c r="F212" s="14">
        <v>43465</v>
      </c>
      <c r="G212" s="14">
        <v>47376</v>
      </c>
      <c r="H212">
        <f t="shared" si="29"/>
        <v>2018</v>
      </c>
      <c r="I212">
        <f t="shared" si="30"/>
        <v>2029</v>
      </c>
      <c r="J212" s="14">
        <v>44454</v>
      </c>
      <c r="K212" s="14">
        <v>47376</v>
      </c>
      <c r="L212">
        <f t="shared" si="31"/>
        <v>2021</v>
      </c>
      <c r="M212">
        <f t="shared" si="32"/>
        <v>2029</v>
      </c>
      <c r="N212" s="17" t="str">
        <f t="shared" si="33"/>
        <v>09/15/2021 - 09/15/2029</v>
      </c>
      <c r="O212" t="s">
        <v>1691</v>
      </c>
      <c r="P212" t="s">
        <v>768</v>
      </c>
      <c r="Q212" s="391" t="str">
        <f t="shared" si="34"/>
        <v>12/31/2018-09/14/2021</v>
      </c>
    </row>
    <row r="213" spans="1:17">
      <c r="A213" s="18" t="s">
        <v>1453</v>
      </c>
      <c r="B213" s="18" t="s">
        <v>1710</v>
      </c>
      <c r="C213" s="17" t="str">
        <f t="shared" si="27"/>
        <v>07/21/1905 - 10/15/2029</v>
      </c>
      <c r="D213" s="17" t="str">
        <f t="shared" si="35"/>
        <v>10/15/2021 - 10/15/2029</v>
      </c>
      <c r="E213" s="16" t="str">
        <f t="shared" si="28"/>
        <v>Jurupa Valley</v>
      </c>
      <c r="F213" s="14">
        <v>44377</v>
      </c>
      <c r="G213" s="14">
        <v>47406</v>
      </c>
      <c r="H213">
        <f t="shared" si="29"/>
        <v>2021</v>
      </c>
      <c r="I213">
        <f t="shared" si="30"/>
        <v>2029</v>
      </c>
      <c r="J213" s="14">
        <v>44484</v>
      </c>
      <c r="K213" s="14">
        <v>47406</v>
      </c>
      <c r="L213">
        <f t="shared" si="31"/>
        <v>2021</v>
      </c>
      <c r="M213">
        <f t="shared" si="32"/>
        <v>2029</v>
      </c>
      <c r="N213" s="17" t="str">
        <f t="shared" si="33"/>
        <v>10/15/2021 - 10/15/2029</v>
      </c>
      <c r="O213" t="s">
        <v>1710</v>
      </c>
      <c r="P213" t="s">
        <v>768</v>
      </c>
      <c r="Q213" s="391" t="str">
        <f t="shared" si="34"/>
        <v>06/30/2021-10/14/2021</v>
      </c>
    </row>
    <row r="214" spans="1:17">
      <c r="A214" s="18" t="s">
        <v>1792</v>
      </c>
      <c r="B214" s="18" t="s">
        <v>1744</v>
      </c>
      <c r="C214" s="17" t="str">
        <f t="shared" si="27"/>
        <v>07/15/1905 - 12/31/2023</v>
      </c>
      <c r="D214" s="17" t="str">
        <f t="shared" si="35"/>
        <v>12/31/2015 - 12/31/2023</v>
      </c>
      <c r="E214" s="16" t="str">
        <f t="shared" si="28"/>
        <v>Kerman</v>
      </c>
      <c r="F214" s="14">
        <v>41275</v>
      </c>
      <c r="G214" s="14">
        <v>45291</v>
      </c>
      <c r="H214">
        <f t="shared" si="29"/>
        <v>2013</v>
      </c>
      <c r="I214">
        <f t="shared" si="30"/>
        <v>2023</v>
      </c>
      <c r="J214" s="14">
        <v>42369</v>
      </c>
      <c r="K214" s="14">
        <v>45291</v>
      </c>
      <c r="L214">
        <f t="shared" si="31"/>
        <v>2015</v>
      </c>
      <c r="M214">
        <f t="shared" si="32"/>
        <v>2023</v>
      </c>
      <c r="N214" s="17" t="str">
        <f t="shared" si="33"/>
        <v>12/31/2015 - 12/31/2023</v>
      </c>
      <c r="O214" t="s">
        <v>1744</v>
      </c>
      <c r="Q214" s="391" t="str">
        <f t="shared" si="34"/>
        <v>01/01/2013-12/30/2015</v>
      </c>
    </row>
    <row r="215" spans="1:17">
      <c r="A215" s="18" t="str">
        <f>B215</f>
        <v>Kern County - Unincorporated</v>
      </c>
      <c r="B215" s="18" t="s">
        <v>1188</v>
      </c>
      <c r="C215" s="17" t="str">
        <f t="shared" si="27"/>
        <v>07/15/1905 - 12/31/2023</v>
      </c>
      <c r="D215" s="17" t="str">
        <f t="shared" si="35"/>
        <v>12/31/2015 - 12/31/2023</v>
      </c>
      <c r="E215" s="16" t="str">
        <f t="shared" si="28"/>
        <v>Kern County - Unincorporated</v>
      </c>
      <c r="F215" s="14">
        <v>41275</v>
      </c>
      <c r="G215" s="14">
        <v>45291</v>
      </c>
      <c r="H215">
        <f t="shared" si="29"/>
        <v>2013</v>
      </c>
      <c r="I215">
        <f t="shared" si="30"/>
        <v>2023</v>
      </c>
      <c r="J215" s="14">
        <v>42369</v>
      </c>
      <c r="K215" s="14">
        <v>45291</v>
      </c>
      <c r="L215">
        <f t="shared" si="31"/>
        <v>2015</v>
      </c>
      <c r="M215">
        <f t="shared" si="32"/>
        <v>2023</v>
      </c>
      <c r="N215" s="17" t="str">
        <f t="shared" si="33"/>
        <v>12/31/2015 - 12/31/2023</v>
      </c>
      <c r="O215" t="s">
        <v>1699</v>
      </c>
      <c r="Q215" s="391" t="str">
        <f t="shared" si="34"/>
        <v>01/01/2013-12/30/2015</v>
      </c>
    </row>
    <row r="216" spans="1:17">
      <c r="A216" s="18" t="s">
        <v>1793</v>
      </c>
      <c r="B216" s="18" t="s">
        <v>1733</v>
      </c>
      <c r="C216" s="17" t="str">
        <f t="shared" si="27"/>
        <v>07/15/1905 - 12/31/2023</v>
      </c>
      <c r="D216" s="17" t="str">
        <f t="shared" si="35"/>
        <v>12/31/2015 - 12/31/2023</v>
      </c>
      <c r="E216" s="16" t="str">
        <f t="shared" si="28"/>
        <v>King City</v>
      </c>
      <c r="F216" s="14">
        <v>41640</v>
      </c>
      <c r="G216" s="14">
        <v>45291</v>
      </c>
      <c r="H216">
        <f t="shared" si="29"/>
        <v>2014</v>
      </c>
      <c r="I216">
        <f t="shared" si="30"/>
        <v>2023</v>
      </c>
      <c r="J216" s="14">
        <v>42369</v>
      </c>
      <c r="K216" s="14">
        <v>45291</v>
      </c>
      <c r="L216">
        <f t="shared" si="31"/>
        <v>2015</v>
      </c>
      <c r="M216">
        <f t="shared" si="32"/>
        <v>2023</v>
      </c>
      <c r="N216" s="17" t="str">
        <f t="shared" si="33"/>
        <v>12/31/2015 - 12/31/2023</v>
      </c>
      <c r="O216" t="s">
        <v>1733</v>
      </c>
      <c r="Q216" s="391" t="str">
        <f t="shared" si="34"/>
        <v>01/01/2014-12/30/2015</v>
      </c>
    </row>
    <row r="217" spans="1:17">
      <c r="A217" s="18" t="str">
        <f>B217</f>
        <v>Kings County - Unincorporated</v>
      </c>
      <c r="B217" s="18" t="s">
        <v>1190</v>
      </c>
      <c r="C217" s="17" t="str">
        <f t="shared" si="27"/>
        <v>07/15/1905 - 12/31/2023</v>
      </c>
      <c r="D217" s="17" t="str">
        <f t="shared" si="35"/>
        <v>01/31/2016 - 01/31/2024</v>
      </c>
      <c r="E217" s="16" t="str">
        <f t="shared" si="28"/>
        <v>Kings County - Unincorporated</v>
      </c>
      <c r="F217" s="14">
        <v>41640</v>
      </c>
      <c r="G217" s="14">
        <v>45291</v>
      </c>
      <c r="H217">
        <f t="shared" si="29"/>
        <v>2014</v>
      </c>
      <c r="I217">
        <f t="shared" si="30"/>
        <v>2023</v>
      </c>
      <c r="J217" s="14">
        <v>42400</v>
      </c>
      <c r="K217" s="14">
        <v>45322</v>
      </c>
      <c r="L217">
        <f t="shared" si="31"/>
        <v>2016</v>
      </c>
      <c r="M217">
        <f t="shared" si="32"/>
        <v>2024</v>
      </c>
      <c r="N217" s="17" t="str">
        <f t="shared" si="33"/>
        <v>01/31/2016 - 01/31/2024</v>
      </c>
      <c r="O217" t="s">
        <v>1707</v>
      </c>
      <c r="Q217" s="391" t="str">
        <f t="shared" si="34"/>
        <v>01/01/2014-01/30/2016</v>
      </c>
    </row>
    <row r="218" spans="1:17">
      <c r="A218" s="18" t="s">
        <v>1794</v>
      </c>
      <c r="B218" s="18" t="s">
        <v>1744</v>
      </c>
      <c r="C218" s="17" t="str">
        <f t="shared" si="27"/>
        <v>07/15/1905 - 12/31/2023</v>
      </c>
      <c r="D218" s="17" t="str">
        <f t="shared" si="35"/>
        <v>12/31/2015 - 12/31/2023</v>
      </c>
      <c r="E218" s="16" t="str">
        <f t="shared" si="28"/>
        <v>Kingsburg</v>
      </c>
      <c r="F218" s="14">
        <v>41275</v>
      </c>
      <c r="G218" s="14">
        <v>45291</v>
      </c>
      <c r="H218">
        <f t="shared" si="29"/>
        <v>2013</v>
      </c>
      <c r="I218">
        <f t="shared" si="30"/>
        <v>2023</v>
      </c>
      <c r="J218" s="14">
        <v>42369</v>
      </c>
      <c r="K218" s="14">
        <v>45291</v>
      </c>
      <c r="L218">
        <f t="shared" si="31"/>
        <v>2015</v>
      </c>
      <c r="M218">
        <f t="shared" si="32"/>
        <v>2023</v>
      </c>
      <c r="N218" s="17" t="str">
        <f t="shared" si="33"/>
        <v>12/31/2015 - 12/31/2023</v>
      </c>
      <c r="O218" t="s">
        <v>1744</v>
      </c>
      <c r="Q218" s="391" t="str">
        <f t="shared" si="34"/>
        <v>01/01/2013-12/30/2015</v>
      </c>
    </row>
    <row r="219" spans="1:17">
      <c r="A219" s="18" t="s">
        <v>1454</v>
      </c>
      <c r="B219" s="18" t="s">
        <v>1683</v>
      </c>
      <c r="C219" s="17" t="str">
        <f t="shared" si="27"/>
        <v>07/21/1905 - 10/15/2029</v>
      </c>
      <c r="D219" s="17" t="str">
        <f t="shared" si="35"/>
        <v>10/15/2021 - 10/15/2029</v>
      </c>
      <c r="E219" s="16" t="str">
        <f t="shared" si="28"/>
        <v>La Canada Flintridge</v>
      </c>
      <c r="F219" s="14">
        <v>44377</v>
      </c>
      <c r="G219" s="14">
        <v>47406</v>
      </c>
      <c r="H219">
        <f t="shared" si="29"/>
        <v>2021</v>
      </c>
      <c r="I219">
        <f t="shared" si="30"/>
        <v>2029</v>
      </c>
      <c r="J219" s="14">
        <v>44484</v>
      </c>
      <c r="K219" s="14">
        <v>47406</v>
      </c>
      <c r="L219">
        <f t="shared" si="31"/>
        <v>2021</v>
      </c>
      <c r="M219">
        <f t="shared" si="32"/>
        <v>2029</v>
      </c>
      <c r="N219" s="17" t="str">
        <f t="shared" si="33"/>
        <v>10/15/2021 - 10/15/2029</v>
      </c>
      <c r="O219" t="s">
        <v>1683</v>
      </c>
      <c r="P219" t="s">
        <v>768</v>
      </c>
      <c r="Q219" s="391" t="str">
        <f t="shared" si="34"/>
        <v>06/30/2021-10/14/2021</v>
      </c>
    </row>
    <row r="220" spans="1:17">
      <c r="A220" s="18" t="s">
        <v>1455</v>
      </c>
      <c r="B220" s="18" t="s">
        <v>1686</v>
      </c>
      <c r="C220" s="17" t="str">
        <f t="shared" si="27"/>
        <v>07/21/1905 - 10/15/2029</v>
      </c>
      <c r="D220" s="17" t="str">
        <f t="shared" si="35"/>
        <v>10/15/2021 - 10/15/2029</v>
      </c>
      <c r="E220" s="16" t="str">
        <f t="shared" si="28"/>
        <v>La Habra</v>
      </c>
      <c r="F220" s="14">
        <v>44377</v>
      </c>
      <c r="G220" s="14">
        <v>47406</v>
      </c>
      <c r="H220">
        <f t="shared" si="29"/>
        <v>2021</v>
      </c>
      <c r="I220">
        <f t="shared" si="30"/>
        <v>2029</v>
      </c>
      <c r="J220" s="14">
        <v>44484</v>
      </c>
      <c r="K220" s="14">
        <v>47406</v>
      </c>
      <c r="L220">
        <f t="shared" si="31"/>
        <v>2021</v>
      </c>
      <c r="M220">
        <f t="shared" si="32"/>
        <v>2029</v>
      </c>
      <c r="N220" s="17" t="str">
        <f t="shared" si="33"/>
        <v>10/15/2021 - 10/15/2029</v>
      </c>
      <c r="O220" t="s">
        <v>1686</v>
      </c>
      <c r="P220" t="s">
        <v>768</v>
      </c>
      <c r="Q220" s="391" t="str">
        <f t="shared" si="34"/>
        <v>06/30/2021-10/14/2021</v>
      </c>
    </row>
    <row r="221" spans="1:17">
      <c r="A221" s="18" t="s">
        <v>1456</v>
      </c>
      <c r="B221" s="18" t="s">
        <v>1683</v>
      </c>
      <c r="C221" s="17" t="str">
        <f t="shared" si="27"/>
        <v>07/21/1905 - 10/15/2029</v>
      </c>
      <c r="D221" s="17" t="str">
        <f t="shared" si="35"/>
        <v>10/15/2021 - 10/15/2029</v>
      </c>
      <c r="E221" s="16" t="str">
        <f t="shared" si="28"/>
        <v>La Habra Heights</v>
      </c>
      <c r="F221" s="14">
        <v>44377</v>
      </c>
      <c r="G221" s="14">
        <v>47406</v>
      </c>
      <c r="H221">
        <f t="shared" si="29"/>
        <v>2021</v>
      </c>
      <c r="I221">
        <f t="shared" si="30"/>
        <v>2029</v>
      </c>
      <c r="J221" s="14">
        <v>44484</v>
      </c>
      <c r="K221" s="14">
        <v>47406</v>
      </c>
      <c r="L221">
        <f t="shared" si="31"/>
        <v>2021</v>
      </c>
      <c r="M221">
        <f t="shared" si="32"/>
        <v>2029</v>
      </c>
      <c r="N221" s="17" t="str">
        <f t="shared" si="33"/>
        <v>10/15/2021 - 10/15/2029</v>
      </c>
      <c r="O221" t="s">
        <v>1683</v>
      </c>
      <c r="P221" t="s">
        <v>768</v>
      </c>
      <c r="Q221" s="391" t="str">
        <f t="shared" si="34"/>
        <v>06/30/2021-10/14/2021</v>
      </c>
    </row>
    <row r="222" spans="1:17">
      <c r="A222" s="18" t="s">
        <v>1457</v>
      </c>
      <c r="B222" s="18" t="s">
        <v>1732</v>
      </c>
      <c r="C222" s="17" t="str">
        <f t="shared" si="27"/>
        <v>07/21/1905 - 04/15/2029</v>
      </c>
      <c r="D222" s="17" t="str">
        <f t="shared" si="35"/>
        <v>04/30/2021 - 04/30/2029</v>
      </c>
      <c r="E222" s="16" t="str">
        <f t="shared" si="28"/>
        <v>La Mesa</v>
      </c>
      <c r="F222" s="14">
        <v>44012</v>
      </c>
      <c r="G222" s="14">
        <v>47223</v>
      </c>
      <c r="H222">
        <f t="shared" si="29"/>
        <v>2020</v>
      </c>
      <c r="I222">
        <f t="shared" si="30"/>
        <v>2029</v>
      </c>
      <c r="J222" s="14">
        <v>44316</v>
      </c>
      <c r="K222" s="14">
        <v>47238</v>
      </c>
      <c r="L222">
        <f t="shared" si="31"/>
        <v>2021</v>
      </c>
      <c r="M222">
        <f t="shared" si="32"/>
        <v>2029</v>
      </c>
      <c r="N222" s="17" t="str">
        <f t="shared" si="33"/>
        <v>04/30/2021 - 04/30/2029</v>
      </c>
      <c r="O222" t="s">
        <v>1732</v>
      </c>
      <c r="P222" t="s">
        <v>768</v>
      </c>
      <c r="Q222" s="391" t="str">
        <f t="shared" si="34"/>
        <v>06/30/2020-04/29/2021</v>
      </c>
    </row>
    <row r="223" spans="1:17">
      <c r="A223" s="18" t="s">
        <v>1795</v>
      </c>
      <c r="B223" s="18" t="s">
        <v>1683</v>
      </c>
      <c r="C223" s="17" t="str">
        <f t="shared" si="27"/>
        <v>07/21/1905 - 10/15/2029</v>
      </c>
      <c r="D223" s="17" t="str">
        <f t="shared" si="35"/>
        <v>10/15/2021 - 10/15/2029</v>
      </c>
      <c r="E223" s="16" t="str">
        <f t="shared" si="28"/>
        <v>La Mirada</v>
      </c>
      <c r="F223" s="14">
        <v>44377</v>
      </c>
      <c r="G223" s="14">
        <v>47406</v>
      </c>
      <c r="H223">
        <f t="shared" si="29"/>
        <v>2021</v>
      </c>
      <c r="I223">
        <f t="shared" si="30"/>
        <v>2029</v>
      </c>
      <c r="J223" s="14">
        <v>44484</v>
      </c>
      <c r="K223" s="14">
        <v>47406</v>
      </c>
      <c r="L223">
        <f t="shared" si="31"/>
        <v>2021</v>
      </c>
      <c r="M223">
        <f t="shared" si="32"/>
        <v>2029</v>
      </c>
      <c r="N223" s="17" t="str">
        <f t="shared" si="33"/>
        <v>10/15/2021 - 10/15/2029</v>
      </c>
      <c r="O223" t="s">
        <v>1683</v>
      </c>
      <c r="P223" t="s">
        <v>768</v>
      </c>
      <c r="Q223" s="391" t="str">
        <f t="shared" si="34"/>
        <v>06/30/2021-10/14/2021</v>
      </c>
    </row>
    <row r="224" spans="1:17">
      <c r="A224" s="18" t="s">
        <v>1796</v>
      </c>
      <c r="B224" s="18" t="s">
        <v>1686</v>
      </c>
      <c r="C224" s="17" t="str">
        <f t="shared" si="27"/>
        <v>07/21/1905 - 10/15/2029</v>
      </c>
      <c r="D224" s="17" t="str">
        <f t="shared" si="35"/>
        <v>10/15/2021 - 10/15/2029</v>
      </c>
      <c r="E224" s="16" t="str">
        <f t="shared" si="28"/>
        <v>La Palma</v>
      </c>
      <c r="F224" s="14">
        <v>44377</v>
      </c>
      <c r="G224" s="14">
        <v>47406</v>
      </c>
      <c r="H224">
        <f t="shared" si="29"/>
        <v>2021</v>
      </c>
      <c r="I224">
        <f t="shared" si="30"/>
        <v>2029</v>
      </c>
      <c r="J224" s="14">
        <v>44484</v>
      </c>
      <c r="K224" s="14">
        <v>47406</v>
      </c>
      <c r="L224">
        <f t="shared" si="31"/>
        <v>2021</v>
      </c>
      <c r="M224">
        <f t="shared" si="32"/>
        <v>2029</v>
      </c>
      <c r="N224" s="17" t="str">
        <f t="shared" si="33"/>
        <v>10/15/2021 - 10/15/2029</v>
      </c>
      <c r="O224" t="s">
        <v>1686</v>
      </c>
      <c r="P224" t="s">
        <v>768</v>
      </c>
      <c r="Q224" s="391" t="str">
        <f t="shared" si="34"/>
        <v>06/30/2021-10/14/2021</v>
      </c>
    </row>
    <row r="225" spans="1:17">
      <c r="A225" s="18" t="s">
        <v>1458</v>
      </c>
      <c r="B225" s="18" t="s">
        <v>1683</v>
      </c>
      <c r="C225" s="17" t="str">
        <f t="shared" si="27"/>
        <v>07/21/1905 - 10/15/2029</v>
      </c>
      <c r="D225" s="17" t="str">
        <f t="shared" si="35"/>
        <v>10/15/2021 - 10/15/2029</v>
      </c>
      <c r="E225" s="16" t="str">
        <f t="shared" si="28"/>
        <v>La Puente</v>
      </c>
      <c r="F225" s="14">
        <v>44377</v>
      </c>
      <c r="G225" s="14">
        <v>47406</v>
      </c>
      <c r="H225">
        <f t="shared" si="29"/>
        <v>2021</v>
      </c>
      <c r="I225">
        <f t="shared" si="30"/>
        <v>2029</v>
      </c>
      <c r="J225" s="14">
        <v>44484</v>
      </c>
      <c r="K225" s="14">
        <v>47406</v>
      </c>
      <c r="L225">
        <f t="shared" si="31"/>
        <v>2021</v>
      </c>
      <c r="M225">
        <f t="shared" si="32"/>
        <v>2029</v>
      </c>
      <c r="N225" s="17" t="str">
        <f t="shared" si="33"/>
        <v>10/15/2021 - 10/15/2029</v>
      </c>
      <c r="O225" t="s">
        <v>1683</v>
      </c>
      <c r="P225" t="s">
        <v>768</v>
      </c>
      <c r="Q225" s="391" t="str">
        <f t="shared" si="34"/>
        <v>06/30/2021-10/14/2021</v>
      </c>
    </row>
    <row r="226" spans="1:17">
      <c r="A226" s="18" t="s">
        <v>1459</v>
      </c>
      <c r="B226" s="18" t="s">
        <v>1710</v>
      </c>
      <c r="C226" s="17" t="str">
        <f t="shared" si="27"/>
        <v>07/21/1905 - 10/15/2029</v>
      </c>
      <c r="D226" s="17" t="str">
        <f t="shared" si="35"/>
        <v>10/15/2021 - 10/15/2029</v>
      </c>
      <c r="E226" s="16" t="str">
        <f t="shared" si="28"/>
        <v>La Quinta</v>
      </c>
      <c r="F226" s="14">
        <v>44377</v>
      </c>
      <c r="G226" s="14">
        <v>47406</v>
      </c>
      <c r="H226">
        <f t="shared" si="29"/>
        <v>2021</v>
      </c>
      <c r="I226">
        <f t="shared" si="30"/>
        <v>2029</v>
      </c>
      <c r="J226" s="14">
        <v>44484</v>
      </c>
      <c r="K226" s="14">
        <v>47406</v>
      </c>
      <c r="L226">
        <f t="shared" si="31"/>
        <v>2021</v>
      </c>
      <c r="M226">
        <f t="shared" si="32"/>
        <v>2029</v>
      </c>
      <c r="N226" s="17" t="str">
        <f t="shared" si="33"/>
        <v>10/15/2021 - 10/15/2029</v>
      </c>
      <c r="O226" t="s">
        <v>1710</v>
      </c>
      <c r="P226" t="s">
        <v>768</v>
      </c>
      <c r="Q226" s="391" t="str">
        <f t="shared" si="34"/>
        <v>06/30/2021-10/14/2021</v>
      </c>
    </row>
    <row r="227" spans="1:17">
      <c r="A227" s="18" t="s">
        <v>1460</v>
      </c>
      <c r="B227" s="18" t="s">
        <v>1683</v>
      </c>
      <c r="C227" s="17" t="str">
        <f t="shared" si="27"/>
        <v>07/21/1905 - 10/15/2029</v>
      </c>
      <c r="D227" s="17" t="str">
        <f t="shared" si="35"/>
        <v>10/15/2021 - 10/15/2029</v>
      </c>
      <c r="E227" s="16" t="str">
        <f t="shared" si="28"/>
        <v>La Verne</v>
      </c>
      <c r="F227" s="14">
        <v>44377</v>
      </c>
      <c r="G227" s="14">
        <v>47406</v>
      </c>
      <c r="H227">
        <f t="shared" si="29"/>
        <v>2021</v>
      </c>
      <c r="I227">
        <f t="shared" si="30"/>
        <v>2029</v>
      </c>
      <c r="J227" s="14">
        <v>44484</v>
      </c>
      <c r="K227" s="14">
        <v>47406</v>
      </c>
      <c r="L227">
        <f t="shared" si="31"/>
        <v>2021</v>
      </c>
      <c r="M227">
        <f t="shared" si="32"/>
        <v>2029</v>
      </c>
      <c r="N227" s="17" t="str">
        <f t="shared" si="33"/>
        <v>10/15/2021 - 10/15/2029</v>
      </c>
      <c r="O227" t="s">
        <v>1683</v>
      </c>
      <c r="P227" t="s">
        <v>768</v>
      </c>
      <c r="Q227" s="391" t="str">
        <f t="shared" si="34"/>
        <v>06/30/2021-10/14/2021</v>
      </c>
    </row>
    <row r="228" spans="1:17">
      <c r="A228" s="18" t="s">
        <v>1461</v>
      </c>
      <c r="B228" s="18" t="s">
        <v>1695</v>
      </c>
      <c r="C228" s="17" t="str">
        <f t="shared" si="27"/>
        <v>07/22/1905 - 12/31/2030</v>
      </c>
      <c r="D228" s="17" t="str">
        <f t="shared" si="35"/>
        <v>01/31/2023 - 01/31/2031</v>
      </c>
      <c r="E228" s="16" t="str">
        <f t="shared" si="28"/>
        <v>Lafayette</v>
      </c>
      <c r="F228" s="14">
        <v>44742</v>
      </c>
      <c r="G228" s="14">
        <v>47848</v>
      </c>
      <c r="H228">
        <f t="shared" si="29"/>
        <v>2022</v>
      </c>
      <c r="I228">
        <f t="shared" si="30"/>
        <v>2030</v>
      </c>
      <c r="J228" s="14">
        <v>44957</v>
      </c>
      <c r="K228" s="14">
        <v>47879</v>
      </c>
      <c r="L228">
        <f t="shared" si="31"/>
        <v>2023</v>
      </c>
      <c r="M228">
        <f t="shared" si="32"/>
        <v>2031</v>
      </c>
      <c r="N228" s="17" t="str">
        <f t="shared" si="33"/>
        <v>01/31/2023 - 01/31/2031</v>
      </c>
      <c r="O228" t="s">
        <v>1695</v>
      </c>
      <c r="P228" t="s">
        <v>768</v>
      </c>
      <c r="Q228" s="391" t="str">
        <f t="shared" si="34"/>
        <v>06/30/2022-01/30/2023</v>
      </c>
    </row>
    <row r="229" spans="1:17">
      <c r="A229" s="18" t="s">
        <v>1462</v>
      </c>
      <c r="B229" s="18" t="s">
        <v>1686</v>
      </c>
      <c r="C229" s="17" t="str">
        <f t="shared" si="27"/>
        <v>07/21/1905 - 10/15/2029</v>
      </c>
      <c r="D229" s="17" t="str">
        <f t="shared" si="35"/>
        <v>10/15/2021 - 10/15/2029</v>
      </c>
      <c r="E229" s="16" t="str">
        <f t="shared" si="28"/>
        <v>Laguna Beach</v>
      </c>
      <c r="F229" s="14">
        <v>44377</v>
      </c>
      <c r="G229" s="14">
        <v>47406</v>
      </c>
      <c r="H229">
        <f t="shared" si="29"/>
        <v>2021</v>
      </c>
      <c r="I229">
        <f t="shared" si="30"/>
        <v>2029</v>
      </c>
      <c r="J229" s="14">
        <v>44484</v>
      </c>
      <c r="K229" s="14">
        <v>47406</v>
      </c>
      <c r="L229">
        <f t="shared" si="31"/>
        <v>2021</v>
      </c>
      <c r="M229">
        <f t="shared" si="32"/>
        <v>2029</v>
      </c>
      <c r="N229" s="17" t="str">
        <f t="shared" si="33"/>
        <v>10/15/2021 - 10/15/2029</v>
      </c>
      <c r="O229" t="s">
        <v>1686</v>
      </c>
      <c r="P229" t="s">
        <v>768</v>
      </c>
      <c r="Q229" s="391" t="str">
        <f t="shared" si="34"/>
        <v>06/30/2021-10/14/2021</v>
      </c>
    </row>
    <row r="230" spans="1:17">
      <c r="A230" s="18" t="s">
        <v>1463</v>
      </c>
      <c r="B230" s="18" t="s">
        <v>1686</v>
      </c>
      <c r="C230" s="17" t="str">
        <f t="shared" si="27"/>
        <v>07/21/1905 - 10/15/2029</v>
      </c>
      <c r="D230" s="17" t="str">
        <f t="shared" si="35"/>
        <v>10/15/2021 - 10/15/2029</v>
      </c>
      <c r="E230" s="16" t="str">
        <f t="shared" si="28"/>
        <v>Laguna Hills</v>
      </c>
      <c r="F230" s="14">
        <v>44377</v>
      </c>
      <c r="G230" s="14">
        <v>47406</v>
      </c>
      <c r="H230">
        <f t="shared" si="29"/>
        <v>2021</v>
      </c>
      <c r="I230">
        <f t="shared" si="30"/>
        <v>2029</v>
      </c>
      <c r="J230" s="14">
        <v>44484</v>
      </c>
      <c r="K230" s="14">
        <v>47406</v>
      </c>
      <c r="L230">
        <f t="shared" si="31"/>
        <v>2021</v>
      </c>
      <c r="M230">
        <f t="shared" si="32"/>
        <v>2029</v>
      </c>
      <c r="N230" s="17" t="str">
        <f t="shared" si="33"/>
        <v>10/15/2021 - 10/15/2029</v>
      </c>
      <c r="O230" t="s">
        <v>1686</v>
      </c>
      <c r="P230" t="s">
        <v>768</v>
      </c>
      <c r="Q230" s="391" t="str">
        <f t="shared" si="34"/>
        <v>06/30/2021-10/14/2021</v>
      </c>
    </row>
    <row r="231" spans="1:17">
      <c r="A231" s="18" t="s">
        <v>1464</v>
      </c>
      <c r="B231" s="18" t="s">
        <v>1686</v>
      </c>
      <c r="C231" s="17" t="str">
        <f t="shared" si="27"/>
        <v>07/21/1905 - 10/15/2029</v>
      </c>
      <c r="D231" s="17" t="str">
        <f t="shared" si="35"/>
        <v>10/15/2021 - 10/15/2029</v>
      </c>
      <c r="E231" s="16" t="str">
        <f t="shared" si="28"/>
        <v>Laguna Niguel</v>
      </c>
      <c r="F231" s="14">
        <v>44377</v>
      </c>
      <c r="G231" s="14">
        <v>47406</v>
      </c>
      <c r="H231">
        <f t="shared" si="29"/>
        <v>2021</v>
      </c>
      <c r="I231">
        <f t="shared" si="30"/>
        <v>2029</v>
      </c>
      <c r="J231" s="14">
        <v>44484</v>
      </c>
      <c r="K231" s="14">
        <v>47406</v>
      </c>
      <c r="L231">
        <f t="shared" si="31"/>
        <v>2021</v>
      </c>
      <c r="M231">
        <f t="shared" si="32"/>
        <v>2029</v>
      </c>
      <c r="N231" s="17" t="str">
        <f t="shared" si="33"/>
        <v>10/15/2021 - 10/15/2029</v>
      </c>
      <c r="O231" t="s">
        <v>1686</v>
      </c>
      <c r="P231" t="s">
        <v>768</v>
      </c>
      <c r="Q231" s="391" t="str">
        <f t="shared" si="34"/>
        <v>06/30/2021-10/14/2021</v>
      </c>
    </row>
    <row r="232" spans="1:17">
      <c r="A232" s="18" t="s">
        <v>1797</v>
      </c>
      <c r="B232" s="18" t="s">
        <v>1686</v>
      </c>
      <c r="C232" s="17" t="str">
        <f t="shared" si="27"/>
        <v>07/21/1905 - 10/15/2029</v>
      </c>
      <c r="D232" s="17" t="str">
        <f t="shared" si="35"/>
        <v>10/15/2021 - 10/15/2029</v>
      </c>
      <c r="E232" s="16" t="str">
        <f t="shared" si="28"/>
        <v>Laguna Woods</v>
      </c>
      <c r="F232" s="14">
        <v>44377</v>
      </c>
      <c r="G232" s="14">
        <v>47406</v>
      </c>
      <c r="H232">
        <f t="shared" si="29"/>
        <v>2021</v>
      </c>
      <c r="I232">
        <f t="shared" si="30"/>
        <v>2029</v>
      </c>
      <c r="J232" s="14">
        <v>44484</v>
      </c>
      <c r="K232" s="14">
        <v>47406</v>
      </c>
      <c r="L232">
        <f t="shared" si="31"/>
        <v>2021</v>
      </c>
      <c r="M232">
        <f t="shared" si="32"/>
        <v>2029</v>
      </c>
      <c r="N232" s="17" t="str">
        <f t="shared" si="33"/>
        <v>10/15/2021 - 10/15/2029</v>
      </c>
      <c r="O232" t="s">
        <v>1686</v>
      </c>
      <c r="P232" t="s">
        <v>768</v>
      </c>
      <c r="Q232" s="391" t="str">
        <f t="shared" si="34"/>
        <v>06/30/2021-10/14/2021</v>
      </c>
    </row>
    <row r="233" spans="1:17">
      <c r="A233" s="18" t="str">
        <f>B233</f>
        <v>Lake County - Unincorporated</v>
      </c>
      <c r="B233" s="18" t="s">
        <v>930</v>
      </c>
      <c r="C233" s="17" t="str">
        <f t="shared" si="27"/>
        <v>07/19/1905 - 08/15/2027</v>
      </c>
      <c r="D233" s="17" t="str">
        <f t="shared" si="35"/>
        <v>08/15/2019 - 08/15/2027</v>
      </c>
      <c r="E233" s="16" t="str">
        <f t="shared" si="28"/>
        <v>Lake County - Unincorporated</v>
      </c>
      <c r="F233" s="14">
        <v>43466</v>
      </c>
      <c r="G233" s="14">
        <v>46614</v>
      </c>
      <c r="H233">
        <f t="shared" si="29"/>
        <v>2019</v>
      </c>
      <c r="I233">
        <f t="shared" si="30"/>
        <v>2027</v>
      </c>
      <c r="J233" s="14">
        <v>43692</v>
      </c>
      <c r="K233" s="14">
        <v>46614</v>
      </c>
      <c r="L233">
        <f t="shared" si="31"/>
        <v>2019</v>
      </c>
      <c r="M233">
        <f t="shared" si="32"/>
        <v>2027</v>
      </c>
      <c r="N233" s="17" t="str">
        <f t="shared" si="33"/>
        <v>08/15/2019 - 08/15/2027</v>
      </c>
      <c r="O233" t="s">
        <v>1741</v>
      </c>
      <c r="P233" s="14" t="s">
        <v>768</v>
      </c>
      <c r="Q233" s="391" t="str">
        <f t="shared" si="34"/>
        <v>01/01/2019-08/14/2019</v>
      </c>
    </row>
    <row r="234" spans="1:17">
      <c r="A234" s="18" t="s">
        <v>1466</v>
      </c>
      <c r="B234" s="18" t="s">
        <v>1710</v>
      </c>
      <c r="C234" s="17" t="str">
        <f t="shared" si="27"/>
        <v>07/21/1905 - 10/15/2029</v>
      </c>
      <c r="D234" s="17" t="str">
        <f t="shared" si="35"/>
        <v>10/15/2021 - 10/15/2029</v>
      </c>
      <c r="E234" s="16" t="str">
        <f t="shared" si="28"/>
        <v>Lake Elsinore</v>
      </c>
      <c r="F234" s="14">
        <v>44377</v>
      </c>
      <c r="G234" s="14">
        <v>47406</v>
      </c>
      <c r="H234">
        <f t="shared" si="29"/>
        <v>2021</v>
      </c>
      <c r="I234">
        <f t="shared" si="30"/>
        <v>2029</v>
      </c>
      <c r="J234" s="14">
        <v>44484</v>
      </c>
      <c r="K234" s="14">
        <v>47406</v>
      </c>
      <c r="L234">
        <f t="shared" si="31"/>
        <v>2021</v>
      </c>
      <c r="M234">
        <f t="shared" si="32"/>
        <v>2029</v>
      </c>
      <c r="N234" s="17" t="str">
        <f t="shared" si="33"/>
        <v>10/15/2021 - 10/15/2029</v>
      </c>
      <c r="O234" t="s">
        <v>1710</v>
      </c>
      <c r="P234" t="s">
        <v>768</v>
      </c>
      <c r="Q234" s="391" t="str">
        <f t="shared" si="34"/>
        <v>06/30/2021-10/14/2021</v>
      </c>
    </row>
    <row r="235" spans="1:17">
      <c r="A235" s="18" t="s">
        <v>1467</v>
      </c>
      <c r="B235" s="18" t="s">
        <v>1686</v>
      </c>
      <c r="C235" s="17" t="str">
        <f t="shared" si="27"/>
        <v>07/21/1905 - 10/15/2029</v>
      </c>
      <c r="D235" s="17" t="str">
        <f t="shared" si="35"/>
        <v>10/15/2021 - 10/15/2029</v>
      </c>
      <c r="E235" s="16" t="str">
        <f t="shared" si="28"/>
        <v>Lake Forest</v>
      </c>
      <c r="F235" s="14">
        <v>44377</v>
      </c>
      <c r="G235" s="14">
        <v>47406</v>
      </c>
      <c r="H235">
        <f t="shared" si="29"/>
        <v>2021</v>
      </c>
      <c r="I235">
        <f t="shared" si="30"/>
        <v>2029</v>
      </c>
      <c r="J235" s="14">
        <v>44484</v>
      </c>
      <c r="K235" s="14">
        <v>47406</v>
      </c>
      <c r="L235">
        <f t="shared" si="31"/>
        <v>2021</v>
      </c>
      <c r="M235">
        <f t="shared" si="32"/>
        <v>2029</v>
      </c>
      <c r="N235" s="17" t="str">
        <f t="shared" si="33"/>
        <v>10/15/2021 - 10/15/2029</v>
      </c>
      <c r="O235" t="s">
        <v>1686</v>
      </c>
      <c r="P235" t="s">
        <v>768</v>
      </c>
      <c r="Q235" s="391" t="str">
        <f t="shared" si="34"/>
        <v>06/30/2021-10/14/2021</v>
      </c>
    </row>
    <row r="236" spans="1:17">
      <c r="A236" s="18" t="s">
        <v>1798</v>
      </c>
      <c r="B236" s="18" t="s">
        <v>1741</v>
      </c>
      <c r="C236" s="17" t="str">
        <f t="shared" si="27"/>
        <v>07/19/1905 - 08/15/2027</v>
      </c>
      <c r="D236" s="17" t="str">
        <f t="shared" si="35"/>
        <v>08/15/2019 - 08/15/2027</v>
      </c>
      <c r="E236" s="16" t="str">
        <f t="shared" si="28"/>
        <v>Lakeport</v>
      </c>
      <c r="F236" s="14">
        <v>43466</v>
      </c>
      <c r="G236" s="14">
        <v>46614</v>
      </c>
      <c r="H236">
        <f t="shared" si="29"/>
        <v>2019</v>
      </c>
      <c r="I236">
        <f t="shared" si="30"/>
        <v>2027</v>
      </c>
      <c r="J236" s="14">
        <v>43692</v>
      </c>
      <c r="K236" s="14">
        <v>46614</v>
      </c>
      <c r="L236">
        <f t="shared" si="31"/>
        <v>2019</v>
      </c>
      <c r="M236">
        <f t="shared" si="32"/>
        <v>2027</v>
      </c>
      <c r="N236" s="17" t="str">
        <f t="shared" si="33"/>
        <v>08/15/2019 - 08/15/2027</v>
      </c>
      <c r="O236" t="s">
        <v>1741</v>
      </c>
      <c r="P236" s="14" t="s">
        <v>768</v>
      </c>
      <c r="Q236" s="391" t="str">
        <f t="shared" si="34"/>
        <v>01/01/2019-08/14/2019</v>
      </c>
    </row>
    <row r="237" spans="1:17">
      <c r="A237" s="18" t="s">
        <v>1468</v>
      </c>
      <c r="B237" s="18" t="s">
        <v>1683</v>
      </c>
      <c r="C237" s="17" t="str">
        <f t="shared" si="27"/>
        <v>07/21/1905 - 10/15/2029</v>
      </c>
      <c r="D237" s="17" t="str">
        <f t="shared" si="35"/>
        <v>10/15/2021 - 10/15/2029</v>
      </c>
      <c r="E237" s="16" t="str">
        <f t="shared" si="28"/>
        <v>Lakewood</v>
      </c>
      <c r="F237" s="14">
        <v>44377</v>
      </c>
      <c r="G237" s="14">
        <v>47406</v>
      </c>
      <c r="H237">
        <f t="shared" si="29"/>
        <v>2021</v>
      </c>
      <c r="I237">
        <f t="shared" si="30"/>
        <v>2029</v>
      </c>
      <c r="J237" s="14">
        <v>44484</v>
      </c>
      <c r="K237" s="14">
        <v>47406</v>
      </c>
      <c r="L237">
        <f t="shared" si="31"/>
        <v>2021</v>
      </c>
      <c r="M237">
        <f t="shared" si="32"/>
        <v>2029</v>
      </c>
      <c r="N237" s="17" t="str">
        <f t="shared" si="33"/>
        <v>10/15/2021 - 10/15/2029</v>
      </c>
      <c r="O237" t="s">
        <v>1683</v>
      </c>
      <c r="P237" t="s">
        <v>768</v>
      </c>
      <c r="Q237" s="391" t="str">
        <f t="shared" si="34"/>
        <v>06/30/2021-10/14/2021</v>
      </c>
    </row>
    <row r="238" spans="1:17">
      <c r="A238" s="18" t="s">
        <v>1469</v>
      </c>
      <c r="B238" s="18" t="s">
        <v>1683</v>
      </c>
      <c r="C238" s="17" t="str">
        <f t="shared" si="27"/>
        <v>07/21/1905 - 10/15/2029</v>
      </c>
      <c r="D238" s="17" t="str">
        <f t="shared" si="35"/>
        <v>10/15/2021 - 10/15/2029</v>
      </c>
      <c r="E238" s="16" t="str">
        <f t="shared" si="28"/>
        <v>Lancaster</v>
      </c>
      <c r="F238" s="14">
        <v>44377</v>
      </c>
      <c r="G238" s="14">
        <v>47406</v>
      </c>
      <c r="H238">
        <f t="shared" si="29"/>
        <v>2021</v>
      </c>
      <c r="I238">
        <f t="shared" si="30"/>
        <v>2029</v>
      </c>
      <c r="J238" s="14">
        <v>44484</v>
      </c>
      <c r="K238" s="14">
        <v>47406</v>
      </c>
      <c r="L238">
        <f t="shared" si="31"/>
        <v>2021</v>
      </c>
      <c r="M238">
        <f t="shared" si="32"/>
        <v>2029</v>
      </c>
      <c r="N238" s="17" t="str">
        <f t="shared" si="33"/>
        <v>10/15/2021 - 10/15/2029</v>
      </c>
      <c r="O238" t="s">
        <v>1683</v>
      </c>
      <c r="P238" t="s">
        <v>768</v>
      </c>
      <c r="Q238" s="391" t="str">
        <f t="shared" si="34"/>
        <v>06/30/2021-10/14/2021</v>
      </c>
    </row>
    <row r="239" spans="1:17">
      <c r="A239" s="18" t="s">
        <v>1470</v>
      </c>
      <c r="B239" s="18" t="s">
        <v>1714</v>
      </c>
      <c r="C239" s="17" t="str">
        <f t="shared" si="27"/>
        <v>07/22/1905 - 12/31/2030</v>
      </c>
      <c r="D239" s="17" t="str">
        <f t="shared" si="35"/>
        <v>01/31/2023 - 01/31/2031</v>
      </c>
      <c r="E239" s="16" t="str">
        <f t="shared" si="28"/>
        <v>Larkspur</v>
      </c>
      <c r="F239" s="14">
        <v>44742</v>
      </c>
      <c r="G239" s="14">
        <v>47848</v>
      </c>
      <c r="H239">
        <f t="shared" si="29"/>
        <v>2022</v>
      </c>
      <c r="I239">
        <f t="shared" si="30"/>
        <v>2030</v>
      </c>
      <c r="J239" s="14">
        <v>44957</v>
      </c>
      <c r="K239" s="14">
        <v>47879</v>
      </c>
      <c r="L239">
        <f t="shared" si="31"/>
        <v>2023</v>
      </c>
      <c r="M239">
        <f t="shared" si="32"/>
        <v>2031</v>
      </c>
      <c r="N239" s="17" t="str">
        <f t="shared" si="33"/>
        <v>01/31/2023 - 01/31/2031</v>
      </c>
      <c r="O239" t="s">
        <v>1714</v>
      </c>
      <c r="P239" t="s">
        <v>768</v>
      </c>
      <c r="Q239" s="391" t="str">
        <f t="shared" si="34"/>
        <v>06/30/2022-01/30/2023</v>
      </c>
    </row>
    <row r="240" spans="1:17">
      <c r="A240" s="110" t="str">
        <f>B240</f>
        <v>Lassen County - Unincorporated</v>
      </c>
      <c r="B240" s="18" t="s">
        <v>895</v>
      </c>
      <c r="C240" s="17" t="str">
        <f t="shared" si="27"/>
        <v>07/19/1905 - 06/15/2027</v>
      </c>
      <c r="D240" s="17" t="str">
        <f t="shared" si="35"/>
        <v>08/31/2019 - 08/31/2024</v>
      </c>
      <c r="E240" s="16" t="str">
        <f t="shared" si="28"/>
        <v>Lassen County - Unincorporated</v>
      </c>
      <c r="F240" s="14">
        <v>43466</v>
      </c>
      <c r="G240" s="14">
        <v>46553</v>
      </c>
      <c r="H240">
        <f t="shared" si="29"/>
        <v>2019</v>
      </c>
      <c r="I240">
        <f t="shared" si="30"/>
        <v>2027</v>
      </c>
      <c r="J240" s="14">
        <v>43708</v>
      </c>
      <c r="K240" s="14">
        <v>45535</v>
      </c>
      <c r="L240">
        <f t="shared" si="31"/>
        <v>2019</v>
      </c>
      <c r="M240">
        <f t="shared" si="32"/>
        <v>2024</v>
      </c>
      <c r="N240" s="17" t="str">
        <f t="shared" si="33"/>
        <v>08/31/2019 - 08/31/2024</v>
      </c>
      <c r="O240" t="s">
        <v>1799</v>
      </c>
      <c r="P240" s="14" t="s">
        <v>768</v>
      </c>
      <c r="Q240" s="391" t="str">
        <f t="shared" si="34"/>
        <v>01/01/2019-08/30/2019</v>
      </c>
    </row>
    <row r="241" spans="1:17">
      <c r="A241" s="18" t="s">
        <v>1800</v>
      </c>
      <c r="B241" s="18" t="s">
        <v>1766</v>
      </c>
      <c r="C241" s="17" t="str">
        <f t="shared" si="27"/>
        <v>07/15/1905 - 12/31/2023</v>
      </c>
      <c r="D241" s="17" t="str">
        <f t="shared" si="35"/>
        <v>12/31/2015 - 12/31/2023</v>
      </c>
      <c r="E241" s="16" t="str">
        <f t="shared" si="28"/>
        <v>Lathrop</v>
      </c>
      <c r="F241" s="14">
        <v>41640</v>
      </c>
      <c r="G241" s="14">
        <v>45291</v>
      </c>
      <c r="H241">
        <f t="shared" si="29"/>
        <v>2014</v>
      </c>
      <c r="I241">
        <f t="shared" si="30"/>
        <v>2023</v>
      </c>
      <c r="J241" s="14">
        <v>42369</v>
      </c>
      <c r="K241" s="14">
        <v>45291</v>
      </c>
      <c r="L241">
        <f t="shared" si="31"/>
        <v>2015</v>
      </c>
      <c r="M241">
        <f t="shared" si="32"/>
        <v>2023</v>
      </c>
      <c r="N241" s="17" t="str">
        <f t="shared" si="33"/>
        <v>12/31/2015 - 12/31/2023</v>
      </c>
      <c r="O241" t="s">
        <v>1766</v>
      </c>
      <c r="Q241" s="391" t="str">
        <f t="shared" si="34"/>
        <v>01/01/2014-12/30/2015</v>
      </c>
    </row>
    <row r="242" spans="1:17">
      <c r="A242" s="18" t="s">
        <v>1801</v>
      </c>
      <c r="B242" s="18" t="s">
        <v>1683</v>
      </c>
      <c r="C242" s="17" t="str">
        <f t="shared" si="27"/>
        <v>07/21/1905 - 10/15/2029</v>
      </c>
      <c r="D242" s="17" t="str">
        <f t="shared" si="35"/>
        <v>10/15/2021 - 10/15/2029</v>
      </c>
      <c r="E242" s="16" t="str">
        <f t="shared" si="28"/>
        <v>Lawndale</v>
      </c>
      <c r="F242" s="14">
        <v>44377</v>
      </c>
      <c r="G242" s="14">
        <v>47406</v>
      </c>
      <c r="H242">
        <f t="shared" si="29"/>
        <v>2021</v>
      </c>
      <c r="I242">
        <f t="shared" si="30"/>
        <v>2029</v>
      </c>
      <c r="J242" s="14">
        <v>44484</v>
      </c>
      <c r="K242" s="14">
        <v>47406</v>
      </c>
      <c r="L242">
        <f t="shared" si="31"/>
        <v>2021</v>
      </c>
      <c r="M242">
        <f t="shared" si="32"/>
        <v>2029</v>
      </c>
      <c r="N242" s="17" t="str">
        <f t="shared" si="33"/>
        <v>10/15/2021 - 10/15/2029</v>
      </c>
      <c r="O242" t="s">
        <v>1683</v>
      </c>
      <c r="P242" t="s">
        <v>768</v>
      </c>
      <c r="Q242" s="391" t="str">
        <f t="shared" si="34"/>
        <v>06/30/2021-10/14/2021</v>
      </c>
    </row>
    <row r="243" spans="1:17">
      <c r="A243" s="18" t="s">
        <v>1472</v>
      </c>
      <c r="B243" s="18" t="s">
        <v>1732</v>
      </c>
      <c r="C243" s="17" t="str">
        <f t="shared" si="27"/>
        <v>07/21/1905 - 04/15/2029</v>
      </c>
      <c r="D243" s="17" t="str">
        <f t="shared" si="35"/>
        <v>04/30/2021 - 04/30/2029</v>
      </c>
      <c r="E243" s="16" t="str">
        <f t="shared" si="28"/>
        <v>Lemon Grove</v>
      </c>
      <c r="F243" s="14">
        <v>44012</v>
      </c>
      <c r="G243" s="14">
        <v>47223</v>
      </c>
      <c r="H243">
        <f t="shared" si="29"/>
        <v>2020</v>
      </c>
      <c r="I243">
        <f t="shared" si="30"/>
        <v>2029</v>
      </c>
      <c r="J243" s="14">
        <v>44316</v>
      </c>
      <c r="K243" s="14">
        <v>47238</v>
      </c>
      <c r="L243">
        <f t="shared" si="31"/>
        <v>2021</v>
      </c>
      <c r="M243">
        <f t="shared" si="32"/>
        <v>2029</v>
      </c>
      <c r="N243" s="17" t="str">
        <f t="shared" si="33"/>
        <v>04/30/2021 - 04/30/2029</v>
      </c>
      <c r="O243" t="s">
        <v>1732</v>
      </c>
      <c r="P243" t="s">
        <v>768</v>
      </c>
      <c r="Q243" s="391" t="str">
        <f t="shared" si="34"/>
        <v>06/30/2020-04/29/2021</v>
      </c>
    </row>
    <row r="244" spans="1:17">
      <c r="A244" s="18" t="s">
        <v>1802</v>
      </c>
      <c r="B244" s="18" t="s">
        <v>1707</v>
      </c>
      <c r="C244" s="17" t="str">
        <f t="shared" si="27"/>
        <v>07/15/1905 - 12/31/2023</v>
      </c>
      <c r="D244" s="17" t="str">
        <f t="shared" si="35"/>
        <v>01/31/2016 - 01/31/2024</v>
      </c>
      <c r="E244" s="16" t="str">
        <f t="shared" si="28"/>
        <v>Lemoore</v>
      </c>
      <c r="F244" s="14">
        <v>41640</v>
      </c>
      <c r="G244" s="14">
        <v>45291</v>
      </c>
      <c r="H244">
        <f t="shared" si="29"/>
        <v>2014</v>
      </c>
      <c r="I244">
        <f t="shared" si="30"/>
        <v>2023</v>
      </c>
      <c r="J244" s="14">
        <v>42400</v>
      </c>
      <c r="K244" s="14">
        <v>45322</v>
      </c>
      <c r="L244">
        <f t="shared" si="31"/>
        <v>2016</v>
      </c>
      <c r="M244">
        <f t="shared" si="32"/>
        <v>2024</v>
      </c>
      <c r="N244" s="17" t="str">
        <f t="shared" si="33"/>
        <v>01/31/2016 - 01/31/2024</v>
      </c>
      <c r="O244" t="s">
        <v>1707</v>
      </c>
      <c r="Q244" s="391" t="str">
        <f t="shared" si="34"/>
        <v>01/01/2014-01/30/2016</v>
      </c>
    </row>
    <row r="245" spans="1:17">
      <c r="A245" s="18" t="s">
        <v>1803</v>
      </c>
      <c r="B245" s="18" t="s">
        <v>1704</v>
      </c>
      <c r="C245" s="17" t="str">
        <f t="shared" si="27"/>
        <v>07/21/1905 - 08/31/2029</v>
      </c>
      <c r="D245" s="17" t="str">
        <f t="shared" si="35"/>
        <v>05/15/2021 - 05/15/2029</v>
      </c>
      <c r="E245" s="16" t="str">
        <f t="shared" si="28"/>
        <v>Lincoln</v>
      </c>
      <c r="F245" s="14">
        <v>44377</v>
      </c>
      <c r="G245" s="14">
        <v>47361</v>
      </c>
      <c r="H245">
        <f t="shared" si="29"/>
        <v>2021</v>
      </c>
      <c r="I245">
        <f t="shared" si="30"/>
        <v>2029</v>
      </c>
      <c r="J245" s="14">
        <v>44331</v>
      </c>
      <c r="K245" s="14">
        <v>47253</v>
      </c>
      <c r="L245">
        <f t="shared" si="31"/>
        <v>2021</v>
      </c>
      <c r="M245">
        <f t="shared" si="32"/>
        <v>2029</v>
      </c>
      <c r="N245" s="17" t="str">
        <f t="shared" si="33"/>
        <v>05/15/2021 - 05/15/2029</v>
      </c>
      <c r="O245" t="s">
        <v>1704</v>
      </c>
      <c r="P245" t="s">
        <v>768</v>
      </c>
      <c r="Q245" s="391" t="str">
        <f t="shared" si="34"/>
        <v>06/30/2021-05/14/2021</v>
      </c>
    </row>
    <row r="246" spans="1:17">
      <c r="A246" s="18" t="s">
        <v>1804</v>
      </c>
      <c r="B246" s="18" t="s">
        <v>1758</v>
      </c>
      <c r="C246" s="17" t="str">
        <f t="shared" si="27"/>
        <v>07/15/1905 - 09/30/2023</v>
      </c>
      <c r="D246" s="17" t="str">
        <f t="shared" si="35"/>
        <v>12/31/2015 - 12/31/2023</v>
      </c>
      <c r="E246" s="16" t="str">
        <f t="shared" si="28"/>
        <v>Lindsay</v>
      </c>
      <c r="F246" s="14">
        <v>41640</v>
      </c>
      <c r="G246" s="14">
        <v>45199</v>
      </c>
      <c r="H246">
        <f t="shared" si="29"/>
        <v>2014</v>
      </c>
      <c r="I246">
        <f t="shared" si="30"/>
        <v>2023</v>
      </c>
      <c r="J246" s="14">
        <v>42369</v>
      </c>
      <c r="K246" s="14">
        <v>45291</v>
      </c>
      <c r="L246">
        <f t="shared" si="31"/>
        <v>2015</v>
      </c>
      <c r="M246">
        <f t="shared" si="32"/>
        <v>2023</v>
      </c>
      <c r="N246" s="17" t="str">
        <f t="shared" si="33"/>
        <v>12/31/2015 - 12/31/2023</v>
      </c>
      <c r="O246" t="s">
        <v>1758</v>
      </c>
      <c r="Q246" s="391" t="str">
        <f t="shared" si="34"/>
        <v>01/01/2014-12/30/2015</v>
      </c>
    </row>
    <row r="247" spans="1:17">
      <c r="A247" s="18" t="s">
        <v>1805</v>
      </c>
      <c r="B247" s="18" t="s">
        <v>1806</v>
      </c>
      <c r="C247" s="17" t="str">
        <f t="shared" si="27"/>
        <v>07/21/1905 - 08/31/2029</v>
      </c>
      <c r="D247" s="17" t="str">
        <f t="shared" si="35"/>
        <v>05/15/2021 - 05/15/2029</v>
      </c>
      <c r="E247" s="16" t="str">
        <f t="shared" si="28"/>
        <v>Live Oak</v>
      </c>
      <c r="F247" s="14">
        <v>44377</v>
      </c>
      <c r="G247" s="14">
        <v>47361</v>
      </c>
      <c r="H247">
        <f t="shared" si="29"/>
        <v>2021</v>
      </c>
      <c r="I247">
        <f t="shared" si="30"/>
        <v>2029</v>
      </c>
      <c r="J247" s="14">
        <v>44331</v>
      </c>
      <c r="K247" s="14">
        <v>47253</v>
      </c>
      <c r="L247">
        <f t="shared" si="31"/>
        <v>2021</v>
      </c>
      <c r="M247">
        <f t="shared" si="32"/>
        <v>2029</v>
      </c>
      <c r="N247" s="17" t="str">
        <f t="shared" si="33"/>
        <v>05/15/2021 - 05/15/2029</v>
      </c>
      <c r="O247" t="s">
        <v>1806</v>
      </c>
      <c r="P247" t="s">
        <v>768</v>
      </c>
      <c r="Q247" s="391" t="str">
        <f t="shared" si="34"/>
        <v>06/30/2021-05/14/2021</v>
      </c>
    </row>
    <row r="248" spans="1:17">
      <c r="A248" s="18" t="s">
        <v>1473</v>
      </c>
      <c r="B248" s="18" t="s">
        <v>1684</v>
      </c>
      <c r="C248" s="17" t="str">
        <f t="shared" si="27"/>
        <v>07/22/1905 - 12/31/2030</v>
      </c>
      <c r="D248" s="17" t="str">
        <f t="shared" si="35"/>
        <v>01/31/2023 - 01/31/2031</v>
      </c>
      <c r="E248" s="16" t="str">
        <f t="shared" si="28"/>
        <v>Livermore</v>
      </c>
      <c r="F248" s="14">
        <v>44742</v>
      </c>
      <c r="G248" s="14">
        <v>47848</v>
      </c>
      <c r="H248">
        <f t="shared" si="29"/>
        <v>2022</v>
      </c>
      <c r="I248">
        <f t="shared" si="30"/>
        <v>2030</v>
      </c>
      <c r="J248" s="14">
        <v>44957</v>
      </c>
      <c r="K248" s="14">
        <v>47879</v>
      </c>
      <c r="L248">
        <f t="shared" si="31"/>
        <v>2023</v>
      </c>
      <c r="M248">
        <f t="shared" si="32"/>
        <v>2031</v>
      </c>
      <c r="N248" s="17" t="str">
        <f t="shared" si="33"/>
        <v>01/31/2023 - 01/31/2031</v>
      </c>
      <c r="O248" t="s">
        <v>1684</v>
      </c>
      <c r="P248" t="s">
        <v>768</v>
      </c>
      <c r="Q248" s="391" t="str">
        <f t="shared" si="34"/>
        <v>06/30/2022-01/30/2023</v>
      </c>
    </row>
    <row r="249" spans="1:17">
      <c r="A249" s="18" t="s">
        <v>1807</v>
      </c>
      <c r="B249" s="18" t="s">
        <v>1702</v>
      </c>
      <c r="C249" s="17" t="str">
        <f t="shared" si="27"/>
        <v>07/15/1905 - 12/31/2023</v>
      </c>
      <c r="D249" s="17" t="str">
        <f t="shared" si="35"/>
        <v>03/31/2016 - 03/31/2024</v>
      </c>
      <c r="E249" s="16" t="str">
        <f t="shared" si="28"/>
        <v>Livingston</v>
      </c>
      <c r="F249" s="14">
        <v>41640</v>
      </c>
      <c r="G249" s="14">
        <v>45291</v>
      </c>
      <c r="H249">
        <f t="shared" si="29"/>
        <v>2014</v>
      </c>
      <c r="I249">
        <f t="shared" si="30"/>
        <v>2023</v>
      </c>
      <c r="J249" s="14">
        <v>42460</v>
      </c>
      <c r="K249" s="14">
        <v>45382</v>
      </c>
      <c r="L249">
        <f t="shared" si="31"/>
        <v>2016</v>
      </c>
      <c r="M249">
        <f t="shared" si="32"/>
        <v>2024</v>
      </c>
      <c r="N249" s="17" t="str">
        <f t="shared" si="33"/>
        <v>03/31/2016 - 03/31/2024</v>
      </c>
      <c r="O249" t="s">
        <v>1702</v>
      </c>
      <c r="Q249" s="391" t="str">
        <f t="shared" si="34"/>
        <v>01/01/2014-03/30/2016</v>
      </c>
    </row>
    <row r="250" spans="1:17">
      <c r="A250" s="18" t="s">
        <v>1808</v>
      </c>
      <c r="B250" s="18" t="s">
        <v>1766</v>
      </c>
      <c r="C250" s="17" t="str">
        <f t="shared" si="27"/>
        <v>07/15/1905 - 12/31/2023</v>
      </c>
      <c r="D250" s="17" t="str">
        <f t="shared" si="35"/>
        <v>12/31/2015 - 12/31/2023</v>
      </c>
      <c r="E250" s="16" t="str">
        <f t="shared" si="28"/>
        <v>Lodi</v>
      </c>
      <c r="F250" s="14">
        <v>41640</v>
      </c>
      <c r="G250" s="14">
        <v>45291</v>
      </c>
      <c r="H250">
        <f t="shared" si="29"/>
        <v>2014</v>
      </c>
      <c r="I250">
        <f t="shared" si="30"/>
        <v>2023</v>
      </c>
      <c r="J250" s="14">
        <v>42369</v>
      </c>
      <c r="K250" s="14">
        <v>45291</v>
      </c>
      <c r="L250">
        <f t="shared" si="31"/>
        <v>2015</v>
      </c>
      <c r="M250">
        <f t="shared" si="32"/>
        <v>2023</v>
      </c>
      <c r="N250" s="17" t="str">
        <f t="shared" si="33"/>
        <v>12/31/2015 - 12/31/2023</v>
      </c>
      <c r="O250" t="s">
        <v>1766</v>
      </c>
      <c r="Q250" s="391" t="str">
        <f t="shared" si="34"/>
        <v>01/01/2014-12/30/2015</v>
      </c>
    </row>
    <row r="251" spans="1:17">
      <c r="A251" s="18" t="s">
        <v>1474</v>
      </c>
      <c r="B251" s="18" t="s">
        <v>1681</v>
      </c>
      <c r="C251" s="17" t="str">
        <f t="shared" si="27"/>
        <v>07/21/1905 - 10/15/2029</v>
      </c>
      <c r="D251" s="17" t="str">
        <f t="shared" si="35"/>
        <v>10/15/2021 - 10/15/2029</v>
      </c>
      <c r="E251" s="16" t="str">
        <f t="shared" si="28"/>
        <v>Loma Linda</v>
      </c>
      <c r="F251" s="14">
        <v>44377</v>
      </c>
      <c r="G251" s="14">
        <v>47406</v>
      </c>
      <c r="H251">
        <f t="shared" si="29"/>
        <v>2021</v>
      </c>
      <c r="I251">
        <f t="shared" si="30"/>
        <v>2029</v>
      </c>
      <c r="J251" s="14">
        <v>44484</v>
      </c>
      <c r="K251" s="14">
        <v>47406</v>
      </c>
      <c r="L251">
        <f t="shared" si="31"/>
        <v>2021</v>
      </c>
      <c r="M251">
        <f t="shared" si="32"/>
        <v>2029</v>
      </c>
      <c r="N251" s="17" t="str">
        <f t="shared" si="33"/>
        <v>10/15/2021 - 10/15/2029</v>
      </c>
      <c r="O251" t="s">
        <v>1681</v>
      </c>
      <c r="P251" t="s">
        <v>768</v>
      </c>
      <c r="Q251" s="391" t="str">
        <f t="shared" si="34"/>
        <v>06/30/2021-10/14/2021</v>
      </c>
    </row>
    <row r="252" spans="1:17">
      <c r="A252" s="18" t="s">
        <v>1809</v>
      </c>
      <c r="B252" s="18" t="s">
        <v>1683</v>
      </c>
      <c r="C252" s="17" t="str">
        <f t="shared" si="27"/>
        <v>07/21/1905 - 10/15/2029</v>
      </c>
      <c r="D252" s="17" t="str">
        <f t="shared" si="35"/>
        <v>10/15/2021 - 10/15/2029</v>
      </c>
      <c r="E252" s="16" t="str">
        <f t="shared" si="28"/>
        <v>Lomita</v>
      </c>
      <c r="F252" s="14">
        <v>44377</v>
      </c>
      <c r="G252" s="14">
        <v>47406</v>
      </c>
      <c r="H252">
        <f t="shared" si="29"/>
        <v>2021</v>
      </c>
      <c r="I252">
        <f t="shared" si="30"/>
        <v>2029</v>
      </c>
      <c r="J252" s="14">
        <v>44484</v>
      </c>
      <c r="K252" s="14">
        <v>47406</v>
      </c>
      <c r="L252">
        <f t="shared" si="31"/>
        <v>2021</v>
      </c>
      <c r="M252">
        <f t="shared" si="32"/>
        <v>2029</v>
      </c>
      <c r="N252" s="17" t="str">
        <f t="shared" si="33"/>
        <v>10/15/2021 - 10/15/2029</v>
      </c>
      <c r="O252" t="s">
        <v>1683</v>
      </c>
      <c r="P252" t="s">
        <v>768</v>
      </c>
      <c r="Q252" s="391" t="str">
        <f t="shared" si="34"/>
        <v>06/30/2021-10/14/2021</v>
      </c>
    </row>
    <row r="253" spans="1:17">
      <c r="A253" s="18" t="s">
        <v>1810</v>
      </c>
      <c r="B253" s="18" t="s">
        <v>1723</v>
      </c>
      <c r="C253" s="17" t="str">
        <f t="shared" si="27"/>
        <v>07/23/1905 - 02/15/2031</v>
      </c>
      <c r="D253" s="17" t="str">
        <f t="shared" si="35"/>
        <v>02/15/2023 - 02/15/2031</v>
      </c>
      <c r="E253" s="16" t="str">
        <f t="shared" si="28"/>
        <v>Lompoc</v>
      </c>
      <c r="F253" s="14">
        <v>44742</v>
      </c>
      <c r="G253" s="14">
        <v>47894</v>
      </c>
      <c r="H253">
        <f t="shared" si="29"/>
        <v>2022</v>
      </c>
      <c r="I253">
        <f t="shared" si="30"/>
        <v>2031</v>
      </c>
      <c r="J253" s="14">
        <v>44972</v>
      </c>
      <c r="K253" s="14">
        <v>47894</v>
      </c>
      <c r="L253">
        <f t="shared" si="31"/>
        <v>2023</v>
      </c>
      <c r="M253">
        <f t="shared" si="32"/>
        <v>2031</v>
      </c>
      <c r="N253" s="17" t="str">
        <f t="shared" si="33"/>
        <v>02/15/2023 - 02/15/2031</v>
      </c>
      <c r="O253" t="s">
        <v>1723</v>
      </c>
      <c r="P253" t="s">
        <v>768</v>
      </c>
      <c r="Q253" s="391" t="str">
        <f t="shared" si="34"/>
        <v>06/30/2022-02/14/2023</v>
      </c>
    </row>
    <row r="254" spans="1:17">
      <c r="A254" s="18" t="s">
        <v>1475</v>
      </c>
      <c r="B254" s="18" t="s">
        <v>1683</v>
      </c>
      <c r="C254" s="17" t="str">
        <f t="shared" si="27"/>
        <v>07/21/1905 - 10/15/2029</v>
      </c>
      <c r="D254" s="17" t="str">
        <f t="shared" si="35"/>
        <v>10/15/2021 - 10/15/2029</v>
      </c>
      <c r="E254" s="16" t="str">
        <f t="shared" si="28"/>
        <v>Long Beach</v>
      </c>
      <c r="F254" s="14">
        <v>44377</v>
      </c>
      <c r="G254" s="14">
        <v>47406</v>
      </c>
      <c r="H254">
        <f t="shared" si="29"/>
        <v>2021</v>
      </c>
      <c r="I254">
        <f t="shared" si="30"/>
        <v>2029</v>
      </c>
      <c r="J254" s="14">
        <v>44484</v>
      </c>
      <c r="K254" s="14">
        <v>47406</v>
      </c>
      <c r="L254">
        <f t="shared" si="31"/>
        <v>2021</v>
      </c>
      <c r="M254">
        <f t="shared" si="32"/>
        <v>2029</v>
      </c>
      <c r="N254" s="17" t="str">
        <f t="shared" si="33"/>
        <v>10/15/2021 - 10/15/2029</v>
      </c>
      <c r="O254" t="s">
        <v>1683</v>
      </c>
      <c r="P254" t="s">
        <v>768</v>
      </c>
      <c r="Q254" s="391" t="str">
        <f t="shared" si="34"/>
        <v>06/30/2021-10/14/2021</v>
      </c>
    </row>
    <row r="255" spans="1:17">
      <c r="A255" s="18" t="s">
        <v>1811</v>
      </c>
      <c r="B255" s="18" t="s">
        <v>1704</v>
      </c>
      <c r="C255" s="17" t="str">
        <f t="shared" si="27"/>
        <v>07/21/1905 - 08/31/2029</v>
      </c>
      <c r="D255" s="17" t="str">
        <f t="shared" si="35"/>
        <v>05/15/2021 - 05/15/2029</v>
      </c>
      <c r="E255" s="16" t="str">
        <f t="shared" si="28"/>
        <v>Loomis</v>
      </c>
      <c r="F255" s="14">
        <v>44377</v>
      </c>
      <c r="G255" s="14">
        <v>47361</v>
      </c>
      <c r="H255">
        <f t="shared" si="29"/>
        <v>2021</v>
      </c>
      <c r="I255">
        <f t="shared" si="30"/>
        <v>2029</v>
      </c>
      <c r="J255" s="14">
        <v>44331</v>
      </c>
      <c r="K255" s="14">
        <v>47253</v>
      </c>
      <c r="L255">
        <f t="shared" si="31"/>
        <v>2021</v>
      </c>
      <c r="M255">
        <f t="shared" si="32"/>
        <v>2029</v>
      </c>
      <c r="N255" s="17" t="str">
        <f t="shared" si="33"/>
        <v>05/15/2021 - 05/15/2029</v>
      </c>
      <c r="O255" t="s">
        <v>1704</v>
      </c>
      <c r="P255" t="s">
        <v>768</v>
      </c>
      <c r="Q255" s="391" t="str">
        <f t="shared" si="34"/>
        <v>06/30/2021-05/14/2021</v>
      </c>
    </row>
    <row r="256" spans="1:17">
      <c r="A256" s="18" t="s">
        <v>1812</v>
      </c>
      <c r="B256" s="18" t="s">
        <v>1686</v>
      </c>
      <c r="C256" s="17" t="str">
        <f t="shared" si="27"/>
        <v>07/21/1905 - 10/15/2029</v>
      </c>
      <c r="D256" s="17" t="str">
        <f t="shared" si="35"/>
        <v>10/15/2021 - 10/15/2029</v>
      </c>
      <c r="E256" s="16" t="str">
        <f t="shared" si="28"/>
        <v>Los Alamitos</v>
      </c>
      <c r="F256" s="14">
        <v>44377</v>
      </c>
      <c r="G256" s="14">
        <v>47406</v>
      </c>
      <c r="H256">
        <f t="shared" si="29"/>
        <v>2021</v>
      </c>
      <c r="I256">
        <f t="shared" si="30"/>
        <v>2029</v>
      </c>
      <c r="J256" s="14">
        <v>44484</v>
      </c>
      <c r="K256" s="14">
        <v>47406</v>
      </c>
      <c r="L256">
        <f t="shared" si="31"/>
        <v>2021</v>
      </c>
      <c r="M256">
        <f t="shared" si="32"/>
        <v>2029</v>
      </c>
      <c r="N256" s="17" t="str">
        <f t="shared" si="33"/>
        <v>10/15/2021 - 10/15/2029</v>
      </c>
      <c r="O256" t="s">
        <v>1686</v>
      </c>
      <c r="P256" t="s">
        <v>768</v>
      </c>
      <c r="Q256" s="391" t="str">
        <f t="shared" si="34"/>
        <v>06/30/2021-10/14/2021</v>
      </c>
    </row>
    <row r="257" spans="1:17">
      <c r="A257" s="18" t="s">
        <v>1476</v>
      </c>
      <c r="B257" s="18" t="s">
        <v>1728</v>
      </c>
      <c r="C257" s="17" t="str">
        <f t="shared" si="27"/>
        <v>07/22/1905 - 12/31/2030</v>
      </c>
      <c r="D257" s="17" t="str">
        <f t="shared" si="35"/>
        <v>01/31/2023 - 01/31/2031</v>
      </c>
      <c r="E257" s="16" t="str">
        <f t="shared" si="28"/>
        <v>Los Altos</v>
      </c>
      <c r="F257" s="14">
        <v>44742</v>
      </c>
      <c r="G257" s="14">
        <v>47848</v>
      </c>
      <c r="H257">
        <f t="shared" si="29"/>
        <v>2022</v>
      </c>
      <c r="I257">
        <f t="shared" si="30"/>
        <v>2030</v>
      </c>
      <c r="J257" s="14">
        <v>44957</v>
      </c>
      <c r="K257" s="14">
        <v>47879</v>
      </c>
      <c r="L257">
        <f t="shared" si="31"/>
        <v>2023</v>
      </c>
      <c r="M257">
        <f t="shared" si="32"/>
        <v>2031</v>
      </c>
      <c r="N257" s="17" t="str">
        <f t="shared" si="33"/>
        <v>01/31/2023 - 01/31/2031</v>
      </c>
      <c r="O257" t="s">
        <v>1728</v>
      </c>
      <c r="P257" t="s">
        <v>768</v>
      </c>
      <c r="Q257" s="391" t="str">
        <f t="shared" si="34"/>
        <v>06/30/2022-01/30/2023</v>
      </c>
    </row>
    <row r="258" spans="1:17">
      <c r="A258" s="18" t="s">
        <v>1477</v>
      </c>
      <c r="B258" s="18" t="s">
        <v>1728</v>
      </c>
      <c r="C258" s="17" t="str">
        <f t="shared" ref="C258:C321" si="36">TEXT(I258,"mm/dd/yyyy")&amp;" - "&amp;TEXT(G258,"mm/dd/yyyy")</f>
        <v>07/22/1905 - 12/31/2030</v>
      </c>
      <c r="D258" s="17" t="str">
        <f t="shared" si="35"/>
        <v>01/31/2023 - 01/31/2031</v>
      </c>
      <c r="E258" s="16" t="str">
        <f t="shared" ref="E258:E321" si="37">(PROPER(A258))</f>
        <v>Los Altos Hills</v>
      </c>
      <c r="F258" s="14">
        <v>44742</v>
      </c>
      <c r="G258" s="14">
        <v>47848</v>
      </c>
      <c r="H258">
        <f t="shared" ref="H258:H321" si="38">YEAR(F258)</f>
        <v>2022</v>
      </c>
      <c r="I258">
        <f t="shared" ref="I258:I321" si="39">YEAR(G258)</f>
        <v>2030</v>
      </c>
      <c r="J258" s="14">
        <v>44957</v>
      </c>
      <c r="K258" s="14">
        <v>47879</v>
      </c>
      <c r="L258">
        <f t="shared" ref="L258:L321" si="40">YEAR(J258)</f>
        <v>2023</v>
      </c>
      <c r="M258">
        <f t="shared" ref="M258:M321" si="41">YEAR(K258)</f>
        <v>2031</v>
      </c>
      <c r="N258" s="17" t="str">
        <f t="shared" ref="N258:N321" si="42">TEXT(J258,"mm/dd/yyyy")&amp;" - "&amp;TEXT(K258,"mm/dd/yyyy")</f>
        <v>01/31/2023 - 01/31/2031</v>
      </c>
      <c r="O258" t="s">
        <v>1728</v>
      </c>
      <c r="P258" t="s">
        <v>768</v>
      </c>
      <c r="Q258" s="391" t="str">
        <f t="shared" ref="Q258:Q321" si="43">TEXT(F258,"mm/dd/yyyy")&amp;"-"&amp;TEXT(J258-1,"mm/dd/yyyy")</f>
        <v>06/30/2022-01/30/2023</v>
      </c>
    </row>
    <row r="259" spans="1:17">
      <c r="A259" s="18" t="s">
        <v>1478</v>
      </c>
      <c r="B259" s="18" t="s">
        <v>1683</v>
      </c>
      <c r="C259" s="17" t="str">
        <f t="shared" si="36"/>
        <v>07/21/1905 - 10/15/2029</v>
      </c>
      <c r="D259" s="17" t="str">
        <f t="shared" ref="D259:D322" si="44">TEXT(J259,"mm/dd/yyyy")&amp;" - "&amp;TEXT(K259,"mm/dd/yyyy")</f>
        <v>10/15/2021 - 10/15/2029</v>
      </c>
      <c r="E259" s="16" t="str">
        <f t="shared" si="37"/>
        <v>Los Angeles</v>
      </c>
      <c r="F259" s="14">
        <v>44377</v>
      </c>
      <c r="G259" s="14">
        <v>47406</v>
      </c>
      <c r="H259">
        <f t="shared" si="38"/>
        <v>2021</v>
      </c>
      <c r="I259">
        <f t="shared" si="39"/>
        <v>2029</v>
      </c>
      <c r="J259" s="14">
        <v>44484</v>
      </c>
      <c r="K259" s="14">
        <v>47406</v>
      </c>
      <c r="L259">
        <f t="shared" si="40"/>
        <v>2021</v>
      </c>
      <c r="M259">
        <f t="shared" si="41"/>
        <v>2029</v>
      </c>
      <c r="N259" s="17" t="str">
        <f t="shared" si="42"/>
        <v>10/15/2021 - 10/15/2029</v>
      </c>
      <c r="O259" t="s">
        <v>1683</v>
      </c>
      <c r="P259" t="s">
        <v>768</v>
      </c>
      <c r="Q259" s="391" t="str">
        <f t="shared" si="43"/>
        <v>06/30/2021-10/14/2021</v>
      </c>
    </row>
    <row r="260" spans="1:17">
      <c r="A260" s="18" t="str">
        <f>B260</f>
        <v>Los Angeles County - Unincorporated</v>
      </c>
      <c r="B260" s="18" t="s">
        <v>905</v>
      </c>
      <c r="C260" s="17" t="str">
        <f t="shared" si="36"/>
        <v>07/21/1905 - 10/15/2029</v>
      </c>
      <c r="D260" s="17" t="str">
        <f t="shared" si="44"/>
        <v>10/15/2021 - 10/15/2029</v>
      </c>
      <c r="E260" s="16" t="str">
        <f t="shared" si="37"/>
        <v>Los Angeles County - Unincorporated</v>
      </c>
      <c r="F260" s="14">
        <v>44377</v>
      </c>
      <c r="G260" s="14">
        <v>47406</v>
      </c>
      <c r="H260">
        <f t="shared" si="38"/>
        <v>2021</v>
      </c>
      <c r="I260">
        <f t="shared" si="39"/>
        <v>2029</v>
      </c>
      <c r="J260" s="14">
        <v>44484</v>
      </c>
      <c r="K260" s="14">
        <v>47406</v>
      </c>
      <c r="L260">
        <f t="shared" si="40"/>
        <v>2021</v>
      </c>
      <c r="M260">
        <f t="shared" si="41"/>
        <v>2029</v>
      </c>
      <c r="N260" s="17" t="str">
        <f t="shared" si="42"/>
        <v>10/15/2021 - 10/15/2029</v>
      </c>
      <c r="O260" t="s">
        <v>1683</v>
      </c>
      <c r="P260" t="s">
        <v>768</v>
      </c>
      <c r="Q260" s="391" t="str">
        <f t="shared" si="43"/>
        <v>06/30/2021-10/14/2021</v>
      </c>
    </row>
    <row r="261" spans="1:17">
      <c r="A261" s="18" t="s">
        <v>1813</v>
      </c>
      <c r="B261" s="18" t="s">
        <v>1702</v>
      </c>
      <c r="C261" s="17" t="str">
        <f t="shared" si="36"/>
        <v>07/15/1905 - 12/31/2023</v>
      </c>
      <c r="D261" s="17" t="str">
        <f t="shared" si="44"/>
        <v>03/31/2016 - 03/31/2024</v>
      </c>
      <c r="E261" s="16" t="str">
        <f t="shared" si="37"/>
        <v>Los Banos</v>
      </c>
      <c r="F261" s="14">
        <v>41640</v>
      </c>
      <c r="G261" s="14">
        <v>45291</v>
      </c>
      <c r="H261">
        <f t="shared" si="38"/>
        <v>2014</v>
      </c>
      <c r="I261">
        <f t="shared" si="39"/>
        <v>2023</v>
      </c>
      <c r="J261" s="14">
        <v>42460</v>
      </c>
      <c r="K261" s="14">
        <v>45382</v>
      </c>
      <c r="L261">
        <f t="shared" si="40"/>
        <v>2016</v>
      </c>
      <c r="M261">
        <f t="shared" si="41"/>
        <v>2024</v>
      </c>
      <c r="N261" s="17" t="str">
        <f t="shared" si="42"/>
        <v>03/31/2016 - 03/31/2024</v>
      </c>
      <c r="O261" t="s">
        <v>1702</v>
      </c>
      <c r="Q261" s="391" t="str">
        <f t="shared" si="43"/>
        <v>01/01/2014-03/30/2016</v>
      </c>
    </row>
    <row r="262" spans="1:17">
      <c r="A262" s="18" t="s">
        <v>1480</v>
      </c>
      <c r="B262" s="18" t="s">
        <v>1728</v>
      </c>
      <c r="C262" s="17" t="str">
        <f t="shared" si="36"/>
        <v>07/22/1905 - 12/31/2030</v>
      </c>
      <c r="D262" s="17" t="str">
        <f t="shared" si="44"/>
        <v>01/31/2023 - 01/31/2031</v>
      </c>
      <c r="E262" s="16" t="str">
        <f t="shared" si="37"/>
        <v>Los Gatos</v>
      </c>
      <c r="F262" s="14">
        <v>44742</v>
      </c>
      <c r="G262" s="14">
        <v>47848</v>
      </c>
      <c r="H262">
        <f t="shared" si="38"/>
        <v>2022</v>
      </c>
      <c r="I262">
        <f t="shared" si="39"/>
        <v>2030</v>
      </c>
      <c r="J262" s="14">
        <v>44957</v>
      </c>
      <c r="K262" s="14">
        <v>47879</v>
      </c>
      <c r="L262">
        <f t="shared" si="40"/>
        <v>2023</v>
      </c>
      <c r="M262">
        <f t="shared" si="41"/>
        <v>2031</v>
      </c>
      <c r="N262" s="17" t="str">
        <f t="shared" si="42"/>
        <v>01/31/2023 - 01/31/2031</v>
      </c>
      <c r="O262" t="s">
        <v>1728</v>
      </c>
      <c r="P262" t="s">
        <v>768</v>
      </c>
      <c r="Q262" s="391" t="str">
        <f t="shared" si="43"/>
        <v>06/30/2022-01/30/2023</v>
      </c>
    </row>
    <row r="263" spans="1:17">
      <c r="A263" s="18" t="s">
        <v>1814</v>
      </c>
      <c r="B263" s="18" t="s">
        <v>1815</v>
      </c>
      <c r="C263" s="17" t="str">
        <f t="shared" si="36"/>
        <v>07/19/1905 - 06/15/2027</v>
      </c>
      <c r="D263" s="17" t="str">
        <f t="shared" si="44"/>
        <v>08/31/2019 - 08/31/2024</v>
      </c>
      <c r="E263" s="16" t="str">
        <f t="shared" si="37"/>
        <v>Loyalton</v>
      </c>
      <c r="F263" s="14">
        <v>43466</v>
      </c>
      <c r="G263" s="14">
        <v>46553</v>
      </c>
      <c r="H263">
        <f t="shared" si="38"/>
        <v>2019</v>
      </c>
      <c r="I263">
        <f t="shared" si="39"/>
        <v>2027</v>
      </c>
      <c r="J263" s="14">
        <v>43708</v>
      </c>
      <c r="K263" s="14">
        <v>45535</v>
      </c>
      <c r="L263">
        <f t="shared" si="40"/>
        <v>2019</v>
      </c>
      <c r="M263">
        <f t="shared" si="41"/>
        <v>2024</v>
      </c>
      <c r="N263" s="17" t="str">
        <f t="shared" si="42"/>
        <v>08/31/2019 - 08/31/2024</v>
      </c>
      <c r="O263" t="s">
        <v>1815</v>
      </c>
      <c r="P263" s="14" t="s">
        <v>768</v>
      </c>
      <c r="Q263" s="391" t="str">
        <f t="shared" si="43"/>
        <v>01/01/2019-08/30/2019</v>
      </c>
    </row>
    <row r="264" spans="1:17">
      <c r="A264" s="18" t="s">
        <v>1481</v>
      </c>
      <c r="B264" s="18" t="s">
        <v>1683</v>
      </c>
      <c r="C264" s="17" t="str">
        <f t="shared" si="36"/>
        <v>07/21/1905 - 10/15/2029</v>
      </c>
      <c r="D264" s="17" t="str">
        <f t="shared" si="44"/>
        <v>10/15/2021 - 10/15/2029</v>
      </c>
      <c r="E264" s="16" t="str">
        <f t="shared" si="37"/>
        <v>Lynwood</v>
      </c>
      <c r="F264" s="14">
        <v>44377</v>
      </c>
      <c r="G264" s="14">
        <v>47406</v>
      </c>
      <c r="H264">
        <f t="shared" si="38"/>
        <v>2021</v>
      </c>
      <c r="I264">
        <f t="shared" si="39"/>
        <v>2029</v>
      </c>
      <c r="J264" s="14">
        <v>44484</v>
      </c>
      <c r="K264" s="14">
        <v>47406</v>
      </c>
      <c r="L264">
        <f t="shared" si="40"/>
        <v>2021</v>
      </c>
      <c r="M264">
        <f t="shared" si="41"/>
        <v>2029</v>
      </c>
      <c r="N264" s="17" t="str">
        <f t="shared" si="42"/>
        <v>10/15/2021 - 10/15/2029</v>
      </c>
      <c r="O264" t="s">
        <v>1683</v>
      </c>
      <c r="P264" t="s">
        <v>768</v>
      </c>
      <c r="Q264" s="391" t="str">
        <f t="shared" si="43"/>
        <v>06/30/2021-10/14/2021</v>
      </c>
    </row>
    <row r="265" spans="1:17">
      <c r="A265" s="18" t="s">
        <v>1816</v>
      </c>
      <c r="B265" s="18" t="s">
        <v>1738</v>
      </c>
      <c r="C265" s="17" t="str">
        <f t="shared" si="36"/>
        <v>07/15/1905 - 12/31/2023</v>
      </c>
      <c r="D265" s="17" t="str">
        <f t="shared" si="44"/>
        <v>01/31/2016 - 01/31/2024</v>
      </c>
      <c r="E265" s="16" t="str">
        <f t="shared" si="37"/>
        <v>Madera</v>
      </c>
      <c r="F265" s="14">
        <v>41640</v>
      </c>
      <c r="G265" s="14">
        <v>45291</v>
      </c>
      <c r="H265">
        <f t="shared" si="38"/>
        <v>2014</v>
      </c>
      <c r="I265">
        <f t="shared" si="39"/>
        <v>2023</v>
      </c>
      <c r="J265" s="14">
        <v>42400</v>
      </c>
      <c r="K265" s="14">
        <v>45322</v>
      </c>
      <c r="L265">
        <f t="shared" si="40"/>
        <v>2016</v>
      </c>
      <c r="M265">
        <f t="shared" si="41"/>
        <v>2024</v>
      </c>
      <c r="N265" s="17" t="str">
        <f t="shared" si="42"/>
        <v>01/31/2016 - 01/31/2024</v>
      </c>
      <c r="O265" t="s">
        <v>1738</v>
      </c>
      <c r="Q265" s="391" t="str">
        <f t="shared" si="43"/>
        <v>01/01/2014-01/30/2016</v>
      </c>
    </row>
    <row r="266" spans="1:17">
      <c r="A266" s="18" t="str">
        <f>B266</f>
        <v>Madera County - Unincorporated</v>
      </c>
      <c r="B266" s="18" t="s">
        <v>1247</v>
      </c>
      <c r="C266" s="17" t="str">
        <f t="shared" si="36"/>
        <v>07/15/1905 - 12/31/2023</v>
      </c>
      <c r="D266" s="17" t="str">
        <f t="shared" si="44"/>
        <v>01/31/2016 - 01/31/2024</v>
      </c>
      <c r="E266" s="16" t="str">
        <f t="shared" si="37"/>
        <v>Madera County - Unincorporated</v>
      </c>
      <c r="F266" s="14">
        <v>41640</v>
      </c>
      <c r="G266" s="14">
        <v>45291</v>
      </c>
      <c r="H266">
        <f t="shared" si="38"/>
        <v>2014</v>
      </c>
      <c r="I266">
        <f t="shared" si="39"/>
        <v>2023</v>
      </c>
      <c r="J266" s="14">
        <v>42400</v>
      </c>
      <c r="K266" s="14">
        <v>45322</v>
      </c>
      <c r="L266">
        <f t="shared" si="40"/>
        <v>2016</v>
      </c>
      <c r="M266">
        <f t="shared" si="41"/>
        <v>2024</v>
      </c>
      <c r="N266" s="17" t="str">
        <f t="shared" si="42"/>
        <v>01/31/2016 - 01/31/2024</v>
      </c>
      <c r="O266" t="s">
        <v>1738</v>
      </c>
      <c r="Q266" s="391" t="str">
        <f t="shared" si="43"/>
        <v>01/01/2014-01/30/2016</v>
      </c>
    </row>
    <row r="267" spans="1:17">
      <c r="A267" s="18" t="s">
        <v>1482</v>
      </c>
      <c r="B267" s="18" t="s">
        <v>1683</v>
      </c>
      <c r="C267" s="17" t="str">
        <f t="shared" si="36"/>
        <v>07/21/1905 - 10/15/2029</v>
      </c>
      <c r="D267" s="17" t="str">
        <f t="shared" si="44"/>
        <v>10/15/2021 - 10/15/2029</v>
      </c>
      <c r="E267" s="16" t="str">
        <f t="shared" si="37"/>
        <v>Malibu</v>
      </c>
      <c r="F267" s="14">
        <v>44377</v>
      </c>
      <c r="G267" s="14">
        <v>47406</v>
      </c>
      <c r="H267">
        <f t="shared" si="38"/>
        <v>2021</v>
      </c>
      <c r="I267">
        <f t="shared" si="39"/>
        <v>2029</v>
      </c>
      <c r="J267" s="14">
        <v>44484</v>
      </c>
      <c r="K267" s="14">
        <v>47406</v>
      </c>
      <c r="L267">
        <f t="shared" si="40"/>
        <v>2021</v>
      </c>
      <c r="M267">
        <f t="shared" si="41"/>
        <v>2029</v>
      </c>
      <c r="N267" s="17" t="str">
        <f t="shared" si="42"/>
        <v>10/15/2021 - 10/15/2029</v>
      </c>
      <c r="O267" t="s">
        <v>1683</v>
      </c>
      <c r="P267" t="s">
        <v>768</v>
      </c>
      <c r="Q267" s="391" t="str">
        <f t="shared" si="43"/>
        <v>06/30/2021-10/14/2021</v>
      </c>
    </row>
    <row r="268" spans="1:17">
      <c r="A268" s="18" t="s">
        <v>1483</v>
      </c>
      <c r="B268" s="18" t="s">
        <v>1817</v>
      </c>
      <c r="C268" s="17" t="str">
        <f t="shared" si="36"/>
        <v>07/19/1905 - 08/15/2027</v>
      </c>
      <c r="D268" s="17" t="str">
        <f t="shared" si="44"/>
        <v>08/15/2019 - 08/15/2027</v>
      </c>
      <c r="E268" s="16" t="str">
        <f t="shared" si="37"/>
        <v>Mammoth Lakes</v>
      </c>
      <c r="F268" s="14">
        <v>43466</v>
      </c>
      <c r="G268" s="14">
        <v>46614</v>
      </c>
      <c r="H268">
        <f t="shared" si="38"/>
        <v>2019</v>
      </c>
      <c r="I268">
        <f t="shared" si="39"/>
        <v>2027</v>
      </c>
      <c r="J268" s="14">
        <v>43692</v>
      </c>
      <c r="K268" s="14">
        <v>46614</v>
      </c>
      <c r="L268">
        <f t="shared" si="40"/>
        <v>2019</v>
      </c>
      <c r="M268">
        <f t="shared" si="41"/>
        <v>2027</v>
      </c>
      <c r="N268" s="17" t="str">
        <f t="shared" si="42"/>
        <v>08/15/2019 - 08/15/2027</v>
      </c>
      <c r="O268" t="s">
        <v>1817</v>
      </c>
      <c r="P268" s="14" t="s">
        <v>768</v>
      </c>
      <c r="Q268" s="391" t="str">
        <f t="shared" si="43"/>
        <v>01/01/2019-08/14/2019</v>
      </c>
    </row>
    <row r="269" spans="1:17">
      <c r="A269" s="18" t="s">
        <v>1484</v>
      </c>
      <c r="B269" s="18" t="s">
        <v>1683</v>
      </c>
      <c r="C269" s="17" t="str">
        <f t="shared" si="36"/>
        <v>07/21/1905 - 10/15/2029</v>
      </c>
      <c r="D269" s="17" t="str">
        <f t="shared" si="44"/>
        <v>10/15/2021 - 10/15/2029</v>
      </c>
      <c r="E269" s="16" t="str">
        <f t="shared" si="37"/>
        <v>Manhattan Beach</v>
      </c>
      <c r="F269" s="14">
        <v>44377</v>
      </c>
      <c r="G269" s="14">
        <v>47406</v>
      </c>
      <c r="H269">
        <f t="shared" si="38"/>
        <v>2021</v>
      </c>
      <c r="I269">
        <f t="shared" si="39"/>
        <v>2029</v>
      </c>
      <c r="J269" s="14">
        <v>44484</v>
      </c>
      <c r="K269" s="14">
        <v>47406</v>
      </c>
      <c r="L269">
        <f t="shared" si="40"/>
        <v>2021</v>
      </c>
      <c r="M269">
        <f t="shared" si="41"/>
        <v>2029</v>
      </c>
      <c r="N269" s="17" t="str">
        <f t="shared" si="42"/>
        <v>10/15/2021 - 10/15/2029</v>
      </c>
      <c r="O269" t="s">
        <v>1683</v>
      </c>
      <c r="P269" t="s">
        <v>768</v>
      </c>
      <c r="Q269" s="391" t="str">
        <f t="shared" si="43"/>
        <v>06/30/2021-10/14/2021</v>
      </c>
    </row>
    <row r="270" spans="1:17">
      <c r="A270" s="18" t="s">
        <v>1818</v>
      </c>
      <c r="B270" s="18" t="s">
        <v>1766</v>
      </c>
      <c r="C270" s="17" t="str">
        <f t="shared" si="36"/>
        <v>07/15/1905 - 12/31/2023</v>
      </c>
      <c r="D270" s="17" t="str">
        <f t="shared" si="44"/>
        <v>12/31/2015 - 12/31/2023</v>
      </c>
      <c r="E270" s="16" t="str">
        <f t="shared" si="37"/>
        <v>Manteca</v>
      </c>
      <c r="F270" s="14">
        <v>41640</v>
      </c>
      <c r="G270" s="14">
        <v>45291</v>
      </c>
      <c r="H270">
        <f t="shared" si="38"/>
        <v>2014</v>
      </c>
      <c r="I270">
        <f t="shared" si="39"/>
        <v>2023</v>
      </c>
      <c r="J270" s="14">
        <v>42369</v>
      </c>
      <c r="K270" s="14">
        <v>45291</v>
      </c>
      <c r="L270">
        <f t="shared" si="40"/>
        <v>2015</v>
      </c>
      <c r="M270">
        <f t="shared" si="41"/>
        <v>2023</v>
      </c>
      <c r="N270" s="17" t="str">
        <f t="shared" si="42"/>
        <v>12/31/2015 - 12/31/2023</v>
      </c>
      <c r="O270" t="s">
        <v>1766</v>
      </c>
      <c r="Q270" s="391" t="str">
        <f t="shared" si="43"/>
        <v>01/01/2014-12/30/2015</v>
      </c>
    </row>
    <row r="271" spans="1:17">
      <c r="A271" s="18" t="s">
        <v>1819</v>
      </c>
      <c r="B271" s="18" t="s">
        <v>1699</v>
      </c>
      <c r="C271" s="17" t="str">
        <f t="shared" si="36"/>
        <v>07/15/1905 - 12/31/2023</v>
      </c>
      <c r="D271" s="17" t="str">
        <f t="shared" si="44"/>
        <v>12/31/2015 - 12/31/2023</v>
      </c>
      <c r="E271" s="16" t="str">
        <f t="shared" si="37"/>
        <v>Maricopa</v>
      </c>
      <c r="F271" s="14">
        <v>41275</v>
      </c>
      <c r="G271" s="14">
        <v>45291</v>
      </c>
      <c r="H271">
        <f t="shared" si="38"/>
        <v>2013</v>
      </c>
      <c r="I271">
        <f t="shared" si="39"/>
        <v>2023</v>
      </c>
      <c r="J271" s="14">
        <v>42369</v>
      </c>
      <c r="K271" s="14">
        <v>45291</v>
      </c>
      <c r="L271">
        <f t="shared" si="40"/>
        <v>2015</v>
      </c>
      <c r="M271">
        <f t="shared" si="41"/>
        <v>2023</v>
      </c>
      <c r="N271" s="17" t="str">
        <f t="shared" si="42"/>
        <v>12/31/2015 - 12/31/2023</v>
      </c>
      <c r="O271" t="s">
        <v>1699</v>
      </c>
      <c r="Q271" s="391" t="str">
        <f t="shared" si="43"/>
        <v>01/01/2013-12/30/2015</v>
      </c>
    </row>
    <row r="272" spans="1:17">
      <c r="A272" s="18" t="str">
        <f>B272</f>
        <v>Marin County - Unincorporated</v>
      </c>
      <c r="B272" s="18" t="s">
        <v>1234</v>
      </c>
      <c r="C272" s="17" t="str">
        <f t="shared" si="36"/>
        <v>07/22/1905 - 12/31/2030</v>
      </c>
      <c r="D272" s="17" t="str">
        <f t="shared" si="44"/>
        <v>01/31/2023 - 01/31/2031</v>
      </c>
      <c r="E272" s="16" t="str">
        <f t="shared" si="37"/>
        <v>Marin County - Unincorporated</v>
      </c>
      <c r="F272" s="14">
        <v>44742</v>
      </c>
      <c r="G272" s="14">
        <v>47848</v>
      </c>
      <c r="H272">
        <f t="shared" si="38"/>
        <v>2022</v>
      </c>
      <c r="I272">
        <f t="shared" si="39"/>
        <v>2030</v>
      </c>
      <c r="J272" s="14">
        <v>44957</v>
      </c>
      <c r="K272" s="14">
        <v>47879</v>
      </c>
      <c r="L272">
        <f t="shared" si="40"/>
        <v>2023</v>
      </c>
      <c r="M272">
        <f t="shared" si="41"/>
        <v>2031</v>
      </c>
      <c r="N272" s="17" t="str">
        <f t="shared" si="42"/>
        <v>01/31/2023 - 01/31/2031</v>
      </c>
      <c r="O272" t="s">
        <v>1714</v>
      </c>
      <c r="P272" t="s">
        <v>768</v>
      </c>
      <c r="Q272" s="391" t="str">
        <f t="shared" si="43"/>
        <v>06/30/2022-01/30/2023</v>
      </c>
    </row>
    <row r="273" spans="1:17">
      <c r="A273" s="18" t="s">
        <v>1820</v>
      </c>
      <c r="B273" s="18" t="s">
        <v>1733</v>
      </c>
      <c r="C273" s="17" t="str">
        <f t="shared" si="36"/>
        <v>07/15/1905 - 12/31/2023</v>
      </c>
      <c r="D273" s="17" t="str">
        <f t="shared" si="44"/>
        <v>12/31/2015 - 12/31/2023</v>
      </c>
      <c r="E273" s="16" t="str">
        <f t="shared" si="37"/>
        <v>Marina</v>
      </c>
      <c r="F273" s="14">
        <v>41640</v>
      </c>
      <c r="G273" s="14">
        <v>45291</v>
      </c>
      <c r="H273">
        <f t="shared" si="38"/>
        <v>2014</v>
      </c>
      <c r="I273">
        <f t="shared" si="39"/>
        <v>2023</v>
      </c>
      <c r="J273" s="14">
        <v>42369</v>
      </c>
      <c r="K273" s="14">
        <v>45291</v>
      </c>
      <c r="L273">
        <f t="shared" si="40"/>
        <v>2015</v>
      </c>
      <c r="M273">
        <f t="shared" si="41"/>
        <v>2023</v>
      </c>
      <c r="N273" s="17" t="str">
        <f t="shared" si="42"/>
        <v>12/31/2015 - 12/31/2023</v>
      </c>
      <c r="O273" t="s">
        <v>1733</v>
      </c>
      <c r="Q273" s="391" t="str">
        <f t="shared" si="43"/>
        <v>01/01/2014-12/30/2015</v>
      </c>
    </row>
    <row r="274" spans="1:17">
      <c r="A274" s="18" t="str">
        <f>B274</f>
        <v>Mariposa county - Unincorporated</v>
      </c>
      <c r="B274" s="18" t="s">
        <v>1821</v>
      </c>
      <c r="C274" s="17" t="str">
        <f t="shared" si="36"/>
        <v>07/19/1905 - 06/15/2027</v>
      </c>
      <c r="D274" s="17" t="str">
        <f t="shared" si="44"/>
        <v>08/31/2019 - 08/31/2024</v>
      </c>
      <c r="E274" s="16" t="str">
        <f t="shared" si="37"/>
        <v>Mariposa County - Unincorporated</v>
      </c>
      <c r="F274" s="14">
        <v>43466</v>
      </c>
      <c r="G274" s="14">
        <v>46553</v>
      </c>
      <c r="H274">
        <f t="shared" si="38"/>
        <v>2019</v>
      </c>
      <c r="I274">
        <f t="shared" si="39"/>
        <v>2027</v>
      </c>
      <c r="J274" s="14">
        <v>43708</v>
      </c>
      <c r="K274" s="14">
        <v>45535</v>
      </c>
      <c r="L274">
        <f t="shared" si="40"/>
        <v>2019</v>
      </c>
      <c r="M274">
        <f t="shared" si="41"/>
        <v>2024</v>
      </c>
      <c r="N274" s="17" t="str">
        <f t="shared" si="42"/>
        <v>08/31/2019 - 08/31/2024</v>
      </c>
      <c r="O274" t="s">
        <v>1822</v>
      </c>
      <c r="P274" s="14" t="s">
        <v>768</v>
      </c>
      <c r="Q274" s="391" t="str">
        <f t="shared" si="43"/>
        <v>01/01/2019-08/30/2019</v>
      </c>
    </row>
    <row r="275" spans="1:17">
      <c r="A275" s="18" t="s">
        <v>1487</v>
      </c>
      <c r="B275" s="18" t="s">
        <v>1695</v>
      </c>
      <c r="C275" s="17" t="str">
        <f t="shared" si="36"/>
        <v>07/22/1905 - 12/31/2030</v>
      </c>
      <c r="D275" s="17" t="str">
        <f t="shared" si="44"/>
        <v>01/31/2023 - 01/31/2031</v>
      </c>
      <c r="E275" s="16" t="str">
        <f t="shared" si="37"/>
        <v>Martinez</v>
      </c>
      <c r="F275" s="14">
        <v>44742</v>
      </c>
      <c r="G275" s="14">
        <v>47848</v>
      </c>
      <c r="H275">
        <f t="shared" si="38"/>
        <v>2022</v>
      </c>
      <c r="I275">
        <f t="shared" si="39"/>
        <v>2030</v>
      </c>
      <c r="J275" s="14">
        <v>44957</v>
      </c>
      <c r="K275" s="14">
        <v>47879</v>
      </c>
      <c r="L275">
        <f t="shared" si="40"/>
        <v>2023</v>
      </c>
      <c r="M275">
        <f t="shared" si="41"/>
        <v>2031</v>
      </c>
      <c r="N275" s="17" t="str">
        <f t="shared" si="42"/>
        <v>01/31/2023 - 01/31/2031</v>
      </c>
      <c r="O275" t="s">
        <v>1695</v>
      </c>
      <c r="P275" t="s">
        <v>768</v>
      </c>
      <c r="Q275" s="391" t="str">
        <f t="shared" si="43"/>
        <v>06/30/2022-01/30/2023</v>
      </c>
    </row>
    <row r="276" spans="1:17">
      <c r="A276" s="18" t="s">
        <v>1823</v>
      </c>
      <c r="B276" s="18" t="s">
        <v>1824</v>
      </c>
      <c r="C276" s="17" t="str">
        <f t="shared" si="36"/>
        <v>07/21/1905 - 08/31/2029</v>
      </c>
      <c r="D276" s="17" t="str">
        <f t="shared" si="44"/>
        <v>05/15/2021 - 05/15/2029</v>
      </c>
      <c r="E276" s="16" t="str">
        <f t="shared" si="37"/>
        <v>Marysville</v>
      </c>
      <c r="F276" s="14">
        <v>44377</v>
      </c>
      <c r="G276" s="14">
        <v>47361</v>
      </c>
      <c r="H276">
        <f t="shared" si="38"/>
        <v>2021</v>
      </c>
      <c r="I276">
        <f t="shared" si="39"/>
        <v>2029</v>
      </c>
      <c r="J276" s="14">
        <v>44331</v>
      </c>
      <c r="K276" s="14">
        <v>47253</v>
      </c>
      <c r="L276">
        <f t="shared" si="40"/>
        <v>2021</v>
      </c>
      <c r="M276">
        <f t="shared" si="41"/>
        <v>2029</v>
      </c>
      <c r="N276" s="17" t="str">
        <f t="shared" si="42"/>
        <v>05/15/2021 - 05/15/2029</v>
      </c>
      <c r="O276" t="s">
        <v>1824</v>
      </c>
      <c r="P276" t="s">
        <v>768</v>
      </c>
      <c r="Q276" s="391" t="str">
        <f t="shared" si="43"/>
        <v>06/30/2021-05/14/2021</v>
      </c>
    </row>
    <row r="277" spans="1:17">
      <c r="A277" s="18" t="s">
        <v>1825</v>
      </c>
      <c r="B277" s="18" t="s">
        <v>1683</v>
      </c>
      <c r="C277" s="17" t="str">
        <f t="shared" si="36"/>
        <v>07/21/1905 - 10/15/2029</v>
      </c>
      <c r="D277" s="17" t="str">
        <f t="shared" si="44"/>
        <v>10/15/2021 - 10/15/2029</v>
      </c>
      <c r="E277" s="16" t="str">
        <f t="shared" si="37"/>
        <v>Maywood</v>
      </c>
      <c r="F277" s="14">
        <v>44377</v>
      </c>
      <c r="G277" s="14">
        <v>47406</v>
      </c>
      <c r="H277">
        <f t="shared" si="38"/>
        <v>2021</v>
      </c>
      <c r="I277">
        <f t="shared" si="39"/>
        <v>2029</v>
      </c>
      <c r="J277" s="14">
        <v>44484</v>
      </c>
      <c r="K277" s="14">
        <v>47406</v>
      </c>
      <c r="L277">
        <f t="shared" si="40"/>
        <v>2021</v>
      </c>
      <c r="M277">
        <f t="shared" si="41"/>
        <v>2029</v>
      </c>
      <c r="N277" s="17" t="str">
        <f t="shared" si="42"/>
        <v>10/15/2021 - 10/15/2029</v>
      </c>
      <c r="O277" t="s">
        <v>1683</v>
      </c>
      <c r="P277" t="s">
        <v>768</v>
      </c>
      <c r="Q277" s="391" t="str">
        <f t="shared" si="43"/>
        <v>06/30/2021-10/14/2021</v>
      </c>
    </row>
    <row r="278" spans="1:17">
      <c r="A278" s="18" t="s">
        <v>1826</v>
      </c>
      <c r="B278" s="18" t="s">
        <v>1699</v>
      </c>
      <c r="C278" s="17" t="str">
        <f t="shared" si="36"/>
        <v>07/15/1905 - 12/31/2023</v>
      </c>
      <c r="D278" s="17" t="str">
        <f t="shared" si="44"/>
        <v>12/31/2015 - 12/31/2023</v>
      </c>
      <c r="E278" s="16" t="str">
        <f t="shared" si="37"/>
        <v>Mcfarland</v>
      </c>
      <c r="F278" s="14">
        <v>41275</v>
      </c>
      <c r="G278" s="14">
        <v>45291</v>
      </c>
      <c r="H278">
        <f t="shared" si="38"/>
        <v>2013</v>
      </c>
      <c r="I278">
        <f t="shared" si="39"/>
        <v>2023</v>
      </c>
      <c r="J278" s="14">
        <v>42369</v>
      </c>
      <c r="K278" s="14">
        <v>45291</v>
      </c>
      <c r="L278">
        <f t="shared" si="40"/>
        <v>2015</v>
      </c>
      <c r="M278">
        <f t="shared" si="41"/>
        <v>2023</v>
      </c>
      <c r="N278" s="17" t="str">
        <f t="shared" si="42"/>
        <v>12/31/2015 - 12/31/2023</v>
      </c>
      <c r="O278" t="s">
        <v>1699</v>
      </c>
      <c r="Q278" s="391" t="str">
        <f t="shared" si="43"/>
        <v>01/01/2013-12/30/2015</v>
      </c>
    </row>
    <row r="279" spans="1:17">
      <c r="A279" s="18" t="str">
        <f>B279</f>
        <v>Mendocino County - Unincorporated</v>
      </c>
      <c r="B279" s="18" t="s">
        <v>842</v>
      </c>
      <c r="C279" s="17" t="str">
        <f t="shared" si="36"/>
        <v>07/19/1905 - 08/15/2027</v>
      </c>
      <c r="D279" s="17" t="str">
        <f t="shared" si="44"/>
        <v>08/15/2019 - 08/15/2027</v>
      </c>
      <c r="E279" s="16" t="str">
        <f t="shared" si="37"/>
        <v>Mendocino County - Unincorporated</v>
      </c>
      <c r="F279" s="14">
        <v>43466</v>
      </c>
      <c r="G279" s="14">
        <v>46614</v>
      </c>
      <c r="H279">
        <f t="shared" si="38"/>
        <v>2019</v>
      </c>
      <c r="I279">
        <f t="shared" si="39"/>
        <v>2027</v>
      </c>
      <c r="J279" s="14">
        <v>43692</v>
      </c>
      <c r="K279" s="14">
        <v>46614</v>
      </c>
      <c r="L279">
        <f t="shared" si="40"/>
        <v>2019</v>
      </c>
      <c r="M279">
        <f t="shared" si="41"/>
        <v>2027</v>
      </c>
      <c r="N279" s="17" t="str">
        <f t="shared" si="42"/>
        <v>08/15/2019 - 08/15/2027</v>
      </c>
      <c r="O279" t="s">
        <v>1771</v>
      </c>
      <c r="P279" s="14" t="s">
        <v>768</v>
      </c>
      <c r="Q279" s="391" t="str">
        <f t="shared" si="43"/>
        <v>01/01/2019-08/14/2019</v>
      </c>
    </row>
    <row r="280" spans="1:17">
      <c r="A280" s="18" t="s">
        <v>1827</v>
      </c>
      <c r="B280" s="18" t="s">
        <v>1744</v>
      </c>
      <c r="C280" s="17" t="str">
        <f t="shared" si="36"/>
        <v>07/15/1905 - 12/31/2023</v>
      </c>
      <c r="D280" s="17" t="str">
        <f t="shared" si="44"/>
        <v>12/31/2015 - 12/31/2023</v>
      </c>
      <c r="E280" s="16" t="str">
        <f t="shared" si="37"/>
        <v>Mendota</v>
      </c>
      <c r="F280" s="14">
        <v>41275</v>
      </c>
      <c r="G280" s="14">
        <v>45291</v>
      </c>
      <c r="H280">
        <f t="shared" si="38"/>
        <v>2013</v>
      </c>
      <c r="I280">
        <f t="shared" si="39"/>
        <v>2023</v>
      </c>
      <c r="J280" s="14">
        <v>42369</v>
      </c>
      <c r="K280" s="14">
        <v>45291</v>
      </c>
      <c r="L280">
        <f t="shared" si="40"/>
        <v>2015</v>
      </c>
      <c r="M280">
        <f t="shared" si="41"/>
        <v>2023</v>
      </c>
      <c r="N280" s="17" t="str">
        <f t="shared" si="42"/>
        <v>12/31/2015 - 12/31/2023</v>
      </c>
      <c r="O280" t="s">
        <v>1744</v>
      </c>
      <c r="Q280" s="391" t="str">
        <f t="shared" si="43"/>
        <v>01/01/2013-12/30/2015</v>
      </c>
    </row>
    <row r="281" spans="1:17">
      <c r="A281" s="18" t="s">
        <v>1489</v>
      </c>
      <c r="B281" s="18" t="s">
        <v>1710</v>
      </c>
      <c r="C281" s="17" t="str">
        <f t="shared" si="36"/>
        <v>07/21/1905 - 10/15/2029</v>
      </c>
      <c r="D281" s="17" t="str">
        <f t="shared" si="44"/>
        <v>10/15/2021 - 10/15/2029</v>
      </c>
      <c r="E281" s="16" t="str">
        <f t="shared" si="37"/>
        <v>Menifee</v>
      </c>
      <c r="F281" s="14">
        <v>44377</v>
      </c>
      <c r="G281" s="14">
        <v>47406</v>
      </c>
      <c r="H281">
        <f t="shared" si="38"/>
        <v>2021</v>
      </c>
      <c r="I281">
        <f t="shared" si="39"/>
        <v>2029</v>
      </c>
      <c r="J281" s="14">
        <v>44484</v>
      </c>
      <c r="K281" s="14">
        <v>47406</v>
      </c>
      <c r="L281">
        <f t="shared" si="40"/>
        <v>2021</v>
      </c>
      <c r="M281">
        <f t="shared" si="41"/>
        <v>2029</v>
      </c>
      <c r="N281" s="17" t="str">
        <f t="shared" si="42"/>
        <v>10/15/2021 - 10/15/2029</v>
      </c>
      <c r="O281" t="s">
        <v>1710</v>
      </c>
      <c r="P281" t="s">
        <v>768</v>
      </c>
      <c r="Q281" s="391" t="str">
        <f t="shared" si="43"/>
        <v>06/30/2021-10/14/2021</v>
      </c>
    </row>
    <row r="282" spans="1:17">
      <c r="A282" s="18" t="s">
        <v>1490</v>
      </c>
      <c r="B282" s="18" t="s">
        <v>1700</v>
      </c>
      <c r="C282" s="17" t="str">
        <f t="shared" si="36"/>
        <v>07/22/1905 - 12/31/2030</v>
      </c>
      <c r="D282" s="17" t="str">
        <f t="shared" si="44"/>
        <v>01/31/2023 - 01/31/2031</v>
      </c>
      <c r="E282" s="16" t="str">
        <f t="shared" si="37"/>
        <v>Menlo Park</v>
      </c>
      <c r="F282" s="14">
        <v>44742</v>
      </c>
      <c r="G282" s="14">
        <v>47848</v>
      </c>
      <c r="H282">
        <f t="shared" si="38"/>
        <v>2022</v>
      </c>
      <c r="I282">
        <f t="shared" si="39"/>
        <v>2030</v>
      </c>
      <c r="J282" s="14">
        <v>44957</v>
      </c>
      <c r="K282" s="14">
        <v>47879</v>
      </c>
      <c r="L282">
        <f t="shared" si="40"/>
        <v>2023</v>
      </c>
      <c r="M282">
        <f t="shared" si="41"/>
        <v>2031</v>
      </c>
      <c r="N282" s="17" t="str">
        <f t="shared" si="42"/>
        <v>01/31/2023 - 01/31/2031</v>
      </c>
      <c r="O282" t="s">
        <v>1700</v>
      </c>
      <c r="P282" t="s">
        <v>768</v>
      </c>
      <c r="Q282" s="391" t="str">
        <f t="shared" si="43"/>
        <v>06/30/2022-01/30/2023</v>
      </c>
    </row>
    <row r="283" spans="1:17">
      <c r="A283" s="18" t="s">
        <v>1828</v>
      </c>
      <c r="B283" s="18" t="s">
        <v>1702</v>
      </c>
      <c r="C283" s="17" t="str">
        <f t="shared" si="36"/>
        <v>07/15/1905 - 12/31/2023</v>
      </c>
      <c r="D283" s="17" t="str">
        <f t="shared" si="44"/>
        <v>03/31/2016 - 03/31/2024</v>
      </c>
      <c r="E283" s="16" t="str">
        <f t="shared" si="37"/>
        <v>Merced</v>
      </c>
      <c r="F283" s="14">
        <v>41640</v>
      </c>
      <c r="G283" s="14">
        <v>45291</v>
      </c>
      <c r="H283">
        <f t="shared" si="38"/>
        <v>2014</v>
      </c>
      <c r="I283">
        <f t="shared" si="39"/>
        <v>2023</v>
      </c>
      <c r="J283" s="14">
        <v>42460</v>
      </c>
      <c r="K283" s="14">
        <v>45382</v>
      </c>
      <c r="L283">
        <f t="shared" si="40"/>
        <v>2016</v>
      </c>
      <c r="M283">
        <f t="shared" si="41"/>
        <v>2024</v>
      </c>
      <c r="N283" s="17" t="str">
        <f t="shared" si="42"/>
        <v>03/31/2016 - 03/31/2024</v>
      </c>
      <c r="O283" t="s">
        <v>1702</v>
      </c>
      <c r="Q283" s="391" t="str">
        <f t="shared" si="43"/>
        <v>01/01/2014-03/30/2016</v>
      </c>
    </row>
    <row r="284" spans="1:17">
      <c r="A284" s="18" t="str">
        <f>B284</f>
        <v>Merced County - Unincorporated</v>
      </c>
      <c r="B284" s="18" t="s">
        <v>1239</v>
      </c>
      <c r="C284" s="17" t="str">
        <f t="shared" si="36"/>
        <v>07/15/1905 - 12/31/2023</v>
      </c>
      <c r="D284" s="17" t="str">
        <f t="shared" si="44"/>
        <v>03/31/2016 - 03/31/2024</v>
      </c>
      <c r="E284" s="16" t="str">
        <f t="shared" si="37"/>
        <v>Merced County - Unincorporated</v>
      </c>
      <c r="F284" s="14">
        <v>41640</v>
      </c>
      <c r="G284" s="14">
        <v>45291</v>
      </c>
      <c r="H284">
        <f t="shared" si="38"/>
        <v>2014</v>
      </c>
      <c r="I284">
        <f t="shared" si="39"/>
        <v>2023</v>
      </c>
      <c r="J284" s="14">
        <v>42460</v>
      </c>
      <c r="K284" s="14">
        <v>45382</v>
      </c>
      <c r="L284">
        <f t="shared" si="40"/>
        <v>2016</v>
      </c>
      <c r="M284">
        <f t="shared" si="41"/>
        <v>2024</v>
      </c>
      <c r="N284" s="17" t="str">
        <f t="shared" si="42"/>
        <v>03/31/2016 - 03/31/2024</v>
      </c>
      <c r="O284" t="s">
        <v>1702</v>
      </c>
      <c r="Q284" s="391" t="str">
        <f t="shared" si="43"/>
        <v>01/01/2014-03/30/2016</v>
      </c>
    </row>
    <row r="285" spans="1:17">
      <c r="A285" s="18" t="s">
        <v>1491</v>
      </c>
      <c r="B285" s="18" t="s">
        <v>1714</v>
      </c>
      <c r="C285" s="17" t="str">
        <f t="shared" si="36"/>
        <v>07/22/1905 - 12/31/2030</v>
      </c>
      <c r="D285" s="17" t="str">
        <f t="shared" si="44"/>
        <v>01/31/2023 - 01/31/2031</v>
      </c>
      <c r="E285" s="16" t="str">
        <f t="shared" si="37"/>
        <v>Mill Valley</v>
      </c>
      <c r="F285" s="14">
        <v>44742</v>
      </c>
      <c r="G285" s="14">
        <v>47848</v>
      </c>
      <c r="H285">
        <f t="shared" si="38"/>
        <v>2022</v>
      </c>
      <c r="I285">
        <f t="shared" si="39"/>
        <v>2030</v>
      </c>
      <c r="J285" s="14">
        <v>44957</v>
      </c>
      <c r="K285" s="14">
        <v>47879</v>
      </c>
      <c r="L285">
        <f t="shared" si="40"/>
        <v>2023</v>
      </c>
      <c r="M285">
        <f t="shared" si="41"/>
        <v>2031</v>
      </c>
      <c r="N285" s="17" t="str">
        <f t="shared" si="42"/>
        <v>01/31/2023 - 01/31/2031</v>
      </c>
      <c r="O285" t="s">
        <v>1714</v>
      </c>
      <c r="P285" t="s">
        <v>768</v>
      </c>
      <c r="Q285" s="391" t="str">
        <f t="shared" si="43"/>
        <v>06/30/2022-01/30/2023</v>
      </c>
    </row>
    <row r="286" spans="1:17">
      <c r="A286" s="18" t="s">
        <v>1492</v>
      </c>
      <c r="B286" s="18" t="s">
        <v>1700</v>
      </c>
      <c r="C286" s="17" t="str">
        <f t="shared" si="36"/>
        <v>07/22/1905 - 12/31/2030</v>
      </c>
      <c r="D286" s="17" t="str">
        <f t="shared" si="44"/>
        <v>01/31/2023 - 01/31/2031</v>
      </c>
      <c r="E286" s="16" t="str">
        <f t="shared" si="37"/>
        <v>Millbrae</v>
      </c>
      <c r="F286" s="14">
        <v>44742</v>
      </c>
      <c r="G286" s="14">
        <v>47848</v>
      </c>
      <c r="H286">
        <f t="shared" si="38"/>
        <v>2022</v>
      </c>
      <c r="I286">
        <f t="shared" si="39"/>
        <v>2030</v>
      </c>
      <c r="J286" s="14">
        <v>44957</v>
      </c>
      <c r="K286" s="14">
        <v>47879</v>
      </c>
      <c r="L286">
        <f t="shared" si="40"/>
        <v>2023</v>
      </c>
      <c r="M286">
        <f t="shared" si="41"/>
        <v>2031</v>
      </c>
      <c r="N286" s="17" t="str">
        <f t="shared" si="42"/>
        <v>01/31/2023 - 01/31/2031</v>
      </c>
      <c r="O286" t="s">
        <v>1700</v>
      </c>
      <c r="P286" t="s">
        <v>768</v>
      </c>
      <c r="Q286" s="391" t="str">
        <f t="shared" si="43"/>
        <v>06/30/2022-01/30/2023</v>
      </c>
    </row>
    <row r="287" spans="1:17">
      <c r="A287" s="18" t="s">
        <v>1493</v>
      </c>
      <c r="B287" s="18" t="s">
        <v>1728</v>
      </c>
      <c r="C287" s="17" t="str">
        <f t="shared" si="36"/>
        <v>07/22/1905 - 12/31/2030</v>
      </c>
      <c r="D287" s="17" t="str">
        <f t="shared" si="44"/>
        <v>01/31/2023 - 01/31/2031</v>
      </c>
      <c r="E287" s="16" t="str">
        <f t="shared" si="37"/>
        <v>Milpitas</v>
      </c>
      <c r="F287" s="14">
        <v>44742</v>
      </c>
      <c r="G287" s="14">
        <v>47848</v>
      </c>
      <c r="H287">
        <f t="shared" si="38"/>
        <v>2022</v>
      </c>
      <c r="I287">
        <f t="shared" si="39"/>
        <v>2030</v>
      </c>
      <c r="J287" s="14">
        <v>44957</v>
      </c>
      <c r="K287" s="14">
        <v>47879</v>
      </c>
      <c r="L287">
        <f t="shared" si="40"/>
        <v>2023</v>
      </c>
      <c r="M287">
        <f t="shared" si="41"/>
        <v>2031</v>
      </c>
      <c r="N287" s="17" t="str">
        <f t="shared" si="42"/>
        <v>01/31/2023 - 01/31/2031</v>
      </c>
      <c r="O287" t="s">
        <v>1728</v>
      </c>
      <c r="P287" t="s">
        <v>768</v>
      </c>
      <c r="Q287" s="391" t="str">
        <f t="shared" si="43"/>
        <v>06/30/2022-01/30/2023</v>
      </c>
    </row>
    <row r="288" spans="1:17">
      <c r="A288" s="18" t="s">
        <v>1494</v>
      </c>
      <c r="B288" s="18" t="s">
        <v>1686</v>
      </c>
      <c r="C288" s="17" t="str">
        <f t="shared" si="36"/>
        <v>07/21/1905 - 10/15/2029</v>
      </c>
      <c r="D288" s="17" t="str">
        <f t="shared" si="44"/>
        <v>10/15/2021 - 10/15/2029</v>
      </c>
      <c r="E288" s="16" t="str">
        <f t="shared" si="37"/>
        <v>Mission Viejo</v>
      </c>
      <c r="F288" s="14">
        <v>44377</v>
      </c>
      <c r="G288" s="14">
        <v>47406</v>
      </c>
      <c r="H288">
        <f t="shared" si="38"/>
        <v>2021</v>
      </c>
      <c r="I288">
        <f t="shared" si="39"/>
        <v>2029</v>
      </c>
      <c r="J288" s="14">
        <v>44484</v>
      </c>
      <c r="K288" s="14">
        <v>47406</v>
      </c>
      <c r="L288">
        <f t="shared" si="40"/>
        <v>2021</v>
      </c>
      <c r="M288">
        <f t="shared" si="41"/>
        <v>2029</v>
      </c>
      <c r="N288" s="17" t="str">
        <f t="shared" si="42"/>
        <v>10/15/2021 - 10/15/2029</v>
      </c>
      <c r="O288" t="s">
        <v>1686</v>
      </c>
      <c r="P288" t="s">
        <v>768</v>
      </c>
      <c r="Q288" s="391" t="str">
        <f t="shared" si="43"/>
        <v>06/30/2021-10/14/2021</v>
      </c>
    </row>
    <row r="289" spans="1:17">
      <c r="A289" s="18" t="s">
        <v>1829</v>
      </c>
      <c r="B289" s="18" t="s">
        <v>1735</v>
      </c>
      <c r="C289" s="17" t="str">
        <f t="shared" si="36"/>
        <v>07/15/1905 - 09/30/2023</v>
      </c>
      <c r="D289" s="17" t="str">
        <f t="shared" si="44"/>
        <v>12/31/2015 - 12/31/2023</v>
      </c>
      <c r="E289" s="16" t="str">
        <f t="shared" si="37"/>
        <v>Modesto</v>
      </c>
      <c r="F289" s="14">
        <v>41640</v>
      </c>
      <c r="G289" s="14">
        <v>45199</v>
      </c>
      <c r="H289">
        <f t="shared" si="38"/>
        <v>2014</v>
      </c>
      <c r="I289">
        <f t="shared" si="39"/>
        <v>2023</v>
      </c>
      <c r="J289" s="14">
        <v>42369</v>
      </c>
      <c r="K289" s="14">
        <v>45291</v>
      </c>
      <c r="L289">
        <f t="shared" si="40"/>
        <v>2015</v>
      </c>
      <c r="M289">
        <f t="shared" si="41"/>
        <v>2023</v>
      </c>
      <c r="N289" s="17" t="str">
        <f t="shared" si="42"/>
        <v>12/31/2015 - 12/31/2023</v>
      </c>
      <c r="O289" t="s">
        <v>1735</v>
      </c>
      <c r="Q289" s="391" t="str">
        <f t="shared" si="43"/>
        <v>01/01/2014-12/30/2015</v>
      </c>
    </row>
    <row r="290" spans="1:17">
      <c r="A290" s="18" t="str">
        <f>B290</f>
        <v>Modoc County - Unincorporated</v>
      </c>
      <c r="B290" s="18" t="s">
        <v>937</v>
      </c>
      <c r="C290" s="17" t="str">
        <f t="shared" si="36"/>
        <v>07/19/1905 - 06/15/2027</v>
      </c>
      <c r="D290" s="17" t="str">
        <f t="shared" si="44"/>
        <v>08/31/2019 - 08/31/2024</v>
      </c>
      <c r="E290" s="16" t="str">
        <f t="shared" si="37"/>
        <v>Modoc County - Unincorporated</v>
      </c>
      <c r="F290" s="14">
        <v>43466</v>
      </c>
      <c r="G290" s="14">
        <v>46553</v>
      </c>
      <c r="H290">
        <f t="shared" si="38"/>
        <v>2019</v>
      </c>
      <c r="I290">
        <f t="shared" si="39"/>
        <v>2027</v>
      </c>
      <c r="J290" s="14">
        <v>43708</v>
      </c>
      <c r="K290" s="14">
        <v>45535</v>
      </c>
      <c r="L290">
        <f t="shared" si="40"/>
        <v>2019</v>
      </c>
      <c r="M290">
        <f t="shared" si="41"/>
        <v>2024</v>
      </c>
      <c r="N290" s="17" t="str">
        <f t="shared" si="42"/>
        <v>08/31/2019 - 08/31/2024</v>
      </c>
      <c r="O290" t="s">
        <v>1689</v>
      </c>
      <c r="P290" s="14" t="s">
        <v>768</v>
      </c>
      <c r="Q290" s="391" t="str">
        <f t="shared" si="43"/>
        <v>01/01/2019-08/30/2019</v>
      </c>
    </row>
    <row r="291" spans="1:17">
      <c r="A291" s="18" t="str">
        <f>B291</f>
        <v>Mono County - Unincorporated</v>
      </c>
      <c r="B291" s="18" t="s">
        <v>939</v>
      </c>
      <c r="C291" s="17" t="str">
        <f t="shared" si="36"/>
        <v>07/19/1905 - 08/15/2027</v>
      </c>
      <c r="D291" s="17" t="str">
        <f t="shared" si="44"/>
        <v>08/15/2019 - 08/15/2027</v>
      </c>
      <c r="E291" s="16" t="str">
        <f t="shared" si="37"/>
        <v>Mono County - Unincorporated</v>
      </c>
      <c r="F291" s="14">
        <v>43466</v>
      </c>
      <c r="G291" s="14">
        <v>46614</v>
      </c>
      <c r="H291">
        <f t="shared" si="38"/>
        <v>2019</v>
      </c>
      <c r="I291">
        <f t="shared" si="39"/>
        <v>2027</v>
      </c>
      <c r="J291" s="14">
        <v>43692</v>
      </c>
      <c r="K291" s="14">
        <v>46614</v>
      </c>
      <c r="L291">
        <f t="shared" si="40"/>
        <v>2019</v>
      </c>
      <c r="M291">
        <f t="shared" si="41"/>
        <v>2027</v>
      </c>
      <c r="N291" s="17" t="str">
        <f t="shared" si="42"/>
        <v>08/15/2019 - 08/15/2027</v>
      </c>
      <c r="O291" t="s">
        <v>1817</v>
      </c>
      <c r="P291" s="14" t="s">
        <v>768</v>
      </c>
      <c r="Q291" s="391" t="str">
        <f t="shared" si="43"/>
        <v>01/01/2019-08/14/2019</v>
      </c>
    </row>
    <row r="292" spans="1:17">
      <c r="A292" s="18" t="s">
        <v>1497</v>
      </c>
      <c r="B292" s="18" t="s">
        <v>1683</v>
      </c>
      <c r="C292" s="17" t="str">
        <f t="shared" si="36"/>
        <v>07/21/1905 - 10/15/2029</v>
      </c>
      <c r="D292" s="17" t="str">
        <f t="shared" si="44"/>
        <v>10/15/2021 - 10/15/2029</v>
      </c>
      <c r="E292" s="16" t="str">
        <f t="shared" si="37"/>
        <v>Monrovia</v>
      </c>
      <c r="F292" s="14">
        <v>44377</v>
      </c>
      <c r="G292" s="14">
        <v>47406</v>
      </c>
      <c r="H292">
        <f t="shared" si="38"/>
        <v>2021</v>
      </c>
      <c r="I292">
        <f t="shared" si="39"/>
        <v>2029</v>
      </c>
      <c r="J292" s="14">
        <v>44484</v>
      </c>
      <c r="K292" s="14">
        <v>47406</v>
      </c>
      <c r="L292">
        <f t="shared" si="40"/>
        <v>2021</v>
      </c>
      <c r="M292">
        <f t="shared" si="41"/>
        <v>2029</v>
      </c>
      <c r="N292" s="17" t="str">
        <f t="shared" si="42"/>
        <v>10/15/2021 - 10/15/2029</v>
      </c>
      <c r="O292" t="s">
        <v>1683</v>
      </c>
      <c r="P292" t="s">
        <v>768</v>
      </c>
      <c r="Q292" s="391" t="str">
        <f t="shared" si="43"/>
        <v>06/30/2021-10/14/2021</v>
      </c>
    </row>
    <row r="293" spans="1:17">
      <c r="A293" s="18" t="s">
        <v>1830</v>
      </c>
      <c r="B293" s="18" t="s">
        <v>1760</v>
      </c>
      <c r="C293" s="17" t="str">
        <f t="shared" si="36"/>
        <v>07/22/1905 - 11/15/2030</v>
      </c>
      <c r="D293" s="17" t="str">
        <f t="shared" si="44"/>
        <v>02/15/2023 - 02/15/2031</v>
      </c>
      <c r="E293" s="16" t="str">
        <f t="shared" si="37"/>
        <v>Montague</v>
      </c>
      <c r="F293" s="14">
        <v>43465</v>
      </c>
      <c r="G293" s="14">
        <v>47802</v>
      </c>
      <c r="H293">
        <f t="shared" si="38"/>
        <v>2018</v>
      </c>
      <c r="I293">
        <f t="shared" si="39"/>
        <v>2030</v>
      </c>
      <c r="J293" s="14">
        <v>44972</v>
      </c>
      <c r="K293" s="14">
        <v>47894</v>
      </c>
      <c r="L293">
        <f t="shared" si="40"/>
        <v>2023</v>
      </c>
      <c r="M293">
        <f t="shared" si="41"/>
        <v>2031</v>
      </c>
      <c r="N293" s="17" t="str">
        <f t="shared" si="42"/>
        <v>02/15/2023 - 02/15/2031</v>
      </c>
      <c r="O293" t="s">
        <v>1760</v>
      </c>
      <c r="P293" t="s">
        <v>768</v>
      </c>
      <c r="Q293" s="391" t="str">
        <f t="shared" si="43"/>
        <v>12/31/2018-02/14/2023</v>
      </c>
    </row>
    <row r="294" spans="1:17">
      <c r="A294" s="18" t="s">
        <v>1498</v>
      </c>
      <c r="B294" s="18" t="s">
        <v>1681</v>
      </c>
      <c r="C294" s="17" t="str">
        <f t="shared" si="36"/>
        <v>07/21/1905 - 10/15/2029</v>
      </c>
      <c r="D294" s="17" t="str">
        <f t="shared" si="44"/>
        <v>10/15/2021 - 10/15/2029</v>
      </c>
      <c r="E294" s="16" t="str">
        <f t="shared" si="37"/>
        <v>Montclair</v>
      </c>
      <c r="F294" s="14">
        <v>44377</v>
      </c>
      <c r="G294" s="14">
        <v>47406</v>
      </c>
      <c r="H294">
        <f t="shared" si="38"/>
        <v>2021</v>
      </c>
      <c r="I294">
        <f t="shared" si="39"/>
        <v>2029</v>
      </c>
      <c r="J294" s="14">
        <v>44484</v>
      </c>
      <c r="K294" s="14">
        <v>47406</v>
      </c>
      <c r="L294">
        <f t="shared" si="40"/>
        <v>2021</v>
      </c>
      <c r="M294">
        <f t="shared" si="41"/>
        <v>2029</v>
      </c>
      <c r="N294" s="17" t="str">
        <f t="shared" si="42"/>
        <v>10/15/2021 - 10/15/2029</v>
      </c>
      <c r="O294" t="s">
        <v>1681</v>
      </c>
      <c r="P294" t="s">
        <v>768</v>
      </c>
      <c r="Q294" s="391" t="str">
        <f t="shared" si="43"/>
        <v>06/30/2021-10/14/2021</v>
      </c>
    </row>
    <row r="295" spans="1:17">
      <c r="A295" s="18" t="s">
        <v>1499</v>
      </c>
      <c r="B295" s="18" t="s">
        <v>1728</v>
      </c>
      <c r="C295" s="17" t="str">
        <f t="shared" si="36"/>
        <v>07/22/1905 - 12/31/2030</v>
      </c>
      <c r="D295" s="17" t="str">
        <f t="shared" si="44"/>
        <v>01/31/2023 - 01/31/2031</v>
      </c>
      <c r="E295" s="16" t="str">
        <f t="shared" si="37"/>
        <v>Monte Sereno</v>
      </c>
      <c r="F295" s="14">
        <v>44742</v>
      </c>
      <c r="G295" s="14">
        <v>47848</v>
      </c>
      <c r="H295">
        <f t="shared" si="38"/>
        <v>2022</v>
      </c>
      <c r="I295">
        <f t="shared" si="39"/>
        <v>2030</v>
      </c>
      <c r="J295" s="14">
        <v>44957</v>
      </c>
      <c r="K295" s="14">
        <v>47879</v>
      </c>
      <c r="L295">
        <f t="shared" si="40"/>
        <v>2023</v>
      </c>
      <c r="M295">
        <f t="shared" si="41"/>
        <v>2031</v>
      </c>
      <c r="N295" s="17" t="str">
        <f t="shared" si="42"/>
        <v>01/31/2023 - 01/31/2031</v>
      </c>
      <c r="O295" t="s">
        <v>1728</v>
      </c>
      <c r="P295" t="s">
        <v>768</v>
      </c>
      <c r="Q295" s="391" t="str">
        <f t="shared" si="43"/>
        <v>06/30/2022-01/30/2023</v>
      </c>
    </row>
    <row r="296" spans="1:17">
      <c r="A296" s="18" t="s">
        <v>1500</v>
      </c>
      <c r="B296" s="18" t="s">
        <v>1683</v>
      </c>
      <c r="C296" s="17" t="str">
        <f t="shared" si="36"/>
        <v>07/21/1905 - 10/15/2029</v>
      </c>
      <c r="D296" s="17" t="str">
        <f t="shared" si="44"/>
        <v>10/15/2021 - 10/15/2029</v>
      </c>
      <c r="E296" s="16" t="str">
        <f t="shared" si="37"/>
        <v>Montebello</v>
      </c>
      <c r="F296" s="14">
        <v>44377</v>
      </c>
      <c r="G296" s="14">
        <v>47406</v>
      </c>
      <c r="H296">
        <f t="shared" si="38"/>
        <v>2021</v>
      </c>
      <c r="I296">
        <f t="shared" si="39"/>
        <v>2029</v>
      </c>
      <c r="J296" s="14">
        <v>44484</v>
      </c>
      <c r="K296" s="14">
        <v>47406</v>
      </c>
      <c r="L296">
        <f t="shared" si="40"/>
        <v>2021</v>
      </c>
      <c r="M296">
        <f t="shared" si="41"/>
        <v>2029</v>
      </c>
      <c r="N296" s="17" t="str">
        <f t="shared" si="42"/>
        <v>10/15/2021 - 10/15/2029</v>
      </c>
      <c r="O296" t="s">
        <v>1683</v>
      </c>
      <c r="P296" t="s">
        <v>768</v>
      </c>
      <c r="Q296" s="391" t="str">
        <f t="shared" si="43"/>
        <v>06/30/2021-10/14/2021</v>
      </c>
    </row>
    <row r="297" spans="1:17">
      <c r="A297" s="18" t="s">
        <v>1831</v>
      </c>
      <c r="B297" s="18" t="s">
        <v>1733</v>
      </c>
      <c r="C297" s="17" t="str">
        <f t="shared" si="36"/>
        <v>07/15/1905 - 12/31/2023</v>
      </c>
      <c r="D297" s="17" t="str">
        <f t="shared" si="44"/>
        <v>12/31/2015 - 12/31/2023</v>
      </c>
      <c r="E297" s="16" t="str">
        <f t="shared" si="37"/>
        <v>Monterey</v>
      </c>
      <c r="F297" s="14">
        <v>41640</v>
      </c>
      <c r="G297" s="14">
        <v>45291</v>
      </c>
      <c r="H297">
        <f t="shared" si="38"/>
        <v>2014</v>
      </c>
      <c r="I297">
        <f t="shared" si="39"/>
        <v>2023</v>
      </c>
      <c r="J297" s="14">
        <v>42369</v>
      </c>
      <c r="K297" s="14">
        <v>45291</v>
      </c>
      <c r="L297">
        <f t="shared" si="40"/>
        <v>2015</v>
      </c>
      <c r="M297">
        <f t="shared" si="41"/>
        <v>2023</v>
      </c>
      <c r="N297" s="17" t="str">
        <f t="shared" si="42"/>
        <v>12/31/2015 - 12/31/2023</v>
      </c>
      <c r="O297" t="s">
        <v>1733</v>
      </c>
      <c r="Q297" s="391" t="str">
        <f t="shared" si="43"/>
        <v>01/01/2014-12/30/2015</v>
      </c>
    </row>
    <row r="298" spans="1:17">
      <c r="A298" s="18" t="str">
        <f>B298</f>
        <v>Monterey County - Unincorporated</v>
      </c>
      <c r="B298" s="18" t="s">
        <v>1262</v>
      </c>
      <c r="C298" s="17" t="str">
        <f t="shared" si="36"/>
        <v>07/15/1905 - 12/31/2023</v>
      </c>
      <c r="D298" s="17" t="str">
        <f t="shared" si="44"/>
        <v>12/31/2015 - 12/31/2023</v>
      </c>
      <c r="E298" s="16" t="str">
        <f t="shared" si="37"/>
        <v>Monterey County - Unincorporated</v>
      </c>
      <c r="F298" s="14">
        <v>41640</v>
      </c>
      <c r="G298" s="14">
        <v>45291</v>
      </c>
      <c r="H298">
        <f t="shared" si="38"/>
        <v>2014</v>
      </c>
      <c r="I298">
        <f t="shared" si="39"/>
        <v>2023</v>
      </c>
      <c r="J298" s="14">
        <v>42369</v>
      </c>
      <c r="K298" s="14">
        <v>45291</v>
      </c>
      <c r="L298">
        <f t="shared" si="40"/>
        <v>2015</v>
      </c>
      <c r="M298">
        <f t="shared" si="41"/>
        <v>2023</v>
      </c>
      <c r="N298" s="17" t="str">
        <f t="shared" si="42"/>
        <v>12/31/2015 - 12/31/2023</v>
      </c>
      <c r="O298" t="s">
        <v>1733</v>
      </c>
      <c r="Q298" s="391" t="str">
        <f t="shared" si="43"/>
        <v>01/01/2014-12/30/2015</v>
      </c>
    </row>
    <row r="299" spans="1:17">
      <c r="A299" s="18" t="s">
        <v>1501</v>
      </c>
      <c r="B299" s="18" t="s">
        <v>1683</v>
      </c>
      <c r="C299" s="17" t="str">
        <f t="shared" si="36"/>
        <v>07/21/1905 - 10/15/2029</v>
      </c>
      <c r="D299" s="17" t="str">
        <f t="shared" si="44"/>
        <v>10/15/2021 - 10/15/2029</v>
      </c>
      <c r="E299" s="16" t="str">
        <f t="shared" si="37"/>
        <v>Monterey Park</v>
      </c>
      <c r="F299" s="14">
        <v>44377</v>
      </c>
      <c r="G299" s="14">
        <v>47406</v>
      </c>
      <c r="H299">
        <f t="shared" si="38"/>
        <v>2021</v>
      </c>
      <c r="I299">
        <f t="shared" si="39"/>
        <v>2029</v>
      </c>
      <c r="J299" s="14">
        <v>44484</v>
      </c>
      <c r="K299" s="14">
        <v>47406</v>
      </c>
      <c r="L299">
        <f t="shared" si="40"/>
        <v>2021</v>
      </c>
      <c r="M299">
        <f t="shared" si="41"/>
        <v>2029</v>
      </c>
      <c r="N299" s="17" t="str">
        <f t="shared" si="42"/>
        <v>10/15/2021 - 10/15/2029</v>
      </c>
      <c r="O299" t="s">
        <v>1683</v>
      </c>
      <c r="P299" t="s">
        <v>768</v>
      </c>
      <c r="Q299" s="391" t="str">
        <f t="shared" si="43"/>
        <v>06/30/2021-10/14/2021</v>
      </c>
    </row>
    <row r="300" spans="1:17">
      <c r="A300" s="18" t="s">
        <v>1502</v>
      </c>
      <c r="B300" s="18" t="s">
        <v>1727</v>
      </c>
      <c r="C300" s="17" t="str">
        <f t="shared" si="36"/>
        <v>07/21/1905 - 10/15/2029</v>
      </c>
      <c r="D300" s="17" t="str">
        <f t="shared" si="44"/>
        <v>10/15/2021 - 10/15/2029</v>
      </c>
      <c r="E300" s="16" t="str">
        <f t="shared" si="37"/>
        <v>Moorpark</v>
      </c>
      <c r="F300" s="14">
        <v>44377</v>
      </c>
      <c r="G300" s="14">
        <v>47406</v>
      </c>
      <c r="H300">
        <f t="shared" si="38"/>
        <v>2021</v>
      </c>
      <c r="I300">
        <f t="shared" si="39"/>
        <v>2029</v>
      </c>
      <c r="J300" s="14">
        <v>44484</v>
      </c>
      <c r="K300" s="14">
        <v>47406</v>
      </c>
      <c r="L300">
        <f t="shared" si="40"/>
        <v>2021</v>
      </c>
      <c r="M300">
        <f t="shared" si="41"/>
        <v>2029</v>
      </c>
      <c r="N300" s="17" t="str">
        <f t="shared" si="42"/>
        <v>10/15/2021 - 10/15/2029</v>
      </c>
      <c r="O300" t="s">
        <v>1727</v>
      </c>
      <c r="P300" t="s">
        <v>768</v>
      </c>
      <c r="Q300" s="391" t="str">
        <f t="shared" si="43"/>
        <v>06/30/2021-10/14/2021</v>
      </c>
    </row>
    <row r="301" spans="1:17">
      <c r="A301" s="18" t="s">
        <v>1503</v>
      </c>
      <c r="B301" s="18" t="s">
        <v>1695</v>
      </c>
      <c r="C301" s="17" t="str">
        <f t="shared" si="36"/>
        <v>07/22/1905 - 12/31/2030</v>
      </c>
      <c r="D301" s="17" t="str">
        <f t="shared" si="44"/>
        <v>01/31/2023 - 01/31/2031</v>
      </c>
      <c r="E301" s="16" t="str">
        <f t="shared" si="37"/>
        <v>Moraga</v>
      </c>
      <c r="F301" s="14">
        <v>44742</v>
      </c>
      <c r="G301" s="14">
        <v>47848</v>
      </c>
      <c r="H301">
        <f t="shared" si="38"/>
        <v>2022</v>
      </c>
      <c r="I301">
        <f t="shared" si="39"/>
        <v>2030</v>
      </c>
      <c r="J301" s="14">
        <v>44957</v>
      </c>
      <c r="K301" s="14">
        <v>47879</v>
      </c>
      <c r="L301">
        <f t="shared" si="40"/>
        <v>2023</v>
      </c>
      <c r="M301">
        <f t="shared" si="41"/>
        <v>2031</v>
      </c>
      <c r="N301" s="17" t="str">
        <f t="shared" si="42"/>
        <v>01/31/2023 - 01/31/2031</v>
      </c>
      <c r="O301" t="s">
        <v>1695</v>
      </c>
      <c r="P301" t="s">
        <v>768</v>
      </c>
      <c r="Q301" s="391" t="str">
        <f t="shared" si="43"/>
        <v>06/30/2022-01/30/2023</v>
      </c>
    </row>
    <row r="302" spans="1:17">
      <c r="A302" s="18" t="s">
        <v>1504</v>
      </c>
      <c r="B302" s="18" t="s">
        <v>1710</v>
      </c>
      <c r="C302" s="17" t="str">
        <f t="shared" si="36"/>
        <v>07/21/1905 - 10/15/2029</v>
      </c>
      <c r="D302" s="17" t="str">
        <f t="shared" si="44"/>
        <v>10/15/2021 - 10/15/2029</v>
      </c>
      <c r="E302" s="16" t="str">
        <f t="shared" si="37"/>
        <v>Moreno Valley</v>
      </c>
      <c r="F302" s="14">
        <v>44377</v>
      </c>
      <c r="G302" s="14">
        <v>47406</v>
      </c>
      <c r="H302">
        <f t="shared" si="38"/>
        <v>2021</v>
      </c>
      <c r="I302">
        <f t="shared" si="39"/>
        <v>2029</v>
      </c>
      <c r="J302" s="14">
        <v>44484</v>
      </c>
      <c r="K302" s="14">
        <v>47406</v>
      </c>
      <c r="L302">
        <f t="shared" si="40"/>
        <v>2021</v>
      </c>
      <c r="M302">
        <f t="shared" si="41"/>
        <v>2029</v>
      </c>
      <c r="N302" s="17" t="str">
        <f t="shared" si="42"/>
        <v>10/15/2021 - 10/15/2029</v>
      </c>
      <c r="O302" t="s">
        <v>1710</v>
      </c>
      <c r="P302" t="s">
        <v>768</v>
      </c>
      <c r="Q302" s="391" t="str">
        <f t="shared" si="43"/>
        <v>06/30/2021-10/14/2021</v>
      </c>
    </row>
    <row r="303" spans="1:17">
      <c r="A303" s="18" t="s">
        <v>1505</v>
      </c>
      <c r="B303" s="18" t="s">
        <v>1728</v>
      </c>
      <c r="C303" s="17" t="str">
        <f t="shared" si="36"/>
        <v>07/22/1905 - 12/31/2030</v>
      </c>
      <c r="D303" s="17" t="str">
        <f t="shared" si="44"/>
        <v>01/31/2023 - 01/31/2031</v>
      </c>
      <c r="E303" s="16" t="str">
        <f t="shared" si="37"/>
        <v>Morgan Hill</v>
      </c>
      <c r="F303" s="14">
        <v>44742</v>
      </c>
      <c r="G303" s="14">
        <v>47848</v>
      </c>
      <c r="H303">
        <f t="shared" si="38"/>
        <v>2022</v>
      </c>
      <c r="I303">
        <f t="shared" si="39"/>
        <v>2030</v>
      </c>
      <c r="J303" s="14">
        <v>44957</v>
      </c>
      <c r="K303" s="14">
        <v>47879</v>
      </c>
      <c r="L303">
        <f t="shared" si="40"/>
        <v>2023</v>
      </c>
      <c r="M303">
        <f t="shared" si="41"/>
        <v>2031</v>
      </c>
      <c r="N303" s="17" t="str">
        <f t="shared" si="42"/>
        <v>01/31/2023 - 01/31/2031</v>
      </c>
      <c r="O303" t="s">
        <v>1728</v>
      </c>
      <c r="P303" t="s">
        <v>768</v>
      </c>
      <c r="Q303" s="391" t="str">
        <f t="shared" si="43"/>
        <v>06/30/2022-01/30/2023</v>
      </c>
    </row>
    <row r="304" spans="1:17">
      <c r="A304" s="18" t="s">
        <v>1506</v>
      </c>
      <c r="B304" s="18" t="s">
        <v>1697</v>
      </c>
      <c r="C304" s="17" t="str">
        <f t="shared" si="36"/>
        <v>07/20/1905 - 12/31/2028</v>
      </c>
      <c r="D304" s="17" t="str">
        <f t="shared" si="44"/>
        <v>01/01/2021 - 12/31/2028</v>
      </c>
      <c r="E304" s="16" t="str">
        <f t="shared" si="37"/>
        <v>Morro Bay</v>
      </c>
      <c r="F304" s="14">
        <v>43466</v>
      </c>
      <c r="G304" s="14">
        <v>47118</v>
      </c>
      <c r="H304">
        <f t="shared" si="38"/>
        <v>2019</v>
      </c>
      <c r="I304">
        <f t="shared" si="39"/>
        <v>2028</v>
      </c>
      <c r="J304" s="14">
        <v>44197</v>
      </c>
      <c r="K304" s="14">
        <v>47118</v>
      </c>
      <c r="L304">
        <f t="shared" si="40"/>
        <v>2021</v>
      </c>
      <c r="M304">
        <f t="shared" si="41"/>
        <v>2028</v>
      </c>
      <c r="N304" s="17" t="str">
        <f t="shared" si="42"/>
        <v>01/01/2021 - 12/31/2028</v>
      </c>
      <c r="O304" t="s">
        <v>1697</v>
      </c>
      <c r="P304" t="s">
        <v>768</v>
      </c>
      <c r="Q304" s="391" t="str">
        <f t="shared" si="43"/>
        <v>01/01/2019-12/31/2020</v>
      </c>
    </row>
    <row r="305" spans="1:17">
      <c r="A305" s="18" t="s">
        <v>1832</v>
      </c>
      <c r="B305" s="18" t="s">
        <v>1760</v>
      </c>
      <c r="C305" s="17" t="str">
        <f t="shared" si="36"/>
        <v>07/22/1905 - 11/15/2030</v>
      </c>
      <c r="D305" s="17" t="str">
        <f t="shared" si="44"/>
        <v>02/15/2023 - 02/15/2031</v>
      </c>
      <c r="E305" s="16" t="str">
        <f t="shared" si="37"/>
        <v>Mount Shasta</v>
      </c>
      <c r="F305" s="14">
        <v>43465</v>
      </c>
      <c r="G305" s="14">
        <v>47802</v>
      </c>
      <c r="H305">
        <f t="shared" si="38"/>
        <v>2018</v>
      </c>
      <c r="I305">
        <f t="shared" si="39"/>
        <v>2030</v>
      </c>
      <c r="J305" s="14">
        <v>44972</v>
      </c>
      <c r="K305" s="14">
        <v>47894</v>
      </c>
      <c r="L305">
        <f t="shared" si="40"/>
        <v>2023</v>
      </c>
      <c r="M305">
        <f t="shared" si="41"/>
        <v>2031</v>
      </c>
      <c r="N305" s="17" t="str">
        <f t="shared" si="42"/>
        <v>02/15/2023 - 02/15/2031</v>
      </c>
      <c r="O305" t="s">
        <v>1760</v>
      </c>
      <c r="P305" t="s">
        <v>768</v>
      </c>
      <c r="Q305" s="391" t="str">
        <f t="shared" si="43"/>
        <v>12/31/2018-02/14/2023</v>
      </c>
    </row>
    <row r="306" spans="1:17">
      <c r="A306" s="18" t="s">
        <v>1507</v>
      </c>
      <c r="B306" s="18" t="s">
        <v>1728</v>
      </c>
      <c r="C306" s="17" t="str">
        <f t="shared" si="36"/>
        <v>07/22/1905 - 12/31/2030</v>
      </c>
      <c r="D306" s="17" t="str">
        <f t="shared" si="44"/>
        <v>01/31/2023 - 01/31/2031</v>
      </c>
      <c r="E306" s="16" t="str">
        <f t="shared" si="37"/>
        <v>Mountain View</v>
      </c>
      <c r="F306" s="14">
        <v>44742</v>
      </c>
      <c r="G306" s="14">
        <v>47848</v>
      </c>
      <c r="H306">
        <f t="shared" si="38"/>
        <v>2022</v>
      </c>
      <c r="I306">
        <f t="shared" si="39"/>
        <v>2030</v>
      </c>
      <c r="J306" s="14">
        <v>44957</v>
      </c>
      <c r="K306" s="14">
        <v>47879</v>
      </c>
      <c r="L306">
        <f t="shared" si="40"/>
        <v>2023</v>
      </c>
      <c r="M306">
        <f t="shared" si="41"/>
        <v>2031</v>
      </c>
      <c r="N306" s="17" t="str">
        <f t="shared" si="42"/>
        <v>01/31/2023 - 01/31/2031</v>
      </c>
      <c r="O306" t="s">
        <v>1728</v>
      </c>
      <c r="P306" t="s">
        <v>768</v>
      </c>
      <c r="Q306" s="391" t="str">
        <f t="shared" si="43"/>
        <v>06/30/2022-01/30/2023</v>
      </c>
    </row>
    <row r="307" spans="1:17">
      <c r="A307" s="18" t="s">
        <v>1508</v>
      </c>
      <c r="B307" s="18" t="s">
        <v>1710</v>
      </c>
      <c r="C307" s="17" t="str">
        <f t="shared" si="36"/>
        <v>07/21/1905 - 10/15/2029</v>
      </c>
      <c r="D307" s="17" t="str">
        <f t="shared" si="44"/>
        <v>10/15/2021 - 10/15/2029</v>
      </c>
      <c r="E307" s="16" t="str">
        <f t="shared" si="37"/>
        <v>Murrieta</v>
      </c>
      <c r="F307" s="14">
        <v>44377</v>
      </c>
      <c r="G307" s="14">
        <v>47406</v>
      </c>
      <c r="H307">
        <f t="shared" si="38"/>
        <v>2021</v>
      </c>
      <c r="I307">
        <f t="shared" si="39"/>
        <v>2029</v>
      </c>
      <c r="J307" s="14">
        <v>44484</v>
      </c>
      <c r="K307" s="14">
        <v>47406</v>
      </c>
      <c r="L307">
        <f t="shared" si="40"/>
        <v>2021</v>
      </c>
      <c r="M307">
        <f t="shared" si="41"/>
        <v>2029</v>
      </c>
      <c r="N307" s="17" t="str">
        <f t="shared" si="42"/>
        <v>10/15/2021 - 10/15/2029</v>
      </c>
      <c r="O307" t="s">
        <v>1710</v>
      </c>
      <c r="P307" t="s">
        <v>768</v>
      </c>
      <c r="Q307" s="391" t="str">
        <f t="shared" si="43"/>
        <v>06/30/2021-10/14/2021</v>
      </c>
    </row>
    <row r="308" spans="1:17">
      <c r="A308" s="18" t="s">
        <v>1509</v>
      </c>
      <c r="B308" s="18" t="s">
        <v>1692</v>
      </c>
      <c r="C308" s="17" t="str">
        <f t="shared" si="36"/>
        <v>07/22/1905 - 12/31/2030</v>
      </c>
      <c r="D308" s="17" t="str">
        <f t="shared" si="44"/>
        <v>01/31/2023 - 01/31/2031</v>
      </c>
      <c r="E308" s="16" t="str">
        <f t="shared" si="37"/>
        <v>Napa</v>
      </c>
      <c r="F308" s="14">
        <v>44742</v>
      </c>
      <c r="G308" s="14">
        <v>47848</v>
      </c>
      <c r="H308">
        <f t="shared" si="38"/>
        <v>2022</v>
      </c>
      <c r="I308">
        <f t="shared" si="39"/>
        <v>2030</v>
      </c>
      <c r="J308" s="14">
        <v>44957</v>
      </c>
      <c r="K308" s="14">
        <v>47879</v>
      </c>
      <c r="L308">
        <f t="shared" si="40"/>
        <v>2023</v>
      </c>
      <c r="M308">
        <f t="shared" si="41"/>
        <v>2031</v>
      </c>
      <c r="N308" s="17" t="str">
        <f t="shared" si="42"/>
        <v>01/31/2023 - 01/31/2031</v>
      </c>
      <c r="O308" t="s">
        <v>1692</v>
      </c>
      <c r="P308" t="s">
        <v>768</v>
      </c>
      <c r="Q308" s="391" t="str">
        <f t="shared" si="43"/>
        <v>06/30/2022-01/30/2023</v>
      </c>
    </row>
    <row r="309" spans="1:17">
      <c r="A309" s="18" t="str">
        <f>B309</f>
        <v>Napa County - Unincorporated</v>
      </c>
      <c r="B309" s="18" t="s">
        <v>1253</v>
      </c>
      <c r="C309" s="17" t="str">
        <f t="shared" si="36"/>
        <v>07/22/1905 - 12/31/2030</v>
      </c>
      <c r="D309" s="17" t="str">
        <f t="shared" si="44"/>
        <v>01/31/2023 - 01/31/2031</v>
      </c>
      <c r="E309" s="16" t="str">
        <f t="shared" si="37"/>
        <v>Napa County - Unincorporated</v>
      </c>
      <c r="F309" s="14">
        <v>44742</v>
      </c>
      <c r="G309" s="14">
        <v>47848</v>
      </c>
      <c r="H309">
        <f t="shared" si="38"/>
        <v>2022</v>
      </c>
      <c r="I309">
        <f t="shared" si="39"/>
        <v>2030</v>
      </c>
      <c r="J309" s="14">
        <v>44957</v>
      </c>
      <c r="K309" s="14">
        <v>47879</v>
      </c>
      <c r="L309">
        <f t="shared" si="40"/>
        <v>2023</v>
      </c>
      <c r="M309">
        <f t="shared" si="41"/>
        <v>2031</v>
      </c>
      <c r="N309" s="17" t="str">
        <f t="shared" si="42"/>
        <v>01/31/2023 - 01/31/2031</v>
      </c>
      <c r="O309" t="s">
        <v>1692</v>
      </c>
      <c r="P309" t="s">
        <v>768</v>
      </c>
      <c r="Q309" s="391" t="str">
        <f t="shared" si="43"/>
        <v>06/30/2022-01/30/2023</v>
      </c>
    </row>
    <row r="310" spans="1:17">
      <c r="A310" s="18" t="s">
        <v>1511</v>
      </c>
      <c r="B310" s="18" t="s">
        <v>1732</v>
      </c>
      <c r="C310" s="17" t="str">
        <f t="shared" si="36"/>
        <v>07/21/1905 - 04/15/2029</v>
      </c>
      <c r="D310" s="17" t="str">
        <f t="shared" si="44"/>
        <v>04/30/2021 - 04/30/2029</v>
      </c>
      <c r="E310" s="16" t="str">
        <f t="shared" si="37"/>
        <v>National City</v>
      </c>
      <c r="F310" s="14">
        <v>44012</v>
      </c>
      <c r="G310" s="14">
        <v>47223</v>
      </c>
      <c r="H310">
        <f t="shared" si="38"/>
        <v>2020</v>
      </c>
      <c r="I310">
        <f t="shared" si="39"/>
        <v>2029</v>
      </c>
      <c r="J310" s="14">
        <v>44316</v>
      </c>
      <c r="K310" s="14">
        <v>47238</v>
      </c>
      <c r="L310">
        <f t="shared" si="40"/>
        <v>2021</v>
      </c>
      <c r="M310">
        <f t="shared" si="41"/>
        <v>2029</v>
      </c>
      <c r="N310" s="17" t="str">
        <f t="shared" si="42"/>
        <v>04/30/2021 - 04/30/2029</v>
      </c>
      <c r="O310" t="s">
        <v>1732</v>
      </c>
      <c r="P310" t="s">
        <v>768</v>
      </c>
      <c r="Q310" s="391" t="str">
        <f t="shared" si="43"/>
        <v>06/30/2020-04/29/2021</v>
      </c>
    </row>
    <row r="311" spans="1:17">
      <c r="A311" s="18" t="s">
        <v>1833</v>
      </c>
      <c r="B311" s="18" t="s">
        <v>1681</v>
      </c>
      <c r="C311" s="17" t="str">
        <f t="shared" si="36"/>
        <v>07/21/1905 - 10/15/2029</v>
      </c>
      <c r="D311" s="17" t="str">
        <f t="shared" si="44"/>
        <v>10/15/2021 - 10/15/2029</v>
      </c>
      <c r="E311" s="16" t="str">
        <f t="shared" si="37"/>
        <v>Needles</v>
      </c>
      <c r="F311" s="14">
        <v>44377</v>
      </c>
      <c r="G311" s="14">
        <v>47406</v>
      </c>
      <c r="H311">
        <f t="shared" si="38"/>
        <v>2021</v>
      </c>
      <c r="I311">
        <f t="shared" si="39"/>
        <v>2029</v>
      </c>
      <c r="J311" s="14">
        <v>44484</v>
      </c>
      <c r="K311" s="14">
        <v>47406</v>
      </c>
      <c r="L311">
        <f t="shared" si="40"/>
        <v>2021</v>
      </c>
      <c r="M311">
        <f t="shared" si="41"/>
        <v>2029</v>
      </c>
      <c r="N311" s="17" t="str">
        <f t="shared" si="42"/>
        <v>10/15/2021 - 10/15/2029</v>
      </c>
      <c r="O311" t="s">
        <v>1681</v>
      </c>
      <c r="P311" t="s">
        <v>768</v>
      </c>
      <c r="Q311" s="391" t="str">
        <f t="shared" si="43"/>
        <v>06/30/2021-10/14/2021</v>
      </c>
    </row>
    <row r="312" spans="1:17">
      <c r="A312" s="18" t="s">
        <v>1512</v>
      </c>
      <c r="B312" s="18" t="s">
        <v>1777</v>
      </c>
      <c r="C312" s="17" t="str">
        <f t="shared" si="36"/>
        <v>07/19/1905 - 08/15/2027</v>
      </c>
      <c r="D312" s="17" t="str">
        <f t="shared" si="44"/>
        <v>08/15/2019 - 08/15/2027</v>
      </c>
      <c r="E312" s="16" t="str">
        <f t="shared" si="37"/>
        <v>Nevada City</v>
      </c>
      <c r="F312" s="14">
        <v>43466</v>
      </c>
      <c r="G312" s="14">
        <v>46614</v>
      </c>
      <c r="H312">
        <f t="shared" si="38"/>
        <v>2019</v>
      </c>
      <c r="I312">
        <f t="shared" si="39"/>
        <v>2027</v>
      </c>
      <c r="J312" s="14">
        <v>43692</v>
      </c>
      <c r="K312" s="14">
        <v>46614</v>
      </c>
      <c r="L312">
        <f t="shared" si="40"/>
        <v>2019</v>
      </c>
      <c r="M312">
        <f t="shared" si="41"/>
        <v>2027</v>
      </c>
      <c r="N312" s="17" t="str">
        <f t="shared" si="42"/>
        <v>08/15/2019 - 08/15/2027</v>
      </c>
      <c r="O312" t="s">
        <v>1777</v>
      </c>
      <c r="P312" s="14" t="s">
        <v>768</v>
      </c>
      <c r="Q312" s="391" t="str">
        <f t="shared" si="43"/>
        <v>01/01/2019-08/14/2019</v>
      </c>
    </row>
    <row r="313" spans="1:17">
      <c r="A313" s="18" t="str">
        <f>B313</f>
        <v>Nevada County - Unincorporated</v>
      </c>
      <c r="B313" s="18" t="s">
        <v>920</v>
      </c>
      <c r="C313" s="17" t="str">
        <f t="shared" si="36"/>
        <v>07/19/1905 - 08/15/2027</v>
      </c>
      <c r="D313" s="17" t="str">
        <f t="shared" si="44"/>
        <v>08/15/2019 - 08/15/2027</v>
      </c>
      <c r="E313" s="16" t="str">
        <f t="shared" si="37"/>
        <v>Nevada County - Unincorporated</v>
      </c>
      <c r="F313" s="14">
        <v>43466</v>
      </c>
      <c r="G313" s="14">
        <v>46614</v>
      </c>
      <c r="H313">
        <f t="shared" si="38"/>
        <v>2019</v>
      </c>
      <c r="I313">
        <f t="shared" si="39"/>
        <v>2027</v>
      </c>
      <c r="J313" s="14">
        <v>43692</v>
      </c>
      <c r="K313" s="14">
        <v>46614</v>
      </c>
      <c r="L313">
        <f t="shared" si="40"/>
        <v>2019</v>
      </c>
      <c r="M313">
        <f t="shared" si="41"/>
        <v>2027</v>
      </c>
      <c r="N313" s="17" t="str">
        <f t="shared" si="42"/>
        <v>08/15/2019 - 08/15/2027</v>
      </c>
      <c r="O313" t="s">
        <v>1777</v>
      </c>
      <c r="P313" s="14" t="s">
        <v>768</v>
      </c>
      <c r="Q313" s="391" t="str">
        <f t="shared" si="43"/>
        <v>01/01/2019-08/14/2019</v>
      </c>
    </row>
    <row r="314" spans="1:17">
      <c r="A314" s="18" t="s">
        <v>1513</v>
      </c>
      <c r="B314" s="18" t="s">
        <v>1684</v>
      </c>
      <c r="C314" s="17" t="str">
        <f t="shared" si="36"/>
        <v>07/22/1905 - 12/31/2030</v>
      </c>
      <c r="D314" s="17" t="str">
        <f t="shared" si="44"/>
        <v>01/31/2023 - 01/31/2031</v>
      </c>
      <c r="E314" s="16" t="str">
        <f t="shared" si="37"/>
        <v>Newark</v>
      </c>
      <c r="F314" s="14">
        <v>44742</v>
      </c>
      <c r="G314" s="14">
        <v>47848</v>
      </c>
      <c r="H314">
        <f t="shared" si="38"/>
        <v>2022</v>
      </c>
      <c r="I314">
        <f t="shared" si="39"/>
        <v>2030</v>
      </c>
      <c r="J314" s="14">
        <v>44957</v>
      </c>
      <c r="K314" s="14">
        <v>47879</v>
      </c>
      <c r="L314">
        <f t="shared" si="40"/>
        <v>2023</v>
      </c>
      <c r="M314">
        <f t="shared" si="41"/>
        <v>2031</v>
      </c>
      <c r="N314" s="17" t="str">
        <f t="shared" si="42"/>
        <v>01/31/2023 - 01/31/2031</v>
      </c>
      <c r="O314" t="s">
        <v>1684</v>
      </c>
      <c r="P314" t="s">
        <v>768</v>
      </c>
      <c r="Q314" s="391" t="str">
        <f t="shared" si="43"/>
        <v>06/30/2022-01/30/2023</v>
      </c>
    </row>
    <row r="315" spans="1:17">
      <c r="A315" s="18" t="s">
        <v>1834</v>
      </c>
      <c r="B315" s="18" t="s">
        <v>1735</v>
      </c>
      <c r="C315" s="17" t="str">
        <f t="shared" si="36"/>
        <v>07/15/1905 - 09/30/2023</v>
      </c>
      <c r="D315" s="17" t="str">
        <f t="shared" si="44"/>
        <v>12/31/2015 - 12/31/2023</v>
      </c>
      <c r="E315" s="16" t="str">
        <f t="shared" si="37"/>
        <v>Newman</v>
      </c>
      <c r="F315" s="14">
        <v>41640</v>
      </c>
      <c r="G315" s="14">
        <v>45199</v>
      </c>
      <c r="H315">
        <f t="shared" si="38"/>
        <v>2014</v>
      </c>
      <c r="I315">
        <f t="shared" si="39"/>
        <v>2023</v>
      </c>
      <c r="J315" s="14">
        <v>42369</v>
      </c>
      <c r="K315" s="14">
        <v>45291</v>
      </c>
      <c r="L315">
        <f t="shared" si="40"/>
        <v>2015</v>
      </c>
      <c r="M315">
        <f t="shared" si="41"/>
        <v>2023</v>
      </c>
      <c r="N315" s="17" t="str">
        <f t="shared" si="42"/>
        <v>12/31/2015 - 12/31/2023</v>
      </c>
      <c r="O315" t="s">
        <v>1735</v>
      </c>
      <c r="Q315" s="391" t="str">
        <f t="shared" si="43"/>
        <v>01/01/2014-12/30/2015</v>
      </c>
    </row>
    <row r="316" spans="1:17">
      <c r="A316" s="18" t="s">
        <v>1514</v>
      </c>
      <c r="B316" s="18" t="s">
        <v>1686</v>
      </c>
      <c r="C316" s="17" t="str">
        <f t="shared" si="36"/>
        <v>07/21/1905 - 10/15/2029</v>
      </c>
      <c r="D316" s="17" t="str">
        <f t="shared" si="44"/>
        <v>10/15/2021 - 10/15/2029</v>
      </c>
      <c r="E316" s="16" t="str">
        <f t="shared" si="37"/>
        <v>Newport Beach</v>
      </c>
      <c r="F316" s="14">
        <v>44377</v>
      </c>
      <c r="G316" s="14">
        <v>47406</v>
      </c>
      <c r="H316">
        <f t="shared" si="38"/>
        <v>2021</v>
      </c>
      <c r="I316">
        <f t="shared" si="39"/>
        <v>2029</v>
      </c>
      <c r="J316" s="14">
        <v>44484</v>
      </c>
      <c r="K316" s="14">
        <v>47406</v>
      </c>
      <c r="L316">
        <f t="shared" si="40"/>
        <v>2021</v>
      </c>
      <c r="M316">
        <f t="shared" si="41"/>
        <v>2029</v>
      </c>
      <c r="N316" s="17" t="str">
        <f t="shared" si="42"/>
        <v>10/15/2021 - 10/15/2029</v>
      </c>
      <c r="O316" t="s">
        <v>1686</v>
      </c>
      <c r="P316" t="s">
        <v>768</v>
      </c>
      <c r="Q316" s="391" t="str">
        <f t="shared" si="43"/>
        <v>06/30/2021-10/14/2021</v>
      </c>
    </row>
    <row r="317" spans="1:17">
      <c r="A317" s="18" t="s">
        <v>1515</v>
      </c>
      <c r="B317" s="18" t="s">
        <v>1710</v>
      </c>
      <c r="C317" s="17" t="str">
        <f t="shared" si="36"/>
        <v>07/21/1905 - 10/15/2029</v>
      </c>
      <c r="D317" s="17" t="str">
        <f t="shared" si="44"/>
        <v>10/15/2021 - 10/15/2029</v>
      </c>
      <c r="E317" s="16" t="str">
        <f t="shared" si="37"/>
        <v>Norco</v>
      </c>
      <c r="F317" s="14">
        <v>44377</v>
      </c>
      <c r="G317" s="14">
        <v>47406</v>
      </c>
      <c r="H317">
        <f t="shared" si="38"/>
        <v>2021</v>
      </c>
      <c r="I317">
        <f t="shared" si="39"/>
        <v>2029</v>
      </c>
      <c r="J317" s="14">
        <v>44484</v>
      </c>
      <c r="K317" s="14">
        <v>47406</v>
      </c>
      <c r="L317">
        <f t="shared" si="40"/>
        <v>2021</v>
      </c>
      <c r="M317">
        <f t="shared" si="41"/>
        <v>2029</v>
      </c>
      <c r="N317" s="17" t="str">
        <f t="shared" si="42"/>
        <v>10/15/2021 - 10/15/2029</v>
      </c>
      <c r="O317" t="s">
        <v>1710</v>
      </c>
      <c r="P317" t="s">
        <v>768</v>
      </c>
      <c r="Q317" s="391" t="str">
        <f t="shared" si="43"/>
        <v>06/30/2021-10/14/2021</v>
      </c>
    </row>
    <row r="318" spans="1:17">
      <c r="A318" s="18" t="s">
        <v>1516</v>
      </c>
      <c r="B318" s="18" t="s">
        <v>1683</v>
      </c>
      <c r="C318" s="17" t="str">
        <f t="shared" si="36"/>
        <v>07/21/1905 - 10/15/2029</v>
      </c>
      <c r="D318" s="17" t="str">
        <f t="shared" si="44"/>
        <v>10/15/2021 - 10/15/2029</v>
      </c>
      <c r="E318" s="16" t="str">
        <f t="shared" si="37"/>
        <v>Norwalk</v>
      </c>
      <c r="F318" s="14">
        <v>44377</v>
      </c>
      <c r="G318" s="14">
        <v>47406</v>
      </c>
      <c r="H318">
        <f t="shared" si="38"/>
        <v>2021</v>
      </c>
      <c r="I318">
        <f t="shared" si="39"/>
        <v>2029</v>
      </c>
      <c r="J318" s="14">
        <v>44484</v>
      </c>
      <c r="K318" s="14">
        <v>47406</v>
      </c>
      <c r="L318">
        <f t="shared" si="40"/>
        <v>2021</v>
      </c>
      <c r="M318">
        <f t="shared" si="41"/>
        <v>2029</v>
      </c>
      <c r="N318" s="17" t="str">
        <f t="shared" si="42"/>
        <v>10/15/2021 - 10/15/2029</v>
      </c>
      <c r="O318" t="s">
        <v>1683</v>
      </c>
      <c r="P318" t="s">
        <v>768</v>
      </c>
      <c r="Q318" s="391" t="str">
        <f t="shared" si="43"/>
        <v>06/30/2021-10/14/2021</v>
      </c>
    </row>
    <row r="319" spans="1:17">
      <c r="A319" s="18" t="s">
        <v>1517</v>
      </c>
      <c r="B319" s="18" t="s">
        <v>1714</v>
      </c>
      <c r="C319" s="17" t="str">
        <f t="shared" si="36"/>
        <v>07/22/1905 - 12/31/2030</v>
      </c>
      <c r="D319" s="17" t="str">
        <f t="shared" si="44"/>
        <v>01/31/2023 - 01/31/2031</v>
      </c>
      <c r="E319" s="16" t="str">
        <f t="shared" si="37"/>
        <v>Novato</v>
      </c>
      <c r="F319" s="14">
        <v>44742</v>
      </c>
      <c r="G319" s="14">
        <v>47848</v>
      </c>
      <c r="H319">
        <f t="shared" si="38"/>
        <v>2022</v>
      </c>
      <c r="I319">
        <f t="shared" si="39"/>
        <v>2030</v>
      </c>
      <c r="J319" s="14">
        <v>44957</v>
      </c>
      <c r="K319" s="14">
        <v>47879</v>
      </c>
      <c r="L319">
        <f t="shared" si="40"/>
        <v>2023</v>
      </c>
      <c r="M319">
        <f t="shared" si="41"/>
        <v>2031</v>
      </c>
      <c r="N319" s="17" t="str">
        <f t="shared" si="42"/>
        <v>01/31/2023 - 01/31/2031</v>
      </c>
      <c r="O319" t="s">
        <v>1714</v>
      </c>
      <c r="P319" t="s">
        <v>768</v>
      </c>
      <c r="Q319" s="391" t="str">
        <f t="shared" si="43"/>
        <v>06/30/2022-01/30/2023</v>
      </c>
    </row>
    <row r="320" spans="1:17">
      <c r="A320" s="18" t="s">
        <v>1835</v>
      </c>
      <c r="B320" s="18" t="s">
        <v>1735</v>
      </c>
      <c r="C320" s="17" t="str">
        <f t="shared" si="36"/>
        <v>07/15/1905 - 09/30/2023</v>
      </c>
      <c r="D320" s="17" t="str">
        <f t="shared" si="44"/>
        <v>12/31/2015 - 12/31/2023</v>
      </c>
      <c r="E320" s="16" t="str">
        <f t="shared" si="37"/>
        <v>Oakdale</v>
      </c>
      <c r="F320" s="14">
        <v>41640</v>
      </c>
      <c r="G320" s="14">
        <v>45199</v>
      </c>
      <c r="H320">
        <f t="shared" si="38"/>
        <v>2014</v>
      </c>
      <c r="I320">
        <f t="shared" si="39"/>
        <v>2023</v>
      </c>
      <c r="J320" s="14">
        <v>42369</v>
      </c>
      <c r="K320" s="14">
        <v>45291</v>
      </c>
      <c r="L320">
        <f t="shared" si="40"/>
        <v>2015</v>
      </c>
      <c r="M320">
        <f t="shared" si="41"/>
        <v>2023</v>
      </c>
      <c r="N320" s="17" t="str">
        <f t="shared" si="42"/>
        <v>12/31/2015 - 12/31/2023</v>
      </c>
      <c r="O320" t="s">
        <v>1735</v>
      </c>
      <c r="Q320" s="391" t="str">
        <f t="shared" si="43"/>
        <v>01/01/2014-12/30/2015</v>
      </c>
    </row>
    <row r="321" spans="1:17">
      <c r="A321" s="18" t="s">
        <v>1518</v>
      </c>
      <c r="B321" s="18" t="s">
        <v>1684</v>
      </c>
      <c r="C321" s="17" t="str">
        <f t="shared" si="36"/>
        <v>07/22/1905 - 12/31/2030</v>
      </c>
      <c r="D321" s="17" t="str">
        <f t="shared" si="44"/>
        <v>01/31/2023 - 01/31/2031</v>
      </c>
      <c r="E321" s="16" t="str">
        <f t="shared" si="37"/>
        <v>Oakland</v>
      </c>
      <c r="F321" s="14">
        <v>44742</v>
      </c>
      <c r="G321" s="14">
        <v>47848</v>
      </c>
      <c r="H321">
        <f t="shared" si="38"/>
        <v>2022</v>
      </c>
      <c r="I321">
        <f t="shared" si="39"/>
        <v>2030</v>
      </c>
      <c r="J321" s="14">
        <v>44957</v>
      </c>
      <c r="K321" s="14">
        <v>47879</v>
      </c>
      <c r="L321">
        <f t="shared" si="40"/>
        <v>2023</v>
      </c>
      <c r="M321">
        <f t="shared" si="41"/>
        <v>2031</v>
      </c>
      <c r="N321" s="17" t="str">
        <f t="shared" si="42"/>
        <v>01/31/2023 - 01/31/2031</v>
      </c>
      <c r="O321" t="s">
        <v>1684</v>
      </c>
      <c r="P321" t="s">
        <v>768</v>
      </c>
      <c r="Q321" s="391" t="str">
        <f t="shared" si="43"/>
        <v>06/30/2022-01/30/2023</v>
      </c>
    </row>
    <row r="322" spans="1:17">
      <c r="A322" s="18" t="s">
        <v>1519</v>
      </c>
      <c r="B322" s="18" t="s">
        <v>1695</v>
      </c>
      <c r="C322" s="17" t="str">
        <f t="shared" ref="C322:C385" si="45">TEXT(I322,"mm/dd/yyyy")&amp;" - "&amp;TEXT(G322,"mm/dd/yyyy")</f>
        <v>07/22/1905 - 12/31/2030</v>
      </c>
      <c r="D322" s="17" t="str">
        <f t="shared" si="44"/>
        <v>01/31/2023 - 01/31/2031</v>
      </c>
      <c r="E322" s="16" t="str">
        <f t="shared" ref="E322:E385" si="46">(PROPER(A322))</f>
        <v>Oakley</v>
      </c>
      <c r="F322" s="14">
        <v>44742</v>
      </c>
      <c r="G322" s="14">
        <v>47848</v>
      </c>
      <c r="H322">
        <f t="shared" ref="H322:H385" si="47">YEAR(F322)</f>
        <v>2022</v>
      </c>
      <c r="I322">
        <f t="shared" ref="I322:I385" si="48">YEAR(G322)</f>
        <v>2030</v>
      </c>
      <c r="J322" s="14">
        <v>44957</v>
      </c>
      <c r="K322" s="14">
        <v>47879</v>
      </c>
      <c r="L322">
        <f t="shared" ref="L322:L385" si="49">YEAR(J322)</f>
        <v>2023</v>
      </c>
      <c r="M322">
        <f t="shared" ref="M322:M385" si="50">YEAR(K322)</f>
        <v>2031</v>
      </c>
      <c r="N322" s="17" t="str">
        <f t="shared" ref="N322:N385" si="51">TEXT(J322,"mm/dd/yyyy")&amp;" - "&amp;TEXT(K322,"mm/dd/yyyy")</f>
        <v>01/31/2023 - 01/31/2031</v>
      </c>
      <c r="O322" t="s">
        <v>1695</v>
      </c>
      <c r="P322" t="s">
        <v>768</v>
      </c>
      <c r="Q322" s="391" t="str">
        <f t="shared" ref="Q322:Q385" si="52">TEXT(F322,"mm/dd/yyyy")&amp;"-"&amp;TEXT(J322-1,"mm/dd/yyyy")</f>
        <v>06/30/2022-01/30/2023</v>
      </c>
    </row>
    <row r="323" spans="1:17">
      <c r="A323" s="18" t="s">
        <v>1520</v>
      </c>
      <c r="B323" s="18" t="s">
        <v>1732</v>
      </c>
      <c r="C323" s="17" t="str">
        <f t="shared" si="45"/>
        <v>07/21/1905 - 04/15/2029</v>
      </c>
      <c r="D323" s="17" t="str">
        <f t="shared" ref="D323:D386" si="53">TEXT(J323,"mm/dd/yyyy")&amp;" - "&amp;TEXT(K323,"mm/dd/yyyy")</f>
        <v>04/30/2021 - 04/30/2029</v>
      </c>
      <c r="E323" s="16" t="str">
        <f t="shared" si="46"/>
        <v>Oceanside</v>
      </c>
      <c r="F323" s="14">
        <v>44012</v>
      </c>
      <c r="G323" s="14">
        <v>47223</v>
      </c>
      <c r="H323">
        <f t="shared" si="47"/>
        <v>2020</v>
      </c>
      <c r="I323">
        <f t="shared" si="48"/>
        <v>2029</v>
      </c>
      <c r="J323" s="14">
        <v>44316</v>
      </c>
      <c r="K323" s="14">
        <v>47238</v>
      </c>
      <c r="L323">
        <f t="shared" si="49"/>
        <v>2021</v>
      </c>
      <c r="M323">
        <f t="shared" si="50"/>
        <v>2029</v>
      </c>
      <c r="N323" s="17" t="str">
        <f t="shared" si="51"/>
        <v>04/30/2021 - 04/30/2029</v>
      </c>
      <c r="O323" t="s">
        <v>1732</v>
      </c>
      <c r="P323" t="s">
        <v>768</v>
      </c>
      <c r="Q323" s="391" t="str">
        <f t="shared" si="52"/>
        <v>06/30/2020-04/29/2021</v>
      </c>
    </row>
    <row r="324" spans="1:17">
      <c r="A324" s="18" t="s">
        <v>1836</v>
      </c>
      <c r="B324" s="18" t="s">
        <v>1727</v>
      </c>
      <c r="C324" s="17" t="str">
        <f t="shared" si="45"/>
        <v>07/21/1905 - 10/15/2029</v>
      </c>
      <c r="D324" s="17" t="str">
        <f t="shared" si="53"/>
        <v>10/15/2021 - 10/15/2029</v>
      </c>
      <c r="E324" s="16" t="str">
        <f t="shared" si="46"/>
        <v>Ojai</v>
      </c>
      <c r="F324" s="14">
        <v>44377</v>
      </c>
      <c r="G324" s="14">
        <v>47406</v>
      </c>
      <c r="H324">
        <f t="shared" si="47"/>
        <v>2021</v>
      </c>
      <c r="I324">
        <f t="shared" si="48"/>
        <v>2029</v>
      </c>
      <c r="J324" s="14">
        <v>44484</v>
      </c>
      <c r="K324" s="14">
        <v>47406</v>
      </c>
      <c r="L324">
        <f t="shared" si="49"/>
        <v>2021</v>
      </c>
      <c r="M324">
        <f t="shared" si="50"/>
        <v>2029</v>
      </c>
      <c r="N324" s="17" t="str">
        <f t="shared" si="51"/>
        <v>10/15/2021 - 10/15/2029</v>
      </c>
      <c r="O324" t="s">
        <v>1727</v>
      </c>
      <c r="P324" t="s">
        <v>768</v>
      </c>
      <c r="Q324" s="391" t="str">
        <f t="shared" si="52"/>
        <v>06/30/2021-10/14/2021</v>
      </c>
    </row>
    <row r="325" spans="1:17">
      <c r="A325" s="18" t="s">
        <v>1521</v>
      </c>
      <c r="B325" s="18" t="s">
        <v>1681</v>
      </c>
      <c r="C325" s="17" t="str">
        <f t="shared" si="45"/>
        <v>07/21/1905 - 10/15/2029</v>
      </c>
      <c r="D325" s="17" t="str">
        <f t="shared" si="53"/>
        <v>10/15/2021 - 10/15/2029</v>
      </c>
      <c r="E325" s="16" t="str">
        <f t="shared" si="46"/>
        <v>Ontario</v>
      </c>
      <c r="F325" s="14">
        <v>44377</v>
      </c>
      <c r="G325" s="14">
        <v>47406</v>
      </c>
      <c r="H325">
        <f t="shared" si="47"/>
        <v>2021</v>
      </c>
      <c r="I325">
        <f t="shared" si="48"/>
        <v>2029</v>
      </c>
      <c r="J325" s="14">
        <v>44484</v>
      </c>
      <c r="K325" s="14">
        <v>47406</v>
      </c>
      <c r="L325">
        <f t="shared" si="49"/>
        <v>2021</v>
      </c>
      <c r="M325">
        <f t="shared" si="50"/>
        <v>2029</v>
      </c>
      <c r="N325" s="17" t="str">
        <f t="shared" si="51"/>
        <v>10/15/2021 - 10/15/2029</v>
      </c>
      <c r="O325" t="s">
        <v>1681</v>
      </c>
      <c r="P325" t="s">
        <v>768</v>
      </c>
      <c r="Q325" s="391" t="str">
        <f t="shared" si="52"/>
        <v>06/30/2021-10/14/2021</v>
      </c>
    </row>
    <row r="326" spans="1:17">
      <c r="A326" s="18" t="s">
        <v>1522</v>
      </c>
      <c r="B326" s="18" t="s">
        <v>1686</v>
      </c>
      <c r="C326" s="17" t="str">
        <f t="shared" si="45"/>
        <v>07/21/1905 - 10/15/2029</v>
      </c>
      <c r="D326" s="17" t="str">
        <f t="shared" si="53"/>
        <v>10/15/2021 - 10/15/2029</v>
      </c>
      <c r="E326" s="16" t="str">
        <f t="shared" si="46"/>
        <v>Orange</v>
      </c>
      <c r="F326" s="14">
        <v>44377</v>
      </c>
      <c r="G326" s="14">
        <v>47406</v>
      </c>
      <c r="H326">
        <f t="shared" si="47"/>
        <v>2021</v>
      </c>
      <c r="I326">
        <f t="shared" si="48"/>
        <v>2029</v>
      </c>
      <c r="J326" s="14">
        <v>44484</v>
      </c>
      <c r="K326" s="14">
        <v>47406</v>
      </c>
      <c r="L326">
        <f t="shared" si="49"/>
        <v>2021</v>
      </c>
      <c r="M326">
        <f t="shared" si="50"/>
        <v>2029</v>
      </c>
      <c r="N326" s="17" t="str">
        <f t="shared" si="51"/>
        <v>10/15/2021 - 10/15/2029</v>
      </c>
      <c r="O326" t="s">
        <v>1686</v>
      </c>
      <c r="P326" t="s">
        <v>768</v>
      </c>
      <c r="Q326" s="391" t="str">
        <f t="shared" si="52"/>
        <v>06/30/2021-10/14/2021</v>
      </c>
    </row>
    <row r="327" spans="1:17">
      <c r="A327" s="18" t="str">
        <f>B327</f>
        <v>Orange County - Unincorporated</v>
      </c>
      <c r="B327" s="18" t="s">
        <v>806</v>
      </c>
      <c r="C327" s="17" t="str">
        <f t="shared" si="45"/>
        <v>07/21/1905 - 10/15/2029</v>
      </c>
      <c r="D327" s="17" t="str">
        <f t="shared" si="53"/>
        <v>10/15/2021 - 10/15/2029</v>
      </c>
      <c r="E327" s="16" t="str">
        <f t="shared" si="46"/>
        <v>Orange County - Unincorporated</v>
      </c>
      <c r="F327" s="14">
        <v>44377</v>
      </c>
      <c r="G327" s="14">
        <v>47406</v>
      </c>
      <c r="H327">
        <f t="shared" si="47"/>
        <v>2021</v>
      </c>
      <c r="I327">
        <f t="shared" si="48"/>
        <v>2029</v>
      </c>
      <c r="J327" s="14">
        <v>44484</v>
      </c>
      <c r="K327" s="14">
        <v>47406</v>
      </c>
      <c r="L327">
        <f t="shared" si="49"/>
        <v>2021</v>
      </c>
      <c r="M327">
        <f t="shared" si="50"/>
        <v>2029</v>
      </c>
      <c r="N327" s="17" t="str">
        <f t="shared" si="51"/>
        <v>10/15/2021 - 10/15/2029</v>
      </c>
      <c r="O327" t="s">
        <v>1686</v>
      </c>
      <c r="P327" t="s">
        <v>768</v>
      </c>
      <c r="Q327" s="391" t="str">
        <f t="shared" si="52"/>
        <v>06/30/2021-10/14/2021</v>
      </c>
    </row>
    <row r="328" spans="1:17">
      <c r="A328" s="18" t="s">
        <v>1837</v>
      </c>
      <c r="B328" s="18" t="s">
        <v>1744</v>
      </c>
      <c r="C328" s="17" t="str">
        <f t="shared" si="45"/>
        <v>07/15/1905 - 12/31/2023</v>
      </c>
      <c r="D328" s="17" t="str">
        <f t="shared" si="53"/>
        <v>12/31/2015 - 12/31/2023</v>
      </c>
      <c r="E328" s="16" t="str">
        <f t="shared" si="46"/>
        <v>Orange Cove</v>
      </c>
      <c r="F328" s="14">
        <v>41275</v>
      </c>
      <c r="G328" s="14">
        <v>45291</v>
      </c>
      <c r="H328">
        <f t="shared" si="47"/>
        <v>2013</v>
      </c>
      <c r="I328">
        <f t="shared" si="48"/>
        <v>2023</v>
      </c>
      <c r="J328" s="14">
        <v>42369</v>
      </c>
      <c r="K328" s="14">
        <v>45291</v>
      </c>
      <c r="L328">
        <f t="shared" si="49"/>
        <v>2015</v>
      </c>
      <c r="M328">
        <f t="shared" si="50"/>
        <v>2023</v>
      </c>
      <c r="N328" s="17" t="str">
        <f t="shared" si="51"/>
        <v>12/31/2015 - 12/31/2023</v>
      </c>
      <c r="O328" t="s">
        <v>1744</v>
      </c>
      <c r="Q328" s="391" t="str">
        <f t="shared" si="52"/>
        <v>01/01/2013-12/30/2015</v>
      </c>
    </row>
    <row r="329" spans="1:17">
      <c r="A329" s="18" t="s">
        <v>1524</v>
      </c>
      <c r="B329" s="18" t="s">
        <v>1695</v>
      </c>
      <c r="C329" s="17" t="str">
        <f t="shared" si="45"/>
        <v>07/22/1905 - 12/31/2030</v>
      </c>
      <c r="D329" s="17" t="str">
        <f t="shared" si="53"/>
        <v>01/31/2023 - 01/31/2031</v>
      </c>
      <c r="E329" s="16" t="str">
        <f t="shared" si="46"/>
        <v>Orinda</v>
      </c>
      <c r="F329" s="14">
        <v>44742</v>
      </c>
      <c r="G329" s="14">
        <v>47848</v>
      </c>
      <c r="H329">
        <f t="shared" si="47"/>
        <v>2022</v>
      </c>
      <c r="I329">
        <f t="shared" si="48"/>
        <v>2030</v>
      </c>
      <c r="J329" s="14">
        <v>44957</v>
      </c>
      <c r="K329" s="14">
        <v>47879</v>
      </c>
      <c r="L329">
        <f t="shared" si="49"/>
        <v>2023</v>
      </c>
      <c r="M329">
        <f t="shared" si="50"/>
        <v>2031</v>
      </c>
      <c r="N329" s="17" t="str">
        <f t="shared" si="51"/>
        <v>01/31/2023 - 01/31/2031</v>
      </c>
      <c r="O329" t="s">
        <v>1695</v>
      </c>
      <c r="P329" t="s">
        <v>768</v>
      </c>
      <c r="Q329" s="391" t="str">
        <f t="shared" si="52"/>
        <v>06/30/2022-01/30/2023</v>
      </c>
    </row>
    <row r="330" spans="1:17">
      <c r="A330" s="18" t="s">
        <v>1525</v>
      </c>
      <c r="B330" s="18" t="s">
        <v>1775</v>
      </c>
      <c r="C330" s="17" t="str">
        <f t="shared" si="45"/>
        <v>07/21/1905 - 11/30/2029</v>
      </c>
      <c r="D330" s="17" t="str">
        <f t="shared" si="53"/>
        <v>11/30/2021 - 11/30/2029</v>
      </c>
      <c r="E330" s="16" t="str">
        <f t="shared" si="46"/>
        <v>Orland</v>
      </c>
      <c r="F330" s="14">
        <v>43465</v>
      </c>
      <c r="G330" s="14">
        <v>47452</v>
      </c>
      <c r="H330">
        <f t="shared" si="47"/>
        <v>2018</v>
      </c>
      <c r="I330">
        <f t="shared" si="48"/>
        <v>2029</v>
      </c>
      <c r="J330" s="14">
        <v>44530</v>
      </c>
      <c r="K330" s="14">
        <v>47452</v>
      </c>
      <c r="L330">
        <f t="shared" si="49"/>
        <v>2021</v>
      </c>
      <c r="M330">
        <f t="shared" si="50"/>
        <v>2029</v>
      </c>
      <c r="N330" s="17" t="str">
        <f t="shared" si="51"/>
        <v>11/30/2021 - 11/30/2029</v>
      </c>
      <c r="O330" t="s">
        <v>1775</v>
      </c>
      <c r="P330" t="s">
        <v>768</v>
      </c>
      <c r="Q330" s="391" t="str">
        <f t="shared" si="52"/>
        <v>12/31/2018-11/29/2021</v>
      </c>
    </row>
    <row r="331" spans="1:17">
      <c r="A331" s="18" t="s">
        <v>1526</v>
      </c>
      <c r="B331" s="18" t="s">
        <v>1717</v>
      </c>
      <c r="C331" s="17" t="str">
        <f t="shared" si="45"/>
        <v>07/22/1905 - 06/15/2030</v>
      </c>
      <c r="D331" s="17" t="str">
        <f t="shared" si="53"/>
        <v>06/15/2022 - 06/15/2030</v>
      </c>
      <c r="E331" s="16" t="str">
        <f t="shared" si="46"/>
        <v>Oroville</v>
      </c>
      <c r="F331" s="14">
        <v>44561</v>
      </c>
      <c r="G331" s="14">
        <v>47649</v>
      </c>
      <c r="H331">
        <f t="shared" si="47"/>
        <v>2021</v>
      </c>
      <c r="I331">
        <f t="shared" si="48"/>
        <v>2030</v>
      </c>
      <c r="J331" s="14">
        <v>44727</v>
      </c>
      <c r="K331" s="14">
        <v>47649</v>
      </c>
      <c r="L331">
        <f t="shared" si="49"/>
        <v>2022</v>
      </c>
      <c r="M331">
        <f t="shared" si="50"/>
        <v>2030</v>
      </c>
      <c r="N331" s="17" t="str">
        <f t="shared" si="51"/>
        <v>06/15/2022 - 06/15/2030</v>
      </c>
      <c r="O331" t="s">
        <v>1717</v>
      </c>
      <c r="P331" t="s">
        <v>768</v>
      </c>
      <c r="Q331" s="391" t="str">
        <f t="shared" si="52"/>
        <v>12/31/2021-06/14/2022</v>
      </c>
    </row>
    <row r="332" spans="1:17">
      <c r="A332" s="18" t="s">
        <v>1527</v>
      </c>
      <c r="B332" s="18" t="s">
        <v>1727</v>
      </c>
      <c r="C332" s="17" t="str">
        <f t="shared" si="45"/>
        <v>07/21/1905 - 10/15/2029</v>
      </c>
      <c r="D332" s="17" t="str">
        <f t="shared" si="53"/>
        <v>10/15/2021 - 10/15/2029</v>
      </c>
      <c r="E332" s="16" t="str">
        <f t="shared" si="46"/>
        <v>Oxnard</v>
      </c>
      <c r="F332" s="14">
        <v>44377</v>
      </c>
      <c r="G332" s="14">
        <v>47406</v>
      </c>
      <c r="H332">
        <f t="shared" si="47"/>
        <v>2021</v>
      </c>
      <c r="I332">
        <f t="shared" si="48"/>
        <v>2029</v>
      </c>
      <c r="J332" s="14">
        <v>44484</v>
      </c>
      <c r="K332" s="14">
        <v>47406</v>
      </c>
      <c r="L332">
        <f t="shared" si="49"/>
        <v>2021</v>
      </c>
      <c r="M332">
        <f t="shared" si="50"/>
        <v>2029</v>
      </c>
      <c r="N332" s="17" t="str">
        <f t="shared" si="51"/>
        <v>10/15/2021 - 10/15/2029</v>
      </c>
      <c r="O332" t="s">
        <v>1727</v>
      </c>
      <c r="P332" t="s">
        <v>768</v>
      </c>
      <c r="Q332" s="391" t="str">
        <f t="shared" si="52"/>
        <v>06/30/2021-10/14/2021</v>
      </c>
    </row>
    <row r="333" spans="1:17">
      <c r="A333" s="18" t="s">
        <v>1838</v>
      </c>
      <c r="B333" s="18" t="s">
        <v>1733</v>
      </c>
      <c r="C333" s="17" t="str">
        <f t="shared" si="45"/>
        <v>07/15/1905 - 12/31/2023</v>
      </c>
      <c r="D333" s="17" t="str">
        <f t="shared" si="53"/>
        <v>12/31/2015 - 12/31/2023</v>
      </c>
      <c r="E333" s="16" t="str">
        <f t="shared" si="46"/>
        <v>Pacific Grove</v>
      </c>
      <c r="F333" s="14">
        <v>41640</v>
      </c>
      <c r="G333" s="14">
        <v>45291</v>
      </c>
      <c r="H333">
        <f t="shared" si="47"/>
        <v>2014</v>
      </c>
      <c r="I333">
        <f t="shared" si="48"/>
        <v>2023</v>
      </c>
      <c r="J333" s="14">
        <v>42369</v>
      </c>
      <c r="K333" s="14">
        <v>45291</v>
      </c>
      <c r="L333">
        <f t="shared" si="49"/>
        <v>2015</v>
      </c>
      <c r="M333">
        <f t="shared" si="50"/>
        <v>2023</v>
      </c>
      <c r="N333" s="17" t="str">
        <f t="shared" si="51"/>
        <v>12/31/2015 - 12/31/2023</v>
      </c>
      <c r="O333" t="s">
        <v>1733</v>
      </c>
      <c r="Q333" s="391" t="str">
        <f t="shared" si="52"/>
        <v>01/01/2014-12/30/2015</v>
      </c>
    </row>
    <row r="334" spans="1:17">
      <c r="A334" s="18" t="s">
        <v>1528</v>
      </c>
      <c r="B334" s="18" t="s">
        <v>1700</v>
      </c>
      <c r="C334" s="17" t="str">
        <f t="shared" si="45"/>
        <v>07/22/1905 - 12/31/2030</v>
      </c>
      <c r="D334" s="17" t="str">
        <f t="shared" si="53"/>
        <v>01/31/2023 - 01/31/2031</v>
      </c>
      <c r="E334" s="16" t="str">
        <f t="shared" si="46"/>
        <v>Pacifica</v>
      </c>
      <c r="F334" s="14">
        <v>44742</v>
      </c>
      <c r="G334" s="14">
        <v>47848</v>
      </c>
      <c r="H334">
        <f t="shared" si="47"/>
        <v>2022</v>
      </c>
      <c r="I334">
        <f t="shared" si="48"/>
        <v>2030</v>
      </c>
      <c r="J334" s="14">
        <v>44957</v>
      </c>
      <c r="K334" s="14">
        <v>47879</v>
      </c>
      <c r="L334">
        <f t="shared" si="49"/>
        <v>2023</v>
      </c>
      <c r="M334">
        <f t="shared" si="50"/>
        <v>2031</v>
      </c>
      <c r="N334" s="17" t="str">
        <f t="shared" si="51"/>
        <v>01/31/2023 - 01/31/2031</v>
      </c>
      <c r="O334" t="s">
        <v>1700</v>
      </c>
      <c r="P334" t="s">
        <v>768</v>
      </c>
      <c r="Q334" s="391" t="str">
        <f t="shared" si="52"/>
        <v>06/30/2022-01/30/2023</v>
      </c>
    </row>
    <row r="335" spans="1:17">
      <c r="A335" s="18" t="s">
        <v>1529</v>
      </c>
      <c r="B335" s="18" t="s">
        <v>1710</v>
      </c>
      <c r="C335" s="17" t="str">
        <f t="shared" si="45"/>
        <v>07/21/1905 - 10/15/2029</v>
      </c>
      <c r="D335" s="17" t="str">
        <f t="shared" si="53"/>
        <v>10/15/2021 - 10/15/2029</v>
      </c>
      <c r="E335" s="16" t="str">
        <f t="shared" si="46"/>
        <v>Palm Desert</v>
      </c>
      <c r="F335" s="14">
        <v>44377</v>
      </c>
      <c r="G335" s="14">
        <v>47406</v>
      </c>
      <c r="H335">
        <f t="shared" si="47"/>
        <v>2021</v>
      </c>
      <c r="I335">
        <f t="shared" si="48"/>
        <v>2029</v>
      </c>
      <c r="J335" s="14">
        <v>44484</v>
      </c>
      <c r="K335" s="14">
        <v>47406</v>
      </c>
      <c r="L335">
        <f t="shared" si="49"/>
        <v>2021</v>
      </c>
      <c r="M335">
        <f t="shared" si="50"/>
        <v>2029</v>
      </c>
      <c r="N335" s="17" t="str">
        <f t="shared" si="51"/>
        <v>10/15/2021 - 10/15/2029</v>
      </c>
      <c r="O335" t="s">
        <v>1710</v>
      </c>
      <c r="P335" t="s">
        <v>768</v>
      </c>
      <c r="Q335" s="391" t="str">
        <f t="shared" si="52"/>
        <v>06/30/2021-10/14/2021</v>
      </c>
    </row>
    <row r="336" spans="1:17">
      <c r="A336" s="18" t="s">
        <v>1530</v>
      </c>
      <c r="B336" s="18" t="s">
        <v>1710</v>
      </c>
      <c r="C336" s="17" t="str">
        <f t="shared" si="45"/>
        <v>07/21/1905 - 10/15/2029</v>
      </c>
      <c r="D336" s="17" t="str">
        <f t="shared" si="53"/>
        <v>10/15/2021 - 10/15/2029</v>
      </c>
      <c r="E336" s="16" t="str">
        <f t="shared" si="46"/>
        <v>Palm Springs</v>
      </c>
      <c r="F336" s="14">
        <v>44377</v>
      </c>
      <c r="G336" s="14">
        <v>47406</v>
      </c>
      <c r="H336">
        <f t="shared" si="47"/>
        <v>2021</v>
      </c>
      <c r="I336">
        <f t="shared" si="48"/>
        <v>2029</v>
      </c>
      <c r="J336" s="14">
        <v>44484</v>
      </c>
      <c r="K336" s="14">
        <v>47406</v>
      </c>
      <c r="L336">
        <f t="shared" si="49"/>
        <v>2021</v>
      </c>
      <c r="M336">
        <f t="shared" si="50"/>
        <v>2029</v>
      </c>
      <c r="N336" s="17" t="str">
        <f t="shared" si="51"/>
        <v>10/15/2021 - 10/15/2029</v>
      </c>
      <c r="O336" t="s">
        <v>1710</v>
      </c>
      <c r="P336" t="s">
        <v>768</v>
      </c>
      <c r="Q336" s="391" t="str">
        <f t="shared" si="52"/>
        <v>06/30/2021-10/14/2021</v>
      </c>
    </row>
    <row r="337" spans="1:17">
      <c r="A337" s="18" t="s">
        <v>1531</v>
      </c>
      <c r="B337" s="18" t="s">
        <v>1683</v>
      </c>
      <c r="C337" s="17" t="str">
        <f t="shared" si="45"/>
        <v>07/21/1905 - 10/15/2029</v>
      </c>
      <c r="D337" s="17" t="str">
        <f t="shared" si="53"/>
        <v>10/15/2021 - 10/15/2029</v>
      </c>
      <c r="E337" s="16" t="str">
        <f t="shared" si="46"/>
        <v>Palmdale</v>
      </c>
      <c r="F337" s="14">
        <v>44377</v>
      </c>
      <c r="G337" s="14">
        <v>47406</v>
      </c>
      <c r="H337">
        <f t="shared" si="47"/>
        <v>2021</v>
      </c>
      <c r="I337">
        <f t="shared" si="48"/>
        <v>2029</v>
      </c>
      <c r="J337" s="14">
        <v>44484</v>
      </c>
      <c r="K337" s="14">
        <v>47406</v>
      </c>
      <c r="L337">
        <f t="shared" si="49"/>
        <v>2021</v>
      </c>
      <c r="M337">
        <f t="shared" si="50"/>
        <v>2029</v>
      </c>
      <c r="N337" s="17" t="str">
        <f t="shared" si="51"/>
        <v>10/15/2021 - 10/15/2029</v>
      </c>
      <c r="O337" t="s">
        <v>1683</v>
      </c>
      <c r="P337" t="s">
        <v>768</v>
      </c>
      <c r="Q337" s="391" t="str">
        <f t="shared" si="52"/>
        <v>06/30/2021-10/14/2021</v>
      </c>
    </row>
    <row r="338" spans="1:17">
      <c r="A338" s="18" t="s">
        <v>1532</v>
      </c>
      <c r="B338" s="18" t="s">
        <v>1728</v>
      </c>
      <c r="C338" s="17" t="str">
        <f t="shared" si="45"/>
        <v>07/22/1905 - 12/31/2030</v>
      </c>
      <c r="D338" s="17" t="str">
        <f t="shared" si="53"/>
        <v>01/31/2023 - 01/31/2031</v>
      </c>
      <c r="E338" s="16" t="str">
        <f t="shared" si="46"/>
        <v>Palo Alto</v>
      </c>
      <c r="F338" s="14">
        <v>44742</v>
      </c>
      <c r="G338" s="14">
        <v>47848</v>
      </c>
      <c r="H338">
        <f t="shared" si="47"/>
        <v>2022</v>
      </c>
      <c r="I338">
        <f t="shared" si="48"/>
        <v>2030</v>
      </c>
      <c r="J338" s="14">
        <v>44957</v>
      </c>
      <c r="K338" s="14">
        <v>47879</v>
      </c>
      <c r="L338">
        <f t="shared" si="49"/>
        <v>2023</v>
      </c>
      <c r="M338">
        <f t="shared" si="50"/>
        <v>2031</v>
      </c>
      <c r="N338" s="17" t="str">
        <f t="shared" si="51"/>
        <v>01/31/2023 - 01/31/2031</v>
      </c>
      <c r="O338" t="s">
        <v>1728</v>
      </c>
      <c r="P338" t="s">
        <v>768</v>
      </c>
      <c r="Q338" s="391" t="str">
        <f t="shared" si="52"/>
        <v>06/30/2022-01/30/2023</v>
      </c>
    </row>
    <row r="339" spans="1:17">
      <c r="A339" s="18" t="s">
        <v>1839</v>
      </c>
      <c r="B339" s="18" t="s">
        <v>1683</v>
      </c>
      <c r="C339" s="17" t="str">
        <f t="shared" si="45"/>
        <v>07/21/1905 - 10/15/2029</v>
      </c>
      <c r="D339" s="17" t="str">
        <f t="shared" si="53"/>
        <v>10/15/2021 - 10/15/2029</v>
      </c>
      <c r="E339" s="16" t="str">
        <f t="shared" si="46"/>
        <v>Palos Verdes Estates</v>
      </c>
      <c r="F339" s="14">
        <v>44377</v>
      </c>
      <c r="G339" s="14">
        <v>47406</v>
      </c>
      <c r="H339">
        <f t="shared" si="47"/>
        <v>2021</v>
      </c>
      <c r="I339">
        <f t="shared" si="48"/>
        <v>2029</v>
      </c>
      <c r="J339" s="14">
        <v>44484</v>
      </c>
      <c r="K339" s="14">
        <v>47406</v>
      </c>
      <c r="L339">
        <f t="shared" si="49"/>
        <v>2021</v>
      </c>
      <c r="M339">
        <f t="shared" si="50"/>
        <v>2029</v>
      </c>
      <c r="N339" s="17" t="str">
        <f t="shared" si="51"/>
        <v>10/15/2021 - 10/15/2029</v>
      </c>
      <c r="O339" t="s">
        <v>1683</v>
      </c>
      <c r="P339" t="s">
        <v>768</v>
      </c>
      <c r="Q339" s="391" t="str">
        <f t="shared" si="52"/>
        <v>06/30/2021-10/14/2021</v>
      </c>
    </row>
    <row r="340" spans="1:17">
      <c r="A340" s="18" t="s">
        <v>1533</v>
      </c>
      <c r="B340" s="18" t="s">
        <v>1717</v>
      </c>
      <c r="C340" s="17" t="str">
        <f t="shared" si="45"/>
        <v>07/22/1905 - 06/15/2030</v>
      </c>
      <c r="D340" s="17" t="str">
        <f t="shared" si="53"/>
        <v>06/15/2022 - 06/15/2030</v>
      </c>
      <c r="E340" s="16" t="str">
        <f t="shared" si="46"/>
        <v>Paradise</v>
      </c>
      <c r="F340" s="14">
        <v>44561</v>
      </c>
      <c r="G340" s="14">
        <v>47649</v>
      </c>
      <c r="H340">
        <f t="shared" si="47"/>
        <v>2021</v>
      </c>
      <c r="I340">
        <f t="shared" si="48"/>
        <v>2030</v>
      </c>
      <c r="J340" s="14">
        <v>44727</v>
      </c>
      <c r="K340" s="14">
        <v>47649</v>
      </c>
      <c r="L340">
        <f t="shared" si="49"/>
        <v>2022</v>
      </c>
      <c r="M340">
        <f t="shared" si="50"/>
        <v>2030</v>
      </c>
      <c r="N340" s="17" t="str">
        <f t="shared" si="51"/>
        <v>06/15/2022 - 06/15/2030</v>
      </c>
      <c r="O340" t="s">
        <v>1717</v>
      </c>
      <c r="P340" t="s">
        <v>768</v>
      </c>
      <c r="Q340" s="391" t="str">
        <f t="shared" si="52"/>
        <v>12/31/2021-06/14/2022</v>
      </c>
    </row>
    <row r="341" spans="1:17">
      <c r="A341" s="18" t="s">
        <v>1534</v>
      </c>
      <c r="B341" s="18" t="s">
        <v>1683</v>
      </c>
      <c r="C341" s="17" t="str">
        <f t="shared" si="45"/>
        <v>07/21/1905 - 10/15/2029</v>
      </c>
      <c r="D341" s="17" t="str">
        <f t="shared" si="53"/>
        <v>10/15/2021 - 10/15/2029</v>
      </c>
      <c r="E341" s="16" t="str">
        <f t="shared" si="46"/>
        <v>Paramount</v>
      </c>
      <c r="F341" s="14">
        <v>44377</v>
      </c>
      <c r="G341" s="14">
        <v>47406</v>
      </c>
      <c r="H341">
        <f t="shared" si="47"/>
        <v>2021</v>
      </c>
      <c r="I341">
        <f t="shared" si="48"/>
        <v>2029</v>
      </c>
      <c r="J341" s="14">
        <v>44484</v>
      </c>
      <c r="K341" s="14">
        <v>47406</v>
      </c>
      <c r="L341">
        <f t="shared" si="49"/>
        <v>2021</v>
      </c>
      <c r="M341">
        <f t="shared" si="50"/>
        <v>2029</v>
      </c>
      <c r="N341" s="17" t="str">
        <f t="shared" si="51"/>
        <v>10/15/2021 - 10/15/2029</v>
      </c>
      <c r="O341" t="s">
        <v>1683</v>
      </c>
      <c r="P341" t="s">
        <v>768</v>
      </c>
      <c r="Q341" s="391" t="str">
        <f t="shared" si="52"/>
        <v>06/30/2021-10/14/2021</v>
      </c>
    </row>
    <row r="342" spans="1:17">
      <c r="A342" s="18" t="s">
        <v>1840</v>
      </c>
      <c r="B342" s="18" t="s">
        <v>1744</v>
      </c>
      <c r="C342" s="17" t="str">
        <f t="shared" si="45"/>
        <v>07/15/1905 - 12/31/2023</v>
      </c>
      <c r="D342" s="17" t="str">
        <f t="shared" si="53"/>
        <v>12/31/2015 - 12/31/2023</v>
      </c>
      <c r="E342" s="16" t="str">
        <f t="shared" si="46"/>
        <v>Parlier</v>
      </c>
      <c r="F342" s="14">
        <v>41275</v>
      </c>
      <c r="G342" s="14">
        <v>45291</v>
      </c>
      <c r="H342">
        <f t="shared" si="47"/>
        <v>2013</v>
      </c>
      <c r="I342">
        <f t="shared" si="48"/>
        <v>2023</v>
      </c>
      <c r="J342" s="14">
        <v>42369</v>
      </c>
      <c r="K342" s="14">
        <v>45291</v>
      </c>
      <c r="L342">
        <f t="shared" si="49"/>
        <v>2015</v>
      </c>
      <c r="M342">
        <f t="shared" si="50"/>
        <v>2023</v>
      </c>
      <c r="N342" s="17" t="str">
        <f t="shared" si="51"/>
        <v>12/31/2015 - 12/31/2023</v>
      </c>
      <c r="O342" t="s">
        <v>1744</v>
      </c>
      <c r="Q342" s="391" t="str">
        <f t="shared" si="52"/>
        <v>01/01/2013-12/30/2015</v>
      </c>
    </row>
    <row r="343" spans="1:17">
      <c r="A343" s="18" t="s">
        <v>1535</v>
      </c>
      <c r="B343" s="18" t="s">
        <v>1683</v>
      </c>
      <c r="C343" s="17" t="str">
        <f t="shared" si="45"/>
        <v>07/21/1905 - 10/15/2029</v>
      </c>
      <c r="D343" s="17" t="str">
        <f t="shared" si="53"/>
        <v>10/15/2021 - 10/15/2029</v>
      </c>
      <c r="E343" s="16" t="str">
        <f t="shared" si="46"/>
        <v>Pasadena</v>
      </c>
      <c r="F343" s="14">
        <v>44377</v>
      </c>
      <c r="G343" s="14">
        <v>47406</v>
      </c>
      <c r="H343">
        <f t="shared" si="47"/>
        <v>2021</v>
      </c>
      <c r="I343">
        <f t="shared" si="48"/>
        <v>2029</v>
      </c>
      <c r="J343" s="14">
        <v>44484</v>
      </c>
      <c r="K343" s="14">
        <v>47406</v>
      </c>
      <c r="L343">
        <f t="shared" si="49"/>
        <v>2021</v>
      </c>
      <c r="M343">
        <f t="shared" si="50"/>
        <v>2029</v>
      </c>
      <c r="N343" s="17" t="str">
        <f t="shared" si="51"/>
        <v>10/15/2021 - 10/15/2029</v>
      </c>
      <c r="O343" t="s">
        <v>1683</v>
      </c>
      <c r="P343" t="s">
        <v>768</v>
      </c>
      <c r="Q343" s="391" t="str">
        <f t="shared" si="52"/>
        <v>06/30/2021-10/14/2021</v>
      </c>
    </row>
    <row r="344" spans="1:17">
      <c r="A344" s="18" t="s">
        <v>1536</v>
      </c>
      <c r="B344" s="18" t="s">
        <v>1697</v>
      </c>
      <c r="C344" s="17" t="str">
        <f t="shared" si="45"/>
        <v>07/20/1905 - 12/31/2028</v>
      </c>
      <c r="D344" s="17" t="str">
        <f t="shared" si="53"/>
        <v>01/01/2021 - 12/31/2028</v>
      </c>
      <c r="E344" s="16" t="str">
        <f t="shared" si="46"/>
        <v>Paso Robles</v>
      </c>
      <c r="F344" s="14">
        <v>43466</v>
      </c>
      <c r="G344" s="14">
        <v>47118</v>
      </c>
      <c r="H344">
        <f t="shared" si="47"/>
        <v>2019</v>
      </c>
      <c r="I344">
        <f t="shared" si="48"/>
        <v>2028</v>
      </c>
      <c r="J344" s="14">
        <v>44197</v>
      </c>
      <c r="K344" s="14">
        <v>47118</v>
      </c>
      <c r="L344">
        <f t="shared" si="49"/>
        <v>2021</v>
      </c>
      <c r="M344">
        <f t="shared" si="50"/>
        <v>2028</v>
      </c>
      <c r="N344" s="17" t="str">
        <f t="shared" si="51"/>
        <v>01/01/2021 - 12/31/2028</v>
      </c>
      <c r="O344" t="s">
        <v>1697</v>
      </c>
      <c r="P344" t="s">
        <v>768</v>
      </c>
      <c r="Q344" s="391" t="str">
        <f t="shared" si="52"/>
        <v>01/01/2019-12/31/2020</v>
      </c>
    </row>
    <row r="345" spans="1:17">
      <c r="A345" s="18" t="s">
        <v>1841</v>
      </c>
      <c r="B345" s="18" t="s">
        <v>1735</v>
      </c>
      <c r="C345" s="17" t="str">
        <f t="shared" si="45"/>
        <v>07/15/1905 - 09/30/2023</v>
      </c>
      <c r="D345" s="17" t="str">
        <f t="shared" si="53"/>
        <v>12/31/2015 - 12/31/2023</v>
      </c>
      <c r="E345" s="16" t="str">
        <f t="shared" si="46"/>
        <v>Patterson</v>
      </c>
      <c r="F345" s="14">
        <v>41640</v>
      </c>
      <c r="G345" s="14">
        <v>45199</v>
      </c>
      <c r="H345">
        <f t="shared" si="47"/>
        <v>2014</v>
      </c>
      <c r="I345">
        <f t="shared" si="48"/>
        <v>2023</v>
      </c>
      <c r="J345" s="14">
        <v>42369</v>
      </c>
      <c r="K345" s="14">
        <v>45291</v>
      </c>
      <c r="L345">
        <f t="shared" si="49"/>
        <v>2015</v>
      </c>
      <c r="M345">
        <f t="shared" si="50"/>
        <v>2023</v>
      </c>
      <c r="N345" s="17" t="str">
        <f t="shared" si="51"/>
        <v>12/31/2015 - 12/31/2023</v>
      </c>
      <c r="O345" t="s">
        <v>1735</v>
      </c>
      <c r="Q345" s="391" t="str">
        <f t="shared" si="52"/>
        <v>01/01/2014-12/30/2015</v>
      </c>
    </row>
    <row r="346" spans="1:17">
      <c r="A346" s="18" t="s">
        <v>1537</v>
      </c>
      <c r="B346" s="18" t="s">
        <v>1710</v>
      </c>
      <c r="C346" s="17" t="str">
        <f t="shared" si="45"/>
        <v>07/21/1905 - 10/15/2029</v>
      </c>
      <c r="D346" s="17" t="str">
        <f t="shared" si="53"/>
        <v>10/15/2021 - 10/15/2029</v>
      </c>
      <c r="E346" s="16" t="str">
        <f t="shared" si="46"/>
        <v>Perris</v>
      </c>
      <c r="F346" s="14">
        <v>44377</v>
      </c>
      <c r="G346" s="14">
        <v>47406</v>
      </c>
      <c r="H346">
        <f t="shared" si="47"/>
        <v>2021</v>
      </c>
      <c r="I346">
        <f t="shared" si="48"/>
        <v>2029</v>
      </c>
      <c r="J346" s="14">
        <v>44484</v>
      </c>
      <c r="K346" s="14">
        <v>47406</v>
      </c>
      <c r="L346">
        <f t="shared" si="49"/>
        <v>2021</v>
      </c>
      <c r="M346">
        <f t="shared" si="50"/>
        <v>2029</v>
      </c>
      <c r="N346" s="17" t="str">
        <f t="shared" si="51"/>
        <v>10/15/2021 - 10/15/2029</v>
      </c>
      <c r="O346" t="s">
        <v>1710</v>
      </c>
      <c r="P346" t="s">
        <v>768</v>
      </c>
      <c r="Q346" s="391" t="str">
        <f t="shared" si="52"/>
        <v>06/30/2021-10/14/2021</v>
      </c>
    </row>
    <row r="347" spans="1:17">
      <c r="A347" s="18" t="s">
        <v>1538</v>
      </c>
      <c r="B347" s="18" t="s">
        <v>1742</v>
      </c>
      <c r="C347" s="17" t="str">
        <f t="shared" si="45"/>
        <v>07/22/1905 - 12/31/2030</v>
      </c>
      <c r="D347" s="17" t="str">
        <f t="shared" si="53"/>
        <v>01/31/2023 - 01/31/2031</v>
      </c>
      <c r="E347" s="16" t="str">
        <f t="shared" si="46"/>
        <v>Petaluma</v>
      </c>
      <c r="F347" s="14">
        <v>44742</v>
      </c>
      <c r="G347" s="14">
        <v>47848</v>
      </c>
      <c r="H347">
        <f t="shared" si="47"/>
        <v>2022</v>
      </c>
      <c r="I347">
        <f t="shared" si="48"/>
        <v>2030</v>
      </c>
      <c r="J347" s="14">
        <v>44957</v>
      </c>
      <c r="K347" s="14">
        <v>47879</v>
      </c>
      <c r="L347">
        <f t="shared" si="49"/>
        <v>2023</v>
      </c>
      <c r="M347">
        <f t="shared" si="50"/>
        <v>2031</v>
      </c>
      <c r="N347" s="17" t="str">
        <f t="shared" si="51"/>
        <v>01/31/2023 - 01/31/2031</v>
      </c>
      <c r="O347" t="s">
        <v>1742</v>
      </c>
      <c r="P347" t="s">
        <v>768</v>
      </c>
      <c r="Q347" s="391" t="str">
        <f t="shared" si="52"/>
        <v>06/30/2022-01/30/2023</v>
      </c>
    </row>
    <row r="348" spans="1:17">
      <c r="A348" s="18" t="s">
        <v>1539</v>
      </c>
      <c r="B348" s="18" t="s">
        <v>1683</v>
      </c>
      <c r="C348" s="17" t="str">
        <f t="shared" si="45"/>
        <v>07/21/1905 - 10/15/2029</v>
      </c>
      <c r="D348" s="17" t="str">
        <f t="shared" si="53"/>
        <v>10/15/2021 - 10/15/2029</v>
      </c>
      <c r="E348" s="16" t="str">
        <f t="shared" si="46"/>
        <v>Pico Rivera</v>
      </c>
      <c r="F348" s="14">
        <v>44377</v>
      </c>
      <c r="G348" s="14">
        <v>47406</v>
      </c>
      <c r="H348">
        <f t="shared" si="47"/>
        <v>2021</v>
      </c>
      <c r="I348">
        <f t="shared" si="48"/>
        <v>2029</v>
      </c>
      <c r="J348" s="14">
        <v>44484</v>
      </c>
      <c r="K348" s="14">
        <v>47406</v>
      </c>
      <c r="L348">
        <f t="shared" si="49"/>
        <v>2021</v>
      </c>
      <c r="M348">
        <f t="shared" si="50"/>
        <v>2029</v>
      </c>
      <c r="N348" s="17" t="str">
        <f t="shared" si="51"/>
        <v>10/15/2021 - 10/15/2029</v>
      </c>
      <c r="O348" t="s">
        <v>1683</v>
      </c>
      <c r="P348" t="s">
        <v>768</v>
      </c>
      <c r="Q348" s="391" t="str">
        <f t="shared" si="52"/>
        <v>06/30/2021-10/14/2021</v>
      </c>
    </row>
    <row r="349" spans="1:17">
      <c r="A349" s="18" t="s">
        <v>1540</v>
      </c>
      <c r="B349" s="18" t="s">
        <v>1684</v>
      </c>
      <c r="C349" s="17" t="str">
        <f t="shared" si="45"/>
        <v>07/22/1905 - 12/31/2030</v>
      </c>
      <c r="D349" s="17" t="str">
        <f t="shared" si="53"/>
        <v>01/31/2023 - 01/31/2031</v>
      </c>
      <c r="E349" s="16" t="str">
        <f t="shared" si="46"/>
        <v>Piedmont</v>
      </c>
      <c r="F349" s="14">
        <v>44742</v>
      </c>
      <c r="G349" s="14">
        <v>47848</v>
      </c>
      <c r="H349">
        <f t="shared" si="47"/>
        <v>2022</v>
      </c>
      <c r="I349">
        <f t="shared" si="48"/>
        <v>2030</v>
      </c>
      <c r="J349" s="14">
        <v>44957</v>
      </c>
      <c r="K349" s="14">
        <v>47879</v>
      </c>
      <c r="L349">
        <f t="shared" si="49"/>
        <v>2023</v>
      </c>
      <c r="M349">
        <f t="shared" si="50"/>
        <v>2031</v>
      </c>
      <c r="N349" s="17" t="str">
        <f t="shared" si="51"/>
        <v>01/31/2023 - 01/31/2031</v>
      </c>
      <c r="O349" t="s">
        <v>1684</v>
      </c>
      <c r="P349" t="s">
        <v>768</v>
      </c>
      <c r="Q349" s="391" t="str">
        <f t="shared" si="52"/>
        <v>06/30/2022-01/30/2023</v>
      </c>
    </row>
    <row r="350" spans="1:17">
      <c r="A350" s="18" t="s">
        <v>1541</v>
      </c>
      <c r="B350" s="18" t="s">
        <v>1695</v>
      </c>
      <c r="C350" s="17" t="str">
        <f t="shared" si="45"/>
        <v>07/22/1905 - 12/31/2030</v>
      </c>
      <c r="D350" s="17" t="str">
        <f t="shared" si="53"/>
        <v>01/31/2023 - 01/31/2031</v>
      </c>
      <c r="E350" s="16" t="str">
        <f t="shared" si="46"/>
        <v>Pinole</v>
      </c>
      <c r="F350" s="14">
        <v>44742</v>
      </c>
      <c r="G350" s="14">
        <v>47848</v>
      </c>
      <c r="H350">
        <f t="shared" si="47"/>
        <v>2022</v>
      </c>
      <c r="I350">
        <f t="shared" si="48"/>
        <v>2030</v>
      </c>
      <c r="J350" s="14">
        <v>44957</v>
      </c>
      <c r="K350" s="14">
        <v>47879</v>
      </c>
      <c r="L350">
        <f t="shared" si="49"/>
        <v>2023</v>
      </c>
      <c r="M350">
        <f t="shared" si="50"/>
        <v>2031</v>
      </c>
      <c r="N350" s="17" t="str">
        <f t="shared" si="51"/>
        <v>01/31/2023 - 01/31/2031</v>
      </c>
      <c r="O350" t="s">
        <v>1695</v>
      </c>
      <c r="P350" t="s">
        <v>768</v>
      </c>
      <c r="Q350" s="391" t="str">
        <f t="shared" si="52"/>
        <v>06/30/2022-01/30/2023</v>
      </c>
    </row>
    <row r="351" spans="1:17">
      <c r="A351" s="18" t="s">
        <v>1542</v>
      </c>
      <c r="B351" s="18" t="s">
        <v>1697</v>
      </c>
      <c r="C351" s="17" t="str">
        <f t="shared" si="45"/>
        <v>07/20/1905 - 12/31/2028</v>
      </c>
      <c r="D351" s="17" t="str">
        <f t="shared" si="53"/>
        <v>01/01/2021 - 12/31/2028</v>
      </c>
      <c r="E351" s="16" t="str">
        <f t="shared" si="46"/>
        <v>Pismo Beach</v>
      </c>
      <c r="F351" s="14">
        <v>43466</v>
      </c>
      <c r="G351" s="14">
        <v>47118</v>
      </c>
      <c r="H351">
        <f t="shared" si="47"/>
        <v>2019</v>
      </c>
      <c r="I351">
        <f t="shared" si="48"/>
        <v>2028</v>
      </c>
      <c r="J351" s="14">
        <v>44197</v>
      </c>
      <c r="K351" s="14">
        <v>47118</v>
      </c>
      <c r="L351">
        <f t="shared" si="49"/>
        <v>2021</v>
      </c>
      <c r="M351">
        <f t="shared" si="50"/>
        <v>2028</v>
      </c>
      <c r="N351" s="17" t="str">
        <f t="shared" si="51"/>
        <v>01/01/2021 - 12/31/2028</v>
      </c>
      <c r="O351" t="s">
        <v>1697</v>
      </c>
      <c r="P351" t="s">
        <v>768</v>
      </c>
      <c r="Q351" s="391" t="str">
        <f t="shared" si="52"/>
        <v>01/01/2019-12/31/2020</v>
      </c>
    </row>
    <row r="352" spans="1:17">
      <c r="A352" s="18" t="s">
        <v>1543</v>
      </c>
      <c r="B352" s="18" t="s">
        <v>1695</v>
      </c>
      <c r="C352" s="17" t="str">
        <f t="shared" si="45"/>
        <v>07/22/1905 - 12/31/2030</v>
      </c>
      <c r="D352" s="17" t="str">
        <f t="shared" si="53"/>
        <v>01/31/2023 - 01/31/2031</v>
      </c>
      <c r="E352" s="16" t="str">
        <f t="shared" si="46"/>
        <v>Pittsburg</v>
      </c>
      <c r="F352" s="14">
        <v>44742</v>
      </c>
      <c r="G352" s="14">
        <v>47848</v>
      </c>
      <c r="H352">
        <f t="shared" si="47"/>
        <v>2022</v>
      </c>
      <c r="I352">
        <f t="shared" si="48"/>
        <v>2030</v>
      </c>
      <c r="J352" s="14">
        <v>44957</v>
      </c>
      <c r="K352" s="14">
        <v>47879</v>
      </c>
      <c r="L352">
        <f t="shared" si="49"/>
        <v>2023</v>
      </c>
      <c r="M352">
        <f t="shared" si="50"/>
        <v>2031</v>
      </c>
      <c r="N352" s="17" t="str">
        <f t="shared" si="51"/>
        <v>01/31/2023 - 01/31/2031</v>
      </c>
      <c r="O352" t="s">
        <v>1695</v>
      </c>
      <c r="P352" t="s">
        <v>768</v>
      </c>
      <c r="Q352" s="391" t="str">
        <f t="shared" si="52"/>
        <v>06/30/2022-01/30/2023</v>
      </c>
    </row>
    <row r="353" spans="1:17">
      <c r="A353" s="18" t="s">
        <v>1544</v>
      </c>
      <c r="B353" s="18" t="s">
        <v>1686</v>
      </c>
      <c r="C353" s="17" t="str">
        <f t="shared" si="45"/>
        <v>07/21/1905 - 10/15/2029</v>
      </c>
      <c r="D353" s="17" t="str">
        <f t="shared" si="53"/>
        <v>10/15/2021 - 10/15/2029</v>
      </c>
      <c r="E353" s="16" t="str">
        <f t="shared" si="46"/>
        <v>Placentia</v>
      </c>
      <c r="F353" s="14">
        <v>44377</v>
      </c>
      <c r="G353" s="14">
        <v>47406</v>
      </c>
      <c r="H353">
        <f t="shared" si="47"/>
        <v>2021</v>
      </c>
      <c r="I353">
        <f t="shared" si="48"/>
        <v>2029</v>
      </c>
      <c r="J353" s="14">
        <v>44484</v>
      </c>
      <c r="K353" s="14">
        <v>47406</v>
      </c>
      <c r="L353">
        <f t="shared" si="49"/>
        <v>2021</v>
      </c>
      <c r="M353">
        <f t="shared" si="50"/>
        <v>2029</v>
      </c>
      <c r="N353" s="17" t="str">
        <f t="shared" si="51"/>
        <v>10/15/2021 - 10/15/2029</v>
      </c>
      <c r="O353" t="s">
        <v>1686</v>
      </c>
      <c r="P353" t="s">
        <v>768</v>
      </c>
      <c r="Q353" s="391" t="str">
        <f t="shared" si="52"/>
        <v>06/30/2021-10/14/2021</v>
      </c>
    </row>
    <row r="354" spans="1:17">
      <c r="A354" s="18" t="str">
        <f>B354</f>
        <v>Placer County - Unincorporated</v>
      </c>
      <c r="B354" s="18" t="s">
        <v>794</v>
      </c>
      <c r="C354" s="17" t="str">
        <f t="shared" si="45"/>
        <v>07/21/1905 - 08/31/2029</v>
      </c>
      <c r="D354" s="17" t="str">
        <f t="shared" si="53"/>
        <v>05/15/2021 - 05/15/2029</v>
      </c>
      <c r="E354" s="16" t="str">
        <f t="shared" si="46"/>
        <v>Placer County - Unincorporated</v>
      </c>
      <c r="F354" s="14">
        <v>44377</v>
      </c>
      <c r="G354" s="14">
        <v>47361</v>
      </c>
      <c r="H354">
        <f t="shared" si="47"/>
        <v>2021</v>
      </c>
      <c r="I354">
        <f t="shared" si="48"/>
        <v>2029</v>
      </c>
      <c r="J354" s="14">
        <v>44331</v>
      </c>
      <c r="K354" s="14">
        <v>47253</v>
      </c>
      <c r="L354">
        <f t="shared" si="49"/>
        <v>2021</v>
      </c>
      <c r="M354">
        <f t="shared" si="50"/>
        <v>2029</v>
      </c>
      <c r="N354" s="17" t="str">
        <f t="shared" si="51"/>
        <v>05/15/2021 - 05/15/2029</v>
      </c>
      <c r="O354" t="s">
        <v>1704</v>
      </c>
      <c r="P354" t="s">
        <v>768</v>
      </c>
      <c r="Q354" s="391" t="str">
        <f t="shared" si="52"/>
        <v>06/30/2021-05/14/2021</v>
      </c>
    </row>
    <row r="355" spans="1:17">
      <c r="A355" s="18" t="s">
        <v>1842</v>
      </c>
      <c r="B355" s="18" t="s">
        <v>1763</v>
      </c>
      <c r="C355" s="17" t="str">
        <f t="shared" si="45"/>
        <v>07/21/1905 - 08/31/2029</v>
      </c>
      <c r="D355" s="17" t="str">
        <f t="shared" si="53"/>
        <v>05/15/2021 - 05/15/2029</v>
      </c>
      <c r="E355" s="16" t="str">
        <f t="shared" si="46"/>
        <v>Placerville</v>
      </c>
      <c r="F355" s="14">
        <v>44377</v>
      </c>
      <c r="G355" s="14">
        <v>47361</v>
      </c>
      <c r="H355">
        <f t="shared" si="47"/>
        <v>2021</v>
      </c>
      <c r="I355">
        <f t="shared" si="48"/>
        <v>2029</v>
      </c>
      <c r="J355" s="14">
        <v>44331</v>
      </c>
      <c r="K355" s="14">
        <v>47253</v>
      </c>
      <c r="L355">
        <f t="shared" si="49"/>
        <v>2021</v>
      </c>
      <c r="M355">
        <f t="shared" si="50"/>
        <v>2029</v>
      </c>
      <c r="N355" s="17" t="str">
        <f t="shared" si="51"/>
        <v>05/15/2021 - 05/15/2029</v>
      </c>
      <c r="O355" t="s">
        <v>1763</v>
      </c>
      <c r="P355" t="s">
        <v>768</v>
      </c>
      <c r="Q355" s="391" t="str">
        <f t="shared" si="52"/>
        <v>06/30/2021-05/14/2021</v>
      </c>
    </row>
    <row r="356" spans="1:17">
      <c r="A356" s="18" t="s">
        <v>1545</v>
      </c>
      <c r="B356" s="18" t="s">
        <v>1695</v>
      </c>
      <c r="C356" s="17" t="str">
        <f t="shared" si="45"/>
        <v>07/22/1905 - 12/31/2030</v>
      </c>
      <c r="D356" s="17" t="str">
        <f t="shared" si="53"/>
        <v>01/31/2023 - 01/31/2031</v>
      </c>
      <c r="E356" s="16" t="str">
        <f t="shared" si="46"/>
        <v>Pleasant Hill</v>
      </c>
      <c r="F356" s="14">
        <v>44742</v>
      </c>
      <c r="G356" s="14">
        <v>47848</v>
      </c>
      <c r="H356">
        <f t="shared" si="47"/>
        <v>2022</v>
      </c>
      <c r="I356">
        <f t="shared" si="48"/>
        <v>2030</v>
      </c>
      <c r="J356" s="14">
        <v>44957</v>
      </c>
      <c r="K356" s="14">
        <v>47879</v>
      </c>
      <c r="L356">
        <f t="shared" si="49"/>
        <v>2023</v>
      </c>
      <c r="M356">
        <f t="shared" si="50"/>
        <v>2031</v>
      </c>
      <c r="N356" s="17" t="str">
        <f t="shared" si="51"/>
        <v>01/31/2023 - 01/31/2031</v>
      </c>
      <c r="O356" t="s">
        <v>1695</v>
      </c>
      <c r="P356" t="s">
        <v>768</v>
      </c>
      <c r="Q356" s="391" t="str">
        <f t="shared" si="52"/>
        <v>06/30/2022-01/30/2023</v>
      </c>
    </row>
    <row r="357" spans="1:17">
      <c r="A357" s="18" t="s">
        <v>1546</v>
      </c>
      <c r="B357" s="18" t="s">
        <v>1684</v>
      </c>
      <c r="C357" s="17" t="str">
        <f t="shared" si="45"/>
        <v>07/22/1905 - 12/31/2030</v>
      </c>
      <c r="D357" s="17" t="str">
        <f t="shared" si="53"/>
        <v>01/31/2023 - 01/31/2031</v>
      </c>
      <c r="E357" s="16" t="str">
        <f t="shared" si="46"/>
        <v>Pleasanton</v>
      </c>
      <c r="F357" s="14">
        <v>44742</v>
      </c>
      <c r="G357" s="14">
        <v>47848</v>
      </c>
      <c r="H357">
        <f t="shared" si="47"/>
        <v>2022</v>
      </c>
      <c r="I357">
        <f t="shared" si="48"/>
        <v>2030</v>
      </c>
      <c r="J357" s="14">
        <v>44957</v>
      </c>
      <c r="K357" s="14">
        <v>47879</v>
      </c>
      <c r="L357">
        <f t="shared" si="49"/>
        <v>2023</v>
      </c>
      <c r="M357">
        <f t="shared" si="50"/>
        <v>2031</v>
      </c>
      <c r="N357" s="17" t="str">
        <f t="shared" si="51"/>
        <v>01/31/2023 - 01/31/2031</v>
      </c>
      <c r="O357" t="s">
        <v>1684</v>
      </c>
      <c r="P357" t="s">
        <v>768</v>
      </c>
      <c r="Q357" s="391" t="str">
        <f t="shared" si="52"/>
        <v>06/30/2022-01/30/2023</v>
      </c>
    </row>
    <row r="358" spans="1:17">
      <c r="A358" s="18" t="str">
        <f>B358</f>
        <v>Plumas County - Unincorporated</v>
      </c>
      <c r="B358" s="18" t="s">
        <v>854</v>
      </c>
      <c r="C358" s="17" t="str">
        <f t="shared" si="45"/>
        <v>07/19/1905 - 06/15/2027</v>
      </c>
      <c r="D358" s="17" t="str">
        <f t="shared" si="53"/>
        <v>08/31/2019 - 08/31/2024</v>
      </c>
      <c r="E358" s="16" t="str">
        <f t="shared" si="46"/>
        <v>Plumas County - Unincorporated</v>
      </c>
      <c r="F358" s="14">
        <v>43466</v>
      </c>
      <c r="G358" s="14">
        <v>46553</v>
      </c>
      <c r="H358">
        <f t="shared" si="47"/>
        <v>2019</v>
      </c>
      <c r="I358">
        <f t="shared" si="48"/>
        <v>2027</v>
      </c>
      <c r="J358" s="14">
        <v>43708</v>
      </c>
      <c r="K358" s="14">
        <v>45535</v>
      </c>
      <c r="L358">
        <f t="shared" si="49"/>
        <v>2019</v>
      </c>
      <c r="M358">
        <f t="shared" si="50"/>
        <v>2024</v>
      </c>
      <c r="N358" s="17" t="str">
        <f t="shared" si="51"/>
        <v>08/31/2019 - 08/31/2024</v>
      </c>
      <c r="O358" t="s">
        <v>1843</v>
      </c>
      <c r="P358" s="14" t="s">
        <v>768</v>
      </c>
      <c r="Q358" s="391" t="str">
        <f t="shared" si="52"/>
        <v>01/01/2019-08/30/2019</v>
      </c>
    </row>
    <row r="359" spans="1:17">
      <c r="A359" s="18" t="s">
        <v>1548</v>
      </c>
      <c r="B359" s="18" t="s">
        <v>1691</v>
      </c>
      <c r="C359" s="17" t="str">
        <f t="shared" si="45"/>
        <v>07/21/1905 - 09/15/2029</v>
      </c>
      <c r="D359" s="17" t="str">
        <f t="shared" si="53"/>
        <v>09/15/2021 - 09/15/2029</v>
      </c>
      <c r="E359" s="16" t="str">
        <f t="shared" si="46"/>
        <v>Plymouth</v>
      </c>
      <c r="F359" s="14">
        <v>43465</v>
      </c>
      <c r="G359" s="14">
        <v>47376</v>
      </c>
      <c r="H359">
        <f t="shared" si="47"/>
        <v>2018</v>
      </c>
      <c r="I359">
        <f t="shared" si="48"/>
        <v>2029</v>
      </c>
      <c r="J359" s="14">
        <v>44454</v>
      </c>
      <c r="K359" s="14">
        <v>47376</v>
      </c>
      <c r="L359">
        <f t="shared" si="49"/>
        <v>2021</v>
      </c>
      <c r="M359">
        <f t="shared" si="50"/>
        <v>2029</v>
      </c>
      <c r="N359" s="17" t="str">
        <f t="shared" si="51"/>
        <v>09/15/2021 - 09/15/2029</v>
      </c>
      <c r="O359" t="s">
        <v>1691</v>
      </c>
      <c r="P359" t="s">
        <v>768</v>
      </c>
      <c r="Q359" s="391" t="str">
        <f t="shared" si="52"/>
        <v>12/31/2018-09/14/2021</v>
      </c>
    </row>
    <row r="360" spans="1:17">
      <c r="A360" s="18" t="s">
        <v>1844</v>
      </c>
      <c r="B360" s="18" t="s">
        <v>1771</v>
      </c>
      <c r="C360" s="17" t="str">
        <f t="shared" si="45"/>
        <v>07/19/1905 - 08/15/2027</v>
      </c>
      <c r="D360" s="17" t="str">
        <f t="shared" si="53"/>
        <v>08/15/2019 - 08/15/2027</v>
      </c>
      <c r="E360" s="16" t="str">
        <f t="shared" si="46"/>
        <v>Point Arena</v>
      </c>
      <c r="F360" s="14">
        <v>43466</v>
      </c>
      <c r="G360" s="14">
        <v>46614</v>
      </c>
      <c r="H360">
        <f t="shared" si="47"/>
        <v>2019</v>
      </c>
      <c r="I360">
        <f t="shared" si="48"/>
        <v>2027</v>
      </c>
      <c r="J360" s="14">
        <v>43692</v>
      </c>
      <c r="K360" s="14">
        <v>46614</v>
      </c>
      <c r="L360">
        <f t="shared" si="49"/>
        <v>2019</v>
      </c>
      <c r="M360">
        <f t="shared" si="50"/>
        <v>2027</v>
      </c>
      <c r="N360" s="17" t="str">
        <f t="shared" si="51"/>
        <v>08/15/2019 - 08/15/2027</v>
      </c>
      <c r="O360" t="s">
        <v>1771</v>
      </c>
      <c r="P360" s="14" t="s">
        <v>768</v>
      </c>
      <c r="Q360" s="391" t="str">
        <f t="shared" si="52"/>
        <v>01/01/2019-08/14/2019</v>
      </c>
    </row>
    <row r="361" spans="1:17">
      <c r="A361" s="18" t="s">
        <v>1549</v>
      </c>
      <c r="B361" s="18" t="s">
        <v>1683</v>
      </c>
      <c r="C361" s="17" t="str">
        <f t="shared" si="45"/>
        <v>07/21/1905 - 10/15/2029</v>
      </c>
      <c r="D361" s="17" t="str">
        <f t="shared" si="53"/>
        <v>10/15/2021 - 10/15/2029</v>
      </c>
      <c r="E361" s="16" t="str">
        <f t="shared" si="46"/>
        <v>Pomona</v>
      </c>
      <c r="F361" s="14">
        <v>44377</v>
      </c>
      <c r="G361" s="14">
        <v>47406</v>
      </c>
      <c r="H361">
        <f t="shared" si="47"/>
        <v>2021</v>
      </c>
      <c r="I361">
        <f t="shared" si="48"/>
        <v>2029</v>
      </c>
      <c r="J361" s="14">
        <v>44484</v>
      </c>
      <c r="K361" s="14">
        <v>47406</v>
      </c>
      <c r="L361">
        <f t="shared" si="49"/>
        <v>2021</v>
      </c>
      <c r="M361">
        <f t="shared" si="50"/>
        <v>2029</v>
      </c>
      <c r="N361" s="17" t="str">
        <f t="shared" si="51"/>
        <v>10/15/2021 - 10/15/2029</v>
      </c>
      <c r="O361" t="s">
        <v>1683</v>
      </c>
      <c r="P361" t="s">
        <v>768</v>
      </c>
      <c r="Q361" s="391" t="str">
        <f t="shared" si="52"/>
        <v>06/30/2021-10/14/2021</v>
      </c>
    </row>
    <row r="362" spans="1:17">
      <c r="A362" s="18" t="s">
        <v>1550</v>
      </c>
      <c r="B362" s="18" t="s">
        <v>1727</v>
      </c>
      <c r="C362" s="17" t="str">
        <f t="shared" si="45"/>
        <v>07/21/1905 - 10/15/2029</v>
      </c>
      <c r="D362" s="17" t="str">
        <f t="shared" si="53"/>
        <v>10/15/2021 - 10/15/2029</v>
      </c>
      <c r="E362" s="16" t="str">
        <f t="shared" si="46"/>
        <v>Port Hueneme</v>
      </c>
      <c r="F362" s="14">
        <v>44377</v>
      </c>
      <c r="G362" s="14">
        <v>47406</v>
      </c>
      <c r="H362">
        <f t="shared" si="47"/>
        <v>2021</v>
      </c>
      <c r="I362">
        <f t="shared" si="48"/>
        <v>2029</v>
      </c>
      <c r="J362" s="14">
        <v>44484</v>
      </c>
      <c r="K362" s="14">
        <v>47406</v>
      </c>
      <c r="L362">
        <f t="shared" si="49"/>
        <v>2021</v>
      </c>
      <c r="M362">
        <f t="shared" si="50"/>
        <v>2029</v>
      </c>
      <c r="N362" s="17" t="str">
        <f t="shared" si="51"/>
        <v>10/15/2021 - 10/15/2029</v>
      </c>
      <c r="O362" t="s">
        <v>1727</v>
      </c>
      <c r="P362" t="s">
        <v>768</v>
      </c>
      <c r="Q362" s="391" t="str">
        <f t="shared" si="52"/>
        <v>06/30/2021-10/14/2021</v>
      </c>
    </row>
    <row r="363" spans="1:17">
      <c r="A363" s="18" t="s">
        <v>1845</v>
      </c>
      <c r="B363" s="18" t="s">
        <v>1758</v>
      </c>
      <c r="C363" s="17" t="str">
        <f t="shared" si="45"/>
        <v>07/15/1905 - 09/30/2023</v>
      </c>
      <c r="D363" s="17" t="str">
        <f t="shared" si="53"/>
        <v>12/31/2015 - 12/31/2023</v>
      </c>
      <c r="E363" s="16" t="str">
        <f t="shared" si="46"/>
        <v>Porterville</v>
      </c>
      <c r="F363" s="14">
        <v>41640</v>
      </c>
      <c r="G363" s="14">
        <v>45199</v>
      </c>
      <c r="H363">
        <f t="shared" si="47"/>
        <v>2014</v>
      </c>
      <c r="I363">
        <f t="shared" si="48"/>
        <v>2023</v>
      </c>
      <c r="J363" s="14">
        <v>42369</v>
      </c>
      <c r="K363" s="14">
        <v>45291</v>
      </c>
      <c r="L363">
        <f t="shared" si="49"/>
        <v>2015</v>
      </c>
      <c r="M363">
        <f t="shared" si="50"/>
        <v>2023</v>
      </c>
      <c r="N363" s="17" t="str">
        <f t="shared" si="51"/>
        <v>12/31/2015 - 12/31/2023</v>
      </c>
      <c r="O363" t="s">
        <v>1758</v>
      </c>
      <c r="Q363" s="391" t="str">
        <f t="shared" si="52"/>
        <v>01/01/2014-12/30/2015</v>
      </c>
    </row>
    <row r="364" spans="1:17">
      <c r="A364" s="18" t="s">
        <v>1846</v>
      </c>
      <c r="B364" s="18" t="s">
        <v>1843</v>
      </c>
      <c r="C364" s="17" t="str">
        <f t="shared" si="45"/>
        <v>07/19/1905 - 06/15/2027</v>
      </c>
      <c r="D364" s="17" t="str">
        <f t="shared" si="53"/>
        <v>08/31/2019 - 08/31/2024</v>
      </c>
      <c r="E364" s="16" t="str">
        <f t="shared" si="46"/>
        <v>Portola</v>
      </c>
      <c r="F364" s="14">
        <v>43466</v>
      </c>
      <c r="G364" s="14">
        <v>46553</v>
      </c>
      <c r="H364">
        <f t="shared" si="47"/>
        <v>2019</v>
      </c>
      <c r="I364">
        <f t="shared" si="48"/>
        <v>2027</v>
      </c>
      <c r="J364" s="14">
        <v>43708</v>
      </c>
      <c r="K364" s="14">
        <v>45535</v>
      </c>
      <c r="L364">
        <f t="shared" si="49"/>
        <v>2019</v>
      </c>
      <c r="M364">
        <f t="shared" si="50"/>
        <v>2024</v>
      </c>
      <c r="N364" s="17" t="str">
        <f t="shared" si="51"/>
        <v>08/31/2019 - 08/31/2024</v>
      </c>
      <c r="O364" t="s">
        <v>1843</v>
      </c>
      <c r="P364" s="14" t="s">
        <v>768</v>
      </c>
      <c r="Q364" s="391" t="str">
        <f t="shared" si="52"/>
        <v>01/01/2019-08/30/2019</v>
      </c>
    </row>
    <row r="365" spans="1:17">
      <c r="A365" s="18" t="s">
        <v>1551</v>
      </c>
      <c r="B365" s="18" t="s">
        <v>1700</v>
      </c>
      <c r="C365" s="17" t="str">
        <f t="shared" si="45"/>
        <v>07/22/1905 - 12/31/2030</v>
      </c>
      <c r="D365" s="17" t="str">
        <f t="shared" si="53"/>
        <v>01/31/2023 - 01/31/2031</v>
      </c>
      <c r="E365" s="16" t="str">
        <f t="shared" si="46"/>
        <v>Portola Valley</v>
      </c>
      <c r="F365" s="14">
        <v>44742</v>
      </c>
      <c r="G365" s="14">
        <v>47848</v>
      </c>
      <c r="H365">
        <f t="shared" si="47"/>
        <v>2022</v>
      </c>
      <c r="I365">
        <f t="shared" si="48"/>
        <v>2030</v>
      </c>
      <c r="J365" s="14">
        <v>44957</v>
      </c>
      <c r="K365" s="14">
        <v>47879</v>
      </c>
      <c r="L365">
        <f t="shared" si="49"/>
        <v>2023</v>
      </c>
      <c r="M365">
        <f t="shared" si="50"/>
        <v>2031</v>
      </c>
      <c r="N365" s="17" t="str">
        <f t="shared" si="51"/>
        <v>01/31/2023 - 01/31/2031</v>
      </c>
      <c r="O365" t="s">
        <v>1700</v>
      </c>
      <c r="P365" t="s">
        <v>768</v>
      </c>
      <c r="Q365" s="391" t="str">
        <f t="shared" si="52"/>
        <v>06/30/2022-01/30/2023</v>
      </c>
    </row>
    <row r="366" spans="1:17">
      <c r="A366" s="18" t="s">
        <v>1552</v>
      </c>
      <c r="B366" s="18" t="s">
        <v>1732</v>
      </c>
      <c r="C366" s="17" t="str">
        <f t="shared" si="45"/>
        <v>07/21/1905 - 04/15/2029</v>
      </c>
      <c r="D366" s="17" t="str">
        <f t="shared" si="53"/>
        <v>04/30/2021 - 04/30/2029</v>
      </c>
      <c r="E366" s="16" t="str">
        <f t="shared" si="46"/>
        <v>Poway</v>
      </c>
      <c r="F366" s="14">
        <v>44012</v>
      </c>
      <c r="G366" s="14">
        <v>47223</v>
      </c>
      <c r="H366">
        <f t="shared" si="47"/>
        <v>2020</v>
      </c>
      <c r="I366">
        <f t="shared" si="48"/>
        <v>2029</v>
      </c>
      <c r="J366" s="14">
        <v>44316</v>
      </c>
      <c r="K366" s="14">
        <v>47238</v>
      </c>
      <c r="L366">
        <f t="shared" si="49"/>
        <v>2021</v>
      </c>
      <c r="M366">
        <f t="shared" si="50"/>
        <v>2029</v>
      </c>
      <c r="N366" s="17" t="str">
        <f t="shared" si="51"/>
        <v>04/30/2021 - 04/30/2029</v>
      </c>
      <c r="O366" t="s">
        <v>1732</v>
      </c>
      <c r="P366" t="s">
        <v>768</v>
      </c>
      <c r="Q366" s="391" t="str">
        <f t="shared" si="52"/>
        <v>06/30/2020-04/29/2021</v>
      </c>
    </row>
    <row r="367" spans="1:17">
      <c r="A367" s="18" t="s">
        <v>1847</v>
      </c>
      <c r="B367" s="18" t="s">
        <v>1740</v>
      </c>
      <c r="C367" s="17" t="str">
        <f t="shared" si="45"/>
        <v>07/21/1905 - 08/31/2029</v>
      </c>
      <c r="D367" s="17" t="str">
        <f t="shared" si="53"/>
        <v>05/15/2021 - 05/15/2029</v>
      </c>
      <c r="E367" s="16" t="str">
        <f t="shared" si="46"/>
        <v>Rancho Cordova</v>
      </c>
      <c r="F367" s="14">
        <v>44377</v>
      </c>
      <c r="G367" s="14">
        <v>47361</v>
      </c>
      <c r="H367">
        <f t="shared" si="47"/>
        <v>2021</v>
      </c>
      <c r="I367">
        <f t="shared" si="48"/>
        <v>2029</v>
      </c>
      <c r="J367" s="14">
        <v>44331</v>
      </c>
      <c r="K367" s="14">
        <v>47253</v>
      </c>
      <c r="L367">
        <f t="shared" si="49"/>
        <v>2021</v>
      </c>
      <c r="M367">
        <f t="shared" si="50"/>
        <v>2029</v>
      </c>
      <c r="N367" s="17" t="str">
        <f t="shared" si="51"/>
        <v>05/15/2021 - 05/15/2029</v>
      </c>
      <c r="O367" t="s">
        <v>1740</v>
      </c>
      <c r="P367" t="s">
        <v>768</v>
      </c>
      <c r="Q367" s="391" t="str">
        <f t="shared" si="52"/>
        <v>06/30/2021-05/14/2021</v>
      </c>
    </row>
    <row r="368" spans="1:17">
      <c r="A368" s="18" t="s">
        <v>1553</v>
      </c>
      <c r="B368" s="18" t="s">
        <v>1681</v>
      </c>
      <c r="C368" s="17" t="str">
        <f t="shared" si="45"/>
        <v>07/21/1905 - 10/15/2029</v>
      </c>
      <c r="D368" s="17" t="str">
        <f t="shared" si="53"/>
        <v>10/15/2021 - 10/15/2029</v>
      </c>
      <c r="E368" s="16" t="str">
        <f t="shared" si="46"/>
        <v>Rancho Cucamonga</v>
      </c>
      <c r="F368" s="14">
        <v>44377</v>
      </c>
      <c r="G368" s="14">
        <v>47406</v>
      </c>
      <c r="H368">
        <f t="shared" si="47"/>
        <v>2021</v>
      </c>
      <c r="I368">
        <f t="shared" si="48"/>
        <v>2029</v>
      </c>
      <c r="J368" s="14">
        <v>44484</v>
      </c>
      <c r="K368" s="14">
        <v>47406</v>
      </c>
      <c r="L368">
        <f t="shared" si="49"/>
        <v>2021</v>
      </c>
      <c r="M368">
        <f t="shared" si="50"/>
        <v>2029</v>
      </c>
      <c r="N368" s="17" t="str">
        <f t="shared" si="51"/>
        <v>10/15/2021 - 10/15/2029</v>
      </c>
      <c r="O368" t="s">
        <v>1681</v>
      </c>
      <c r="P368" t="s">
        <v>768</v>
      </c>
      <c r="Q368" s="391" t="str">
        <f t="shared" si="52"/>
        <v>06/30/2021-10/14/2021</v>
      </c>
    </row>
    <row r="369" spans="1:17">
      <c r="A369" s="18" t="s">
        <v>1554</v>
      </c>
      <c r="B369" s="18" t="s">
        <v>1710</v>
      </c>
      <c r="C369" s="17" t="str">
        <f t="shared" si="45"/>
        <v>07/21/1905 - 10/15/2029</v>
      </c>
      <c r="D369" s="17" t="str">
        <f t="shared" si="53"/>
        <v>10/15/2021 - 10/15/2029</v>
      </c>
      <c r="E369" s="16" t="str">
        <f t="shared" si="46"/>
        <v>Rancho Mirage</v>
      </c>
      <c r="F369" s="14">
        <v>44377</v>
      </c>
      <c r="G369" s="14">
        <v>47406</v>
      </c>
      <c r="H369">
        <f t="shared" si="47"/>
        <v>2021</v>
      </c>
      <c r="I369">
        <f t="shared" si="48"/>
        <v>2029</v>
      </c>
      <c r="J369" s="14">
        <v>44484</v>
      </c>
      <c r="K369" s="14">
        <v>47406</v>
      </c>
      <c r="L369">
        <f t="shared" si="49"/>
        <v>2021</v>
      </c>
      <c r="M369">
        <f t="shared" si="50"/>
        <v>2029</v>
      </c>
      <c r="N369" s="17" t="str">
        <f t="shared" si="51"/>
        <v>10/15/2021 - 10/15/2029</v>
      </c>
      <c r="O369" t="s">
        <v>1710</v>
      </c>
      <c r="P369" t="s">
        <v>768</v>
      </c>
      <c r="Q369" s="391" t="str">
        <f t="shared" si="52"/>
        <v>06/30/2021-10/14/2021</v>
      </c>
    </row>
    <row r="370" spans="1:17">
      <c r="A370" s="18" t="s">
        <v>1555</v>
      </c>
      <c r="B370" s="18" t="s">
        <v>1683</v>
      </c>
      <c r="C370" s="17" t="str">
        <f t="shared" si="45"/>
        <v>07/21/1905 - 10/15/2029</v>
      </c>
      <c r="D370" s="17" t="str">
        <f t="shared" si="53"/>
        <v>10/15/2021 - 10/15/2029</v>
      </c>
      <c r="E370" s="16" t="str">
        <f t="shared" si="46"/>
        <v>Rancho Palos Verdes</v>
      </c>
      <c r="F370" s="14">
        <v>44377</v>
      </c>
      <c r="G370" s="14">
        <v>47406</v>
      </c>
      <c r="H370">
        <f t="shared" si="47"/>
        <v>2021</v>
      </c>
      <c r="I370">
        <f t="shared" si="48"/>
        <v>2029</v>
      </c>
      <c r="J370" s="14">
        <v>44484</v>
      </c>
      <c r="K370" s="14">
        <v>47406</v>
      </c>
      <c r="L370">
        <f t="shared" si="49"/>
        <v>2021</v>
      </c>
      <c r="M370">
        <f t="shared" si="50"/>
        <v>2029</v>
      </c>
      <c r="N370" s="17" t="str">
        <f t="shared" si="51"/>
        <v>10/15/2021 - 10/15/2029</v>
      </c>
      <c r="O370" t="s">
        <v>1683</v>
      </c>
      <c r="P370" t="s">
        <v>768</v>
      </c>
      <c r="Q370" s="391" t="str">
        <f t="shared" si="52"/>
        <v>06/30/2021-10/14/2021</v>
      </c>
    </row>
    <row r="371" spans="1:17">
      <c r="A371" s="18" t="s">
        <v>1848</v>
      </c>
      <c r="B371" s="18" t="s">
        <v>1686</v>
      </c>
      <c r="C371" s="17" t="str">
        <f t="shared" si="45"/>
        <v>07/21/1905 - 10/15/2029</v>
      </c>
      <c r="D371" s="17" t="str">
        <f t="shared" si="53"/>
        <v>10/15/2021 - 10/15/2029</v>
      </c>
      <c r="E371" s="16" t="str">
        <f t="shared" si="46"/>
        <v>Rancho Santa Margarita</v>
      </c>
      <c r="F371" s="14">
        <v>44377</v>
      </c>
      <c r="G371" s="14">
        <v>47406</v>
      </c>
      <c r="H371">
        <f t="shared" si="47"/>
        <v>2021</v>
      </c>
      <c r="I371">
        <f t="shared" si="48"/>
        <v>2029</v>
      </c>
      <c r="J371" s="14">
        <v>44484</v>
      </c>
      <c r="K371" s="14">
        <v>47406</v>
      </c>
      <c r="L371">
        <f t="shared" si="49"/>
        <v>2021</v>
      </c>
      <c r="M371">
        <f t="shared" si="50"/>
        <v>2029</v>
      </c>
      <c r="N371" s="17" t="str">
        <f t="shared" si="51"/>
        <v>10/15/2021 - 10/15/2029</v>
      </c>
      <c r="O371" t="s">
        <v>1686</v>
      </c>
      <c r="P371" t="s">
        <v>768</v>
      </c>
      <c r="Q371" s="391" t="str">
        <f t="shared" si="52"/>
        <v>06/30/2021-10/14/2021</v>
      </c>
    </row>
    <row r="372" spans="1:17">
      <c r="A372" s="18" t="s">
        <v>1556</v>
      </c>
      <c r="B372" s="18" t="s">
        <v>1751</v>
      </c>
      <c r="C372" s="17" t="str">
        <f t="shared" si="45"/>
        <v>07/19/1905 - 06/15/2027</v>
      </c>
      <c r="D372" s="17" t="str">
        <f t="shared" si="53"/>
        <v>08/31/2019 - 08/31/2024</v>
      </c>
      <c r="E372" s="16" t="str">
        <f t="shared" si="46"/>
        <v>Red Bluff</v>
      </c>
      <c r="F372" s="14">
        <v>43466</v>
      </c>
      <c r="G372" s="14">
        <v>46553</v>
      </c>
      <c r="H372">
        <f t="shared" si="47"/>
        <v>2019</v>
      </c>
      <c r="I372">
        <f t="shared" si="48"/>
        <v>2027</v>
      </c>
      <c r="J372" s="14">
        <v>43708</v>
      </c>
      <c r="K372" s="14">
        <v>45535</v>
      </c>
      <c r="L372">
        <f t="shared" si="49"/>
        <v>2019</v>
      </c>
      <c r="M372">
        <f t="shared" si="50"/>
        <v>2024</v>
      </c>
      <c r="N372" s="17" t="str">
        <f t="shared" si="51"/>
        <v>08/31/2019 - 08/31/2024</v>
      </c>
      <c r="O372" t="s">
        <v>1751</v>
      </c>
      <c r="P372" s="14" t="s">
        <v>768</v>
      </c>
      <c r="Q372" s="391" t="str">
        <f t="shared" si="52"/>
        <v>01/01/2019-08/30/2019</v>
      </c>
    </row>
    <row r="373" spans="1:17">
      <c r="A373" s="18" t="s">
        <v>1557</v>
      </c>
      <c r="B373" s="18" t="s">
        <v>1693</v>
      </c>
      <c r="C373" s="17" t="str">
        <f t="shared" si="45"/>
        <v>07/20/1905 - 04/15/2028</v>
      </c>
      <c r="D373" s="17" t="str">
        <f t="shared" si="53"/>
        <v>04/15/2020 - 04/15/2028</v>
      </c>
      <c r="E373" s="16" t="str">
        <f t="shared" si="46"/>
        <v>Redding</v>
      </c>
      <c r="F373" s="14">
        <v>43466</v>
      </c>
      <c r="G373" s="14">
        <v>46858</v>
      </c>
      <c r="H373">
        <f t="shared" si="47"/>
        <v>2019</v>
      </c>
      <c r="I373">
        <f t="shared" si="48"/>
        <v>2028</v>
      </c>
      <c r="J373" s="14">
        <v>43936</v>
      </c>
      <c r="K373" s="14">
        <v>46858</v>
      </c>
      <c r="L373">
        <f t="shared" si="49"/>
        <v>2020</v>
      </c>
      <c r="M373">
        <f t="shared" si="50"/>
        <v>2028</v>
      </c>
      <c r="N373" s="17" t="str">
        <f t="shared" si="51"/>
        <v>04/15/2020 - 04/15/2028</v>
      </c>
      <c r="O373" t="s">
        <v>1693</v>
      </c>
      <c r="P373" t="s">
        <v>768</v>
      </c>
      <c r="Q373" s="391" t="str">
        <f t="shared" si="52"/>
        <v>01/01/2019-04/14/2020</v>
      </c>
    </row>
    <row r="374" spans="1:17">
      <c r="A374" s="18" t="s">
        <v>1558</v>
      </c>
      <c r="B374" s="18" t="s">
        <v>1681</v>
      </c>
      <c r="C374" s="17" t="str">
        <f t="shared" si="45"/>
        <v>07/21/1905 - 10/15/2029</v>
      </c>
      <c r="D374" s="17" t="str">
        <f t="shared" si="53"/>
        <v>10/15/2021 - 10/15/2029</v>
      </c>
      <c r="E374" s="16" t="str">
        <f t="shared" si="46"/>
        <v>Redlands</v>
      </c>
      <c r="F374" s="14">
        <v>44377</v>
      </c>
      <c r="G374" s="14">
        <v>47406</v>
      </c>
      <c r="H374">
        <f t="shared" si="47"/>
        <v>2021</v>
      </c>
      <c r="I374">
        <f t="shared" si="48"/>
        <v>2029</v>
      </c>
      <c r="J374" s="14">
        <v>44484</v>
      </c>
      <c r="K374" s="14">
        <v>47406</v>
      </c>
      <c r="L374">
        <f t="shared" si="49"/>
        <v>2021</v>
      </c>
      <c r="M374">
        <f t="shared" si="50"/>
        <v>2029</v>
      </c>
      <c r="N374" s="17" t="str">
        <f t="shared" si="51"/>
        <v>10/15/2021 - 10/15/2029</v>
      </c>
      <c r="O374" t="s">
        <v>1681</v>
      </c>
      <c r="P374" t="s">
        <v>768</v>
      </c>
      <c r="Q374" s="391" t="str">
        <f t="shared" si="52"/>
        <v>06/30/2021-10/14/2021</v>
      </c>
    </row>
    <row r="375" spans="1:17">
      <c r="A375" s="18" t="s">
        <v>1559</v>
      </c>
      <c r="B375" s="18" t="s">
        <v>1683</v>
      </c>
      <c r="C375" s="17" t="str">
        <f t="shared" si="45"/>
        <v>07/21/1905 - 10/15/2029</v>
      </c>
      <c r="D375" s="17" t="str">
        <f t="shared" si="53"/>
        <v>10/15/2021 - 10/15/2029</v>
      </c>
      <c r="E375" s="16" t="str">
        <f t="shared" si="46"/>
        <v>Redondo Beach</v>
      </c>
      <c r="F375" s="14">
        <v>44377</v>
      </c>
      <c r="G375" s="14">
        <v>47406</v>
      </c>
      <c r="H375">
        <f t="shared" si="47"/>
        <v>2021</v>
      </c>
      <c r="I375">
        <f t="shared" si="48"/>
        <v>2029</v>
      </c>
      <c r="J375" s="14">
        <v>44484</v>
      </c>
      <c r="K375" s="14">
        <v>47406</v>
      </c>
      <c r="L375">
        <f t="shared" si="49"/>
        <v>2021</v>
      </c>
      <c r="M375">
        <f t="shared" si="50"/>
        <v>2029</v>
      </c>
      <c r="N375" s="17" t="str">
        <f t="shared" si="51"/>
        <v>10/15/2021 - 10/15/2029</v>
      </c>
      <c r="O375" t="s">
        <v>1683</v>
      </c>
      <c r="P375" t="s">
        <v>768</v>
      </c>
      <c r="Q375" s="391" t="str">
        <f t="shared" si="52"/>
        <v>06/30/2021-10/14/2021</v>
      </c>
    </row>
    <row r="376" spans="1:17">
      <c r="A376" s="18" t="s">
        <v>1560</v>
      </c>
      <c r="B376" s="18" t="s">
        <v>1700</v>
      </c>
      <c r="C376" s="17" t="str">
        <f t="shared" si="45"/>
        <v>07/22/1905 - 12/31/2030</v>
      </c>
      <c r="D376" s="17" t="str">
        <f t="shared" si="53"/>
        <v>01/31/2023 - 01/31/2031</v>
      </c>
      <c r="E376" s="16" t="str">
        <f t="shared" si="46"/>
        <v>Redwood City</v>
      </c>
      <c r="F376" s="14">
        <v>44742</v>
      </c>
      <c r="G376" s="14">
        <v>47848</v>
      </c>
      <c r="H376">
        <f t="shared" si="47"/>
        <v>2022</v>
      </c>
      <c r="I376">
        <f t="shared" si="48"/>
        <v>2030</v>
      </c>
      <c r="J376" s="14">
        <v>44957</v>
      </c>
      <c r="K376" s="14">
        <v>47879</v>
      </c>
      <c r="L376">
        <f t="shared" si="49"/>
        <v>2023</v>
      </c>
      <c r="M376">
        <f t="shared" si="50"/>
        <v>2031</v>
      </c>
      <c r="N376" s="17" t="str">
        <f t="shared" si="51"/>
        <v>01/31/2023 - 01/31/2031</v>
      </c>
      <c r="O376" t="s">
        <v>1700</v>
      </c>
      <c r="P376" t="s">
        <v>768</v>
      </c>
      <c r="Q376" s="391" t="str">
        <f t="shared" si="52"/>
        <v>06/30/2022-01/30/2023</v>
      </c>
    </row>
    <row r="377" spans="1:17">
      <c r="A377" s="18" t="s">
        <v>1849</v>
      </c>
      <c r="B377" s="18" t="s">
        <v>1744</v>
      </c>
      <c r="C377" s="17" t="str">
        <f t="shared" si="45"/>
        <v>07/15/1905 - 12/31/2023</v>
      </c>
      <c r="D377" s="17" t="str">
        <f t="shared" si="53"/>
        <v>12/31/2015 - 12/31/2023</v>
      </c>
      <c r="E377" s="16" t="str">
        <f t="shared" si="46"/>
        <v>Reedley</v>
      </c>
      <c r="F377" s="14">
        <v>41275</v>
      </c>
      <c r="G377" s="14">
        <v>45291</v>
      </c>
      <c r="H377">
        <f t="shared" si="47"/>
        <v>2013</v>
      </c>
      <c r="I377">
        <f t="shared" si="48"/>
        <v>2023</v>
      </c>
      <c r="J377" s="14">
        <v>42369</v>
      </c>
      <c r="K377" s="14">
        <v>45291</v>
      </c>
      <c r="L377">
        <f t="shared" si="49"/>
        <v>2015</v>
      </c>
      <c r="M377">
        <f t="shared" si="50"/>
        <v>2023</v>
      </c>
      <c r="N377" s="17" t="str">
        <f t="shared" si="51"/>
        <v>12/31/2015 - 12/31/2023</v>
      </c>
      <c r="O377" t="s">
        <v>1744</v>
      </c>
      <c r="Q377" s="391" t="str">
        <f t="shared" si="52"/>
        <v>01/01/2013-12/30/2015</v>
      </c>
    </row>
    <row r="378" spans="1:17">
      <c r="A378" s="18" t="s">
        <v>1561</v>
      </c>
      <c r="B378" s="18" t="s">
        <v>1681</v>
      </c>
      <c r="C378" s="17" t="str">
        <f t="shared" si="45"/>
        <v>07/21/1905 - 10/15/2029</v>
      </c>
      <c r="D378" s="17" t="str">
        <f t="shared" si="53"/>
        <v>10/15/2021 - 10/15/2029</v>
      </c>
      <c r="E378" s="16" t="str">
        <f t="shared" si="46"/>
        <v>Rialto</v>
      </c>
      <c r="F378" s="14">
        <v>44377</v>
      </c>
      <c r="G378" s="14">
        <v>47406</v>
      </c>
      <c r="H378">
        <f t="shared" si="47"/>
        <v>2021</v>
      </c>
      <c r="I378">
        <f t="shared" si="48"/>
        <v>2029</v>
      </c>
      <c r="J378" s="14">
        <v>44484</v>
      </c>
      <c r="K378" s="14">
        <v>47406</v>
      </c>
      <c r="L378">
        <f t="shared" si="49"/>
        <v>2021</v>
      </c>
      <c r="M378">
        <f t="shared" si="50"/>
        <v>2029</v>
      </c>
      <c r="N378" s="17" t="str">
        <f t="shared" si="51"/>
        <v>10/15/2021 - 10/15/2029</v>
      </c>
      <c r="O378" t="s">
        <v>1681</v>
      </c>
      <c r="P378" t="s">
        <v>768</v>
      </c>
      <c r="Q378" s="391" t="str">
        <f t="shared" si="52"/>
        <v>06/30/2021-10/14/2021</v>
      </c>
    </row>
    <row r="379" spans="1:17">
      <c r="A379" s="18" t="s">
        <v>1562</v>
      </c>
      <c r="B379" s="18" t="s">
        <v>1695</v>
      </c>
      <c r="C379" s="17" t="str">
        <f t="shared" si="45"/>
        <v>07/22/1905 - 12/31/2030</v>
      </c>
      <c r="D379" s="17" t="str">
        <f t="shared" si="53"/>
        <v>01/31/2023 - 01/31/2031</v>
      </c>
      <c r="E379" s="16" t="str">
        <f t="shared" si="46"/>
        <v>Richmond</v>
      </c>
      <c r="F379" s="14">
        <v>44742</v>
      </c>
      <c r="G379" s="14">
        <v>47848</v>
      </c>
      <c r="H379">
        <f t="shared" si="47"/>
        <v>2022</v>
      </c>
      <c r="I379">
        <f t="shared" si="48"/>
        <v>2030</v>
      </c>
      <c r="J379" s="14">
        <v>44957</v>
      </c>
      <c r="K379" s="14">
        <v>47879</v>
      </c>
      <c r="L379">
        <f t="shared" si="49"/>
        <v>2023</v>
      </c>
      <c r="M379">
        <f t="shared" si="50"/>
        <v>2031</v>
      </c>
      <c r="N379" s="17" t="str">
        <f t="shared" si="51"/>
        <v>01/31/2023 - 01/31/2031</v>
      </c>
      <c r="O379" t="s">
        <v>1695</v>
      </c>
      <c r="P379" t="s">
        <v>768</v>
      </c>
      <c r="Q379" s="391" t="str">
        <f t="shared" si="52"/>
        <v>06/30/2022-01/30/2023</v>
      </c>
    </row>
    <row r="380" spans="1:17">
      <c r="A380" s="18" t="s">
        <v>1850</v>
      </c>
      <c r="B380" s="18" t="s">
        <v>1699</v>
      </c>
      <c r="C380" s="17" t="str">
        <f t="shared" si="45"/>
        <v>07/15/1905 - 12/31/2023</v>
      </c>
      <c r="D380" s="17" t="str">
        <f t="shared" si="53"/>
        <v>12/31/2015 - 12/31/2023</v>
      </c>
      <c r="E380" s="16" t="str">
        <f t="shared" si="46"/>
        <v>Ridgecrest</v>
      </c>
      <c r="F380" s="14">
        <v>41275</v>
      </c>
      <c r="G380" s="14">
        <v>45291</v>
      </c>
      <c r="H380">
        <f t="shared" si="47"/>
        <v>2013</v>
      </c>
      <c r="I380">
        <f t="shared" si="48"/>
        <v>2023</v>
      </c>
      <c r="J380" s="14">
        <v>42369</v>
      </c>
      <c r="K380" s="14">
        <v>45291</v>
      </c>
      <c r="L380">
        <f t="shared" si="49"/>
        <v>2015</v>
      </c>
      <c r="M380">
        <f t="shared" si="50"/>
        <v>2023</v>
      </c>
      <c r="N380" s="17" t="str">
        <f t="shared" si="51"/>
        <v>12/31/2015 - 12/31/2023</v>
      </c>
      <c r="O380" t="s">
        <v>1699</v>
      </c>
      <c r="Q380" s="391" t="str">
        <f t="shared" si="52"/>
        <v>01/01/2013-12/30/2015</v>
      </c>
    </row>
    <row r="381" spans="1:17">
      <c r="A381" s="18" t="s">
        <v>1563</v>
      </c>
      <c r="B381" s="18" t="s">
        <v>1696</v>
      </c>
      <c r="C381" s="17" t="str">
        <f t="shared" si="45"/>
        <v>07/19/1905 - 08/31/2027</v>
      </c>
      <c r="D381" s="17" t="str">
        <f t="shared" si="53"/>
        <v>08/31/2019 - 08/31/2027</v>
      </c>
      <c r="E381" s="16" t="str">
        <f t="shared" si="46"/>
        <v>Rio Dell</v>
      </c>
      <c r="F381" s="14">
        <v>43466</v>
      </c>
      <c r="G381" s="14">
        <v>46630</v>
      </c>
      <c r="H381">
        <f t="shared" si="47"/>
        <v>2019</v>
      </c>
      <c r="I381">
        <f t="shared" si="48"/>
        <v>2027</v>
      </c>
      <c r="J381" s="14">
        <v>43708</v>
      </c>
      <c r="K381" s="14">
        <v>46630</v>
      </c>
      <c r="L381">
        <f t="shared" si="49"/>
        <v>2019</v>
      </c>
      <c r="M381">
        <f t="shared" si="50"/>
        <v>2027</v>
      </c>
      <c r="N381" s="17" t="str">
        <f t="shared" si="51"/>
        <v>08/31/2019 - 08/31/2027</v>
      </c>
      <c r="O381" t="s">
        <v>1696</v>
      </c>
      <c r="P381" t="s">
        <v>768</v>
      </c>
      <c r="Q381" s="391" t="str">
        <f t="shared" si="52"/>
        <v>01/01/2019-08/30/2019</v>
      </c>
    </row>
    <row r="382" spans="1:17">
      <c r="A382" s="18" t="s">
        <v>1564</v>
      </c>
      <c r="B382" s="18" t="s">
        <v>1715</v>
      </c>
      <c r="C382" s="17" t="str">
        <f t="shared" si="45"/>
        <v>07/22/1905 - 12/31/2030</v>
      </c>
      <c r="D382" s="17" t="str">
        <f t="shared" si="53"/>
        <v>01/31/2023 - 01/31/2031</v>
      </c>
      <c r="E382" s="16" t="str">
        <f t="shared" si="46"/>
        <v>Rio Vista</v>
      </c>
      <c r="F382" s="14">
        <v>44742</v>
      </c>
      <c r="G382" s="14">
        <v>47848</v>
      </c>
      <c r="H382">
        <f t="shared" si="47"/>
        <v>2022</v>
      </c>
      <c r="I382">
        <f t="shared" si="48"/>
        <v>2030</v>
      </c>
      <c r="J382" s="14">
        <v>44957</v>
      </c>
      <c r="K382" s="14">
        <v>47879</v>
      </c>
      <c r="L382">
        <f t="shared" si="49"/>
        <v>2023</v>
      </c>
      <c r="M382">
        <f t="shared" si="50"/>
        <v>2031</v>
      </c>
      <c r="N382" s="17" t="str">
        <f t="shared" si="51"/>
        <v>01/31/2023 - 01/31/2031</v>
      </c>
      <c r="O382" t="s">
        <v>1715</v>
      </c>
      <c r="P382" t="s">
        <v>768</v>
      </c>
      <c r="Q382" s="391" t="str">
        <f t="shared" si="52"/>
        <v>06/30/2022-01/30/2023</v>
      </c>
    </row>
    <row r="383" spans="1:17">
      <c r="A383" s="18" t="s">
        <v>1851</v>
      </c>
      <c r="B383" s="18" t="s">
        <v>1766</v>
      </c>
      <c r="C383" s="17" t="str">
        <f t="shared" si="45"/>
        <v>07/15/1905 - 12/31/2023</v>
      </c>
      <c r="D383" s="17" t="str">
        <f t="shared" si="53"/>
        <v>12/31/2015 - 12/31/2023</v>
      </c>
      <c r="E383" s="16" t="str">
        <f t="shared" si="46"/>
        <v>Ripon</v>
      </c>
      <c r="F383" s="14">
        <v>41640</v>
      </c>
      <c r="G383" s="14">
        <v>45291</v>
      </c>
      <c r="H383">
        <f t="shared" si="47"/>
        <v>2014</v>
      </c>
      <c r="I383">
        <f t="shared" si="48"/>
        <v>2023</v>
      </c>
      <c r="J383" s="14">
        <v>42369</v>
      </c>
      <c r="K383" s="14">
        <v>45291</v>
      </c>
      <c r="L383">
        <f t="shared" si="49"/>
        <v>2015</v>
      </c>
      <c r="M383">
        <f t="shared" si="50"/>
        <v>2023</v>
      </c>
      <c r="N383" s="17" t="str">
        <f t="shared" si="51"/>
        <v>12/31/2015 - 12/31/2023</v>
      </c>
      <c r="O383" t="s">
        <v>1766</v>
      </c>
      <c r="Q383" s="391" t="str">
        <f t="shared" si="52"/>
        <v>01/01/2014-12/30/2015</v>
      </c>
    </row>
    <row r="384" spans="1:17">
      <c r="A384" s="18" t="s">
        <v>1852</v>
      </c>
      <c r="B384" s="18" t="s">
        <v>1735</v>
      </c>
      <c r="C384" s="17" t="str">
        <f t="shared" si="45"/>
        <v>07/15/1905 - 09/30/2023</v>
      </c>
      <c r="D384" s="17" t="str">
        <f t="shared" si="53"/>
        <v>12/31/2015 - 12/31/2023</v>
      </c>
      <c r="E384" s="16" t="str">
        <f t="shared" si="46"/>
        <v>Riverbank</v>
      </c>
      <c r="F384" s="14">
        <v>41640</v>
      </c>
      <c r="G384" s="14">
        <v>45199</v>
      </c>
      <c r="H384">
        <f t="shared" si="47"/>
        <v>2014</v>
      </c>
      <c r="I384">
        <f t="shared" si="48"/>
        <v>2023</v>
      </c>
      <c r="J384" s="14">
        <v>42369</v>
      </c>
      <c r="K384" s="14">
        <v>45291</v>
      </c>
      <c r="L384">
        <f t="shared" si="49"/>
        <v>2015</v>
      </c>
      <c r="M384">
        <f t="shared" si="50"/>
        <v>2023</v>
      </c>
      <c r="N384" s="17" t="str">
        <f t="shared" si="51"/>
        <v>12/31/2015 - 12/31/2023</v>
      </c>
      <c r="O384" t="s">
        <v>1735</v>
      </c>
      <c r="Q384" s="391" t="str">
        <f t="shared" si="52"/>
        <v>01/01/2014-12/30/2015</v>
      </c>
    </row>
    <row r="385" spans="1:17">
      <c r="A385" s="18" t="s">
        <v>1565</v>
      </c>
      <c r="B385" s="18" t="s">
        <v>1710</v>
      </c>
      <c r="C385" s="17" t="str">
        <f t="shared" si="45"/>
        <v>07/21/1905 - 10/15/2029</v>
      </c>
      <c r="D385" s="17" t="str">
        <f t="shared" si="53"/>
        <v>10/15/2021 - 10/15/2029</v>
      </c>
      <c r="E385" s="16" t="str">
        <f t="shared" si="46"/>
        <v>Riverside</v>
      </c>
      <c r="F385" s="14">
        <v>44377</v>
      </c>
      <c r="G385" s="14">
        <v>47406</v>
      </c>
      <c r="H385">
        <f t="shared" si="47"/>
        <v>2021</v>
      </c>
      <c r="I385">
        <f t="shared" si="48"/>
        <v>2029</v>
      </c>
      <c r="J385" s="14">
        <v>44484</v>
      </c>
      <c r="K385" s="14">
        <v>47406</v>
      </c>
      <c r="L385">
        <f t="shared" si="49"/>
        <v>2021</v>
      </c>
      <c r="M385">
        <f t="shared" si="50"/>
        <v>2029</v>
      </c>
      <c r="N385" s="17" t="str">
        <f t="shared" si="51"/>
        <v>10/15/2021 - 10/15/2029</v>
      </c>
      <c r="O385" t="s">
        <v>1710</v>
      </c>
      <c r="P385" t="s">
        <v>768</v>
      </c>
      <c r="Q385" s="391" t="str">
        <f t="shared" si="52"/>
        <v>06/30/2021-10/14/2021</v>
      </c>
    </row>
    <row r="386" spans="1:17">
      <c r="A386" s="18" t="str">
        <f>B386</f>
        <v>Riverside County - Unincorporated</v>
      </c>
      <c r="B386" s="18" t="s">
        <v>845</v>
      </c>
      <c r="C386" s="17" t="str">
        <f t="shared" ref="C386:C449" si="54">TEXT(I386,"mm/dd/yyyy")&amp;" - "&amp;TEXT(G386,"mm/dd/yyyy")</f>
        <v>07/21/1905 - 10/15/2029</v>
      </c>
      <c r="D386" s="17" t="str">
        <f t="shared" si="53"/>
        <v>10/15/2021 - 10/15/2029</v>
      </c>
      <c r="E386" s="16" t="str">
        <f t="shared" ref="E386:E449" si="55">(PROPER(A386))</f>
        <v>Riverside County - Unincorporated</v>
      </c>
      <c r="F386" s="14">
        <v>44377</v>
      </c>
      <c r="G386" s="14">
        <v>47406</v>
      </c>
      <c r="H386">
        <f t="shared" ref="H386:H449" si="56">YEAR(F386)</f>
        <v>2021</v>
      </c>
      <c r="I386">
        <f t="shared" ref="I386:I449" si="57">YEAR(G386)</f>
        <v>2029</v>
      </c>
      <c r="J386" s="14">
        <v>44484</v>
      </c>
      <c r="K386" s="14">
        <v>47406</v>
      </c>
      <c r="L386">
        <f t="shared" ref="L386:L449" si="58">YEAR(J386)</f>
        <v>2021</v>
      </c>
      <c r="M386">
        <f t="shared" ref="M386:M449" si="59">YEAR(K386)</f>
        <v>2029</v>
      </c>
      <c r="N386" s="17" t="str">
        <f t="shared" ref="N386:N449" si="60">TEXT(J386,"mm/dd/yyyy")&amp;" - "&amp;TEXT(K386,"mm/dd/yyyy")</f>
        <v>10/15/2021 - 10/15/2029</v>
      </c>
      <c r="O386" t="s">
        <v>1710</v>
      </c>
      <c r="P386" t="s">
        <v>768</v>
      </c>
      <c r="Q386" s="391" t="str">
        <f t="shared" ref="Q386:Q449" si="61">TEXT(F386,"mm/dd/yyyy")&amp;"-"&amp;TEXT(J386-1,"mm/dd/yyyy")</f>
        <v>06/30/2021-10/14/2021</v>
      </c>
    </row>
    <row r="387" spans="1:17">
      <c r="A387" s="18" t="s">
        <v>1853</v>
      </c>
      <c r="B387" s="18" t="s">
        <v>1704</v>
      </c>
      <c r="C387" s="17" t="str">
        <f t="shared" si="54"/>
        <v>07/21/1905 - 08/31/2029</v>
      </c>
      <c r="D387" s="17" t="str">
        <f t="shared" ref="D387:D450" si="62">TEXT(J387,"mm/dd/yyyy")&amp;" - "&amp;TEXT(K387,"mm/dd/yyyy")</f>
        <v>05/15/2021 - 05/15/2029</v>
      </c>
      <c r="E387" s="16" t="str">
        <f t="shared" si="55"/>
        <v>Rocklin</v>
      </c>
      <c r="F387" s="14">
        <v>44377</v>
      </c>
      <c r="G387" s="14">
        <v>47361</v>
      </c>
      <c r="H387">
        <f t="shared" si="56"/>
        <v>2021</v>
      </c>
      <c r="I387">
        <f t="shared" si="57"/>
        <v>2029</v>
      </c>
      <c r="J387" s="14">
        <v>44331</v>
      </c>
      <c r="K387" s="14">
        <v>47253</v>
      </c>
      <c r="L387">
        <f t="shared" si="58"/>
        <v>2021</v>
      </c>
      <c r="M387">
        <f t="shared" si="59"/>
        <v>2029</v>
      </c>
      <c r="N387" s="17" t="str">
        <f t="shared" si="60"/>
        <v>05/15/2021 - 05/15/2029</v>
      </c>
      <c r="O387" t="s">
        <v>1704</v>
      </c>
      <c r="P387" t="s">
        <v>768</v>
      </c>
      <c r="Q387" s="391" t="str">
        <f t="shared" si="61"/>
        <v>06/30/2021-05/14/2021</v>
      </c>
    </row>
    <row r="388" spans="1:17">
      <c r="A388" s="18" t="s">
        <v>1567</v>
      </c>
      <c r="B388" s="18" t="s">
        <v>1742</v>
      </c>
      <c r="C388" s="17" t="str">
        <f t="shared" si="54"/>
        <v>07/22/1905 - 12/31/2030</v>
      </c>
      <c r="D388" s="17" t="str">
        <f t="shared" si="62"/>
        <v>01/31/2023 - 01/31/2031</v>
      </c>
      <c r="E388" s="16" t="str">
        <f t="shared" si="55"/>
        <v>Rohnert Park</v>
      </c>
      <c r="F388" s="14">
        <v>44742</v>
      </c>
      <c r="G388" s="14">
        <v>47848</v>
      </c>
      <c r="H388">
        <f t="shared" si="56"/>
        <v>2022</v>
      </c>
      <c r="I388">
        <f t="shared" si="57"/>
        <v>2030</v>
      </c>
      <c r="J388" s="14">
        <v>44957</v>
      </c>
      <c r="K388" s="14">
        <v>47879</v>
      </c>
      <c r="L388">
        <f t="shared" si="58"/>
        <v>2023</v>
      </c>
      <c r="M388">
        <f t="shared" si="59"/>
        <v>2031</v>
      </c>
      <c r="N388" s="17" t="str">
        <f t="shared" si="60"/>
        <v>01/31/2023 - 01/31/2031</v>
      </c>
      <c r="O388" t="s">
        <v>1742</v>
      </c>
      <c r="P388" t="s">
        <v>768</v>
      </c>
      <c r="Q388" s="391" t="str">
        <f t="shared" si="61"/>
        <v>06/30/2022-01/30/2023</v>
      </c>
    </row>
    <row r="389" spans="1:17">
      <c r="A389" s="18" t="s">
        <v>1854</v>
      </c>
      <c r="B389" s="18" t="s">
        <v>1683</v>
      </c>
      <c r="C389" s="17" t="str">
        <f t="shared" si="54"/>
        <v>07/21/1905 - 10/15/2029</v>
      </c>
      <c r="D389" s="17" t="str">
        <f t="shared" si="62"/>
        <v>10/15/2021 - 10/15/2029</v>
      </c>
      <c r="E389" s="16" t="str">
        <f t="shared" si="55"/>
        <v>Rolling Hills</v>
      </c>
      <c r="F389" s="14">
        <v>44377</v>
      </c>
      <c r="G389" s="14">
        <v>47406</v>
      </c>
      <c r="H389">
        <f t="shared" si="56"/>
        <v>2021</v>
      </c>
      <c r="I389">
        <f t="shared" si="57"/>
        <v>2029</v>
      </c>
      <c r="J389" s="14">
        <v>44484</v>
      </c>
      <c r="K389" s="14">
        <v>47406</v>
      </c>
      <c r="L389">
        <f t="shared" si="58"/>
        <v>2021</v>
      </c>
      <c r="M389">
        <f t="shared" si="59"/>
        <v>2029</v>
      </c>
      <c r="N389" s="17" t="str">
        <f t="shared" si="60"/>
        <v>10/15/2021 - 10/15/2029</v>
      </c>
      <c r="O389" t="s">
        <v>1683</v>
      </c>
      <c r="P389" t="s">
        <v>768</v>
      </c>
      <c r="Q389" s="391" t="str">
        <f t="shared" si="61"/>
        <v>06/30/2021-10/14/2021</v>
      </c>
    </row>
    <row r="390" spans="1:17">
      <c r="A390" s="18" t="s">
        <v>1568</v>
      </c>
      <c r="B390" s="18" t="s">
        <v>1683</v>
      </c>
      <c r="C390" s="17" t="str">
        <f t="shared" si="54"/>
        <v>07/21/1905 - 10/15/2029</v>
      </c>
      <c r="D390" s="17" t="str">
        <f t="shared" si="62"/>
        <v>10/15/2021 - 10/15/2029</v>
      </c>
      <c r="E390" s="16" t="str">
        <f t="shared" si="55"/>
        <v>Rolling Hills Estates</v>
      </c>
      <c r="F390" s="14">
        <v>44377</v>
      </c>
      <c r="G390" s="14">
        <v>47406</v>
      </c>
      <c r="H390">
        <f t="shared" si="56"/>
        <v>2021</v>
      </c>
      <c r="I390">
        <f t="shared" si="57"/>
        <v>2029</v>
      </c>
      <c r="J390" s="14">
        <v>44484</v>
      </c>
      <c r="K390" s="14">
        <v>47406</v>
      </c>
      <c r="L390">
        <f t="shared" si="58"/>
        <v>2021</v>
      </c>
      <c r="M390">
        <f t="shared" si="59"/>
        <v>2029</v>
      </c>
      <c r="N390" s="17" t="str">
        <f t="shared" si="60"/>
        <v>10/15/2021 - 10/15/2029</v>
      </c>
      <c r="O390" t="s">
        <v>1683</v>
      </c>
      <c r="P390" t="s">
        <v>768</v>
      </c>
      <c r="Q390" s="391" t="str">
        <f t="shared" si="61"/>
        <v>06/30/2021-10/14/2021</v>
      </c>
    </row>
    <row r="391" spans="1:17">
      <c r="A391" s="18" t="s">
        <v>1569</v>
      </c>
      <c r="B391" s="18" t="s">
        <v>1683</v>
      </c>
      <c r="C391" s="17" t="str">
        <f t="shared" si="54"/>
        <v>07/21/1905 - 10/15/2029</v>
      </c>
      <c r="D391" s="17" t="str">
        <f t="shared" si="62"/>
        <v>10/15/2021 - 10/15/2029</v>
      </c>
      <c r="E391" s="16" t="str">
        <f t="shared" si="55"/>
        <v>Rosemead</v>
      </c>
      <c r="F391" s="14">
        <v>44377</v>
      </c>
      <c r="G391" s="14">
        <v>47406</v>
      </c>
      <c r="H391">
        <f t="shared" si="56"/>
        <v>2021</v>
      </c>
      <c r="I391">
        <f t="shared" si="57"/>
        <v>2029</v>
      </c>
      <c r="J391" s="14">
        <v>44484</v>
      </c>
      <c r="K391" s="14">
        <v>47406</v>
      </c>
      <c r="L391">
        <f t="shared" si="58"/>
        <v>2021</v>
      </c>
      <c r="M391">
        <f t="shared" si="59"/>
        <v>2029</v>
      </c>
      <c r="N391" s="17" t="str">
        <f t="shared" si="60"/>
        <v>10/15/2021 - 10/15/2029</v>
      </c>
      <c r="O391" t="s">
        <v>1683</v>
      </c>
      <c r="P391" t="s">
        <v>768</v>
      </c>
      <c r="Q391" s="391" t="str">
        <f t="shared" si="61"/>
        <v>06/30/2021-10/14/2021</v>
      </c>
    </row>
    <row r="392" spans="1:17">
      <c r="A392" s="18" t="s">
        <v>1855</v>
      </c>
      <c r="B392" s="18" t="s">
        <v>1704</v>
      </c>
      <c r="C392" s="17" t="str">
        <f t="shared" si="54"/>
        <v>07/21/1905 - 08/31/2029</v>
      </c>
      <c r="D392" s="17" t="str">
        <f t="shared" si="62"/>
        <v>05/15/2021 - 05/15/2029</v>
      </c>
      <c r="E392" s="16" t="str">
        <f t="shared" si="55"/>
        <v>Roseville</v>
      </c>
      <c r="F392" s="14">
        <v>44377</v>
      </c>
      <c r="G392" s="14">
        <v>47361</v>
      </c>
      <c r="H392">
        <f t="shared" si="56"/>
        <v>2021</v>
      </c>
      <c r="I392">
        <f t="shared" si="57"/>
        <v>2029</v>
      </c>
      <c r="J392" s="14">
        <v>44331</v>
      </c>
      <c r="K392" s="14">
        <v>47253</v>
      </c>
      <c r="L392">
        <f t="shared" si="58"/>
        <v>2021</v>
      </c>
      <c r="M392">
        <f t="shared" si="59"/>
        <v>2029</v>
      </c>
      <c r="N392" s="17" t="str">
        <f t="shared" si="60"/>
        <v>05/15/2021 - 05/15/2029</v>
      </c>
      <c r="O392" t="s">
        <v>1704</v>
      </c>
      <c r="P392" t="s">
        <v>768</v>
      </c>
      <c r="Q392" s="391" t="str">
        <f t="shared" si="61"/>
        <v>06/30/2021-05/14/2021</v>
      </c>
    </row>
    <row r="393" spans="1:17">
      <c r="A393" s="18" t="s">
        <v>1856</v>
      </c>
      <c r="B393" s="18" t="s">
        <v>1714</v>
      </c>
      <c r="C393" s="17" t="str">
        <f t="shared" si="54"/>
        <v>07/22/1905 - 12/31/2030</v>
      </c>
      <c r="D393" s="17" t="str">
        <f t="shared" si="62"/>
        <v>01/31/2023 - 01/31/2031</v>
      </c>
      <c r="E393" s="16" t="str">
        <f t="shared" si="55"/>
        <v>Ross</v>
      </c>
      <c r="F393" s="14">
        <v>44742</v>
      </c>
      <c r="G393" s="14">
        <v>47848</v>
      </c>
      <c r="H393">
        <f t="shared" si="56"/>
        <v>2022</v>
      </c>
      <c r="I393">
        <f t="shared" si="57"/>
        <v>2030</v>
      </c>
      <c r="J393" s="14">
        <v>44957</v>
      </c>
      <c r="K393" s="14">
        <v>47879</v>
      </c>
      <c r="L393">
        <f t="shared" si="58"/>
        <v>2023</v>
      </c>
      <c r="M393">
        <f t="shared" si="59"/>
        <v>2031</v>
      </c>
      <c r="N393" s="17" t="str">
        <f t="shared" si="60"/>
        <v>01/31/2023 - 01/31/2031</v>
      </c>
      <c r="O393" t="s">
        <v>1714</v>
      </c>
      <c r="P393" t="s">
        <v>768</v>
      </c>
      <c r="Q393" s="391" t="str">
        <f t="shared" si="61"/>
        <v>06/30/2022-01/30/2023</v>
      </c>
    </row>
    <row r="394" spans="1:17">
      <c r="A394" s="18" t="s">
        <v>1857</v>
      </c>
      <c r="B394" s="18" t="s">
        <v>1740</v>
      </c>
      <c r="C394" s="17" t="str">
        <f t="shared" si="54"/>
        <v>07/21/1905 - 08/31/2029</v>
      </c>
      <c r="D394" s="17" t="str">
        <f t="shared" si="62"/>
        <v>05/15/2021 - 05/15/2029</v>
      </c>
      <c r="E394" s="16" t="str">
        <f t="shared" si="55"/>
        <v>Sacramento</v>
      </c>
      <c r="F394" s="14">
        <v>44377</v>
      </c>
      <c r="G394" s="14">
        <v>47361</v>
      </c>
      <c r="H394">
        <f t="shared" si="56"/>
        <v>2021</v>
      </c>
      <c r="I394">
        <f t="shared" si="57"/>
        <v>2029</v>
      </c>
      <c r="J394" s="14">
        <v>44331</v>
      </c>
      <c r="K394" s="14">
        <v>47253</v>
      </c>
      <c r="L394">
        <f t="shared" si="58"/>
        <v>2021</v>
      </c>
      <c r="M394">
        <f t="shared" si="59"/>
        <v>2029</v>
      </c>
      <c r="N394" s="17" t="str">
        <f t="shared" si="60"/>
        <v>05/15/2021 - 05/15/2029</v>
      </c>
      <c r="O394" t="s">
        <v>1740</v>
      </c>
      <c r="P394" t="s">
        <v>768</v>
      </c>
      <c r="Q394" s="391" t="str">
        <f t="shared" si="61"/>
        <v>06/30/2021-05/14/2021</v>
      </c>
    </row>
    <row r="395" spans="1:17">
      <c r="A395" s="18" t="str">
        <f>B395</f>
        <v>Sacramento County - Unincorporated</v>
      </c>
      <c r="B395" s="18" t="s">
        <v>1037</v>
      </c>
      <c r="C395" s="17" t="str">
        <f t="shared" si="54"/>
        <v>07/21/1905 - 08/31/2029</v>
      </c>
      <c r="D395" s="17" t="str">
        <f t="shared" si="62"/>
        <v>05/15/2021 - 05/15/2029</v>
      </c>
      <c r="E395" s="16" t="str">
        <f t="shared" si="55"/>
        <v>Sacramento County - Unincorporated</v>
      </c>
      <c r="F395" s="14">
        <v>44377</v>
      </c>
      <c r="G395" s="14">
        <v>47361</v>
      </c>
      <c r="H395">
        <f t="shared" si="56"/>
        <v>2021</v>
      </c>
      <c r="I395">
        <f t="shared" si="57"/>
        <v>2029</v>
      </c>
      <c r="J395" s="14">
        <v>44331</v>
      </c>
      <c r="K395" s="14">
        <v>47253</v>
      </c>
      <c r="L395">
        <f t="shared" si="58"/>
        <v>2021</v>
      </c>
      <c r="M395">
        <f t="shared" si="59"/>
        <v>2029</v>
      </c>
      <c r="N395" s="17" t="str">
        <f t="shared" si="60"/>
        <v>05/15/2021 - 05/15/2029</v>
      </c>
      <c r="O395" t="s">
        <v>1740</v>
      </c>
      <c r="P395" t="s">
        <v>768</v>
      </c>
      <c r="Q395" s="391" t="str">
        <f t="shared" si="61"/>
        <v>06/30/2021-05/14/2021</v>
      </c>
    </row>
    <row r="396" spans="1:17">
      <c r="A396" s="18" t="s">
        <v>1858</v>
      </c>
      <c r="B396" s="18" t="s">
        <v>1733</v>
      </c>
      <c r="C396" s="17" t="str">
        <f t="shared" si="54"/>
        <v>07/15/1905 - 12/31/2023</v>
      </c>
      <c r="D396" s="17" t="str">
        <f t="shared" si="62"/>
        <v>12/31/2015 - 12/31/2023</v>
      </c>
      <c r="E396" s="16" t="str">
        <f t="shared" si="55"/>
        <v>Salinas</v>
      </c>
      <c r="F396" s="14">
        <v>41640</v>
      </c>
      <c r="G396" s="14">
        <v>45291</v>
      </c>
      <c r="H396">
        <f t="shared" si="56"/>
        <v>2014</v>
      </c>
      <c r="I396">
        <f t="shared" si="57"/>
        <v>2023</v>
      </c>
      <c r="J396" s="14">
        <v>42369</v>
      </c>
      <c r="K396" s="14">
        <v>45291</v>
      </c>
      <c r="L396">
        <f t="shared" si="58"/>
        <v>2015</v>
      </c>
      <c r="M396">
        <f t="shared" si="59"/>
        <v>2023</v>
      </c>
      <c r="N396" s="17" t="str">
        <f t="shared" si="60"/>
        <v>12/31/2015 - 12/31/2023</v>
      </c>
      <c r="O396" t="s">
        <v>1733</v>
      </c>
      <c r="Q396" s="391" t="str">
        <f t="shared" si="61"/>
        <v>01/01/2014-12/30/2015</v>
      </c>
    </row>
    <row r="397" spans="1:17">
      <c r="A397" s="18" t="s">
        <v>1571</v>
      </c>
      <c r="B397" s="18" t="s">
        <v>1714</v>
      </c>
      <c r="C397" s="17" t="str">
        <f t="shared" si="54"/>
        <v>07/22/1905 - 12/31/2030</v>
      </c>
      <c r="D397" s="17" t="str">
        <f t="shared" si="62"/>
        <v>01/31/2023 - 01/31/2031</v>
      </c>
      <c r="E397" s="16" t="str">
        <f t="shared" si="55"/>
        <v>San Anselmo</v>
      </c>
      <c r="F397" s="14">
        <v>44742</v>
      </c>
      <c r="G397" s="14">
        <v>47848</v>
      </c>
      <c r="H397">
        <f t="shared" si="56"/>
        <v>2022</v>
      </c>
      <c r="I397">
        <f t="shared" si="57"/>
        <v>2030</v>
      </c>
      <c r="J397" s="14">
        <v>44957</v>
      </c>
      <c r="K397" s="14">
        <v>47879</v>
      </c>
      <c r="L397">
        <f t="shared" si="58"/>
        <v>2023</v>
      </c>
      <c r="M397">
        <f t="shared" si="59"/>
        <v>2031</v>
      </c>
      <c r="N397" s="17" t="str">
        <f t="shared" si="60"/>
        <v>01/31/2023 - 01/31/2031</v>
      </c>
      <c r="O397" t="s">
        <v>1714</v>
      </c>
      <c r="P397" t="s">
        <v>768</v>
      </c>
      <c r="Q397" s="391" t="str">
        <f t="shared" si="61"/>
        <v>06/30/2022-01/30/2023</v>
      </c>
    </row>
    <row r="398" spans="1:17">
      <c r="A398" s="18" t="str">
        <f>B398</f>
        <v>San Benito County - Unincorporated</v>
      </c>
      <c r="B398" s="18" t="s">
        <v>1280</v>
      </c>
      <c r="C398" s="17" t="str">
        <f t="shared" si="54"/>
        <v>07/22/1905 - 12/31/2030</v>
      </c>
      <c r="D398" s="17" t="str">
        <f t="shared" si="62"/>
        <v>01/31/2023 - 01/31/2031</v>
      </c>
      <c r="E398" s="16" t="str">
        <f t="shared" si="55"/>
        <v>San Benito County - Unincorporated</v>
      </c>
      <c r="F398" s="14">
        <v>44742</v>
      </c>
      <c r="G398" s="14">
        <v>47848</v>
      </c>
      <c r="H398">
        <f t="shared" si="56"/>
        <v>2022</v>
      </c>
      <c r="I398">
        <f t="shared" si="57"/>
        <v>2030</v>
      </c>
      <c r="J398" s="14">
        <v>44957</v>
      </c>
      <c r="K398" s="14">
        <v>47879</v>
      </c>
      <c r="L398">
        <f t="shared" si="58"/>
        <v>2023</v>
      </c>
      <c r="M398">
        <f t="shared" si="59"/>
        <v>2031</v>
      </c>
      <c r="N398" s="17" t="str">
        <f t="shared" si="60"/>
        <v>01/31/2023 - 01/31/2031</v>
      </c>
      <c r="O398" t="s">
        <v>1714</v>
      </c>
      <c r="P398" t="s">
        <v>768</v>
      </c>
      <c r="Q398" s="391" t="str">
        <f t="shared" si="61"/>
        <v>06/30/2022-01/30/2023</v>
      </c>
    </row>
    <row r="399" spans="1:17">
      <c r="A399" s="18" t="s">
        <v>1572</v>
      </c>
      <c r="B399" s="18" t="s">
        <v>1681</v>
      </c>
      <c r="C399" s="17" t="str">
        <f t="shared" si="54"/>
        <v>07/21/1905 - 10/15/2029</v>
      </c>
      <c r="D399" s="17" t="str">
        <f t="shared" si="62"/>
        <v>10/15/2021 - 10/15/2029</v>
      </c>
      <c r="E399" s="16" t="str">
        <f t="shared" si="55"/>
        <v>San Bernardino</v>
      </c>
      <c r="F399" s="14">
        <v>44377</v>
      </c>
      <c r="G399" s="14">
        <v>47406</v>
      </c>
      <c r="H399">
        <f t="shared" si="56"/>
        <v>2021</v>
      </c>
      <c r="I399">
        <f t="shared" si="57"/>
        <v>2029</v>
      </c>
      <c r="J399" s="14">
        <v>44484</v>
      </c>
      <c r="K399" s="14">
        <v>47406</v>
      </c>
      <c r="L399">
        <f t="shared" si="58"/>
        <v>2021</v>
      </c>
      <c r="M399">
        <f t="shared" si="59"/>
        <v>2029</v>
      </c>
      <c r="N399" s="17" t="str">
        <f t="shared" si="60"/>
        <v>10/15/2021 - 10/15/2029</v>
      </c>
      <c r="O399" t="s">
        <v>1783</v>
      </c>
      <c r="P399" t="s">
        <v>768</v>
      </c>
      <c r="Q399" s="391" t="str">
        <f t="shared" si="61"/>
        <v>06/30/2021-10/14/2021</v>
      </c>
    </row>
    <row r="400" spans="1:17">
      <c r="A400" s="18" t="str">
        <f>B400</f>
        <v>San Bernardino County - Unincorporated</v>
      </c>
      <c r="B400" s="18" t="s">
        <v>957</v>
      </c>
      <c r="C400" s="17" t="str">
        <f t="shared" si="54"/>
        <v>07/21/1905 - 10/15/2029</v>
      </c>
      <c r="D400" s="17" t="str">
        <f t="shared" si="62"/>
        <v>10/15/2021 - 10/15/2029</v>
      </c>
      <c r="E400" s="16" t="str">
        <f t="shared" si="55"/>
        <v>San Bernardino County - Unincorporated</v>
      </c>
      <c r="F400" s="14">
        <v>44377</v>
      </c>
      <c r="G400" s="14">
        <v>47406</v>
      </c>
      <c r="H400">
        <f t="shared" si="56"/>
        <v>2021</v>
      </c>
      <c r="I400">
        <f t="shared" si="57"/>
        <v>2029</v>
      </c>
      <c r="J400" s="14">
        <v>44484</v>
      </c>
      <c r="K400" s="14">
        <v>47406</v>
      </c>
      <c r="L400">
        <f t="shared" si="58"/>
        <v>2021</v>
      </c>
      <c r="M400">
        <f t="shared" si="59"/>
        <v>2029</v>
      </c>
      <c r="N400" s="17" t="str">
        <f t="shared" si="60"/>
        <v>10/15/2021 - 10/15/2029</v>
      </c>
      <c r="O400" t="s">
        <v>1681</v>
      </c>
      <c r="P400" t="s">
        <v>768</v>
      </c>
      <c r="Q400" s="391" t="str">
        <f t="shared" si="61"/>
        <v>06/30/2021-10/14/2021</v>
      </c>
    </row>
    <row r="401" spans="1:17">
      <c r="A401" s="18" t="s">
        <v>1574</v>
      </c>
      <c r="B401" s="18" t="s">
        <v>1700</v>
      </c>
      <c r="C401" s="17" t="str">
        <f t="shared" si="54"/>
        <v>07/22/1905 - 12/31/2030</v>
      </c>
      <c r="D401" s="17" t="str">
        <f t="shared" si="62"/>
        <v>01/31/2023 - 01/31/2031</v>
      </c>
      <c r="E401" s="16" t="str">
        <f t="shared" si="55"/>
        <v>San Bruno</v>
      </c>
      <c r="F401" s="14">
        <v>44742</v>
      </c>
      <c r="G401" s="14">
        <v>47848</v>
      </c>
      <c r="H401">
        <f t="shared" si="56"/>
        <v>2022</v>
      </c>
      <c r="I401">
        <f t="shared" si="57"/>
        <v>2030</v>
      </c>
      <c r="J401" s="14">
        <v>44957</v>
      </c>
      <c r="K401" s="14">
        <v>47879</v>
      </c>
      <c r="L401">
        <f t="shared" si="58"/>
        <v>2023</v>
      </c>
      <c r="M401">
        <f t="shared" si="59"/>
        <v>2031</v>
      </c>
      <c r="N401" s="17" t="str">
        <f t="shared" si="60"/>
        <v>01/31/2023 - 01/31/2031</v>
      </c>
      <c r="O401" t="s">
        <v>1700</v>
      </c>
      <c r="P401" t="s">
        <v>768</v>
      </c>
      <c r="Q401" s="391" t="str">
        <f t="shared" si="61"/>
        <v>06/30/2022-01/30/2023</v>
      </c>
    </row>
    <row r="402" spans="1:17">
      <c r="A402" s="18" t="s">
        <v>1575</v>
      </c>
      <c r="B402" s="18" t="s">
        <v>1700</v>
      </c>
      <c r="C402" s="17" t="str">
        <f t="shared" si="54"/>
        <v>07/22/1905 - 12/31/2030</v>
      </c>
      <c r="D402" s="17" t="str">
        <f t="shared" si="62"/>
        <v>01/31/2023 - 01/31/2031</v>
      </c>
      <c r="E402" s="16" t="str">
        <f t="shared" si="55"/>
        <v>San Carlos</v>
      </c>
      <c r="F402" s="14">
        <v>44742</v>
      </c>
      <c r="G402" s="14">
        <v>47848</v>
      </c>
      <c r="H402">
        <f t="shared" si="56"/>
        <v>2022</v>
      </c>
      <c r="I402">
        <f t="shared" si="57"/>
        <v>2030</v>
      </c>
      <c r="J402" s="14">
        <v>44957</v>
      </c>
      <c r="K402" s="14">
        <v>47879</v>
      </c>
      <c r="L402">
        <f t="shared" si="58"/>
        <v>2023</v>
      </c>
      <c r="M402">
        <f t="shared" si="59"/>
        <v>2031</v>
      </c>
      <c r="N402" s="17" t="str">
        <f t="shared" si="60"/>
        <v>01/31/2023 - 01/31/2031</v>
      </c>
      <c r="O402" t="s">
        <v>1700</v>
      </c>
      <c r="P402" t="s">
        <v>768</v>
      </c>
      <c r="Q402" s="391" t="str">
        <f t="shared" si="61"/>
        <v>06/30/2022-01/30/2023</v>
      </c>
    </row>
    <row r="403" spans="1:17">
      <c r="A403" s="18" t="s">
        <v>1576</v>
      </c>
      <c r="B403" s="18" t="s">
        <v>1686</v>
      </c>
      <c r="C403" s="17" t="str">
        <f t="shared" si="54"/>
        <v>07/21/1905 - 10/15/2029</v>
      </c>
      <c r="D403" s="17" t="str">
        <f t="shared" si="62"/>
        <v>10/15/2021 - 10/15/2029</v>
      </c>
      <c r="E403" s="16" t="str">
        <f t="shared" si="55"/>
        <v>San Clemente</v>
      </c>
      <c r="F403" s="14">
        <v>44377</v>
      </c>
      <c r="G403" s="14">
        <v>47406</v>
      </c>
      <c r="H403">
        <f t="shared" si="56"/>
        <v>2021</v>
      </c>
      <c r="I403">
        <f t="shared" si="57"/>
        <v>2029</v>
      </c>
      <c r="J403" s="14">
        <v>44484</v>
      </c>
      <c r="K403" s="14">
        <v>47406</v>
      </c>
      <c r="L403">
        <f t="shared" si="58"/>
        <v>2021</v>
      </c>
      <c r="M403">
        <f t="shared" si="59"/>
        <v>2029</v>
      </c>
      <c r="N403" s="17" t="str">
        <f t="shared" si="60"/>
        <v>10/15/2021 - 10/15/2029</v>
      </c>
      <c r="O403" t="s">
        <v>1686</v>
      </c>
      <c r="P403" t="s">
        <v>768</v>
      </c>
      <c r="Q403" s="391" t="str">
        <f t="shared" si="61"/>
        <v>06/30/2021-10/14/2021</v>
      </c>
    </row>
    <row r="404" spans="1:17">
      <c r="A404" s="18" t="s">
        <v>1577</v>
      </c>
      <c r="B404" s="18" t="s">
        <v>1732</v>
      </c>
      <c r="C404" s="17" t="str">
        <f t="shared" si="54"/>
        <v>07/21/1905 - 04/15/2029</v>
      </c>
      <c r="D404" s="17" t="str">
        <f t="shared" si="62"/>
        <v>04/30/2021 - 04/30/2029</v>
      </c>
      <c r="E404" s="16" t="str">
        <f t="shared" si="55"/>
        <v>San Diego</v>
      </c>
      <c r="F404" s="14">
        <v>44012</v>
      </c>
      <c r="G404" s="14">
        <v>47223</v>
      </c>
      <c r="H404">
        <f t="shared" si="56"/>
        <v>2020</v>
      </c>
      <c r="I404">
        <f t="shared" si="57"/>
        <v>2029</v>
      </c>
      <c r="J404" s="14">
        <v>44316</v>
      </c>
      <c r="K404" s="14">
        <v>47238</v>
      </c>
      <c r="L404">
        <f t="shared" si="58"/>
        <v>2021</v>
      </c>
      <c r="M404">
        <f t="shared" si="59"/>
        <v>2029</v>
      </c>
      <c r="N404" s="17" t="str">
        <f t="shared" si="60"/>
        <v>04/30/2021 - 04/30/2029</v>
      </c>
      <c r="O404" t="s">
        <v>1732</v>
      </c>
      <c r="P404" t="s">
        <v>768</v>
      </c>
      <c r="Q404" s="391" t="str">
        <f t="shared" si="61"/>
        <v>06/30/2020-04/29/2021</v>
      </c>
    </row>
    <row r="405" spans="1:17">
      <c r="A405" s="18" t="str">
        <f>B405</f>
        <v>San Diego County - Unincorporated</v>
      </c>
      <c r="B405" s="18" t="s">
        <v>915</v>
      </c>
      <c r="C405" s="17" t="str">
        <f t="shared" si="54"/>
        <v>07/21/1905 - 04/15/2029</v>
      </c>
      <c r="D405" s="17" t="str">
        <f t="shared" si="62"/>
        <v>04/30/2021 - 04/30/2029</v>
      </c>
      <c r="E405" s="16" t="str">
        <f t="shared" si="55"/>
        <v>San Diego County - Unincorporated</v>
      </c>
      <c r="F405" s="14">
        <v>44012</v>
      </c>
      <c r="G405" s="14">
        <v>47223</v>
      </c>
      <c r="H405">
        <f t="shared" si="56"/>
        <v>2020</v>
      </c>
      <c r="I405">
        <f t="shared" si="57"/>
        <v>2029</v>
      </c>
      <c r="J405" s="14">
        <v>44316</v>
      </c>
      <c r="K405" s="14">
        <v>47238</v>
      </c>
      <c r="L405">
        <f t="shared" si="58"/>
        <v>2021</v>
      </c>
      <c r="M405">
        <f t="shared" si="59"/>
        <v>2029</v>
      </c>
      <c r="N405" s="17" t="str">
        <f t="shared" si="60"/>
        <v>04/30/2021 - 04/30/2029</v>
      </c>
      <c r="O405" t="s">
        <v>1732</v>
      </c>
      <c r="P405" t="s">
        <v>768</v>
      </c>
      <c r="Q405" s="391" t="str">
        <f t="shared" si="61"/>
        <v>06/30/2020-04/29/2021</v>
      </c>
    </row>
    <row r="406" spans="1:17">
      <c r="A406" s="18" t="s">
        <v>1579</v>
      </c>
      <c r="B406" s="18" t="s">
        <v>1683</v>
      </c>
      <c r="C406" s="17" t="str">
        <f t="shared" si="54"/>
        <v>07/21/1905 - 10/15/2029</v>
      </c>
      <c r="D406" s="17" t="str">
        <f t="shared" si="62"/>
        <v>10/15/2021 - 10/15/2029</v>
      </c>
      <c r="E406" s="16" t="str">
        <f t="shared" si="55"/>
        <v>San Dimas</v>
      </c>
      <c r="F406" s="14">
        <v>44377</v>
      </c>
      <c r="G406" s="14">
        <v>47406</v>
      </c>
      <c r="H406">
        <f t="shared" si="56"/>
        <v>2021</v>
      </c>
      <c r="I406">
        <f t="shared" si="57"/>
        <v>2029</v>
      </c>
      <c r="J406" s="14">
        <v>44484</v>
      </c>
      <c r="K406" s="14">
        <v>47406</v>
      </c>
      <c r="L406">
        <f t="shared" si="58"/>
        <v>2021</v>
      </c>
      <c r="M406">
        <f t="shared" si="59"/>
        <v>2029</v>
      </c>
      <c r="N406" s="17" t="str">
        <f t="shared" si="60"/>
        <v>10/15/2021 - 10/15/2029</v>
      </c>
      <c r="O406" t="s">
        <v>1683</v>
      </c>
      <c r="P406" t="s">
        <v>768</v>
      </c>
      <c r="Q406" s="391" t="str">
        <f t="shared" si="61"/>
        <v>06/30/2021-10/14/2021</v>
      </c>
    </row>
    <row r="407" spans="1:17">
      <c r="A407" s="18" t="s">
        <v>1580</v>
      </c>
      <c r="B407" s="18" t="s">
        <v>1683</v>
      </c>
      <c r="C407" s="17" t="str">
        <f t="shared" si="54"/>
        <v>07/21/1905 - 10/15/2029</v>
      </c>
      <c r="D407" s="17" t="str">
        <f t="shared" si="62"/>
        <v>10/15/2021 - 10/15/2029</v>
      </c>
      <c r="E407" s="16" t="str">
        <f t="shared" si="55"/>
        <v>San Fernando</v>
      </c>
      <c r="F407" s="14">
        <v>44377</v>
      </c>
      <c r="G407" s="14">
        <v>47406</v>
      </c>
      <c r="H407">
        <f t="shared" si="56"/>
        <v>2021</v>
      </c>
      <c r="I407">
        <f t="shared" si="57"/>
        <v>2029</v>
      </c>
      <c r="J407" s="14">
        <v>44484</v>
      </c>
      <c r="K407" s="14">
        <v>47406</v>
      </c>
      <c r="L407">
        <f t="shared" si="58"/>
        <v>2021</v>
      </c>
      <c r="M407">
        <f t="shared" si="59"/>
        <v>2029</v>
      </c>
      <c r="N407" s="17" t="str">
        <f t="shared" si="60"/>
        <v>10/15/2021 - 10/15/2029</v>
      </c>
      <c r="O407" t="s">
        <v>1683</v>
      </c>
      <c r="P407" t="s">
        <v>768</v>
      </c>
      <c r="Q407" s="391" t="str">
        <f t="shared" si="61"/>
        <v>06/30/2021-10/14/2021</v>
      </c>
    </row>
    <row r="408" spans="1:17">
      <c r="A408" s="18" t="s">
        <v>1581</v>
      </c>
      <c r="B408" s="18" t="s">
        <v>1859</v>
      </c>
      <c r="C408" s="17" t="str">
        <f t="shared" si="54"/>
        <v>07/22/1905 - 12/31/2030</v>
      </c>
      <c r="D408" s="17" t="str">
        <f t="shared" si="62"/>
        <v>01/31/2023 - 01/31/2031</v>
      </c>
      <c r="E408" s="16" t="str">
        <f t="shared" si="55"/>
        <v>San Francisco</v>
      </c>
      <c r="F408" s="14">
        <v>44742</v>
      </c>
      <c r="G408" s="14">
        <v>47848</v>
      </c>
      <c r="H408">
        <f t="shared" si="56"/>
        <v>2022</v>
      </c>
      <c r="I408">
        <f t="shared" si="57"/>
        <v>2030</v>
      </c>
      <c r="J408" s="14">
        <v>44957</v>
      </c>
      <c r="K408" s="14">
        <v>47879</v>
      </c>
      <c r="L408">
        <f t="shared" si="58"/>
        <v>2023</v>
      </c>
      <c r="M408">
        <f t="shared" si="59"/>
        <v>2031</v>
      </c>
      <c r="N408" s="17" t="str">
        <f t="shared" si="60"/>
        <v>01/31/2023 - 01/31/2031</v>
      </c>
      <c r="O408" t="s">
        <v>1859</v>
      </c>
      <c r="P408" t="s">
        <v>768</v>
      </c>
      <c r="Q408" s="391" t="str">
        <f t="shared" si="61"/>
        <v>06/30/2022-01/30/2023</v>
      </c>
    </row>
    <row r="409" spans="1:17">
      <c r="A409" s="18" t="s">
        <v>1582</v>
      </c>
      <c r="B409" s="18" t="s">
        <v>1683</v>
      </c>
      <c r="C409" s="17" t="str">
        <f t="shared" si="54"/>
        <v>07/21/1905 - 10/15/2029</v>
      </c>
      <c r="D409" s="17" t="str">
        <f t="shared" si="62"/>
        <v>10/15/2021 - 10/15/2029</v>
      </c>
      <c r="E409" s="16" t="str">
        <f t="shared" si="55"/>
        <v>San Gabriel</v>
      </c>
      <c r="F409" s="14">
        <v>44377</v>
      </c>
      <c r="G409" s="14">
        <v>47406</v>
      </c>
      <c r="H409">
        <f t="shared" si="56"/>
        <v>2021</v>
      </c>
      <c r="I409">
        <f t="shared" si="57"/>
        <v>2029</v>
      </c>
      <c r="J409" s="14">
        <v>44484</v>
      </c>
      <c r="K409" s="14">
        <v>47406</v>
      </c>
      <c r="L409">
        <f t="shared" si="58"/>
        <v>2021</v>
      </c>
      <c r="M409">
        <f t="shared" si="59"/>
        <v>2029</v>
      </c>
      <c r="N409" s="17" t="str">
        <f t="shared" si="60"/>
        <v>10/15/2021 - 10/15/2029</v>
      </c>
      <c r="O409" t="s">
        <v>1683</v>
      </c>
      <c r="P409" t="s">
        <v>768</v>
      </c>
      <c r="Q409" s="391" t="str">
        <f t="shared" si="61"/>
        <v>06/30/2021-10/14/2021</v>
      </c>
    </row>
    <row r="410" spans="1:17">
      <c r="A410" s="18" t="s">
        <v>1583</v>
      </c>
      <c r="B410" s="18" t="s">
        <v>1710</v>
      </c>
      <c r="C410" s="17" t="str">
        <f t="shared" si="54"/>
        <v>07/21/1905 - 10/15/2029</v>
      </c>
      <c r="D410" s="17" t="str">
        <f t="shared" si="62"/>
        <v>10/15/2021 - 10/15/2029</v>
      </c>
      <c r="E410" s="16" t="str">
        <f t="shared" si="55"/>
        <v>San Jacinto</v>
      </c>
      <c r="F410" s="14">
        <v>44377</v>
      </c>
      <c r="G410" s="14">
        <v>47406</v>
      </c>
      <c r="H410">
        <f t="shared" si="56"/>
        <v>2021</v>
      </c>
      <c r="I410">
        <f t="shared" si="57"/>
        <v>2029</v>
      </c>
      <c r="J410" s="14">
        <v>44484</v>
      </c>
      <c r="K410" s="14">
        <v>47406</v>
      </c>
      <c r="L410">
        <f t="shared" si="58"/>
        <v>2021</v>
      </c>
      <c r="M410">
        <f t="shared" si="59"/>
        <v>2029</v>
      </c>
      <c r="N410" s="17" t="str">
        <f t="shared" si="60"/>
        <v>10/15/2021 - 10/15/2029</v>
      </c>
      <c r="O410" t="s">
        <v>1710</v>
      </c>
      <c r="P410" t="s">
        <v>768</v>
      </c>
      <c r="Q410" s="391" t="str">
        <f t="shared" si="61"/>
        <v>06/30/2021-10/14/2021</v>
      </c>
    </row>
    <row r="411" spans="1:17">
      <c r="A411" s="18" t="s">
        <v>1860</v>
      </c>
      <c r="B411" s="18" t="s">
        <v>1744</v>
      </c>
      <c r="C411" s="17" t="str">
        <f t="shared" si="54"/>
        <v>07/15/1905 - 12/31/2023</v>
      </c>
      <c r="D411" s="17" t="str">
        <f t="shared" si="62"/>
        <v>12/31/2015 - 12/31/2023</v>
      </c>
      <c r="E411" s="16" t="str">
        <f t="shared" si="55"/>
        <v>San Joaquin</v>
      </c>
      <c r="F411" s="14">
        <v>41275</v>
      </c>
      <c r="G411" s="14">
        <v>45291</v>
      </c>
      <c r="H411">
        <f t="shared" si="56"/>
        <v>2013</v>
      </c>
      <c r="I411">
        <f t="shared" si="57"/>
        <v>2023</v>
      </c>
      <c r="J411" s="14">
        <v>42369</v>
      </c>
      <c r="K411" s="14">
        <v>45291</v>
      </c>
      <c r="L411">
        <f t="shared" si="58"/>
        <v>2015</v>
      </c>
      <c r="M411">
        <f t="shared" si="59"/>
        <v>2023</v>
      </c>
      <c r="N411" s="17" t="str">
        <f t="shared" si="60"/>
        <v>12/31/2015 - 12/31/2023</v>
      </c>
      <c r="O411" t="s">
        <v>1744</v>
      </c>
      <c r="Q411" s="391" t="str">
        <f t="shared" si="61"/>
        <v>01/01/2013-12/30/2015</v>
      </c>
    </row>
    <row r="412" spans="1:17">
      <c r="A412" s="18" t="s">
        <v>1861</v>
      </c>
      <c r="B412" s="18" t="s">
        <v>1766</v>
      </c>
      <c r="C412" s="17" t="str">
        <f t="shared" si="54"/>
        <v>07/15/1905 - 12/31/2023</v>
      </c>
      <c r="D412" s="17" t="str">
        <f t="shared" si="62"/>
        <v>12/31/2015 - 12/31/2023</v>
      </c>
      <c r="E412" s="16" t="str">
        <f t="shared" si="55"/>
        <v>San Joaquin County - Unincorporated</v>
      </c>
      <c r="F412" s="14">
        <v>41640</v>
      </c>
      <c r="G412" s="14">
        <v>45291</v>
      </c>
      <c r="H412">
        <f t="shared" si="56"/>
        <v>2014</v>
      </c>
      <c r="I412">
        <f t="shared" si="57"/>
        <v>2023</v>
      </c>
      <c r="J412" s="14">
        <v>42369</v>
      </c>
      <c r="K412" s="14">
        <v>45291</v>
      </c>
      <c r="L412">
        <f t="shared" si="58"/>
        <v>2015</v>
      </c>
      <c r="M412">
        <f t="shared" si="59"/>
        <v>2023</v>
      </c>
      <c r="N412" s="17" t="str">
        <f t="shared" si="60"/>
        <v>12/31/2015 - 12/31/2023</v>
      </c>
      <c r="O412" t="s">
        <v>1766</v>
      </c>
      <c r="Q412" s="391" t="str">
        <f t="shared" si="61"/>
        <v>01/01/2014-12/30/2015</v>
      </c>
    </row>
    <row r="413" spans="1:17">
      <c r="A413" s="18" t="s">
        <v>1584</v>
      </c>
      <c r="B413" s="18" t="s">
        <v>1728</v>
      </c>
      <c r="C413" s="17" t="str">
        <f t="shared" si="54"/>
        <v>07/22/1905 - 12/31/2030</v>
      </c>
      <c r="D413" s="17" t="str">
        <f t="shared" si="62"/>
        <v>01/31/2023 - 01/31/2031</v>
      </c>
      <c r="E413" s="16" t="str">
        <f t="shared" si="55"/>
        <v>San Jose</v>
      </c>
      <c r="F413" s="14">
        <v>44742</v>
      </c>
      <c r="G413" s="14">
        <v>47848</v>
      </c>
      <c r="H413">
        <f t="shared" si="56"/>
        <v>2022</v>
      </c>
      <c r="I413">
        <f t="shared" si="57"/>
        <v>2030</v>
      </c>
      <c r="J413" s="14">
        <v>44957</v>
      </c>
      <c r="K413" s="14">
        <v>47879</v>
      </c>
      <c r="L413">
        <f t="shared" si="58"/>
        <v>2023</v>
      </c>
      <c r="M413">
        <f t="shared" si="59"/>
        <v>2031</v>
      </c>
      <c r="N413" s="17" t="str">
        <f t="shared" si="60"/>
        <v>01/31/2023 - 01/31/2031</v>
      </c>
      <c r="O413" t="s">
        <v>1728</v>
      </c>
      <c r="P413" t="s">
        <v>768</v>
      </c>
      <c r="Q413" s="391" t="str">
        <f t="shared" si="61"/>
        <v>06/30/2022-01/30/2023</v>
      </c>
    </row>
    <row r="414" spans="1:17">
      <c r="A414" s="18" t="s">
        <v>1862</v>
      </c>
      <c r="B414" s="18" t="s">
        <v>1783</v>
      </c>
      <c r="C414" s="17" t="str">
        <f t="shared" si="54"/>
        <v>07/15/1905 - 12/31/2023</v>
      </c>
      <c r="D414" s="17" t="str">
        <f t="shared" si="62"/>
        <v>12/31/2015 - 12/31/2023</v>
      </c>
      <c r="E414" s="16" t="str">
        <f t="shared" si="55"/>
        <v>San Juan Bautista</v>
      </c>
      <c r="F414" s="14">
        <v>41640</v>
      </c>
      <c r="G414" s="14">
        <v>45291</v>
      </c>
      <c r="H414">
        <f t="shared" si="56"/>
        <v>2014</v>
      </c>
      <c r="I414">
        <f t="shared" si="57"/>
        <v>2023</v>
      </c>
      <c r="J414" s="14">
        <v>42369</v>
      </c>
      <c r="K414" s="14">
        <v>45291</v>
      </c>
      <c r="L414">
        <f t="shared" si="58"/>
        <v>2015</v>
      </c>
      <c r="M414">
        <f t="shared" si="59"/>
        <v>2023</v>
      </c>
      <c r="N414" s="17" t="str">
        <f t="shared" si="60"/>
        <v>12/31/2015 - 12/31/2023</v>
      </c>
      <c r="O414" t="s">
        <v>1783</v>
      </c>
      <c r="Q414" s="391" t="str">
        <f t="shared" si="61"/>
        <v>01/01/2014-12/30/2015</v>
      </c>
    </row>
    <row r="415" spans="1:17">
      <c r="A415" s="18" t="s">
        <v>1585</v>
      </c>
      <c r="B415" s="18" t="s">
        <v>1686</v>
      </c>
      <c r="C415" s="17" t="str">
        <f t="shared" si="54"/>
        <v>07/21/1905 - 10/15/2029</v>
      </c>
      <c r="D415" s="17" t="str">
        <f t="shared" si="62"/>
        <v>10/15/2021 - 10/15/2029</v>
      </c>
      <c r="E415" s="16" t="str">
        <f t="shared" si="55"/>
        <v>San Juan Capistrano</v>
      </c>
      <c r="F415" s="14">
        <v>44377</v>
      </c>
      <c r="G415" s="14">
        <v>47406</v>
      </c>
      <c r="H415">
        <f t="shared" si="56"/>
        <v>2021</v>
      </c>
      <c r="I415">
        <f t="shared" si="57"/>
        <v>2029</v>
      </c>
      <c r="J415" s="14">
        <v>44484</v>
      </c>
      <c r="K415" s="14">
        <v>47406</v>
      </c>
      <c r="L415">
        <f t="shared" si="58"/>
        <v>2021</v>
      </c>
      <c r="M415">
        <f t="shared" si="59"/>
        <v>2029</v>
      </c>
      <c r="N415" s="17" t="str">
        <f t="shared" si="60"/>
        <v>10/15/2021 - 10/15/2029</v>
      </c>
      <c r="O415" t="s">
        <v>1686</v>
      </c>
      <c r="P415" t="s">
        <v>768</v>
      </c>
      <c r="Q415" s="391" t="str">
        <f t="shared" si="61"/>
        <v>06/30/2021-10/14/2021</v>
      </c>
    </row>
    <row r="416" spans="1:17">
      <c r="A416" s="18" t="s">
        <v>1586</v>
      </c>
      <c r="B416" s="18" t="s">
        <v>1684</v>
      </c>
      <c r="C416" s="17" t="str">
        <f t="shared" si="54"/>
        <v>07/22/1905 - 12/31/2030</v>
      </c>
      <c r="D416" s="17" t="str">
        <f t="shared" si="62"/>
        <v>01/31/2023 - 01/31/2031</v>
      </c>
      <c r="E416" s="16" t="str">
        <f t="shared" si="55"/>
        <v>San Leandro</v>
      </c>
      <c r="F416" s="14">
        <v>44742</v>
      </c>
      <c r="G416" s="14">
        <v>47848</v>
      </c>
      <c r="H416">
        <f t="shared" si="56"/>
        <v>2022</v>
      </c>
      <c r="I416">
        <f t="shared" si="57"/>
        <v>2030</v>
      </c>
      <c r="J416" s="14">
        <v>44957</v>
      </c>
      <c r="K416" s="14">
        <v>47879</v>
      </c>
      <c r="L416">
        <f t="shared" si="58"/>
        <v>2023</v>
      </c>
      <c r="M416">
        <f t="shared" si="59"/>
        <v>2031</v>
      </c>
      <c r="N416" s="17" t="str">
        <f t="shared" si="60"/>
        <v>01/31/2023 - 01/31/2031</v>
      </c>
      <c r="O416" t="s">
        <v>1684</v>
      </c>
      <c r="P416" t="s">
        <v>768</v>
      </c>
      <c r="Q416" s="391" t="str">
        <f t="shared" si="61"/>
        <v>06/30/2022-01/30/2023</v>
      </c>
    </row>
    <row r="417" spans="1:17">
      <c r="A417" s="18" t="s">
        <v>1587</v>
      </c>
      <c r="B417" s="18" t="s">
        <v>1697</v>
      </c>
      <c r="C417" s="17" t="str">
        <f t="shared" si="54"/>
        <v>07/20/1905 - 12/31/2028</v>
      </c>
      <c r="D417" s="17" t="str">
        <f t="shared" si="62"/>
        <v>01/01/2021 - 12/31/2028</v>
      </c>
      <c r="E417" s="16" t="str">
        <f t="shared" si="55"/>
        <v>San Luis Obispo</v>
      </c>
      <c r="F417" s="14">
        <v>43466</v>
      </c>
      <c r="G417" s="14">
        <v>47118</v>
      </c>
      <c r="H417">
        <f t="shared" si="56"/>
        <v>2019</v>
      </c>
      <c r="I417">
        <f t="shared" si="57"/>
        <v>2028</v>
      </c>
      <c r="J417" s="14">
        <v>44197</v>
      </c>
      <c r="K417" s="14">
        <v>47118</v>
      </c>
      <c r="L417">
        <f t="shared" si="58"/>
        <v>2021</v>
      </c>
      <c r="M417">
        <f t="shared" si="59"/>
        <v>2028</v>
      </c>
      <c r="N417" s="17" t="str">
        <f t="shared" si="60"/>
        <v>01/01/2021 - 12/31/2028</v>
      </c>
      <c r="O417" t="s">
        <v>1697</v>
      </c>
      <c r="P417" t="s">
        <v>768</v>
      </c>
      <c r="Q417" s="391" t="str">
        <f t="shared" si="61"/>
        <v>01/01/2019-12/31/2020</v>
      </c>
    </row>
    <row r="418" spans="1:17">
      <c r="A418" s="18" t="str">
        <f>B418</f>
        <v>San Luis Obispo County - Unincorporated</v>
      </c>
      <c r="B418" s="18" t="s">
        <v>928</v>
      </c>
      <c r="C418" s="17" t="str">
        <f t="shared" si="54"/>
        <v>07/20/1905 - 12/31/2028</v>
      </c>
      <c r="D418" s="17" t="str">
        <f t="shared" si="62"/>
        <v>01/01/2021 - 12/31/2028</v>
      </c>
      <c r="E418" s="16" t="str">
        <f t="shared" si="55"/>
        <v>San Luis Obispo County - Unincorporated</v>
      </c>
      <c r="F418" s="14">
        <v>43466</v>
      </c>
      <c r="G418" s="14">
        <v>47118</v>
      </c>
      <c r="H418">
        <f t="shared" si="56"/>
        <v>2019</v>
      </c>
      <c r="I418">
        <f t="shared" si="57"/>
        <v>2028</v>
      </c>
      <c r="J418" s="14">
        <v>44197</v>
      </c>
      <c r="K418" s="14">
        <v>47118</v>
      </c>
      <c r="L418">
        <f t="shared" si="58"/>
        <v>2021</v>
      </c>
      <c r="M418">
        <f t="shared" si="59"/>
        <v>2028</v>
      </c>
      <c r="N418" s="17" t="str">
        <f t="shared" si="60"/>
        <v>01/01/2021 - 12/31/2028</v>
      </c>
      <c r="O418" t="s">
        <v>1697</v>
      </c>
      <c r="P418" t="s">
        <v>768</v>
      </c>
      <c r="Q418" s="391" t="str">
        <f t="shared" si="61"/>
        <v>01/01/2019-12/31/2020</v>
      </c>
    </row>
    <row r="419" spans="1:17">
      <c r="A419" s="18" t="s">
        <v>1589</v>
      </c>
      <c r="B419" s="18" t="s">
        <v>1732</v>
      </c>
      <c r="C419" s="17" t="str">
        <f t="shared" si="54"/>
        <v>07/21/1905 - 04/15/2029</v>
      </c>
      <c r="D419" s="17" t="str">
        <f t="shared" si="62"/>
        <v>04/30/2021 - 04/30/2029</v>
      </c>
      <c r="E419" s="16" t="str">
        <f t="shared" si="55"/>
        <v>San Marcos</v>
      </c>
      <c r="F419" s="14">
        <v>44012</v>
      </c>
      <c r="G419" s="14">
        <v>47223</v>
      </c>
      <c r="H419">
        <f t="shared" si="56"/>
        <v>2020</v>
      </c>
      <c r="I419">
        <f t="shared" si="57"/>
        <v>2029</v>
      </c>
      <c r="J419" s="14">
        <v>44316</v>
      </c>
      <c r="K419" s="14">
        <v>47238</v>
      </c>
      <c r="L419">
        <f t="shared" si="58"/>
        <v>2021</v>
      </c>
      <c r="M419">
        <f t="shared" si="59"/>
        <v>2029</v>
      </c>
      <c r="N419" s="17" t="str">
        <f t="shared" si="60"/>
        <v>04/30/2021 - 04/30/2029</v>
      </c>
      <c r="O419" t="s">
        <v>1732</v>
      </c>
      <c r="P419" t="s">
        <v>768</v>
      </c>
      <c r="Q419" s="391" t="str">
        <f t="shared" si="61"/>
        <v>06/30/2020-04/29/2021</v>
      </c>
    </row>
    <row r="420" spans="1:17">
      <c r="A420" s="18" t="s">
        <v>1863</v>
      </c>
      <c r="B420" s="18" t="s">
        <v>1683</v>
      </c>
      <c r="C420" s="17" t="str">
        <f t="shared" si="54"/>
        <v>07/21/1905 - 10/15/2029</v>
      </c>
      <c r="D420" s="17" t="str">
        <f t="shared" si="62"/>
        <v>10/15/2021 - 10/15/2029</v>
      </c>
      <c r="E420" s="16" t="str">
        <f t="shared" si="55"/>
        <v>San Marino</v>
      </c>
      <c r="F420" s="14">
        <v>44377</v>
      </c>
      <c r="G420" s="14">
        <v>47406</v>
      </c>
      <c r="H420">
        <f t="shared" si="56"/>
        <v>2021</v>
      </c>
      <c r="I420">
        <f t="shared" si="57"/>
        <v>2029</v>
      </c>
      <c r="J420" s="14">
        <v>44484</v>
      </c>
      <c r="K420" s="14">
        <v>47406</v>
      </c>
      <c r="L420">
        <f t="shared" si="58"/>
        <v>2021</v>
      </c>
      <c r="M420">
        <f t="shared" si="59"/>
        <v>2029</v>
      </c>
      <c r="N420" s="17" t="str">
        <f t="shared" si="60"/>
        <v>10/15/2021 - 10/15/2029</v>
      </c>
      <c r="O420" t="s">
        <v>1683</v>
      </c>
      <c r="P420" t="s">
        <v>768</v>
      </c>
      <c r="Q420" s="391" t="str">
        <f t="shared" si="61"/>
        <v>06/30/2021-10/14/2021</v>
      </c>
    </row>
    <row r="421" spans="1:17">
      <c r="A421" s="18" t="s">
        <v>1590</v>
      </c>
      <c r="B421" s="18" t="s">
        <v>1700</v>
      </c>
      <c r="C421" s="17" t="str">
        <f t="shared" si="54"/>
        <v>07/22/1905 - 12/31/2030</v>
      </c>
      <c r="D421" s="17" t="str">
        <f t="shared" si="62"/>
        <v>01/31/2023 - 01/31/2031</v>
      </c>
      <c r="E421" s="16" t="str">
        <f t="shared" si="55"/>
        <v>San Mateo</v>
      </c>
      <c r="F421" s="14">
        <v>44742</v>
      </c>
      <c r="G421" s="14">
        <v>47848</v>
      </c>
      <c r="H421">
        <f t="shared" si="56"/>
        <v>2022</v>
      </c>
      <c r="I421">
        <f t="shared" si="57"/>
        <v>2030</v>
      </c>
      <c r="J421" s="14">
        <v>44957</v>
      </c>
      <c r="K421" s="14">
        <v>47879</v>
      </c>
      <c r="L421">
        <f t="shared" si="58"/>
        <v>2023</v>
      </c>
      <c r="M421">
        <f t="shared" si="59"/>
        <v>2031</v>
      </c>
      <c r="N421" s="17" t="str">
        <f t="shared" si="60"/>
        <v>01/31/2023 - 01/31/2031</v>
      </c>
      <c r="O421" t="s">
        <v>1700</v>
      </c>
      <c r="P421" t="s">
        <v>768</v>
      </c>
      <c r="Q421" s="391" t="str">
        <f t="shared" si="61"/>
        <v>06/30/2022-01/30/2023</v>
      </c>
    </row>
    <row r="422" spans="1:17">
      <c r="A422" s="18" t="str">
        <f>B422</f>
        <v>San Mateo County - Unincorporated</v>
      </c>
      <c r="B422" s="18" t="s">
        <v>958</v>
      </c>
      <c r="C422" s="17" t="str">
        <f t="shared" si="54"/>
        <v>07/22/1905 - 12/31/2030</v>
      </c>
      <c r="D422" s="17" t="str">
        <f t="shared" si="62"/>
        <v>01/31/2023 - 01/31/2031</v>
      </c>
      <c r="E422" s="16" t="str">
        <f t="shared" si="55"/>
        <v>San Mateo County - Unincorporated</v>
      </c>
      <c r="F422" s="14">
        <v>44742</v>
      </c>
      <c r="G422" s="14">
        <v>47848</v>
      </c>
      <c r="H422">
        <f t="shared" si="56"/>
        <v>2022</v>
      </c>
      <c r="I422">
        <f t="shared" si="57"/>
        <v>2030</v>
      </c>
      <c r="J422" s="14">
        <v>44957</v>
      </c>
      <c r="K422" s="14">
        <v>47879</v>
      </c>
      <c r="L422">
        <f t="shared" si="58"/>
        <v>2023</v>
      </c>
      <c r="M422">
        <f t="shared" si="59"/>
        <v>2031</v>
      </c>
      <c r="N422" s="17" t="str">
        <f t="shared" si="60"/>
        <v>01/31/2023 - 01/31/2031</v>
      </c>
      <c r="O422" t="s">
        <v>1700</v>
      </c>
      <c r="P422" t="s">
        <v>768</v>
      </c>
      <c r="Q422" s="391" t="str">
        <f t="shared" si="61"/>
        <v>06/30/2022-01/30/2023</v>
      </c>
    </row>
    <row r="423" spans="1:17">
      <c r="A423" s="18" t="s">
        <v>1592</v>
      </c>
      <c r="B423" s="18" t="s">
        <v>1695</v>
      </c>
      <c r="C423" s="17" t="str">
        <f t="shared" si="54"/>
        <v>07/22/1905 - 12/31/2030</v>
      </c>
      <c r="D423" s="17" t="str">
        <f t="shared" si="62"/>
        <v>01/31/2023 - 01/31/2031</v>
      </c>
      <c r="E423" s="16" t="str">
        <f t="shared" si="55"/>
        <v>San Pablo</v>
      </c>
      <c r="F423" s="14">
        <v>44742</v>
      </c>
      <c r="G423" s="14">
        <v>47848</v>
      </c>
      <c r="H423">
        <f t="shared" si="56"/>
        <v>2022</v>
      </c>
      <c r="I423">
        <f t="shared" si="57"/>
        <v>2030</v>
      </c>
      <c r="J423" s="14">
        <v>44957</v>
      </c>
      <c r="K423" s="14">
        <v>47879</v>
      </c>
      <c r="L423">
        <f t="shared" si="58"/>
        <v>2023</v>
      </c>
      <c r="M423">
        <f t="shared" si="59"/>
        <v>2031</v>
      </c>
      <c r="N423" s="17" t="str">
        <f t="shared" si="60"/>
        <v>01/31/2023 - 01/31/2031</v>
      </c>
      <c r="O423" t="s">
        <v>1695</v>
      </c>
      <c r="P423" t="s">
        <v>768</v>
      </c>
      <c r="Q423" s="391" t="str">
        <f t="shared" si="61"/>
        <v>06/30/2022-01/30/2023</v>
      </c>
    </row>
    <row r="424" spans="1:17">
      <c r="A424" s="18" t="s">
        <v>1593</v>
      </c>
      <c r="B424" s="18" t="s">
        <v>1714</v>
      </c>
      <c r="C424" s="17" t="str">
        <f t="shared" si="54"/>
        <v>07/22/1905 - 12/31/2030</v>
      </c>
      <c r="D424" s="17" t="str">
        <f t="shared" si="62"/>
        <v>01/31/2023 - 01/31/2031</v>
      </c>
      <c r="E424" s="16" t="str">
        <f t="shared" si="55"/>
        <v>San Rafael</v>
      </c>
      <c r="F424" s="14">
        <v>44742</v>
      </c>
      <c r="G424" s="14">
        <v>47848</v>
      </c>
      <c r="H424">
        <f t="shared" si="56"/>
        <v>2022</v>
      </c>
      <c r="I424">
        <f t="shared" si="57"/>
        <v>2030</v>
      </c>
      <c r="J424" s="14">
        <v>44957</v>
      </c>
      <c r="K424" s="14">
        <v>47879</v>
      </c>
      <c r="L424">
        <f t="shared" si="58"/>
        <v>2023</v>
      </c>
      <c r="M424">
        <f t="shared" si="59"/>
        <v>2031</v>
      </c>
      <c r="N424" s="17" t="str">
        <f t="shared" si="60"/>
        <v>01/31/2023 - 01/31/2031</v>
      </c>
      <c r="O424" t="s">
        <v>1714</v>
      </c>
      <c r="P424" t="s">
        <v>768</v>
      </c>
      <c r="Q424" s="391" t="str">
        <f t="shared" si="61"/>
        <v>06/30/2022-01/30/2023</v>
      </c>
    </row>
    <row r="425" spans="1:17">
      <c r="A425" s="18" t="s">
        <v>1594</v>
      </c>
      <c r="B425" s="18" t="s">
        <v>1695</v>
      </c>
      <c r="C425" s="17" t="str">
        <f t="shared" si="54"/>
        <v>07/22/1905 - 12/31/2030</v>
      </c>
      <c r="D425" s="17" t="str">
        <f t="shared" si="62"/>
        <v>01/31/2023 - 01/31/2031</v>
      </c>
      <c r="E425" s="16" t="str">
        <f t="shared" si="55"/>
        <v>San Ramon</v>
      </c>
      <c r="F425" s="14">
        <v>44742</v>
      </c>
      <c r="G425" s="14">
        <v>47848</v>
      </c>
      <c r="H425">
        <f t="shared" si="56"/>
        <v>2022</v>
      </c>
      <c r="I425">
        <f t="shared" si="57"/>
        <v>2030</v>
      </c>
      <c r="J425" s="14">
        <v>44957</v>
      </c>
      <c r="K425" s="14">
        <v>47879</v>
      </c>
      <c r="L425">
        <f t="shared" si="58"/>
        <v>2023</v>
      </c>
      <c r="M425">
        <f t="shared" si="59"/>
        <v>2031</v>
      </c>
      <c r="N425" s="17" t="str">
        <f t="shared" si="60"/>
        <v>01/31/2023 - 01/31/2031</v>
      </c>
      <c r="O425" t="s">
        <v>1695</v>
      </c>
      <c r="P425" t="s">
        <v>768</v>
      </c>
      <c r="Q425" s="391" t="str">
        <f t="shared" si="61"/>
        <v>06/30/2022-01/30/2023</v>
      </c>
    </row>
    <row r="426" spans="1:17">
      <c r="A426" s="18" t="s">
        <v>1864</v>
      </c>
      <c r="B426" s="18" t="s">
        <v>1733</v>
      </c>
      <c r="C426" s="17" t="str">
        <f t="shared" si="54"/>
        <v>07/15/1905 - 12/31/2023</v>
      </c>
      <c r="D426" s="17" t="str">
        <f t="shared" si="62"/>
        <v>12/31/2015 - 12/31/2023</v>
      </c>
      <c r="E426" s="16" t="str">
        <f t="shared" si="55"/>
        <v>Sand City</v>
      </c>
      <c r="F426" s="14">
        <v>41640</v>
      </c>
      <c r="G426" s="14">
        <v>45291</v>
      </c>
      <c r="H426">
        <f t="shared" si="56"/>
        <v>2014</v>
      </c>
      <c r="I426">
        <f t="shared" si="57"/>
        <v>2023</v>
      </c>
      <c r="J426" s="14">
        <v>42369</v>
      </c>
      <c r="K426" s="14">
        <v>45291</v>
      </c>
      <c r="L426">
        <f t="shared" si="58"/>
        <v>2015</v>
      </c>
      <c r="M426">
        <f t="shared" si="59"/>
        <v>2023</v>
      </c>
      <c r="N426" s="17" t="str">
        <f t="shared" si="60"/>
        <v>12/31/2015 - 12/31/2023</v>
      </c>
      <c r="O426" t="s">
        <v>1733</v>
      </c>
      <c r="Q426" s="391" t="str">
        <f t="shared" si="61"/>
        <v>01/01/2014-12/30/2015</v>
      </c>
    </row>
    <row r="427" spans="1:17">
      <c r="A427" s="18" t="s">
        <v>1865</v>
      </c>
      <c r="B427" s="18" t="s">
        <v>1744</v>
      </c>
      <c r="C427" s="17" t="str">
        <f t="shared" si="54"/>
        <v>07/15/1905 - 12/31/2023</v>
      </c>
      <c r="D427" s="17" t="str">
        <f t="shared" si="62"/>
        <v>12/31/2015 - 12/31/2023</v>
      </c>
      <c r="E427" s="16" t="str">
        <f t="shared" si="55"/>
        <v>Sanger</v>
      </c>
      <c r="F427" s="14">
        <v>41275</v>
      </c>
      <c r="G427" s="14">
        <v>45291</v>
      </c>
      <c r="H427">
        <f t="shared" si="56"/>
        <v>2013</v>
      </c>
      <c r="I427">
        <f t="shared" si="57"/>
        <v>2023</v>
      </c>
      <c r="J427" s="14">
        <v>42369</v>
      </c>
      <c r="K427" s="14">
        <v>45291</v>
      </c>
      <c r="L427">
        <f t="shared" si="58"/>
        <v>2015</v>
      </c>
      <c r="M427">
        <f t="shared" si="59"/>
        <v>2023</v>
      </c>
      <c r="N427" s="17" t="str">
        <f t="shared" si="60"/>
        <v>12/31/2015 - 12/31/2023</v>
      </c>
      <c r="O427" t="s">
        <v>1744</v>
      </c>
      <c r="Q427" s="391" t="str">
        <f t="shared" si="61"/>
        <v>01/01/2013-12/30/2015</v>
      </c>
    </row>
    <row r="428" spans="1:17">
      <c r="A428" s="18" t="s">
        <v>1595</v>
      </c>
      <c r="B428" s="18" t="s">
        <v>1686</v>
      </c>
      <c r="C428" s="17" t="str">
        <f t="shared" si="54"/>
        <v>07/21/1905 - 10/15/2029</v>
      </c>
      <c r="D428" s="17" t="str">
        <f t="shared" si="62"/>
        <v>10/15/2021 - 10/15/2029</v>
      </c>
      <c r="E428" s="16" t="str">
        <f t="shared" si="55"/>
        <v>Santa Ana</v>
      </c>
      <c r="F428" s="14">
        <v>44377</v>
      </c>
      <c r="G428" s="14">
        <v>47406</v>
      </c>
      <c r="H428">
        <f t="shared" si="56"/>
        <v>2021</v>
      </c>
      <c r="I428">
        <f t="shared" si="57"/>
        <v>2029</v>
      </c>
      <c r="J428" s="14">
        <v>44484</v>
      </c>
      <c r="K428" s="14">
        <v>47406</v>
      </c>
      <c r="L428">
        <f t="shared" si="58"/>
        <v>2021</v>
      </c>
      <c r="M428">
        <f t="shared" si="59"/>
        <v>2029</v>
      </c>
      <c r="N428" s="17" t="str">
        <f t="shared" si="60"/>
        <v>10/15/2021 - 10/15/2029</v>
      </c>
      <c r="O428" t="s">
        <v>1686</v>
      </c>
      <c r="P428" t="s">
        <v>768</v>
      </c>
      <c r="Q428" s="391" t="str">
        <f t="shared" si="61"/>
        <v>06/30/2021-10/14/2021</v>
      </c>
    </row>
    <row r="429" spans="1:17">
      <c r="A429" s="18" t="s">
        <v>1596</v>
      </c>
      <c r="B429" s="18" t="s">
        <v>1723</v>
      </c>
      <c r="C429" s="17" t="str">
        <f t="shared" si="54"/>
        <v>07/23/1905 - 02/15/2031</v>
      </c>
      <c r="D429" s="17" t="str">
        <f t="shared" si="62"/>
        <v>02/15/2023 - 02/15/2031</v>
      </c>
      <c r="E429" s="16" t="str">
        <f t="shared" si="55"/>
        <v>Santa Barbara</v>
      </c>
      <c r="F429" s="14">
        <v>44742</v>
      </c>
      <c r="G429" s="14">
        <v>47894</v>
      </c>
      <c r="H429">
        <f t="shared" si="56"/>
        <v>2022</v>
      </c>
      <c r="I429">
        <f t="shared" si="57"/>
        <v>2031</v>
      </c>
      <c r="J429" s="14">
        <v>44972</v>
      </c>
      <c r="K429" s="14">
        <v>47894</v>
      </c>
      <c r="L429">
        <f t="shared" si="58"/>
        <v>2023</v>
      </c>
      <c r="M429">
        <f t="shared" si="59"/>
        <v>2031</v>
      </c>
      <c r="N429" s="17" t="str">
        <f t="shared" si="60"/>
        <v>02/15/2023 - 02/15/2031</v>
      </c>
      <c r="O429" t="s">
        <v>1723</v>
      </c>
      <c r="P429" t="s">
        <v>768</v>
      </c>
      <c r="Q429" s="391" t="str">
        <f t="shared" si="61"/>
        <v>06/30/2022-02/14/2023</v>
      </c>
    </row>
    <row r="430" spans="1:17">
      <c r="A430" s="18" t="str">
        <f>B430</f>
        <v>Santa Barbara County - Unincorporated</v>
      </c>
      <c r="B430" s="18" t="s">
        <v>1027</v>
      </c>
      <c r="C430" s="17" t="str">
        <f t="shared" si="54"/>
        <v>07/23/1905 - 02/15/2031</v>
      </c>
      <c r="D430" s="17" t="str">
        <f t="shared" si="62"/>
        <v>02/15/2023 - 02/15/2031</v>
      </c>
      <c r="E430" s="16" t="str">
        <f t="shared" si="55"/>
        <v>Santa Barbara County - Unincorporated</v>
      </c>
      <c r="F430" s="14">
        <v>44742</v>
      </c>
      <c r="G430" s="14">
        <v>47894</v>
      </c>
      <c r="H430">
        <f t="shared" si="56"/>
        <v>2022</v>
      </c>
      <c r="I430">
        <f t="shared" si="57"/>
        <v>2031</v>
      </c>
      <c r="J430" s="14">
        <v>44972</v>
      </c>
      <c r="K430" s="14">
        <v>47894</v>
      </c>
      <c r="L430">
        <f t="shared" si="58"/>
        <v>2023</v>
      </c>
      <c r="M430">
        <f t="shared" si="59"/>
        <v>2031</v>
      </c>
      <c r="N430" s="17" t="str">
        <f t="shared" si="60"/>
        <v>02/15/2023 - 02/15/2031</v>
      </c>
      <c r="O430" t="s">
        <v>1723</v>
      </c>
      <c r="P430" t="s">
        <v>768</v>
      </c>
      <c r="Q430" s="391" t="str">
        <f t="shared" si="61"/>
        <v>06/30/2022-02/14/2023</v>
      </c>
    </row>
    <row r="431" spans="1:17">
      <c r="A431" s="18" t="s">
        <v>1598</v>
      </c>
      <c r="B431" s="18" t="s">
        <v>1728</v>
      </c>
      <c r="C431" s="17" t="str">
        <f t="shared" si="54"/>
        <v>07/22/1905 - 12/31/2030</v>
      </c>
      <c r="D431" s="17" t="str">
        <f t="shared" si="62"/>
        <v>01/31/2023 - 01/31/2031</v>
      </c>
      <c r="E431" s="16" t="str">
        <f t="shared" si="55"/>
        <v>Santa Clara</v>
      </c>
      <c r="F431" s="14">
        <v>44742</v>
      </c>
      <c r="G431" s="14">
        <v>47848</v>
      </c>
      <c r="H431">
        <f t="shared" si="56"/>
        <v>2022</v>
      </c>
      <c r="I431">
        <f t="shared" si="57"/>
        <v>2030</v>
      </c>
      <c r="J431" s="14">
        <v>44957</v>
      </c>
      <c r="K431" s="14">
        <v>47879</v>
      </c>
      <c r="L431">
        <f t="shared" si="58"/>
        <v>2023</v>
      </c>
      <c r="M431">
        <f t="shared" si="59"/>
        <v>2031</v>
      </c>
      <c r="N431" s="17" t="str">
        <f t="shared" si="60"/>
        <v>01/31/2023 - 01/31/2031</v>
      </c>
      <c r="O431" t="s">
        <v>1728</v>
      </c>
      <c r="P431" t="s">
        <v>768</v>
      </c>
      <c r="Q431" s="391" t="str">
        <f t="shared" si="61"/>
        <v>06/30/2022-01/30/2023</v>
      </c>
    </row>
    <row r="432" spans="1:17">
      <c r="A432" s="18" t="str">
        <f>B432</f>
        <v>Santa Clara County - Unincorporated</v>
      </c>
      <c r="B432" s="18" t="s">
        <v>1024</v>
      </c>
      <c r="C432" s="17" t="str">
        <f t="shared" si="54"/>
        <v>07/22/1905 - 12/31/2030</v>
      </c>
      <c r="D432" s="17" t="str">
        <f t="shared" si="62"/>
        <v>01/31/2023 - 01/31/2031</v>
      </c>
      <c r="E432" s="16" t="str">
        <f t="shared" si="55"/>
        <v>Santa Clara County - Unincorporated</v>
      </c>
      <c r="F432" s="14">
        <v>44742</v>
      </c>
      <c r="G432" s="14">
        <v>47848</v>
      </c>
      <c r="H432">
        <f t="shared" si="56"/>
        <v>2022</v>
      </c>
      <c r="I432">
        <f t="shared" si="57"/>
        <v>2030</v>
      </c>
      <c r="J432" s="14">
        <v>44957</v>
      </c>
      <c r="K432" s="14">
        <v>47879</v>
      </c>
      <c r="L432">
        <f t="shared" si="58"/>
        <v>2023</v>
      </c>
      <c r="M432">
        <f t="shared" si="59"/>
        <v>2031</v>
      </c>
      <c r="N432" s="17" t="str">
        <f t="shared" si="60"/>
        <v>01/31/2023 - 01/31/2031</v>
      </c>
      <c r="O432" t="s">
        <v>1728</v>
      </c>
      <c r="P432" t="s">
        <v>768</v>
      </c>
      <c r="Q432" s="391" t="str">
        <f t="shared" si="61"/>
        <v>06/30/2022-01/30/2023</v>
      </c>
    </row>
    <row r="433" spans="1:17">
      <c r="A433" s="18" t="s">
        <v>1600</v>
      </c>
      <c r="B433" s="18" t="s">
        <v>1683</v>
      </c>
      <c r="C433" s="17" t="str">
        <f t="shared" si="54"/>
        <v>07/21/1905 - 10/15/2029</v>
      </c>
      <c r="D433" s="17" t="str">
        <f t="shared" si="62"/>
        <v>10/15/2021 - 10/15/2029</v>
      </c>
      <c r="E433" s="16" t="str">
        <f t="shared" si="55"/>
        <v>Santa Clarita</v>
      </c>
      <c r="F433" s="14">
        <v>44377</v>
      </c>
      <c r="G433" s="14">
        <v>47406</v>
      </c>
      <c r="H433">
        <f t="shared" si="56"/>
        <v>2021</v>
      </c>
      <c r="I433">
        <f t="shared" si="57"/>
        <v>2029</v>
      </c>
      <c r="J433" s="14">
        <v>44484</v>
      </c>
      <c r="K433" s="14">
        <v>47406</v>
      </c>
      <c r="L433">
        <f t="shared" si="58"/>
        <v>2021</v>
      </c>
      <c r="M433">
        <f t="shared" si="59"/>
        <v>2029</v>
      </c>
      <c r="N433" s="17" t="str">
        <f t="shared" si="60"/>
        <v>10/15/2021 - 10/15/2029</v>
      </c>
      <c r="O433" t="s">
        <v>1683</v>
      </c>
      <c r="P433" t="s">
        <v>768</v>
      </c>
      <c r="Q433" s="391" t="str">
        <f t="shared" si="61"/>
        <v>06/30/2021-10/14/2021</v>
      </c>
    </row>
    <row r="434" spans="1:17">
      <c r="A434" s="18" t="s">
        <v>1866</v>
      </c>
      <c r="B434" s="18" t="s">
        <v>1731</v>
      </c>
      <c r="C434" s="17" t="str">
        <f t="shared" si="54"/>
        <v>07/15/1905 - 12/31/2023</v>
      </c>
      <c r="D434" s="17" t="str">
        <f t="shared" si="62"/>
        <v>12/31/2015 - 12/31/2023</v>
      </c>
      <c r="E434" s="16" t="str">
        <f t="shared" si="55"/>
        <v>Santa Cruz</v>
      </c>
      <c r="F434" s="14">
        <v>41640</v>
      </c>
      <c r="G434" s="14">
        <v>45291</v>
      </c>
      <c r="H434">
        <f t="shared" si="56"/>
        <v>2014</v>
      </c>
      <c r="I434">
        <f t="shared" si="57"/>
        <v>2023</v>
      </c>
      <c r="J434" s="14">
        <v>42369</v>
      </c>
      <c r="K434" s="14">
        <v>45291</v>
      </c>
      <c r="L434">
        <f t="shared" si="58"/>
        <v>2015</v>
      </c>
      <c r="M434">
        <f t="shared" si="59"/>
        <v>2023</v>
      </c>
      <c r="N434" s="17" t="str">
        <f t="shared" si="60"/>
        <v>12/31/2015 - 12/31/2023</v>
      </c>
      <c r="O434" t="s">
        <v>1731</v>
      </c>
      <c r="Q434" s="391" t="str">
        <f t="shared" si="61"/>
        <v>01/01/2014-12/30/2015</v>
      </c>
    </row>
    <row r="435" spans="1:17">
      <c r="A435" s="18" t="str">
        <f>B435</f>
        <v>Santa Cruz County - Unincorporated</v>
      </c>
      <c r="B435" s="18" t="s">
        <v>1022</v>
      </c>
      <c r="C435" s="17" t="str">
        <f t="shared" si="54"/>
        <v>07/15/1905 - 12/31/2023</v>
      </c>
      <c r="D435" s="17" t="str">
        <f t="shared" si="62"/>
        <v>12/31/2015 - 12/31/2023</v>
      </c>
      <c r="E435" s="16" t="str">
        <f t="shared" si="55"/>
        <v>Santa Cruz County - Unincorporated</v>
      </c>
      <c r="F435" s="14">
        <v>41640</v>
      </c>
      <c r="G435" s="14">
        <v>45291</v>
      </c>
      <c r="H435">
        <f t="shared" si="56"/>
        <v>2014</v>
      </c>
      <c r="I435">
        <f t="shared" si="57"/>
        <v>2023</v>
      </c>
      <c r="J435" s="14">
        <v>42369</v>
      </c>
      <c r="K435" s="14">
        <v>45291</v>
      </c>
      <c r="L435">
        <f t="shared" si="58"/>
        <v>2015</v>
      </c>
      <c r="M435">
        <f t="shared" si="59"/>
        <v>2023</v>
      </c>
      <c r="N435" s="17" t="str">
        <f t="shared" si="60"/>
        <v>12/31/2015 - 12/31/2023</v>
      </c>
      <c r="O435" t="s">
        <v>1731</v>
      </c>
      <c r="Q435" s="391" t="str">
        <f t="shared" si="61"/>
        <v>01/01/2014-12/30/2015</v>
      </c>
    </row>
    <row r="436" spans="1:17">
      <c r="A436" s="18" t="s">
        <v>1601</v>
      </c>
      <c r="B436" s="18" t="s">
        <v>1683</v>
      </c>
      <c r="C436" s="17" t="str">
        <f t="shared" si="54"/>
        <v>07/21/1905 - 10/15/2029</v>
      </c>
      <c r="D436" s="17" t="str">
        <f t="shared" si="62"/>
        <v>10/15/2021 - 10/15/2029</v>
      </c>
      <c r="E436" s="16" t="str">
        <f t="shared" si="55"/>
        <v>Santa Fe Springs</v>
      </c>
      <c r="F436" s="14">
        <v>44377</v>
      </c>
      <c r="G436" s="14">
        <v>47406</v>
      </c>
      <c r="H436">
        <f t="shared" si="56"/>
        <v>2021</v>
      </c>
      <c r="I436">
        <f t="shared" si="57"/>
        <v>2029</v>
      </c>
      <c r="J436" s="14">
        <v>44484</v>
      </c>
      <c r="K436" s="14">
        <v>47406</v>
      </c>
      <c r="L436">
        <f t="shared" si="58"/>
        <v>2021</v>
      </c>
      <c r="M436">
        <f t="shared" si="59"/>
        <v>2029</v>
      </c>
      <c r="N436" s="17" t="str">
        <f t="shared" si="60"/>
        <v>10/15/2021 - 10/15/2029</v>
      </c>
      <c r="O436" t="s">
        <v>1683</v>
      </c>
      <c r="P436" t="s">
        <v>768</v>
      </c>
      <c r="Q436" s="391" t="str">
        <f t="shared" si="61"/>
        <v>06/30/2021-10/14/2021</v>
      </c>
    </row>
    <row r="437" spans="1:17">
      <c r="A437" s="18" t="s">
        <v>1602</v>
      </c>
      <c r="B437" s="18" t="s">
        <v>1723</v>
      </c>
      <c r="C437" s="17" t="str">
        <f t="shared" si="54"/>
        <v>07/23/1905 - 02/15/2031</v>
      </c>
      <c r="D437" s="17" t="str">
        <f t="shared" si="62"/>
        <v>02/15/2023 - 02/15/2031</v>
      </c>
      <c r="E437" s="16" t="str">
        <f t="shared" si="55"/>
        <v>Santa Maria</v>
      </c>
      <c r="F437" s="14">
        <v>44742</v>
      </c>
      <c r="G437" s="14">
        <v>47894</v>
      </c>
      <c r="H437">
        <f t="shared" si="56"/>
        <v>2022</v>
      </c>
      <c r="I437">
        <f t="shared" si="57"/>
        <v>2031</v>
      </c>
      <c r="J437" s="14">
        <v>44972</v>
      </c>
      <c r="K437" s="14">
        <v>47894</v>
      </c>
      <c r="L437">
        <f t="shared" si="58"/>
        <v>2023</v>
      </c>
      <c r="M437">
        <f t="shared" si="59"/>
        <v>2031</v>
      </c>
      <c r="N437" s="17" t="str">
        <f t="shared" si="60"/>
        <v>02/15/2023 - 02/15/2031</v>
      </c>
      <c r="O437" t="s">
        <v>1723</v>
      </c>
      <c r="P437" t="s">
        <v>768</v>
      </c>
      <c r="Q437" s="391" t="str">
        <f t="shared" si="61"/>
        <v>06/30/2022-02/14/2023</v>
      </c>
    </row>
    <row r="438" spans="1:17">
      <c r="A438" s="18" t="s">
        <v>1603</v>
      </c>
      <c r="B438" s="18" t="s">
        <v>1683</v>
      </c>
      <c r="C438" s="17" t="str">
        <f t="shared" si="54"/>
        <v>07/21/1905 - 10/15/2029</v>
      </c>
      <c r="D438" s="17" t="str">
        <f t="shared" si="62"/>
        <v>10/15/2021 - 10/15/2029</v>
      </c>
      <c r="E438" s="16" t="str">
        <f t="shared" si="55"/>
        <v>Santa Monica</v>
      </c>
      <c r="F438" s="14">
        <v>44377</v>
      </c>
      <c r="G438" s="14">
        <v>47406</v>
      </c>
      <c r="H438">
        <f t="shared" si="56"/>
        <v>2021</v>
      </c>
      <c r="I438">
        <f t="shared" si="57"/>
        <v>2029</v>
      </c>
      <c r="J438" s="14">
        <v>44484</v>
      </c>
      <c r="K438" s="14">
        <v>47406</v>
      </c>
      <c r="L438">
        <f t="shared" si="58"/>
        <v>2021</v>
      </c>
      <c r="M438">
        <f t="shared" si="59"/>
        <v>2029</v>
      </c>
      <c r="N438" s="17" t="str">
        <f t="shared" si="60"/>
        <v>10/15/2021 - 10/15/2029</v>
      </c>
      <c r="O438" t="s">
        <v>1683</v>
      </c>
      <c r="P438" t="s">
        <v>768</v>
      </c>
      <c r="Q438" s="391" t="str">
        <f t="shared" si="61"/>
        <v>06/30/2021-10/14/2021</v>
      </c>
    </row>
    <row r="439" spans="1:17">
      <c r="A439" s="18" t="s">
        <v>1867</v>
      </c>
      <c r="B439" s="18" t="s">
        <v>1727</v>
      </c>
      <c r="C439" s="17" t="str">
        <f t="shared" si="54"/>
        <v>07/21/1905 - 10/15/2029</v>
      </c>
      <c r="D439" s="17" t="str">
        <f t="shared" si="62"/>
        <v>10/15/2021 - 10/15/2029</v>
      </c>
      <c r="E439" s="16" t="str">
        <f t="shared" si="55"/>
        <v>Santa Paula</v>
      </c>
      <c r="F439" s="14">
        <v>44377</v>
      </c>
      <c r="G439" s="14">
        <v>47406</v>
      </c>
      <c r="H439">
        <f t="shared" si="56"/>
        <v>2021</v>
      </c>
      <c r="I439">
        <f t="shared" si="57"/>
        <v>2029</v>
      </c>
      <c r="J439" s="14">
        <v>44484</v>
      </c>
      <c r="K439" s="14">
        <v>47406</v>
      </c>
      <c r="L439">
        <f t="shared" si="58"/>
        <v>2021</v>
      </c>
      <c r="M439">
        <f t="shared" si="59"/>
        <v>2029</v>
      </c>
      <c r="N439" s="17" t="str">
        <f t="shared" si="60"/>
        <v>10/15/2021 - 10/15/2029</v>
      </c>
      <c r="O439" t="s">
        <v>1727</v>
      </c>
      <c r="P439" t="s">
        <v>768</v>
      </c>
      <c r="Q439" s="391" t="str">
        <f t="shared" si="61"/>
        <v>06/30/2021-10/14/2021</v>
      </c>
    </row>
    <row r="440" spans="1:17">
      <c r="A440" s="18" t="s">
        <v>1604</v>
      </c>
      <c r="B440" s="18" t="s">
        <v>1742</v>
      </c>
      <c r="C440" s="17" t="str">
        <f t="shared" si="54"/>
        <v>07/22/1905 - 12/31/2030</v>
      </c>
      <c r="D440" s="17" t="str">
        <f t="shared" si="62"/>
        <v>01/31/2023 - 01/31/2031</v>
      </c>
      <c r="E440" s="16" t="str">
        <f t="shared" si="55"/>
        <v>Santa Rosa</v>
      </c>
      <c r="F440" s="14">
        <v>44742</v>
      </c>
      <c r="G440" s="14">
        <v>47848</v>
      </c>
      <c r="H440">
        <f t="shared" si="56"/>
        <v>2022</v>
      </c>
      <c r="I440">
        <f t="shared" si="57"/>
        <v>2030</v>
      </c>
      <c r="J440" s="14">
        <v>44957</v>
      </c>
      <c r="K440" s="14">
        <v>47879</v>
      </c>
      <c r="L440">
        <f t="shared" si="58"/>
        <v>2023</v>
      </c>
      <c r="M440">
        <f t="shared" si="59"/>
        <v>2031</v>
      </c>
      <c r="N440" s="17" t="str">
        <f t="shared" si="60"/>
        <v>01/31/2023 - 01/31/2031</v>
      </c>
      <c r="O440" t="s">
        <v>1742</v>
      </c>
      <c r="P440" t="s">
        <v>768</v>
      </c>
      <c r="Q440" s="391" t="str">
        <f t="shared" si="61"/>
        <v>06/30/2022-01/30/2023</v>
      </c>
    </row>
    <row r="441" spans="1:17">
      <c r="A441" s="18" t="s">
        <v>1605</v>
      </c>
      <c r="B441" s="18" t="s">
        <v>1732</v>
      </c>
      <c r="C441" s="17" t="str">
        <f t="shared" si="54"/>
        <v>07/21/1905 - 04/15/2029</v>
      </c>
      <c r="D441" s="17" t="str">
        <f t="shared" si="62"/>
        <v>04/30/2021 - 04/30/2029</v>
      </c>
      <c r="E441" s="16" t="str">
        <f t="shared" si="55"/>
        <v>Santee</v>
      </c>
      <c r="F441" s="14">
        <v>44012</v>
      </c>
      <c r="G441" s="14">
        <v>47223</v>
      </c>
      <c r="H441">
        <f t="shared" si="56"/>
        <v>2020</v>
      </c>
      <c r="I441">
        <f t="shared" si="57"/>
        <v>2029</v>
      </c>
      <c r="J441" s="14">
        <v>44316</v>
      </c>
      <c r="K441" s="14">
        <v>47238</v>
      </c>
      <c r="L441">
        <f t="shared" si="58"/>
        <v>2021</v>
      </c>
      <c r="M441">
        <f t="shared" si="59"/>
        <v>2029</v>
      </c>
      <c r="N441" s="17" t="str">
        <f t="shared" si="60"/>
        <v>04/30/2021 - 04/30/2029</v>
      </c>
      <c r="O441" t="s">
        <v>1732</v>
      </c>
      <c r="P441" t="s">
        <v>768</v>
      </c>
      <c r="Q441" s="391" t="str">
        <f t="shared" si="61"/>
        <v>06/30/2020-04/29/2021</v>
      </c>
    </row>
    <row r="442" spans="1:17">
      <c r="A442" s="18" t="s">
        <v>1606</v>
      </c>
      <c r="B442" s="18" t="s">
        <v>1728</v>
      </c>
      <c r="C442" s="17" t="str">
        <f t="shared" si="54"/>
        <v>07/22/1905 - 12/31/2030</v>
      </c>
      <c r="D442" s="17" t="str">
        <f t="shared" si="62"/>
        <v>01/31/2023 - 01/31/2031</v>
      </c>
      <c r="E442" s="16" t="str">
        <f t="shared" si="55"/>
        <v>Saratoga</v>
      </c>
      <c r="F442" s="14">
        <v>44742</v>
      </c>
      <c r="G442" s="14">
        <v>47848</v>
      </c>
      <c r="H442">
        <f t="shared" si="56"/>
        <v>2022</v>
      </c>
      <c r="I442">
        <f t="shared" si="57"/>
        <v>2030</v>
      </c>
      <c r="J442" s="14">
        <v>44957</v>
      </c>
      <c r="K442" s="14">
        <v>47879</v>
      </c>
      <c r="L442">
        <f t="shared" si="58"/>
        <v>2023</v>
      </c>
      <c r="M442">
        <f t="shared" si="59"/>
        <v>2031</v>
      </c>
      <c r="N442" s="17" t="str">
        <f t="shared" si="60"/>
        <v>01/31/2023 - 01/31/2031</v>
      </c>
      <c r="O442" t="s">
        <v>1728</v>
      </c>
      <c r="P442" t="s">
        <v>768</v>
      </c>
      <c r="Q442" s="391" t="str">
        <f t="shared" si="61"/>
        <v>06/30/2022-01/30/2023</v>
      </c>
    </row>
    <row r="443" spans="1:17">
      <c r="A443" s="18" t="s">
        <v>1607</v>
      </c>
      <c r="B443" s="18" t="s">
        <v>1714</v>
      </c>
      <c r="C443" s="17" t="str">
        <f t="shared" si="54"/>
        <v>07/22/1905 - 12/31/2030</v>
      </c>
      <c r="D443" s="17" t="str">
        <f t="shared" si="62"/>
        <v>01/31/2023 - 01/31/2031</v>
      </c>
      <c r="E443" s="16" t="str">
        <f t="shared" si="55"/>
        <v>Sausalito</v>
      </c>
      <c r="F443" s="14">
        <v>44742</v>
      </c>
      <c r="G443" s="14">
        <v>47848</v>
      </c>
      <c r="H443">
        <f t="shared" si="56"/>
        <v>2022</v>
      </c>
      <c r="I443">
        <f t="shared" si="57"/>
        <v>2030</v>
      </c>
      <c r="J443" s="14">
        <v>44957</v>
      </c>
      <c r="K443" s="14">
        <v>47879</v>
      </c>
      <c r="L443">
        <f t="shared" si="58"/>
        <v>2023</v>
      </c>
      <c r="M443">
        <f t="shared" si="59"/>
        <v>2031</v>
      </c>
      <c r="N443" s="17" t="str">
        <f t="shared" si="60"/>
        <v>01/31/2023 - 01/31/2031</v>
      </c>
      <c r="O443" t="s">
        <v>1714</v>
      </c>
      <c r="P443" t="s">
        <v>768</v>
      </c>
      <c r="Q443" s="391" t="str">
        <f t="shared" si="61"/>
        <v>06/30/2022-01/30/2023</v>
      </c>
    </row>
    <row r="444" spans="1:17">
      <c r="A444" s="18" t="s">
        <v>1868</v>
      </c>
      <c r="B444" s="18" t="s">
        <v>1731</v>
      </c>
      <c r="C444" s="17" t="str">
        <f t="shared" si="54"/>
        <v>07/15/1905 - 12/31/2023</v>
      </c>
      <c r="D444" s="17" t="str">
        <f t="shared" si="62"/>
        <v>12/31/2015 - 12/31/2023</v>
      </c>
      <c r="E444" s="16" t="str">
        <f t="shared" si="55"/>
        <v>Scotts Valley</v>
      </c>
      <c r="F444" s="14">
        <v>41640</v>
      </c>
      <c r="G444" s="14">
        <v>45291</v>
      </c>
      <c r="H444">
        <f t="shared" si="56"/>
        <v>2014</v>
      </c>
      <c r="I444">
        <f t="shared" si="57"/>
        <v>2023</v>
      </c>
      <c r="J444" s="14">
        <v>42369</v>
      </c>
      <c r="K444" s="14">
        <v>45291</v>
      </c>
      <c r="L444">
        <f t="shared" si="58"/>
        <v>2015</v>
      </c>
      <c r="M444">
        <f t="shared" si="59"/>
        <v>2023</v>
      </c>
      <c r="N444" s="17" t="str">
        <f t="shared" si="60"/>
        <v>12/31/2015 - 12/31/2023</v>
      </c>
      <c r="O444" t="s">
        <v>1731</v>
      </c>
      <c r="Q444" s="391" t="str">
        <f t="shared" si="61"/>
        <v>01/01/2014-12/30/2015</v>
      </c>
    </row>
    <row r="445" spans="1:17">
      <c r="A445" s="18" t="s">
        <v>1608</v>
      </c>
      <c r="B445" s="18" t="s">
        <v>1686</v>
      </c>
      <c r="C445" s="17" t="str">
        <f t="shared" si="54"/>
        <v>07/21/1905 - 10/15/2029</v>
      </c>
      <c r="D445" s="17" t="str">
        <f t="shared" si="62"/>
        <v>10/15/2021 - 10/15/2029</v>
      </c>
      <c r="E445" s="16" t="str">
        <f t="shared" si="55"/>
        <v>Seal Beach</v>
      </c>
      <c r="F445" s="14">
        <v>44377</v>
      </c>
      <c r="G445" s="14">
        <v>47406</v>
      </c>
      <c r="H445">
        <f t="shared" si="56"/>
        <v>2021</v>
      </c>
      <c r="I445">
        <f t="shared" si="57"/>
        <v>2029</v>
      </c>
      <c r="J445" s="14">
        <v>44484</v>
      </c>
      <c r="K445" s="14">
        <v>47406</v>
      </c>
      <c r="L445">
        <f t="shared" si="58"/>
        <v>2021</v>
      </c>
      <c r="M445">
        <f t="shared" si="59"/>
        <v>2029</v>
      </c>
      <c r="N445" s="17" t="str">
        <f t="shared" si="60"/>
        <v>10/15/2021 - 10/15/2029</v>
      </c>
      <c r="O445" t="s">
        <v>1686</v>
      </c>
      <c r="P445" t="s">
        <v>768</v>
      </c>
      <c r="Q445" s="391" t="str">
        <f t="shared" si="61"/>
        <v>06/30/2021-10/14/2021</v>
      </c>
    </row>
    <row r="446" spans="1:17">
      <c r="A446" s="18" t="s">
        <v>1869</v>
      </c>
      <c r="B446" s="18" t="s">
        <v>1733</v>
      </c>
      <c r="C446" s="17" t="str">
        <f t="shared" si="54"/>
        <v>07/15/1905 - 12/31/2023</v>
      </c>
      <c r="D446" s="17" t="str">
        <f t="shared" si="62"/>
        <v>12/31/2015 - 12/31/2023</v>
      </c>
      <c r="E446" s="16" t="str">
        <f t="shared" si="55"/>
        <v>Seaside</v>
      </c>
      <c r="F446" s="14">
        <v>41640</v>
      </c>
      <c r="G446" s="14">
        <v>45291</v>
      </c>
      <c r="H446">
        <f t="shared" si="56"/>
        <v>2014</v>
      </c>
      <c r="I446">
        <f t="shared" si="57"/>
        <v>2023</v>
      </c>
      <c r="J446" s="14">
        <v>42369</v>
      </c>
      <c r="K446" s="14">
        <v>45291</v>
      </c>
      <c r="L446">
        <f t="shared" si="58"/>
        <v>2015</v>
      </c>
      <c r="M446">
        <f t="shared" si="59"/>
        <v>2023</v>
      </c>
      <c r="N446" s="17" t="str">
        <f t="shared" si="60"/>
        <v>12/31/2015 - 12/31/2023</v>
      </c>
      <c r="O446" t="s">
        <v>1733</v>
      </c>
      <c r="Q446" s="391" t="str">
        <f t="shared" si="61"/>
        <v>01/01/2014-12/30/2015</v>
      </c>
    </row>
    <row r="447" spans="1:17">
      <c r="A447" s="18" t="s">
        <v>1609</v>
      </c>
      <c r="B447" s="18" t="s">
        <v>1742</v>
      </c>
      <c r="C447" s="17" t="str">
        <f t="shared" si="54"/>
        <v>07/22/1905 - 12/31/2030</v>
      </c>
      <c r="D447" s="17" t="str">
        <f t="shared" si="62"/>
        <v>01/31/2023 - 01/31/2031</v>
      </c>
      <c r="E447" s="16" t="str">
        <f t="shared" si="55"/>
        <v>Sebastopol</v>
      </c>
      <c r="F447" s="14">
        <v>44742</v>
      </c>
      <c r="G447" s="14">
        <v>47848</v>
      </c>
      <c r="H447">
        <f t="shared" si="56"/>
        <v>2022</v>
      </c>
      <c r="I447">
        <f t="shared" si="57"/>
        <v>2030</v>
      </c>
      <c r="J447" s="14">
        <v>44957</v>
      </c>
      <c r="K447" s="14">
        <v>47879</v>
      </c>
      <c r="L447">
        <f t="shared" si="58"/>
        <v>2023</v>
      </c>
      <c r="M447">
        <f t="shared" si="59"/>
        <v>2031</v>
      </c>
      <c r="N447" s="17" t="str">
        <f t="shared" si="60"/>
        <v>01/31/2023 - 01/31/2031</v>
      </c>
      <c r="O447" t="s">
        <v>1742</v>
      </c>
      <c r="P447" t="s">
        <v>768</v>
      </c>
      <c r="Q447" s="391" t="str">
        <f t="shared" si="61"/>
        <v>06/30/2022-01/30/2023</v>
      </c>
    </row>
    <row r="448" spans="1:17">
      <c r="A448" s="18" t="s">
        <v>1870</v>
      </c>
      <c r="B448" s="18" t="s">
        <v>1744</v>
      </c>
      <c r="C448" s="17" t="str">
        <f t="shared" si="54"/>
        <v>07/15/1905 - 12/31/2023</v>
      </c>
      <c r="D448" s="17" t="str">
        <f t="shared" si="62"/>
        <v>12/31/2015 - 12/31/2023</v>
      </c>
      <c r="E448" s="16" t="str">
        <f t="shared" si="55"/>
        <v>Selma</v>
      </c>
      <c r="F448" s="14">
        <v>41275</v>
      </c>
      <c r="G448" s="14">
        <v>45291</v>
      </c>
      <c r="H448">
        <f t="shared" si="56"/>
        <v>2013</v>
      </c>
      <c r="I448">
        <f t="shared" si="57"/>
        <v>2023</v>
      </c>
      <c r="J448" s="14">
        <v>42369</v>
      </c>
      <c r="K448" s="14">
        <v>45291</v>
      </c>
      <c r="L448">
        <f t="shared" si="58"/>
        <v>2015</v>
      </c>
      <c r="M448">
        <f t="shared" si="59"/>
        <v>2023</v>
      </c>
      <c r="N448" s="17" t="str">
        <f t="shared" si="60"/>
        <v>12/31/2015 - 12/31/2023</v>
      </c>
      <c r="O448" t="s">
        <v>1744</v>
      </c>
      <c r="Q448" s="391" t="str">
        <f t="shared" si="61"/>
        <v>01/01/2013-12/30/2015</v>
      </c>
    </row>
    <row r="449" spans="1:17">
      <c r="A449" s="18" t="s">
        <v>1871</v>
      </c>
      <c r="B449" s="18" t="s">
        <v>1699</v>
      </c>
      <c r="C449" s="17" t="str">
        <f t="shared" si="54"/>
        <v>07/15/1905 - 12/31/2023</v>
      </c>
      <c r="D449" s="17" t="str">
        <f t="shared" si="62"/>
        <v>12/31/2015 - 12/31/2023</v>
      </c>
      <c r="E449" s="16" t="str">
        <f t="shared" si="55"/>
        <v>Shafter</v>
      </c>
      <c r="F449" s="14">
        <v>41275</v>
      </c>
      <c r="G449" s="14">
        <v>45291</v>
      </c>
      <c r="H449">
        <f t="shared" si="56"/>
        <v>2013</v>
      </c>
      <c r="I449">
        <f t="shared" si="57"/>
        <v>2023</v>
      </c>
      <c r="J449" s="14">
        <v>42369</v>
      </c>
      <c r="K449" s="14">
        <v>45291</v>
      </c>
      <c r="L449">
        <f t="shared" si="58"/>
        <v>2015</v>
      </c>
      <c r="M449">
        <f t="shared" si="59"/>
        <v>2023</v>
      </c>
      <c r="N449" s="17" t="str">
        <f t="shared" si="60"/>
        <v>12/31/2015 - 12/31/2023</v>
      </c>
      <c r="O449" t="s">
        <v>1699</v>
      </c>
      <c r="Q449" s="391" t="str">
        <f t="shared" si="61"/>
        <v>01/01/2013-12/30/2015</v>
      </c>
    </row>
    <row r="450" spans="1:17">
      <c r="A450" s="18" t="str">
        <f>B450</f>
        <v>Shasta County - Unincorporated</v>
      </c>
      <c r="B450" s="18" t="s">
        <v>913</v>
      </c>
      <c r="C450" s="17" t="str">
        <f t="shared" ref="C450:C513" si="63">TEXT(I450,"mm/dd/yyyy")&amp;" - "&amp;TEXT(G450,"mm/dd/yyyy")</f>
        <v>07/20/1905 - 04/15/2028</v>
      </c>
      <c r="D450" s="17" t="str">
        <f t="shared" si="62"/>
        <v>04/15/2020 - 04/15/2028</v>
      </c>
      <c r="E450" s="16" t="str">
        <f t="shared" ref="E450:E513" si="64">(PROPER(A450))</f>
        <v>Shasta County - Unincorporated</v>
      </c>
      <c r="F450" s="14">
        <v>43466</v>
      </c>
      <c r="G450" s="14">
        <v>46858</v>
      </c>
      <c r="H450">
        <f t="shared" ref="H450:H513" si="65">YEAR(F450)</f>
        <v>2019</v>
      </c>
      <c r="I450">
        <f t="shared" ref="I450:I513" si="66">YEAR(G450)</f>
        <v>2028</v>
      </c>
      <c r="J450" s="14">
        <v>43936</v>
      </c>
      <c r="K450" s="14">
        <v>46858</v>
      </c>
      <c r="L450">
        <f t="shared" ref="L450:L513" si="67">YEAR(J450)</f>
        <v>2020</v>
      </c>
      <c r="M450">
        <f t="shared" ref="M450:M513" si="68">YEAR(K450)</f>
        <v>2028</v>
      </c>
      <c r="N450" s="17" t="str">
        <f t="shared" ref="N450:N513" si="69">TEXT(J450,"mm/dd/yyyy")&amp;" - "&amp;TEXT(K450,"mm/dd/yyyy")</f>
        <v>04/15/2020 - 04/15/2028</v>
      </c>
      <c r="O450" t="s">
        <v>1693</v>
      </c>
      <c r="P450" t="s">
        <v>768</v>
      </c>
      <c r="Q450" s="391" t="str">
        <f t="shared" ref="Q450:Q513" si="70">TEXT(F450,"mm/dd/yyyy")&amp;"-"&amp;TEXT(J450-1,"mm/dd/yyyy")</f>
        <v>01/01/2019-04/14/2020</v>
      </c>
    </row>
    <row r="451" spans="1:17">
      <c r="A451" s="18" t="s">
        <v>1611</v>
      </c>
      <c r="B451" s="18" t="s">
        <v>1693</v>
      </c>
      <c r="C451" s="17" t="str">
        <f t="shared" si="63"/>
        <v>07/20/1905 - 04/15/2028</v>
      </c>
      <c r="D451" s="17" t="str">
        <f t="shared" ref="D451:D514" si="71">TEXT(J451,"mm/dd/yyyy")&amp;" - "&amp;TEXT(K451,"mm/dd/yyyy")</f>
        <v>04/15/2020 - 04/15/2028</v>
      </c>
      <c r="E451" s="16" t="str">
        <f t="shared" si="64"/>
        <v>Shasta Lake</v>
      </c>
      <c r="F451" s="14">
        <v>43466</v>
      </c>
      <c r="G451" s="14">
        <v>46858</v>
      </c>
      <c r="H451">
        <f t="shared" si="65"/>
        <v>2019</v>
      </c>
      <c r="I451">
        <f t="shared" si="66"/>
        <v>2028</v>
      </c>
      <c r="J451" s="14">
        <v>43936</v>
      </c>
      <c r="K451" s="14">
        <v>46858</v>
      </c>
      <c r="L451">
        <f t="shared" si="67"/>
        <v>2020</v>
      </c>
      <c r="M451">
        <f t="shared" si="68"/>
        <v>2028</v>
      </c>
      <c r="N451" s="17" t="str">
        <f t="shared" si="69"/>
        <v>04/15/2020 - 04/15/2028</v>
      </c>
      <c r="O451" t="s">
        <v>1693</v>
      </c>
      <c r="P451" t="s">
        <v>768</v>
      </c>
      <c r="Q451" s="391" t="str">
        <f t="shared" si="70"/>
        <v>01/01/2019-04/14/2020</v>
      </c>
    </row>
    <row r="452" spans="1:17">
      <c r="A452" s="18" t="str">
        <f>B452</f>
        <v>Sierra County - Unincorporated</v>
      </c>
      <c r="B452" s="18" t="s">
        <v>935</v>
      </c>
      <c r="C452" s="17" t="str">
        <f t="shared" si="63"/>
        <v>07/19/1905 - 06/15/2027</v>
      </c>
      <c r="D452" s="17" t="str">
        <f t="shared" si="71"/>
        <v>08/31/2019 - 08/31/2024</v>
      </c>
      <c r="E452" s="16" t="str">
        <f t="shared" si="64"/>
        <v>Sierra County - Unincorporated</v>
      </c>
      <c r="F452" s="14">
        <v>43466</v>
      </c>
      <c r="G452" s="14">
        <v>46553</v>
      </c>
      <c r="H452">
        <f t="shared" si="65"/>
        <v>2019</v>
      </c>
      <c r="I452">
        <f t="shared" si="66"/>
        <v>2027</v>
      </c>
      <c r="J452" s="14">
        <v>43708</v>
      </c>
      <c r="K452" s="14">
        <v>45535</v>
      </c>
      <c r="L452">
        <f t="shared" si="67"/>
        <v>2019</v>
      </c>
      <c r="M452">
        <f t="shared" si="68"/>
        <v>2024</v>
      </c>
      <c r="N452" s="17" t="str">
        <f t="shared" si="69"/>
        <v>08/31/2019 - 08/31/2024</v>
      </c>
      <c r="O452" t="s">
        <v>1815</v>
      </c>
      <c r="P452" s="14" t="s">
        <v>768</v>
      </c>
      <c r="Q452" s="391" t="str">
        <f t="shared" si="70"/>
        <v>01/01/2019-08/30/2019</v>
      </c>
    </row>
    <row r="453" spans="1:17">
      <c r="A453" s="18" t="s">
        <v>1613</v>
      </c>
      <c r="B453" s="18" t="s">
        <v>1683</v>
      </c>
      <c r="C453" s="17" t="str">
        <f t="shared" si="63"/>
        <v>07/21/1905 - 10/15/2029</v>
      </c>
      <c r="D453" s="17" t="str">
        <f t="shared" si="71"/>
        <v>10/15/2021 - 10/15/2029</v>
      </c>
      <c r="E453" s="16" t="str">
        <f t="shared" si="64"/>
        <v>Sierra Madre</v>
      </c>
      <c r="F453" s="14">
        <v>44377</v>
      </c>
      <c r="G453" s="14">
        <v>47406</v>
      </c>
      <c r="H453">
        <f t="shared" si="65"/>
        <v>2021</v>
      </c>
      <c r="I453">
        <f t="shared" si="66"/>
        <v>2029</v>
      </c>
      <c r="J453" s="14">
        <v>44484</v>
      </c>
      <c r="K453" s="14">
        <v>47406</v>
      </c>
      <c r="L453">
        <f t="shared" si="67"/>
        <v>2021</v>
      </c>
      <c r="M453">
        <f t="shared" si="68"/>
        <v>2029</v>
      </c>
      <c r="N453" s="17" t="str">
        <f t="shared" si="69"/>
        <v>10/15/2021 - 10/15/2029</v>
      </c>
      <c r="O453" t="s">
        <v>1683</v>
      </c>
      <c r="P453" t="s">
        <v>768</v>
      </c>
      <c r="Q453" s="391" t="str">
        <f t="shared" si="70"/>
        <v>06/30/2021-10/14/2021</v>
      </c>
    </row>
    <row r="454" spans="1:17">
      <c r="A454" s="18" t="s">
        <v>1614</v>
      </c>
      <c r="B454" s="18" t="s">
        <v>1683</v>
      </c>
      <c r="C454" s="17" t="str">
        <f t="shared" si="63"/>
        <v>07/21/1905 - 10/15/2029</v>
      </c>
      <c r="D454" s="17" t="str">
        <f t="shared" si="71"/>
        <v>10/15/2021 - 10/15/2029</v>
      </c>
      <c r="E454" s="16" t="str">
        <f t="shared" si="64"/>
        <v>Signal Hill</v>
      </c>
      <c r="F454" s="14">
        <v>44377</v>
      </c>
      <c r="G454" s="14">
        <v>47406</v>
      </c>
      <c r="H454">
        <f t="shared" si="65"/>
        <v>2021</v>
      </c>
      <c r="I454">
        <f t="shared" si="66"/>
        <v>2029</v>
      </c>
      <c r="J454" s="14">
        <v>44484</v>
      </c>
      <c r="K454" s="14">
        <v>47406</v>
      </c>
      <c r="L454">
        <f t="shared" si="67"/>
        <v>2021</v>
      </c>
      <c r="M454">
        <f t="shared" si="68"/>
        <v>2029</v>
      </c>
      <c r="N454" s="17" t="str">
        <f t="shared" si="69"/>
        <v>10/15/2021 - 10/15/2029</v>
      </c>
      <c r="O454" t="s">
        <v>1683</v>
      </c>
      <c r="P454" t="s">
        <v>768</v>
      </c>
      <c r="Q454" s="391" t="str">
        <f t="shared" si="70"/>
        <v>06/30/2021-10/14/2021</v>
      </c>
    </row>
    <row r="455" spans="1:17">
      <c r="A455" s="18" t="s">
        <v>1615</v>
      </c>
      <c r="B455" s="18" t="s">
        <v>1727</v>
      </c>
      <c r="C455" s="17" t="str">
        <f t="shared" si="63"/>
        <v>07/21/1905 - 10/15/2029</v>
      </c>
      <c r="D455" s="17" t="str">
        <f t="shared" si="71"/>
        <v>10/15/2021 - 10/15/2029</v>
      </c>
      <c r="E455" s="16" t="str">
        <f t="shared" si="64"/>
        <v>Simi Valley</v>
      </c>
      <c r="F455" s="14">
        <v>44377</v>
      </c>
      <c r="G455" s="14">
        <v>47406</v>
      </c>
      <c r="H455">
        <f t="shared" si="65"/>
        <v>2021</v>
      </c>
      <c r="I455">
        <f t="shared" si="66"/>
        <v>2029</v>
      </c>
      <c r="J455" s="14">
        <v>44484</v>
      </c>
      <c r="K455" s="14">
        <v>47406</v>
      </c>
      <c r="L455">
        <f t="shared" si="67"/>
        <v>2021</v>
      </c>
      <c r="M455">
        <f t="shared" si="68"/>
        <v>2029</v>
      </c>
      <c r="N455" s="17" t="str">
        <f t="shared" si="69"/>
        <v>10/15/2021 - 10/15/2029</v>
      </c>
      <c r="O455" t="s">
        <v>1727</v>
      </c>
      <c r="P455" t="s">
        <v>768</v>
      </c>
      <c r="Q455" s="391" t="str">
        <f t="shared" si="70"/>
        <v>06/30/2021-10/14/2021</v>
      </c>
    </row>
    <row r="456" spans="1:17">
      <c r="A456" s="18" t="str">
        <f>B456</f>
        <v>Siskiyou County - Unincorporated</v>
      </c>
      <c r="B456" s="18" t="s">
        <v>1013</v>
      </c>
      <c r="C456" s="17" t="str">
        <f t="shared" si="63"/>
        <v>07/22/1905 - 11/15/2030</v>
      </c>
      <c r="D456" s="17" t="str">
        <f t="shared" si="71"/>
        <v>02/15/2023 - 02/15/2031</v>
      </c>
      <c r="E456" s="16" t="str">
        <f t="shared" si="64"/>
        <v>Siskiyou County - Unincorporated</v>
      </c>
      <c r="F456" s="14">
        <v>43465</v>
      </c>
      <c r="G456" s="14">
        <v>47802</v>
      </c>
      <c r="H456">
        <f t="shared" si="65"/>
        <v>2018</v>
      </c>
      <c r="I456">
        <f t="shared" si="66"/>
        <v>2030</v>
      </c>
      <c r="J456" s="14">
        <v>44972</v>
      </c>
      <c r="K456" s="14">
        <v>47894</v>
      </c>
      <c r="L456">
        <f t="shared" si="67"/>
        <v>2023</v>
      </c>
      <c r="M456">
        <f t="shared" si="68"/>
        <v>2031</v>
      </c>
      <c r="N456" s="17" t="str">
        <f t="shared" si="69"/>
        <v>02/15/2023 - 02/15/2031</v>
      </c>
      <c r="O456" t="s">
        <v>1760</v>
      </c>
      <c r="P456" t="s">
        <v>768</v>
      </c>
      <c r="Q456" s="391" t="str">
        <f t="shared" si="70"/>
        <v>12/31/2018-02/14/2023</v>
      </c>
    </row>
    <row r="457" spans="1:17">
      <c r="A457" s="18" t="s">
        <v>1616</v>
      </c>
      <c r="B457" s="18" t="s">
        <v>1732</v>
      </c>
      <c r="C457" s="17" t="str">
        <f t="shared" si="63"/>
        <v>07/21/1905 - 04/15/2029</v>
      </c>
      <c r="D457" s="17" t="str">
        <f t="shared" si="71"/>
        <v>04/30/2021 - 04/30/2029</v>
      </c>
      <c r="E457" s="16" t="str">
        <f t="shared" si="64"/>
        <v>Solana Beach</v>
      </c>
      <c r="F457" s="14">
        <v>44012</v>
      </c>
      <c r="G457" s="14">
        <v>47223</v>
      </c>
      <c r="H457">
        <f t="shared" si="65"/>
        <v>2020</v>
      </c>
      <c r="I457">
        <f t="shared" si="66"/>
        <v>2029</v>
      </c>
      <c r="J457" s="14">
        <v>44316</v>
      </c>
      <c r="K457" s="14">
        <v>47238</v>
      </c>
      <c r="L457">
        <f t="shared" si="67"/>
        <v>2021</v>
      </c>
      <c r="M457">
        <f t="shared" si="68"/>
        <v>2029</v>
      </c>
      <c r="N457" s="17" t="str">
        <f t="shared" si="69"/>
        <v>04/30/2021 - 04/30/2029</v>
      </c>
      <c r="O457" t="s">
        <v>1732</v>
      </c>
      <c r="P457" t="s">
        <v>768</v>
      </c>
      <c r="Q457" s="391" t="str">
        <f t="shared" si="70"/>
        <v>06/30/2020-04/29/2021</v>
      </c>
    </row>
    <row r="458" spans="1:17">
      <c r="A458" s="18" t="str">
        <f>B458</f>
        <v>Solano County - Unincorporated</v>
      </c>
      <c r="B458" s="18" t="s">
        <v>1010</v>
      </c>
      <c r="C458" s="17" t="str">
        <f t="shared" si="63"/>
        <v>07/22/1905 - 12/31/2030</v>
      </c>
      <c r="D458" s="17" t="str">
        <f t="shared" si="71"/>
        <v>01/31/2023 - 01/31/2031</v>
      </c>
      <c r="E458" s="16" t="str">
        <f t="shared" si="64"/>
        <v>Solano County - Unincorporated</v>
      </c>
      <c r="F458" s="14">
        <v>44742</v>
      </c>
      <c r="G458" s="14">
        <v>47848</v>
      </c>
      <c r="H458">
        <f t="shared" si="65"/>
        <v>2022</v>
      </c>
      <c r="I458">
        <f t="shared" si="66"/>
        <v>2030</v>
      </c>
      <c r="J458" s="14">
        <v>44957</v>
      </c>
      <c r="K458" s="14">
        <v>47879</v>
      </c>
      <c r="L458">
        <f t="shared" si="67"/>
        <v>2023</v>
      </c>
      <c r="M458">
        <f t="shared" si="68"/>
        <v>2031</v>
      </c>
      <c r="N458" s="17" t="str">
        <f t="shared" si="69"/>
        <v>01/31/2023 - 01/31/2031</v>
      </c>
      <c r="O458" t="s">
        <v>1715</v>
      </c>
      <c r="P458" t="s">
        <v>768</v>
      </c>
      <c r="Q458" s="391" t="str">
        <f t="shared" si="70"/>
        <v>06/30/2022-01/30/2023</v>
      </c>
    </row>
    <row r="459" spans="1:17">
      <c r="A459" s="18" t="s">
        <v>1872</v>
      </c>
      <c r="B459" s="18" t="s">
        <v>1733</v>
      </c>
      <c r="C459" s="17" t="str">
        <f t="shared" si="63"/>
        <v>07/15/1905 - 12/31/2023</v>
      </c>
      <c r="D459" s="17" t="str">
        <f t="shared" si="71"/>
        <v>12/31/2015 - 12/31/2023</v>
      </c>
      <c r="E459" s="16" t="str">
        <f t="shared" si="64"/>
        <v>Soledad</v>
      </c>
      <c r="F459" s="14">
        <v>41640</v>
      </c>
      <c r="G459" s="14">
        <v>45291</v>
      </c>
      <c r="H459">
        <f t="shared" si="65"/>
        <v>2014</v>
      </c>
      <c r="I459">
        <f t="shared" si="66"/>
        <v>2023</v>
      </c>
      <c r="J459" s="14">
        <v>42369</v>
      </c>
      <c r="K459" s="14">
        <v>45291</v>
      </c>
      <c r="L459">
        <f t="shared" si="67"/>
        <v>2015</v>
      </c>
      <c r="M459">
        <f t="shared" si="68"/>
        <v>2023</v>
      </c>
      <c r="N459" s="17" t="str">
        <f t="shared" si="69"/>
        <v>12/31/2015 - 12/31/2023</v>
      </c>
      <c r="O459" t="s">
        <v>1733</v>
      </c>
      <c r="Q459" s="391" t="str">
        <f t="shared" si="70"/>
        <v>01/01/2014-12/30/2015</v>
      </c>
    </row>
    <row r="460" spans="1:17">
      <c r="A460" s="18" t="s">
        <v>1618</v>
      </c>
      <c r="B460" s="18" t="s">
        <v>1723</v>
      </c>
      <c r="C460" s="17" t="str">
        <f t="shared" si="63"/>
        <v>07/23/1905 - 02/15/2031</v>
      </c>
      <c r="D460" s="17" t="str">
        <f t="shared" si="71"/>
        <v>02/15/2023 - 02/15/2031</v>
      </c>
      <c r="E460" s="16" t="str">
        <f t="shared" si="64"/>
        <v>Solvang</v>
      </c>
      <c r="F460" s="14">
        <v>44742</v>
      </c>
      <c r="G460" s="14">
        <v>47894</v>
      </c>
      <c r="H460">
        <f t="shared" si="65"/>
        <v>2022</v>
      </c>
      <c r="I460">
        <f t="shared" si="66"/>
        <v>2031</v>
      </c>
      <c r="J460" s="14">
        <v>44972</v>
      </c>
      <c r="K460" s="14">
        <v>47894</v>
      </c>
      <c r="L460">
        <f t="shared" si="67"/>
        <v>2023</v>
      </c>
      <c r="M460">
        <f t="shared" si="68"/>
        <v>2031</v>
      </c>
      <c r="N460" s="17" t="str">
        <f t="shared" si="69"/>
        <v>02/15/2023 - 02/15/2031</v>
      </c>
      <c r="O460" t="s">
        <v>1723</v>
      </c>
      <c r="P460" t="s">
        <v>768</v>
      </c>
      <c r="Q460" s="391" t="str">
        <f t="shared" si="70"/>
        <v>06/30/2022-02/14/2023</v>
      </c>
    </row>
    <row r="461" spans="1:17">
      <c r="A461" s="18" t="s">
        <v>1619</v>
      </c>
      <c r="B461" s="18" t="s">
        <v>1742</v>
      </c>
      <c r="C461" s="17" t="str">
        <f t="shared" si="63"/>
        <v>07/22/1905 - 12/31/2030</v>
      </c>
      <c r="D461" s="17" t="str">
        <f t="shared" si="71"/>
        <v>01/31/2023 - 01/31/2031</v>
      </c>
      <c r="E461" s="16" t="str">
        <f t="shared" si="64"/>
        <v>Sonoma</v>
      </c>
      <c r="F461" s="14">
        <v>44742</v>
      </c>
      <c r="G461" s="14">
        <v>47848</v>
      </c>
      <c r="H461">
        <f t="shared" si="65"/>
        <v>2022</v>
      </c>
      <c r="I461">
        <f t="shared" si="66"/>
        <v>2030</v>
      </c>
      <c r="J461" s="14">
        <v>44957</v>
      </c>
      <c r="K461" s="14">
        <v>47879</v>
      </c>
      <c r="L461">
        <f t="shared" si="67"/>
        <v>2023</v>
      </c>
      <c r="M461">
        <f t="shared" si="68"/>
        <v>2031</v>
      </c>
      <c r="N461" s="17" t="str">
        <f t="shared" si="69"/>
        <v>01/31/2023 - 01/31/2031</v>
      </c>
      <c r="O461" t="s">
        <v>1742</v>
      </c>
      <c r="P461" t="s">
        <v>768</v>
      </c>
      <c r="Q461" s="391" t="str">
        <f t="shared" si="70"/>
        <v>06/30/2022-01/30/2023</v>
      </c>
    </row>
    <row r="462" spans="1:17">
      <c r="A462" s="18" t="str">
        <f>B462</f>
        <v>Sonoma County - Unincorporated</v>
      </c>
      <c r="B462" s="18" t="s">
        <v>1006</v>
      </c>
      <c r="C462" s="17" t="str">
        <f t="shared" si="63"/>
        <v>07/22/1905 - 12/31/2030</v>
      </c>
      <c r="D462" s="17" t="str">
        <f t="shared" si="71"/>
        <v>01/31/2023 - 01/31/2031</v>
      </c>
      <c r="E462" s="16" t="str">
        <f t="shared" si="64"/>
        <v>Sonoma County - Unincorporated</v>
      </c>
      <c r="F462" s="14">
        <v>44742</v>
      </c>
      <c r="G462" s="14">
        <v>47848</v>
      </c>
      <c r="H462">
        <f t="shared" si="65"/>
        <v>2022</v>
      </c>
      <c r="I462">
        <f t="shared" si="66"/>
        <v>2030</v>
      </c>
      <c r="J462" s="14">
        <v>44957</v>
      </c>
      <c r="K462" s="14">
        <v>47879</v>
      </c>
      <c r="L462">
        <f t="shared" si="67"/>
        <v>2023</v>
      </c>
      <c r="M462">
        <f t="shared" si="68"/>
        <v>2031</v>
      </c>
      <c r="N462" s="17" t="str">
        <f t="shared" si="69"/>
        <v>01/31/2023 - 01/31/2031</v>
      </c>
      <c r="O462" t="s">
        <v>1742</v>
      </c>
      <c r="P462" t="s">
        <v>768</v>
      </c>
      <c r="Q462" s="391" t="str">
        <f t="shared" si="70"/>
        <v>06/30/2022-01/30/2023</v>
      </c>
    </row>
    <row r="463" spans="1:17">
      <c r="A463" s="18" t="s">
        <v>1621</v>
      </c>
      <c r="B463" s="18" t="s">
        <v>1873</v>
      </c>
      <c r="C463" s="17" t="str">
        <f t="shared" si="63"/>
        <v>07/19/1905 - 06/15/2027</v>
      </c>
      <c r="D463" s="17" t="str">
        <f t="shared" si="71"/>
        <v>08/31/2019 - 08/31/2024</v>
      </c>
      <c r="E463" s="16" t="str">
        <f t="shared" si="64"/>
        <v>Sonora</v>
      </c>
      <c r="F463" s="14">
        <v>43466</v>
      </c>
      <c r="G463" s="14">
        <v>46553</v>
      </c>
      <c r="H463">
        <f t="shared" si="65"/>
        <v>2019</v>
      </c>
      <c r="I463">
        <f t="shared" si="66"/>
        <v>2027</v>
      </c>
      <c r="J463" s="14">
        <v>43708</v>
      </c>
      <c r="K463" s="14">
        <v>45535</v>
      </c>
      <c r="L463">
        <f t="shared" si="67"/>
        <v>2019</v>
      </c>
      <c r="M463">
        <f t="shared" si="68"/>
        <v>2024</v>
      </c>
      <c r="N463" s="17" t="str">
        <f t="shared" si="69"/>
        <v>08/31/2019 - 08/31/2024</v>
      </c>
      <c r="O463" t="s">
        <v>1873</v>
      </c>
      <c r="P463" s="14" t="s">
        <v>768</v>
      </c>
      <c r="Q463" s="391" t="str">
        <f t="shared" si="70"/>
        <v>01/01/2019-08/30/2019</v>
      </c>
    </row>
    <row r="464" spans="1:17">
      <c r="A464" s="18" t="s">
        <v>1622</v>
      </c>
      <c r="B464" s="18" t="s">
        <v>1683</v>
      </c>
      <c r="C464" s="17" t="str">
        <f t="shared" si="63"/>
        <v>07/21/1905 - 10/15/2029</v>
      </c>
      <c r="D464" s="17" t="str">
        <f t="shared" si="71"/>
        <v>10/15/2021 - 10/15/2029</v>
      </c>
      <c r="E464" s="16" t="str">
        <f t="shared" si="64"/>
        <v>South El Monte</v>
      </c>
      <c r="F464" s="14">
        <v>44377</v>
      </c>
      <c r="G464" s="14">
        <v>47406</v>
      </c>
      <c r="H464">
        <f t="shared" si="65"/>
        <v>2021</v>
      </c>
      <c r="I464">
        <f t="shared" si="66"/>
        <v>2029</v>
      </c>
      <c r="J464" s="14">
        <v>44484</v>
      </c>
      <c r="K464" s="14">
        <v>47406</v>
      </c>
      <c r="L464">
        <f t="shared" si="67"/>
        <v>2021</v>
      </c>
      <c r="M464">
        <f t="shared" si="68"/>
        <v>2029</v>
      </c>
      <c r="N464" s="17" t="str">
        <f t="shared" si="69"/>
        <v>10/15/2021 - 10/15/2029</v>
      </c>
      <c r="O464" t="s">
        <v>1683</v>
      </c>
      <c r="P464" t="s">
        <v>768</v>
      </c>
      <c r="Q464" s="391" t="str">
        <f t="shared" si="70"/>
        <v>06/30/2021-10/14/2021</v>
      </c>
    </row>
    <row r="465" spans="1:17">
      <c r="A465" s="18" t="s">
        <v>1874</v>
      </c>
      <c r="B465" s="18" t="s">
        <v>1683</v>
      </c>
      <c r="C465" s="17" t="str">
        <f t="shared" si="63"/>
        <v>07/21/1905 - 10/15/2029</v>
      </c>
      <c r="D465" s="17" t="str">
        <f t="shared" si="71"/>
        <v>10/15/2021 - 10/15/2029</v>
      </c>
      <c r="E465" s="16" t="str">
        <f t="shared" si="64"/>
        <v>South Gate</v>
      </c>
      <c r="F465" s="14">
        <v>44377</v>
      </c>
      <c r="G465" s="14">
        <v>47406</v>
      </c>
      <c r="H465">
        <f t="shared" si="65"/>
        <v>2021</v>
      </c>
      <c r="I465">
        <f t="shared" si="66"/>
        <v>2029</v>
      </c>
      <c r="J465" s="14">
        <v>44484</v>
      </c>
      <c r="K465" s="14">
        <v>47406</v>
      </c>
      <c r="L465">
        <f t="shared" si="67"/>
        <v>2021</v>
      </c>
      <c r="M465">
        <f t="shared" si="68"/>
        <v>2029</v>
      </c>
      <c r="N465" s="17" t="str">
        <f t="shared" si="69"/>
        <v>10/15/2021 - 10/15/2029</v>
      </c>
      <c r="O465" t="s">
        <v>1683</v>
      </c>
      <c r="P465" t="s">
        <v>768</v>
      </c>
      <c r="Q465" s="391" t="str">
        <f t="shared" si="70"/>
        <v>06/30/2021-10/14/2021</v>
      </c>
    </row>
    <row r="466" spans="1:17">
      <c r="A466" s="18" t="s">
        <v>1875</v>
      </c>
      <c r="B466" s="18" t="s">
        <v>1763</v>
      </c>
      <c r="C466" s="17" t="str">
        <f t="shared" si="63"/>
        <v>07/19/1905 - 06/30/2027</v>
      </c>
      <c r="D466" s="17" t="str">
        <f t="shared" si="71"/>
        <v>06/30/2022 - 06/30/2027</v>
      </c>
      <c r="E466" s="16" t="str">
        <f t="shared" si="64"/>
        <v>South Lake Tahoe</v>
      </c>
      <c r="F466" s="14">
        <v>44561</v>
      </c>
      <c r="G466" s="14">
        <v>46568</v>
      </c>
      <c r="H466">
        <f t="shared" si="65"/>
        <v>2021</v>
      </c>
      <c r="I466">
        <f t="shared" si="66"/>
        <v>2027</v>
      </c>
      <c r="J466" s="14">
        <v>44742</v>
      </c>
      <c r="K466" s="14">
        <v>46568</v>
      </c>
      <c r="L466">
        <f t="shared" si="67"/>
        <v>2022</v>
      </c>
      <c r="M466">
        <f t="shared" si="68"/>
        <v>2027</v>
      </c>
      <c r="N466" s="17" t="str">
        <f t="shared" si="69"/>
        <v>06/30/2022 - 06/30/2027</v>
      </c>
      <c r="O466" t="s">
        <v>1763</v>
      </c>
      <c r="P466" t="s">
        <v>768</v>
      </c>
      <c r="Q466" s="391" t="str">
        <f t="shared" si="70"/>
        <v>12/31/2021-06/29/2022</v>
      </c>
    </row>
    <row r="467" spans="1:17">
      <c r="A467" s="18" t="s">
        <v>1623</v>
      </c>
      <c r="B467" s="18" t="s">
        <v>1683</v>
      </c>
      <c r="C467" s="17" t="str">
        <f t="shared" si="63"/>
        <v>07/21/1905 - 10/15/2029</v>
      </c>
      <c r="D467" s="17" t="str">
        <f t="shared" si="71"/>
        <v>10/15/2021 - 10/15/2029</v>
      </c>
      <c r="E467" s="16" t="str">
        <f t="shared" si="64"/>
        <v>South Pasadena</v>
      </c>
      <c r="F467" s="14">
        <v>44377</v>
      </c>
      <c r="G467" s="14">
        <v>47406</v>
      </c>
      <c r="H467">
        <f t="shared" si="65"/>
        <v>2021</v>
      </c>
      <c r="I467">
        <f t="shared" si="66"/>
        <v>2029</v>
      </c>
      <c r="J467" s="14">
        <v>44484</v>
      </c>
      <c r="K467" s="14">
        <v>47406</v>
      </c>
      <c r="L467">
        <f t="shared" si="67"/>
        <v>2021</v>
      </c>
      <c r="M467">
        <f t="shared" si="68"/>
        <v>2029</v>
      </c>
      <c r="N467" s="17" t="str">
        <f t="shared" si="69"/>
        <v>10/15/2021 - 10/15/2029</v>
      </c>
      <c r="O467" t="s">
        <v>1683</v>
      </c>
      <c r="P467" t="s">
        <v>768</v>
      </c>
      <c r="Q467" s="391" t="str">
        <f t="shared" si="70"/>
        <v>06/30/2021-10/14/2021</v>
      </c>
    </row>
    <row r="468" spans="1:17">
      <c r="A468" s="18" t="s">
        <v>1624</v>
      </c>
      <c r="B468" s="18" t="s">
        <v>1700</v>
      </c>
      <c r="C468" s="17" t="str">
        <f t="shared" si="63"/>
        <v>07/22/1905 - 12/31/2030</v>
      </c>
      <c r="D468" s="17" t="str">
        <f t="shared" si="71"/>
        <v>01/31/2023 - 01/31/2031</v>
      </c>
      <c r="E468" s="16" t="str">
        <f t="shared" si="64"/>
        <v>South San Francisco</v>
      </c>
      <c r="F468" s="14">
        <v>44742</v>
      </c>
      <c r="G468" s="14">
        <v>47848</v>
      </c>
      <c r="H468">
        <f t="shared" si="65"/>
        <v>2022</v>
      </c>
      <c r="I468">
        <f t="shared" si="66"/>
        <v>2030</v>
      </c>
      <c r="J468" s="14">
        <v>44957</v>
      </c>
      <c r="K468" s="14">
        <v>47879</v>
      </c>
      <c r="L468">
        <f t="shared" si="67"/>
        <v>2023</v>
      </c>
      <c r="M468">
        <f t="shared" si="68"/>
        <v>2031</v>
      </c>
      <c r="N468" s="17" t="str">
        <f t="shared" si="69"/>
        <v>01/31/2023 - 01/31/2031</v>
      </c>
      <c r="O468" t="s">
        <v>1700</v>
      </c>
      <c r="P468" t="s">
        <v>768</v>
      </c>
      <c r="Q468" s="391" t="str">
        <f t="shared" si="70"/>
        <v>06/30/2022-01/30/2023</v>
      </c>
    </row>
    <row r="469" spans="1:17">
      <c r="A469" s="18" t="s">
        <v>1279</v>
      </c>
      <c r="B469" s="18" t="s">
        <v>1692</v>
      </c>
      <c r="C469" s="17" t="str">
        <f t="shared" si="63"/>
        <v>07/22/1905 - 12/31/2030</v>
      </c>
      <c r="D469" s="17" t="str">
        <f t="shared" si="71"/>
        <v>01/31/2023 - 01/31/2031</v>
      </c>
      <c r="E469" s="16" t="str">
        <f t="shared" si="64"/>
        <v>St. Helena</v>
      </c>
      <c r="F469" s="14">
        <v>44742</v>
      </c>
      <c r="G469" s="14">
        <v>47848</v>
      </c>
      <c r="H469">
        <f t="shared" si="65"/>
        <v>2022</v>
      </c>
      <c r="I469">
        <f t="shared" si="66"/>
        <v>2030</v>
      </c>
      <c r="J469" s="14">
        <v>44957</v>
      </c>
      <c r="K469" s="14">
        <v>47879</v>
      </c>
      <c r="L469">
        <f t="shared" si="67"/>
        <v>2023</v>
      </c>
      <c r="M469">
        <f t="shared" si="68"/>
        <v>2031</v>
      </c>
      <c r="N469" s="17" t="str">
        <f t="shared" si="69"/>
        <v>01/31/2023 - 01/31/2031</v>
      </c>
      <c r="O469" t="s">
        <v>1692</v>
      </c>
      <c r="P469" t="s">
        <v>768</v>
      </c>
      <c r="Q469" s="391" t="str">
        <f t="shared" si="70"/>
        <v>06/30/2022-01/30/2023</v>
      </c>
    </row>
    <row r="470" spans="1:17">
      <c r="A470" s="18" t="str">
        <f>B470</f>
        <v>Stanislaus County - Unincorporated</v>
      </c>
      <c r="B470" s="18" t="s">
        <v>823</v>
      </c>
      <c r="C470" s="17" t="str">
        <f t="shared" si="63"/>
        <v>07/15/1905 - 09/30/2023</v>
      </c>
      <c r="D470" s="17" t="str">
        <f t="shared" si="71"/>
        <v>12/31/2015 - 12/31/2023</v>
      </c>
      <c r="E470" s="16" t="str">
        <f t="shared" si="64"/>
        <v>Stanislaus County - Unincorporated</v>
      </c>
      <c r="F470" s="14">
        <v>41640</v>
      </c>
      <c r="G470" s="14">
        <v>45199</v>
      </c>
      <c r="H470">
        <f t="shared" si="65"/>
        <v>2014</v>
      </c>
      <c r="I470">
        <f t="shared" si="66"/>
        <v>2023</v>
      </c>
      <c r="J470" s="14">
        <v>42369</v>
      </c>
      <c r="K470" s="14">
        <v>45291</v>
      </c>
      <c r="L470">
        <f t="shared" si="67"/>
        <v>2015</v>
      </c>
      <c r="M470">
        <f t="shared" si="68"/>
        <v>2023</v>
      </c>
      <c r="N470" s="17" t="str">
        <f t="shared" si="69"/>
        <v>12/31/2015 - 12/31/2023</v>
      </c>
      <c r="O470" t="s">
        <v>1735</v>
      </c>
      <c r="Q470" s="391" t="str">
        <f t="shared" si="70"/>
        <v>01/01/2014-12/30/2015</v>
      </c>
    </row>
    <row r="471" spans="1:17">
      <c r="A471" s="18" t="s">
        <v>1625</v>
      </c>
      <c r="B471" s="18" t="s">
        <v>1686</v>
      </c>
      <c r="C471" s="17" t="str">
        <f t="shared" si="63"/>
        <v>07/21/1905 - 10/15/2029</v>
      </c>
      <c r="D471" s="17" t="str">
        <f t="shared" si="71"/>
        <v>10/15/2021 - 10/15/2029</v>
      </c>
      <c r="E471" s="16" t="str">
        <f t="shared" si="64"/>
        <v>Stanton</v>
      </c>
      <c r="F471" s="14">
        <v>44377</v>
      </c>
      <c r="G471" s="14">
        <v>47406</v>
      </c>
      <c r="H471">
        <f t="shared" si="65"/>
        <v>2021</v>
      </c>
      <c r="I471">
        <f t="shared" si="66"/>
        <v>2029</v>
      </c>
      <c r="J471" s="14">
        <v>44484</v>
      </c>
      <c r="K471" s="14">
        <v>47406</v>
      </c>
      <c r="L471">
        <f t="shared" si="67"/>
        <v>2021</v>
      </c>
      <c r="M471">
        <f t="shared" si="68"/>
        <v>2029</v>
      </c>
      <c r="N471" s="17" t="str">
        <f t="shared" si="69"/>
        <v>10/15/2021 - 10/15/2029</v>
      </c>
      <c r="O471" t="s">
        <v>1686</v>
      </c>
      <c r="P471" t="s">
        <v>768</v>
      </c>
      <c r="Q471" s="391" t="str">
        <f t="shared" si="70"/>
        <v>06/30/2021-10/14/2021</v>
      </c>
    </row>
    <row r="472" spans="1:17">
      <c r="A472" s="18" t="s">
        <v>1876</v>
      </c>
      <c r="B472" s="18" t="s">
        <v>1766</v>
      </c>
      <c r="C472" s="17" t="str">
        <f t="shared" si="63"/>
        <v>07/15/1905 - 12/31/2023</v>
      </c>
      <c r="D472" s="17" t="str">
        <f t="shared" si="71"/>
        <v>12/31/2015 - 12/31/2023</v>
      </c>
      <c r="E472" s="16" t="str">
        <f t="shared" si="64"/>
        <v>Stockton</v>
      </c>
      <c r="F472" s="14">
        <v>41640</v>
      </c>
      <c r="G472" s="14">
        <v>45291</v>
      </c>
      <c r="H472">
        <f t="shared" si="65"/>
        <v>2014</v>
      </c>
      <c r="I472">
        <f t="shared" si="66"/>
        <v>2023</v>
      </c>
      <c r="J472" s="14">
        <v>42369</v>
      </c>
      <c r="K472" s="14">
        <v>45291</v>
      </c>
      <c r="L472">
        <f t="shared" si="67"/>
        <v>2015</v>
      </c>
      <c r="M472">
        <f t="shared" si="68"/>
        <v>2023</v>
      </c>
      <c r="N472" s="17" t="str">
        <f t="shared" si="69"/>
        <v>12/31/2015 - 12/31/2023</v>
      </c>
      <c r="O472" t="s">
        <v>1766</v>
      </c>
      <c r="Q472" s="391" t="str">
        <f t="shared" si="70"/>
        <v>01/01/2014-12/30/2015</v>
      </c>
    </row>
    <row r="473" spans="1:17">
      <c r="A473" s="18" t="s">
        <v>1626</v>
      </c>
      <c r="B473" s="18" t="s">
        <v>1715</v>
      </c>
      <c r="C473" s="17" t="str">
        <f t="shared" si="63"/>
        <v>07/22/1905 - 12/31/2030</v>
      </c>
      <c r="D473" s="17" t="str">
        <f t="shared" si="71"/>
        <v>01/31/2023 - 01/31/2031</v>
      </c>
      <c r="E473" s="16" t="str">
        <f t="shared" si="64"/>
        <v>Suisun City</v>
      </c>
      <c r="F473" s="14">
        <v>44742</v>
      </c>
      <c r="G473" s="14">
        <v>47848</v>
      </c>
      <c r="H473">
        <f t="shared" si="65"/>
        <v>2022</v>
      </c>
      <c r="I473">
        <f t="shared" si="66"/>
        <v>2030</v>
      </c>
      <c r="J473" s="14">
        <v>44957</v>
      </c>
      <c r="K473" s="14">
        <v>47879</v>
      </c>
      <c r="L473">
        <f t="shared" si="67"/>
        <v>2023</v>
      </c>
      <c r="M473">
        <f t="shared" si="68"/>
        <v>2031</v>
      </c>
      <c r="N473" s="17" t="str">
        <f t="shared" si="69"/>
        <v>01/31/2023 - 01/31/2031</v>
      </c>
      <c r="O473" t="s">
        <v>1715</v>
      </c>
      <c r="P473" t="s">
        <v>768</v>
      </c>
      <c r="Q473" s="391" t="str">
        <f t="shared" si="70"/>
        <v>06/30/2022-01/30/2023</v>
      </c>
    </row>
    <row r="474" spans="1:17">
      <c r="A474" s="18" t="s">
        <v>1627</v>
      </c>
      <c r="B474" s="18" t="s">
        <v>1728</v>
      </c>
      <c r="C474" s="17" t="str">
        <f t="shared" si="63"/>
        <v>07/22/1905 - 12/31/2030</v>
      </c>
      <c r="D474" s="17" t="str">
        <f t="shared" si="71"/>
        <v>01/31/2023 - 01/31/2031</v>
      </c>
      <c r="E474" s="16" t="str">
        <f t="shared" si="64"/>
        <v>Sunnyvale</v>
      </c>
      <c r="F474" s="14">
        <v>44742</v>
      </c>
      <c r="G474" s="14">
        <v>47848</v>
      </c>
      <c r="H474">
        <f t="shared" si="65"/>
        <v>2022</v>
      </c>
      <c r="I474">
        <f t="shared" si="66"/>
        <v>2030</v>
      </c>
      <c r="J474" s="14">
        <v>44957</v>
      </c>
      <c r="K474" s="14">
        <v>47879</v>
      </c>
      <c r="L474">
        <f t="shared" si="67"/>
        <v>2023</v>
      </c>
      <c r="M474">
        <f t="shared" si="68"/>
        <v>2031</v>
      </c>
      <c r="N474" s="17" t="str">
        <f t="shared" si="69"/>
        <v>01/31/2023 - 01/31/2031</v>
      </c>
      <c r="O474" t="s">
        <v>1728</v>
      </c>
      <c r="P474" t="s">
        <v>768</v>
      </c>
      <c r="Q474" s="391" t="str">
        <f t="shared" si="70"/>
        <v>06/30/2022-01/30/2023</v>
      </c>
    </row>
    <row r="475" spans="1:17">
      <c r="A475" s="18" t="s">
        <v>1628</v>
      </c>
      <c r="B475" s="18" t="s">
        <v>1799</v>
      </c>
      <c r="C475" s="17" t="str">
        <f t="shared" si="63"/>
        <v>07/19/1905 - 06/15/2027</v>
      </c>
      <c r="D475" s="17" t="str">
        <f t="shared" si="71"/>
        <v>08/31/2019 - 08/31/2024</v>
      </c>
      <c r="E475" s="16" t="str">
        <f t="shared" si="64"/>
        <v>Susanville</v>
      </c>
      <c r="F475" s="14">
        <v>43466</v>
      </c>
      <c r="G475" s="14">
        <v>46553</v>
      </c>
      <c r="H475">
        <f t="shared" si="65"/>
        <v>2019</v>
      </c>
      <c r="I475">
        <f t="shared" si="66"/>
        <v>2027</v>
      </c>
      <c r="J475" s="14">
        <v>43708</v>
      </c>
      <c r="K475" s="14">
        <v>45535</v>
      </c>
      <c r="L475">
        <f t="shared" si="67"/>
        <v>2019</v>
      </c>
      <c r="M475">
        <f t="shared" si="68"/>
        <v>2024</v>
      </c>
      <c r="N475" s="17" t="str">
        <f t="shared" si="69"/>
        <v>08/31/2019 - 08/31/2024</v>
      </c>
      <c r="O475" t="s">
        <v>1799</v>
      </c>
      <c r="P475" s="14" t="s">
        <v>768</v>
      </c>
      <c r="Q475" s="391" t="str">
        <f t="shared" si="70"/>
        <v>01/01/2019-08/30/2019</v>
      </c>
    </row>
    <row r="476" spans="1:17">
      <c r="A476" s="18" t="str">
        <f>B476</f>
        <v>Sutter County - Unincorporated</v>
      </c>
      <c r="B476" s="18" t="s">
        <v>772</v>
      </c>
      <c r="C476" s="17" t="str">
        <f t="shared" si="63"/>
        <v>07/21/1905 - 08/31/2029</v>
      </c>
      <c r="D476" s="17" t="str">
        <f t="shared" si="71"/>
        <v>05/15/2021 - 05/15/2029</v>
      </c>
      <c r="E476" s="16" t="str">
        <f t="shared" si="64"/>
        <v>Sutter County - Unincorporated</v>
      </c>
      <c r="F476" s="14">
        <v>44377</v>
      </c>
      <c r="G476" s="14">
        <v>47361</v>
      </c>
      <c r="H476">
        <f t="shared" si="65"/>
        <v>2021</v>
      </c>
      <c r="I476">
        <f t="shared" si="66"/>
        <v>2029</v>
      </c>
      <c r="J476" s="14">
        <v>44331</v>
      </c>
      <c r="K476" s="14">
        <v>47253</v>
      </c>
      <c r="L476">
        <f t="shared" si="67"/>
        <v>2021</v>
      </c>
      <c r="M476">
        <f t="shared" si="68"/>
        <v>2029</v>
      </c>
      <c r="N476" s="17" t="str">
        <f t="shared" si="69"/>
        <v>05/15/2021 - 05/15/2029</v>
      </c>
      <c r="O476" t="s">
        <v>1806</v>
      </c>
      <c r="P476" t="s">
        <v>768</v>
      </c>
      <c r="Q476" s="391" t="str">
        <f t="shared" si="70"/>
        <v>06/30/2021-05/14/2021</v>
      </c>
    </row>
    <row r="477" spans="1:17">
      <c r="A477" s="18" t="s">
        <v>1629</v>
      </c>
      <c r="B477" s="18" t="s">
        <v>1691</v>
      </c>
      <c r="C477" s="17" t="str">
        <f t="shared" si="63"/>
        <v>07/21/1905 - 09/15/2029</v>
      </c>
      <c r="D477" s="17" t="str">
        <f t="shared" si="71"/>
        <v>09/15/2021 - 09/15/2029</v>
      </c>
      <c r="E477" s="16" t="str">
        <f t="shared" si="64"/>
        <v>Sutter Creek</v>
      </c>
      <c r="F477" s="14">
        <v>43465</v>
      </c>
      <c r="G477" s="14">
        <v>47376</v>
      </c>
      <c r="H477">
        <f t="shared" si="65"/>
        <v>2018</v>
      </c>
      <c r="I477">
        <f t="shared" si="66"/>
        <v>2029</v>
      </c>
      <c r="J477" s="14">
        <v>44454</v>
      </c>
      <c r="K477" s="14">
        <v>47376</v>
      </c>
      <c r="L477">
        <f t="shared" si="67"/>
        <v>2021</v>
      </c>
      <c r="M477">
        <f t="shared" si="68"/>
        <v>2029</v>
      </c>
      <c r="N477" s="17" t="str">
        <f t="shared" si="69"/>
        <v>09/15/2021 - 09/15/2029</v>
      </c>
      <c r="O477" t="s">
        <v>1691</v>
      </c>
      <c r="P477" t="s">
        <v>768</v>
      </c>
      <c r="Q477" s="391" t="str">
        <f t="shared" si="70"/>
        <v>12/31/2018-09/14/2021</v>
      </c>
    </row>
    <row r="478" spans="1:17">
      <c r="A478" s="18" t="s">
        <v>1877</v>
      </c>
      <c r="B478" s="18" t="s">
        <v>1699</v>
      </c>
      <c r="C478" s="17" t="str">
        <f t="shared" si="63"/>
        <v>07/15/1905 - 12/31/2023</v>
      </c>
      <c r="D478" s="17" t="str">
        <f t="shared" si="71"/>
        <v>12/31/2015 - 12/31/2023</v>
      </c>
      <c r="E478" s="16" t="str">
        <f t="shared" si="64"/>
        <v>Taft</v>
      </c>
      <c r="F478" s="14">
        <v>41275</v>
      </c>
      <c r="G478" s="14">
        <v>45291</v>
      </c>
      <c r="H478">
        <f t="shared" si="65"/>
        <v>2013</v>
      </c>
      <c r="I478">
        <f t="shared" si="66"/>
        <v>2023</v>
      </c>
      <c r="J478" s="14">
        <v>42369</v>
      </c>
      <c r="K478" s="14">
        <v>45291</v>
      </c>
      <c r="L478">
        <f t="shared" si="67"/>
        <v>2015</v>
      </c>
      <c r="M478">
        <f t="shared" si="68"/>
        <v>2023</v>
      </c>
      <c r="N478" s="17" t="str">
        <f t="shared" si="69"/>
        <v>12/31/2015 - 12/31/2023</v>
      </c>
      <c r="O478" t="s">
        <v>1699</v>
      </c>
      <c r="Q478" s="391" t="str">
        <f t="shared" si="70"/>
        <v>01/01/2013-12/30/2015</v>
      </c>
    </row>
    <row r="479" spans="1:17">
      <c r="A479" s="18" t="s">
        <v>1878</v>
      </c>
      <c r="B479" s="18" t="s">
        <v>1699</v>
      </c>
      <c r="C479" s="17" t="str">
        <f t="shared" si="63"/>
        <v>07/15/1905 - 12/31/2023</v>
      </c>
      <c r="D479" s="17" t="str">
        <f t="shared" si="71"/>
        <v>12/31/2015 - 12/31/2023</v>
      </c>
      <c r="E479" s="16" t="str">
        <f t="shared" si="64"/>
        <v>Tehachapi</v>
      </c>
      <c r="F479" s="14">
        <v>41275</v>
      </c>
      <c r="G479" s="14">
        <v>45291</v>
      </c>
      <c r="H479">
        <f t="shared" si="65"/>
        <v>2013</v>
      </c>
      <c r="I479">
        <f t="shared" si="66"/>
        <v>2023</v>
      </c>
      <c r="J479" s="14">
        <v>42369</v>
      </c>
      <c r="K479" s="14">
        <v>45291</v>
      </c>
      <c r="L479">
        <f t="shared" si="67"/>
        <v>2015</v>
      </c>
      <c r="M479">
        <f t="shared" si="68"/>
        <v>2023</v>
      </c>
      <c r="N479" s="17" t="str">
        <f t="shared" si="69"/>
        <v>12/31/2015 - 12/31/2023</v>
      </c>
      <c r="O479" t="s">
        <v>1699</v>
      </c>
      <c r="Q479" s="391" t="str">
        <f t="shared" si="70"/>
        <v>01/01/2013-12/30/2015</v>
      </c>
    </row>
    <row r="480" spans="1:17">
      <c r="A480" s="18" t="s">
        <v>1879</v>
      </c>
      <c r="B480" s="18" t="s">
        <v>1751</v>
      </c>
      <c r="C480" s="17" t="str">
        <f t="shared" si="63"/>
        <v>07/19/1905 - 06/15/2027</v>
      </c>
      <c r="D480" s="17" t="str">
        <f t="shared" si="71"/>
        <v>08/31/2019 - 08/31/2024</v>
      </c>
      <c r="E480" s="16" t="str">
        <f t="shared" si="64"/>
        <v>Tehama</v>
      </c>
      <c r="F480" s="14">
        <v>43466</v>
      </c>
      <c r="G480" s="14">
        <v>46553</v>
      </c>
      <c r="H480">
        <f t="shared" si="65"/>
        <v>2019</v>
      </c>
      <c r="I480">
        <f t="shared" si="66"/>
        <v>2027</v>
      </c>
      <c r="J480" s="14">
        <v>43708</v>
      </c>
      <c r="K480" s="14">
        <v>45535</v>
      </c>
      <c r="L480">
        <f t="shared" si="67"/>
        <v>2019</v>
      </c>
      <c r="M480">
        <f t="shared" si="68"/>
        <v>2024</v>
      </c>
      <c r="N480" s="17" t="str">
        <f t="shared" si="69"/>
        <v>08/31/2019 - 08/31/2024</v>
      </c>
      <c r="O480" t="s">
        <v>1751</v>
      </c>
      <c r="P480" s="14" t="s">
        <v>768</v>
      </c>
      <c r="Q480" s="391" t="str">
        <f t="shared" si="70"/>
        <v>01/01/2019-08/30/2019</v>
      </c>
    </row>
    <row r="481" spans="1:17">
      <c r="A481" s="18" t="str">
        <f>B481</f>
        <v>Tehama County - Unincorporated</v>
      </c>
      <c r="B481" s="18" t="s">
        <v>1060</v>
      </c>
      <c r="C481" s="17" t="str">
        <f t="shared" si="63"/>
        <v>07/19/1905 - 06/15/2027</v>
      </c>
      <c r="D481" s="17" t="str">
        <f t="shared" si="71"/>
        <v>08/31/2019 - 08/31/2024</v>
      </c>
      <c r="E481" s="16" t="str">
        <f t="shared" si="64"/>
        <v>Tehama County - Unincorporated</v>
      </c>
      <c r="F481" s="14">
        <v>43466</v>
      </c>
      <c r="G481" s="14">
        <v>46553</v>
      </c>
      <c r="H481">
        <f t="shared" si="65"/>
        <v>2019</v>
      </c>
      <c r="I481">
        <f t="shared" si="66"/>
        <v>2027</v>
      </c>
      <c r="J481" s="14">
        <v>43708</v>
      </c>
      <c r="K481" s="14">
        <v>45535</v>
      </c>
      <c r="L481">
        <f t="shared" si="67"/>
        <v>2019</v>
      </c>
      <c r="M481">
        <f t="shared" si="68"/>
        <v>2024</v>
      </c>
      <c r="N481" s="17" t="str">
        <f t="shared" si="69"/>
        <v>08/31/2019 - 08/31/2024</v>
      </c>
      <c r="O481" t="s">
        <v>1751</v>
      </c>
      <c r="P481" s="14" t="s">
        <v>768</v>
      </c>
      <c r="Q481" s="391" t="str">
        <f t="shared" si="70"/>
        <v>01/01/2019-08/30/2019</v>
      </c>
    </row>
    <row r="482" spans="1:17">
      <c r="A482" s="18" t="s">
        <v>1631</v>
      </c>
      <c r="B482" s="18" t="s">
        <v>1710</v>
      </c>
      <c r="C482" s="17" t="str">
        <f t="shared" si="63"/>
        <v>07/21/1905 - 10/15/2029</v>
      </c>
      <c r="D482" s="17" t="str">
        <f t="shared" si="71"/>
        <v>10/15/2021 - 10/15/2029</v>
      </c>
      <c r="E482" s="16" t="str">
        <f t="shared" si="64"/>
        <v>Temecula</v>
      </c>
      <c r="F482" s="14">
        <v>44377</v>
      </c>
      <c r="G482" s="14">
        <v>47406</v>
      </c>
      <c r="H482">
        <f t="shared" si="65"/>
        <v>2021</v>
      </c>
      <c r="I482">
        <f t="shared" si="66"/>
        <v>2029</v>
      </c>
      <c r="J482" s="14">
        <v>44484</v>
      </c>
      <c r="K482" s="14">
        <v>47406</v>
      </c>
      <c r="L482">
        <f t="shared" si="67"/>
        <v>2021</v>
      </c>
      <c r="M482">
        <f t="shared" si="68"/>
        <v>2029</v>
      </c>
      <c r="N482" s="17" t="str">
        <f t="shared" si="69"/>
        <v>10/15/2021 - 10/15/2029</v>
      </c>
      <c r="O482" t="s">
        <v>1710</v>
      </c>
      <c r="P482" t="s">
        <v>768</v>
      </c>
      <c r="Q482" s="391" t="str">
        <f t="shared" si="70"/>
        <v>06/30/2021-10/14/2021</v>
      </c>
    </row>
    <row r="483" spans="1:17">
      <c r="A483" s="18" t="s">
        <v>1632</v>
      </c>
      <c r="B483" s="18" t="s">
        <v>1683</v>
      </c>
      <c r="C483" s="17" t="str">
        <f t="shared" si="63"/>
        <v>07/21/1905 - 10/15/2029</v>
      </c>
      <c r="D483" s="17" t="str">
        <f t="shared" si="71"/>
        <v>10/15/2021 - 10/15/2029</v>
      </c>
      <c r="E483" s="16" t="str">
        <f t="shared" si="64"/>
        <v>Temple City</v>
      </c>
      <c r="F483" s="14">
        <v>44377</v>
      </c>
      <c r="G483" s="14">
        <v>47406</v>
      </c>
      <c r="H483">
        <f t="shared" si="65"/>
        <v>2021</v>
      </c>
      <c r="I483">
        <f t="shared" si="66"/>
        <v>2029</v>
      </c>
      <c r="J483" s="14">
        <v>44484</v>
      </c>
      <c r="K483" s="14">
        <v>47406</v>
      </c>
      <c r="L483">
        <f t="shared" si="67"/>
        <v>2021</v>
      </c>
      <c r="M483">
        <f t="shared" si="68"/>
        <v>2029</v>
      </c>
      <c r="N483" s="17" t="str">
        <f t="shared" si="69"/>
        <v>10/15/2021 - 10/15/2029</v>
      </c>
      <c r="O483" t="s">
        <v>1683</v>
      </c>
      <c r="P483" t="s">
        <v>768</v>
      </c>
      <c r="Q483" s="391" t="str">
        <f t="shared" si="70"/>
        <v>06/30/2021-10/14/2021</v>
      </c>
    </row>
    <row r="484" spans="1:17">
      <c r="A484" s="18" t="s">
        <v>1633</v>
      </c>
      <c r="B484" s="18" t="s">
        <v>1727</v>
      </c>
      <c r="C484" s="17" t="str">
        <f t="shared" si="63"/>
        <v>07/21/1905 - 10/15/2029</v>
      </c>
      <c r="D484" s="17" t="str">
        <f t="shared" si="71"/>
        <v>10/15/2021 - 10/15/2029</v>
      </c>
      <c r="E484" s="16" t="str">
        <f t="shared" si="64"/>
        <v>Thousand Oaks</v>
      </c>
      <c r="F484" s="14">
        <v>44377</v>
      </c>
      <c r="G484" s="14">
        <v>47406</v>
      </c>
      <c r="H484">
        <f t="shared" si="65"/>
        <v>2021</v>
      </c>
      <c r="I484">
        <f t="shared" si="66"/>
        <v>2029</v>
      </c>
      <c r="J484" s="14">
        <v>44484</v>
      </c>
      <c r="K484" s="14">
        <v>47406</v>
      </c>
      <c r="L484">
        <f t="shared" si="67"/>
        <v>2021</v>
      </c>
      <c r="M484">
        <f t="shared" si="68"/>
        <v>2029</v>
      </c>
      <c r="N484" s="17" t="str">
        <f t="shared" si="69"/>
        <v>10/15/2021 - 10/15/2029</v>
      </c>
      <c r="O484" t="s">
        <v>1727</v>
      </c>
      <c r="P484" t="s">
        <v>768</v>
      </c>
      <c r="Q484" s="391" t="str">
        <f t="shared" si="70"/>
        <v>06/30/2021-10/14/2021</v>
      </c>
    </row>
    <row r="485" spans="1:17">
      <c r="A485" s="18" t="s">
        <v>1634</v>
      </c>
      <c r="B485" s="18" t="s">
        <v>1714</v>
      </c>
      <c r="C485" s="17" t="str">
        <f t="shared" si="63"/>
        <v>07/22/1905 - 12/31/2030</v>
      </c>
      <c r="D485" s="17" t="str">
        <f t="shared" si="71"/>
        <v>01/31/2023 - 01/31/2031</v>
      </c>
      <c r="E485" s="16" t="str">
        <f t="shared" si="64"/>
        <v>Tiburon</v>
      </c>
      <c r="F485" s="14">
        <v>44742</v>
      </c>
      <c r="G485" s="14">
        <v>47848</v>
      </c>
      <c r="H485">
        <f t="shared" si="65"/>
        <v>2022</v>
      </c>
      <c r="I485">
        <f t="shared" si="66"/>
        <v>2030</v>
      </c>
      <c r="J485" s="14">
        <v>44957</v>
      </c>
      <c r="K485" s="14">
        <v>47879</v>
      </c>
      <c r="L485">
        <f t="shared" si="67"/>
        <v>2023</v>
      </c>
      <c r="M485">
        <f t="shared" si="68"/>
        <v>2031</v>
      </c>
      <c r="N485" s="17" t="str">
        <f t="shared" si="69"/>
        <v>01/31/2023 - 01/31/2031</v>
      </c>
      <c r="O485" t="s">
        <v>1714</v>
      </c>
      <c r="P485" t="s">
        <v>768</v>
      </c>
      <c r="Q485" s="391" t="str">
        <f t="shared" si="70"/>
        <v>06/30/2022-01/30/2023</v>
      </c>
    </row>
    <row r="486" spans="1:17">
      <c r="A486" s="18" t="s">
        <v>1635</v>
      </c>
      <c r="B486" s="18" t="s">
        <v>1683</v>
      </c>
      <c r="C486" s="17" t="str">
        <f t="shared" si="63"/>
        <v>07/21/1905 - 10/15/2029</v>
      </c>
      <c r="D486" s="17" t="str">
        <f t="shared" si="71"/>
        <v>10/15/2021 - 10/15/2029</v>
      </c>
      <c r="E486" s="16" t="str">
        <f t="shared" si="64"/>
        <v>Torrance</v>
      </c>
      <c r="F486" s="14">
        <v>44377</v>
      </c>
      <c r="G486" s="14">
        <v>47406</v>
      </c>
      <c r="H486">
        <f t="shared" si="65"/>
        <v>2021</v>
      </c>
      <c r="I486">
        <f t="shared" si="66"/>
        <v>2029</v>
      </c>
      <c r="J486" s="14">
        <v>44484</v>
      </c>
      <c r="K486" s="14">
        <v>47406</v>
      </c>
      <c r="L486">
        <f t="shared" si="67"/>
        <v>2021</v>
      </c>
      <c r="M486">
        <f t="shared" si="68"/>
        <v>2029</v>
      </c>
      <c r="N486" s="17" t="str">
        <f t="shared" si="69"/>
        <v>10/15/2021 - 10/15/2029</v>
      </c>
      <c r="O486" t="s">
        <v>1683</v>
      </c>
      <c r="P486" t="s">
        <v>768</v>
      </c>
      <c r="Q486" s="391" t="str">
        <f t="shared" si="70"/>
        <v>06/30/2021-10/14/2021</v>
      </c>
    </row>
    <row r="487" spans="1:17">
      <c r="A487" s="18" t="s">
        <v>1880</v>
      </c>
      <c r="B487" s="18" t="s">
        <v>1766</v>
      </c>
      <c r="C487" s="17" t="str">
        <f t="shared" si="63"/>
        <v>07/15/1905 - 12/31/2023</v>
      </c>
      <c r="D487" s="17" t="str">
        <f t="shared" si="71"/>
        <v>12/31/2015 - 12/31/2023</v>
      </c>
      <c r="E487" s="16" t="str">
        <f t="shared" si="64"/>
        <v>Tracy</v>
      </c>
      <c r="F487" s="14">
        <v>41640</v>
      </c>
      <c r="G487" s="14">
        <v>45291</v>
      </c>
      <c r="H487">
        <f t="shared" si="65"/>
        <v>2014</v>
      </c>
      <c r="I487">
        <f t="shared" si="66"/>
        <v>2023</v>
      </c>
      <c r="J487" s="14">
        <v>42369</v>
      </c>
      <c r="K487" s="14">
        <v>45291</v>
      </c>
      <c r="L487">
        <f t="shared" si="67"/>
        <v>2015</v>
      </c>
      <c r="M487">
        <f t="shared" si="68"/>
        <v>2023</v>
      </c>
      <c r="N487" s="17" t="str">
        <f t="shared" si="69"/>
        <v>12/31/2015 - 12/31/2023</v>
      </c>
      <c r="O487" t="s">
        <v>1766</v>
      </c>
      <c r="Q487" s="391" t="str">
        <f t="shared" si="70"/>
        <v>01/01/2014-12/30/2015</v>
      </c>
    </row>
    <row r="488" spans="1:17">
      <c r="A488" s="18" t="s">
        <v>1636</v>
      </c>
      <c r="B488" s="18" t="s">
        <v>1696</v>
      </c>
      <c r="C488" s="17" t="str">
        <f t="shared" si="63"/>
        <v>07/19/1905 - 08/31/2027</v>
      </c>
      <c r="D488" s="17" t="str">
        <f t="shared" si="71"/>
        <v>08/31/2019 - 08/31/2027</v>
      </c>
      <c r="E488" s="16" t="str">
        <f t="shared" si="64"/>
        <v>Trinidad</v>
      </c>
      <c r="F488" s="14">
        <v>43466</v>
      </c>
      <c r="G488" s="14">
        <v>46630</v>
      </c>
      <c r="H488">
        <f t="shared" si="65"/>
        <v>2019</v>
      </c>
      <c r="I488">
        <f t="shared" si="66"/>
        <v>2027</v>
      </c>
      <c r="J488" s="14">
        <v>43708</v>
      </c>
      <c r="K488" s="14">
        <v>46630</v>
      </c>
      <c r="L488">
        <f t="shared" si="67"/>
        <v>2019</v>
      </c>
      <c r="M488">
        <f t="shared" si="68"/>
        <v>2027</v>
      </c>
      <c r="N488" s="17" t="str">
        <f t="shared" si="69"/>
        <v>08/31/2019 - 08/31/2027</v>
      </c>
      <c r="O488" t="s">
        <v>1696</v>
      </c>
      <c r="P488" t="s">
        <v>768</v>
      </c>
      <c r="Q488" s="391" t="str">
        <f t="shared" si="70"/>
        <v>01/01/2019-08/30/2019</v>
      </c>
    </row>
    <row r="489" spans="1:17">
      <c r="A489" s="18" t="str">
        <f>B489</f>
        <v>Trinity County - Unincorporated</v>
      </c>
      <c r="B489" s="18" t="s">
        <v>975</v>
      </c>
      <c r="C489" s="17" t="str">
        <f t="shared" si="63"/>
        <v>07/19/1905 - 06/15/2027</v>
      </c>
      <c r="D489" s="17" t="str">
        <f t="shared" si="71"/>
        <v>08/31/2019 - 08/31/2024</v>
      </c>
      <c r="E489" s="16" t="str">
        <f t="shared" si="64"/>
        <v>Trinity County - Unincorporated</v>
      </c>
      <c r="F489" s="14">
        <v>43466</v>
      </c>
      <c r="G489" s="14">
        <v>46553</v>
      </c>
      <c r="H489">
        <f t="shared" si="65"/>
        <v>2019</v>
      </c>
      <c r="I489">
        <f t="shared" si="66"/>
        <v>2027</v>
      </c>
      <c r="J489" s="14">
        <v>43708</v>
      </c>
      <c r="K489" s="14">
        <v>45535</v>
      </c>
      <c r="L489">
        <f t="shared" si="67"/>
        <v>2019</v>
      </c>
      <c r="M489">
        <f t="shared" si="68"/>
        <v>2024</v>
      </c>
      <c r="N489" s="17" t="str">
        <f t="shared" si="69"/>
        <v>08/31/2019 - 08/31/2024</v>
      </c>
      <c r="O489" t="s">
        <v>1881</v>
      </c>
      <c r="P489" s="14" t="s">
        <v>768</v>
      </c>
      <c r="Q489" s="391" t="str">
        <f t="shared" si="70"/>
        <v>01/01/2019-08/30/2019</v>
      </c>
    </row>
    <row r="490" spans="1:17">
      <c r="A490" s="18" t="s">
        <v>1638</v>
      </c>
      <c r="B490" s="18" t="s">
        <v>1777</v>
      </c>
      <c r="C490" s="17" t="str">
        <f t="shared" si="63"/>
        <v>07/19/1905 - 08/15/2027</v>
      </c>
      <c r="D490" s="17" t="str">
        <f t="shared" si="71"/>
        <v>08/15/2019 - 08/15/2027</v>
      </c>
      <c r="E490" s="16" t="str">
        <f t="shared" si="64"/>
        <v>Truckee</v>
      </c>
      <c r="F490" s="14">
        <v>43466</v>
      </c>
      <c r="G490" s="14">
        <v>46614</v>
      </c>
      <c r="H490">
        <f t="shared" si="65"/>
        <v>2019</v>
      </c>
      <c r="I490">
        <f t="shared" si="66"/>
        <v>2027</v>
      </c>
      <c r="J490" s="14">
        <v>43692</v>
      </c>
      <c r="K490" s="14">
        <v>46614</v>
      </c>
      <c r="L490">
        <f t="shared" si="67"/>
        <v>2019</v>
      </c>
      <c r="M490">
        <f t="shared" si="68"/>
        <v>2027</v>
      </c>
      <c r="N490" s="17" t="str">
        <f t="shared" si="69"/>
        <v>08/15/2019 - 08/15/2027</v>
      </c>
      <c r="O490" t="s">
        <v>1777</v>
      </c>
      <c r="P490" s="14" t="s">
        <v>768</v>
      </c>
      <c r="Q490" s="391" t="str">
        <f t="shared" si="70"/>
        <v>01/01/2019-08/14/2019</v>
      </c>
    </row>
    <row r="491" spans="1:17">
      <c r="A491" s="18" t="s">
        <v>1882</v>
      </c>
      <c r="B491" s="18" t="s">
        <v>1758</v>
      </c>
      <c r="C491" s="17" t="str">
        <f t="shared" si="63"/>
        <v>07/15/1905 - 09/30/2023</v>
      </c>
      <c r="D491" s="17" t="str">
        <f t="shared" si="71"/>
        <v>12/31/2015 - 12/31/2023</v>
      </c>
      <c r="E491" s="16" t="str">
        <f t="shared" si="64"/>
        <v>Tulare</v>
      </c>
      <c r="F491" s="14">
        <v>41640</v>
      </c>
      <c r="G491" s="14">
        <v>45199</v>
      </c>
      <c r="H491">
        <f t="shared" si="65"/>
        <v>2014</v>
      </c>
      <c r="I491">
        <f t="shared" si="66"/>
        <v>2023</v>
      </c>
      <c r="J491" s="14">
        <v>42369</v>
      </c>
      <c r="K491" s="14">
        <v>45291</v>
      </c>
      <c r="L491">
        <f t="shared" si="67"/>
        <v>2015</v>
      </c>
      <c r="M491">
        <f t="shared" si="68"/>
        <v>2023</v>
      </c>
      <c r="N491" s="17" t="str">
        <f t="shared" si="69"/>
        <v>12/31/2015 - 12/31/2023</v>
      </c>
      <c r="O491" t="s">
        <v>1758</v>
      </c>
      <c r="Q491" s="391" t="str">
        <f t="shared" si="70"/>
        <v>01/01/2014-12/30/2015</v>
      </c>
    </row>
    <row r="492" spans="1:17">
      <c r="A492" s="18" t="str">
        <f>B492</f>
        <v>Tulare County - Unincorporated</v>
      </c>
      <c r="B492" s="18" t="s">
        <v>779</v>
      </c>
      <c r="C492" s="17" t="str">
        <f t="shared" si="63"/>
        <v>07/15/1905 - 09/30/2023</v>
      </c>
      <c r="D492" s="17" t="str">
        <f t="shared" si="71"/>
        <v>12/31/2015 - 12/31/2023</v>
      </c>
      <c r="E492" s="16" t="str">
        <f t="shared" si="64"/>
        <v>Tulare County - Unincorporated</v>
      </c>
      <c r="F492" s="14">
        <v>41640</v>
      </c>
      <c r="G492" s="14">
        <v>45199</v>
      </c>
      <c r="H492">
        <f t="shared" si="65"/>
        <v>2014</v>
      </c>
      <c r="I492">
        <f t="shared" si="66"/>
        <v>2023</v>
      </c>
      <c r="J492" s="14">
        <v>42369</v>
      </c>
      <c r="K492" s="14">
        <v>45291</v>
      </c>
      <c r="L492">
        <f t="shared" si="67"/>
        <v>2015</v>
      </c>
      <c r="M492">
        <f t="shared" si="68"/>
        <v>2023</v>
      </c>
      <c r="N492" s="17" t="str">
        <f t="shared" si="69"/>
        <v>12/31/2015 - 12/31/2023</v>
      </c>
      <c r="O492" t="s">
        <v>1758</v>
      </c>
      <c r="Q492" s="391" t="str">
        <f t="shared" si="70"/>
        <v>01/01/2014-12/30/2015</v>
      </c>
    </row>
    <row r="493" spans="1:17">
      <c r="A493" s="18" t="s">
        <v>1883</v>
      </c>
      <c r="B493" s="18" t="s">
        <v>1760</v>
      </c>
      <c r="C493" s="17" t="str">
        <f t="shared" si="63"/>
        <v>07/22/1905 - 11/15/2030</v>
      </c>
      <c r="D493" s="17" t="str">
        <f t="shared" si="71"/>
        <v>02/15/2023 - 02/15/2031</v>
      </c>
      <c r="E493" s="16" t="str">
        <f t="shared" si="64"/>
        <v>Tulelake</v>
      </c>
      <c r="F493" s="14">
        <v>43465</v>
      </c>
      <c r="G493" s="14">
        <v>47802</v>
      </c>
      <c r="H493">
        <f t="shared" si="65"/>
        <v>2018</v>
      </c>
      <c r="I493">
        <f t="shared" si="66"/>
        <v>2030</v>
      </c>
      <c r="J493" s="14">
        <v>44972</v>
      </c>
      <c r="K493" s="14">
        <v>47894</v>
      </c>
      <c r="L493">
        <f t="shared" si="67"/>
        <v>2023</v>
      </c>
      <c r="M493">
        <f t="shared" si="68"/>
        <v>2031</v>
      </c>
      <c r="N493" s="17" t="str">
        <f t="shared" si="69"/>
        <v>02/15/2023 - 02/15/2031</v>
      </c>
      <c r="O493" t="s">
        <v>1760</v>
      </c>
      <c r="P493" t="s">
        <v>768</v>
      </c>
      <c r="Q493" s="391" t="str">
        <f t="shared" si="70"/>
        <v>12/31/2018-02/14/2023</v>
      </c>
    </row>
    <row r="494" spans="1:17">
      <c r="A494" s="18" t="str">
        <f>B494</f>
        <v>Tuolumne County - Unincorporated</v>
      </c>
      <c r="B494" s="18" t="s">
        <v>1217</v>
      </c>
      <c r="C494" s="17" t="str">
        <f t="shared" si="63"/>
        <v>07/19/1905 - 06/15/2027</v>
      </c>
      <c r="D494" s="17" t="str">
        <f t="shared" si="71"/>
        <v>08/31/2019 - 08/31/2024</v>
      </c>
      <c r="E494" s="16" t="str">
        <f t="shared" si="64"/>
        <v>Tuolumne County - Unincorporated</v>
      </c>
      <c r="F494" s="14">
        <v>43466</v>
      </c>
      <c r="G494" s="14">
        <v>46553</v>
      </c>
      <c r="H494">
        <f t="shared" si="65"/>
        <v>2019</v>
      </c>
      <c r="I494">
        <f t="shared" si="66"/>
        <v>2027</v>
      </c>
      <c r="J494" s="14">
        <v>43708</v>
      </c>
      <c r="K494" s="14">
        <v>45535</v>
      </c>
      <c r="L494">
        <f t="shared" si="67"/>
        <v>2019</v>
      </c>
      <c r="M494">
        <f t="shared" si="68"/>
        <v>2024</v>
      </c>
      <c r="N494" s="17" t="str">
        <f t="shared" si="69"/>
        <v>08/31/2019 - 08/31/2024</v>
      </c>
      <c r="O494" t="s">
        <v>1873</v>
      </c>
      <c r="P494" s="14" t="s">
        <v>768</v>
      </c>
      <c r="Q494" s="391" t="str">
        <f t="shared" si="70"/>
        <v>01/01/2019-08/30/2019</v>
      </c>
    </row>
    <row r="495" spans="1:17">
      <c r="A495" s="18" t="s">
        <v>1884</v>
      </c>
      <c r="B495" s="18" t="s">
        <v>1735</v>
      </c>
      <c r="C495" s="17" t="str">
        <f t="shared" si="63"/>
        <v>07/15/1905 - 09/30/2023</v>
      </c>
      <c r="D495" s="17" t="str">
        <f t="shared" si="71"/>
        <v>12/31/2015 - 12/31/2023</v>
      </c>
      <c r="E495" s="16" t="str">
        <f t="shared" si="64"/>
        <v>Turlock</v>
      </c>
      <c r="F495" s="14">
        <v>41640</v>
      </c>
      <c r="G495" s="14">
        <v>45199</v>
      </c>
      <c r="H495">
        <f t="shared" si="65"/>
        <v>2014</v>
      </c>
      <c r="I495">
        <f t="shared" si="66"/>
        <v>2023</v>
      </c>
      <c r="J495" s="14">
        <v>42369</v>
      </c>
      <c r="K495" s="14">
        <v>45291</v>
      </c>
      <c r="L495">
        <f t="shared" si="67"/>
        <v>2015</v>
      </c>
      <c r="M495">
        <f t="shared" si="68"/>
        <v>2023</v>
      </c>
      <c r="N495" s="17" t="str">
        <f t="shared" si="69"/>
        <v>12/31/2015 - 12/31/2023</v>
      </c>
      <c r="O495" t="s">
        <v>1735</v>
      </c>
      <c r="Q495" s="391" t="str">
        <f t="shared" si="70"/>
        <v>01/01/2014-12/30/2015</v>
      </c>
    </row>
    <row r="496" spans="1:17">
      <c r="A496" s="18" t="s">
        <v>1640</v>
      </c>
      <c r="B496" s="18" t="s">
        <v>1686</v>
      </c>
      <c r="C496" s="17" t="str">
        <f t="shared" si="63"/>
        <v>07/21/1905 - 10/15/2029</v>
      </c>
      <c r="D496" s="17" t="str">
        <f t="shared" si="71"/>
        <v>10/15/2021 - 10/15/2029</v>
      </c>
      <c r="E496" s="16" t="str">
        <f t="shared" si="64"/>
        <v>Tustin</v>
      </c>
      <c r="F496" s="14">
        <v>44377</v>
      </c>
      <c r="G496" s="14">
        <v>47406</v>
      </c>
      <c r="H496">
        <f t="shared" si="65"/>
        <v>2021</v>
      </c>
      <c r="I496">
        <f t="shared" si="66"/>
        <v>2029</v>
      </c>
      <c r="J496" s="14">
        <v>44484</v>
      </c>
      <c r="K496" s="14">
        <v>47406</v>
      </c>
      <c r="L496">
        <f t="shared" si="67"/>
        <v>2021</v>
      </c>
      <c r="M496">
        <f t="shared" si="68"/>
        <v>2029</v>
      </c>
      <c r="N496" s="17" t="str">
        <f t="shared" si="69"/>
        <v>10/15/2021 - 10/15/2029</v>
      </c>
      <c r="O496" t="s">
        <v>1686</v>
      </c>
      <c r="P496" t="s">
        <v>768</v>
      </c>
      <c r="Q496" s="391" t="str">
        <f t="shared" si="70"/>
        <v>06/30/2021-10/14/2021</v>
      </c>
    </row>
    <row r="497" spans="1:17">
      <c r="A497" s="18" t="s">
        <v>1641</v>
      </c>
      <c r="B497" s="18" t="s">
        <v>1681</v>
      </c>
      <c r="C497" s="17" t="str">
        <f t="shared" si="63"/>
        <v>07/21/1905 - 10/15/2029</v>
      </c>
      <c r="D497" s="17" t="str">
        <f t="shared" si="71"/>
        <v>10/15/2021 - 10/15/2029</v>
      </c>
      <c r="E497" s="16" t="str">
        <f t="shared" si="64"/>
        <v>Twentynine Palms</v>
      </c>
      <c r="F497" s="14">
        <v>44377</v>
      </c>
      <c r="G497" s="14">
        <v>47406</v>
      </c>
      <c r="H497">
        <f t="shared" si="65"/>
        <v>2021</v>
      </c>
      <c r="I497">
        <f t="shared" si="66"/>
        <v>2029</v>
      </c>
      <c r="J497" s="14">
        <v>44484</v>
      </c>
      <c r="K497" s="14">
        <v>47406</v>
      </c>
      <c r="L497">
        <f t="shared" si="67"/>
        <v>2021</v>
      </c>
      <c r="M497">
        <f t="shared" si="68"/>
        <v>2029</v>
      </c>
      <c r="N497" s="17" t="str">
        <f t="shared" si="69"/>
        <v>10/15/2021 - 10/15/2029</v>
      </c>
      <c r="O497" t="s">
        <v>1681</v>
      </c>
      <c r="P497" t="s">
        <v>768</v>
      </c>
      <c r="Q497" s="391" t="str">
        <f t="shared" si="70"/>
        <v>06/30/2021-10/14/2021</v>
      </c>
    </row>
    <row r="498" spans="1:17">
      <c r="A498" s="18" t="s">
        <v>1642</v>
      </c>
      <c r="B498" s="18" t="s">
        <v>1771</v>
      </c>
      <c r="C498" s="17" t="str">
        <f t="shared" si="63"/>
        <v>07/19/1905 - 08/15/2027</v>
      </c>
      <c r="D498" s="17" t="str">
        <f t="shared" si="71"/>
        <v>08/15/2019 - 08/15/2027</v>
      </c>
      <c r="E498" s="16" t="str">
        <f t="shared" si="64"/>
        <v>Ukiah</v>
      </c>
      <c r="F498" s="14">
        <v>43466</v>
      </c>
      <c r="G498" s="14">
        <v>46614</v>
      </c>
      <c r="H498">
        <f t="shared" si="65"/>
        <v>2019</v>
      </c>
      <c r="I498">
        <f t="shared" si="66"/>
        <v>2027</v>
      </c>
      <c r="J498" s="14">
        <v>43692</v>
      </c>
      <c r="K498" s="14">
        <v>46614</v>
      </c>
      <c r="L498">
        <f t="shared" si="67"/>
        <v>2019</v>
      </c>
      <c r="M498">
        <f t="shared" si="68"/>
        <v>2027</v>
      </c>
      <c r="N498" s="17" t="str">
        <f t="shared" si="69"/>
        <v>08/15/2019 - 08/15/2027</v>
      </c>
      <c r="O498" t="s">
        <v>1771</v>
      </c>
      <c r="P498" s="14" t="s">
        <v>768</v>
      </c>
      <c r="Q498" s="391" t="str">
        <f t="shared" si="70"/>
        <v>01/01/2019-08/14/2019</v>
      </c>
    </row>
    <row r="499" spans="1:17">
      <c r="A499" s="18" t="s">
        <v>1643</v>
      </c>
      <c r="B499" s="18" t="s">
        <v>1684</v>
      </c>
      <c r="C499" s="17" t="str">
        <f t="shared" si="63"/>
        <v>07/22/1905 - 12/31/2030</v>
      </c>
      <c r="D499" s="17" t="str">
        <f t="shared" si="71"/>
        <v>01/31/2023 - 01/31/2031</v>
      </c>
      <c r="E499" s="16" t="str">
        <f t="shared" si="64"/>
        <v>Union City</v>
      </c>
      <c r="F499" s="14">
        <v>44742</v>
      </c>
      <c r="G499" s="14">
        <v>47848</v>
      </c>
      <c r="H499">
        <f t="shared" si="65"/>
        <v>2022</v>
      </c>
      <c r="I499">
        <f t="shared" si="66"/>
        <v>2030</v>
      </c>
      <c r="J499" s="14">
        <v>44957</v>
      </c>
      <c r="K499" s="14">
        <v>47879</v>
      </c>
      <c r="L499">
        <f t="shared" si="67"/>
        <v>2023</v>
      </c>
      <c r="M499">
        <f t="shared" si="68"/>
        <v>2031</v>
      </c>
      <c r="N499" s="17" t="str">
        <f t="shared" si="69"/>
        <v>01/31/2023 - 01/31/2031</v>
      </c>
      <c r="O499" t="s">
        <v>1684</v>
      </c>
      <c r="P499" t="s">
        <v>768</v>
      </c>
      <c r="Q499" s="391" t="str">
        <f t="shared" si="70"/>
        <v>06/30/2022-01/30/2023</v>
      </c>
    </row>
    <row r="500" spans="1:17">
      <c r="A500" s="18" t="s">
        <v>1644</v>
      </c>
      <c r="B500" s="18" t="s">
        <v>1681</v>
      </c>
      <c r="C500" s="17" t="str">
        <f t="shared" si="63"/>
        <v>07/21/1905 - 10/15/2029</v>
      </c>
      <c r="D500" s="17" t="str">
        <f t="shared" si="71"/>
        <v>10/15/2021 - 10/15/2029</v>
      </c>
      <c r="E500" s="16" t="str">
        <f t="shared" si="64"/>
        <v>Upland</v>
      </c>
      <c r="F500" s="14">
        <v>44377</v>
      </c>
      <c r="G500" s="14">
        <v>47406</v>
      </c>
      <c r="H500">
        <f t="shared" si="65"/>
        <v>2021</v>
      </c>
      <c r="I500">
        <f t="shared" si="66"/>
        <v>2029</v>
      </c>
      <c r="J500" s="14">
        <v>44484</v>
      </c>
      <c r="K500" s="14">
        <v>47406</v>
      </c>
      <c r="L500">
        <f t="shared" si="67"/>
        <v>2021</v>
      </c>
      <c r="M500">
        <f t="shared" si="68"/>
        <v>2029</v>
      </c>
      <c r="N500" s="17" t="str">
        <f t="shared" si="69"/>
        <v>10/15/2021 - 10/15/2029</v>
      </c>
      <c r="O500" t="s">
        <v>1681</v>
      </c>
      <c r="P500" t="s">
        <v>768</v>
      </c>
      <c r="Q500" s="391" t="str">
        <f t="shared" si="70"/>
        <v>06/30/2021-10/14/2021</v>
      </c>
    </row>
    <row r="501" spans="1:17">
      <c r="A501" s="18" t="s">
        <v>1645</v>
      </c>
      <c r="B501" s="18" t="s">
        <v>1715</v>
      </c>
      <c r="C501" s="17" t="str">
        <f t="shared" si="63"/>
        <v>07/22/1905 - 12/31/2030</v>
      </c>
      <c r="D501" s="17" t="str">
        <f t="shared" si="71"/>
        <v>01/31/2023 - 01/31/2031</v>
      </c>
      <c r="E501" s="16" t="str">
        <f t="shared" si="64"/>
        <v>Vacaville</v>
      </c>
      <c r="F501" s="14">
        <v>44742</v>
      </c>
      <c r="G501" s="14">
        <v>47848</v>
      </c>
      <c r="H501">
        <f t="shared" si="65"/>
        <v>2022</v>
      </c>
      <c r="I501">
        <f t="shared" si="66"/>
        <v>2030</v>
      </c>
      <c r="J501" s="14">
        <v>44957</v>
      </c>
      <c r="K501" s="14">
        <v>47879</v>
      </c>
      <c r="L501">
        <f t="shared" si="67"/>
        <v>2023</v>
      </c>
      <c r="M501">
        <f t="shared" si="68"/>
        <v>2031</v>
      </c>
      <c r="N501" s="17" t="str">
        <f t="shared" si="69"/>
        <v>01/31/2023 - 01/31/2031</v>
      </c>
      <c r="O501" t="s">
        <v>1715</v>
      </c>
      <c r="P501" t="s">
        <v>768</v>
      </c>
      <c r="Q501" s="391" t="str">
        <f t="shared" si="70"/>
        <v>06/30/2022-01/30/2023</v>
      </c>
    </row>
    <row r="502" spans="1:17">
      <c r="A502" s="18" t="s">
        <v>1646</v>
      </c>
      <c r="B502" s="18" t="s">
        <v>1715</v>
      </c>
      <c r="C502" s="17" t="str">
        <f t="shared" si="63"/>
        <v>07/22/1905 - 12/31/2030</v>
      </c>
      <c r="D502" s="17" t="str">
        <f t="shared" si="71"/>
        <v>01/31/2023 - 01/31/2031</v>
      </c>
      <c r="E502" s="16" t="str">
        <f t="shared" si="64"/>
        <v>Vallejo</v>
      </c>
      <c r="F502" s="14">
        <v>44742</v>
      </c>
      <c r="G502" s="14">
        <v>47848</v>
      </c>
      <c r="H502">
        <f t="shared" si="65"/>
        <v>2022</v>
      </c>
      <c r="I502">
        <f t="shared" si="66"/>
        <v>2030</v>
      </c>
      <c r="J502" s="14">
        <v>44957</v>
      </c>
      <c r="K502" s="14">
        <v>47879</v>
      </c>
      <c r="L502">
        <f t="shared" si="67"/>
        <v>2023</v>
      </c>
      <c r="M502">
        <f t="shared" si="68"/>
        <v>2031</v>
      </c>
      <c r="N502" s="17" t="str">
        <f t="shared" si="69"/>
        <v>01/31/2023 - 01/31/2031</v>
      </c>
      <c r="O502" t="s">
        <v>1715</v>
      </c>
      <c r="P502" t="s">
        <v>768</v>
      </c>
      <c r="Q502" s="391" t="str">
        <f t="shared" si="70"/>
        <v>06/30/2022-01/30/2023</v>
      </c>
    </row>
    <row r="503" spans="1:17">
      <c r="A503" s="18" t="s">
        <v>1647</v>
      </c>
      <c r="B503" s="18" t="s">
        <v>1727</v>
      </c>
      <c r="C503" s="17" t="str">
        <f t="shared" si="63"/>
        <v>07/21/1905 - 10/15/2029</v>
      </c>
      <c r="D503" s="17" t="str">
        <f t="shared" si="71"/>
        <v>10/15/2021 - 10/15/2029</v>
      </c>
      <c r="E503" s="16" t="str">
        <f t="shared" si="64"/>
        <v>Ventura</v>
      </c>
      <c r="F503" s="14">
        <v>44377</v>
      </c>
      <c r="G503" s="14">
        <v>47406</v>
      </c>
      <c r="H503">
        <f t="shared" si="65"/>
        <v>2021</v>
      </c>
      <c r="I503">
        <f t="shared" si="66"/>
        <v>2029</v>
      </c>
      <c r="J503" s="14">
        <v>44484</v>
      </c>
      <c r="K503" s="14">
        <v>47406</v>
      </c>
      <c r="L503">
        <f t="shared" si="67"/>
        <v>2021</v>
      </c>
      <c r="M503">
        <f t="shared" si="68"/>
        <v>2029</v>
      </c>
      <c r="N503" s="17" t="str">
        <f t="shared" si="69"/>
        <v>10/15/2021 - 10/15/2029</v>
      </c>
      <c r="O503" t="s">
        <v>1727</v>
      </c>
      <c r="P503" t="s">
        <v>768</v>
      </c>
      <c r="Q503" s="391" t="str">
        <f t="shared" si="70"/>
        <v>06/30/2021-10/14/2021</v>
      </c>
    </row>
    <row r="504" spans="1:17">
      <c r="A504" s="18" t="str">
        <f>B504</f>
        <v>Ventura County - Unincorporated</v>
      </c>
      <c r="B504" s="18" t="s">
        <v>793</v>
      </c>
      <c r="C504" s="17" t="str">
        <f t="shared" si="63"/>
        <v>07/21/1905 - 10/15/2029</v>
      </c>
      <c r="D504" s="17" t="str">
        <f t="shared" si="71"/>
        <v>10/15/2021 - 10/15/2029</v>
      </c>
      <c r="E504" s="16" t="str">
        <f t="shared" si="64"/>
        <v>Ventura County - Unincorporated</v>
      </c>
      <c r="F504" s="14">
        <v>44377</v>
      </c>
      <c r="G504" s="14">
        <v>47406</v>
      </c>
      <c r="H504">
        <f t="shared" si="65"/>
        <v>2021</v>
      </c>
      <c r="I504">
        <f t="shared" si="66"/>
        <v>2029</v>
      </c>
      <c r="J504" s="14">
        <v>44484</v>
      </c>
      <c r="K504" s="14">
        <v>47406</v>
      </c>
      <c r="L504">
        <f t="shared" si="67"/>
        <v>2021</v>
      </c>
      <c r="M504">
        <f t="shared" si="68"/>
        <v>2029</v>
      </c>
      <c r="N504" s="17" t="str">
        <f t="shared" si="69"/>
        <v>10/15/2021 - 10/15/2029</v>
      </c>
      <c r="O504" t="s">
        <v>1727</v>
      </c>
      <c r="P504" t="s">
        <v>768</v>
      </c>
      <c r="Q504" s="391" t="str">
        <f t="shared" si="70"/>
        <v>06/30/2021-10/14/2021</v>
      </c>
    </row>
    <row r="505" spans="1:17">
      <c r="A505" s="18" t="s">
        <v>1885</v>
      </c>
      <c r="B505" s="18" t="s">
        <v>1683</v>
      </c>
      <c r="C505" s="17" t="str">
        <f t="shared" si="63"/>
        <v>07/21/1905 - 10/15/2029</v>
      </c>
      <c r="D505" s="17" t="str">
        <f t="shared" si="71"/>
        <v>10/15/2021 - 10/15/2029</v>
      </c>
      <c r="E505" s="16" t="str">
        <f t="shared" si="64"/>
        <v>Vernon</v>
      </c>
      <c r="F505" s="14">
        <v>44377</v>
      </c>
      <c r="G505" s="14">
        <v>47406</v>
      </c>
      <c r="H505">
        <f t="shared" si="65"/>
        <v>2021</v>
      </c>
      <c r="I505">
        <f t="shared" si="66"/>
        <v>2029</v>
      </c>
      <c r="J505" s="14">
        <v>44484</v>
      </c>
      <c r="K505" s="14">
        <v>47406</v>
      </c>
      <c r="L505">
        <f t="shared" si="67"/>
        <v>2021</v>
      </c>
      <c r="M505">
        <f t="shared" si="68"/>
        <v>2029</v>
      </c>
      <c r="N505" s="17" t="str">
        <f t="shared" si="69"/>
        <v>10/15/2021 - 10/15/2029</v>
      </c>
      <c r="O505" t="s">
        <v>1683</v>
      </c>
      <c r="P505" t="s">
        <v>768</v>
      </c>
      <c r="Q505" s="391" t="str">
        <f t="shared" si="70"/>
        <v>06/30/2021-10/14/2021</v>
      </c>
    </row>
    <row r="506" spans="1:17">
      <c r="A506" s="18" t="s">
        <v>1649</v>
      </c>
      <c r="B506" s="18" t="s">
        <v>1681</v>
      </c>
      <c r="C506" s="17" t="str">
        <f t="shared" si="63"/>
        <v>07/21/1905 - 10/15/2029</v>
      </c>
      <c r="D506" s="17" t="str">
        <f t="shared" si="71"/>
        <v>10/15/2021 - 10/15/2029</v>
      </c>
      <c r="E506" s="16" t="str">
        <f t="shared" si="64"/>
        <v>Victorville</v>
      </c>
      <c r="F506" s="14">
        <v>44377</v>
      </c>
      <c r="G506" s="14">
        <v>47406</v>
      </c>
      <c r="H506">
        <f t="shared" si="65"/>
        <v>2021</v>
      </c>
      <c r="I506">
        <f t="shared" si="66"/>
        <v>2029</v>
      </c>
      <c r="J506" s="14">
        <v>44484</v>
      </c>
      <c r="K506" s="14">
        <v>47406</v>
      </c>
      <c r="L506">
        <f t="shared" si="67"/>
        <v>2021</v>
      </c>
      <c r="M506">
        <f t="shared" si="68"/>
        <v>2029</v>
      </c>
      <c r="N506" s="17" t="str">
        <f t="shared" si="69"/>
        <v>10/15/2021 - 10/15/2029</v>
      </c>
      <c r="O506" t="s">
        <v>1681</v>
      </c>
      <c r="P506" t="s">
        <v>768</v>
      </c>
      <c r="Q506" s="391" t="str">
        <f t="shared" si="70"/>
        <v>06/30/2021-10/14/2021</v>
      </c>
    </row>
    <row r="507" spans="1:17">
      <c r="A507" s="18" t="s">
        <v>1650</v>
      </c>
      <c r="B507" s="18" t="s">
        <v>1686</v>
      </c>
      <c r="C507" s="17" t="str">
        <f t="shared" si="63"/>
        <v>07/21/1905 - 10/15/2029</v>
      </c>
      <c r="D507" s="17" t="str">
        <f t="shared" si="71"/>
        <v>10/15/2021 - 10/15/2029</v>
      </c>
      <c r="E507" s="16" t="str">
        <f t="shared" si="64"/>
        <v>Villa Park</v>
      </c>
      <c r="F507" s="14">
        <v>44377</v>
      </c>
      <c r="G507" s="14">
        <v>47406</v>
      </c>
      <c r="H507">
        <f t="shared" si="65"/>
        <v>2021</v>
      </c>
      <c r="I507">
        <f t="shared" si="66"/>
        <v>2029</v>
      </c>
      <c r="J507" s="14">
        <v>44484</v>
      </c>
      <c r="K507" s="14">
        <v>47406</v>
      </c>
      <c r="L507">
        <f t="shared" si="67"/>
        <v>2021</v>
      </c>
      <c r="M507">
        <f t="shared" si="68"/>
        <v>2029</v>
      </c>
      <c r="N507" s="17" t="str">
        <f t="shared" si="69"/>
        <v>10/15/2021 - 10/15/2029</v>
      </c>
      <c r="O507" t="s">
        <v>1686</v>
      </c>
      <c r="P507" t="s">
        <v>768</v>
      </c>
      <c r="Q507" s="391" t="str">
        <f t="shared" si="70"/>
        <v>06/30/2021-10/14/2021</v>
      </c>
    </row>
    <row r="508" spans="1:17">
      <c r="A508" s="18" t="s">
        <v>1886</v>
      </c>
      <c r="B508" s="18" t="s">
        <v>1758</v>
      </c>
      <c r="C508" s="17" t="str">
        <f t="shared" si="63"/>
        <v>07/15/1905 - 09/30/2023</v>
      </c>
      <c r="D508" s="17" t="str">
        <f t="shared" si="71"/>
        <v>12/31/2015 - 12/31/2023</v>
      </c>
      <c r="E508" s="16" t="str">
        <f t="shared" si="64"/>
        <v>Visalia</v>
      </c>
      <c r="F508" s="14">
        <v>41640</v>
      </c>
      <c r="G508" s="14">
        <v>45199</v>
      </c>
      <c r="H508">
        <f t="shared" si="65"/>
        <v>2014</v>
      </c>
      <c r="I508">
        <f t="shared" si="66"/>
        <v>2023</v>
      </c>
      <c r="J508" s="14">
        <v>42369</v>
      </c>
      <c r="K508" s="14">
        <v>45291</v>
      </c>
      <c r="L508">
        <f t="shared" si="67"/>
        <v>2015</v>
      </c>
      <c r="M508">
        <f t="shared" si="68"/>
        <v>2023</v>
      </c>
      <c r="N508" s="17" t="str">
        <f t="shared" si="69"/>
        <v>12/31/2015 - 12/31/2023</v>
      </c>
      <c r="O508" t="s">
        <v>1758</v>
      </c>
      <c r="Q508" s="391" t="str">
        <f t="shared" si="70"/>
        <v>01/01/2014-12/30/2015</v>
      </c>
    </row>
    <row r="509" spans="1:17">
      <c r="A509" s="18" t="s">
        <v>1651</v>
      </c>
      <c r="B509" s="18" t="s">
        <v>1732</v>
      </c>
      <c r="C509" s="17" t="str">
        <f t="shared" si="63"/>
        <v>07/21/1905 - 04/15/2029</v>
      </c>
      <c r="D509" s="17" t="str">
        <f t="shared" si="71"/>
        <v>04/30/2021 - 04/30/2029</v>
      </c>
      <c r="E509" s="16" t="str">
        <f t="shared" si="64"/>
        <v>Vista</v>
      </c>
      <c r="F509" s="14">
        <v>44012</v>
      </c>
      <c r="G509" s="14">
        <v>47223</v>
      </c>
      <c r="H509">
        <f t="shared" si="65"/>
        <v>2020</v>
      </c>
      <c r="I509">
        <f t="shared" si="66"/>
        <v>2029</v>
      </c>
      <c r="J509" s="14">
        <v>44316</v>
      </c>
      <c r="K509" s="14">
        <v>47238</v>
      </c>
      <c r="L509">
        <f t="shared" si="67"/>
        <v>2021</v>
      </c>
      <c r="M509">
        <f t="shared" si="68"/>
        <v>2029</v>
      </c>
      <c r="N509" s="17" t="str">
        <f t="shared" si="69"/>
        <v>04/30/2021 - 04/30/2029</v>
      </c>
      <c r="O509" t="s">
        <v>1732</v>
      </c>
      <c r="P509" t="s">
        <v>768</v>
      </c>
      <c r="Q509" s="391" t="str">
        <f t="shared" si="70"/>
        <v>06/30/2020-04/29/2021</v>
      </c>
    </row>
    <row r="510" spans="1:17">
      <c r="A510" s="18" t="s">
        <v>1652</v>
      </c>
      <c r="B510" s="18" t="s">
        <v>1683</v>
      </c>
      <c r="C510" s="17" t="str">
        <f t="shared" si="63"/>
        <v>07/21/1905 - 10/15/2029</v>
      </c>
      <c r="D510" s="17" t="str">
        <f t="shared" si="71"/>
        <v>10/15/2021 - 10/15/2029</v>
      </c>
      <c r="E510" s="16" t="str">
        <f t="shared" si="64"/>
        <v>Walnut</v>
      </c>
      <c r="F510" s="14">
        <v>44377</v>
      </c>
      <c r="G510" s="14">
        <v>47406</v>
      </c>
      <c r="H510">
        <f t="shared" si="65"/>
        <v>2021</v>
      </c>
      <c r="I510">
        <f t="shared" si="66"/>
        <v>2029</v>
      </c>
      <c r="J510" s="14">
        <v>44484</v>
      </c>
      <c r="K510" s="14">
        <v>47406</v>
      </c>
      <c r="L510">
        <f t="shared" si="67"/>
        <v>2021</v>
      </c>
      <c r="M510">
        <f t="shared" si="68"/>
        <v>2029</v>
      </c>
      <c r="N510" s="17" t="str">
        <f t="shared" si="69"/>
        <v>10/15/2021 - 10/15/2029</v>
      </c>
      <c r="O510" t="s">
        <v>1683</v>
      </c>
      <c r="P510" t="s">
        <v>768</v>
      </c>
      <c r="Q510" s="391" t="str">
        <f t="shared" si="70"/>
        <v>06/30/2021-10/14/2021</v>
      </c>
    </row>
    <row r="511" spans="1:17">
      <c r="A511" s="18" t="s">
        <v>1653</v>
      </c>
      <c r="B511" s="18" t="s">
        <v>1695</v>
      </c>
      <c r="C511" s="17" t="str">
        <f t="shared" si="63"/>
        <v>07/22/1905 - 12/31/2030</v>
      </c>
      <c r="D511" s="17" t="str">
        <f t="shared" si="71"/>
        <v>01/31/2023 - 01/31/2031</v>
      </c>
      <c r="E511" s="16" t="str">
        <f t="shared" si="64"/>
        <v>Walnut Creek</v>
      </c>
      <c r="F511" s="14">
        <v>44742</v>
      </c>
      <c r="G511" s="14">
        <v>47848</v>
      </c>
      <c r="H511">
        <f t="shared" si="65"/>
        <v>2022</v>
      </c>
      <c r="I511">
        <f t="shared" si="66"/>
        <v>2030</v>
      </c>
      <c r="J511" s="14">
        <v>44957</v>
      </c>
      <c r="K511" s="14">
        <v>47879</v>
      </c>
      <c r="L511">
        <f t="shared" si="67"/>
        <v>2023</v>
      </c>
      <c r="M511">
        <f t="shared" si="68"/>
        <v>2031</v>
      </c>
      <c r="N511" s="17" t="str">
        <f t="shared" si="69"/>
        <v>01/31/2023 - 01/31/2031</v>
      </c>
      <c r="O511" t="s">
        <v>1695</v>
      </c>
      <c r="P511" t="s">
        <v>768</v>
      </c>
      <c r="Q511" s="391" t="str">
        <f t="shared" si="70"/>
        <v>06/30/2022-01/30/2023</v>
      </c>
    </row>
    <row r="512" spans="1:17">
      <c r="A512" s="18" t="s">
        <v>1887</v>
      </c>
      <c r="B512" s="18" t="s">
        <v>1699</v>
      </c>
      <c r="C512" s="17" t="str">
        <f t="shared" si="63"/>
        <v>07/15/1905 - 12/31/2023</v>
      </c>
      <c r="D512" s="17" t="str">
        <f t="shared" si="71"/>
        <v>12/31/2015 - 12/31/2023</v>
      </c>
      <c r="E512" s="16" t="str">
        <f t="shared" si="64"/>
        <v>Wasco</v>
      </c>
      <c r="F512" s="14">
        <v>41275</v>
      </c>
      <c r="G512" s="14">
        <v>45291</v>
      </c>
      <c r="H512">
        <f t="shared" si="65"/>
        <v>2013</v>
      </c>
      <c r="I512">
        <f t="shared" si="66"/>
        <v>2023</v>
      </c>
      <c r="J512" s="14">
        <v>42369</v>
      </c>
      <c r="K512" s="14">
        <v>45291</v>
      </c>
      <c r="L512">
        <f t="shared" si="67"/>
        <v>2015</v>
      </c>
      <c r="M512">
        <f t="shared" si="68"/>
        <v>2023</v>
      </c>
      <c r="N512" s="17" t="str">
        <f t="shared" si="69"/>
        <v>12/31/2015 - 12/31/2023</v>
      </c>
      <c r="O512" t="s">
        <v>1699</v>
      </c>
      <c r="Q512" s="391" t="str">
        <f t="shared" si="70"/>
        <v>01/01/2013-12/30/2015</v>
      </c>
    </row>
    <row r="513" spans="1:17">
      <c r="A513" s="18" t="s">
        <v>1888</v>
      </c>
      <c r="B513" s="18" t="s">
        <v>1735</v>
      </c>
      <c r="C513" s="17" t="str">
        <f t="shared" si="63"/>
        <v>07/15/1905 - 09/30/2023</v>
      </c>
      <c r="D513" s="17" t="str">
        <f t="shared" si="71"/>
        <v>12/31/2015 - 12/31/2023</v>
      </c>
      <c r="E513" s="16" t="str">
        <f t="shared" si="64"/>
        <v>Waterford</v>
      </c>
      <c r="F513" s="14">
        <v>41640</v>
      </c>
      <c r="G513" s="14">
        <v>45199</v>
      </c>
      <c r="H513">
        <f t="shared" si="65"/>
        <v>2014</v>
      </c>
      <c r="I513">
        <f t="shared" si="66"/>
        <v>2023</v>
      </c>
      <c r="J513" s="14">
        <v>42369</v>
      </c>
      <c r="K513" s="14">
        <v>45291</v>
      </c>
      <c r="L513">
        <f t="shared" si="67"/>
        <v>2015</v>
      </c>
      <c r="M513">
        <f t="shared" si="68"/>
        <v>2023</v>
      </c>
      <c r="N513" s="17" t="str">
        <f t="shared" si="69"/>
        <v>12/31/2015 - 12/31/2023</v>
      </c>
      <c r="O513" t="s">
        <v>1735</v>
      </c>
      <c r="Q513" s="391" t="str">
        <f t="shared" si="70"/>
        <v>01/01/2014-12/30/2015</v>
      </c>
    </row>
    <row r="514" spans="1:17">
      <c r="A514" s="18" t="s">
        <v>1889</v>
      </c>
      <c r="B514" s="18" t="s">
        <v>1731</v>
      </c>
      <c r="C514" s="17" t="str">
        <f t="shared" ref="C514:C540" si="72">TEXT(I514,"mm/dd/yyyy")&amp;" - "&amp;TEXT(G514,"mm/dd/yyyy")</f>
        <v>07/15/1905 - 12/31/2023</v>
      </c>
      <c r="D514" s="17" t="str">
        <f t="shared" si="71"/>
        <v>12/31/2015 - 12/31/2023</v>
      </c>
      <c r="E514" s="16" t="str">
        <f t="shared" ref="E514:E540" si="73">(PROPER(A514))</f>
        <v>Watsonville</v>
      </c>
      <c r="F514" s="14">
        <v>41640</v>
      </c>
      <c r="G514" s="14">
        <v>45291</v>
      </c>
      <c r="H514">
        <f t="shared" ref="H514:H540" si="74">YEAR(F514)</f>
        <v>2014</v>
      </c>
      <c r="I514">
        <f t="shared" ref="I514:I540" si="75">YEAR(G514)</f>
        <v>2023</v>
      </c>
      <c r="J514" s="14">
        <v>42369</v>
      </c>
      <c r="K514" s="14">
        <v>45291</v>
      </c>
      <c r="L514">
        <f t="shared" ref="L514:L540" si="76">YEAR(J514)</f>
        <v>2015</v>
      </c>
      <c r="M514">
        <f t="shared" ref="M514:M540" si="77">YEAR(K514)</f>
        <v>2023</v>
      </c>
      <c r="N514" s="17" t="str">
        <f t="shared" ref="N514:N540" si="78">TEXT(J514,"mm/dd/yyyy")&amp;" - "&amp;TEXT(K514,"mm/dd/yyyy")</f>
        <v>12/31/2015 - 12/31/2023</v>
      </c>
      <c r="O514" t="s">
        <v>1731</v>
      </c>
      <c r="Q514" s="391" t="str">
        <f t="shared" ref="Q514:Q540" si="79">TEXT(F514,"mm/dd/yyyy")&amp;"-"&amp;TEXT(J514-1,"mm/dd/yyyy")</f>
        <v>01/01/2014-12/30/2015</v>
      </c>
    </row>
    <row r="515" spans="1:17">
      <c r="A515" s="18" t="s">
        <v>1890</v>
      </c>
      <c r="B515" s="18" t="s">
        <v>1760</v>
      </c>
      <c r="C515" s="17" t="str">
        <f t="shared" si="72"/>
        <v>07/22/1905 - 11/15/2030</v>
      </c>
      <c r="D515" s="17" t="str">
        <f t="shared" ref="D515:D540" si="80">TEXT(J515,"mm/dd/yyyy")&amp;" - "&amp;TEXT(K515,"mm/dd/yyyy")</f>
        <v>02/15/2023 - 02/15/2031</v>
      </c>
      <c r="E515" s="16" t="str">
        <f t="shared" si="73"/>
        <v>Weed</v>
      </c>
      <c r="F515" s="14">
        <v>43465</v>
      </c>
      <c r="G515" s="14">
        <v>47802</v>
      </c>
      <c r="H515">
        <f t="shared" si="74"/>
        <v>2018</v>
      </c>
      <c r="I515">
        <f t="shared" si="75"/>
        <v>2030</v>
      </c>
      <c r="J515" s="14">
        <v>44972</v>
      </c>
      <c r="K515" s="14">
        <v>47894</v>
      </c>
      <c r="L515">
        <f t="shared" si="76"/>
        <v>2023</v>
      </c>
      <c r="M515">
        <f t="shared" si="77"/>
        <v>2031</v>
      </c>
      <c r="N515" s="17" t="str">
        <f t="shared" si="78"/>
        <v>02/15/2023 - 02/15/2031</v>
      </c>
      <c r="O515" t="s">
        <v>1760</v>
      </c>
      <c r="P515" t="s">
        <v>768</v>
      </c>
      <c r="Q515" s="391" t="str">
        <f t="shared" si="79"/>
        <v>12/31/2018-02/14/2023</v>
      </c>
    </row>
    <row r="516" spans="1:17">
      <c r="A516" s="18" t="s">
        <v>1654</v>
      </c>
      <c r="B516" s="18" t="s">
        <v>1683</v>
      </c>
      <c r="C516" s="17" t="str">
        <f t="shared" si="72"/>
        <v>07/21/1905 - 10/15/2029</v>
      </c>
      <c r="D516" s="17" t="str">
        <f t="shared" si="80"/>
        <v>10/15/2021 - 10/15/2029</v>
      </c>
      <c r="E516" s="16" t="str">
        <f t="shared" si="73"/>
        <v>West Covina</v>
      </c>
      <c r="F516" s="14">
        <v>44377</v>
      </c>
      <c r="G516" s="14">
        <v>47406</v>
      </c>
      <c r="H516">
        <f t="shared" si="74"/>
        <v>2021</v>
      </c>
      <c r="I516">
        <f t="shared" si="75"/>
        <v>2029</v>
      </c>
      <c r="J516" s="14">
        <v>44484</v>
      </c>
      <c r="K516" s="14">
        <v>47406</v>
      </c>
      <c r="L516">
        <f t="shared" si="76"/>
        <v>2021</v>
      </c>
      <c r="M516">
        <f t="shared" si="77"/>
        <v>2029</v>
      </c>
      <c r="N516" s="17" t="str">
        <f t="shared" si="78"/>
        <v>10/15/2021 - 10/15/2029</v>
      </c>
      <c r="O516" t="s">
        <v>1683</v>
      </c>
      <c r="P516" t="s">
        <v>768</v>
      </c>
      <c r="Q516" s="391" t="str">
        <f t="shared" si="79"/>
        <v>06/30/2021-10/14/2021</v>
      </c>
    </row>
    <row r="517" spans="1:17">
      <c r="A517" s="18" t="s">
        <v>1655</v>
      </c>
      <c r="B517" s="18" t="s">
        <v>1683</v>
      </c>
      <c r="C517" s="17" t="str">
        <f t="shared" si="72"/>
        <v>07/21/1905 - 10/15/2029</v>
      </c>
      <c r="D517" s="17" t="str">
        <f t="shared" si="80"/>
        <v>10/15/2021 - 10/15/2029</v>
      </c>
      <c r="E517" s="16" t="str">
        <f t="shared" si="73"/>
        <v>West Hollywood</v>
      </c>
      <c r="F517" s="14">
        <v>44377</v>
      </c>
      <c r="G517" s="14">
        <v>47406</v>
      </c>
      <c r="H517">
        <f t="shared" si="74"/>
        <v>2021</v>
      </c>
      <c r="I517">
        <f t="shared" si="75"/>
        <v>2029</v>
      </c>
      <c r="J517" s="14">
        <v>44484</v>
      </c>
      <c r="K517" s="14">
        <v>47406</v>
      </c>
      <c r="L517">
        <f t="shared" si="76"/>
        <v>2021</v>
      </c>
      <c r="M517">
        <f t="shared" si="77"/>
        <v>2029</v>
      </c>
      <c r="N517" s="17" t="str">
        <f t="shared" si="78"/>
        <v>10/15/2021 - 10/15/2029</v>
      </c>
      <c r="O517" t="s">
        <v>1683</v>
      </c>
      <c r="P517" t="s">
        <v>768</v>
      </c>
      <c r="Q517" s="391" t="str">
        <f t="shared" si="79"/>
        <v>06/30/2021-10/14/2021</v>
      </c>
    </row>
    <row r="518" spans="1:17">
      <c r="A518" s="18" t="s">
        <v>1891</v>
      </c>
      <c r="B518" s="18" t="s">
        <v>1754</v>
      </c>
      <c r="C518" s="17" t="str">
        <f t="shared" si="72"/>
        <v>07/21/1905 - 08/31/2029</v>
      </c>
      <c r="D518" s="17" t="str">
        <f t="shared" si="80"/>
        <v>05/15/2021 - 05/15/2029</v>
      </c>
      <c r="E518" s="16" t="str">
        <f t="shared" si="73"/>
        <v>West Sacramento</v>
      </c>
      <c r="F518" s="14">
        <v>44377</v>
      </c>
      <c r="G518" s="14">
        <v>47361</v>
      </c>
      <c r="H518">
        <f t="shared" si="74"/>
        <v>2021</v>
      </c>
      <c r="I518">
        <f t="shared" si="75"/>
        <v>2029</v>
      </c>
      <c r="J518" s="14">
        <v>44331</v>
      </c>
      <c r="K518" s="14">
        <v>47253</v>
      </c>
      <c r="L518">
        <f t="shared" si="76"/>
        <v>2021</v>
      </c>
      <c r="M518">
        <f t="shared" si="77"/>
        <v>2029</v>
      </c>
      <c r="N518" s="17" t="str">
        <f t="shared" si="78"/>
        <v>05/15/2021 - 05/15/2029</v>
      </c>
      <c r="O518" t="s">
        <v>1754</v>
      </c>
      <c r="P518" t="s">
        <v>768</v>
      </c>
      <c r="Q518" s="391" t="str">
        <f t="shared" si="79"/>
        <v>06/30/2021-05/14/2021</v>
      </c>
    </row>
    <row r="519" spans="1:17">
      <c r="A519" s="18" t="s">
        <v>1892</v>
      </c>
      <c r="B519" s="18" t="s">
        <v>1683</v>
      </c>
      <c r="C519" s="17" t="str">
        <f t="shared" si="72"/>
        <v>07/21/1905 - 10/15/2029</v>
      </c>
      <c r="D519" s="17" t="str">
        <f t="shared" si="80"/>
        <v>10/15/2021 - 10/15/2029</v>
      </c>
      <c r="E519" s="16" t="str">
        <f t="shared" si="73"/>
        <v>Westlake Village</v>
      </c>
      <c r="F519" s="14">
        <v>44377</v>
      </c>
      <c r="G519" s="14">
        <v>47406</v>
      </c>
      <c r="H519">
        <f t="shared" si="74"/>
        <v>2021</v>
      </c>
      <c r="I519">
        <f t="shared" si="75"/>
        <v>2029</v>
      </c>
      <c r="J519" s="14">
        <v>44484</v>
      </c>
      <c r="K519" s="14">
        <v>47406</v>
      </c>
      <c r="L519">
        <f t="shared" si="76"/>
        <v>2021</v>
      </c>
      <c r="M519">
        <f t="shared" si="77"/>
        <v>2029</v>
      </c>
      <c r="N519" s="17" t="str">
        <f t="shared" si="78"/>
        <v>10/15/2021 - 10/15/2029</v>
      </c>
      <c r="O519" t="s">
        <v>1683</v>
      </c>
      <c r="P519" t="s">
        <v>768</v>
      </c>
      <c r="Q519" s="391" t="str">
        <f t="shared" si="79"/>
        <v>06/30/2021-10/14/2021</v>
      </c>
    </row>
    <row r="520" spans="1:17">
      <c r="A520" s="18" t="s">
        <v>1656</v>
      </c>
      <c r="B520" s="18" t="s">
        <v>1686</v>
      </c>
      <c r="C520" s="17" t="str">
        <f t="shared" si="72"/>
        <v>07/21/1905 - 10/15/2029</v>
      </c>
      <c r="D520" s="17" t="str">
        <f t="shared" si="80"/>
        <v>10/15/2021 - 10/15/2029</v>
      </c>
      <c r="E520" s="16" t="str">
        <f t="shared" si="73"/>
        <v>Westminster</v>
      </c>
      <c r="F520" s="14">
        <v>44377</v>
      </c>
      <c r="G520" s="14">
        <v>47406</v>
      </c>
      <c r="H520">
        <f t="shared" si="74"/>
        <v>2021</v>
      </c>
      <c r="I520">
        <f t="shared" si="75"/>
        <v>2029</v>
      </c>
      <c r="J520" s="14">
        <v>44484</v>
      </c>
      <c r="K520" s="14">
        <v>47406</v>
      </c>
      <c r="L520">
        <f t="shared" si="76"/>
        <v>2021</v>
      </c>
      <c r="M520">
        <f t="shared" si="77"/>
        <v>2029</v>
      </c>
      <c r="N520" s="17" t="str">
        <f t="shared" si="78"/>
        <v>10/15/2021 - 10/15/2029</v>
      </c>
      <c r="O520" t="s">
        <v>1686</v>
      </c>
      <c r="P520" t="s">
        <v>768</v>
      </c>
      <c r="Q520" s="391" t="str">
        <f t="shared" si="79"/>
        <v>06/30/2021-10/14/2021</v>
      </c>
    </row>
    <row r="521" spans="1:17">
      <c r="A521" s="18" t="s">
        <v>1893</v>
      </c>
      <c r="B521" s="18" t="s">
        <v>1720</v>
      </c>
      <c r="C521" s="17" t="str">
        <f t="shared" si="72"/>
        <v>07/21/1905 - 10/15/2029</v>
      </c>
      <c r="D521" s="17" t="str">
        <f t="shared" si="80"/>
        <v>10/15/2021 - 10/15/2029</v>
      </c>
      <c r="E521" s="16" t="str">
        <f t="shared" si="73"/>
        <v>Westmorland</v>
      </c>
      <c r="F521" s="14">
        <v>44377</v>
      </c>
      <c r="G521" s="14">
        <v>47406</v>
      </c>
      <c r="H521">
        <f t="shared" si="74"/>
        <v>2021</v>
      </c>
      <c r="I521">
        <f t="shared" si="75"/>
        <v>2029</v>
      </c>
      <c r="J521" s="14">
        <v>44484</v>
      </c>
      <c r="K521" s="14">
        <v>47406</v>
      </c>
      <c r="L521">
        <f t="shared" si="76"/>
        <v>2021</v>
      </c>
      <c r="M521">
        <f t="shared" si="77"/>
        <v>2029</v>
      </c>
      <c r="N521" s="17" t="str">
        <f t="shared" si="78"/>
        <v>10/15/2021 - 10/15/2029</v>
      </c>
      <c r="O521" t="s">
        <v>1720</v>
      </c>
      <c r="P521" t="s">
        <v>768</v>
      </c>
      <c r="Q521" s="391" t="str">
        <f t="shared" si="79"/>
        <v>06/30/2021-10/14/2021</v>
      </c>
    </row>
    <row r="522" spans="1:17">
      <c r="A522" s="18" t="s">
        <v>1894</v>
      </c>
      <c r="B522" s="18" t="s">
        <v>1824</v>
      </c>
      <c r="C522" s="17" t="str">
        <f t="shared" si="72"/>
        <v>07/21/1905 - 08/31/2029</v>
      </c>
      <c r="D522" s="17" t="str">
        <f t="shared" si="80"/>
        <v>05/15/2021 - 05/15/2029</v>
      </c>
      <c r="E522" s="16" t="str">
        <f t="shared" si="73"/>
        <v>Wheatland</v>
      </c>
      <c r="F522" s="14">
        <v>44377</v>
      </c>
      <c r="G522" s="14">
        <v>47361</v>
      </c>
      <c r="H522">
        <f t="shared" si="74"/>
        <v>2021</v>
      </c>
      <c r="I522">
        <f t="shared" si="75"/>
        <v>2029</v>
      </c>
      <c r="J522" s="14">
        <v>44331</v>
      </c>
      <c r="K522" s="14">
        <v>47253</v>
      </c>
      <c r="L522">
        <f t="shared" si="76"/>
        <v>2021</v>
      </c>
      <c r="M522">
        <f t="shared" si="77"/>
        <v>2029</v>
      </c>
      <c r="N522" s="17" t="str">
        <f t="shared" si="78"/>
        <v>05/15/2021 - 05/15/2029</v>
      </c>
      <c r="O522" t="s">
        <v>1824</v>
      </c>
      <c r="P522" t="s">
        <v>768</v>
      </c>
      <c r="Q522" s="391" t="str">
        <f t="shared" si="79"/>
        <v>06/30/2021-05/14/2021</v>
      </c>
    </row>
    <row r="523" spans="1:17">
      <c r="A523" s="18" t="s">
        <v>1657</v>
      </c>
      <c r="B523" s="18" t="s">
        <v>1683</v>
      </c>
      <c r="C523" s="17" t="str">
        <f t="shared" si="72"/>
        <v>07/21/1905 - 10/15/2029</v>
      </c>
      <c r="D523" s="17" t="str">
        <f t="shared" si="80"/>
        <v>10/15/2021 - 10/15/2029</v>
      </c>
      <c r="E523" s="16" t="str">
        <f t="shared" si="73"/>
        <v>Whittier</v>
      </c>
      <c r="F523" s="14">
        <v>44377</v>
      </c>
      <c r="G523" s="14">
        <v>47406</v>
      </c>
      <c r="H523">
        <f t="shared" si="74"/>
        <v>2021</v>
      </c>
      <c r="I523">
        <f t="shared" si="75"/>
        <v>2029</v>
      </c>
      <c r="J523" s="14">
        <v>44484</v>
      </c>
      <c r="K523" s="14">
        <v>47406</v>
      </c>
      <c r="L523">
        <f t="shared" si="76"/>
        <v>2021</v>
      </c>
      <c r="M523">
        <f t="shared" si="77"/>
        <v>2029</v>
      </c>
      <c r="N523" s="17" t="str">
        <f t="shared" si="78"/>
        <v>10/15/2021 - 10/15/2029</v>
      </c>
      <c r="O523" t="s">
        <v>1683</v>
      </c>
      <c r="P523" t="s">
        <v>768</v>
      </c>
      <c r="Q523" s="391" t="str">
        <f t="shared" si="79"/>
        <v>06/30/2021-10/14/2021</v>
      </c>
    </row>
    <row r="524" spans="1:17">
      <c r="A524" s="18" t="s">
        <v>1658</v>
      </c>
      <c r="B524" s="18" t="s">
        <v>1710</v>
      </c>
      <c r="C524" s="17" t="str">
        <f t="shared" si="72"/>
        <v>07/21/1905 - 10/15/2029</v>
      </c>
      <c r="D524" s="17" t="str">
        <f t="shared" si="80"/>
        <v>10/15/2021 - 10/15/2029</v>
      </c>
      <c r="E524" s="16" t="str">
        <f t="shared" si="73"/>
        <v>Wildomar</v>
      </c>
      <c r="F524" s="14">
        <v>44377</v>
      </c>
      <c r="G524" s="14">
        <v>47406</v>
      </c>
      <c r="H524">
        <f t="shared" si="74"/>
        <v>2021</v>
      </c>
      <c r="I524">
        <f t="shared" si="75"/>
        <v>2029</v>
      </c>
      <c r="J524" s="14">
        <v>44484</v>
      </c>
      <c r="K524" s="14">
        <v>47406</v>
      </c>
      <c r="L524">
        <f t="shared" si="76"/>
        <v>2021</v>
      </c>
      <c r="M524">
        <f t="shared" si="77"/>
        <v>2029</v>
      </c>
      <c r="N524" s="17" t="str">
        <f t="shared" si="78"/>
        <v>10/15/2021 - 10/15/2029</v>
      </c>
      <c r="O524" t="s">
        <v>1710</v>
      </c>
      <c r="P524" t="s">
        <v>768</v>
      </c>
      <c r="Q524" s="391" t="str">
        <f t="shared" si="79"/>
        <v>06/30/2021-10/14/2021</v>
      </c>
    </row>
    <row r="525" spans="1:17">
      <c r="A525" s="18" t="s">
        <v>1659</v>
      </c>
      <c r="B525" s="18" t="s">
        <v>1748</v>
      </c>
      <c r="C525" s="17" t="str">
        <f t="shared" si="72"/>
        <v>07/20/1905 - 12/31/2028</v>
      </c>
      <c r="D525" s="17" t="str">
        <f t="shared" si="80"/>
        <v>01/01/2021 - 12/31/2028</v>
      </c>
      <c r="E525" s="16" t="str">
        <f t="shared" si="73"/>
        <v>Williams</v>
      </c>
      <c r="F525" s="14">
        <v>43466</v>
      </c>
      <c r="G525" s="14">
        <v>47118</v>
      </c>
      <c r="H525">
        <f t="shared" si="74"/>
        <v>2019</v>
      </c>
      <c r="I525">
        <f t="shared" si="75"/>
        <v>2028</v>
      </c>
      <c r="J525" s="14">
        <v>44197</v>
      </c>
      <c r="K525" s="14">
        <v>47118</v>
      </c>
      <c r="L525">
        <f t="shared" si="76"/>
        <v>2021</v>
      </c>
      <c r="M525">
        <f t="shared" si="77"/>
        <v>2028</v>
      </c>
      <c r="N525" s="17" t="str">
        <f t="shared" si="78"/>
        <v>01/01/2021 - 12/31/2028</v>
      </c>
      <c r="O525" t="s">
        <v>1748</v>
      </c>
      <c r="P525" t="s">
        <v>768</v>
      </c>
      <c r="Q525" s="391" t="str">
        <f t="shared" si="79"/>
        <v>01/01/2019-12/31/2020</v>
      </c>
    </row>
    <row r="526" spans="1:17">
      <c r="A526" s="18" t="s">
        <v>1660</v>
      </c>
      <c r="B526" s="18" t="s">
        <v>1771</v>
      </c>
      <c r="C526" s="17" t="str">
        <f t="shared" si="72"/>
        <v>07/19/1905 - 08/15/2027</v>
      </c>
      <c r="D526" s="17" t="str">
        <f t="shared" si="80"/>
        <v>08/15/2019 - 08/15/2027</v>
      </c>
      <c r="E526" s="16" t="str">
        <f t="shared" si="73"/>
        <v>Willits</v>
      </c>
      <c r="F526" s="14">
        <v>43466</v>
      </c>
      <c r="G526" s="14">
        <v>46614</v>
      </c>
      <c r="H526">
        <f t="shared" si="74"/>
        <v>2019</v>
      </c>
      <c r="I526">
        <f t="shared" si="75"/>
        <v>2027</v>
      </c>
      <c r="J526" s="14">
        <v>43692</v>
      </c>
      <c r="K526" s="14">
        <v>46614</v>
      </c>
      <c r="L526">
        <f t="shared" si="76"/>
        <v>2019</v>
      </c>
      <c r="M526">
        <f t="shared" si="77"/>
        <v>2027</v>
      </c>
      <c r="N526" s="17" t="str">
        <f t="shared" si="78"/>
        <v>08/15/2019 - 08/15/2027</v>
      </c>
      <c r="O526" t="s">
        <v>1771</v>
      </c>
      <c r="P526" s="14" t="s">
        <v>768</v>
      </c>
      <c r="Q526" s="391" t="str">
        <f t="shared" si="79"/>
        <v>01/01/2019-08/14/2019</v>
      </c>
    </row>
    <row r="527" spans="1:17">
      <c r="A527" s="18" t="s">
        <v>1661</v>
      </c>
      <c r="B527" s="18" t="s">
        <v>1775</v>
      </c>
      <c r="C527" s="17" t="str">
        <f t="shared" si="72"/>
        <v>07/21/1905 - 11/30/2029</v>
      </c>
      <c r="D527" s="17" t="str">
        <f t="shared" si="80"/>
        <v>11/30/2021 - 11/30/2029</v>
      </c>
      <c r="E527" s="16" t="str">
        <f t="shared" si="73"/>
        <v>Willows</v>
      </c>
      <c r="F527" s="14">
        <v>43465</v>
      </c>
      <c r="G527" s="14">
        <v>47452</v>
      </c>
      <c r="H527">
        <f t="shared" si="74"/>
        <v>2018</v>
      </c>
      <c r="I527">
        <f t="shared" si="75"/>
        <v>2029</v>
      </c>
      <c r="J527" s="14">
        <v>44530</v>
      </c>
      <c r="K527" s="14">
        <v>47452</v>
      </c>
      <c r="L527">
        <f t="shared" si="76"/>
        <v>2021</v>
      </c>
      <c r="M527">
        <f t="shared" si="77"/>
        <v>2029</v>
      </c>
      <c r="N527" s="17" t="str">
        <f t="shared" si="78"/>
        <v>11/30/2021 - 11/30/2029</v>
      </c>
      <c r="O527" t="s">
        <v>1775</v>
      </c>
      <c r="P527" t="s">
        <v>768</v>
      </c>
      <c r="Q527" s="391" t="str">
        <f t="shared" si="79"/>
        <v>12/31/2018-11/29/2021</v>
      </c>
    </row>
    <row r="528" spans="1:17">
      <c r="A528" s="18" t="s">
        <v>1662</v>
      </c>
      <c r="B528" s="18" t="s">
        <v>1742</v>
      </c>
      <c r="C528" s="17" t="str">
        <f t="shared" si="72"/>
        <v>07/22/1905 - 12/31/2030</v>
      </c>
      <c r="D528" s="17" t="str">
        <f t="shared" si="80"/>
        <v>01/31/2023 - 01/31/2031</v>
      </c>
      <c r="E528" s="16" t="str">
        <f t="shared" si="73"/>
        <v>Windsor</v>
      </c>
      <c r="F528" s="14">
        <v>44742</v>
      </c>
      <c r="G528" s="14">
        <v>47848</v>
      </c>
      <c r="H528">
        <f t="shared" si="74"/>
        <v>2022</v>
      </c>
      <c r="I528">
        <f t="shared" si="75"/>
        <v>2030</v>
      </c>
      <c r="J528" s="14">
        <v>44957</v>
      </c>
      <c r="K528" s="14">
        <v>47879</v>
      </c>
      <c r="L528">
        <f t="shared" si="76"/>
        <v>2023</v>
      </c>
      <c r="M528">
        <f t="shared" si="77"/>
        <v>2031</v>
      </c>
      <c r="N528" s="17" t="str">
        <f t="shared" si="78"/>
        <v>01/31/2023 - 01/31/2031</v>
      </c>
      <c r="O528" t="s">
        <v>1742</v>
      </c>
      <c r="P528" t="s">
        <v>768</v>
      </c>
      <c r="Q528" s="391" t="str">
        <f t="shared" si="79"/>
        <v>06/30/2022-01/30/2023</v>
      </c>
    </row>
    <row r="529" spans="1:17">
      <c r="A529" s="18" t="s">
        <v>1895</v>
      </c>
      <c r="B529" s="18" t="s">
        <v>1754</v>
      </c>
      <c r="C529" s="17" t="str">
        <f t="shared" si="72"/>
        <v>07/21/1905 - 08/31/2029</v>
      </c>
      <c r="D529" s="17" t="str">
        <f t="shared" si="80"/>
        <v>05/15/2021 - 05/15/2029</v>
      </c>
      <c r="E529" s="16" t="str">
        <f t="shared" si="73"/>
        <v>Winters</v>
      </c>
      <c r="F529" s="14">
        <v>44377</v>
      </c>
      <c r="G529" s="14">
        <v>47361</v>
      </c>
      <c r="H529">
        <f t="shared" si="74"/>
        <v>2021</v>
      </c>
      <c r="I529">
        <f t="shared" si="75"/>
        <v>2029</v>
      </c>
      <c r="J529" s="14">
        <v>44331</v>
      </c>
      <c r="K529" s="14">
        <v>47253</v>
      </c>
      <c r="L529">
        <f t="shared" si="76"/>
        <v>2021</v>
      </c>
      <c r="M529">
        <f t="shared" si="77"/>
        <v>2029</v>
      </c>
      <c r="N529" s="17" t="str">
        <f t="shared" si="78"/>
        <v>05/15/2021 - 05/15/2029</v>
      </c>
      <c r="O529" t="s">
        <v>1754</v>
      </c>
      <c r="P529" t="s">
        <v>768</v>
      </c>
      <c r="Q529" s="391" t="str">
        <f t="shared" si="79"/>
        <v>06/30/2021-05/14/2021</v>
      </c>
    </row>
    <row r="530" spans="1:17">
      <c r="A530" s="18" t="s">
        <v>1896</v>
      </c>
      <c r="B530" s="18" t="s">
        <v>1758</v>
      </c>
      <c r="C530" s="17" t="str">
        <f t="shared" si="72"/>
        <v>07/15/1905 - 09/30/2023</v>
      </c>
      <c r="D530" s="17" t="str">
        <f t="shared" si="80"/>
        <v>12/31/2015 - 12/31/2023</v>
      </c>
      <c r="E530" s="16" t="str">
        <f t="shared" si="73"/>
        <v>Woodlake</v>
      </c>
      <c r="F530" s="14">
        <v>41640</v>
      </c>
      <c r="G530" s="14">
        <v>45199</v>
      </c>
      <c r="H530">
        <f t="shared" si="74"/>
        <v>2014</v>
      </c>
      <c r="I530">
        <f t="shared" si="75"/>
        <v>2023</v>
      </c>
      <c r="J530" s="14">
        <v>42369</v>
      </c>
      <c r="K530" s="14">
        <v>45291</v>
      </c>
      <c r="L530">
        <f t="shared" si="76"/>
        <v>2015</v>
      </c>
      <c r="M530">
        <f t="shared" si="77"/>
        <v>2023</v>
      </c>
      <c r="N530" s="17" t="str">
        <f t="shared" si="78"/>
        <v>12/31/2015 - 12/31/2023</v>
      </c>
      <c r="O530" t="s">
        <v>1758</v>
      </c>
      <c r="Q530" s="391" t="str">
        <f t="shared" si="79"/>
        <v>01/01/2014-12/30/2015</v>
      </c>
    </row>
    <row r="531" spans="1:17">
      <c r="A531" s="18" t="s">
        <v>1897</v>
      </c>
      <c r="B531" s="18" t="s">
        <v>1754</v>
      </c>
      <c r="C531" s="17" t="str">
        <f t="shared" si="72"/>
        <v>07/21/1905 - 08/31/2029</v>
      </c>
      <c r="D531" s="17" t="str">
        <f t="shared" si="80"/>
        <v>05/15/2021 - 05/15/2029</v>
      </c>
      <c r="E531" s="16" t="str">
        <f t="shared" si="73"/>
        <v>Woodland</v>
      </c>
      <c r="F531" s="14">
        <v>44377</v>
      </c>
      <c r="G531" s="14">
        <v>47361</v>
      </c>
      <c r="H531">
        <f t="shared" si="74"/>
        <v>2021</v>
      </c>
      <c r="I531">
        <f t="shared" si="75"/>
        <v>2029</v>
      </c>
      <c r="J531" s="14">
        <v>44331</v>
      </c>
      <c r="K531" s="14">
        <v>47253</v>
      </c>
      <c r="L531">
        <f t="shared" si="76"/>
        <v>2021</v>
      </c>
      <c r="M531">
        <f t="shared" si="77"/>
        <v>2029</v>
      </c>
      <c r="N531" s="17" t="str">
        <f t="shared" si="78"/>
        <v>05/15/2021 - 05/15/2029</v>
      </c>
      <c r="O531" t="s">
        <v>1754</v>
      </c>
      <c r="P531" t="s">
        <v>768</v>
      </c>
      <c r="Q531" s="391" t="str">
        <f t="shared" si="79"/>
        <v>06/30/2021-05/14/2021</v>
      </c>
    </row>
    <row r="532" spans="1:17">
      <c r="A532" s="18" t="s">
        <v>1663</v>
      </c>
      <c r="B532" s="18" t="s">
        <v>1700</v>
      </c>
      <c r="C532" s="17" t="str">
        <f t="shared" si="72"/>
        <v>07/22/1905 - 12/31/2030</v>
      </c>
      <c r="D532" s="17" t="str">
        <f t="shared" si="80"/>
        <v>01/31/2023 - 01/31/2031</v>
      </c>
      <c r="E532" s="16" t="str">
        <f t="shared" si="73"/>
        <v>Woodside</v>
      </c>
      <c r="F532" s="14">
        <v>44742</v>
      </c>
      <c r="G532" s="14">
        <v>47848</v>
      </c>
      <c r="H532">
        <f t="shared" si="74"/>
        <v>2022</v>
      </c>
      <c r="I532">
        <f t="shared" si="75"/>
        <v>2030</v>
      </c>
      <c r="J532" s="14">
        <v>44957</v>
      </c>
      <c r="K532" s="14">
        <v>47879</v>
      </c>
      <c r="L532">
        <f t="shared" si="76"/>
        <v>2023</v>
      </c>
      <c r="M532">
        <f t="shared" si="77"/>
        <v>2031</v>
      </c>
      <c r="N532" s="17" t="str">
        <f t="shared" si="78"/>
        <v>01/31/2023 - 01/31/2031</v>
      </c>
      <c r="O532" t="s">
        <v>1700</v>
      </c>
      <c r="P532" t="s">
        <v>768</v>
      </c>
      <c r="Q532" s="391" t="str">
        <f t="shared" si="79"/>
        <v>06/30/2022-01/30/2023</v>
      </c>
    </row>
    <row r="533" spans="1:17">
      <c r="A533" s="18" t="str">
        <f>B533</f>
        <v>Yolo County - Unincorporated</v>
      </c>
      <c r="B533" s="18" t="s">
        <v>775</v>
      </c>
      <c r="C533" s="17" t="str">
        <f t="shared" si="72"/>
        <v>07/21/1905 - 08/31/2029</v>
      </c>
      <c r="D533" s="17" t="str">
        <f t="shared" si="80"/>
        <v>05/15/2021 - 05/15/2029</v>
      </c>
      <c r="E533" s="16" t="str">
        <f t="shared" si="73"/>
        <v>Yolo County - Unincorporated</v>
      </c>
      <c r="F533" s="14">
        <v>44377</v>
      </c>
      <c r="G533" s="14">
        <v>47361</v>
      </c>
      <c r="H533">
        <f t="shared" si="74"/>
        <v>2021</v>
      </c>
      <c r="I533">
        <f t="shared" si="75"/>
        <v>2029</v>
      </c>
      <c r="J533" s="14">
        <v>44331</v>
      </c>
      <c r="K533" s="14">
        <v>47253</v>
      </c>
      <c r="L533">
        <f t="shared" si="76"/>
        <v>2021</v>
      </c>
      <c r="M533">
        <f t="shared" si="77"/>
        <v>2029</v>
      </c>
      <c r="N533" s="17" t="str">
        <f t="shared" si="78"/>
        <v>05/15/2021 - 05/15/2029</v>
      </c>
      <c r="O533" t="s">
        <v>1754</v>
      </c>
      <c r="P533" t="s">
        <v>768</v>
      </c>
      <c r="Q533" s="391" t="str">
        <f t="shared" si="79"/>
        <v>06/30/2021-05/14/2021</v>
      </c>
    </row>
    <row r="534" spans="1:17">
      <c r="A534" s="18" t="s">
        <v>1664</v>
      </c>
      <c r="B534" s="18" t="s">
        <v>1686</v>
      </c>
      <c r="C534" s="17" t="str">
        <f t="shared" si="72"/>
        <v>07/21/1905 - 10/15/2029</v>
      </c>
      <c r="D534" s="17" t="str">
        <f t="shared" si="80"/>
        <v>10/15/2021 - 10/15/2029</v>
      </c>
      <c r="E534" s="16" t="str">
        <f t="shared" si="73"/>
        <v>Yorba Linda</v>
      </c>
      <c r="F534" s="14">
        <v>44377</v>
      </c>
      <c r="G534" s="14">
        <v>47406</v>
      </c>
      <c r="H534">
        <f t="shared" si="74"/>
        <v>2021</v>
      </c>
      <c r="I534">
        <f t="shared" si="75"/>
        <v>2029</v>
      </c>
      <c r="J534" s="14">
        <v>44484</v>
      </c>
      <c r="K534" s="14">
        <v>47406</v>
      </c>
      <c r="L534">
        <f t="shared" si="76"/>
        <v>2021</v>
      </c>
      <c r="M534">
        <f t="shared" si="77"/>
        <v>2029</v>
      </c>
      <c r="N534" s="17" t="str">
        <f t="shared" si="78"/>
        <v>10/15/2021 - 10/15/2029</v>
      </c>
      <c r="O534" t="s">
        <v>1686</v>
      </c>
      <c r="P534" t="s">
        <v>768</v>
      </c>
      <c r="Q534" s="391" t="str">
        <f t="shared" si="79"/>
        <v>06/30/2021-10/14/2021</v>
      </c>
    </row>
    <row r="535" spans="1:17">
      <c r="A535" s="18" t="s">
        <v>1665</v>
      </c>
      <c r="B535" s="18" t="s">
        <v>1692</v>
      </c>
      <c r="C535" s="17" t="str">
        <f t="shared" si="72"/>
        <v>07/22/1905 - 12/31/2030</v>
      </c>
      <c r="D535" s="17" t="str">
        <f t="shared" si="80"/>
        <v>01/31/2023 - 01/31/2031</v>
      </c>
      <c r="E535" s="16" t="str">
        <f t="shared" si="73"/>
        <v>Yountville</v>
      </c>
      <c r="F535" s="14">
        <v>44742</v>
      </c>
      <c r="G535" s="14">
        <v>47848</v>
      </c>
      <c r="H535">
        <f t="shared" si="74"/>
        <v>2022</v>
      </c>
      <c r="I535">
        <f t="shared" si="75"/>
        <v>2030</v>
      </c>
      <c r="J535" s="14">
        <v>44957</v>
      </c>
      <c r="K535" s="14">
        <v>47879</v>
      </c>
      <c r="L535">
        <f t="shared" si="76"/>
        <v>2023</v>
      </c>
      <c r="M535">
        <f t="shared" si="77"/>
        <v>2031</v>
      </c>
      <c r="N535" s="17" t="str">
        <f t="shared" si="78"/>
        <v>01/31/2023 - 01/31/2031</v>
      </c>
      <c r="O535" t="s">
        <v>1692</v>
      </c>
      <c r="P535" t="s">
        <v>768</v>
      </c>
      <c r="Q535" s="391" t="str">
        <f t="shared" si="79"/>
        <v>06/30/2022-01/30/2023</v>
      </c>
    </row>
    <row r="536" spans="1:17">
      <c r="A536" s="18" t="s">
        <v>1898</v>
      </c>
      <c r="B536" s="18" t="s">
        <v>1760</v>
      </c>
      <c r="C536" s="17" t="str">
        <f t="shared" si="72"/>
        <v>07/22/1905 - 11/15/2030</v>
      </c>
      <c r="D536" s="17" t="str">
        <f t="shared" si="80"/>
        <v>02/15/2023 - 02/15/2031</v>
      </c>
      <c r="E536" s="16" t="str">
        <f t="shared" si="73"/>
        <v>Yreka</v>
      </c>
      <c r="F536" s="14">
        <v>43465</v>
      </c>
      <c r="G536" s="14">
        <v>47802</v>
      </c>
      <c r="H536">
        <f t="shared" si="74"/>
        <v>2018</v>
      </c>
      <c r="I536">
        <f t="shared" si="75"/>
        <v>2030</v>
      </c>
      <c r="J536" s="14">
        <v>44972</v>
      </c>
      <c r="K536" s="14">
        <v>47894</v>
      </c>
      <c r="L536">
        <f t="shared" si="76"/>
        <v>2023</v>
      </c>
      <c r="M536">
        <f t="shared" si="77"/>
        <v>2031</v>
      </c>
      <c r="N536" s="17" t="str">
        <f t="shared" si="78"/>
        <v>02/15/2023 - 02/15/2031</v>
      </c>
      <c r="O536" t="s">
        <v>1760</v>
      </c>
      <c r="P536" t="s">
        <v>768</v>
      </c>
      <c r="Q536" s="391" t="str">
        <f t="shared" si="79"/>
        <v>12/31/2018-02/14/2023</v>
      </c>
    </row>
    <row r="537" spans="1:17">
      <c r="A537" s="18" t="s">
        <v>1899</v>
      </c>
      <c r="B537" s="18" t="s">
        <v>1806</v>
      </c>
      <c r="C537" s="17" t="str">
        <f t="shared" si="72"/>
        <v>07/21/1905 - 08/31/2029</v>
      </c>
      <c r="D537" s="17" t="str">
        <f t="shared" si="80"/>
        <v>05/15/2021 - 05/15/2029</v>
      </c>
      <c r="E537" s="16" t="str">
        <f t="shared" si="73"/>
        <v>Yuba City</v>
      </c>
      <c r="F537" s="14">
        <v>44377</v>
      </c>
      <c r="G537" s="14">
        <v>47361</v>
      </c>
      <c r="H537">
        <f t="shared" si="74"/>
        <v>2021</v>
      </c>
      <c r="I537">
        <f t="shared" si="75"/>
        <v>2029</v>
      </c>
      <c r="J537" s="14">
        <v>44331</v>
      </c>
      <c r="K537" s="14">
        <v>47253</v>
      </c>
      <c r="L537">
        <f t="shared" si="76"/>
        <v>2021</v>
      </c>
      <c r="M537">
        <f t="shared" si="77"/>
        <v>2029</v>
      </c>
      <c r="N537" s="17" t="str">
        <f t="shared" si="78"/>
        <v>05/15/2021 - 05/15/2029</v>
      </c>
      <c r="O537" t="s">
        <v>1806</v>
      </c>
      <c r="P537" t="s">
        <v>768</v>
      </c>
      <c r="Q537" s="391" t="str">
        <f t="shared" si="79"/>
        <v>06/30/2021-05/14/2021</v>
      </c>
    </row>
    <row r="538" spans="1:17">
      <c r="A538" s="18" t="s">
        <v>1900</v>
      </c>
      <c r="B538" s="18" t="s">
        <v>1824</v>
      </c>
      <c r="C538" s="17" t="str">
        <f t="shared" si="72"/>
        <v>07/21/1905 - 08/31/2029</v>
      </c>
      <c r="D538" s="17" t="str">
        <f t="shared" si="80"/>
        <v>05/15/2021 - 05/15/2029</v>
      </c>
      <c r="E538" s="16" t="str">
        <f t="shared" si="73"/>
        <v>Yuba County - Unincorporated</v>
      </c>
      <c r="F538" s="14">
        <v>44377</v>
      </c>
      <c r="G538" s="14">
        <v>47361</v>
      </c>
      <c r="H538">
        <f t="shared" si="74"/>
        <v>2021</v>
      </c>
      <c r="I538">
        <f t="shared" si="75"/>
        <v>2029</v>
      </c>
      <c r="J538" s="14">
        <v>44331</v>
      </c>
      <c r="K538" s="14">
        <v>47253</v>
      </c>
      <c r="L538">
        <f t="shared" si="76"/>
        <v>2021</v>
      </c>
      <c r="M538">
        <f t="shared" si="77"/>
        <v>2029</v>
      </c>
      <c r="N538" s="17" t="str">
        <f t="shared" si="78"/>
        <v>05/15/2021 - 05/15/2029</v>
      </c>
      <c r="O538" t="s">
        <v>1824</v>
      </c>
      <c r="P538" t="s">
        <v>768</v>
      </c>
      <c r="Q538" s="391" t="str">
        <f t="shared" si="79"/>
        <v>06/30/2021-05/14/2021</v>
      </c>
    </row>
    <row r="539" spans="1:17">
      <c r="A539" s="18" t="s">
        <v>1666</v>
      </c>
      <c r="B539" s="18" t="s">
        <v>1681</v>
      </c>
      <c r="C539" s="17" t="str">
        <f t="shared" si="72"/>
        <v>07/21/1905 - 10/15/2029</v>
      </c>
      <c r="D539" s="17" t="str">
        <f t="shared" si="80"/>
        <v>10/15/2021 - 10/15/2029</v>
      </c>
      <c r="E539" s="16" t="str">
        <f t="shared" si="73"/>
        <v>Yucaipa</v>
      </c>
      <c r="F539" s="14">
        <v>44377</v>
      </c>
      <c r="G539" s="14">
        <v>47406</v>
      </c>
      <c r="H539">
        <f t="shared" si="74"/>
        <v>2021</v>
      </c>
      <c r="I539">
        <f t="shared" si="75"/>
        <v>2029</v>
      </c>
      <c r="J539" s="14">
        <v>44484</v>
      </c>
      <c r="K539" s="14">
        <v>47406</v>
      </c>
      <c r="L539">
        <f t="shared" si="76"/>
        <v>2021</v>
      </c>
      <c r="M539">
        <f t="shared" si="77"/>
        <v>2029</v>
      </c>
      <c r="N539" s="17" t="str">
        <f t="shared" si="78"/>
        <v>10/15/2021 - 10/15/2029</v>
      </c>
      <c r="O539" t="s">
        <v>1681</v>
      </c>
      <c r="P539" t="s">
        <v>768</v>
      </c>
      <c r="Q539" s="391" t="str">
        <f t="shared" si="79"/>
        <v>06/30/2021-10/14/2021</v>
      </c>
    </row>
    <row r="540" spans="1:17">
      <c r="A540" s="18" t="s">
        <v>1667</v>
      </c>
      <c r="B540" s="18" t="s">
        <v>1681</v>
      </c>
      <c r="C540" s="17" t="str">
        <f t="shared" si="72"/>
        <v>07/21/1905 - 10/15/2029</v>
      </c>
      <c r="D540" s="17" t="str">
        <f t="shared" si="80"/>
        <v>10/15/2021 - 10/15/2029</v>
      </c>
      <c r="E540" s="16" t="str">
        <f t="shared" si="73"/>
        <v>Yucca Valley</v>
      </c>
      <c r="F540" s="14">
        <v>44377</v>
      </c>
      <c r="G540" s="14">
        <v>47406</v>
      </c>
      <c r="H540">
        <f t="shared" si="74"/>
        <v>2021</v>
      </c>
      <c r="I540">
        <f t="shared" si="75"/>
        <v>2029</v>
      </c>
      <c r="J540" s="14">
        <v>44484</v>
      </c>
      <c r="K540" s="14">
        <v>47406</v>
      </c>
      <c r="L540">
        <f t="shared" si="76"/>
        <v>2021</v>
      </c>
      <c r="M540">
        <f t="shared" si="77"/>
        <v>2029</v>
      </c>
      <c r="N540" s="17" t="str">
        <f t="shared" si="78"/>
        <v>10/15/2021 - 10/15/2029</v>
      </c>
      <c r="O540" t="s">
        <v>1681</v>
      </c>
      <c r="P540" t="s">
        <v>768</v>
      </c>
      <c r="Q540" s="391" t="str">
        <f t="shared" si="79"/>
        <v>06/30/2021-10/14/2021</v>
      </c>
    </row>
  </sheetData>
  <phoneticPr fontId="80" type="noConversion"/>
  <conditionalFormatting sqref="L2:L540">
    <cfRule type="expression" dxfId="33" priority="1">
      <formula>$H2=$L2</formula>
    </cfRule>
    <cfRule type="expression" dxfId="32" priority="2">
      <formula>$L2&lt;$H2</formula>
    </cfRule>
  </conditionalFormatting>
  <pageMargins left="0.7" right="0.7" top="0.75" bottom="0.75" header="0.3" footer="0.3"/>
  <pageSetup orientation="portrait" horizontalDpi="90" verticalDpi="9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3">
    <pageSetUpPr fitToPage="1"/>
  </sheetPr>
  <dimension ref="A1:V2433"/>
  <sheetViews>
    <sheetView topLeftCell="C1" zoomScale="80" zoomScaleNormal="80" workbookViewId="0">
      <selection activeCell="E18" sqref="E18"/>
    </sheetView>
  </sheetViews>
  <sheetFormatPr defaultRowHeight="14.4"/>
  <cols>
    <col min="1" max="1" width="33.5546875" customWidth="1"/>
    <col min="2" max="2" width="24.33203125" customWidth="1"/>
    <col min="4" max="4" width="38.33203125" customWidth="1"/>
    <col min="19" max="19" width="12.33203125" customWidth="1"/>
  </cols>
  <sheetData>
    <row r="1" spans="1:22" ht="52.8">
      <c r="A1" s="86" t="s">
        <v>1901</v>
      </c>
      <c r="B1" s="81" t="s">
        <v>1902</v>
      </c>
      <c r="C1" s="81" t="s">
        <v>1903</v>
      </c>
      <c r="D1" s="86" t="s">
        <v>1904</v>
      </c>
      <c r="E1" s="82" t="s">
        <v>1905</v>
      </c>
      <c r="F1" s="82" t="s">
        <v>1906</v>
      </c>
      <c r="G1" s="82" t="s">
        <v>1907</v>
      </c>
      <c r="H1" s="82" t="s">
        <v>1908</v>
      </c>
      <c r="I1" s="87" t="s">
        <v>1909</v>
      </c>
      <c r="J1" s="83" t="s">
        <v>1910</v>
      </c>
      <c r="K1" s="83" t="s">
        <v>1911</v>
      </c>
      <c r="L1" s="83" t="s">
        <v>1912</v>
      </c>
      <c r="M1" s="83" t="s">
        <v>1913</v>
      </c>
      <c r="N1" s="88" t="s">
        <v>1914</v>
      </c>
      <c r="O1" s="84" t="s">
        <v>1915</v>
      </c>
      <c r="P1" s="84" t="s">
        <v>1916</v>
      </c>
      <c r="Q1" s="89" t="s">
        <v>1917</v>
      </c>
      <c r="R1" s="85" t="s">
        <v>1918</v>
      </c>
      <c r="S1" s="85" t="s">
        <v>1919</v>
      </c>
      <c r="T1" s="90" t="s">
        <v>1920</v>
      </c>
      <c r="U1" s="86" t="s">
        <v>1921</v>
      </c>
      <c r="V1" s="86" t="s">
        <v>1922</v>
      </c>
    </row>
    <row r="2" spans="1:22">
      <c r="A2" t="s">
        <v>1116</v>
      </c>
      <c r="B2" s="17" t="str">
        <f>VLOOKUP(A2,'Planning Periods'!$E$2:$N$540,10,FALSE)</f>
        <v>10/15/2021 - 10/15/2029</v>
      </c>
      <c r="C2" s="100">
        <v>2013</v>
      </c>
      <c r="D2" s="92" t="str">
        <f t="shared" ref="D2:D66" si="0">CONCATENATE(A2," ",C2)</f>
        <v>Adelanto 2013</v>
      </c>
      <c r="E2" s="101" t="s">
        <v>1308</v>
      </c>
      <c r="F2" s="101" t="s">
        <v>1308</v>
      </c>
      <c r="G2" s="101" t="s">
        <v>1308</v>
      </c>
      <c r="H2" s="101" t="s">
        <v>1308</v>
      </c>
      <c r="I2" s="102"/>
      <c r="J2" s="103" t="s">
        <v>1308</v>
      </c>
      <c r="K2" s="103" t="s">
        <v>1308</v>
      </c>
      <c r="L2" s="103" t="s">
        <v>1308</v>
      </c>
      <c r="M2" s="103" t="s">
        <v>1308</v>
      </c>
      <c r="N2" s="104"/>
      <c r="O2" s="105" t="s">
        <v>1308</v>
      </c>
      <c r="P2" s="105" t="s">
        <v>1308</v>
      </c>
      <c r="Q2" s="106"/>
      <c r="R2" s="107" t="s">
        <v>1308</v>
      </c>
      <c r="S2" s="107" t="s">
        <v>1308</v>
      </c>
      <c r="T2" s="108" t="s">
        <v>1308</v>
      </c>
      <c r="U2" s="99" t="s">
        <v>1308</v>
      </c>
      <c r="V2" s="99" t="s">
        <v>1308</v>
      </c>
    </row>
    <row r="3" spans="1:22">
      <c r="A3" t="s">
        <v>1116</v>
      </c>
      <c r="B3" s="17" t="str">
        <f>VLOOKUP(A3,'Planning Periods'!$E$2:$N$540,10,FALSE)</f>
        <v>10/15/2021 - 10/15/2029</v>
      </c>
      <c r="C3" s="92">
        <v>2014</v>
      </c>
      <c r="D3" s="92" t="str">
        <f t="shared" si="0"/>
        <v>Adelanto 2014</v>
      </c>
      <c r="E3" s="92" t="s">
        <v>1308</v>
      </c>
      <c r="F3" t="s">
        <v>1308</v>
      </c>
      <c r="G3" t="s">
        <v>1308</v>
      </c>
      <c r="H3" t="s">
        <v>1308</v>
      </c>
      <c r="J3" t="s">
        <v>1308</v>
      </c>
      <c r="K3" t="s">
        <v>1308</v>
      </c>
      <c r="L3" t="s">
        <v>1308</v>
      </c>
      <c r="M3" t="s">
        <v>1308</v>
      </c>
      <c r="O3" t="s">
        <v>1308</v>
      </c>
      <c r="P3" t="s">
        <v>1308</v>
      </c>
      <c r="R3" t="s">
        <v>1308</v>
      </c>
      <c r="S3" t="s">
        <v>1308</v>
      </c>
      <c r="T3" t="s">
        <v>1308</v>
      </c>
      <c r="U3" t="s">
        <v>1308</v>
      </c>
      <c r="V3" t="s">
        <v>1308</v>
      </c>
    </row>
    <row r="4" spans="1:22">
      <c r="A4" t="s">
        <v>1116</v>
      </c>
      <c r="B4" s="17" t="str">
        <f>VLOOKUP(A4,'Planning Periods'!$E$2:$N$540,10,FALSE)</f>
        <v>10/15/2021 - 10/15/2029</v>
      </c>
      <c r="C4" s="92">
        <v>2015</v>
      </c>
      <c r="D4" s="92" t="str">
        <f t="shared" si="0"/>
        <v>Adelanto 2015</v>
      </c>
      <c r="E4" s="92" t="s">
        <v>1308</v>
      </c>
      <c r="F4" t="s">
        <v>1308</v>
      </c>
      <c r="G4" t="s">
        <v>1308</v>
      </c>
      <c r="H4" t="s">
        <v>1308</v>
      </c>
      <c r="J4" t="s">
        <v>1308</v>
      </c>
      <c r="K4" t="s">
        <v>1308</v>
      </c>
      <c r="L4" t="s">
        <v>1308</v>
      </c>
      <c r="M4" t="s">
        <v>1308</v>
      </c>
      <c r="O4" t="s">
        <v>1308</v>
      </c>
      <c r="P4" t="s">
        <v>1308</v>
      </c>
      <c r="R4" t="s">
        <v>1308</v>
      </c>
      <c r="S4" t="s">
        <v>1308</v>
      </c>
      <c r="T4" t="s">
        <v>1308</v>
      </c>
      <c r="U4" t="s">
        <v>1308</v>
      </c>
      <c r="V4" t="s">
        <v>1308</v>
      </c>
    </row>
    <row r="5" spans="1:22" s="97" customFormat="1">
      <c r="A5" t="s">
        <v>1116</v>
      </c>
      <c r="B5" s="17" t="str">
        <f>VLOOKUP(A5,'Planning Periods'!$E$2:$N$540,10,FALSE)</f>
        <v>10/15/2021 - 10/15/2029</v>
      </c>
      <c r="C5" s="92">
        <v>2016</v>
      </c>
      <c r="D5" s="92" t="str">
        <f t="shared" si="0"/>
        <v>Adelanto 2016</v>
      </c>
      <c r="E5" s="92" t="s">
        <v>1308</v>
      </c>
      <c r="F5" t="s">
        <v>1308</v>
      </c>
      <c r="G5" t="s">
        <v>1308</v>
      </c>
      <c r="H5" t="s">
        <v>1308</v>
      </c>
      <c r="I5"/>
      <c r="J5" t="s">
        <v>1308</v>
      </c>
      <c r="K5" t="s">
        <v>1308</v>
      </c>
      <c r="L5" t="s">
        <v>1308</v>
      </c>
      <c r="M5" t="s">
        <v>1308</v>
      </c>
      <c r="N5"/>
      <c r="O5" t="s">
        <v>1308</v>
      </c>
      <c r="P5" t="s">
        <v>1308</v>
      </c>
      <c r="Q5"/>
      <c r="R5" t="s">
        <v>1308</v>
      </c>
      <c r="S5" t="s">
        <v>1308</v>
      </c>
      <c r="T5" t="s">
        <v>1308</v>
      </c>
      <c r="U5" t="s">
        <v>1308</v>
      </c>
      <c r="V5" t="s">
        <v>1308</v>
      </c>
    </row>
    <row r="6" spans="1:22">
      <c r="A6" t="s">
        <v>1116</v>
      </c>
      <c r="B6" s="17" t="str">
        <f>VLOOKUP(A6,'Planning Periods'!$E$2:$N$540,10,FALSE)</f>
        <v>10/15/2021 - 10/15/2029</v>
      </c>
      <c r="C6" s="92">
        <v>2017</v>
      </c>
      <c r="D6" s="92" t="str">
        <f>CONCATENATE(A6," ",C6)</f>
        <v>Adelanto 2017</v>
      </c>
      <c r="E6" s="92" t="s">
        <v>1308</v>
      </c>
      <c r="F6" t="s">
        <v>1308</v>
      </c>
      <c r="G6" t="s">
        <v>1308</v>
      </c>
      <c r="H6" t="s">
        <v>1308</v>
      </c>
      <c r="J6" t="s">
        <v>1308</v>
      </c>
      <c r="K6" t="s">
        <v>1308</v>
      </c>
      <c r="L6" t="s">
        <v>1308</v>
      </c>
      <c r="M6" t="s">
        <v>1308</v>
      </c>
      <c r="O6" t="s">
        <v>1308</v>
      </c>
      <c r="P6" t="s">
        <v>1308</v>
      </c>
      <c r="R6" t="s">
        <v>1308</v>
      </c>
      <c r="S6" t="s">
        <v>1308</v>
      </c>
      <c r="T6" t="s">
        <v>1308</v>
      </c>
      <c r="U6" t="s">
        <v>1308</v>
      </c>
      <c r="V6" t="s">
        <v>1308</v>
      </c>
    </row>
    <row r="7" spans="1:22">
      <c r="A7" s="93" t="s">
        <v>874</v>
      </c>
      <c r="B7" s="17" t="str">
        <f>VLOOKUP(A7,'Planning Periods'!$E$2:$N$540,10,FALSE)</f>
        <v>10/15/2021 - 10/15/2029</v>
      </c>
      <c r="C7" s="100">
        <v>2013</v>
      </c>
      <c r="D7" s="92" t="str">
        <f t="shared" si="0"/>
        <v>Agoura Hills 2013</v>
      </c>
      <c r="E7" s="92" t="s">
        <v>1308</v>
      </c>
      <c r="F7" s="101" t="s">
        <v>1308</v>
      </c>
      <c r="G7" s="101" t="s">
        <v>1308</v>
      </c>
      <c r="H7" s="101" t="s">
        <v>1308</v>
      </c>
      <c r="I7" s="102"/>
      <c r="J7" s="103" t="s">
        <v>1308</v>
      </c>
      <c r="K7" s="103" t="s">
        <v>1308</v>
      </c>
      <c r="L7" s="103" t="s">
        <v>1308</v>
      </c>
      <c r="M7" s="103" t="s">
        <v>1308</v>
      </c>
      <c r="N7" s="104"/>
      <c r="O7" s="105" t="s">
        <v>1308</v>
      </c>
      <c r="P7" s="105" t="s">
        <v>1308</v>
      </c>
      <c r="Q7" s="106"/>
      <c r="R7" s="107" t="s">
        <v>1308</v>
      </c>
      <c r="S7" s="107" t="s">
        <v>1308</v>
      </c>
      <c r="T7" s="108" t="s">
        <v>1308</v>
      </c>
      <c r="U7" s="99" t="s">
        <v>1308</v>
      </c>
      <c r="V7" s="99" t="s">
        <v>1308</v>
      </c>
    </row>
    <row r="8" spans="1:22">
      <c r="A8" s="93" t="s">
        <v>874</v>
      </c>
      <c r="B8" s="17" t="str">
        <f>VLOOKUP(A8,'Planning Periods'!$E$2:$N$540,10,FALSE)</f>
        <v>10/15/2021 - 10/15/2029</v>
      </c>
      <c r="C8" s="92">
        <v>2014</v>
      </c>
      <c r="D8" s="92" t="str">
        <f t="shared" si="0"/>
        <v>Agoura Hills 2014</v>
      </c>
      <c r="E8" s="92">
        <v>31</v>
      </c>
      <c r="F8" s="366">
        <v>0</v>
      </c>
      <c r="G8" s="92">
        <v>0</v>
      </c>
      <c r="H8" s="92">
        <v>0</v>
      </c>
      <c r="I8" s="91"/>
      <c r="J8" s="92">
        <v>19</v>
      </c>
      <c r="K8" s="366">
        <v>0</v>
      </c>
      <c r="L8" s="92">
        <v>0</v>
      </c>
      <c r="M8" s="92">
        <v>0</v>
      </c>
      <c r="N8" s="91"/>
      <c r="O8" s="92">
        <v>20</v>
      </c>
      <c r="P8" s="92">
        <v>0</v>
      </c>
      <c r="Q8" s="91"/>
      <c r="R8" s="92">
        <v>45</v>
      </c>
      <c r="S8" s="92">
        <v>17</v>
      </c>
      <c r="T8" s="91">
        <v>0</v>
      </c>
      <c r="U8" s="92">
        <v>115</v>
      </c>
      <c r="V8" s="92">
        <v>17</v>
      </c>
    </row>
    <row r="9" spans="1:22">
      <c r="A9" s="93" t="s">
        <v>874</v>
      </c>
      <c r="B9" s="17" t="str">
        <f>VLOOKUP(A9,'Planning Periods'!$E$2:$N$540,10,FALSE)</f>
        <v>10/15/2021 - 10/15/2029</v>
      </c>
      <c r="C9" s="92">
        <v>2015</v>
      </c>
      <c r="D9" s="92" t="str">
        <f t="shared" si="0"/>
        <v>Agoura Hills 2015</v>
      </c>
      <c r="E9" s="92">
        <v>31</v>
      </c>
      <c r="F9" s="366">
        <v>0</v>
      </c>
      <c r="G9" s="92">
        <v>0</v>
      </c>
      <c r="H9" s="92">
        <v>0</v>
      </c>
      <c r="I9" s="91"/>
      <c r="J9" s="92">
        <v>19</v>
      </c>
      <c r="K9" s="366">
        <v>0</v>
      </c>
      <c r="L9" s="92">
        <v>0</v>
      </c>
      <c r="M9" s="92">
        <v>0</v>
      </c>
      <c r="N9" s="91"/>
      <c r="O9" s="92">
        <v>20</v>
      </c>
      <c r="P9" s="92">
        <v>0</v>
      </c>
      <c r="Q9" s="91"/>
      <c r="R9" s="92">
        <v>45</v>
      </c>
      <c r="S9" s="92">
        <v>15</v>
      </c>
      <c r="T9" s="91">
        <v>0</v>
      </c>
      <c r="U9" s="92">
        <v>115</v>
      </c>
      <c r="V9" s="92">
        <v>15</v>
      </c>
    </row>
    <row r="10" spans="1:22">
      <c r="A10" s="93" t="s">
        <v>874</v>
      </c>
      <c r="B10" s="17" t="str">
        <f>VLOOKUP(A10,'Planning Periods'!$E$2:$N$540,10,FALSE)</f>
        <v>10/15/2021 - 10/15/2029</v>
      </c>
      <c r="C10" s="92">
        <v>2016</v>
      </c>
      <c r="D10" s="92" t="str">
        <f t="shared" si="0"/>
        <v>Agoura Hills 2016</v>
      </c>
      <c r="E10" s="92">
        <v>31</v>
      </c>
      <c r="F10" s="366">
        <v>0</v>
      </c>
      <c r="G10" s="92">
        <v>0</v>
      </c>
      <c r="H10" s="92">
        <v>0</v>
      </c>
      <c r="I10" s="91"/>
      <c r="J10" s="92">
        <v>19</v>
      </c>
      <c r="K10" s="366">
        <v>0</v>
      </c>
      <c r="L10" s="92">
        <v>0</v>
      </c>
      <c r="M10" s="92">
        <v>0</v>
      </c>
      <c r="N10" s="91"/>
      <c r="O10" s="92">
        <v>20</v>
      </c>
      <c r="P10" s="92">
        <v>0</v>
      </c>
      <c r="Q10" s="91"/>
      <c r="R10" s="92">
        <v>45</v>
      </c>
      <c r="S10" s="92">
        <v>2</v>
      </c>
      <c r="T10" s="91">
        <v>0</v>
      </c>
      <c r="U10" s="92">
        <v>115</v>
      </c>
      <c r="V10" s="92">
        <v>2</v>
      </c>
    </row>
    <row r="11" spans="1:22">
      <c r="A11" s="93" t="s">
        <v>874</v>
      </c>
      <c r="B11" s="17" t="str">
        <f>VLOOKUP(A11,'Planning Periods'!$E$2:$N$540,10,FALSE)</f>
        <v>10/15/2021 - 10/15/2029</v>
      </c>
      <c r="C11" s="92">
        <v>2017</v>
      </c>
      <c r="D11" s="92" t="str">
        <f t="shared" si="0"/>
        <v>Agoura Hills 2017</v>
      </c>
      <c r="E11" s="92">
        <v>31</v>
      </c>
      <c r="F11" s="366">
        <v>0</v>
      </c>
      <c r="G11" s="92">
        <v>0</v>
      </c>
      <c r="H11" s="92">
        <v>0</v>
      </c>
      <c r="I11" s="91"/>
      <c r="J11" s="92">
        <v>19</v>
      </c>
      <c r="K11" s="366">
        <v>0</v>
      </c>
      <c r="L11" s="92">
        <v>0</v>
      </c>
      <c r="M11" s="92">
        <v>0</v>
      </c>
      <c r="N11" s="91"/>
      <c r="O11" s="92">
        <v>20</v>
      </c>
      <c r="P11" s="92">
        <v>0</v>
      </c>
      <c r="Q11" s="91"/>
      <c r="R11" s="92">
        <v>45</v>
      </c>
      <c r="S11" s="92">
        <v>7</v>
      </c>
      <c r="T11" s="91">
        <v>0</v>
      </c>
      <c r="U11" s="92">
        <v>115</v>
      </c>
      <c r="V11" s="92">
        <v>7</v>
      </c>
    </row>
    <row r="12" spans="1:22">
      <c r="A12" s="93" t="s">
        <v>876</v>
      </c>
      <c r="B12" s="17" t="str">
        <f>VLOOKUP(A12,'Planning Periods'!$E$2:$N$540,10,FALSE)</f>
        <v>01/31/2023 - 01/31/2031</v>
      </c>
      <c r="C12" s="92">
        <v>2014</v>
      </c>
      <c r="D12" s="92" t="str">
        <f t="shared" si="0"/>
        <v>Alameda 2014</v>
      </c>
      <c r="E12" s="92" t="s">
        <v>1308</v>
      </c>
      <c r="F12" s="366" t="s">
        <v>1308</v>
      </c>
      <c r="G12" s="92" t="s">
        <v>1308</v>
      </c>
      <c r="H12" s="92" t="s">
        <v>1308</v>
      </c>
      <c r="I12" s="91"/>
      <c r="J12" s="92" t="s">
        <v>1308</v>
      </c>
      <c r="K12" s="366" t="s">
        <v>1308</v>
      </c>
      <c r="L12" s="92" t="s">
        <v>1308</v>
      </c>
      <c r="M12" s="92" t="s">
        <v>1308</v>
      </c>
      <c r="N12" s="91"/>
      <c r="O12" s="92" t="s">
        <v>1308</v>
      </c>
      <c r="P12" s="92" t="s">
        <v>1308</v>
      </c>
      <c r="Q12" s="91"/>
      <c r="R12" s="92" t="s">
        <v>1308</v>
      </c>
      <c r="S12" s="92" t="s">
        <v>1308</v>
      </c>
      <c r="T12" s="91" t="s">
        <v>1308</v>
      </c>
      <c r="U12" s="92" t="s">
        <v>1308</v>
      </c>
      <c r="V12" s="92" t="s">
        <v>1308</v>
      </c>
    </row>
    <row r="13" spans="1:22">
      <c r="A13" s="93" t="s">
        <v>876</v>
      </c>
      <c r="B13" s="17" t="str">
        <f>VLOOKUP(A13,'Planning Periods'!$E$2:$N$540,10,FALSE)</f>
        <v>01/31/2023 - 01/31/2031</v>
      </c>
      <c r="C13" s="92">
        <v>2015</v>
      </c>
      <c r="D13" s="92" t="str">
        <f t="shared" si="0"/>
        <v>Alameda 2015</v>
      </c>
      <c r="E13" s="92">
        <v>444</v>
      </c>
      <c r="F13" s="366">
        <v>19</v>
      </c>
      <c r="G13" s="92">
        <v>19</v>
      </c>
      <c r="H13" s="92">
        <v>0</v>
      </c>
      <c r="I13" s="91"/>
      <c r="J13" s="92">
        <v>248</v>
      </c>
      <c r="K13" s="366">
        <v>22</v>
      </c>
      <c r="L13" s="92">
        <v>22</v>
      </c>
      <c r="M13" s="92">
        <v>0</v>
      </c>
      <c r="N13" s="91"/>
      <c r="O13" s="92">
        <v>283</v>
      </c>
      <c r="P13" s="92">
        <v>14</v>
      </c>
      <c r="Q13" s="91"/>
      <c r="R13" s="92">
        <v>748</v>
      </c>
      <c r="S13" s="92">
        <v>192</v>
      </c>
      <c r="T13" s="91">
        <v>0</v>
      </c>
      <c r="U13" s="92">
        <v>1723</v>
      </c>
      <c r="V13" s="92">
        <v>247</v>
      </c>
    </row>
    <row r="14" spans="1:22">
      <c r="A14" s="94" t="s">
        <v>876</v>
      </c>
      <c r="B14" s="17" t="str">
        <f>VLOOKUP(A14,'Planning Periods'!$E$2:$N$540,10,FALSE)</f>
        <v>01/31/2023 - 01/31/2031</v>
      </c>
      <c r="C14" s="95">
        <v>2016</v>
      </c>
      <c r="D14" s="92" t="str">
        <f t="shared" si="0"/>
        <v>Alameda 2016</v>
      </c>
      <c r="E14" s="92">
        <v>444</v>
      </c>
      <c r="F14" s="96">
        <v>17</v>
      </c>
      <c r="G14" s="95">
        <v>17</v>
      </c>
      <c r="H14" s="95">
        <v>0</v>
      </c>
      <c r="I14" s="97"/>
      <c r="J14" s="95">
        <v>248</v>
      </c>
      <c r="K14" s="96">
        <v>14</v>
      </c>
      <c r="L14" s="95">
        <v>14</v>
      </c>
      <c r="M14" s="95">
        <v>0</v>
      </c>
      <c r="N14" s="97"/>
      <c r="O14" s="95">
        <v>283</v>
      </c>
      <c r="P14" s="95">
        <v>7</v>
      </c>
      <c r="Q14" s="97"/>
      <c r="R14" s="95">
        <v>748</v>
      </c>
      <c r="S14" s="95">
        <v>61</v>
      </c>
      <c r="T14" s="97">
        <v>0</v>
      </c>
      <c r="U14" s="95">
        <v>1723</v>
      </c>
      <c r="V14" s="95">
        <v>99</v>
      </c>
    </row>
    <row r="15" spans="1:22">
      <c r="A15" s="93" t="s">
        <v>876</v>
      </c>
      <c r="B15" s="17" t="str">
        <f>VLOOKUP(A15,'Planning Periods'!$E$2:$N$540,10,FALSE)</f>
        <v>01/31/2023 - 01/31/2031</v>
      </c>
      <c r="C15" s="92">
        <v>2017</v>
      </c>
      <c r="D15" s="92" t="str">
        <f t="shared" si="0"/>
        <v>Alameda 2017</v>
      </c>
      <c r="E15" s="92">
        <v>444</v>
      </c>
      <c r="F15" s="366">
        <v>18</v>
      </c>
      <c r="G15" s="92">
        <v>18</v>
      </c>
      <c r="H15" s="92">
        <v>0</v>
      </c>
      <c r="I15" s="91"/>
      <c r="J15" s="92">
        <v>248</v>
      </c>
      <c r="K15" s="366">
        <v>4</v>
      </c>
      <c r="L15" s="92">
        <v>4</v>
      </c>
      <c r="M15" s="92">
        <v>0</v>
      </c>
      <c r="N15" s="91"/>
      <c r="O15" s="92">
        <v>283</v>
      </c>
      <c r="P15" s="92">
        <v>5</v>
      </c>
      <c r="Q15" s="91"/>
      <c r="R15" s="92">
        <v>748</v>
      </c>
      <c r="S15" s="92">
        <v>66</v>
      </c>
      <c r="T15" s="91">
        <v>0</v>
      </c>
      <c r="U15" s="92">
        <v>1723</v>
      </c>
      <c r="V15" s="92">
        <v>93</v>
      </c>
    </row>
    <row r="16" spans="1:22">
      <c r="A16" s="93" t="s">
        <v>1146</v>
      </c>
      <c r="B16" s="17" t="str">
        <f>VLOOKUP(A16,'Planning Periods'!$E$2:$N$540,10,FALSE)</f>
        <v>01/31/2023 - 01/31/2031</v>
      </c>
      <c r="C16" s="92">
        <v>2014</v>
      </c>
      <c r="D16" s="92" t="str">
        <f t="shared" si="0"/>
        <v>Alameda County - Unincorporated 2014</v>
      </c>
      <c r="E16" s="92">
        <v>430</v>
      </c>
      <c r="F16" s="366">
        <v>0</v>
      </c>
      <c r="G16" s="92">
        <v>0</v>
      </c>
      <c r="H16" s="92">
        <v>0</v>
      </c>
      <c r="I16" s="91"/>
      <c r="J16" s="92">
        <v>227</v>
      </c>
      <c r="K16" s="366">
        <v>3</v>
      </c>
      <c r="L16" s="92">
        <v>0</v>
      </c>
      <c r="M16" s="92">
        <v>3</v>
      </c>
      <c r="N16" s="91"/>
      <c r="O16" s="92">
        <v>295</v>
      </c>
      <c r="P16" s="92">
        <v>14</v>
      </c>
      <c r="Q16" s="91"/>
      <c r="R16" s="92">
        <v>817</v>
      </c>
      <c r="S16" s="92">
        <v>12</v>
      </c>
      <c r="T16" s="91">
        <v>3</v>
      </c>
      <c r="U16" s="92">
        <v>1769</v>
      </c>
      <c r="V16" s="92">
        <v>29</v>
      </c>
    </row>
    <row r="17" spans="1:22">
      <c r="A17" s="93" t="s">
        <v>1146</v>
      </c>
      <c r="B17" s="17" t="str">
        <f>VLOOKUP(A17,'Planning Periods'!$E$2:$N$540,10,FALSE)</f>
        <v>01/31/2023 - 01/31/2031</v>
      </c>
      <c r="C17" s="92">
        <v>2015</v>
      </c>
      <c r="D17" s="92" t="str">
        <f t="shared" si="0"/>
        <v>Alameda County - Unincorporated 2015</v>
      </c>
      <c r="E17" s="92">
        <v>430</v>
      </c>
      <c r="F17" s="366">
        <v>35</v>
      </c>
      <c r="G17" s="92">
        <v>35</v>
      </c>
      <c r="H17" s="92">
        <v>0</v>
      </c>
      <c r="I17" s="91"/>
      <c r="J17" s="92">
        <v>227</v>
      </c>
      <c r="K17" s="366">
        <v>65</v>
      </c>
      <c r="L17" s="92">
        <v>65</v>
      </c>
      <c r="M17" s="92">
        <v>0</v>
      </c>
      <c r="N17" s="91"/>
      <c r="O17" s="92">
        <v>295</v>
      </c>
      <c r="P17" s="92">
        <v>21</v>
      </c>
      <c r="Q17" s="91"/>
      <c r="R17" s="92">
        <v>817</v>
      </c>
      <c r="S17" s="92">
        <v>17</v>
      </c>
      <c r="T17" s="91">
        <v>0</v>
      </c>
      <c r="U17" s="92">
        <v>1769</v>
      </c>
      <c r="V17" s="92">
        <v>138</v>
      </c>
    </row>
    <row r="18" spans="1:22">
      <c r="A18" s="93" t="s">
        <v>1146</v>
      </c>
      <c r="B18" s="17" t="str">
        <f>VLOOKUP(A18,'Planning Periods'!$E$2:$N$540,10,FALSE)</f>
        <v>01/31/2023 - 01/31/2031</v>
      </c>
      <c r="C18" s="92">
        <v>2016</v>
      </c>
      <c r="D18" s="92" t="str">
        <f t="shared" si="0"/>
        <v>Alameda County - Unincorporated 2016</v>
      </c>
      <c r="E18" s="92">
        <v>430</v>
      </c>
      <c r="F18" s="366">
        <v>85</v>
      </c>
      <c r="G18" s="92">
        <v>85</v>
      </c>
      <c r="H18" s="92">
        <v>0</v>
      </c>
      <c r="I18" s="91"/>
      <c r="J18" s="92">
        <v>227</v>
      </c>
      <c r="K18" s="366">
        <v>8</v>
      </c>
      <c r="L18" s="92">
        <v>8</v>
      </c>
      <c r="M18" s="92">
        <v>0</v>
      </c>
      <c r="N18" s="91"/>
      <c r="O18" s="92">
        <v>295</v>
      </c>
      <c r="P18" s="92">
        <v>0</v>
      </c>
      <c r="Q18" s="91"/>
      <c r="R18" s="92">
        <v>817</v>
      </c>
      <c r="S18" s="92">
        <v>9</v>
      </c>
      <c r="T18" s="91">
        <v>0</v>
      </c>
      <c r="U18" s="92">
        <v>1769</v>
      </c>
      <c r="V18" s="92">
        <v>102</v>
      </c>
    </row>
    <row r="19" spans="1:22">
      <c r="A19" s="93" t="s">
        <v>1146</v>
      </c>
      <c r="B19" s="17" t="str">
        <f>VLOOKUP(A19,'Planning Periods'!$E$2:$N$540,10,FALSE)</f>
        <v>01/31/2023 - 01/31/2031</v>
      </c>
      <c r="C19" s="92">
        <v>2017</v>
      </c>
      <c r="D19" s="92" t="str">
        <f t="shared" si="0"/>
        <v>Alameda County - Unincorporated 2017</v>
      </c>
      <c r="E19" s="92">
        <v>430</v>
      </c>
      <c r="F19" s="366">
        <v>0</v>
      </c>
      <c r="G19" s="92">
        <v>0</v>
      </c>
      <c r="H19" s="92">
        <v>0</v>
      </c>
      <c r="I19" s="91"/>
      <c r="J19" s="92">
        <v>227</v>
      </c>
      <c r="K19" s="366">
        <v>3</v>
      </c>
      <c r="L19" s="92">
        <v>0</v>
      </c>
      <c r="M19" s="92">
        <v>3</v>
      </c>
      <c r="N19" s="91"/>
      <c r="O19" s="92">
        <v>295</v>
      </c>
      <c r="P19" s="92">
        <v>0</v>
      </c>
      <c r="Q19" s="91"/>
      <c r="R19" s="92">
        <v>817</v>
      </c>
      <c r="S19" s="92">
        <v>32</v>
      </c>
      <c r="T19" s="91">
        <v>3</v>
      </c>
      <c r="U19" s="92">
        <v>1769</v>
      </c>
      <c r="V19" s="92">
        <v>35</v>
      </c>
    </row>
    <row r="20" spans="1:22">
      <c r="A20" s="93" t="s">
        <v>1147</v>
      </c>
      <c r="B20" s="17" t="str">
        <f>VLOOKUP(A20,'Planning Periods'!$E$2:$N$540,10,FALSE)</f>
        <v>01/31/2023 - 01/31/2031</v>
      </c>
      <c r="C20" s="92">
        <v>2014</v>
      </c>
      <c r="D20" s="92" t="str">
        <f t="shared" si="0"/>
        <v>Albany 2014</v>
      </c>
      <c r="E20" s="92" t="s">
        <v>1308</v>
      </c>
      <c r="F20" s="366" t="s">
        <v>1308</v>
      </c>
      <c r="G20" s="92" t="s">
        <v>1308</v>
      </c>
      <c r="H20" s="92" t="s">
        <v>1308</v>
      </c>
      <c r="I20" s="91"/>
      <c r="J20" s="92" t="s">
        <v>1308</v>
      </c>
      <c r="K20" s="366" t="s">
        <v>1308</v>
      </c>
      <c r="L20" s="92" t="s">
        <v>1308</v>
      </c>
      <c r="M20" s="92" t="s">
        <v>1308</v>
      </c>
      <c r="N20" s="91"/>
      <c r="O20" s="92" t="s">
        <v>1308</v>
      </c>
      <c r="P20" s="92" t="s">
        <v>1308</v>
      </c>
      <c r="Q20" s="91"/>
      <c r="R20" s="92" t="s">
        <v>1308</v>
      </c>
      <c r="S20" s="92" t="s">
        <v>1308</v>
      </c>
      <c r="T20" s="91" t="s">
        <v>1308</v>
      </c>
      <c r="U20" s="92" t="s">
        <v>1308</v>
      </c>
      <c r="V20" s="92" t="s">
        <v>1308</v>
      </c>
    </row>
    <row r="21" spans="1:22">
      <c r="A21" s="93" t="s">
        <v>1147</v>
      </c>
      <c r="B21" s="17" t="str">
        <f>VLOOKUP(A21,'Planning Periods'!$E$2:$N$540,10,FALSE)</f>
        <v>01/31/2023 - 01/31/2031</v>
      </c>
      <c r="C21" s="92">
        <v>2015</v>
      </c>
      <c r="D21" s="92" t="str">
        <f t="shared" si="0"/>
        <v>Albany 2015</v>
      </c>
      <c r="E21" s="92" t="s">
        <v>1308</v>
      </c>
      <c r="F21" s="366" t="s">
        <v>1308</v>
      </c>
      <c r="G21" s="92" t="s">
        <v>1308</v>
      </c>
      <c r="H21" s="92" t="s">
        <v>1308</v>
      </c>
      <c r="I21" s="91"/>
      <c r="J21" s="92" t="s">
        <v>1308</v>
      </c>
      <c r="K21" s="366" t="s">
        <v>1308</v>
      </c>
      <c r="L21" s="92" t="s">
        <v>1308</v>
      </c>
      <c r="M21" s="92" t="s">
        <v>1308</v>
      </c>
      <c r="N21" s="91"/>
      <c r="O21" s="92" t="s">
        <v>1308</v>
      </c>
      <c r="P21" s="92" t="s">
        <v>1308</v>
      </c>
      <c r="Q21" s="91"/>
      <c r="R21" s="92" t="s">
        <v>1308</v>
      </c>
      <c r="S21" s="92" t="s">
        <v>1308</v>
      </c>
      <c r="T21" s="91" t="s">
        <v>1308</v>
      </c>
      <c r="U21" s="92" t="s">
        <v>1308</v>
      </c>
      <c r="V21" s="92" t="s">
        <v>1308</v>
      </c>
    </row>
    <row r="22" spans="1:22">
      <c r="A22" s="93" t="s">
        <v>1147</v>
      </c>
      <c r="B22" s="17" t="str">
        <f>VLOOKUP(A22,'Planning Periods'!$E$2:$N$540,10,FALSE)</f>
        <v>01/31/2023 - 01/31/2031</v>
      </c>
      <c r="C22" s="92">
        <v>2016</v>
      </c>
      <c r="D22" s="92" t="str">
        <f t="shared" si="0"/>
        <v>Albany 2016</v>
      </c>
      <c r="E22" s="92">
        <v>80</v>
      </c>
      <c r="F22" s="366">
        <v>0</v>
      </c>
      <c r="G22" s="92">
        <v>0</v>
      </c>
      <c r="H22" s="92">
        <v>0</v>
      </c>
      <c r="I22" s="91"/>
      <c r="J22" s="92">
        <v>53</v>
      </c>
      <c r="K22" s="366">
        <v>0</v>
      </c>
      <c r="L22" s="92">
        <v>0</v>
      </c>
      <c r="M22" s="92">
        <v>0</v>
      </c>
      <c r="N22" s="91"/>
      <c r="O22" s="92">
        <v>57</v>
      </c>
      <c r="P22" s="92">
        <v>0</v>
      </c>
      <c r="Q22" s="91"/>
      <c r="R22" s="92">
        <v>145</v>
      </c>
      <c r="S22" s="92">
        <v>186</v>
      </c>
      <c r="T22" s="91">
        <v>0</v>
      </c>
      <c r="U22" s="92">
        <v>335</v>
      </c>
      <c r="V22" s="92">
        <v>186</v>
      </c>
    </row>
    <row r="23" spans="1:22">
      <c r="A23" s="93" t="s">
        <v>1147</v>
      </c>
      <c r="B23" s="17" t="str">
        <f>VLOOKUP(A23,'Planning Periods'!$E$2:$N$540,10,FALSE)</f>
        <v>01/31/2023 - 01/31/2031</v>
      </c>
      <c r="C23" s="92">
        <v>2017</v>
      </c>
      <c r="D23" s="92" t="str">
        <f t="shared" si="0"/>
        <v>Albany 2017</v>
      </c>
      <c r="E23" s="92">
        <v>80</v>
      </c>
      <c r="F23" s="366">
        <v>0</v>
      </c>
      <c r="G23" s="92">
        <v>0</v>
      </c>
      <c r="H23" s="92">
        <v>0</v>
      </c>
      <c r="I23" s="91"/>
      <c r="J23" s="92">
        <v>53</v>
      </c>
      <c r="K23" s="366">
        <v>0</v>
      </c>
      <c r="L23" s="92">
        <v>0</v>
      </c>
      <c r="M23" s="92">
        <v>0</v>
      </c>
      <c r="N23" s="91"/>
      <c r="O23" s="92">
        <v>57</v>
      </c>
      <c r="P23" s="92">
        <v>4</v>
      </c>
      <c r="Q23" s="91"/>
      <c r="R23" s="92">
        <v>145</v>
      </c>
      <c r="S23" s="92">
        <v>8</v>
      </c>
      <c r="T23" s="91">
        <v>0</v>
      </c>
      <c r="U23" s="92">
        <v>335</v>
      </c>
      <c r="V23" s="92">
        <v>12</v>
      </c>
    </row>
    <row r="24" spans="1:22">
      <c r="A24" s="93" t="s">
        <v>1081</v>
      </c>
      <c r="B24" s="17" t="str">
        <f>VLOOKUP(A24,'Planning Periods'!$E$2:$N$540,10,FALSE)</f>
        <v>10/15/2021 - 10/15/2029</v>
      </c>
      <c r="C24" s="92">
        <v>2013</v>
      </c>
      <c r="D24" s="92" t="str">
        <f t="shared" si="0"/>
        <v>Alhambra 2013</v>
      </c>
      <c r="E24" s="92">
        <v>380</v>
      </c>
      <c r="F24" s="366">
        <v>0</v>
      </c>
      <c r="G24" s="92">
        <v>0</v>
      </c>
      <c r="H24" s="92">
        <v>0</v>
      </c>
      <c r="I24" s="91"/>
      <c r="J24" s="92">
        <v>224</v>
      </c>
      <c r="K24" s="366">
        <v>0</v>
      </c>
      <c r="L24" s="92">
        <v>0</v>
      </c>
      <c r="M24" s="92">
        <v>0</v>
      </c>
      <c r="N24" s="91"/>
      <c r="O24" s="92">
        <v>246</v>
      </c>
      <c r="P24" s="92">
        <v>1</v>
      </c>
      <c r="Q24" s="91"/>
      <c r="R24" s="92">
        <v>642</v>
      </c>
      <c r="S24" s="92">
        <v>174</v>
      </c>
      <c r="T24" s="91">
        <v>0</v>
      </c>
      <c r="U24" s="92">
        <v>1492</v>
      </c>
      <c r="V24" s="92">
        <v>175</v>
      </c>
    </row>
    <row r="25" spans="1:22">
      <c r="A25" s="93" t="s">
        <v>1081</v>
      </c>
      <c r="B25" s="17" t="str">
        <f>VLOOKUP(A25,'Planning Periods'!$E$2:$N$540,10,FALSE)</f>
        <v>10/15/2021 - 10/15/2029</v>
      </c>
      <c r="C25" s="92">
        <v>2014</v>
      </c>
      <c r="D25" s="92" t="str">
        <f t="shared" si="0"/>
        <v>Alhambra 2014</v>
      </c>
      <c r="E25" s="92">
        <v>380</v>
      </c>
      <c r="F25" s="366">
        <v>0</v>
      </c>
      <c r="G25" s="92">
        <v>0</v>
      </c>
      <c r="H25" s="92">
        <v>0</v>
      </c>
      <c r="I25" s="91"/>
      <c r="J25" s="92">
        <v>224</v>
      </c>
      <c r="K25" s="366">
        <v>8</v>
      </c>
      <c r="L25" s="92">
        <v>8</v>
      </c>
      <c r="M25" s="92">
        <v>0</v>
      </c>
      <c r="N25" s="91"/>
      <c r="O25" s="92">
        <v>246</v>
      </c>
      <c r="P25" s="92">
        <v>3</v>
      </c>
      <c r="Q25" s="91"/>
      <c r="R25" s="92">
        <v>642</v>
      </c>
      <c r="S25" s="92">
        <v>29</v>
      </c>
      <c r="T25" s="91">
        <v>0</v>
      </c>
      <c r="U25" s="92">
        <v>1492</v>
      </c>
      <c r="V25" s="92">
        <v>40</v>
      </c>
    </row>
    <row r="26" spans="1:22">
      <c r="A26" s="93" t="s">
        <v>1081</v>
      </c>
      <c r="B26" s="17" t="str">
        <f>VLOOKUP(A26,'Planning Periods'!$E$2:$N$540,10,FALSE)</f>
        <v>10/15/2021 - 10/15/2029</v>
      </c>
      <c r="C26" s="92">
        <v>2015</v>
      </c>
      <c r="D26" s="92" t="str">
        <f t="shared" si="0"/>
        <v>Alhambra 2015</v>
      </c>
      <c r="E26" s="92">
        <v>380</v>
      </c>
      <c r="F26" s="366">
        <v>0</v>
      </c>
      <c r="G26" s="92">
        <v>0</v>
      </c>
      <c r="H26" s="92">
        <v>0</v>
      </c>
      <c r="I26" s="91"/>
      <c r="J26" s="92">
        <v>224</v>
      </c>
      <c r="K26" s="366">
        <v>0</v>
      </c>
      <c r="L26" s="92">
        <v>0</v>
      </c>
      <c r="M26" s="92">
        <v>0</v>
      </c>
      <c r="N26" s="91"/>
      <c r="O26" s="92">
        <v>246</v>
      </c>
      <c r="P26" s="92">
        <v>0</v>
      </c>
      <c r="Q26" s="91"/>
      <c r="R26" s="92">
        <v>642</v>
      </c>
      <c r="S26" s="92">
        <v>0</v>
      </c>
      <c r="T26" s="91">
        <v>0</v>
      </c>
      <c r="U26" s="92">
        <v>1492</v>
      </c>
      <c r="V26" s="92">
        <v>0</v>
      </c>
    </row>
    <row r="27" spans="1:22">
      <c r="A27" s="93" t="s">
        <v>1081</v>
      </c>
      <c r="B27" s="17" t="str">
        <f>VLOOKUP(A27,'Planning Periods'!$E$2:$N$540,10,FALSE)</f>
        <v>10/15/2021 - 10/15/2029</v>
      </c>
      <c r="C27" s="92">
        <v>2016</v>
      </c>
      <c r="D27" s="92" t="str">
        <f t="shared" si="0"/>
        <v>Alhambra 2016</v>
      </c>
      <c r="E27" s="92">
        <v>380</v>
      </c>
      <c r="F27" s="366">
        <v>0</v>
      </c>
      <c r="G27" s="92">
        <v>0</v>
      </c>
      <c r="H27" s="92">
        <v>0</v>
      </c>
      <c r="I27" s="91"/>
      <c r="J27" s="92">
        <v>224</v>
      </c>
      <c r="K27" s="366">
        <v>0</v>
      </c>
      <c r="L27" s="92">
        <v>0</v>
      </c>
      <c r="M27" s="92">
        <v>0</v>
      </c>
      <c r="N27" s="91"/>
      <c r="O27" s="92">
        <v>246</v>
      </c>
      <c r="P27" s="92">
        <v>0</v>
      </c>
      <c r="Q27" s="91"/>
      <c r="R27" s="92">
        <v>642</v>
      </c>
      <c r="S27" s="92">
        <v>38</v>
      </c>
      <c r="T27" s="91">
        <v>0</v>
      </c>
      <c r="U27" s="92">
        <v>1492</v>
      </c>
      <c r="V27" s="92">
        <v>38</v>
      </c>
    </row>
    <row r="28" spans="1:22">
      <c r="A28" s="93" t="s">
        <v>1081</v>
      </c>
      <c r="B28" s="17" t="str">
        <f>VLOOKUP(A28,'Planning Periods'!$E$2:$N$540,10,FALSE)</f>
        <v>10/15/2021 - 10/15/2029</v>
      </c>
      <c r="C28" s="92">
        <v>2017</v>
      </c>
      <c r="D28" s="92" t="str">
        <f t="shared" si="0"/>
        <v>Alhambra 2017</v>
      </c>
      <c r="E28" s="92">
        <v>380</v>
      </c>
      <c r="F28" s="366">
        <v>0</v>
      </c>
      <c r="G28" s="92">
        <v>0</v>
      </c>
      <c r="H28" s="92">
        <v>0</v>
      </c>
      <c r="I28" s="91"/>
      <c r="J28" s="92">
        <v>224</v>
      </c>
      <c r="K28" s="366">
        <v>0</v>
      </c>
      <c r="L28" s="92">
        <v>0</v>
      </c>
      <c r="M28" s="92">
        <v>0</v>
      </c>
      <c r="N28" s="91"/>
      <c r="O28" s="92">
        <v>246</v>
      </c>
      <c r="P28" s="92">
        <v>0</v>
      </c>
      <c r="Q28" s="91"/>
      <c r="R28" s="92">
        <v>642</v>
      </c>
      <c r="S28" s="92">
        <v>74</v>
      </c>
      <c r="T28" s="91">
        <v>0</v>
      </c>
      <c r="U28" s="92">
        <v>1492</v>
      </c>
      <c r="V28" s="92">
        <v>74</v>
      </c>
    </row>
    <row r="29" spans="1:22">
      <c r="A29" s="93" t="s">
        <v>1302</v>
      </c>
      <c r="B29" s="17" t="str">
        <f>VLOOKUP(A29,'Planning Periods'!$E$2:$N$540,10,FALSE)</f>
        <v>10/15/2021 - 10/15/2029</v>
      </c>
      <c r="C29" s="92">
        <v>2013</v>
      </c>
      <c r="D29" s="92" t="str">
        <f t="shared" si="0"/>
        <v>Aliso Viejo 2013</v>
      </c>
      <c r="E29" s="92" t="s">
        <v>1308</v>
      </c>
      <c r="F29" s="366" t="s">
        <v>1308</v>
      </c>
      <c r="G29" s="92" t="s">
        <v>1308</v>
      </c>
      <c r="H29" s="92" t="s">
        <v>1308</v>
      </c>
      <c r="I29" s="91"/>
      <c r="J29" s="92" t="s">
        <v>1308</v>
      </c>
      <c r="K29" s="366" t="s">
        <v>1308</v>
      </c>
      <c r="L29" s="92" t="s">
        <v>1308</v>
      </c>
      <c r="M29" s="92" t="s">
        <v>1308</v>
      </c>
      <c r="N29" s="91"/>
      <c r="O29" s="92" t="s">
        <v>1308</v>
      </c>
      <c r="P29" s="92" t="s">
        <v>1308</v>
      </c>
      <c r="Q29" s="91"/>
      <c r="R29" s="92" t="s">
        <v>1308</v>
      </c>
      <c r="S29" s="92" t="s">
        <v>1308</v>
      </c>
      <c r="T29" s="91" t="s">
        <v>1308</v>
      </c>
      <c r="U29" s="92" t="s">
        <v>1308</v>
      </c>
      <c r="V29" s="92" t="s">
        <v>1308</v>
      </c>
    </row>
    <row r="30" spans="1:22">
      <c r="A30" s="93" t="s">
        <v>1302</v>
      </c>
      <c r="B30" s="17" t="str">
        <f>VLOOKUP(A30,'Planning Periods'!$E$2:$N$540,10,FALSE)</f>
        <v>10/15/2021 - 10/15/2029</v>
      </c>
      <c r="C30" s="92">
        <v>2014</v>
      </c>
      <c r="D30" s="92" t="str">
        <f t="shared" si="0"/>
        <v>Aliso Viejo 2014</v>
      </c>
      <c r="E30" s="92">
        <v>9</v>
      </c>
      <c r="F30" s="366">
        <v>0</v>
      </c>
      <c r="G30" s="92">
        <v>0</v>
      </c>
      <c r="H30" s="92">
        <v>0</v>
      </c>
      <c r="I30" s="91"/>
      <c r="J30" s="92">
        <v>7</v>
      </c>
      <c r="K30" s="366">
        <v>0</v>
      </c>
      <c r="L30" s="92">
        <v>0</v>
      </c>
      <c r="M30" s="92">
        <v>0</v>
      </c>
      <c r="N30" s="91"/>
      <c r="O30" s="92">
        <v>7</v>
      </c>
      <c r="P30" s="92">
        <v>1</v>
      </c>
      <c r="Q30" s="91"/>
      <c r="R30" s="92">
        <v>16</v>
      </c>
      <c r="S30" s="92">
        <v>0</v>
      </c>
      <c r="T30" s="91">
        <v>0</v>
      </c>
      <c r="U30" s="92">
        <v>39</v>
      </c>
      <c r="V30" s="92">
        <v>1</v>
      </c>
    </row>
    <row r="31" spans="1:22">
      <c r="A31" s="93" t="s">
        <v>1302</v>
      </c>
      <c r="B31" s="17" t="str">
        <f>VLOOKUP(A31,'Planning Periods'!$E$2:$N$540,10,FALSE)</f>
        <v>10/15/2021 - 10/15/2029</v>
      </c>
      <c r="C31" s="92">
        <v>2015</v>
      </c>
      <c r="D31" s="92" t="str">
        <f t="shared" si="0"/>
        <v>Aliso Viejo 2015</v>
      </c>
      <c r="E31" s="92">
        <v>9</v>
      </c>
      <c r="F31" s="366">
        <v>33</v>
      </c>
      <c r="G31" s="92">
        <v>33</v>
      </c>
      <c r="H31" s="92">
        <v>0</v>
      </c>
      <c r="I31" s="91"/>
      <c r="J31" s="92">
        <v>7</v>
      </c>
      <c r="K31" s="366">
        <v>187</v>
      </c>
      <c r="L31" s="92">
        <v>187</v>
      </c>
      <c r="M31" s="92">
        <v>0</v>
      </c>
      <c r="N31" s="91"/>
      <c r="O31" s="92">
        <v>7</v>
      </c>
      <c r="P31" s="92">
        <v>419</v>
      </c>
      <c r="Q31" s="91"/>
      <c r="R31" s="92">
        <v>16</v>
      </c>
      <c r="S31" s="92">
        <v>0</v>
      </c>
      <c r="T31" s="91">
        <v>0</v>
      </c>
      <c r="U31" s="92">
        <v>39</v>
      </c>
      <c r="V31" s="92">
        <v>639</v>
      </c>
    </row>
    <row r="32" spans="1:22">
      <c r="A32" s="93" t="s">
        <v>1302</v>
      </c>
      <c r="B32" s="17" t="str">
        <f>VLOOKUP(A32,'Planning Periods'!$E$2:$N$540,10,FALSE)</f>
        <v>10/15/2021 - 10/15/2029</v>
      </c>
      <c r="C32" s="92">
        <v>2016</v>
      </c>
      <c r="D32" s="92" t="str">
        <f t="shared" si="0"/>
        <v>Aliso Viejo 2016</v>
      </c>
      <c r="E32" s="92">
        <v>9</v>
      </c>
      <c r="F32" s="366">
        <v>50</v>
      </c>
      <c r="G32" s="92">
        <v>50</v>
      </c>
      <c r="H32" s="92">
        <v>0</v>
      </c>
      <c r="I32" s="91"/>
      <c r="J32" s="92">
        <v>7</v>
      </c>
      <c r="K32" s="366">
        <v>148</v>
      </c>
      <c r="L32" s="92">
        <v>148</v>
      </c>
      <c r="M32" s="92">
        <v>0</v>
      </c>
      <c r="N32" s="91"/>
      <c r="O32" s="92">
        <v>7</v>
      </c>
      <c r="P32" s="92">
        <v>4</v>
      </c>
      <c r="Q32" s="91"/>
      <c r="R32" s="92">
        <v>16</v>
      </c>
      <c r="S32" s="92">
        <v>0</v>
      </c>
      <c r="T32" s="91">
        <v>0</v>
      </c>
      <c r="U32" s="92">
        <v>39</v>
      </c>
      <c r="V32" s="92">
        <v>202</v>
      </c>
    </row>
    <row r="33" spans="1:22">
      <c r="A33" s="93" t="s">
        <v>1302</v>
      </c>
      <c r="B33" s="17" t="str">
        <f>VLOOKUP(A33,'Planning Periods'!$E$2:$N$540,10,FALSE)</f>
        <v>10/15/2021 - 10/15/2029</v>
      </c>
      <c r="C33" s="92">
        <v>2017</v>
      </c>
      <c r="D33" s="92" t="str">
        <f t="shared" si="0"/>
        <v>Aliso Viejo 2017</v>
      </c>
      <c r="E33" s="92">
        <v>9</v>
      </c>
      <c r="F33" s="366">
        <v>0</v>
      </c>
      <c r="G33" s="92">
        <v>0</v>
      </c>
      <c r="H33" s="92">
        <v>0</v>
      </c>
      <c r="I33" s="91"/>
      <c r="J33" s="92">
        <v>7</v>
      </c>
      <c r="K33" s="366">
        <v>0</v>
      </c>
      <c r="L33" s="92">
        <v>0</v>
      </c>
      <c r="M33" s="92">
        <v>0</v>
      </c>
      <c r="N33" s="91"/>
      <c r="O33" s="92">
        <v>7</v>
      </c>
      <c r="P33" s="92">
        <v>0</v>
      </c>
      <c r="Q33" s="91"/>
      <c r="R33" s="92">
        <v>16</v>
      </c>
      <c r="S33" s="92">
        <v>0</v>
      </c>
      <c r="T33" s="91">
        <v>0</v>
      </c>
      <c r="U33" s="92">
        <v>39</v>
      </c>
      <c r="V33" s="92">
        <v>0</v>
      </c>
    </row>
    <row r="34" spans="1:22">
      <c r="A34" s="93" t="s">
        <v>1219</v>
      </c>
      <c r="B34" s="17" t="str">
        <f>VLOOKUP(A34,'Planning Periods'!$E$2:$N$540,10,FALSE)</f>
        <v>08/31/2019 - 08/31/2024</v>
      </c>
      <c r="C34" s="92">
        <v>2014</v>
      </c>
      <c r="D34" s="92" t="str">
        <f t="shared" si="0"/>
        <v>Alpine County - Unincorporated 2014</v>
      </c>
      <c r="E34" s="92">
        <v>7</v>
      </c>
      <c r="F34" s="366">
        <v>0</v>
      </c>
      <c r="G34" s="92">
        <v>0</v>
      </c>
      <c r="H34" s="92">
        <v>0</v>
      </c>
      <c r="I34" s="91"/>
      <c r="J34" s="92">
        <v>6</v>
      </c>
      <c r="K34" s="366">
        <v>0</v>
      </c>
      <c r="L34" s="92">
        <v>0</v>
      </c>
      <c r="M34" s="92">
        <v>0</v>
      </c>
      <c r="N34" s="91"/>
      <c r="O34" s="92">
        <v>6</v>
      </c>
      <c r="P34" s="92">
        <v>1</v>
      </c>
      <c r="Q34" s="91"/>
      <c r="R34" s="92">
        <v>11</v>
      </c>
      <c r="S34" s="92">
        <v>1</v>
      </c>
      <c r="T34" s="91">
        <v>0</v>
      </c>
      <c r="U34" s="92">
        <v>30</v>
      </c>
      <c r="V34" s="92">
        <v>2</v>
      </c>
    </row>
    <row r="35" spans="1:22">
      <c r="A35" s="93" t="s">
        <v>1219</v>
      </c>
      <c r="B35" s="17" t="str">
        <f>VLOOKUP(A35,'Planning Periods'!$E$2:$N$540,10,FALSE)</f>
        <v>08/31/2019 - 08/31/2024</v>
      </c>
      <c r="C35" s="92">
        <v>2015</v>
      </c>
      <c r="D35" s="92" t="str">
        <f t="shared" si="0"/>
        <v>Alpine County - Unincorporated 2015</v>
      </c>
      <c r="E35" s="92">
        <v>7</v>
      </c>
      <c r="F35" s="366">
        <v>0</v>
      </c>
      <c r="G35" s="92">
        <v>0</v>
      </c>
      <c r="H35" s="92">
        <v>0</v>
      </c>
      <c r="I35" s="91"/>
      <c r="J35" s="92">
        <v>6</v>
      </c>
      <c r="K35" s="366">
        <v>0</v>
      </c>
      <c r="L35" s="92">
        <v>0</v>
      </c>
      <c r="M35" s="92">
        <v>0</v>
      </c>
      <c r="N35" s="91"/>
      <c r="O35" s="92">
        <v>6</v>
      </c>
      <c r="P35" s="92">
        <v>0</v>
      </c>
      <c r="Q35" s="91"/>
      <c r="R35" s="92">
        <v>11</v>
      </c>
      <c r="S35" s="92">
        <v>4</v>
      </c>
      <c r="T35" s="91">
        <v>0</v>
      </c>
      <c r="U35" s="92">
        <v>30</v>
      </c>
      <c r="V35" s="92">
        <v>4</v>
      </c>
    </row>
    <row r="36" spans="1:22">
      <c r="A36" s="93" t="s">
        <v>1219</v>
      </c>
      <c r="B36" s="17" t="str">
        <f>VLOOKUP(A36,'Planning Periods'!$E$2:$N$540,10,FALSE)</f>
        <v>08/31/2019 - 08/31/2024</v>
      </c>
      <c r="C36" s="92">
        <v>2016</v>
      </c>
      <c r="D36" s="92" t="str">
        <f t="shared" si="0"/>
        <v>Alpine County - Unincorporated 2016</v>
      </c>
      <c r="E36" s="92">
        <v>7</v>
      </c>
      <c r="F36" s="366">
        <v>0</v>
      </c>
      <c r="G36" s="92">
        <v>0</v>
      </c>
      <c r="H36" s="92">
        <v>0</v>
      </c>
      <c r="I36" s="91"/>
      <c r="J36" s="92">
        <v>6</v>
      </c>
      <c r="K36" s="366">
        <v>0</v>
      </c>
      <c r="L36" s="92">
        <v>0</v>
      </c>
      <c r="M36" s="92">
        <v>0</v>
      </c>
      <c r="N36" s="91"/>
      <c r="O36" s="92">
        <v>6</v>
      </c>
      <c r="P36" s="92">
        <v>0</v>
      </c>
      <c r="Q36" s="91"/>
      <c r="R36" s="92">
        <v>11</v>
      </c>
      <c r="S36" s="92">
        <v>2</v>
      </c>
      <c r="T36" s="91">
        <v>0</v>
      </c>
      <c r="U36" s="92">
        <v>30</v>
      </c>
      <c r="V36" s="92">
        <v>2</v>
      </c>
    </row>
    <row r="37" spans="1:22">
      <c r="A37" s="93" t="s">
        <v>1219</v>
      </c>
      <c r="B37" s="17" t="str">
        <f>VLOOKUP(A37,'Planning Periods'!$E$2:$N$540,10,FALSE)</f>
        <v>08/31/2019 - 08/31/2024</v>
      </c>
      <c r="C37" s="92">
        <v>2017</v>
      </c>
      <c r="D37" s="92" t="str">
        <f t="shared" si="0"/>
        <v>Alpine County - Unincorporated 2017</v>
      </c>
      <c r="E37" s="92">
        <v>7</v>
      </c>
      <c r="F37" s="366">
        <v>0</v>
      </c>
      <c r="G37" s="92">
        <v>0</v>
      </c>
      <c r="H37" s="92">
        <v>0</v>
      </c>
      <c r="I37" s="91"/>
      <c r="J37" s="92">
        <v>6</v>
      </c>
      <c r="K37" s="366">
        <v>2</v>
      </c>
      <c r="L37" s="92">
        <v>0</v>
      </c>
      <c r="M37" s="92">
        <v>2</v>
      </c>
      <c r="N37" s="91"/>
      <c r="O37" s="92">
        <v>6</v>
      </c>
      <c r="P37" s="92">
        <v>3</v>
      </c>
      <c r="Q37" s="91"/>
      <c r="R37" s="92">
        <v>11</v>
      </c>
      <c r="S37" s="92">
        <v>3</v>
      </c>
      <c r="T37" s="91">
        <v>2</v>
      </c>
      <c r="U37" s="92">
        <v>30</v>
      </c>
      <c r="V37" s="92">
        <v>8</v>
      </c>
    </row>
    <row r="38" spans="1:22">
      <c r="A38" t="s">
        <v>1218</v>
      </c>
      <c r="B38" s="17" t="str">
        <f>VLOOKUP(A38,'Planning Periods'!$E$2:$N$540,10,FALSE)</f>
        <v>08/31/2019 - 08/31/2024</v>
      </c>
      <c r="C38" s="92">
        <v>2014</v>
      </c>
      <c r="D38" s="92" t="str">
        <f t="shared" si="0"/>
        <v>Alturas 2014</v>
      </c>
      <c r="E38" s="366" t="s">
        <v>1308</v>
      </c>
      <c r="F38" s="366" t="s">
        <v>1308</v>
      </c>
      <c r="G38" s="366" t="s">
        <v>1308</v>
      </c>
      <c r="H38" s="366" t="s">
        <v>1308</v>
      </c>
      <c r="I38" s="366">
        <v>0</v>
      </c>
      <c r="J38" s="366" t="s">
        <v>1308</v>
      </c>
      <c r="K38" s="366" t="s">
        <v>1308</v>
      </c>
      <c r="L38" s="366" t="s">
        <v>1308</v>
      </c>
      <c r="M38" s="366" t="s">
        <v>1308</v>
      </c>
      <c r="N38" s="366">
        <v>0</v>
      </c>
      <c r="O38" s="366" t="s">
        <v>1308</v>
      </c>
      <c r="P38" s="366" t="s">
        <v>1308</v>
      </c>
      <c r="Q38" s="366"/>
      <c r="R38" s="366" t="s">
        <v>1308</v>
      </c>
      <c r="S38" s="366" t="s">
        <v>1308</v>
      </c>
      <c r="T38" s="366" t="s">
        <v>1308</v>
      </c>
      <c r="U38" s="366" t="s">
        <v>1308</v>
      </c>
      <c r="V38" s="366" t="s">
        <v>1308</v>
      </c>
    </row>
    <row r="39" spans="1:22">
      <c r="A39" t="s">
        <v>1218</v>
      </c>
      <c r="B39" s="17" t="str">
        <f>VLOOKUP(A39,'Planning Periods'!$E$2:$N$540,10,FALSE)</f>
        <v>08/31/2019 - 08/31/2024</v>
      </c>
      <c r="C39" s="92">
        <v>2015</v>
      </c>
      <c r="D39" s="92" t="str">
        <f t="shared" si="0"/>
        <v>Alturas 2015</v>
      </c>
      <c r="E39" t="s">
        <v>1308</v>
      </c>
      <c r="F39" t="s">
        <v>1308</v>
      </c>
      <c r="G39" t="s">
        <v>1308</v>
      </c>
      <c r="H39" t="s">
        <v>1308</v>
      </c>
      <c r="J39" t="s">
        <v>1308</v>
      </c>
      <c r="K39" t="s">
        <v>1308</v>
      </c>
      <c r="L39" t="s">
        <v>1308</v>
      </c>
      <c r="M39" t="s">
        <v>1308</v>
      </c>
      <c r="O39" t="s">
        <v>1308</v>
      </c>
      <c r="P39" t="s">
        <v>1308</v>
      </c>
      <c r="R39" t="s">
        <v>1308</v>
      </c>
      <c r="S39" t="s">
        <v>1308</v>
      </c>
      <c r="T39" t="s">
        <v>1308</v>
      </c>
      <c r="U39" t="s">
        <v>1308</v>
      </c>
      <c r="V39" t="s">
        <v>1308</v>
      </c>
    </row>
    <row r="40" spans="1:22">
      <c r="A40" t="s">
        <v>1218</v>
      </c>
      <c r="B40" s="17" t="str">
        <f>VLOOKUP(A40,'Planning Periods'!$E$2:$N$540,10,FALSE)</f>
        <v>08/31/2019 - 08/31/2024</v>
      </c>
      <c r="C40" s="92">
        <v>2016</v>
      </c>
      <c r="D40" s="92" t="str">
        <f t="shared" si="0"/>
        <v>Alturas 2016</v>
      </c>
      <c r="E40" t="s">
        <v>1308</v>
      </c>
      <c r="F40" t="s">
        <v>1308</v>
      </c>
      <c r="G40" t="s">
        <v>1308</v>
      </c>
      <c r="H40" t="s">
        <v>1308</v>
      </c>
      <c r="J40" t="s">
        <v>1308</v>
      </c>
      <c r="K40" t="s">
        <v>1308</v>
      </c>
      <c r="L40" t="s">
        <v>1308</v>
      </c>
      <c r="M40" t="s">
        <v>1308</v>
      </c>
      <c r="O40" t="s">
        <v>1308</v>
      </c>
      <c r="P40" t="s">
        <v>1308</v>
      </c>
      <c r="R40" t="s">
        <v>1308</v>
      </c>
      <c r="S40" t="s">
        <v>1308</v>
      </c>
      <c r="T40" t="s">
        <v>1308</v>
      </c>
      <c r="U40" t="s">
        <v>1308</v>
      </c>
      <c r="V40" t="s">
        <v>1308</v>
      </c>
    </row>
    <row r="41" spans="1:22">
      <c r="A41" t="s">
        <v>1218</v>
      </c>
      <c r="B41" s="17" t="str">
        <f>VLOOKUP(A41,'Planning Periods'!$E$2:$N$540,10,FALSE)</f>
        <v>08/31/2019 - 08/31/2024</v>
      </c>
      <c r="C41" s="92">
        <v>2017</v>
      </c>
      <c r="D41" s="92" t="str">
        <f t="shared" si="0"/>
        <v>Alturas 2017</v>
      </c>
      <c r="E41" t="s">
        <v>1308</v>
      </c>
      <c r="F41" t="s">
        <v>1308</v>
      </c>
      <c r="G41" t="s">
        <v>1308</v>
      </c>
      <c r="H41" t="s">
        <v>1308</v>
      </c>
      <c r="J41" t="s">
        <v>1308</v>
      </c>
      <c r="K41" t="s">
        <v>1308</v>
      </c>
      <c r="L41" t="s">
        <v>1308</v>
      </c>
      <c r="M41" t="s">
        <v>1308</v>
      </c>
      <c r="O41" t="s">
        <v>1308</v>
      </c>
      <c r="P41" t="s">
        <v>1308</v>
      </c>
      <c r="R41" t="s">
        <v>1308</v>
      </c>
      <c r="S41" t="s">
        <v>1308</v>
      </c>
      <c r="T41" t="s">
        <v>1308</v>
      </c>
      <c r="U41" t="s">
        <v>1308</v>
      </c>
      <c r="V41" t="s">
        <v>1308</v>
      </c>
    </row>
    <row r="42" spans="1:22">
      <c r="A42" t="s">
        <v>1923</v>
      </c>
      <c r="B42" s="17" t="str">
        <f>VLOOKUP(A42,'Planning Periods'!$E$2:$N$540,10,FALSE)</f>
        <v>09/15/2021 - 09/15/2029</v>
      </c>
      <c r="C42" s="92">
        <v>2014</v>
      </c>
      <c r="D42" s="92" t="str">
        <f t="shared" si="0"/>
        <v>Amador City 2014</v>
      </c>
      <c r="E42" s="366" t="s">
        <v>1308</v>
      </c>
      <c r="F42" s="366" t="s">
        <v>1308</v>
      </c>
      <c r="G42" s="366" t="s">
        <v>1308</v>
      </c>
      <c r="H42" s="366" t="s">
        <v>1308</v>
      </c>
      <c r="I42" s="366">
        <v>0</v>
      </c>
      <c r="J42" s="366" t="s">
        <v>1308</v>
      </c>
      <c r="K42" s="366" t="s">
        <v>1308</v>
      </c>
      <c r="L42" s="366" t="s">
        <v>1308</v>
      </c>
      <c r="M42" s="366" t="s">
        <v>1308</v>
      </c>
      <c r="N42" s="366">
        <v>0</v>
      </c>
      <c r="O42" s="366" t="s">
        <v>1308</v>
      </c>
      <c r="P42" s="366" t="s">
        <v>1308</v>
      </c>
      <c r="Q42" s="366"/>
      <c r="R42" s="366" t="s">
        <v>1308</v>
      </c>
      <c r="S42" s="366" t="s">
        <v>1308</v>
      </c>
      <c r="T42" s="366" t="s">
        <v>1308</v>
      </c>
      <c r="U42" s="366" t="s">
        <v>1308</v>
      </c>
      <c r="V42" s="366" t="s">
        <v>1308</v>
      </c>
    </row>
    <row r="43" spans="1:22">
      <c r="A43" t="s">
        <v>1923</v>
      </c>
      <c r="B43" s="17" t="str">
        <f>VLOOKUP(A43,'Planning Periods'!$E$2:$N$540,10,FALSE)</f>
        <v>09/15/2021 - 09/15/2029</v>
      </c>
      <c r="C43" s="92">
        <v>2015</v>
      </c>
      <c r="D43" s="92" t="str">
        <f t="shared" si="0"/>
        <v>Amador City 2015</v>
      </c>
      <c r="E43" t="s">
        <v>1308</v>
      </c>
      <c r="F43" t="s">
        <v>1308</v>
      </c>
      <c r="G43" t="s">
        <v>1308</v>
      </c>
      <c r="H43" t="s">
        <v>1308</v>
      </c>
      <c r="J43" t="s">
        <v>1308</v>
      </c>
      <c r="K43" t="s">
        <v>1308</v>
      </c>
      <c r="L43" t="s">
        <v>1308</v>
      </c>
      <c r="M43" t="s">
        <v>1308</v>
      </c>
      <c r="O43" t="s">
        <v>1308</v>
      </c>
      <c r="P43" t="s">
        <v>1308</v>
      </c>
      <c r="R43" t="s">
        <v>1308</v>
      </c>
      <c r="S43" t="s">
        <v>1308</v>
      </c>
      <c r="T43" t="s">
        <v>1308</v>
      </c>
      <c r="U43" t="s">
        <v>1308</v>
      </c>
      <c r="V43" t="s">
        <v>1308</v>
      </c>
    </row>
    <row r="44" spans="1:22">
      <c r="A44" t="s">
        <v>1923</v>
      </c>
      <c r="B44" s="17" t="str">
        <f>VLOOKUP(A44,'Planning Periods'!$E$2:$N$540,10,FALSE)</f>
        <v>09/15/2021 - 09/15/2029</v>
      </c>
      <c r="C44" s="92">
        <v>2016</v>
      </c>
      <c r="D44" s="92" t="str">
        <f t="shared" si="0"/>
        <v>Amador City 2016</v>
      </c>
      <c r="E44" t="s">
        <v>1308</v>
      </c>
      <c r="F44" t="s">
        <v>1308</v>
      </c>
      <c r="G44" t="s">
        <v>1308</v>
      </c>
      <c r="H44" t="s">
        <v>1308</v>
      </c>
      <c r="J44" t="s">
        <v>1308</v>
      </c>
      <c r="K44" t="s">
        <v>1308</v>
      </c>
      <c r="L44" t="s">
        <v>1308</v>
      </c>
      <c r="M44" t="s">
        <v>1308</v>
      </c>
      <c r="O44" t="s">
        <v>1308</v>
      </c>
      <c r="P44" t="s">
        <v>1308</v>
      </c>
      <c r="R44" t="s">
        <v>1308</v>
      </c>
      <c r="S44" t="s">
        <v>1308</v>
      </c>
      <c r="T44" t="s">
        <v>1308</v>
      </c>
      <c r="U44" t="s">
        <v>1308</v>
      </c>
      <c r="V44" t="s">
        <v>1308</v>
      </c>
    </row>
    <row r="45" spans="1:22">
      <c r="A45" t="s">
        <v>1923</v>
      </c>
      <c r="B45" s="17" t="str">
        <f>VLOOKUP(A45,'Planning Periods'!$E$2:$N$540,10,FALSE)</f>
        <v>09/15/2021 - 09/15/2029</v>
      </c>
      <c r="C45" s="92">
        <v>2017</v>
      </c>
      <c r="D45" s="92" t="str">
        <f t="shared" si="0"/>
        <v>Amador City 2017</v>
      </c>
      <c r="E45" t="s">
        <v>1308</v>
      </c>
      <c r="F45" t="s">
        <v>1308</v>
      </c>
      <c r="G45" t="s">
        <v>1308</v>
      </c>
      <c r="H45" t="s">
        <v>1308</v>
      </c>
      <c r="J45" t="s">
        <v>1308</v>
      </c>
      <c r="K45" t="s">
        <v>1308</v>
      </c>
      <c r="L45" t="s">
        <v>1308</v>
      </c>
      <c r="M45" t="s">
        <v>1308</v>
      </c>
      <c r="O45" t="s">
        <v>1308</v>
      </c>
      <c r="P45" t="s">
        <v>1308</v>
      </c>
      <c r="R45" t="s">
        <v>1308</v>
      </c>
      <c r="S45" t="s">
        <v>1308</v>
      </c>
      <c r="T45" t="s">
        <v>1308</v>
      </c>
      <c r="U45" t="s">
        <v>1308</v>
      </c>
      <c r="V45" t="s">
        <v>1308</v>
      </c>
    </row>
    <row r="46" spans="1:22">
      <c r="A46" s="93" t="s">
        <v>945</v>
      </c>
      <c r="B46" s="17" t="str">
        <f>VLOOKUP(A46,'Planning Periods'!$E$2:$N$540,10,FALSE)</f>
        <v>09/15/2021 - 09/15/2029</v>
      </c>
      <c r="C46" s="92">
        <v>2014</v>
      </c>
      <c r="D46" s="92" t="str">
        <f t="shared" si="0"/>
        <v>Amador County - Unincorporated 2014</v>
      </c>
      <c r="E46" s="92" t="s">
        <v>1308</v>
      </c>
      <c r="F46" s="366" t="s">
        <v>1308</v>
      </c>
      <c r="G46" s="92" t="s">
        <v>1308</v>
      </c>
      <c r="H46" s="92" t="s">
        <v>1308</v>
      </c>
      <c r="I46" s="91"/>
      <c r="J46" s="92" t="s">
        <v>1308</v>
      </c>
      <c r="K46" s="366" t="s">
        <v>1308</v>
      </c>
      <c r="L46" s="92" t="s">
        <v>1308</v>
      </c>
      <c r="M46" s="92" t="s">
        <v>1308</v>
      </c>
      <c r="N46" s="91"/>
      <c r="O46" s="92" t="s">
        <v>1308</v>
      </c>
      <c r="P46" s="92" t="s">
        <v>1308</v>
      </c>
      <c r="Q46" s="91"/>
      <c r="R46" s="92" t="s">
        <v>1308</v>
      </c>
      <c r="S46" s="92" t="s">
        <v>1308</v>
      </c>
      <c r="T46" s="91" t="s">
        <v>1308</v>
      </c>
      <c r="U46" s="92" t="s">
        <v>1308</v>
      </c>
      <c r="V46" s="92" t="s">
        <v>1308</v>
      </c>
    </row>
    <row r="47" spans="1:22">
      <c r="A47" s="93" t="s">
        <v>945</v>
      </c>
      <c r="B47" s="17" t="str">
        <f>VLOOKUP(A47,'Planning Periods'!$E$2:$N$540,10,FALSE)</f>
        <v>09/15/2021 - 09/15/2029</v>
      </c>
      <c r="C47" s="92">
        <v>2015</v>
      </c>
      <c r="D47" s="92" t="str">
        <f t="shared" si="0"/>
        <v>Amador County - Unincorporated 2015</v>
      </c>
      <c r="E47" s="92" t="s">
        <v>1308</v>
      </c>
      <c r="F47" s="366" t="s">
        <v>1308</v>
      </c>
      <c r="G47" s="92" t="s">
        <v>1308</v>
      </c>
      <c r="H47" s="92" t="s">
        <v>1308</v>
      </c>
      <c r="I47" s="91"/>
      <c r="J47" s="92" t="s">
        <v>1308</v>
      </c>
      <c r="K47" s="366" t="s">
        <v>1308</v>
      </c>
      <c r="L47" s="92" t="s">
        <v>1308</v>
      </c>
      <c r="M47" s="92" t="s">
        <v>1308</v>
      </c>
      <c r="N47" s="91"/>
      <c r="O47" s="92" t="s">
        <v>1308</v>
      </c>
      <c r="P47" s="92" t="s">
        <v>1308</v>
      </c>
      <c r="Q47" s="91"/>
      <c r="R47" s="92" t="s">
        <v>1308</v>
      </c>
      <c r="S47" s="92" t="s">
        <v>1308</v>
      </c>
      <c r="T47" s="91" t="s">
        <v>1308</v>
      </c>
      <c r="U47" s="92" t="s">
        <v>1308</v>
      </c>
      <c r="V47" s="92" t="s">
        <v>1308</v>
      </c>
    </row>
    <row r="48" spans="1:22">
      <c r="A48" s="93" t="s">
        <v>945</v>
      </c>
      <c r="B48" s="17" t="str">
        <f>VLOOKUP(A48,'Planning Periods'!$E$2:$N$540,10,FALSE)</f>
        <v>09/15/2021 - 09/15/2029</v>
      </c>
      <c r="C48" s="92">
        <v>2016</v>
      </c>
      <c r="D48" s="92" t="str">
        <f t="shared" si="0"/>
        <v>Amador County - Unincorporated 2016</v>
      </c>
      <c r="E48" s="92" t="s">
        <v>1308</v>
      </c>
      <c r="F48" s="366" t="s">
        <v>1308</v>
      </c>
      <c r="G48" s="92" t="s">
        <v>1308</v>
      </c>
      <c r="H48" s="92" t="s">
        <v>1308</v>
      </c>
      <c r="I48" s="91"/>
      <c r="J48" s="92" t="s">
        <v>1308</v>
      </c>
      <c r="K48" s="366" t="s">
        <v>1308</v>
      </c>
      <c r="L48" s="92" t="s">
        <v>1308</v>
      </c>
      <c r="M48" s="92" t="s">
        <v>1308</v>
      </c>
      <c r="N48" s="91"/>
      <c r="O48" s="92" t="s">
        <v>1308</v>
      </c>
      <c r="P48" s="92" t="s">
        <v>1308</v>
      </c>
      <c r="Q48" s="91"/>
      <c r="R48" s="92" t="s">
        <v>1308</v>
      </c>
      <c r="S48" s="92" t="s">
        <v>1308</v>
      </c>
      <c r="T48" s="91" t="s">
        <v>1308</v>
      </c>
      <c r="U48" s="92" t="s">
        <v>1308</v>
      </c>
      <c r="V48" s="92" t="s">
        <v>1308</v>
      </c>
    </row>
    <row r="49" spans="1:22">
      <c r="A49" s="93" t="s">
        <v>945</v>
      </c>
      <c r="B49" s="17" t="str">
        <f>VLOOKUP(A49,'Planning Periods'!$E$2:$N$540,10,FALSE)</f>
        <v>09/15/2021 - 09/15/2029</v>
      </c>
      <c r="C49" s="92">
        <v>2017</v>
      </c>
      <c r="D49" s="92" t="str">
        <f t="shared" si="0"/>
        <v>Amador County - Unincorporated 2017</v>
      </c>
      <c r="E49" s="92">
        <v>10</v>
      </c>
      <c r="F49" s="366">
        <v>0</v>
      </c>
      <c r="G49" s="92">
        <v>0</v>
      </c>
      <c r="H49" s="92">
        <v>0</v>
      </c>
      <c r="I49" s="91"/>
      <c r="J49" s="92">
        <v>7</v>
      </c>
      <c r="K49" s="366">
        <v>2</v>
      </c>
      <c r="L49" s="92">
        <v>1</v>
      </c>
      <c r="M49" s="92">
        <v>1</v>
      </c>
      <c r="N49" s="91"/>
      <c r="O49" s="92">
        <v>9</v>
      </c>
      <c r="P49" s="92">
        <v>13</v>
      </c>
      <c r="Q49" s="91"/>
      <c r="R49" s="92">
        <v>23</v>
      </c>
      <c r="S49" s="92">
        <v>17</v>
      </c>
      <c r="T49" s="91">
        <v>1</v>
      </c>
      <c r="U49" s="92">
        <v>49</v>
      </c>
      <c r="V49" s="92">
        <v>32</v>
      </c>
    </row>
    <row r="50" spans="1:22">
      <c r="A50" s="93" t="s">
        <v>1145</v>
      </c>
      <c r="B50" s="17" t="str">
        <f>VLOOKUP(A50,'Planning Periods'!$E$2:$N$540,10,FALSE)</f>
        <v>01/31/2023 - 01/31/2031</v>
      </c>
      <c r="C50" s="92">
        <v>2014</v>
      </c>
      <c r="D50" s="92" t="str">
        <f t="shared" si="0"/>
        <v>American Canyon 2014</v>
      </c>
      <c r="E50" s="92" t="s">
        <v>1308</v>
      </c>
      <c r="F50" s="366" t="s">
        <v>1308</v>
      </c>
      <c r="G50" s="92" t="s">
        <v>1308</v>
      </c>
      <c r="H50" s="92" t="s">
        <v>1308</v>
      </c>
      <c r="I50" s="91"/>
      <c r="J50" s="92" t="s">
        <v>1308</v>
      </c>
      <c r="K50" s="366" t="s">
        <v>1308</v>
      </c>
      <c r="L50" s="92" t="s">
        <v>1308</v>
      </c>
      <c r="M50" s="92" t="s">
        <v>1308</v>
      </c>
      <c r="N50" s="91"/>
      <c r="O50" s="92" t="s">
        <v>1308</v>
      </c>
      <c r="P50" s="92" t="s">
        <v>1308</v>
      </c>
      <c r="Q50" s="91"/>
      <c r="R50" s="92" t="s">
        <v>1308</v>
      </c>
      <c r="S50" s="92" t="s">
        <v>1308</v>
      </c>
      <c r="T50" s="91" t="s">
        <v>1308</v>
      </c>
      <c r="U50" s="92" t="s">
        <v>1308</v>
      </c>
      <c r="V50" s="92" t="s">
        <v>1308</v>
      </c>
    </row>
    <row r="51" spans="1:22">
      <c r="A51" s="93" t="s">
        <v>1145</v>
      </c>
      <c r="B51" s="17" t="str">
        <f>VLOOKUP(A51,'Planning Periods'!$E$2:$N$540,10,FALSE)</f>
        <v>01/31/2023 - 01/31/2031</v>
      </c>
      <c r="C51" s="92">
        <v>2015</v>
      </c>
      <c r="D51" s="92" t="str">
        <f t="shared" si="0"/>
        <v>American Canyon 2015</v>
      </c>
      <c r="E51" s="92">
        <v>116</v>
      </c>
      <c r="F51" s="366">
        <v>0</v>
      </c>
      <c r="G51" s="92">
        <v>0</v>
      </c>
      <c r="H51" s="92">
        <v>0</v>
      </c>
      <c r="I51" s="91"/>
      <c r="J51" s="92">
        <v>54</v>
      </c>
      <c r="K51" s="366">
        <v>9</v>
      </c>
      <c r="L51" s="92">
        <v>9</v>
      </c>
      <c r="M51" s="92">
        <v>0</v>
      </c>
      <c r="N51" s="91"/>
      <c r="O51" s="92">
        <v>58</v>
      </c>
      <c r="P51" s="92">
        <v>140</v>
      </c>
      <c r="Q51" s="91"/>
      <c r="R51" s="92">
        <v>164</v>
      </c>
      <c r="S51" s="92">
        <v>0</v>
      </c>
      <c r="T51" s="91">
        <v>0</v>
      </c>
      <c r="U51" s="92">
        <v>392</v>
      </c>
      <c r="V51" s="92">
        <v>149</v>
      </c>
    </row>
    <row r="52" spans="1:22">
      <c r="A52" s="93" t="s">
        <v>1145</v>
      </c>
      <c r="B52" s="17" t="str">
        <f>VLOOKUP(A52,'Planning Periods'!$E$2:$N$540,10,FALSE)</f>
        <v>01/31/2023 - 01/31/2031</v>
      </c>
      <c r="C52" s="92">
        <v>2016</v>
      </c>
      <c r="D52" s="92" t="str">
        <f t="shared" si="0"/>
        <v>American Canyon 2016</v>
      </c>
      <c r="E52" s="92">
        <v>116</v>
      </c>
      <c r="F52" s="366">
        <v>0</v>
      </c>
      <c r="G52" s="92">
        <v>0</v>
      </c>
      <c r="H52" s="92">
        <v>0</v>
      </c>
      <c r="I52" s="91"/>
      <c r="J52" s="92">
        <v>54</v>
      </c>
      <c r="K52" s="366">
        <v>0</v>
      </c>
      <c r="L52" s="92">
        <v>0</v>
      </c>
      <c r="M52" s="92">
        <v>0</v>
      </c>
      <c r="N52" s="91"/>
      <c r="O52" s="92">
        <v>58</v>
      </c>
      <c r="P52" s="92">
        <v>0</v>
      </c>
      <c r="Q52" s="91"/>
      <c r="R52" s="92">
        <v>164</v>
      </c>
      <c r="S52" s="92">
        <v>0</v>
      </c>
      <c r="T52" s="91">
        <v>0</v>
      </c>
      <c r="U52" s="92">
        <v>392</v>
      </c>
      <c r="V52" s="92">
        <v>0</v>
      </c>
    </row>
    <row r="53" spans="1:22">
      <c r="A53" s="93" t="s">
        <v>1145</v>
      </c>
      <c r="B53" s="17" t="str">
        <f>VLOOKUP(A53,'Planning Periods'!$E$2:$N$540,10,FALSE)</f>
        <v>01/31/2023 - 01/31/2031</v>
      </c>
      <c r="C53" s="92">
        <v>2017</v>
      </c>
      <c r="D53" s="92" t="str">
        <f t="shared" si="0"/>
        <v>American Canyon 2017</v>
      </c>
      <c r="E53" s="92">
        <v>116</v>
      </c>
      <c r="F53" s="366">
        <v>49</v>
      </c>
      <c r="G53" s="92">
        <v>49</v>
      </c>
      <c r="H53" s="92">
        <v>0</v>
      </c>
      <c r="I53" s="91"/>
      <c r="J53" s="92">
        <v>54</v>
      </c>
      <c r="K53" s="366">
        <v>20</v>
      </c>
      <c r="L53" s="92">
        <v>20</v>
      </c>
      <c r="M53" s="92">
        <v>0</v>
      </c>
      <c r="N53" s="91"/>
      <c r="O53" s="92">
        <v>58</v>
      </c>
      <c r="P53" s="92">
        <v>1</v>
      </c>
      <c r="Q53" s="91"/>
      <c r="R53" s="92">
        <v>164</v>
      </c>
      <c r="S53" s="92">
        <v>0</v>
      </c>
      <c r="T53" s="91">
        <v>0</v>
      </c>
      <c r="U53" s="92">
        <v>392</v>
      </c>
      <c r="V53" s="92">
        <v>70</v>
      </c>
    </row>
    <row r="54" spans="1:22">
      <c r="A54" s="93" t="s">
        <v>786</v>
      </c>
      <c r="B54" s="17" t="str">
        <f>VLOOKUP(A54,'Planning Periods'!$E$2:$N$540,10,FALSE)</f>
        <v>10/15/2021 - 10/15/2029</v>
      </c>
      <c r="C54" s="92">
        <v>2013</v>
      </c>
      <c r="D54" s="92" t="str">
        <f t="shared" si="0"/>
        <v>Anaheim 2013</v>
      </c>
      <c r="E54" s="92" t="s">
        <v>1308</v>
      </c>
      <c r="F54" s="366" t="s">
        <v>1308</v>
      </c>
      <c r="G54" s="92" t="s">
        <v>1308</v>
      </c>
      <c r="H54" s="92" t="s">
        <v>1308</v>
      </c>
      <c r="I54" s="91"/>
      <c r="J54" s="92" t="s">
        <v>1308</v>
      </c>
      <c r="K54" s="366" t="s">
        <v>1308</v>
      </c>
      <c r="L54" s="92" t="s">
        <v>1308</v>
      </c>
      <c r="M54" s="92" t="s">
        <v>1308</v>
      </c>
      <c r="N54" s="91"/>
      <c r="O54" s="92" t="s">
        <v>1308</v>
      </c>
      <c r="P54" s="92" t="s">
        <v>1308</v>
      </c>
      <c r="Q54" s="91"/>
      <c r="R54" s="92" t="s">
        <v>1308</v>
      </c>
      <c r="S54" s="92" t="s">
        <v>1308</v>
      </c>
      <c r="T54" s="91" t="s">
        <v>1308</v>
      </c>
      <c r="U54" s="92" t="s">
        <v>1308</v>
      </c>
      <c r="V54" s="92" t="s">
        <v>1308</v>
      </c>
    </row>
    <row r="55" spans="1:22">
      <c r="A55" s="93" t="s">
        <v>786</v>
      </c>
      <c r="B55" s="17" t="str">
        <f>VLOOKUP(A55,'Planning Periods'!$E$2:$N$540,10,FALSE)</f>
        <v>10/15/2021 - 10/15/2029</v>
      </c>
      <c r="C55" s="92">
        <v>2014</v>
      </c>
      <c r="D55" s="92" t="str">
        <f t="shared" si="0"/>
        <v>Anaheim 2014</v>
      </c>
      <c r="E55" s="92">
        <v>1256</v>
      </c>
      <c r="F55" s="366">
        <v>0</v>
      </c>
      <c r="G55" s="92">
        <v>0</v>
      </c>
      <c r="H55" s="92">
        <v>0</v>
      </c>
      <c r="I55" s="91"/>
      <c r="J55" s="92">
        <v>907</v>
      </c>
      <c r="K55" s="366">
        <v>9</v>
      </c>
      <c r="L55" s="92">
        <v>9</v>
      </c>
      <c r="M55" s="92">
        <v>0</v>
      </c>
      <c r="N55" s="91"/>
      <c r="O55" s="92">
        <v>1038</v>
      </c>
      <c r="P55" s="92">
        <v>21</v>
      </c>
      <c r="Q55" s="91"/>
      <c r="R55" s="92">
        <v>2501</v>
      </c>
      <c r="S55" s="92">
        <v>1271</v>
      </c>
      <c r="T55" s="91">
        <v>0</v>
      </c>
      <c r="U55" s="92">
        <v>5702</v>
      </c>
      <c r="V55" s="92">
        <v>1301</v>
      </c>
    </row>
    <row r="56" spans="1:22">
      <c r="A56" s="93" t="s">
        <v>786</v>
      </c>
      <c r="B56" s="17" t="str">
        <f>VLOOKUP(A56,'Planning Periods'!$E$2:$N$540,10,FALSE)</f>
        <v>10/15/2021 - 10/15/2029</v>
      </c>
      <c r="C56" s="92">
        <v>2015</v>
      </c>
      <c r="D56" s="92" t="str">
        <f t="shared" si="0"/>
        <v>Anaheim 2015</v>
      </c>
      <c r="E56" s="92">
        <v>1256</v>
      </c>
      <c r="F56" s="366">
        <v>69</v>
      </c>
      <c r="G56" s="92">
        <v>69</v>
      </c>
      <c r="H56" s="92">
        <v>0</v>
      </c>
      <c r="I56" s="91"/>
      <c r="J56" s="92">
        <v>907</v>
      </c>
      <c r="K56" s="366">
        <v>13</v>
      </c>
      <c r="L56" s="92">
        <v>13</v>
      </c>
      <c r="M56" s="92">
        <v>0</v>
      </c>
      <c r="N56" s="91"/>
      <c r="O56" s="92">
        <v>1038</v>
      </c>
      <c r="P56" s="92">
        <v>23</v>
      </c>
      <c r="Q56" s="91"/>
      <c r="R56" s="92">
        <v>2501</v>
      </c>
      <c r="S56" s="92">
        <v>1169</v>
      </c>
      <c r="T56" s="91">
        <v>0</v>
      </c>
      <c r="U56" s="92">
        <v>5702</v>
      </c>
      <c r="V56" s="92">
        <v>1274</v>
      </c>
    </row>
    <row r="57" spans="1:22">
      <c r="A57" s="93" t="s">
        <v>786</v>
      </c>
      <c r="B57" s="17" t="str">
        <f>VLOOKUP(A57,'Planning Periods'!$E$2:$N$540,10,FALSE)</f>
        <v>10/15/2021 - 10/15/2029</v>
      </c>
      <c r="C57" s="92">
        <v>2016</v>
      </c>
      <c r="D57" s="92" t="str">
        <f t="shared" si="0"/>
        <v>Anaheim 2016</v>
      </c>
      <c r="E57" s="92">
        <v>1256</v>
      </c>
      <c r="F57" s="366">
        <v>0</v>
      </c>
      <c r="G57" s="92">
        <v>0</v>
      </c>
      <c r="H57" s="92">
        <v>0</v>
      </c>
      <c r="I57" s="91"/>
      <c r="J57" s="92">
        <v>907</v>
      </c>
      <c r="K57" s="366">
        <v>0</v>
      </c>
      <c r="L57" s="92">
        <v>0</v>
      </c>
      <c r="M57" s="92">
        <v>0</v>
      </c>
      <c r="N57" s="91"/>
      <c r="O57" s="92">
        <v>1038</v>
      </c>
      <c r="P57" s="92">
        <v>0</v>
      </c>
      <c r="Q57" s="91"/>
      <c r="R57" s="92">
        <v>2501</v>
      </c>
      <c r="S57" s="92">
        <v>1317</v>
      </c>
      <c r="T57" s="91">
        <v>0</v>
      </c>
      <c r="U57" s="92">
        <v>5702</v>
      </c>
      <c r="V57" s="92">
        <v>1317</v>
      </c>
    </row>
    <row r="58" spans="1:22">
      <c r="A58" s="93" t="s">
        <v>786</v>
      </c>
      <c r="B58" s="17" t="str">
        <f>VLOOKUP(A58,'Planning Periods'!$E$2:$N$540,10,FALSE)</f>
        <v>10/15/2021 - 10/15/2029</v>
      </c>
      <c r="C58" s="92">
        <v>2017</v>
      </c>
      <c r="D58" s="92" t="str">
        <f t="shared" si="0"/>
        <v>Anaheim 2017</v>
      </c>
      <c r="E58" s="92">
        <v>1256</v>
      </c>
      <c r="F58" s="366">
        <v>2</v>
      </c>
      <c r="G58" s="92">
        <v>2</v>
      </c>
      <c r="H58" s="92">
        <v>0</v>
      </c>
      <c r="I58" s="91"/>
      <c r="J58" s="92">
        <v>907</v>
      </c>
      <c r="K58" s="366">
        <v>0</v>
      </c>
      <c r="L58" s="92">
        <v>0</v>
      </c>
      <c r="M58" s="92">
        <v>0</v>
      </c>
      <c r="N58" s="91"/>
      <c r="O58" s="92">
        <v>1038</v>
      </c>
      <c r="P58" s="92">
        <v>0</v>
      </c>
      <c r="Q58" s="91"/>
      <c r="R58" s="92">
        <v>2501</v>
      </c>
      <c r="S58" s="92">
        <v>1533</v>
      </c>
      <c r="T58" s="91">
        <v>0</v>
      </c>
      <c r="U58" s="92">
        <v>5702</v>
      </c>
      <c r="V58" s="92">
        <v>1535</v>
      </c>
    </row>
    <row r="59" spans="1:22">
      <c r="A59" s="93" t="s">
        <v>1083</v>
      </c>
      <c r="B59" s="17" t="str">
        <f>VLOOKUP(A59,'Planning Periods'!$E$2:$N$540,10,FALSE)</f>
        <v>04/15/2020 - 04/15/2028</v>
      </c>
      <c r="C59" s="92">
        <v>2014</v>
      </c>
      <c r="D59" s="92" t="str">
        <f t="shared" si="0"/>
        <v>Anderson 2014</v>
      </c>
      <c r="E59" s="92" t="s">
        <v>1308</v>
      </c>
      <c r="F59" s="366" t="s">
        <v>1308</v>
      </c>
      <c r="G59" s="92" t="s">
        <v>1308</v>
      </c>
      <c r="H59" s="92" t="s">
        <v>1308</v>
      </c>
      <c r="I59" s="91"/>
      <c r="J59" s="92" t="s">
        <v>1308</v>
      </c>
      <c r="K59" s="366" t="s">
        <v>1308</v>
      </c>
      <c r="L59" s="92" t="s">
        <v>1308</v>
      </c>
      <c r="M59" s="92" t="s">
        <v>1308</v>
      </c>
      <c r="N59" s="91"/>
      <c r="O59" s="92" t="s">
        <v>1308</v>
      </c>
      <c r="P59" s="92" t="s">
        <v>1308</v>
      </c>
      <c r="Q59" s="91"/>
      <c r="R59" s="92" t="s">
        <v>1308</v>
      </c>
      <c r="S59" s="92" t="s">
        <v>1308</v>
      </c>
      <c r="T59" s="91" t="s">
        <v>1308</v>
      </c>
      <c r="U59" s="92" t="s">
        <v>1308</v>
      </c>
      <c r="V59" s="92" t="s">
        <v>1308</v>
      </c>
    </row>
    <row r="60" spans="1:22">
      <c r="A60" s="93" t="s">
        <v>1083</v>
      </c>
      <c r="B60" s="17" t="str">
        <f>VLOOKUP(A60,'Planning Periods'!$E$2:$N$540,10,FALSE)</f>
        <v>04/15/2020 - 04/15/2028</v>
      </c>
      <c r="C60" s="92">
        <v>2015</v>
      </c>
      <c r="D60" s="92" t="str">
        <f t="shared" si="0"/>
        <v>Anderson 2015</v>
      </c>
      <c r="E60" s="92">
        <v>32</v>
      </c>
      <c r="F60" s="366">
        <v>0</v>
      </c>
      <c r="G60" s="92">
        <v>0</v>
      </c>
      <c r="H60" s="92">
        <v>0</v>
      </c>
      <c r="I60" s="91"/>
      <c r="J60" s="92">
        <v>21</v>
      </c>
      <c r="K60" s="366">
        <v>0</v>
      </c>
      <c r="L60" s="92">
        <v>0</v>
      </c>
      <c r="M60" s="92">
        <v>0</v>
      </c>
      <c r="N60" s="91"/>
      <c r="O60" s="92">
        <v>24</v>
      </c>
      <c r="P60" s="92">
        <v>19</v>
      </c>
      <c r="Q60" s="91"/>
      <c r="R60" s="92">
        <v>59</v>
      </c>
      <c r="S60" s="92">
        <v>1</v>
      </c>
      <c r="T60" s="91">
        <v>0</v>
      </c>
      <c r="U60" s="92">
        <v>136</v>
      </c>
      <c r="V60" s="92">
        <v>20</v>
      </c>
    </row>
    <row r="61" spans="1:22">
      <c r="A61" s="93" t="s">
        <v>1083</v>
      </c>
      <c r="B61" s="17" t="str">
        <f>VLOOKUP(A61,'Planning Periods'!$E$2:$N$540,10,FALSE)</f>
        <v>04/15/2020 - 04/15/2028</v>
      </c>
      <c r="C61" s="92">
        <v>2016</v>
      </c>
      <c r="D61" s="92" t="str">
        <f t="shared" si="0"/>
        <v>Anderson 2016</v>
      </c>
      <c r="E61" s="92">
        <v>32</v>
      </c>
      <c r="F61" s="366">
        <v>0</v>
      </c>
      <c r="G61" s="92">
        <v>0</v>
      </c>
      <c r="H61" s="92">
        <v>0</v>
      </c>
      <c r="I61" s="91"/>
      <c r="J61" s="92">
        <v>21</v>
      </c>
      <c r="K61" s="366">
        <v>4</v>
      </c>
      <c r="L61" s="92">
        <v>4</v>
      </c>
      <c r="M61" s="92">
        <v>0</v>
      </c>
      <c r="N61" s="91"/>
      <c r="O61" s="92">
        <v>24</v>
      </c>
      <c r="P61" s="92">
        <v>33</v>
      </c>
      <c r="Q61" s="91"/>
      <c r="R61" s="92">
        <v>59</v>
      </c>
      <c r="S61" s="92">
        <v>9</v>
      </c>
      <c r="T61" s="91">
        <v>0</v>
      </c>
      <c r="U61" s="92">
        <v>136</v>
      </c>
      <c r="V61" s="92">
        <v>46</v>
      </c>
    </row>
    <row r="62" spans="1:22">
      <c r="A62" s="93" t="s">
        <v>1083</v>
      </c>
      <c r="B62" s="17" t="str">
        <f>VLOOKUP(A62,'Planning Periods'!$E$2:$N$540,10,FALSE)</f>
        <v>04/15/2020 - 04/15/2028</v>
      </c>
      <c r="C62" s="92">
        <v>2017</v>
      </c>
      <c r="D62" s="92" t="str">
        <f t="shared" si="0"/>
        <v>Anderson 2017</v>
      </c>
      <c r="E62" s="92">
        <v>32</v>
      </c>
      <c r="F62" s="366">
        <v>23</v>
      </c>
      <c r="G62" s="92">
        <v>23</v>
      </c>
      <c r="H62" s="92">
        <v>0</v>
      </c>
      <c r="I62" s="91"/>
      <c r="J62" s="92">
        <v>21</v>
      </c>
      <c r="K62" s="366">
        <v>15</v>
      </c>
      <c r="L62" s="92">
        <v>15</v>
      </c>
      <c r="M62" s="92">
        <v>0</v>
      </c>
      <c r="N62" s="91"/>
      <c r="O62" s="92">
        <v>24</v>
      </c>
      <c r="P62" s="92">
        <v>40</v>
      </c>
      <c r="Q62" s="91"/>
      <c r="R62" s="92">
        <v>59</v>
      </c>
      <c r="S62" s="92">
        <v>23</v>
      </c>
      <c r="T62" s="91">
        <v>0</v>
      </c>
      <c r="U62" s="92">
        <v>136</v>
      </c>
      <c r="V62" s="92">
        <v>101</v>
      </c>
    </row>
    <row r="63" spans="1:22">
      <c r="A63" t="s">
        <v>1079</v>
      </c>
      <c r="B63" s="17" t="str">
        <f>VLOOKUP(A63,'Planning Periods'!$E$2:$N$540,10,FALSE)</f>
        <v>06/15/2019 - 06/15/2027</v>
      </c>
      <c r="C63" s="92">
        <v>2014</v>
      </c>
      <c r="D63" s="92" t="str">
        <f t="shared" si="0"/>
        <v>Angels Camp 2014</v>
      </c>
      <c r="E63" s="366" t="s">
        <v>1308</v>
      </c>
      <c r="F63" s="366" t="s">
        <v>1308</v>
      </c>
      <c r="G63" s="366" t="s">
        <v>1308</v>
      </c>
      <c r="H63" s="366" t="s">
        <v>1308</v>
      </c>
      <c r="I63" s="366">
        <v>0</v>
      </c>
      <c r="J63" s="366" t="s">
        <v>1308</v>
      </c>
      <c r="K63" s="366" t="s">
        <v>1308</v>
      </c>
      <c r="L63" s="366" t="s">
        <v>1308</v>
      </c>
      <c r="M63" s="366" t="s">
        <v>1308</v>
      </c>
      <c r="N63" s="366">
        <v>0</v>
      </c>
      <c r="O63" s="366" t="s">
        <v>1308</v>
      </c>
      <c r="P63" s="366" t="s">
        <v>1308</v>
      </c>
      <c r="Q63" s="366"/>
      <c r="R63" s="366" t="s">
        <v>1308</v>
      </c>
      <c r="S63" s="366" t="s">
        <v>1308</v>
      </c>
      <c r="T63" s="366" t="s">
        <v>1308</v>
      </c>
      <c r="U63" s="366" t="s">
        <v>1308</v>
      </c>
      <c r="V63" s="366" t="s">
        <v>1308</v>
      </c>
    </row>
    <row r="64" spans="1:22">
      <c r="A64" t="s">
        <v>1079</v>
      </c>
      <c r="B64" s="17" t="str">
        <f>VLOOKUP(A64,'Planning Periods'!$E$2:$N$540,10,FALSE)</f>
        <v>06/15/2019 - 06/15/2027</v>
      </c>
      <c r="C64" s="92">
        <v>2015</v>
      </c>
      <c r="D64" s="92" t="str">
        <f t="shared" si="0"/>
        <v>Angels Camp 2015</v>
      </c>
      <c r="E64" t="s">
        <v>1308</v>
      </c>
      <c r="F64" t="s">
        <v>1308</v>
      </c>
      <c r="G64" t="s">
        <v>1308</v>
      </c>
      <c r="H64" t="s">
        <v>1308</v>
      </c>
      <c r="J64" t="s">
        <v>1308</v>
      </c>
      <c r="K64" t="s">
        <v>1308</v>
      </c>
      <c r="L64" t="s">
        <v>1308</v>
      </c>
      <c r="M64" t="s">
        <v>1308</v>
      </c>
      <c r="O64" t="s">
        <v>1308</v>
      </c>
      <c r="P64" t="s">
        <v>1308</v>
      </c>
      <c r="R64" t="s">
        <v>1308</v>
      </c>
      <c r="S64" t="s">
        <v>1308</v>
      </c>
      <c r="T64" t="s">
        <v>1308</v>
      </c>
      <c r="U64" t="s">
        <v>1308</v>
      </c>
      <c r="V64" t="s">
        <v>1308</v>
      </c>
    </row>
    <row r="65" spans="1:22">
      <c r="A65" t="s">
        <v>1079</v>
      </c>
      <c r="B65" s="17" t="str">
        <f>VLOOKUP(A65,'Planning Periods'!$E$2:$N$540,10,FALSE)</f>
        <v>06/15/2019 - 06/15/2027</v>
      </c>
      <c r="C65" s="92">
        <v>2016</v>
      </c>
      <c r="D65" s="92" t="str">
        <f t="shared" si="0"/>
        <v>Angels Camp 2016</v>
      </c>
      <c r="E65" t="s">
        <v>1308</v>
      </c>
      <c r="F65" t="s">
        <v>1308</v>
      </c>
      <c r="G65" t="s">
        <v>1308</v>
      </c>
      <c r="H65" t="s">
        <v>1308</v>
      </c>
      <c r="J65" t="s">
        <v>1308</v>
      </c>
      <c r="K65" t="s">
        <v>1308</v>
      </c>
      <c r="L65" t="s">
        <v>1308</v>
      </c>
      <c r="M65" t="s">
        <v>1308</v>
      </c>
      <c r="O65" t="s">
        <v>1308</v>
      </c>
      <c r="P65" t="s">
        <v>1308</v>
      </c>
      <c r="R65" t="s">
        <v>1308</v>
      </c>
      <c r="S65" t="s">
        <v>1308</v>
      </c>
      <c r="T65" t="s">
        <v>1308</v>
      </c>
      <c r="U65" t="s">
        <v>1308</v>
      </c>
      <c r="V65" t="s">
        <v>1308</v>
      </c>
    </row>
    <row r="66" spans="1:22">
      <c r="A66" t="s">
        <v>1079</v>
      </c>
      <c r="B66" s="17" t="str">
        <f>VLOOKUP(A66,'Planning Periods'!$E$2:$N$540,10,FALSE)</f>
        <v>06/15/2019 - 06/15/2027</v>
      </c>
      <c r="C66" s="92">
        <v>2017</v>
      </c>
      <c r="D66" s="92" t="str">
        <f t="shared" si="0"/>
        <v>Angels Camp 2017</v>
      </c>
      <c r="E66" t="s">
        <v>1308</v>
      </c>
      <c r="F66" t="s">
        <v>1308</v>
      </c>
      <c r="G66" t="s">
        <v>1308</v>
      </c>
      <c r="H66" t="s">
        <v>1308</v>
      </c>
      <c r="J66" t="s">
        <v>1308</v>
      </c>
      <c r="K66" t="s">
        <v>1308</v>
      </c>
      <c r="L66" t="s">
        <v>1308</v>
      </c>
      <c r="M66" t="s">
        <v>1308</v>
      </c>
      <c r="O66" t="s">
        <v>1308</v>
      </c>
      <c r="P66" t="s">
        <v>1308</v>
      </c>
      <c r="R66" t="s">
        <v>1308</v>
      </c>
      <c r="S66" t="s">
        <v>1308</v>
      </c>
      <c r="T66" t="s">
        <v>1308</v>
      </c>
      <c r="U66" t="s">
        <v>1308</v>
      </c>
      <c r="V66" t="s">
        <v>1308</v>
      </c>
    </row>
    <row r="67" spans="1:22">
      <c r="A67" t="s">
        <v>1144</v>
      </c>
      <c r="B67" s="17" t="str">
        <f>VLOOKUP(A67,'Planning Periods'!$E$2:$N$540,10,FALSE)</f>
        <v>01/31/2023 - 01/31/2031</v>
      </c>
      <c r="C67" s="92">
        <v>2014</v>
      </c>
      <c r="D67" s="92" t="str">
        <f t="shared" ref="D67:D131" si="1">CONCATENATE(A67," ",C67)</f>
        <v>Antioch 2014</v>
      </c>
      <c r="E67">
        <v>349</v>
      </c>
      <c r="F67">
        <v>0</v>
      </c>
      <c r="G67">
        <v>0</v>
      </c>
      <c r="H67">
        <v>0</v>
      </c>
      <c r="J67">
        <v>205</v>
      </c>
      <c r="K67">
        <v>0</v>
      </c>
      <c r="L67">
        <v>0</v>
      </c>
      <c r="M67">
        <v>0</v>
      </c>
      <c r="O67">
        <v>214</v>
      </c>
      <c r="P67">
        <v>57</v>
      </c>
      <c r="R67">
        <v>680</v>
      </c>
      <c r="S67">
        <v>174</v>
      </c>
      <c r="T67">
        <v>0</v>
      </c>
      <c r="U67">
        <v>1448</v>
      </c>
      <c r="V67">
        <v>231</v>
      </c>
    </row>
    <row r="68" spans="1:22">
      <c r="A68" s="93" t="s">
        <v>1144</v>
      </c>
      <c r="B68" s="17" t="str">
        <f>VLOOKUP(A68,'Planning Periods'!$E$2:$N$540,10,FALSE)</f>
        <v>01/31/2023 - 01/31/2031</v>
      </c>
      <c r="C68" s="92">
        <v>2015</v>
      </c>
      <c r="D68" s="92" t="str">
        <f t="shared" si="1"/>
        <v>Antioch 2015</v>
      </c>
      <c r="E68" s="92">
        <v>349</v>
      </c>
      <c r="F68" s="366">
        <v>1</v>
      </c>
      <c r="G68" s="92">
        <v>0</v>
      </c>
      <c r="H68" s="92">
        <v>1</v>
      </c>
      <c r="I68" s="91"/>
      <c r="J68" s="92">
        <v>205</v>
      </c>
      <c r="K68" s="366">
        <v>0</v>
      </c>
      <c r="L68" s="92">
        <v>0</v>
      </c>
      <c r="M68" s="92">
        <v>0</v>
      </c>
      <c r="N68" s="91"/>
      <c r="O68" s="92">
        <v>214</v>
      </c>
      <c r="P68" s="92">
        <v>19</v>
      </c>
      <c r="Q68" s="91"/>
      <c r="R68" s="92">
        <v>680</v>
      </c>
      <c r="S68" s="92">
        <v>47</v>
      </c>
      <c r="T68" s="91">
        <v>0</v>
      </c>
      <c r="U68" s="92">
        <v>1448</v>
      </c>
      <c r="V68" s="92">
        <v>67</v>
      </c>
    </row>
    <row r="69" spans="1:22">
      <c r="A69" s="93" t="s">
        <v>1144</v>
      </c>
      <c r="B69" s="17" t="str">
        <f>VLOOKUP(A69,'Planning Periods'!$E$2:$N$540,10,FALSE)</f>
        <v>01/31/2023 - 01/31/2031</v>
      </c>
      <c r="C69" s="92">
        <v>2016</v>
      </c>
      <c r="D69" s="92" t="str">
        <f t="shared" si="1"/>
        <v>Antioch 2016</v>
      </c>
      <c r="E69" s="92">
        <v>349</v>
      </c>
      <c r="F69" s="366">
        <v>84</v>
      </c>
      <c r="G69" s="92">
        <v>84</v>
      </c>
      <c r="H69" s="92">
        <v>0</v>
      </c>
      <c r="I69" s="91"/>
      <c r="J69" s="92">
        <v>205</v>
      </c>
      <c r="K69" s="366">
        <v>0</v>
      </c>
      <c r="L69" s="92">
        <v>0</v>
      </c>
      <c r="M69" s="92">
        <v>0</v>
      </c>
      <c r="N69" s="91"/>
      <c r="O69" s="92">
        <v>214</v>
      </c>
      <c r="P69" s="92">
        <v>1</v>
      </c>
      <c r="Q69" s="91"/>
      <c r="R69" s="92">
        <v>680</v>
      </c>
      <c r="S69" s="92">
        <v>42</v>
      </c>
      <c r="T69" s="91">
        <v>0</v>
      </c>
      <c r="U69" s="92">
        <v>1448</v>
      </c>
      <c r="V69" s="92">
        <v>127</v>
      </c>
    </row>
    <row r="70" spans="1:22">
      <c r="A70" s="93" t="s">
        <v>1144</v>
      </c>
      <c r="B70" s="17" t="str">
        <f>VLOOKUP(A70,'Planning Periods'!$E$2:$N$540,10,FALSE)</f>
        <v>01/31/2023 - 01/31/2031</v>
      </c>
      <c r="C70" s="92">
        <v>2017</v>
      </c>
      <c r="D70" s="92" t="str">
        <f t="shared" si="1"/>
        <v>Antioch 2017</v>
      </c>
      <c r="E70" s="92">
        <v>349</v>
      </c>
      <c r="F70" s="366">
        <v>2</v>
      </c>
      <c r="G70" s="92">
        <v>2</v>
      </c>
      <c r="H70" s="92">
        <v>0</v>
      </c>
      <c r="I70" s="91"/>
      <c r="J70" s="92">
        <v>205</v>
      </c>
      <c r="K70" s="366">
        <v>0</v>
      </c>
      <c r="L70" s="92">
        <v>0</v>
      </c>
      <c r="M70" s="92">
        <v>0</v>
      </c>
      <c r="N70" s="91"/>
      <c r="O70" s="92">
        <v>214</v>
      </c>
      <c r="P70" s="92">
        <v>0</v>
      </c>
      <c r="Q70" s="91"/>
      <c r="R70" s="92">
        <v>680</v>
      </c>
      <c r="S70" s="92">
        <v>41</v>
      </c>
      <c r="T70" s="91">
        <v>0</v>
      </c>
      <c r="U70" s="92">
        <v>1448</v>
      </c>
      <c r="V70" s="92">
        <v>43</v>
      </c>
    </row>
    <row r="71" spans="1:22">
      <c r="A71" s="93" t="s">
        <v>1075</v>
      </c>
      <c r="B71" s="17" t="str">
        <f>VLOOKUP(A71,'Planning Periods'!$E$2:$N$540,10,FALSE)</f>
        <v>10/15/2021 - 10/15/2029</v>
      </c>
      <c r="C71" s="92">
        <v>2013</v>
      </c>
      <c r="D71" s="92" t="str">
        <f t="shared" si="1"/>
        <v>Apple Valley 2013</v>
      </c>
      <c r="E71" s="92">
        <v>764</v>
      </c>
      <c r="F71" s="366">
        <v>1</v>
      </c>
      <c r="G71" s="92">
        <v>1</v>
      </c>
      <c r="H71" s="92">
        <v>0</v>
      </c>
      <c r="I71" s="91"/>
      <c r="J71" s="92">
        <v>541</v>
      </c>
      <c r="K71" s="366">
        <v>7</v>
      </c>
      <c r="L71" s="92">
        <v>7</v>
      </c>
      <c r="M71" s="92">
        <v>0</v>
      </c>
      <c r="N71" s="91"/>
      <c r="O71" s="92">
        <v>622</v>
      </c>
      <c r="P71" s="92">
        <v>11</v>
      </c>
      <c r="Q71" s="91"/>
      <c r="R71" s="92">
        <v>1407</v>
      </c>
      <c r="S71" s="92">
        <v>113</v>
      </c>
      <c r="T71" s="91">
        <v>0</v>
      </c>
      <c r="U71" s="92">
        <v>3334</v>
      </c>
      <c r="V71" s="92">
        <v>132</v>
      </c>
    </row>
    <row r="72" spans="1:22">
      <c r="A72" s="93" t="s">
        <v>1075</v>
      </c>
      <c r="B72" s="17" t="str">
        <f>VLOOKUP(A72,'Planning Periods'!$E$2:$N$540,10,FALSE)</f>
        <v>10/15/2021 - 10/15/2029</v>
      </c>
      <c r="C72" s="92">
        <v>2014</v>
      </c>
      <c r="D72" s="92" t="str">
        <f t="shared" si="1"/>
        <v>Apple Valley 2014</v>
      </c>
      <c r="E72" s="92" t="s">
        <v>1308</v>
      </c>
      <c r="F72" s="366" t="s">
        <v>1308</v>
      </c>
      <c r="G72" s="92" t="s">
        <v>1308</v>
      </c>
      <c r="H72" s="92" t="s">
        <v>1308</v>
      </c>
      <c r="I72" s="91"/>
      <c r="J72" s="92" t="s">
        <v>1308</v>
      </c>
      <c r="K72" s="366" t="s">
        <v>1308</v>
      </c>
      <c r="L72" s="92" t="s">
        <v>1308</v>
      </c>
      <c r="M72" s="92" t="s">
        <v>1308</v>
      </c>
      <c r="N72" s="91"/>
      <c r="O72" s="92" t="s">
        <v>1308</v>
      </c>
      <c r="P72" s="92" t="s">
        <v>1308</v>
      </c>
      <c r="Q72" s="91"/>
      <c r="R72" s="92" t="s">
        <v>1308</v>
      </c>
      <c r="S72" s="92" t="s">
        <v>1308</v>
      </c>
      <c r="T72" s="91" t="s">
        <v>1308</v>
      </c>
      <c r="U72" s="92" t="s">
        <v>1308</v>
      </c>
      <c r="V72" s="92" t="s">
        <v>1308</v>
      </c>
    </row>
    <row r="73" spans="1:22">
      <c r="A73" s="93" t="s">
        <v>1075</v>
      </c>
      <c r="B73" s="17" t="str">
        <f>VLOOKUP(A73,'Planning Periods'!$E$2:$N$540,10,FALSE)</f>
        <v>10/15/2021 - 10/15/2029</v>
      </c>
      <c r="C73" s="92">
        <v>2015</v>
      </c>
      <c r="D73" s="92" t="str">
        <f t="shared" si="1"/>
        <v>Apple Valley 2015</v>
      </c>
      <c r="E73" s="92">
        <v>764</v>
      </c>
      <c r="F73" s="366">
        <v>0</v>
      </c>
      <c r="G73" s="92">
        <v>0</v>
      </c>
      <c r="H73" s="92">
        <v>0</v>
      </c>
      <c r="I73" s="91"/>
      <c r="J73" s="92">
        <v>541</v>
      </c>
      <c r="K73" s="366">
        <v>0</v>
      </c>
      <c r="L73" s="92">
        <v>0</v>
      </c>
      <c r="M73" s="92">
        <v>0</v>
      </c>
      <c r="N73" s="91"/>
      <c r="O73" s="92">
        <v>622</v>
      </c>
      <c r="P73" s="92">
        <v>0</v>
      </c>
      <c r="Q73" s="91"/>
      <c r="R73" s="92">
        <v>1407</v>
      </c>
      <c r="S73" s="92">
        <v>0</v>
      </c>
      <c r="T73" s="91">
        <v>0</v>
      </c>
      <c r="U73" s="92">
        <v>3334</v>
      </c>
      <c r="V73" s="92">
        <v>0</v>
      </c>
    </row>
    <row r="74" spans="1:22">
      <c r="A74" s="93" t="s">
        <v>1075</v>
      </c>
      <c r="B74" s="17" t="str">
        <f>VLOOKUP(A74,'Planning Periods'!$E$2:$N$540,10,FALSE)</f>
        <v>10/15/2021 - 10/15/2029</v>
      </c>
      <c r="C74" s="92">
        <v>2016</v>
      </c>
      <c r="D74" s="92" t="str">
        <f t="shared" si="1"/>
        <v>Apple Valley 2016</v>
      </c>
      <c r="E74" s="92">
        <v>764</v>
      </c>
      <c r="F74" s="366">
        <v>0</v>
      </c>
      <c r="G74" s="92">
        <v>0</v>
      </c>
      <c r="H74" s="92">
        <v>0</v>
      </c>
      <c r="I74" s="91"/>
      <c r="J74" s="92">
        <v>541</v>
      </c>
      <c r="K74" s="366">
        <v>0</v>
      </c>
      <c r="L74" s="92">
        <v>0</v>
      </c>
      <c r="M74" s="92">
        <v>0</v>
      </c>
      <c r="N74" s="91"/>
      <c r="O74" s="92">
        <v>622</v>
      </c>
      <c r="P74" s="92">
        <v>0</v>
      </c>
      <c r="Q74" s="91"/>
      <c r="R74" s="92">
        <v>1407</v>
      </c>
      <c r="S74" s="92">
        <v>0</v>
      </c>
      <c r="T74" s="91">
        <v>0</v>
      </c>
      <c r="U74" s="92">
        <v>3334</v>
      </c>
      <c r="V74" s="92">
        <v>0</v>
      </c>
    </row>
    <row r="75" spans="1:22">
      <c r="A75" s="93" t="s">
        <v>1075</v>
      </c>
      <c r="B75" s="17" t="str">
        <f>VLOOKUP(A75,'Planning Periods'!$E$2:$N$540,10,FALSE)</f>
        <v>10/15/2021 - 10/15/2029</v>
      </c>
      <c r="C75" s="92">
        <v>2017</v>
      </c>
      <c r="D75" s="92" t="str">
        <f t="shared" si="1"/>
        <v>Apple Valley 2017</v>
      </c>
      <c r="E75" s="92">
        <v>764</v>
      </c>
      <c r="F75" s="366">
        <v>0</v>
      </c>
      <c r="G75" s="92">
        <v>0</v>
      </c>
      <c r="H75" s="92">
        <v>0</v>
      </c>
      <c r="I75" s="91"/>
      <c r="J75" s="92">
        <v>541</v>
      </c>
      <c r="K75" s="366">
        <v>0</v>
      </c>
      <c r="L75" s="92">
        <v>0</v>
      </c>
      <c r="M75" s="92">
        <v>0</v>
      </c>
      <c r="N75" s="91"/>
      <c r="O75" s="92">
        <v>622</v>
      </c>
      <c r="P75" s="92">
        <v>0</v>
      </c>
      <c r="Q75" s="91"/>
      <c r="R75" s="92">
        <v>1407</v>
      </c>
      <c r="S75" s="92">
        <v>0</v>
      </c>
      <c r="T75" s="91">
        <v>0</v>
      </c>
      <c r="U75" s="92">
        <v>3334</v>
      </c>
      <c r="V75" s="92">
        <v>0</v>
      </c>
    </row>
    <row r="76" spans="1:22">
      <c r="A76" s="93" t="s">
        <v>1073</v>
      </c>
      <c r="B76" s="17" t="str">
        <f>VLOOKUP(A76,'Planning Periods'!$E$2:$N$540,10,FALSE)</f>
        <v>10/15/2021 - 10/15/2029</v>
      </c>
      <c r="C76" s="92">
        <v>2013</v>
      </c>
      <c r="D76" s="92" t="str">
        <f t="shared" si="1"/>
        <v>Arcadia 2013</v>
      </c>
      <c r="E76" s="92" t="s">
        <v>1308</v>
      </c>
      <c r="F76" s="366" t="s">
        <v>1308</v>
      </c>
      <c r="G76" s="92" t="s">
        <v>1308</v>
      </c>
      <c r="H76" s="92" t="s">
        <v>1308</v>
      </c>
      <c r="I76" s="91"/>
      <c r="J76" s="92" t="s">
        <v>1308</v>
      </c>
      <c r="K76" s="366" t="s">
        <v>1308</v>
      </c>
      <c r="L76" s="92" t="s">
        <v>1308</v>
      </c>
      <c r="M76" s="92" t="s">
        <v>1308</v>
      </c>
      <c r="N76" s="91"/>
      <c r="O76" s="92" t="s">
        <v>1308</v>
      </c>
      <c r="P76" s="92" t="s">
        <v>1308</v>
      </c>
      <c r="Q76" s="91"/>
      <c r="R76" s="92" t="s">
        <v>1308</v>
      </c>
      <c r="S76" s="92" t="s">
        <v>1308</v>
      </c>
      <c r="T76" s="91" t="s">
        <v>1308</v>
      </c>
      <c r="U76" s="92" t="s">
        <v>1308</v>
      </c>
      <c r="V76" s="92" t="s">
        <v>1308</v>
      </c>
    </row>
    <row r="77" spans="1:22">
      <c r="A77" s="93" t="s">
        <v>1073</v>
      </c>
      <c r="B77" s="17" t="str">
        <f>VLOOKUP(A77,'Planning Periods'!$E$2:$N$540,10,FALSE)</f>
        <v>10/15/2021 - 10/15/2029</v>
      </c>
      <c r="C77" s="92">
        <v>2013</v>
      </c>
      <c r="D77" s="92" t="str">
        <f t="shared" si="1"/>
        <v>Arcadia 2013</v>
      </c>
      <c r="E77" s="92" t="s">
        <v>1308</v>
      </c>
      <c r="F77" s="366" t="s">
        <v>1308</v>
      </c>
      <c r="G77" s="92" t="s">
        <v>1308</v>
      </c>
      <c r="H77" s="92" t="s">
        <v>1308</v>
      </c>
      <c r="I77" s="91"/>
      <c r="J77" s="92" t="s">
        <v>1308</v>
      </c>
      <c r="K77" s="366" t="s">
        <v>1308</v>
      </c>
      <c r="L77" s="92" t="s">
        <v>1308</v>
      </c>
      <c r="M77" s="92" t="s">
        <v>1308</v>
      </c>
      <c r="N77" s="91"/>
      <c r="O77" s="92" t="s">
        <v>1308</v>
      </c>
      <c r="P77" s="92" t="s">
        <v>1308</v>
      </c>
      <c r="Q77" s="91"/>
      <c r="R77" s="92" t="s">
        <v>1308</v>
      </c>
      <c r="S77" s="92" t="s">
        <v>1308</v>
      </c>
      <c r="T77" s="91" t="s">
        <v>1308</v>
      </c>
      <c r="U77" s="92" t="s">
        <v>1308</v>
      </c>
      <c r="V77" s="92" t="s">
        <v>1308</v>
      </c>
    </row>
    <row r="78" spans="1:22">
      <c r="A78" s="93" t="s">
        <v>1073</v>
      </c>
      <c r="B78" s="17" t="str">
        <f>VLOOKUP(A78,'Planning Periods'!$E$2:$N$540,10,FALSE)</f>
        <v>10/15/2021 - 10/15/2029</v>
      </c>
      <c r="C78" s="92">
        <v>2014</v>
      </c>
      <c r="D78" s="92" t="str">
        <f t="shared" si="1"/>
        <v>Arcadia 2014</v>
      </c>
      <c r="E78" s="92" t="s">
        <v>1308</v>
      </c>
      <c r="F78" s="366" t="s">
        <v>1308</v>
      </c>
      <c r="G78" s="92" t="s">
        <v>1308</v>
      </c>
      <c r="H78" s="92" t="s">
        <v>1308</v>
      </c>
      <c r="I78" s="91"/>
      <c r="J78" s="92" t="s">
        <v>1308</v>
      </c>
      <c r="K78" s="366" t="s">
        <v>1308</v>
      </c>
      <c r="L78" s="92" t="s">
        <v>1308</v>
      </c>
      <c r="M78" s="92" t="s">
        <v>1308</v>
      </c>
      <c r="N78" s="91"/>
      <c r="O78" s="92" t="s">
        <v>1308</v>
      </c>
      <c r="P78" s="92" t="s">
        <v>1308</v>
      </c>
      <c r="Q78" s="91"/>
      <c r="R78" s="92" t="s">
        <v>1308</v>
      </c>
      <c r="S78" s="92" t="s">
        <v>1308</v>
      </c>
      <c r="T78" s="91" t="s">
        <v>1308</v>
      </c>
      <c r="U78" s="92" t="s">
        <v>1308</v>
      </c>
      <c r="V78" s="92" t="s">
        <v>1308</v>
      </c>
    </row>
    <row r="79" spans="1:22">
      <c r="A79" s="93" t="s">
        <v>1073</v>
      </c>
      <c r="B79" s="17" t="str">
        <f>VLOOKUP(A79,'Planning Periods'!$E$2:$N$540,10,FALSE)</f>
        <v>10/15/2021 - 10/15/2029</v>
      </c>
      <c r="C79" s="92">
        <v>2015</v>
      </c>
      <c r="D79" s="92" t="str">
        <f t="shared" si="1"/>
        <v>Arcadia 2015</v>
      </c>
      <c r="E79" s="92" t="s">
        <v>1308</v>
      </c>
      <c r="F79" s="366" t="s">
        <v>1308</v>
      </c>
      <c r="G79" s="92" t="s">
        <v>1308</v>
      </c>
      <c r="H79" s="92" t="s">
        <v>1308</v>
      </c>
      <c r="I79" s="91"/>
      <c r="J79" s="92" t="s">
        <v>1308</v>
      </c>
      <c r="K79" s="366" t="s">
        <v>1308</v>
      </c>
      <c r="L79" s="92" t="s">
        <v>1308</v>
      </c>
      <c r="M79" s="92" t="s">
        <v>1308</v>
      </c>
      <c r="N79" s="91"/>
      <c r="O79" s="92" t="s">
        <v>1308</v>
      </c>
      <c r="P79" s="92" t="s">
        <v>1308</v>
      </c>
      <c r="Q79" s="91"/>
      <c r="R79" s="92" t="s">
        <v>1308</v>
      </c>
      <c r="S79" s="92" t="s">
        <v>1308</v>
      </c>
      <c r="T79" s="91" t="s">
        <v>1308</v>
      </c>
      <c r="U79" s="92" t="s">
        <v>1308</v>
      </c>
      <c r="V79" s="92" t="s">
        <v>1308</v>
      </c>
    </row>
    <row r="80" spans="1:22">
      <c r="A80" s="93" t="s">
        <v>1073</v>
      </c>
      <c r="B80" s="17" t="str">
        <f>VLOOKUP(A80,'Planning Periods'!$E$2:$N$540,10,FALSE)</f>
        <v>10/15/2021 - 10/15/2029</v>
      </c>
      <c r="C80" s="92">
        <v>2016</v>
      </c>
      <c r="D80" s="92" t="str">
        <f t="shared" si="1"/>
        <v>Arcadia 2016</v>
      </c>
      <c r="E80" s="92" t="s">
        <v>1308</v>
      </c>
      <c r="F80" s="366" t="s">
        <v>1308</v>
      </c>
      <c r="G80" s="92" t="s">
        <v>1308</v>
      </c>
      <c r="H80" s="92" t="s">
        <v>1308</v>
      </c>
      <c r="I80" s="91"/>
      <c r="J80" s="92" t="s">
        <v>1308</v>
      </c>
      <c r="K80" s="366" t="s">
        <v>1308</v>
      </c>
      <c r="L80" s="92" t="s">
        <v>1308</v>
      </c>
      <c r="M80" s="92" t="s">
        <v>1308</v>
      </c>
      <c r="N80" s="91"/>
      <c r="O80" s="92" t="s">
        <v>1308</v>
      </c>
      <c r="P80" s="92" t="s">
        <v>1308</v>
      </c>
      <c r="Q80" s="91"/>
      <c r="R80" s="92" t="s">
        <v>1308</v>
      </c>
      <c r="S80" s="92" t="s">
        <v>1308</v>
      </c>
      <c r="T80" s="91" t="s">
        <v>1308</v>
      </c>
      <c r="U80" s="92" t="s">
        <v>1308</v>
      </c>
      <c r="V80" s="92" t="s">
        <v>1308</v>
      </c>
    </row>
    <row r="81" spans="1:22">
      <c r="A81" s="93" t="s">
        <v>1073</v>
      </c>
      <c r="B81" s="17" t="str">
        <f>VLOOKUP(A81,'Planning Periods'!$E$2:$N$540,10,FALSE)</f>
        <v>10/15/2021 - 10/15/2029</v>
      </c>
      <c r="C81" s="92">
        <v>2017</v>
      </c>
      <c r="D81" s="92" t="str">
        <f t="shared" si="1"/>
        <v>Arcadia 2017</v>
      </c>
      <c r="E81" s="92">
        <v>276</v>
      </c>
      <c r="F81" s="366">
        <v>0</v>
      </c>
      <c r="G81" s="92">
        <v>0</v>
      </c>
      <c r="H81" s="92">
        <v>0</v>
      </c>
      <c r="I81" s="91"/>
      <c r="J81" s="92">
        <v>167</v>
      </c>
      <c r="K81" s="366">
        <v>0</v>
      </c>
      <c r="L81" s="92">
        <v>0</v>
      </c>
      <c r="M81" s="92">
        <v>0</v>
      </c>
      <c r="N81" s="91"/>
      <c r="O81" s="92">
        <v>177</v>
      </c>
      <c r="P81" s="92">
        <v>38</v>
      </c>
      <c r="Q81" s="91"/>
      <c r="R81" s="92">
        <v>434</v>
      </c>
      <c r="S81" s="92">
        <v>101</v>
      </c>
      <c r="T81" s="91">
        <v>0</v>
      </c>
      <c r="U81" s="92">
        <v>1054</v>
      </c>
      <c r="V81" s="92">
        <v>139</v>
      </c>
    </row>
    <row r="82" spans="1:22">
      <c r="A82" s="93" t="s">
        <v>798</v>
      </c>
      <c r="B82" s="17" t="str">
        <f>VLOOKUP(A82,'Planning Periods'!$E$2:$N$540,10,FALSE)</f>
        <v>08/31/2019 - 08/31/2027</v>
      </c>
      <c r="C82" s="92">
        <v>2014</v>
      </c>
      <c r="D82" s="92" t="str">
        <f t="shared" si="1"/>
        <v>Arcata 2014</v>
      </c>
      <c r="E82" s="92">
        <v>85</v>
      </c>
      <c r="F82" s="366">
        <v>26</v>
      </c>
      <c r="G82" s="92">
        <v>26</v>
      </c>
      <c r="H82" s="92">
        <v>0</v>
      </c>
      <c r="I82" s="91"/>
      <c r="J82" s="92">
        <v>56</v>
      </c>
      <c r="K82" s="366">
        <v>5</v>
      </c>
      <c r="L82" s="92">
        <v>5</v>
      </c>
      <c r="M82" s="92">
        <v>0</v>
      </c>
      <c r="N82" s="91"/>
      <c r="O82" s="92">
        <v>62</v>
      </c>
      <c r="P82" s="92">
        <v>8</v>
      </c>
      <c r="Q82" s="91"/>
      <c r="R82" s="92">
        <v>160</v>
      </c>
      <c r="S82" s="92">
        <v>7</v>
      </c>
      <c r="T82" s="91">
        <v>0</v>
      </c>
      <c r="U82" s="92">
        <v>363</v>
      </c>
      <c r="V82" s="92">
        <v>46</v>
      </c>
    </row>
    <row r="83" spans="1:22">
      <c r="A83" s="93" t="s">
        <v>798</v>
      </c>
      <c r="B83" s="17" t="str">
        <f>VLOOKUP(A83,'Planning Periods'!$E$2:$N$540,10,FALSE)</f>
        <v>08/31/2019 - 08/31/2027</v>
      </c>
      <c r="C83" s="92">
        <v>2015</v>
      </c>
      <c r="D83" s="92" t="str">
        <f t="shared" si="1"/>
        <v>Arcata 2015</v>
      </c>
      <c r="E83" s="92">
        <v>85</v>
      </c>
      <c r="F83" s="366">
        <v>17</v>
      </c>
      <c r="G83" s="92">
        <v>17</v>
      </c>
      <c r="H83" s="92">
        <v>0</v>
      </c>
      <c r="I83" s="91"/>
      <c r="J83" s="92">
        <v>56</v>
      </c>
      <c r="K83" s="366">
        <v>0</v>
      </c>
      <c r="L83" s="92">
        <v>0</v>
      </c>
      <c r="M83" s="92">
        <v>0</v>
      </c>
      <c r="N83" s="91"/>
      <c r="O83" s="92">
        <v>62</v>
      </c>
      <c r="P83" s="92">
        <v>3</v>
      </c>
      <c r="Q83" s="91"/>
      <c r="R83" s="92">
        <v>160</v>
      </c>
      <c r="S83" s="92">
        <v>2</v>
      </c>
      <c r="T83" s="91">
        <v>0</v>
      </c>
      <c r="U83" s="92">
        <v>363</v>
      </c>
      <c r="V83" s="92">
        <v>22</v>
      </c>
    </row>
    <row r="84" spans="1:22">
      <c r="A84" s="93" t="s">
        <v>798</v>
      </c>
      <c r="B84" s="17" t="str">
        <f>VLOOKUP(A84,'Planning Periods'!$E$2:$N$540,10,FALSE)</f>
        <v>08/31/2019 - 08/31/2027</v>
      </c>
      <c r="C84" s="92">
        <v>2016</v>
      </c>
      <c r="D84" s="92" t="str">
        <f t="shared" si="1"/>
        <v>Arcata 2016</v>
      </c>
      <c r="E84" s="92">
        <v>85</v>
      </c>
      <c r="F84" s="366">
        <v>0</v>
      </c>
      <c r="G84" s="92">
        <v>0</v>
      </c>
      <c r="H84" s="92">
        <v>0</v>
      </c>
      <c r="I84" s="91"/>
      <c r="J84" s="92">
        <v>56</v>
      </c>
      <c r="K84" s="366">
        <v>0</v>
      </c>
      <c r="L84" s="92">
        <v>0</v>
      </c>
      <c r="M84" s="92">
        <v>0</v>
      </c>
      <c r="N84" s="91"/>
      <c r="O84" s="92">
        <v>62</v>
      </c>
      <c r="P84" s="92">
        <v>43</v>
      </c>
      <c r="Q84" s="91"/>
      <c r="R84" s="92">
        <v>160</v>
      </c>
      <c r="S84" s="92">
        <v>7</v>
      </c>
      <c r="T84" s="91">
        <v>0</v>
      </c>
      <c r="U84" s="92">
        <v>363</v>
      </c>
      <c r="V84" s="92">
        <v>50</v>
      </c>
    </row>
    <row r="85" spans="1:22">
      <c r="A85" s="93" t="s">
        <v>798</v>
      </c>
      <c r="B85" s="17" t="str">
        <f>VLOOKUP(A85,'Planning Periods'!$E$2:$N$540,10,FALSE)</f>
        <v>08/31/2019 - 08/31/2027</v>
      </c>
      <c r="C85" s="92">
        <v>2017</v>
      </c>
      <c r="D85" s="92" t="str">
        <f t="shared" si="1"/>
        <v>Arcata 2017</v>
      </c>
      <c r="E85" s="92">
        <v>85</v>
      </c>
      <c r="F85" s="366">
        <v>0</v>
      </c>
      <c r="G85" s="92">
        <v>0</v>
      </c>
      <c r="H85" s="92">
        <v>0</v>
      </c>
      <c r="I85" s="91"/>
      <c r="J85" s="92">
        <v>56</v>
      </c>
      <c r="K85" s="366">
        <v>0</v>
      </c>
      <c r="L85" s="92">
        <v>0</v>
      </c>
      <c r="M85" s="92">
        <v>0</v>
      </c>
      <c r="N85" s="91"/>
      <c r="O85" s="92">
        <v>62</v>
      </c>
      <c r="P85" s="92">
        <v>164</v>
      </c>
      <c r="Q85" s="91"/>
      <c r="R85" s="92">
        <v>160</v>
      </c>
      <c r="S85" s="92">
        <v>5</v>
      </c>
      <c r="T85" s="91">
        <v>0</v>
      </c>
      <c r="U85" s="92">
        <v>363</v>
      </c>
      <c r="V85" s="92">
        <v>169</v>
      </c>
    </row>
    <row r="86" spans="1:22">
      <c r="A86" s="93" t="s">
        <v>1077</v>
      </c>
      <c r="B86" s="17" t="str">
        <f>VLOOKUP(A86,'Planning Periods'!$E$2:$N$540,10,FALSE)</f>
        <v>01/01/2021 - 12/31/2028</v>
      </c>
      <c r="C86" s="92">
        <v>2014</v>
      </c>
      <c r="D86" s="92" t="str">
        <f t="shared" si="1"/>
        <v>Arroyo Grande 2014</v>
      </c>
      <c r="E86" s="92" t="s">
        <v>1308</v>
      </c>
      <c r="F86" s="366" t="s">
        <v>1308</v>
      </c>
      <c r="G86" s="92" t="s">
        <v>1308</v>
      </c>
      <c r="H86" s="92" t="s">
        <v>1308</v>
      </c>
      <c r="I86" s="91"/>
      <c r="J86" s="92" t="s">
        <v>1308</v>
      </c>
      <c r="K86" s="366" t="s">
        <v>1308</v>
      </c>
      <c r="L86" s="92" t="s">
        <v>1308</v>
      </c>
      <c r="M86" s="92" t="s">
        <v>1308</v>
      </c>
      <c r="N86" s="91"/>
      <c r="O86" s="92" t="s">
        <v>1308</v>
      </c>
      <c r="P86" s="92" t="s">
        <v>1308</v>
      </c>
      <c r="Q86" s="91"/>
      <c r="R86" s="92" t="s">
        <v>1308</v>
      </c>
      <c r="S86" s="92" t="s">
        <v>1308</v>
      </c>
      <c r="T86" s="91" t="s">
        <v>1308</v>
      </c>
      <c r="U86" s="92" t="s">
        <v>1308</v>
      </c>
      <c r="V86" s="92" t="s">
        <v>1308</v>
      </c>
    </row>
    <row r="87" spans="1:22">
      <c r="A87" s="93" t="s">
        <v>1077</v>
      </c>
      <c r="B87" s="17" t="str">
        <f>VLOOKUP(A87,'Planning Periods'!$E$2:$N$540,10,FALSE)</f>
        <v>01/01/2021 - 12/31/2028</v>
      </c>
      <c r="C87" s="92">
        <v>2015</v>
      </c>
      <c r="D87" s="92" t="str">
        <f t="shared" si="1"/>
        <v>Arroyo Grande 2015</v>
      </c>
      <c r="E87" s="92" t="s">
        <v>1308</v>
      </c>
      <c r="F87" s="366" t="s">
        <v>1308</v>
      </c>
      <c r="G87" s="92" t="s">
        <v>1308</v>
      </c>
      <c r="H87" s="92" t="s">
        <v>1308</v>
      </c>
      <c r="I87" s="91"/>
      <c r="J87" s="92" t="s">
        <v>1308</v>
      </c>
      <c r="K87" s="366" t="s">
        <v>1308</v>
      </c>
      <c r="L87" s="92" t="s">
        <v>1308</v>
      </c>
      <c r="M87" s="92" t="s">
        <v>1308</v>
      </c>
      <c r="N87" s="91"/>
      <c r="O87" s="92" t="s">
        <v>1308</v>
      </c>
      <c r="P87" s="92" t="s">
        <v>1308</v>
      </c>
      <c r="Q87" s="91"/>
      <c r="R87" s="92" t="s">
        <v>1308</v>
      </c>
      <c r="S87" s="92" t="s">
        <v>1308</v>
      </c>
      <c r="T87" s="91" t="s">
        <v>1308</v>
      </c>
      <c r="U87" s="92" t="s">
        <v>1308</v>
      </c>
      <c r="V87" s="92" t="s">
        <v>1308</v>
      </c>
    </row>
    <row r="88" spans="1:22">
      <c r="A88" s="93" t="s">
        <v>1077</v>
      </c>
      <c r="B88" s="17" t="str">
        <f>VLOOKUP(A88,'Planning Periods'!$E$2:$N$540,10,FALSE)</f>
        <v>01/01/2021 - 12/31/2028</v>
      </c>
      <c r="C88" s="92">
        <v>2016</v>
      </c>
      <c r="D88" s="92" t="str">
        <f t="shared" si="1"/>
        <v>Arroyo Grande 2016</v>
      </c>
      <c r="E88" s="92" t="s">
        <v>1308</v>
      </c>
      <c r="F88" s="366" t="s">
        <v>1308</v>
      </c>
      <c r="G88" s="92" t="s">
        <v>1308</v>
      </c>
      <c r="H88" s="92" t="s">
        <v>1308</v>
      </c>
      <c r="I88" s="91"/>
      <c r="J88" s="92" t="s">
        <v>1308</v>
      </c>
      <c r="K88" s="366" t="s">
        <v>1308</v>
      </c>
      <c r="L88" s="92" t="s">
        <v>1308</v>
      </c>
      <c r="M88" s="92" t="s">
        <v>1308</v>
      </c>
      <c r="N88" s="91"/>
      <c r="O88" s="92" t="s">
        <v>1308</v>
      </c>
      <c r="P88" s="92" t="s">
        <v>1308</v>
      </c>
      <c r="Q88" s="91"/>
      <c r="R88" s="92" t="s">
        <v>1308</v>
      </c>
      <c r="S88" s="92" t="s">
        <v>1308</v>
      </c>
      <c r="T88" s="91" t="s">
        <v>1308</v>
      </c>
      <c r="U88" s="92" t="s">
        <v>1308</v>
      </c>
      <c r="V88" s="92" t="s">
        <v>1308</v>
      </c>
    </row>
    <row r="89" spans="1:22">
      <c r="A89" s="93" t="s">
        <v>1077</v>
      </c>
      <c r="B89" s="17" t="str">
        <f>VLOOKUP(A89,'Planning Periods'!$E$2:$N$540,10,FALSE)</f>
        <v>01/01/2021 - 12/31/2028</v>
      </c>
      <c r="C89" s="92">
        <v>2017</v>
      </c>
      <c r="D89" s="92" t="str">
        <f t="shared" si="1"/>
        <v>Arroyo Grande 2017</v>
      </c>
      <c r="E89" s="92">
        <v>60</v>
      </c>
      <c r="F89" s="366">
        <v>0</v>
      </c>
      <c r="G89" s="92">
        <v>0</v>
      </c>
      <c r="H89" s="92">
        <v>0</v>
      </c>
      <c r="I89" s="91"/>
      <c r="J89" s="92">
        <v>38</v>
      </c>
      <c r="K89" s="366">
        <v>4</v>
      </c>
      <c r="L89" s="92">
        <v>0</v>
      </c>
      <c r="M89" s="92">
        <v>4</v>
      </c>
      <c r="N89" s="91"/>
      <c r="O89" s="92">
        <v>43</v>
      </c>
      <c r="P89" s="92">
        <v>0</v>
      </c>
      <c r="Q89" s="91"/>
      <c r="R89" s="92">
        <v>101</v>
      </c>
      <c r="S89" s="92">
        <v>37</v>
      </c>
      <c r="T89" s="91">
        <v>4</v>
      </c>
      <c r="U89" s="92">
        <v>242</v>
      </c>
      <c r="V89" s="92">
        <v>41</v>
      </c>
    </row>
    <row r="90" spans="1:22">
      <c r="A90" s="93" t="s">
        <v>1100</v>
      </c>
      <c r="B90" s="17" t="str">
        <f>VLOOKUP(A90,'Planning Periods'!$E$2:$N$540,10,FALSE)</f>
        <v>10/15/2021 - 10/15/2029</v>
      </c>
      <c r="C90" s="92">
        <v>2013</v>
      </c>
      <c r="D90" s="92" t="str">
        <f t="shared" si="1"/>
        <v>Artesia 2013</v>
      </c>
      <c r="E90" s="92">
        <v>31</v>
      </c>
      <c r="F90" s="366">
        <v>0</v>
      </c>
      <c r="G90" s="92">
        <v>0</v>
      </c>
      <c r="H90" s="92">
        <v>0</v>
      </c>
      <c r="I90" s="91"/>
      <c r="J90" s="92">
        <v>18</v>
      </c>
      <c r="K90" s="366">
        <v>0</v>
      </c>
      <c r="L90" s="92">
        <v>0</v>
      </c>
      <c r="M90" s="92">
        <v>0</v>
      </c>
      <c r="N90" s="91"/>
      <c r="O90" s="92">
        <v>20</v>
      </c>
      <c r="P90" s="92">
        <v>0</v>
      </c>
      <c r="Q90" s="91"/>
      <c r="R90" s="92">
        <v>51</v>
      </c>
      <c r="S90" s="92">
        <v>18</v>
      </c>
      <c r="T90" s="91">
        <v>0</v>
      </c>
      <c r="U90" s="92">
        <v>120</v>
      </c>
      <c r="V90" s="92">
        <v>18</v>
      </c>
    </row>
    <row r="91" spans="1:22">
      <c r="A91" s="93" t="s">
        <v>1100</v>
      </c>
      <c r="B91" s="17" t="str">
        <f>VLOOKUP(A91,'Planning Periods'!$E$2:$N$540,10,FALSE)</f>
        <v>10/15/2021 - 10/15/2029</v>
      </c>
      <c r="C91" s="92">
        <v>2014</v>
      </c>
      <c r="D91" s="92" t="str">
        <f t="shared" si="1"/>
        <v>Artesia 2014</v>
      </c>
      <c r="E91" s="92">
        <v>31</v>
      </c>
      <c r="F91" s="366">
        <v>0</v>
      </c>
      <c r="G91" s="92">
        <v>0</v>
      </c>
      <c r="H91" s="92">
        <v>0</v>
      </c>
      <c r="I91" s="91"/>
      <c r="J91" s="92">
        <v>18</v>
      </c>
      <c r="K91" s="366">
        <v>0</v>
      </c>
      <c r="L91" s="92">
        <v>0</v>
      </c>
      <c r="M91" s="92">
        <v>0</v>
      </c>
      <c r="N91" s="91"/>
      <c r="O91" s="92">
        <v>20</v>
      </c>
      <c r="P91" s="92">
        <v>0</v>
      </c>
      <c r="Q91" s="91"/>
      <c r="R91" s="92">
        <v>51</v>
      </c>
      <c r="S91" s="92">
        <v>17</v>
      </c>
      <c r="T91" s="91">
        <v>0</v>
      </c>
      <c r="U91" s="92">
        <v>120</v>
      </c>
      <c r="V91" s="92">
        <v>17</v>
      </c>
    </row>
    <row r="92" spans="1:22">
      <c r="A92" s="93" t="s">
        <v>1100</v>
      </c>
      <c r="B92" s="17" t="str">
        <f>VLOOKUP(A92,'Planning Periods'!$E$2:$N$540,10,FALSE)</f>
        <v>10/15/2021 - 10/15/2029</v>
      </c>
      <c r="C92" s="92">
        <v>2015</v>
      </c>
      <c r="D92" s="92" t="str">
        <f t="shared" si="1"/>
        <v>Artesia 2015</v>
      </c>
      <c r="E92" s="92">
        <v>31</v>
      </c>
      <c r="F92" s="366">
        <v>0</v>
      </c>
      <c r="G92" s="92">
        <v>0</v>
      </c>
      <c r="H92" s="92">
        <v>0</v>
      </c>
      <c r="I92" s="91"/>
      <c r="J92" s="92">
        <v>18</v>
      </c>
      <c r="K92" s="366">
        <v>0</v>
      </c>
      <c r="L92" s="92">
        <v>0</v>
      </c>
      <c r="M92" s="92">
        <v>0</v>
      </c>
      <c r="N92" s="91"/>
      <c r="O92" s="92">
        <v>20</v>
      </c>
      <c r="P92" s="92">
        <v>0</v>
      </c>
      <c r="Q92" s="91"/>
      <c r="R92" s="92">
        <v>51</v>
      </c>
      <c r="S92" s="92">
        <v>8</v>
      </c>
      <c r="T92" s="91">
        <v>0</v>
      </c>
      <c r="U92" s="92">
        <v>120</v>
      </c>
      <c r="V92" s="92">
        <v>8</v>
      </c>
    </row>
    <row r="93" spans="1:22">
      <c r="A93" s="93" t="s">
        <v>1100</v>
      </c>
      <c r="B93" s="17" t="str">
        <f>VLOOKUP(A93,'Planning Periods'!$E$2:$N$540,10,FALSE)</f>
        <v>10/15/2021 - 10/15/2029</v>
      </c>
      <c r="C93" s="92">
        <v>2016</v>
      </c>
      <c r="D93" s="92" t="str">
        <f t="shared" si="1"/>
        <v>Artesia 2016</v>
      </c>
      <c r="E93" s="92">
        <v>31</v>
      </c>
      <c r="F93" s="366">
        <v>0</v>
      </c>
      <c r="G93" s="92">
        <v>0</v>
      </c>
      <c r="H93" s="92">
        <v>0</v>
      </c>
      <c r="I93" s="91"/>
      <c r="J93" s="92">
        <v>18</v>
      </c>
      <c r="K93" s="366">
        <v>0</v>
      </c>
      <c r="L93" s="92">
        <v>0</v>
      </c>
      <c r="M93" s="92">
        <v>0</v>
      </c>
      <c r="N93" s="91"/>
      <c r="O93" s="92">
        <v>20</v>
      </c>
      <c r="P93" s="92">
        <v>0</v>
      </c>
      <c r="Q93" s="91"/>
      <c r="R93" s="92">
        <v>51</v>
      </c>
      <c r="S93" s="92">
        <v>22</v>
      </c>
      <c r="T93" s="91">
        <v>0</v>
      </c>
      <c r="U93" s="92">
        <v>120</v>
      </c>
      <c r="V93" s="92">
        <v>22</v>
      </c>
    </row>
    <row r="94" spans="1:22">
      <c r="A94" s="93" t="s">
        <v>1100</v>
      </c>
      <c r="B94" s="17" t="str">
        <f>VLOOKUP(A94,'Planning Periods'!$E$2:$N$540,10,FALSE)</f>
        <v>10/15/2021 - 10/15/2029</v>
      </c>
      <c r="C94" s="92">
        <v>2017</v>
      </c>
      <c r="D94" s="92" t="str">
        <f t="shared" si="1"/>
        <v>Artesia 2017</v>
      </c>
      <c r="E94" s="92">
        <v>31</v>
      </c>
      <c r="F94" s="366">
        <v>0</v>
      </c>
      <c r="G94" s="92">
        <v>0</v>
      </c>
      <c r="H94" s="92">
        <v>0</v>
      </c>
      <c r="I94" s="91"/>
      <c r="J94" s="92">
        <v>18</v>
      </c>
      <c r="K94" s="366">
        <v>0</v>
      </c>
      <c r="L94" s="92">
        <v>0</v>
      </c>
      <c r="M94" s="92">
        <v>0</v>
      </c>
      <c r="N94" s="91"/>
      <c r="O94" s="92">
        <v>20</v>
      </c>
      <c r="P94" s="92">
        <v>0</v>
      </c>
      <c r="Q94" s="91"/>
      <c r="R94" s="92">
        <v>51</v>
      </c>
      <c r="S94" s="92">
        <v>8</v>
      </c>
      <c r="T94" s="91">
        <v>0</v>
      </c>
      <c r="U94" s="92">
        <v>120</v>
      </c>
      <c r="V94" s="92">
        <v>8</v>
      </c>
    </row>
    <row r="95" spans="1:22">
      <c r="A95" s="93" t="s">
        <v>1151</v>
      </c>
      <c r="B95" s="17" t="str">
        <f>VLOOKUP(A95,'Planning Periods'!$E$2:$N$540,10,FALSE)</f>
        <v>12/31/2015 - 12/31/2023</v>
      </c>
      <c r="C95" s="92">
        <v>2013</v>
      </c>
      <c r="D95" s="92" t="str">
        <f t="shared" si="1"/>
        <v>Arvin 2013</v>
      </c>
      <c r="E95" s="92" t="s">
        <v>1308</v>
      </c>
      <c r="F95" s="366" t="s">
        <v>1308</v>
      </c>
      <c r="G95" s="92" t="s">
        <v>1308</v>
      </c>
      <c r="H95" s="92" t="s">
        <v>1308</v>
      </c>
      <c r="I95" s="91"/>
      <c r="J95" s="92" t="s">
        <v>1308</v>
      </c>
      <c r="K95" s="366" t="s">
        <v>1308</v>
      </c>
      <c r="L95" s="92" t="s">
        <v>1308</v>
      </c>
      <c r="M95" s="92" t="s">
        <v>1308</v>
      </c>
      <c r="N95" s="91"/>
      <c r="O95" s="92" t="s">
        <v>1308</v>
      </c>
      <c r="P95" s="92" t="s">
        <v>1308</v>
      </c>
      <c r="Q95" s="91"/>
      <c r="R95" s="92" t="s">
        <v>1308</v>
      </c>
      <c r="S95" s="92" t="s">
        <v>1308</v>
      </c>
      <c r="T95" s="91" t="s">
        <v>1308</v>
      </c>
      <c r="U95" s="92" t="s">
        <v>1308</v>
      </c>
      <c r="V95" s="92" t="s">
        <v>1308</v>
      </c>
    </row>
    <row r="96" spans="1:22">
      <c r="A96" s="93" t="s">
        <v>1151</v>
      </c>
      <c r="B96" s="17" t="str">
        <f>VLOOKUP(A96,'Planning Periods'!$E$2:$N$540,10,FALSE)</f>
        <v>12/31/2015 - 12/31/2023</v>
      </c>
      <c r="C96" s="92">
        <v>2014</v>
      </c>
      <c r="D96" s="92" t="str">
        <f t="shared" si="1"/>
        <v>Arvin 2014</v>
      </c>
      <c r="E96" s="92" t="s">
        <v>1308</v>
      </c>
      <c r="F96" s="366" t="s">
        <v>1308</v>
      </c>
      <c r="G96" s="92" t="s">
        <v>1308</v>
      </c>
      <c r="H96" s="92" t="s">
        <v>1308</v>
      </c>
      <c r="I96" s="91"/>
      <c r="J96" s="92" t="s">
        <v>1308</v>
      </c>
      <c r="K96" s="366" t="s">
        <v>1308</v>
      </c>
      <c r="L96" s="92" t="s">
        <v>1308</v>
      </c>
      <c r="M96" s="92" t="s">
        <v>1308</v>
      </c>
      <c r="N96" s="91"/>
      <c r="O96" s="92" t="s">
        <v>1308</v>
      </c>
      <c r="P96" s="92" t="s">
        <v>1308</v>
      </c>
      <c r="Q96" s="91"/>
      <c r="R96" s="92" t="s">
        <v>1308</v>
      </c>
      <c r="S96" s="92" t="s">
        <v>1308</v>
      </c>
      <c r="T96" s="91" t="s">
        <v>1308</v>
      </c>
      <c r="U96" s="92" t="s">
        <v>1308</v>
      </c>
      <c r="V96" s="92" t="s">
        <v>1308</v>
      </c>
    </row>
    <row r="97" spans="1:22">
      <c r="A97" s="93" t="s">
        <v>1151</v>
      </c>
      <c r="B97" s="17" t="str">
        <f>VLOOKUP(A97,'Planning Periods'!$E$2:$N$540,10,FALSE)</f>
        <v>12/31/2015 - 12/31/2023</v>
      </c>
      <c r="C97" s="92">
        <v>2015</v>
      </c>
      <c r="D97" s="92" t="str">
        <f t="shared" si="1"/>
        <v>Arvin 2015</v>
      </c>
      <c r="E97" s="92">
        <v>398</v>
      </c>
      <c r="F97" s="366">
        <v>0</v>
      </c>
      <c r="G97" s="92">
        <v>0</v>
      </c>
      <c r="H97" s="92">
        <v>0</v>
      </c>
      <c r="I97" s="91"/>
      <c r="J97" s="92">
        <v>239</v>
      </c>
      <c r="K97" s="366">
        <v>26</v>
      </c>
      <c r="L97" s="92">
        <v>9</v>
      </c>
      <c r="M97" s="92">
        <v>17</v>
      </c>
      <c r="N97" s="91"/>
      <c r="O97" s="92">
        <v>183</v>
      </c>
      <c r="P97" s="92">
        <v>60</v>
      </c>
      <c r="Q97" s="91"/>
      <c r="R97" s="92">
        <v>349</v>
      </c>
      <c r="S97" s="92">
        <v>0</v>
      </c>
      <c r="T97" s="91">
        <v>17</v>
      </c>
      <c r="U97" s="92">
        <v>1169</v>
      </c>
      <c r="V97" s="92">
        <v>86</v>
      </c>
    </row>
    <row r="98" spans="1:22">
      <c r="A98" s="93" t="s">
        <v>1151</v>
      </c>
      <c r="B98" s="17" t="str">
        <f>VLOOKUP(A98,'Planning Periods'!$E$2:$N$540,10,FALSE)</f>
        <v>12/31/2015 - 12/31/2023</v>
      </c>
      <c r="C98" s="92">
        <v>2016</v>
      </c>
      <c r="D98" s="92" t="str">
        <f t="shared" si="1"/>
        <v>Arvin 2016</v>
      </c>
      <c r="E98" s="92">
        <v>398</v>
      </c>
      <c r="F98" s="366">
        <v>0</v>
      </c>
      <c r="G98" s="92">
        <v>0</v>
      </c>
      <c r="H98" s="92">
        <v>0</v>
      </c>
      <c r="I98" s="91"/>
      <c r="J98" s="92">
        <v>239</v>
      </c>
      <c r="K98" s="366">
        <v>24</v>
      </c>
      <c r="L98" s="92">
        <v>11</v>
      </c>
      <c r="M98" s="92">
        <v>13</v>
      </c>
      <c r="N98" s="91"/>
      <c r="O98" s="92">
        <v>183</v>
      </c>
      <c r="P98" s="92">
        <v>29</v>
      </c>
      <c r="Q98" s="91"/>
      <c r="R98" s="92">
        <v>349</v>
      </c>
      <c r="S98" s="92">
        <v>0</v>
      </c>
      <c r="T98" s="91">
        <v>13</v>
      </c>
      <c r="U98" s="92">
        <v>1169</v>
      </c>
      <c r="V98" s="92">
        <v>53</v>
      </c>
    </row>
    <row r="99" spans="1:22">
      <c r="A99" s="93" t="s">
        <v>1151</v>
      </c>
      <c r="B99" s="17" t="str">
        <f>VLOOKUP(A99,'Planning Periods'!$E$2:$N$540,10,FALSE)</f>
        <v>12/31/2015 - 12/31/2023</v>
      </c>
      <c r="C99" s="92">
        <v>2017</v>
      </c>
      <c r="D99" s="92" t="str">
        <f t="shared" si="1"/>
        <v>Arvin 2017</v>
      </c>
      <c r="E99" s="92">
        <v>398</v>
      </c>
      <c r="F99" s="366">
        <v>0</v>
      </c>
      <c r="G99" s="92">
        <v>0</v>
      </c>
      <c r="H99" s="92">
        <v>0</v>
      </c>
      <c r="I99" s="91"/>
      <c r="J99" s="92">
        <v>239</v>
      </c>
      <c r="K99" s="366">
        <v>6</v>
      </c>
      <c r="L99" s="92">
        <v>0</v>
      </c>
      <c r="M99" s="92">
        <v>6</v>
      </c>
      <c r="N99" s="91"/>
      <c r="O99" s="92">
        <v>183</v>
      </c>
      <c r="P99" s="92">
        <v>79</v>
      </c>
      <c r="Q99" s="91"/>
      <c r="R99" s="92">
        <v>349</v>
      </c>
      <c r="S99" s="92">
        <v>0</v>
      </c>
      <c r="T99" s="91">
        <v>6</v>
      </c>
      <c r="U99" s="92">
        <v>1169</v>
      </c>
      <c r="V99" s="92">
        <v>85</v>
      </c>
    </row>
    <row r="100" spans="1:22">
      <c r="A100" s="93" t="s">
        <v>1098</v>
      </c>
      <c r="B100" s="17" t="str">
        <f>VLOOKUP(A100,'Planning Periods'!$E$2:$N$540,10,FALSE)</f>
        <v>01/01/2021 - 12/31/2028</v>
      </c>
      <c r="C100" s="92">
        <v>2014</v>
      </c>
      <c r="D100" s="92" t="str">
        <f t="shared" si="1"/>
        <v>Atascadero 2014</v>
      </c>
      <c r="E100" s="92">
        <v>98</v>
      </c>
      <c r="F100" s="366">
        <v>2</v>
      </c>
      <c r="G100" s="92">
        <v>2</v>
      </c>
      <c r="H100" s="92">
        <v>0</v>
      </c>
      <c r="I100" s="91"/>
      <c r="J100" s="92">
        <v>62</v>
      </c>
      <c r="K100" s="366">
        <v>1</v>
      </c>
      <c r="L100" s="92">
        <v>1</v>
      </c>
      <c r="M100" s="92">
        <v>0</v>
      </c>
      <c r="N100" s="91"/>
      <c r="O100" s="92">
        <v>69</v>
      </c>
      <c r="P100" s="92">
        <v>76</v>
      </c>
      <c r="Q100" s="91"/>
      <c r="R100" s="92">
        <v>164</v>
      </c>
      <c r="S100" s="92">
        <v>106</v>
      </c>
      <c r="T100" s="91">
        <v>0</v>
      </c>
      <c r="U100" s="92">
        <v>393</v>
      </c>
      <c r="V100" s="92">
        <v>185</v>
      </c>
    </row>
    <row r="101" spans="1:22">
      <c r="A101" s="93" t="s">
        <v>1098</v>
      </c>
      <c r="B101" s="17" t="str">
        <f>VLOOKUP(A101,'Planning Periods'!$E$2:$N$540,10,FALSE)</f>
        <v>01/01/2021 - 12/31/2028</v>
      </c>
      <c r="C101" s="92">
        <v>2015</v>
      </c>
      <c r="D101" s="92" t="str">
        <f t="shared" si="1"/>
        <v>Atascadero 2015</v>
      </c>
      <c r="E101" s="92">
        <v>98</v>
      </c>
      <c r="F101" s="366">
        <v>1</v>
      </c>
      <c r="G101" s="92">
        <v>1</v>
      </c>
      <c r="H101" s="92">
        <v>0</v>
      </c>
      <c r="I101" s="91"/>
      <c r="J101" s="92">
        <v>62</v>
      </c>
      <c r="K101" s="366">
        <v>0</v>
      </c>
      <c r="L101" s="92">
        <v>0</v>
      </c>
      <c r="M101" s="92">
        <v>0</v>
      </c>
      <c r="N101" s="91"/>
      <c r="O101" s="92">
        <v>69</v>
      </c>
      <c r="P101" s="92">
        <v>58</v>
      </c>
      <c r="Q101" s="91"/>
      <c r="R101" s="92">
        <v>164</v>
      </c>
      <c r="S101" s="92">
        <v>29</v>
      </c>
      <c r="T101" s="91">
        <v>0</v>
      </c>
      <c r="U101" s="92">
        <v>393</v>
      </c>
      <c r="V101" s="92">
        <v>88</v>
      </c>
    </row>
    <row r="102" spans="1:22">
      <c r="A102" s="93" t="s">
        <v>1098</v>
      </c>
      <c r="B102" s="17" t="str">
        <f>VLOOKUP(A102,'Planning Periods'!$E$2:$N$540,10,FALSE)</f>
        <v>01/01/2021 - 12/31/2028</v>
      </c>
      <c r="C102" s="92">
        <v>2016</v>
      </c>
      <c r="D102" s="92" t="str">
        <f t="shared" si="1"/>
        <v>Atascadero 2016</v>
      </c>
      <c r="E102" s="92">
        <v>98</v>
      </c>
      <c r="F102" s="366">
        <v>45</v>
      </c>
      <c r="G102" s="92">
        <v>45</v>
      </c>
      <c r="H102" s="92">
        <v>0</v>
      </c>
      <c r="I102" s="91"/>
      <c r="J102" s="92">
        <v>62</v>
      </c>
      <c r="K102" s="366">
        <v>25</v>
      </c>
      <c r="L102" s="92">
        <v>25</v>
      </c>
      <c r="M102" s="92">
        <v>0</v>
      </c>
      <c r="N102" s="91"/>
      <c r="O102" s="92">
        <v>69</v>
      </c>
      <c r="P102" s="92">
        <v>29</v>
      </c>
      <c r="Q102" s="91"/>
      <c r="R102" s="92">
        <v>164</v>
      </c>
      <c r="S102" s="92">
        <v>21</v>
      </c>
      <c r="T102" s="91">
        <v>0</v>
      </c>
      <c r="U102" s="92">
        <v>393</v>
      </c>
      <c r="V102" s="92">
        <v>120</v>
      </c>
    </row>
    <row r="103" spans="1:22">
      <c r="A103" s="93" t="s">
        <v>1098</v>
      </c>
      <c r="B103" s="17" t="str">
        <f>VLOOKUP(A103,'Planning Periods'!$E$2:$N$540,10,FALSE)</f>
        <v>01/01/2021 - 12/31/2028</v>
      </c>
      <c r="C103" s="92">
        <v>2017</v>
      </c>
      <c r="D103" s="92" t="str">
        <f t="shared" si="1"/>
        <v>Atascadero 2017</v>
      </c>
      <c r="E103" s="92">
        <v>98</v>
      </c>
      <c r="F103" s="366">
        <v>0</v>
      </c>
      <c r="G103" s="92">
        <v>0</v>
      </c>
      <c r="H103" s="92">
        <v>0</v>
      </c>
      <c r="I103" s="91"/>
      <c r="J103" s="92">
        <v>62</v>
      </c>
      <c r="K103" s="366">
        <v>0</v>
      </c>
      <c r="L103" s="92">
        <v>0</v>
      </c>
      <c r="M103" s="92">
        <v>0</v>
      </c>
      <c r="N103" s="91"/>
      <c r="O103" s="92">
        <v>69</v>
      </c>
      <c r="P103" s="92">
        <v>1</v>
      </c>
      <c r="Q103" s="91"/>
      <c r="R103" s="92">
        <v>164</v>
      </c>
      <c r="S103" s="92">
        <v>76</v>
      </c>
      <c r="T103" s="91">
        <v>0</v>
      </c>
      <c r="U103" s="92">
        <v>393</v>
      </c>
      <c r="V103" s="92">
        <v>77</v>
      </c>
    </row>
    <row r="104" spans="1:22">
      <c r="A104" s="93" t="s">
        <v>1152</v>
      </c>
      <c r="B104" s="17" t="str">
        <f>VLOOKUP(A104,'Planning Periods'!$E$2:$N$540,10,FALSE)</f>
        <v>01/31/2023 - 01/31/2031</v>
      </c>
      <c r="C104" s="92">
        <v>2014</v>
      </c>
      <c r="D104" s="92" t="str">
        <f t="shared" si="1"/>
        <v>Atherton 2014</v>
      </c>
      <c r="E104" s="92">
        <v>35</v>
      </c>
      <c r="F104" s="366">
        <v>1</v>
      </c>
      <c r="G104" s="92">
        <v>0</v>
      </c>
      <c r="H104" s="92">
        <v>1</v>
      </c>
      <c r="I104" s="91"/>
      <c r="J104" s="92">
        <v>26</v>
      </c>
      <c r="K104" s="366">
        <v>3</v>
      </c>
      <c r="L104" s="92">
        <v>0</v>
      </c>
      <c r="M104" s="92">
        <v>3</v>
      </c>
      <c r="N104" s="91"/>
      <c r="O104" s="92">
        <v>29</v>
      </c>
      <c r="P104" s="92">
        <v>0</v>
      </c>
      <c r="Q104" s="91"/>
      <c r="R104" s="92">
        <v>3</v>
      </c>
      <c r="S104" s="92">
        <v>1</v>
      </c>
      <c r="T104" s="91">
        <v>3</v>
      </c>
      <c r="U104" s="92">
        <v>93</v>
      </c>
      <c r="V104" s="92">
        <v>5</v>
      </c>
    </row>
    <row r="105" spans="1:22">
      <c r="A105" s="93" t="s">
        <v>1152</v>
      </c>
      <c r="B105" s="17" t="str">
        <f>VLOOKUP(A105,'Planning Periods'!$E$2:$N$540,10,FALSE)</f>
        <v>01/31/2023 - 01/31/2031</v>
      </c>
      <c r="C105" s="92">
        <v>2015</v>
      </c>
      <c r="D105" s="92" t="str">
        <f t="shared" si="1"/>
        <v>Atherton 2015</v>
      </c>
      <c r="E105" s="92">
        <v>35</v>
      </c>
      <c r="F105" s="366">
        <v>12</v>
      </c>
      <c r="G105" s="92">
        <v>12</v>
      </c>
      <c r="H105" s="92">
        <v>0</v>
      </c>
      <c r="I105" s="91"/>
      <c r="J105" s="92">
        <v>26</v>
      </c>
      <c r="K105" s="366">
        <v>0</v>
      </c>
      <c r="L105" s="92">
        <v>0</v>
      </c>
      <c r="M105" s="92">
        <v>0</v>
      </c>
      <c r="N105" s="91"/>
      <c r="O105" s="92">
        <v>29</v>
      </c>
      <c r="P105" s="92">
        <v>0</v>
      </c>
      <c r="Q105" s="91"/>
      <c r="R105" s="92">
        <v>3</v>
      </c>
      <c r="S105" s="92">
        <v>0</v>
      </c>
      <c r="T105" s="91">
        <v>0</v>
      </c>
      <c r="U105" s="92">
        <v>93</v>
      </c>
      <c r="V105" s="92">
        <v>12</v>
      </c>
    </row>
    <row r="106" spans="1:22">
      <c r="A106" s="93" t="s">
        <v>1152</v>
      </c>
      <c r="B106" s="17" t="str">
        <f>VLOOKUP(A106,'Planning Periods'!$E$2:$N$540,10,FALSE)</f>
        <v>01/31/2023 - 01/31/2031</v>
      </c>
      <c r="C106" s="92">
        <v>2016</v>
      </c>
      <c r="D106" s="92" t="str">
        <f t="shared" si="1"/>
        <v>Atherton 2016</v>
      </c>
      <c r="E106" s="92">
        <v>35</v>
      </c>
      <c r="F106" s="366">
        <v>5</v>
      </c>
      <c r="G106" s="92">
        <v>0</v>
      </c>
      <c r="H106" s="92">
        <v>5</v>
      </c>
      <c r="I106" s="91"/>
      <c r="J106" s="92">
        <v>26</v>
      </c>
      <c r="K106" s="366">
        <v>3</v>
      </c>
      <c r="L106" s="92">
        <v>0</v>
      </c>
      <c r="M106" s="92">
        <v>3</v>
      </c>
      <c r="N106" s="91"/>
      <c r="O106" s="92">
        <v>29</v>
      </c>
      <c r="P106" s="92">
        <v>2</v>
      </c>
      <c r="Q106" s="91"/>
      <c r="R106" s="92">
        <v>3</v>
      </c>
      <c r="S106" s="92">
        <v>5</v>
      </c>
      <c r="T106" s="91">
        <v>3</v>
      </c>
      <c r="U106" s="92">
        <v>93</v>
      </c>
      <c r="V106" s="92">
        <v>15</v>
      </c>
    </row>
    <row r="107" spans="1:22">
      <c r="A107" s="93" t="s">
        <v>1152</v>
      </c>
      <c r="B107" s="17" t="str">
        <f>VLOOKUP(A107,'Planning Periods'!$E$2:$N$540,10,FALSE)</f>
        <v>01/31/2023 - 01/31/2031</v>
      </c>
      <c r="C107" s="92">
        <v>2017</v>
      </c>
      <c r="D107" s="92" t="str">
        <f t="shared" si="1"/>
        <v>Atherton 2017</v>
      </c>
      <c r="E107" s="92">
        <v>35</v>
      </c>
      <c r="F107" s="366">
        <v>6</v>
      </c>
      <c r="G107" s="92">
        <v>0</v>
      </c>
      <c r="H107" s="92">
        <v>6</v>
      </c>
      <c r="I107" s="91"/>
      <c r="J107" s="92">
        <v>26</v>
      </c>
      <c r="K107" s="366">
        <v>5</v>
      </c>
      <c r="L107" s="92">
        <v>0</v>
      </c>
      <c r="M107" s="92">
        <v>5</v>
      </c>
      <c r="N107" s="91"/>
      <c r="O107" s="92">
        <v>29</v>
      </c>
      <c r="P107" s="92">
        <v>0</v>
      </c>
      <c r="Q107" s="91"/>
      <c r="R107" s="92">
        <v>3</v>
      </c>
      <c r="S107" s="92">
        <v>25</v>
      </c>
      <c r="T107" s="91">
        <v>5</v>
      </c>
      <c r="U107" s="92">
        <v>93</v>
      </c>
      <c r="V107" s="92">
        <v>36</v>
      </c>
    </row>
    <row r="108" spans="1:22">
      <c r="A108" s="93" t="s">
        <v>1150</v>
      </c>
      <c r="B108" s="17" t="str">
        <f>VLOOKUP(A108,'Planning Periods'!$E$2:$N$540,10,FALSE)</f>
        <v>03/31/2016 - 03/31/2024</v>
      </c>
      <c r="C108" s="92">
        <v>2014</v>
      </c>
      <c r="D108" s="92" t="str">
        <f t="shared" si="1"/>
        <v>Atwater 2014</v>
      </c>
      <c r="E108" s="92" t="s">
        <v>1308</v>
      </c>
      <c r="F108" s="366" t="s">
        <v>1308</v>
      </c>
      <c r="G108" s="92" t="s">
        <v>1308</v>
      </c>
      <c r="H108" s="92" t="s">
        <v>1308</v>
      </c>
      <c r="I108" s="91"/>
      <c r="J108" s="92" t="s">
        <v>1308</v>
      </c>
      <c r="K108" s="366" t="s">
        <v>1308</v>
      </c>
      <c r="L108" s="92" t="s">
        <v>1308</v>
      </c>
      <c r="M108" s="92" t="s">
        <v>1308</v>
      </c>
      <c r="N108" s="91"/>
      <c r="O108" s="92" t="s">
        <v>1308</v>
      </c>
      <c r="P108" s="92" t="s">
        <v>1308</v>
      </c>
      <c r="Q108" s="91"/>
      <c r="R108" s="92" t="s">
        <v>1308</v>
      </c>
      <c r="S108" s="92" t="s">
        <v>1308</v>
      </c>
      <c r="T108" s="91" t="s">
        <v>1308</v>
      </c>
      <c r="U108" s="92" t="s">
        <v>1308</v>
      </c>
      <c r="V108" s="92" t="s">
        <v>1308</v>
      </c>
    </row>
    <row r="109" spans="1:22">
      <c r="A109" s="93" t="s">
        <v>1150</v>
      </c>
      <c r="B109" s="17" t="str">
        <f>VLOOKUP(A109,'Planning Periods'!$E$2:$N$540,10,FALSE)</f>
        <v>03/31/2016 - 03/31/2024</v>
      </c>
      <c r="C109" s="92">
        <v>2015</v>
      </c>
      <c r="D109" s="92" t="str">
        <f t="shared" si="1"/>
        <v>Atwater 2015</v>
      </c>
      <c r="E109" s="92" t="s">
        <v>1308</v>
      </c>
      <c r="F109" s="366" t="s">
        <v>1308</v>
      </c>
      <c r="G109" s="92" t="s">
        <v>1308</v>
      </c>
      <c r="H109" s="92" t="s">
        <v>1308</v>
      </c>
      <c r="I109" s="91"/>
      <c r="J109" s="92" t="s">
        <v>1308</v>
      </c>
      <c r="K109" s="366" t="s">
        <v>1308</v>
      </c>
      <c r="L109" s="92" t="s">
        <v>1308</v>
      </c>
      <c r="M109" s="92" t="s">
        <v>1308</v>
      </c>
      <c r="N109" s="91"/>
      <c r="O109" s="92" t="s">
        <v>1308</v>
      </c>
      <c r="P109" s="92" t="s">
        <v>1308</v>
      </c>
      <c r="Q109" s="91"/>
      <c r="R109" s="92" t="s">
        <v>1308</v>
      </c>
      <c r="S109" s="92" t="s">
        <v>1308</v>
      </c>
      <c r="T109" s="91" t="s">
        <v>1308</v>
      </c>
      <c r="U109" s="92" t="s">
        <v>1308</v>
      </c>
      <c r="V109" s="92" t="s">
        <v>1308</v>
      </c>
    </row>
    <row r="110" spans="1:22">
      <c r="A110" s="93" t="s">
        <v>1150</v>
      </c>
      <c r="B110" s="17" t="str">
        <f>VLOOKUP(A110,'Planning Periods'!$E$2:$N$540,10,FALSE)</f>
        <v>03/31/2016 - 03/31/2024</v>
      </c>
      <c r="C110" s="92">
        <v>2016</v>
      </c>
      <c r="D110" s="92" t="str">
        <f t="shared" si="1"/>
        <v>Atwater 2016</v>
      </c>
      <c r="E110" s="92">
        <v>429</v>
      </c>
      <c r="F110" s="366">
        <v>0</v>
      </c>
      <c r="G110" s="92">
        <v>0</v>
      </c>
      <c r="H110" s="92">
        <v>0</v>
      </c>
      <c r="I110" s="91"/>
      <c r="J110" s="92">
        <v>307</v>
      </c>
      <c r="K110" s="366">
        <v>0</v>
      </c>
      <c r="L110" s="92">
        <v>0</v>
      </c>
      <c r="M110" s="92">
        <v>0</v>
      </c>
      <c r="N110" s="91"/>
      <c r="O110" s="92">
        <v>281</v>
      </c>
      <c r="P110" s="92">
        <v>0</v>
      </c>
      <c r="Q110" s="91"/>
      <c r="R110" s="92">
        <v>748</v>
      </c>
      <c r="S110" s="92">
        <v>235</v>
      </c>
      <c r="T110" s="91">
        <v>0</v>
      </c>
      <c r="U110" s="92">
        <v>1765</v>
      </c>
      <c r="V110" s="92">
        <v>235</v>
      </c>
    </row>
    <row r="111" spans="1:22">
      <c r="A111" s="93" t="s">
        <v>1150</v>
      </c>
      <c r="B111" s="17" t="str">
        <f>VLOOKUP(A111,'Planning Periods'!$E$2:$N$540,10,FALSE)</f>
        <v>03/31/2016 - 03/31/2024</v>
      </c>
      <c r="C111" s="92">
        <v>2017</v>
      </c>
      <c r="D111" s="92" t="str">
        <f t="shared" si="1"/>
        <v>Atwater 2017</v>
      </c>
      <c r="E111" s="92">
        <v>429</v>
      </c>
      <c r="F111" s="366">
        <v>0</v>
      </c>
      <c r="G111" s="92">
        <v>0</v>
      </c>
      <c r="H111" s="92">
        <v>0</v>
      </c>
      <c r="I111" s="91"/>
      <c r="J111" s="92">
        <v>307</v>
      </c>
      <c r="K111" s="366">
        <v>0</v>
      </c>
      <c r="L111" s="92">
        <v>0</v>
      </c>
      <c r="M111" s="92">
        <v>0</v>
      </c>
      <c r="N111" s="91"/>
      <c r="O111" s="92">
        <v>281</v>
      </c>
      <c r="P111" s="92">
        <v>0</v>
      </c>
      <c r="Q111" s="91"/>
      <c r="R111" s="92">
        <v>748</v>
      </c>
      <c r="S111" s="92">
        <v>133</v>
      </c>
      <c r="T111" s="91">
        <v>0</v>
      </c>
      <c r="U111" s="92">
        <v>1765</v>
      </c>
      <c r="V111" s="92">
        <v>133</v>
      </c>
    </row>
    <row r="112" spans="1:22">
      <c r="A112" s="93" t="s">
        <v>1103</v>
      </c>
      <c r="B112" s="17" t="str">
        <f>VLOOKUP(A112,'Planning Periods'!$E$2:$N$540,10,FALSE)</f>
        <v>05/15/2021 - 05/15/2029</v>
      </c>
      <c r="C112" s="92">
        <v>2013</v>
      </c>
      <c r="D112" s="92" t="str">
        <f t="shared" si="1"/>
        <v>Auburn 2013</v>
      </c>
      <c r="E112" s="92">
        <v>74</v>
      </c>
      <c r="F112" s="366">
        <v>0</v>
      </c>
      <c r="G112" s="92">
        <v>0</v>
      </c>
      <c r="H112" s="92">
        <v>0</v>
      </c>
      <c r="I112" s="91"/>
      <c r="J112" s="92">
        <v>52</v>
      </c>
      <c r="K112" s="366">
        <v>0</v>
      </c>
      <c r="L112" s="92">
        <v>0</v>
      </c>
      <c r="M112" s="92">
        <v>0</v>
      </c>
      <c r="N112" s="91"/>
      <c r="O112" s="92">
        <v>57</v>
      </c>
      <c r="P112" s="92">
        <v>2</v>
      </c>
      <c r="Q112" s="91"/>
      <c r="R112" s="92">
        <v>125</v>
      </c>
      <c r="S112" s="92">
        <v>10</v>
      </c>
      <c r="T112" s="91">
        <v>0</v>
      </c>
      <c r="U112" s="92">
        <v>308</v>
      </c>
      <c r="V112" s="92">
        <v>12</v>
      </c>
    </row>
    <row r="113" spans="1:22">
      <c r="A113" s="93" t="s">
        <v>1103</v>
      </c>
      <c r="B113" s="17" t="str">
        <f>VLOOKUP(A113,'Planning Periods'!$E$2:$N$540,10,FALSE)</f>
        <v>05/15/2021 - 05/15/2029</v>
      </c>
      <c r="C113" s="92">
        <v>2014</v>
      </c>
      <c r="D113" s="92" t="str">
        <f t="shared" si="1"/>
        <v>Auburn 2014</v>
      </c>
      <c r="E113" s="92">
        <v>74</v>
      </c>
      <c r="F113" s="366">
        <v>0</v>
      </c>
      <c r="G113" s="92">
        <v>0</v>
      </c>
      <c r="H113" s="92">
        <v>0</v>
      </c>
      <c r="I113" s="91"/>
      <c r="J113" s="92">
        <v>52</v>
      </c>
      <c r="K113" s="366">
        <v>0</v>
      </c>
      <c r="L113" s="92">
        <v>0</v>
      </c>
      <c r="M113" s="92">
        <v>0</v>
      </c>
      <c r="N113" s="91"/>
      <c r="O113" s="92">
        <v>57</v>
      </c>
      <c r="P113" s="92">
        <v>0</v>
      </c>
      <c r="Q113" s="91"/>
      <c r="R113" s="92">
        <v>125</v>
      </c>
      <c r="S113" s="92">
        <v>13</v>
      </c>
      <c r="T113" s="91">
        <v>0</v>
      </c>
      <c r="U113" s="92">
        <v>308</v>
      </c>
      <c r="V113" s="92">
        <v>13</v>
      </c>
    </row>
    <row r="114" spans="1:22">
      <c r="A114" s="93" t="s">
        <v>1103</v>
      </c>
      <c r="B114" s="17" t="str">
        <f>VLOOKUP(A114,'Planning Periods'!$E$2:$N$540,10,FALSE)</f>
        <v>05/15/2021 - 05/15/2029</v>
      </c>
      <c r="C114" s="92">
        <v>2015</v>
      </c>
      <c r="D114" s="92" t="str">
        <f t="shared" si="1"/>
        <v>Auburn 2015</v>
      </c>
      <c r="E114" s="92">
        <v>74</v>
      </c>
      <c r="F114" s="366">
        <v>0</v>
      </c>
      <c r="G114" s="92">
        <v>0</v>
      </c>
      <c r="H114" s="92">
        <v>0</v>
      </c>
      <c r="I114" s="91"/>
      <c r="J114" s="92">
        <v>52</v>
      </c>
      <c r="K114" s="366">
        <v>0</v>
      </c>
      <c r="L114" s="92">
        <v>0</v>
      </c>
      <c r="M114" s="92">
        <v>0</v>
      </c>
      <c r="N114" s="91"/>
      <c r="O114" s="92">
        <v>57</v>
      </c>
      <c r="P114" s="92">
        <v>0</v>
      </c>
      <c r="Q114" s="91"/>
      <c r="R114" s="92">
        <v>125</v>
      </c>
      <c r="S114" s="92">
        <v>10</v>
      </c>
      <c r="T114" s="91">
        <v>0</v>
      </c>
      <c r="U114" s="92">
        <v>308</v>
      </c>
      <c r="V114" s="92">
        <v>10</v>
      </c>
    </row>
    <row r="115" spans="1:22">
      <c r="A115" s="93" t="s">
        <v>1103</v>
      </c>
      <c r="B115" s="17" t="str">
        <f>VLOOKUP(A115,'Planning Periods'!$E$2:$N$540,10,FALSE)</f>
        <v>05/15/2021 - 05/15/2029</v>
      </c>
      <c r="C115" s="92">
        <v>2016</v>
      </c>
      <c r="D115" s="92" t="str">
        <f t="shared" si="1"/>
        <v>Auburn 2016</v>
      </c>
      <c r="E115" s="92">
        <v>74</v>
      </c>
      <c r="F115" s="366">
        <v>0</v>
      </c>
      <c r="G115" s="92">
        <v>0</v>
      </c>
      <c r="H115" s="92">
        <v>0</v>
      </c>
      <c r="I115" s="91"/>
      <c r="J115" s="92">
        <v>52</v>
      </c>
      <c r="K115" s="366">
        <v>0</v>
      </c>
      <c r="L115" s="92">
        <v>0</v>
      </c>
      <c r="M115" s="92">
        <v>0</v>
      </c>
      <c r="N115" s="91"/>
      <c r="O115" s="92">
        <v>57</v>
      </c>
      <c r="P115" s="92">
        <v>9</v>
      </c>
      <c r="Q115" s="91"/>
      <c r="R115" s="92">
        <v>125</v>
      </c>
      <c r="S115" s="92">
        <v>13</v>
      </c>
      <c r="T115" s="91">
        <v>0</v>
      </c>
      <c r="U115" s="92">
        <v>308</v>
      </c>
      <c r="V115" s="92">
        <v>22</v>
      </c>
    </row>
    <row r="116" spans="1:22">
      <c r="A116" s="93" t="s">
        <v>1103</v>
      </c>
      <c r="B116" s="17" t="str">
        <f>VLOOKUP(A116,'Planning Periods'!$E$2:$N$540,10,FALSE)</f>
        <v>05/15/2021 - 05/15/2029</v>
      </c>
      <c r="C116" s="92">
        <v>2017</v>
      </c>
      <c r="D116" s="92" t="str">
        <f t="shared" si="1"/>
        <v>Auburn 2017</v>
      </c>
      <c r="E116" s="92">
        <v>74</v>
      </c>
      <c r="F116" s="366">
        <v>0</v>
      </c>
      <c r="G116" s="92">
        <v>0</v>
      </c>
      <c r="H116" s="92">
        <v>0</v>
      </c>
      <c r="I116" s="91"/>
      <c r="J116" s="92">
        <v>52</v>
      </c>
      <c r="K116" s="366">
        <v>0</v>
      </c>
      <c r="L116" s="92">
        <v>0</v>
      </c>
      <c r="M116" s="92">
        <v>0</v>
      </c>
      <c r="N116" s="91"/>
      <c r="O116" s="92">
        <v>57</v>
      </c>
      <c r="P116" s="92">
        <v>22</v>
      </c>
      <c r="Q116" s="91"/>
      <c r="R116" s="92">
        <v>125</v>
      </c>
      <c r="S116" s="92">
        <v>17</v>
      </c>
      <c r="T116" s="91">
        <v>0</v>
      </c>
      <c r="U116" s="92">
        <v>308</v>
      </c>
      <c r="V116" s="92">
        <v>39</v>
      </c>
    </row>
    <row r="117" spans="1:22">
      <c r="A117" s="93" t="s">
        <v>1295</v>
      </c>
      <c r="B117" s="17" t="str">
        <f>VLOOKUP(A117,'Planning Periods'!$E$2:$N$540,10,FALSE)</f>
        <v>10/15/2021 - 10/15/2029</v>
      </c>
      <c r="C117" s="92">
        <v>2013</v>
      </c>
      <c r="D117" s="92" t="str">
        <f t="shared" si="1"/>
        <v>Avalon 2013</v>
      </c>
      <c r="E117" s="92">
        <v>20</v>
      </c>
      <c r="F117" s="366">
        <v>0</v>
      </c>
      <c r="G117" s="92">
        <v>0</v>
      </c>
      <c r="H117" s="92">
        <v>0</v>
      </c>
      <c r="I117" s="91"/>
      <c r="J117" s="92">
        <v>12</v>
      </c>
      <c r="K117" s="366">
        <v>0</v>
      </c>
      <c r="L117" s="92">
        <v>0</v>
      </c>
      <c r="M117" s="92">
        <v>0</v>
      </c>
      <c r="N117" s="91"/>
      <c r="O117" s="92">
        <v>14</v>
      </c>
      <c r="P117" s="92">
        <v>0</v>
      </c>
      <c r="Q117" s="91"/>
      <c r="R117" s="92">
        <v>34</v>
      </c>
      <c r="S117" s="92">
        <v>0</v>
      </c>
      <c r="T117" s="91">
        <v>0</v>
      </c>
      <c r="U117" s="92">
        <v>80</v>
      </c>
      <c r="V117" s="92">
        <v>0</v>
      </c>
    </row>
    <row r="118" spans="1:22">
      <c r="A118" s="93" t="s">
        <v>1295</v>
      </c>
      <c r="B118" s="17" t="str">
        <f>VLOOKUP(A118,'Planning Periods'!$E$2:$N$540,10,FALSE)</f>
        <v>10/15/2021 - 10/15/2029</v>
      </c>
      <c r="C118" s="92">
        <v>2014</v>
      </c>
      <c r="D118" s="92" t="str">
        <f t="shared" si="1"/>
        <v>Avalon 2014</v>
      </c>
      <c r="E118" s="92">
        <v>20</v>
      </c>
      <c r="F118" s="366">
        <v>0</v>
      </c>
      <c r="G118" s="92">
        <v>0</v>
      </c>
      <c r="H118" s="92">
        <v>0</v>
      </c>
      <c r="I118" s="91"/>
      <c r="J118" s="92">
        <v>12</v>
      </c>
      <c r="K118" s="366">
        <v>0</v>
      </c>
      <c r="L118" s="92">
        <v>0</v>
      </c>
      <c r="M118" s="92">
        <v>0</v>
      </c>
      <c r="N118" s="91"/>
      <c r="O118" s="92">
        <v>14</v>
      </c>
      <c r="P118" s="92">
        <v>0</v>
      </c>
      <c r="Q118" s="91"/>
      <c r="R118" s="92">
        <v>34</v>
      </c>
      <c r="S118" s="92">
        <v>2</v>
      </c>
      <c r="T118" s="91">
        <v>0</v>
      </c>
      <c r="U118" s="92">
        <v>80</v>
      </c>
      <c r="V118" s="92">
        <v>2</v>
      </c>
    </row>
    <row r="119" spans="1:22">
      <c r="A119" s="93" t="s">
        <v>1295</v>
      </c>
      <c r="B119" s="17" t="str">
        <f>VLOOKUP(A119,'Planning Periods'!$E$2:$N$540,10,FALSE)</f>
        <v>10/15/2021 - 10/15/2029</v>
      </c>
      <c r="C119" s="92">
        <v>2015</v>
      </c>
      <c r="D119" s="92" t="str">
        <f t="shared" si="1"/>
        <v>Avalon 2015</v>
      </c>
      <c r="E119" s="92">
        <v>20</v>
      </c>
      <c r="F119" s="366">
        <v>0</v>
      </c>
      <c r="G119" s="92">
        <v>0</v>
      </c>
      <c r="H119" s="92">
        <v>0</v>
      </c>
      <c r="I119" s="91"/>
      <c r="J119" s="92">
        <v>12</v>
      </c>
      <c r="K119" s="366">
        <v>0</v>
      </c>
      <c r="L119" s="92">
        <v>0</v>
      </c>
      <c r="M119" s="92">
        <v>0</v>
      </c>
      <c r="N119" s="91"/>
      <c r="O119" s="92">
        <v>14</v>
      </c>
      <c r="P119" s="92">
        <v>0</v>
      </c>
      <c r="Q119" s="91"/>
      <c r="R119" s="92">
        <v>34</v>
      </c>
      <c r="S119" s="92">
        <v>1</v>
      </c>
      <c r="T119" s="91">
        <v>0</v>
      </c>
      <c r="U119" s="92">
        <v>80</v>
      </c>
      <c r="V119" s="92">
        <v>1</v>
      </c>
    </row>
    <row r="120" spans="1:22">
      <c r="A120" s="93" t="s">
        <v>1295</v>
      </c>
      <c r="B120" s="17" t="str">
        <f>VLOOKUP(A120,'Planning Periods'!$E$2:$N$540,10,FALSE)</f>
        <v>10/15/2021 - 10/15/2029</v>
      </c>
      <c r="C120" s="92">
        <v>2016</v>
      </c>
      <c r="D120" s="92" t="str">
        <f t="shared" si="1"/>
        <v>Avalon 2016</v>
      </c>
      <c r="E120" s="92">
        <v>20</v>
      </c>
      <c r="F120" s="366">
        <v>0</v>
      </c>
      <c r="G120" s="92">
        <v>0</v>
      </c>
      <c r="H120" s="92">
        <v>0</v>
      </c>
      <c r="I120" s="91"/>
      <c r="J120" s="92">
        <v>12</v>
      </c>
      <c r="K120" s="366">
        <v>0</v>
      </c>
      <c r="L120" s="92">
        <v>0</v>
      </c>
      <c r="M120" s="92">
        <v>0</v>
      </c>
      <c r="N120" s="91"/>
      <c r="O120" s="92">
        <v>14</v>
      </c>
      <c r="P120" s="92">
        <v>0</v>
      </c>
      <c r="Q120" s="91"/>
      <c r="R120" s="92">
        <v>34</v>
      </c>
      <c r="S120" s="92">
        <v>0</v>
      </c>
      <c r="T120" s="91">
        <v>0</v>
      </c>
      <c r="U120" s="92">
        <v>80</v>
      </c>
      <c r="V120" s="92">
        <v>0</v>
      </c>
    </row>
    <row r="121" spans="1:22">
      <c r="A121" s="93" t="s">
        <v>1295</v>
      </c>
      <c r="B121" s="17" t="str">
        <f>VLOOKUP(A121,'Planning Periods'!$E$2:$N$540,10,FALSE)</f>
        <v>10/15/2021 - 10/15/2029</v>
      </c>
      <c r="C121" s="92">
        <v>2017</v>
      </c>
      <c r="D121" s="92" t="str">
        <f t="shared" si="1"/>
        <v>Avalon 2017</v>
      </c>
      <c r="E121" s="92">
        <v>20</v>
      </c>
      <c r="F121" s="366">
        <v>0</v>
      </c>
      <c r="G121" s="92">
        <v>0</v>
      </c>
      <c r="H121" s="92">
        <v>0</v>
      </c>
      <c r="I121" s="91"/>
      <c r="J121" s="92">
        <v>12</v>
      </c>
      <c r="K121" s="366">
        <v>0</v>
      </c>
      <c r="L121" s="92">
        <v>0</v>
      </c>
      <c r="M121" s="92">
        <v>0</v>
      </c>
      <c r="N121" s="91"/>
      <c r="O121" s="92">
        <v>14</v>
      </c>
      <c r="P121" s="92">
        <v>0</v>
      </c>
      <c r="Q121" s="91"/>
      <c r="R121" s="92">
        <v>34</v>
      </c>
      <c r="S121" s="92">
        <v>1</v>
      </c>
      <c r="T121" s="91">
        <v>0</v>
      </c>
      <c r="U121" s="92">
        <v>80</v>
      </c>
      <c r="V121" s="92">
        <v>1</v>
      </c>
    </row>
    <row r="122" spans="1:22">
      <c r="A122" s="93" t="s">
        <v>1278</v>
      </c>
      <c r="B122" s="17" t="str">
        <f>VLOOKUP(A122,'Planning Periods'!$E$2:$N$540,10,FALSE)</f>
        <v>01/31/2016 - 01/31/2024</v>
      </c>
      <c r="C122" s="92">
        <v>2014</v>
      </c>
      <c r="D122" s="92" t="str">
        <f t="shared" si="1"/>
        <v>Avenal 2014</v>
      </c>
      <c r="E122" s="92" t="s">
        <v>1308</v>
      </c>
      <c r="F122" s="366" t="s">
        <v>1308</v>
      </c>
      <c r="G122" s="92" t="s">
        <v>1308</v>
      </c>
      <c r="H122" s="92" t="s">
        <v>1308</v>
      </c>
      <c r="I122" s="91"/>
      <c r="J122" s="92" t="s">
        <v>1308</v>
      </c>
      <c r="K122" s="366" t="s">
        <v>1308</v>
      </c>
      <c r="L122" s="92" t="s">
        <v>1308</v>
      </c>
      <c r="M122" s="92" t="s">
        <v>1308</v>
      </c>
      <c r="N122" s="91"/>
      <c r="O122" s="92" t="s">
        <v>1308</v>
      </c>
      <c r="P122" s="92" t="s">
        <v>1308</v>
      </c>
      <c r="Q122" s="91"/>
      <c r="R122" s="92" t="s">
        <v>1308</v>
      </c>
      <c r="S122" s="92" t="s">
        <v>1308</v>
      </c>
      <c r="T122" s="91" t="s">
        <v>1308</v>
      </c>
      <c r="U122" s="92" t="s">
        <v>1308</v>
      </c>
      <c r="V122" s="92" t="s">
        <v>1308</v>
      </c>
    </row>
    <row r="123" spans="1:22">
      <c r="A123" s="93" t="s">
        <v>1278</v>
      </c>
      <c r="B123" s="17" t="str">
        <f>VLOOKUP(A123,'Planning Periods'!$E$2:$N$540,10,FALSE)</f>
        <v>01/31/2016 - 01/31/2024</v>
      </c>
      <c r="C123" s="92">
        <v>2015</v>
      </c>
      <c r="D123" s="92" t="str">
        <f t="shared" si="1"/>
        <v>Avenal 2015</v>
      </c>
      <c r="E123" s="92" t="s">
        <v>1308</v>
      </c>
      <c r="F123" s="366" t="s">
        <v>1308</v>
      </c>
      <c r="G123" s="92" t="s">
        <v>1308</v>
      </c>
      <c r="H123" s="92" t="s">
        <v>1308</v>
      </c>
      <c r="I123" s="91"/>
      <c r="J123" s="92" t="s">
        <v>1308</v>
      </c>
      <c r="K123" s="366" t="s">
        <v>1308</v>
      </c>
      <c r="L123" s="92" t="s">
        <v>1308</v>
      </c>
      <c r="M123" s="92" t="s">
        <v>1308</v>
      </c>
      <c r="N123" s="91"/>
      <c r="O123" s="92" t="s">
        <v>1308</v>
      </c>
      <c r="P123" s="92" t="s">
        <v>1308</v>
      </c>
      <c r="Q123" s="91"/>
      <c r="R123" s="92" t="s">
        <v>1308</v>
      </c>
      <c r="S123" s="92" t="s">
        <v>1308</v>
      </c>
      <c r="T123" s="91" t="s">
        <v>1308</v>
      </c>
      <c r="U123" s="92" t="s">
        <v>1308</v>
      </c>
      <c r="V123" s="92" t="s">
        <v>1308</v>
      </c>
    </row>
    <row r="124" spans="1:22">
      <c r="A124" s="93" t="s">
        <v>1278</v>
      </c>
      <c r="B124" s="17" t="str">
        <f>VLOOKUP(A124,'Planning Periods'!$E$2:$N$540,10,FALSE)</f>
        <v>01/31/2016 - 01/31/2024</v>
      </c>
      <c r="C124" s="92">
        <v>2016</v>
      </c>
      <c r="D124" s="92" t="str">
        <f t="shared" si="1"/>
        <v>Avenal 2016</v>
      </c>
      <c r="E124" s="92" t="s">
        <v>1308</v>
      </c>
      <c r="F124" s="366" t="s">
        <v>1308</v>
      </c>
      <c r="G124" s="92" t="s">
        <v>1308</v>
      </c>
      <c r="H124" s="92" t="s">
        <v>1308</v>
      </c>
      <c r="I124" s="91"/>
      <c r="J124" s="92" t="s">
        <v>1308</v>
      </c>
      <c r="K124" s="366" t="s">
        <v>1308</v>
      </c>
      <c r="L124" s="92" t="s">
        <v>1308</v>
      </c>
      <c r="M124" s="92" t="s">
        <v>1308</v>
      </c>
      <c r="N124" s="91"/>
      <c r="O124" s="92" t="s">
        <v>1308</v>
      </c>
      <c r="P124" s="92" t="s">
        <v>1308</v>
      </c>
      <c r="Q124" s="91"/>
      <c r="R124" s="92" t="s">
        <v>1308</v>
      </c>
      <c r="S124" s="92" t="s">
        <v>1308</v>
      </c>
      <c r="T124" s="91" t="s">
        <v>1308</v>
      </c>
      <c r="U124" s="92" t="s">
        <v>1308</v>
      </c>
      <c r="V124" s="92" t="s">
        <v>1308</v>
      </c>
    </row>
    <row r="125" spans="1:22">
      <c r="A125" s="93" t="s">
        <v>1278</v>
      </c>
      <c r="B125" s="17" t="str">
        <f>VLOOKUP(A125,'Planning Periods'!$E$2:$N$540,10,FALSE)</f>
        <v>01/31/2016 - 01/31/2024</v>
      </c>
      <c r="C125" s="92">
        <v>2017</v>
      </c>
      <c r="D125" s="92" t="str">
        <f t="shared" si="1"/>
        <v>Avenal 2017</v>
      </c>
      <c r="E125" s="92">
        <v>72</v>
      </c>
      <c r="F125" s="366">
        <v>0</v>
      </c>
      <c r="G125" s="92">
        <v>0</v>
      </c>
      <c r="H125" s="92">
        <v>0</v>
      </c>
      <c r="I125" s="91"/>
      <c r="J125" s="92">
        <v>108</v>
      </c>
      <c r="K125" s="366">
        <v>2</v>
      </c>
      <c r="L125" s="92">
        <v>2</v>
      </c>
      <c r="M125" s="92">
        <v>0</v>
      </c>
      <c r="N125" s="91"/>
      <c r="O125" s="92">
        <v>115</v>
      </c>
      <c r="P125" s="92">
        <v>6</v>
      </c>
      <c r="Q125" s="91"/>
      <c r="R125" s="92">
        <v>115</v>
      </c>
      <c r="S125" s="92">
        <v>0</v>
      </c>
      <c r="T125" s="91">
        <v>0</v>
      </c>
      <c r="U125" s="92">
        <v>410</v>
      </c>
      <c r="V125" s="92">
        <v>8</v>
      </c>
    </row>
    <row r="126" spans="1:22">
      <c r="A126" s="93" t="s">
        <v>1148</v>
      </c>
      <c r="B126" s="17" t="str">
        <f>VLOOKUP(A126,'Planning Periods'!$E$2:$N$540,10,FALSE)</f>
        <v>10/15/2021 - 10/15/2029</v>
      </c>
      <c r="C126" s="92">
        <v>2013</v>
      </c>
      <c r="D126" s="92" t="str">
        <f t="shared" si="1"/>
        <v>Azusa 2013</v>
      </c>
      <c r="E126" s="92">
        <v>198</v>
      </c>
      <c r="F126" s="366">
        <v>0</v>
      </c>
      <c r="G126" s="92">
        <v>0</v>
      </c>
      <c r="H126" s="92">
        <v>0</v>
      </c>
      <c r="I126" s="91"/>
      <c r="J126" s="92">
        <v>118</v>
      </c>
      <c r="K126" s="366">
        <v>0</v>
      </c>
      <c r="L126" s="92">
        <v>0</v>
      </c>
      <c r="M126" s="92">
        <v>0</v>
      </c>
      <c r="N126" s="91"/>
      <c r="O126" s="92">
        <v>127</v>
      </c>
      <c r="P126" s="92">
        <v>207</v>
      </c>
      <c r="Q126" s="91"/>
      <c r="R126" s="92">
        <v>336</v>
      </c>
      <c r="S126" s="92">
        <v>0</v>
      </c>
      <c r="T126" s="91">
        <v>0</v>
      </c>
      <c r="U126" s="92">
        <v>779</v>
      </c>
      <c r="V126" s="92">
        <v>207</v>
      </c>
    </row>
    <row r="127" spans="1:22">
      <c r="A127" t="s">
        <v>1148</v>
      </c>
      <c r="B127" s="17" t="str">
        <f>VLOOKUP(A127,'Planning Periods'!$E$2:$N$540,10,FALSE)</f>
        <v>10/15/2021 - 10/15/2029</v>
      </c>
      <c r="C127" s="92">
        <v>2014</v>
      </c>
      <c r="D127" s="92" t="str">
        <f t="shared" si="1"/>
        <v>Azusa 2014</v>
      </c>
      <c r="E127" s="366">
        <v>198</v>
      </c>
      <c r="F127" s="366">
        <v>0</v>
      </c>
      <c r="G127" s="366">
        <v>0</v>
      </c>
      <c r="H127" s="366">
        <v>0</v>
      </c>
      <c r="I127" s="366">
        <v>0</v>
      </c>
      <c r="J127" s="366">
        <v>118</v>
      </c>
      <c r="K127" s="366">
        <v>0</v>
      </c>
      <c r="L127" s="366">
        <v>0</v>
      </c>
      <c r="M127" s="366">
        <v>0</v>
      </c>
      <c r="N127" s="366">
        <v>0</v>
      </c>
      <c r="O127" s="366">
        <v>127</v>
      </c>
      <c r="P127" s="366">
        <v>298</v>
      </c>
      <c r="Q127" s="366"/>
      <c r="R127" s="366">
        <v>336</v>
      </c>
      <c r="S127" s="366">
        <v>0</v>
      </c>
      <c r="T127" s="366">
        <v>0</v>
      </c>
      <c r="U127" s="366">
        <v>779</v>
      </c>
      <c r="V127" s="366">
        <v>298</v>
      </c>
    </row>
    <row r="128" spans="1:22">
      <c r="A128" t="s">
        <v>1148</v>
      </c>
      <c r="B128" s="17" t="str">
        <f>VLOOKUP(A128,'Planning Periods'!$E$2:$N$540,10,FALSE)</f>
        <v>10/15/2021 - 10/15/2029</v>
      </c>
      <c r="C128" s="92">
        <v>2015</v>
      </c>
      <c r="D128" s="92" t="str">
        <f t="shared" si="1"/>
        <v>Azusa 2015</v>
      </c>
      <c r="E128">
        <v>198</v>
      </c>
      <c r="F128">
        <v>0</v>
      </c>
      <c r="G128">
        <v>0</v>
      </c>
      <c r="H128">
        <v>0</v>
      </c>
      <c r="J128">
        <v>118</v>
      </c>
      <c r="K128">
        <v>0</v>
      </c>
      <c r="L128">
        <v>0</v>
      </c>
      <c r="M128">
        <v>0</v>
      </c>
      <c r="O128">
        <v>127</v>
      </c>
      <c r="P128">
        <v>112</v>
      </c>
      <c r="R128">
        <v>336</v>
      </c>
      <c r="S128">
        <v>0</v>
      </c>
      <c r="T128">
        <v>0</v>
      </c>
      <c r="U128">
        <v>779</v>
      </c>
      <c r="V128">
        <v>112</v>
      </c>
    </row>
    <row r="129" spans="1:22">
      <c r="A129" t="s">
        <v>1148</v>
      </c>
      <c r="B129" s="17" t="str">
        <f>VLOOKUP(A129,'Planning Periods'!$E$2:$N$540,10,FALSE)</f>
        <v>10/15/2021 - 10/15/2029</v>
      </c>
      <c r="C129" s="92">
        <v>2016</v>
      </c>
      <c r="D129" s="92" t="str">
        <f t="shared" si="1"/>
        <v>Azusa 2016</v>
      </c>
      <c r="E129">
        <v>198</v>
      </c>
      <c r="F129">
        <v>0</v>
      </c>
      <c r="G129">
        <v>0</v>
      </c>
      <c r="H129">
        <v>0</v>
      </c>
      <c r="J129">
        <v>118</v>
      </c>
      <c r="K129">
        <v>0</v>
      </c>
      <c r="L129">
        <v>0</v>
      </c>
      <c r="M129">
        <v>0</v>
      </c>
      <c r="O129">
        <v>127</v>
      </c>
      <c r="P129">
        <v>110</v>
      </c>
      <c r="R129">
        <v>336</v>
      </c>
      <c r="S129">
        <v>0</v>
      </c>
      <c r="T129">
        <v>0</v>
      </c>
      <c r="U129">
        <v>779</v>
      </c>
      <c r="V129">
        <v>110</v>
      </c>
    </row>
    <row r="130" spans="1:22">
      <c r="A130" t="s">
        <v>1148</v>
      </c>
      <c r="B130" s="17" t="str">
        <f>VLOOKUP(A130,'Planning Periods'!$E$2:$N$540,10,FALSE)</f>
        <v>10/15/2021 - 10/15/2029</v>
      </c>
      <c r="C130" s="92">
        <v>2017</v>
      </c>
      <c r="D130" s="92" t="str">
        <f t="shared" si="1"/>
        <v>Azusa 2017</v>
      </c>
      <c r="E130">
        <v>198</v>
      </c>
      <c r="F130">
        <v>0</v>
      </c>
      <c r="G130">
        <v>0</v>
      </c>
      <c r="H130">
        <v>0</v>
      </c>
      <c r="J130">
        <v>118</v>
      </c>
      <c r="K130">
        <v>0</v>
      </c>
      <c r="L130">
        <v>0</v>
      </c>
      <c r="M130">
        <v>0</v>
      </c>
      <c r="O130">
        <v>127</v>
      </c>
      <c r="P130">
        <v>158</v>
      </c>
      <c r="R130">
        <v>336</v>
      </c>
      <c r="S130">
        <v>0</v>
      </c>
      <c r="T130">
        <v>0</v>
      </c>
      <c r="U130">
        <v>779</v>
      </c>
      <c r="V130">
        <v>158</v>
      </c>
    </row>
    <row r="131" spans="1:22">
      <c r="A131" s="93" t="s">
        <v>1149</v>
      </c>
      <c r="B131" s="17" t="str">
        <f>VLOOKUP(A131,'Planning Periods'!$E$2:$N$540,10,FALSE)</f>
        <v>12/31/2015 - 12/31/2023</v>
      </c>
      <c r="C131" s="92">
        <v>2013</v>
      </c>
      <c r="D131" s="92" t="str">
        <f t="shared" si="1"/>
        <v>Bakersfield 2013</v>
      </c>
      <c r="E131" t="s">
        <v>1308</v>
      </c>
      <c r="F131" t="s">
        <v>1308</v>
      </c>
      <c r="G131" t="s">
        <v>1308</v>
      </c>
      <c r="H131" t="s">
        <v>1308</v>
      </c>
      <c r="J131" t="s">
        <v>1308</v>
      </c>
      <c r="K131" t="s">
        <v>1308</v>
      </c>
      <c r="L131" t="s">
        <v>1308</v>
      </c>
      <c r="M131" t="s">
        <v>1308</v>
      </c>
      <c r="O131" t="s">
        <v>1308</v>
      </c>
      <c r="P131" t="s">
        <v>1308</v>
      </c>
      <c r="R131" t="s">
        <v>1308</v>
      </c>
      <c r="S131" t="s">
        <v>1308</v>
      </c>
      <c r="T131" t="s">
        <v>1308</v>
      </c>
      <c r="U131" t="s">
        <v>1308</v>
      </c>
      <c r="V131" t="s">
        <v>1308</v>
      </c>
    </row>
    <row r="132" spans="1:22">
      <c r="A132" s="93" t="s">
        <v>1149</v>
      </c>
      <c r="B132" s="17" t="str">
        <f>VLOOKUP(A132,'Planning Periods'!$E$2:$N$540,10,FALSE)</f>
        <v>12/31/2015 - 12/31/2023</v>
      </c>
      <c r="C132" s="92">
        <v>2014</v>
      </c>
      <c r="D132" s="92" t="str">
        <f t="shared" ref="D132:D203" si="2">CONCATENATE(A132," ",C132)</f>
        <v>Bakersfield 2014</v>
      </c>
      <c r="E132" t="s">
        <v>1308</v>
      </c>
      <c r="F132" t="s">
        <v>1308</v>
      </c>
      <c r="G132" t="s">
        <v>1308</v>
      </c>
      <c r="H132" t="s">
        <v>1308</v>
      </c>
      <c r="J132" t="s">
        <v>1308</v>
      </c>
      <c r="K132" t="s">
        <v>1308</v>
      </c>
      <c r="L132" t="s">
        <v>1308</v>
      </c>
      <c r="M132" t="s">
        <v>1308</v>
      </c>
      <c r="O132" t="s">
        <v>1308</v>
      </c>
      <c r="P132" t="s">
        <v>1308</v>
      </c>
      <c r="R132" t="s">
        <v>1308</v>
      </c>
      <c r="S132" t="s">
        <v>1308</v>
      </c>
      <c r="T132" t="s">
        <v>1308</v>
      </c>
      <c r="U132" t="s">
        <v>1308</v>
      </c>
      <c r="V132" t="s">
        <v>1308</v>
      </c>
    </row>
    <row r="133" spans="1:22">
      <c r="A133" s="93" t="s">
        <v>1149</v>
      </c>
      <c r="B133" s="17" t="str">
        <f>VLOOKUP(A133,'Planning Periods'!$E$2:$N$540,10,FALSE)</f>
        <v>12/31/2015 - 12/31/2023</v>
      </c>
      <c r="C133" s="92">
        <v>2015</v>
      </c>
      <c r="D133" s="92" t="str">
        <f t="shared" si="2"/>
        <v>Bakersfield 2015</v>
      </c>
      <c r="E133" s="92" t="s">
        <v>1308</v>
      </c>
      <c r="F133" s="366" t="s">
        <v>1308</v>
      </c>
      <c r="G133" s="92" t="s">
        <v>1308</v>
      </c>
      <c r="H133" s="92" t="s">
        <v>1308</v>
      </c>
      <c r="I133" s="91"/>
      <c r="J133" s="92" t="s">
        <v>1308</v>
      </c>
      <c r="K133" s="366" t="s">
        <v>1308</v>
      </c>
      <c r="L133" s="92" t="s">
        <v>1308</v>
      </c>
      <c r="M133" s="92" t="s">
        <v>1308</v>
      </c>
      <c r="N133" s="91"/>
      <c r="O133" s="92" t="s">
        <v>1308</v>
      </c>
      <c r="P133" s="92" t="s">
        <v>1308</v>
      </c>
      <c r="Q133" s="91"/>
      <c r="R133" s="92" t="s">
        <v>1308</v>
      </c>
      <c r="S133" s="92" t="s">
        <v>1308</v>
      </c>
      <c r="T133" s="91" t="s">
        <v>1308</v>
      </c>
      <c r="U133" s="92" t="s">
        <v>1308</v>
      </c>
      <c r="V133" s="92" t="s">
        <v>1308</v>
      </c>
    </row>
    <row r="134" spans="1:22">
      <c r="A134" s="93" t="s">
        <v>1149</v>
      </c>
      <c r="B134" s="17" t="str">
        <f>VLOOKUP(A134,'Planning Periods'!$E$2:$N$540,10,FALSE)</f>
        <v>12/31/2015 - 12/31/2023</v>
      </c>
      <c r="C134" s="92">
        <v>2016</v>
      </c>
      <c r="D134" s="92" t="str">
        <f t="shared" si="2"/>
        <v>Bakersfield 2016</v>
      </c>
      <c r="E134" s="92" t="s">
        <v>1308</v>
      </c>
      <c r="F134" s="366" t="s">
        <v>1308</v>
      </c>
      <c r="G134" s="92" t="s">
        <v>1308</v>
      </c>
      <c r="H134" s="92" t="s">
        <v>1308</v>
      </c>
      <c r="I134" s="91"/>
      <c r="J134" s="92" t="s">
        <v>1308</v>
      </c>
      <c r="K134" s="366" t="s">
        <v>1308</v>
      </c>
      <c r="L134" s="92" t="s">
        <v>1308</v>
      </c>
      <c r="M134" s="92" t="s">
        <v>1308</v>
      </c>
      <c r="N134" s="91"/>
      <c r="O134" s="92" t="s">
        <v>1308</v>
      </c>
      <c r="P134" s="92" t="s">
        <v>1308</v>
      </c>
      <c r="Q134" s="91"/>
      <c r="R134" s="92" t="s">
        <v>1308</v>
      </c>
      <c r="S134" s="92" t="s">
        <v>1308</v>
      </c>
      <c r="T134" s="91" t="s">
        <v>1308</v>
      </c>
      <c r="U134" s="92" t="s">
        <v>1308</v>
      </c>
      <c r="V134" s="92" t="s">
        <v>1308</v>
      </c>
    </row>
    <row r="135" spans="1:22">
      <c r="A135" s="93" t="s">
        <v>1149</v>
      </c>
      <c r="B135" s="17" t="str">
        <f>VLOOKUP(A135,'Planning Periods'!$E$2:$N$540,10,FALSE)</f>
        <v>12/31/2015 - 12/31/2023</v>
      </c>
      <c r="C135" s="92">
        <v>2017</v>
      </c>
      <c r="D135" s="92" t="str">
        <f t="shared" si="2"/>
        <v>Bakersfield 2017</v>
      </c>
      <c r="E135" s="92">
        <v>9706</v>
      </c>
      <c r="F135" s="366">
        <v>182</v>
      </c>
      <c r="G135" s="92">
        <v>182</v>
      </c>
      <c r="H135" s="92">
        <v>0</v>
      </c>
      <c r="I135" s="91"/>
      <c r="J135" s="92">
        <v>5800</v>
      </c>
      <c r="K135" s="366">
        <v>76</v>
      </c>
      <c r="L135" s="92">
        <v>76</v>
      </c>
      <c r="M135" s="92">
        <v>0</v>
      </c>
      <c r="N135" s="91"/>
      <c r="O135" s="92">
        <v>6453</v>
      </c>
      <c r="P135" s="92">
        <v>4388</v>
      </c>
      <c r="Q135" s="91"/>
      <c r="R135" s="92">
        <v>14331</v>
      </c>
      <c r="S135" s="92">
        <v>3117</v>
      </c>
      <c r="T135" s="91">
        <v>0</v>
      </c>
      <c r="U135" s="92">
        <v>36290</v>
      </c>
      <c r="V135" s="92">
        <v>7763</v>
      </c>
    </row>
    <row r="136" spans="1:22">
      <c r="A136" s="93" t="s">
        <v>1102</v>
      </c>
      <c r="B136" s="17" t="str">
        <f>VLOOKUP(A136,'Planning Periods'!$E$2:$N$540,10,FALSE)</f>
        <v>10/15/2021 - 10/15/2029</v>
      </c>
      <c r="C136" s="92">
        <v>2013</v>
      </c>
      <c r="D136" s="92" t="str">
        <f t="shared" si="2"/>
        <v>Baldwin Park 2013</v>
      </c>
      <c r="E136" s="92">
        <v>142</v>
      </c>
      <c r="F136" s="366">
        <v>0</v>
      </c>
      <c r="G136" s="92">
        <v>0</v>
      </c>
      <c r="H136" s="92">
        <v>0</v>
      </c>
      <c r="I136" s="91"/>
      <c r="J136" s="92">
        <v>83</v>
      </c>
      <c r="K136" s="366">
        <v>0</v>
      </c>
      <c r="L136" s="92">
        <v>0</v>
      </c>
      <c r="M136" s="92">
        <v>0</v>
      </c>
      <c r="N136" s="91"/>
      <c r="O136" s="92">
        <v>90</v>
      </c>
      <c r="P136" s="92">
        <v>0</v>
      </c>
      <c r="Q136" s="91"/>
      <c r="R136" s="92">
        <v>242</v>
      </c>
      <c r="S136" s="92">
        <v>0</v>
      </c>
      <c r="T136" s="91">
        <v>0</v>
      </c>
      <c r="U136" s="92">
        <v>557</v>
      </c>
      <c r="V136" s="92">
        <v>0</v>
      </c>
    </row>
    <row r="137" spans="1:22">
      <c r="A137" s="93" t="s">
        <v>1102</v>
      </c>
      <c r="B137" s="17" t="str">
        <f>VLOOKUP(A137,'Planning Periods'!$E$2:$N$540,10,FALSE)</f>
        <v>10/15/2021 - 10/15/2029</v>
      </c>
      <c r="C137" s="92">
        <v>2014</v>
      </c>
      <c r="D137" s="92" t="str">
        <f t="shared" si="2"/>
        <v>Baldwin Park 2014</v>
      </c>
      <c r="E137" s="92">
        <v>142</v>
      </c>
      <c r="F137" s="366">
        <v>47</v>
      </c>
      <c r="G137" s="92">
        <v>47</v>
      </c>
      <c r="H137" s="92">
        <v>0</v>
      </c>
      <c r="I137" s="91"/>
      <c r="J137" s="92">
        <v>83</v>
      </c>
      <c r="K137" s="366">
        <v>16</v>
      </c>
      <c r="L137" s="92">
        <v>16</v>
      </c>
      <c r="M137" s="92">
        <v>0</v>
      </c>
      <c r="N137" s="91"/>
      <c r="O137" s="92">
        <v>90</v>
      </c>
      <c r="P137" s="92">
        <v>0</v>
      </c>
      <c r="Q137" s="91"/>
      <c r="R137" s="92">
        <v>242</v>
      </c>
      <c r="S137" s="92">
        <v>19</v>
      </c>
      <c r="T137" s="91">
        <v>0</v>
      </c>
      <c r="U137" s="92">
        <v>557</v>
      </c>
      <c r="V137" s="92">
        <v>82</v>
      </c>
    </row>
    <row r="138" spans="1:22">
      <c r="A138" s="93" t="s">
        <v>1102</v>
      </c>
      <c r="B138" s="17" t="str">
        <f>VLOOKUP(A138,'Planning Periods'!$E$2:$N$540,10,FALSE)</f>
        <v>10/15/2021 - 10/15/2029</v>
      </c>
      <c r="C138" s="92">
        <v>2015</v>
      </c>
      <c r="D138" s="92" t="str">
        <f t="shared" si="2"/>
        <v>Baldwin Park 2015</v>
      </c>
      <c r="E138" s="92">
        <v>142</v>
      </c>
      <c r="F138" s="366">
        <v>0</v>
      </c>
      <c r="G138" s="92">
        <v>0</v>
      </c>
      <c r="H138" s="92">
        <v>0</v>
      </c>
      <c r="I138" s="91"/>
      <c r="J138" s="92">
        <v>83</v>
      </c>
      <c r="K138" s="366">
        <v>1</v>
      </c>
      <c r="L138" s="92">
        <v>1</v>
      </c>
      <c r="M138" s="92">
        <v>0</v>
      </c>
      <c r="N138" s="91"/>
      <c r="O138" s="92">
        <v>90</v>
      </c>
      <c r="P138" s="92">
        <v>0</v>
      </c>
      <c r="Q138" s="91"/>
      <c r="R138" s="92">
        <v>242</v>
      </c>
      <c r="S138" s="92">
        <v>21</v>
      </c>
      <c r="T138" s="91">
        <v>0</v>
      </c>
      <c r="U138" s="92">
        <v>557</v>
      </c>
      <c r="V138" s="92">
        <v>22</v>
      </c>
    </row>
    <row r="139" spans="1:22">
      <c r="A139" s="93" t="s">
        <v>1102</v>
      </c>
      <c r="B139" s="17" t="str">
        <f>VLOOKUP(A139,'Planning Periods'!$E$2:$N$540,10,FALSE)</f>
        <v>10/15/2021 - 10/15/2029</v>
      </c>
      <c r="C139" s="92">
        <v>2016</v>
      </c>
      <c r="D139" s="92" t="str">
        <f t="shared" si="2"/>
        <v>Baldwin Park 2016</v>
      </c>
      <c r="E139" s="92">
        <v>142</v>
      </c>
      <c r="F139" s="366">
        <v>0</v>
      </c>
      <c r="G139" s="92">
        <v>0</v>
      </c>
      <c r="H139" s="92">
        <v>0</v>
      </c>
      <c r="I139" s="91"/>
      <c r="J139" s="92">
        <v>83</v>
      </c>
      <c r="K139" s="366">
        <v>0</v>
      </c>
      <c r="L139" s="92">
        <v>0</v>
      </c>
      <c r="M139" s="92">
        <v>0</v>
      </c>
      <c r="N139" s="91"/>
      <c r="O139" s="92">
        <v>90</v>
      </c>
      <c r="P139" s="92">
        <v>0</v>
      </c>
      <c r="Q139" s="91"/>
      <c r="R139" s="92">
        <v>242</v>
      </c>
      <c r="S139" s="92">
        <v>31</v>
      </c>
      <c r="T139" s="91">
        <v>0</v>
      </c>
      <c r="U139" s="92">
        <v>557</v>
      </c>
      <c r="V139" s="92">
        <v>31</v>
      </c>
    </row>
    <row r="140" spans="1:22">
      <c r="A140" s="93" t="s">
        <v>1102</v>
      </c>
      <c r="B140" s="17" t="str">
        <f>VLOOKUP(A140,'Planning Periods'!$E$2:$N$540,10,FALSE)</f>
        <v>10/15/2021 - 10/15/2029</v>
      </c>
      <c r="C140" s="92">
        <v>2017</v>
      </c>
      <c r="D140" s="92" t="str">
        <f t="shared" si="2"/>
        <v>Baldwin Park 2017</v>
      </c>
      <c r="E140" s="92">
        <v>142</v>
      </c>
      <c r="F140" s="366">
        <v>0</v>
      </c>
      <c r="G140" s="92">
        <v>0</v>
      </c>
      <c r="H140" s="92">
        <v>0</v>
      </c>
      <c r="I140" s="91"/>
      <c r="J140" s="92">
        <v>83</v>
      </c>
      <c r="K140" s="366">
        <v>0</v>
      </c>
      <c r="L140" s="92">
        <v>0</v>
      </c>
      <c r="M140" s="92">
        <v>0</v>
      </c>
      <c r="N140" s="91"/>
      <c r="O140" s="92">
        <v>90</v>
      </c>
      <c r="P140" s="92">
        <v>1</v>
      </c>
      <c r="Q140" s="91"/>
      <c r="R140" s="92">
        <v>242</v>
      </c>
      <c r="S140" s="92">
        <v>56</v>
      </c>
      <c r="T140" s="91">
        <v>0</v>
      </c>
      <c r="U140" s="92">
        <v>557</v>
      </c>
      <c r="V140" s="92">
        <v>57</v>
      </c>
    </row>
    <row r="141" spans="1:22">
      <c r="A141" s="93" t="s">
        <v>1289</v>
      </c>
      <c r="B141" s="17" t="str">
        <f>VLOOKUP(A141,'Planning Periods'!$E$2:$N$540,10,FALSE)</f>
        <v>10/15/2021 - 10/15/2029</v>
      </c>
      <c r="C141" s="92">
        <v>2013</v>
      </c>
      <c r="D141" s="92" t="str">
        <f t="shared" si="2"/>
        <v>Banning 2013</v>
      </c>
      <c r="E141" s="92" t="s">
        <v>1308</v>
      </c>
      <c r="F141" s="366" t="s">
        <v>1308</v>
      </c>
      <c r="G141" s="92" t="s">
        <v>1308</v>
      </c>
      <c r="H141" s="92" t="s">
        <v>1308</v>
      </c>
      <c r="I141" s="91"/>
      <c r="J141" s="92" t="s">
        <v>1308</v>
      </c>
      <c r="K141" s="366" t="s">
        <v>1308</v>
      </c>
      <c r="L141" s="92" t="s">
        <v>1308</v>
      </c>
      <c r="M141" s="92" t="s">
        <v>1308</v>
      </c>
      <c r="N141" s="91"/>
      <c r="O141" s="92" t="s">
        <v>1308</v>
      </c>
      <c r="P141" s="92" t="s">
        <v>1308</v>
      </c>
      <c r="Q141" s="91"/>
      <c r="R141" s="92" t="s">
        <v>1308</v>
      </c>
      <c r="S141" s="92" t="s">
        <v>1308</v>
      </c>
      <c r="T141" s="91" t="s">
        <v>1308</v>
      </c>
      <c r="U141" s="92" t="s">
        <v>1308</v>
      </c>
      <c r="V141" s="92" t="s">
        <v>1308</v>
      </c>
    </row>
    <row r="142" spans="1:22">
      <c r="A142" s="93" t="s">
        <v>1289</v>
      </c>
      <c r="B142" s="17" t="str">
        <f>VLOOKUP(A142,'Planning Periods'!$E$2:$N$540,10,FALSE)</f>
        <v>10/15/2021 - 10/15/2029</v>
      </c>
      <c r="C142" s="92">
        <v>2014</v>
      </c>
      <c r="D142" s="92" t="str">
        <f t="shared" si="2"/>
        <v>Banning 2014</v>
      </c>
      <c r="E142" s="92">
        <v>872</v>
      </c>
      <c r="F142" s="366">
        <v>0</v>
      </c>
      <c r="G142" s="92">
        <v>0</v>
      </c>
      <c r="H142" s="92">
        <v>0</v>
      </c>
      <c r="I142" s="91"/>
      <c r="J142" s="92">
        <v>593</v>
      </c>
      <c r="K142" s="366">
        <v>0</v>
      </c>
      <c r="L142" s="92">
        <v>0</v>
      </c>
      <c r="M142" s="92">
        <v>0</v>
      </c>
      <c r="N142" s="91"/>
      <c r="O142" s="92">
        <v>685</v>
      </c>
      <c r="P142" s="92">
        <v>0</v>
      </c>
      <c r="Q142" s="91"/>
      <c r="R142" s="92">
        <v>1642</v>
      </c>
      <c r="S142" s="92">
        <v>0</v>
      </c>
      <c r="T142" s="91">
        <v>0</v>
      </c>
      <c r="U142" s="92">
        <v>3792</v>
      </c>
      <c r="V142" s="92">
        <v>0</v>
      </c>
    </row>
    <row r="143" spans="1:22">
      <c r="A143" s="93" t="s">
        <v>1289</v>
      </c>
      <c r="B143" s="17" t="str">
        <f>VLOOKUP(A143,'Planning Periods'!$E$2:$N$540,10,FALSE)</f>
        <v>10/15/2021 - 10/15/2029</v>
      </c>
      <c r="C143" s="92">
        <v>2015</v>
      </c>
      <c r="D143" s="92" t="str">
        <f t="shared" si="2"/>
        <v>Banning 2015</v>
      </c>
      <c r="E143" s="92">
        <v>872</v>
      </c>
      <c r="F143" s="366">
        <v>0</v>
      </c>
      <c r="G143" s="92">
        <v>0</v>
      </c>
      <c r="H143" s="92">
        <v>0</v>
      </c>
      <c r="I143" s="91"/>
      <c r="J143" s="92">
        <v>593</v>
      </c>
      <c r="K143" s="366">
        <v>0</v>
      </c>
      <c r="L143" s="92">
        <v>0</v>
      </c>
      <c r="M143" s="92">
        <v>0</v>
      </c>
      <c r="N143" s="91"/>
      <c r="O143" s="92">
        <v>685</v>
      </c>
      <c r="P143" s="92">
        <v>0</v>
      </c>
      <c r="Q143" s="91"/>
      <c r="R143" s="92">
        <v>1642</v>
      </c>
      <c r="S143" s="92">
        <v>0</v>
      </c>
      <c r="T143" s="91">
        <v>0</v>
      </c>
      <c r="U143" s="92">
        <v>3792</v>
      </c>
      <c r="V143" s="92">
        <v>0</v>
      </c>
    </row>
    <row r="144" spans="1:22">
      <c r="A144" s="93" t="s">
        <v>1289</v>
      </c>
      <c r="B144" s="17" t="str">
        <f>VLOOKUP(A144,'Planning Periods'!$E$2:$N$540,10,FALSE)</f>
        <v>10/15/2021 - 10/15/2029</v>
      </c>
      <c r="C144" s="92">
        <v>2016</v>
      </c>
      <c r="D144" s="92" t="str">
        <f t="shared" si="2"/>
        <v>Banning 2016</v>
      </c>
      <c r="E144" s="92">
        <v>872</v>
      </c>
      <c r="F144" s="366">
        <v>0</v>
      </c>
      <c r="G144" s="92">
        <v>0</v>
      </c>
      <c r="H144" s="92">
        <v>0</v>
      </c>
      <c r="I144" s="91"/>
      <c r="J144" s="92">
        <v>593</v>
      </c>
      <c r="K144" s="366">
        <v>0</v>
      </c>
      <c r="L144" s="92">
        <v>0</v>
      </c>
      <c r="M144" s="92">
        <v>0</v>
      </c>
      <c r="N144" s="91"/>
      <c r="O144" s="92">
        <v>685</v>
      </c>
      <c r="P144" s="92">
        <v>0</v>
      </c>
      <c r="Q144" s="91"/>
      <c r="R144" s="92">
        <v>1642</v>
      </c>
      <c r="S144" s="92">
        <v>0</v>
      </c>
      <c r="T144" s="91">
        <v>0</v>
      </c>
      <c r="U144" s="92">
        <v>3792</v>
      </c>
      <c r="V144" s="92">
        <v>0</v>
      </c>
    </row>
    <row r="145" spans="1:22">
      <c r="A145" s="93" t="s">
        <v>1289</v>
      </c>
      <c r="B145" s="17" t="str">
        <f>VLOOKUP(A145,'Planning Periods'!$E$2:$N$540,10,FALSE)</f>
        <v>10/15/2021 - 10/15/2029</v>
      </c>
      <c r="C145" s="92">
        <v>2017</v>
      </c>
      <c r="D145" s="92" t="str">
        <f t="shared" si="2"/>
        <v>Banning 2017</v>
      </c>
      <c r="E145" s="92">
        <v>872</v>
      </c>
      <c r="F145" s="366">
        <v>0</v>
      </c>
      <c r="G145" s="92">
        <v>0</v>
      </c>
      <c r="H145" s="92">
        <v>0</v>
      </c>
      <c r="I145" s="91"/>
      <c r="J145" s="92">
        <v>593</v>
      </c>
      <c r="K145" s="366">
        <v>0</v>
      </c>
      <c r="L145" s="92">
        <v>0</v>
      </c>
      <c r="M145" s="92">
        <v>0</v>
      </c>
      <c r="N145" s="91"/>
      <c r="O145" s="92">
        <v>685</v>
      </c>
      <c r="P145" s="92">
        <v>0</v>
      </c>
      <c r="Q145" s="91"/>
      <c r="R145" s="92">
        <v>1642</v>
      </c>
      <c r="S145" s="92">
        <v>0</v>
      </c>
      <c r="T145" s="91">
        <v>0</v>
      </c>
      <c r="U145" s="92">
        <v>3792</v>
      </c>
      <c r="V145" s="92">
        <v>0</v>
      </c>
    </row>
    <row r="146" spans="1:22">
      <c r="A146" s="93" t="s">
        <v>1303</v>
      </c>
      <c r="B146" s="17" t="str">
        <f>VLOOKUP(A146,'Planning Periods'!$E$2:$N$540,10,FALSE)</f>
        <v>10/15/2021 - 10/15/2029</v>
      </c>
      <c r="C146" s="92">
        <v>2013</v>
      </c>
      <c r="D146" s="92" t="str">
        <f t="shared" si="2"/>
        <v>Barstow 2013</v>
      </c>
      <c r="E146" s="92" t="s">
        <v>1308</v>
      </c>
      <c r="F146" s="366" t="s">
        <v>1308</v>
      </c>
      <c r="G146" s="92" t="s">
        <v>1308</v>
      </c>
      <c r="H146" s="92" t="s">
        <v>1308</v>
      </c>
      <c r="I146" s="91"/>
      <c r="J146" s="92" t="s">
        <v>1308</v>
      </c>
      <c r="K146" s="366" t="s">
        <v>1308</v>
      </c>
      <c r="L146" s="92" t="s">
        <v>1308</v>
      </c>
      <c r="M146" s="92" t="s">
        <v>1308</v>
      </c>
      <c r="N146" s="91"/>
      <c r="O146" s="92" t="s">
        <v>1308</v>
      </c>
      <c r="P146" s="92" t="s">
        <v>1308</v>
      </c>
      <c r="Q146" s="91"/>
      <c r="R146" s="92" t="s">
        <v>1308</v>
      </c>
      <c r="S146" s="92" t="s">
        <v>1308</v>
      </c>
      <c r="T146" s="91" t="s">
        <v>1308</v>
      </c>
      <c r="U146" s="92" t="s">
        <v>1308</v>
      </c>
      <c r="V146" s="92" t="s">
        <v>1308</v>
      </c>
    </row>
    <row r="147" spans="1:22">
      <c r="A147" s="93" t="s">
        <v>1303</v>
      </c>
      <c r="B147" s="17" t="str">
        <f>VLOOKUP(A147,'Planning Periods'!$E$2:$N$540,10,FALSE)</f>
        <v>10/15/2021 - 10/15/2029</v>
      </c>
      <c r="C147" s="92">
        <v>2014</v>
      </c>
      <c r="D147" s="92" t="str">
        <f t="shared" si="2"/>
        <v>Barstow 2014</v>
      </c>
      <c r="E147" s="92" t="s">
        <v>1308</v>
      </c>
      <c r="F147" s="366" t="s">
        <v>1308</v>
      </c>
      <c r="G147" s="92" t="s">
        <v>1308</v>
      </c>
      <c r="H147" s="92" t="s">
        <v>1308</v>
      </c>
      <c r="I147" s="91"/>
      <c r="J147" s="92" t="s">
        <v>1308</v>
      </c>
      <c r="K147" s="366" t="s">
        <v>1308</v>
      </c>
      <c r="L147" s="92" t="s">
        <v>1308</v>
      </c>
      <c r="M147" s="92" t="s">
        <v>1308</v>
      </c>
      <c r="N147" s="91"/>
      <c r="O147" s="92" t="s">
        <v>1308</v>
      </c>
      <c r="P147" s="92" t="s">
        <v>1308</v>
      </c>
      <c r="Q147" s="91"/>
      <c r="R147" s="92" t="s">
        <v>1308</v>
      </c>
      <c r="S147" s="92" t="s">
        <v>1308</v>
      </c>
      <c r="T147" s="91" t="s">
        <v>1308</v>
      </c>
      <c r="U147" s="92" t="s">
        <v>1308</v>
      </c>
      <c r="V147" s="92" t="s">
        <v>1308</v>
      </c>
    </row>
    <row r="148" spans="1:22">
      <c r="A148" s="93" t="s">
        <v>1303</v>
      </c>
      <c r="B148" s="17" t="str">
        <f>VLOOKUP(A148,'Planning Periods'!$E$2:$N$540,10,FALSE)</f>
        <v>10/15/2021 - 10/15/2029</v>
      </c>
      <c r="C148" s="92">
        <v>2015</v>
      </c>
      <c r="D148" s="92" t="str">
        <f t="shared" si="2"/>
        <v>Barstow 2015</v>
      </c>
      <c r="E148" s="92" t="s">
        <v>1308</v>
      </c>
      <c r="F148" s="366" t="s">
        <v>1308</v>
      </c>
      <c r="G148" s="92" t="s">
        <v>1308</v>
      </c>
      <c r="H148" s="92" t="s">
        <v>1308</v>
      </c>
      <c r="I148" s="91"/>
      <c r="J148" s="92" t="s">
        <v>1308</v>
      </c>
      <c r="K148" s="366" t="s">
        <v>1308</v>
      </c>
      <c r="L148" s="92" t="s">
        <v>1308</v>
      </c>
      <c r="M148" s="92" t="s">
        <v>1308</v>
      </c>
      <c r="N148" s="91"/>
      <c r="O148" s="92" t="s">
        <v>1308</v>
      </c>
      <c r="P148" s="92" t="s">
        <v>1308</v>
      </c>
      <c r="Q148" s="91"/>
      <c r="R148" s="92" t="s">
        <v>1308</v>
      </c>
      <c r="S148" s="92" t="s">
        <v>1308</v>
      </c>
      <c r="T148" s="91" t="s">
        <v>1308</v>
      </c>
      <c r="U148" s="92" t="s">
        <v>1308</v>
      </c>
      <c r="V148" s="92" t="s">
        <v>1308</v>
      </c>
    </row>
    <row r="149" spans="1:22">
      <c r="A149" s="93" t="s">
        <v>1303</v>
      </c>
      <c r="B149" s="17" t="str">
        <f>VLOOKUP(A149,'Planning Periods'!$E$2:$N$540,10,FALSE)</f>
        <v>10/15/2021 - 10/15/2029</v>
      </c>
      <c r="C149" s="92">
        <v>2016</v>
      </c>
      <c r="D149" s="92" t="str">
        <f t="shared" si="2"/>
        <v>Barstow 2016</v>
      </c>
      <c r="E149" s="92">
        <v>188</v>
      </c>
      <c r="F149" s="366">
        <v>0</v>
      </c>
      <c r="G149" s="92">
        <v>0</v>
      </c>
      <c r="H149" s="92">
        <v>0</v>
      </c>
      <c r="I149" s="91"/>
      <c r="J149" s="92">
        <v>138</v>
      </c>
      <c r="K149" s="366">
        <v>0</v>
      </c>
      <c r="L149" s="92">
        <v>0</v>
      </c>
      <c r="M149" s="92">
        <v>0</v>
      </c>
      <c r="N149" s="91"/>
      <c r="O149" s="92">
        <v>154</v>
      </c>
      <c r="P149" s="92">
        <v>0</v>
      </c>
      <c r="Q149" s="91"/>
      <c r="R149" s="92">
        <v>363</v>
      </c>
      <c r="S149" s="92">
        <v>0</v>
      </c>
      <c r="T149" s="91">
        <v>0</v>
      </c>
      <c r="U149" s="92">
        <v>843</v>
      </c>
      <c r="V149" s="92">
        <v>0</v>
      </c>
    </row>
    <row r="150" spans="1:22">
      <c r="A150" s="93" t="s">
        <v>1303</v>
      </c>
      <c r="B150" s="17" t="str">
        <f>VLOOKUP(A150,'Planning Periods'!$E$2:$N$540,10,FALSE)</f>
        <v>10/15/2021 - 10/15/2029</v>
      </c>
      <c r="C150" s="92">
        <v>2017</v>
      </c>
      <c r="D150" s="92" t="str">
        <f t="shared" si="2"/>
        <v>Barstow 2017</v>
      </c>
      <c r="E150" s="92">
        <v>188</v>
      </c>
      <c r="F150" s="366">
        <v>0</v>
      </c>
      <c r="G150" s="92">
        <v>0</v>
      </c>
      <c r="H150" s="92">
        <v>0</v>
      </c>
      <c r="I150" s="91"/>
      <c r="J150" s="92">
        <v>138</v>
      </c>
      <c r="K150" s="366">
        <v>0</v>
      </c>
      <c r="L150" s="92">
        <v>0</v>
      </c>
      <c r="M150" s="92">
        <v>0</v>
      </c>
      <c r="N150" s="91"/>
      <c r="O150" s="92">
        <v>154</v>
      </c>
      <c r="P150" s="92">
        <v>2</v>
      </c>
      <c r="Q150" s="91"/>
      <c r="R150" s="92">
        <v>363</v>
      </c>
      <c r="S150" s="92">
        <v>1</v>
      </c>
      <c r="T150" s="91">
        <v>0</v>
      </c>
      <c r="U150" s="92">
        <v>843</v>
      </c>
      <c r="V150" s="92">
        <v>3</v>
      </c>
    </row>
    <row r="151" spans="1:22">
      <c r="A151" s="93" t="s">
        <v>1140</v>
      </c>
      <c r="B151" s="17" t="str">
        <f>VLOOKUP(A151,'Planning Periods'!$E$2:$N$540,10,FALSE)</f>
        <v>10/15/2021 - 10/15/2029</v>
      </c>
      <c r="C151" s="92">
        <v>2013</v>
      </c>
      <c r="D151" s="92" t="str">
        <f t="shared" si="2"/>
        <v>Beaumont 2013</v>
      </c>
      <c r="E151" s="92" t="s">
        <v>1308</v>
      </c>
      <c r="F151" s="366" t="s">
        <v>1308</v>
      </c>
      <c r="G151" s="92" t="s">
        <v>1308</v>
      </c>
      <c r="H151" s="92" t="s">
        <v>1308</v>
      </c>
      <c r="I151" s="91"/>
      <c r="J151" s="92" t="s">
        <v>1308</v>
      </c>
      <c r="K151" s="366" t="s">
        <v>1308</v>
      </c>
      <c r="L151" s="92" t="s">
        <v>1308</v>
      </c>
      <c r="M151" s="92" t="s">
        <v>1308</v>
      </c>
      <c r="N151" s="91"/>
      <c r="O151" s="92" t="s">
        <v>1308</v>
      </c>
      <c r="P151" s="92" t="s">
        <v>1308</v>
      </c>
      <c r="Q151" s="91"/>
      <c r="R151" s="92" t="s">
        <v>1308</v>
      </c>
      <c r="S151" s="92" t="s">
        <v>1308</v>
      </c>
      <c r="T151" s="91" t="s">
        <v>1308</v>
      </c>
      <c r="U151" s="92" t="s">
        <v>1308</v>
      </c>
      <c r="V151" s="92" t="s">
        <v>1308</v>
      </c>
    </row>
    <row r="152" spans="1:22">
      <c r="A152" s="93" t="s">
        <v>1140</v>
      </c>
      <c r="B152" s="17" t="str">
        <f>VLOOKUP(A152,'Planning Periods'!$E$2:$N$540,10,FALSE)</f>
        <v>10/15/2021 - 10/15/2029</v>
      </c>
      <c r="C152" s="92">
        <v>2014</v>
      </c>
      <c r="D152" s="92" t="str">
        <f t="shared" si="2"/>
        <v>Beaumont 2014</v>
      </c>
      <c r="E152" s="92" t="s">
        <v>1308</v>
      </c>
      <c r="F152" s="366" t="s">
        <v>1308</v>
      </c>
      <c r="G152" s="92" t="s">
        <v>1308</v>
      </c>
      <c r="H152" s="92" t="s">
        <v>1308</v>
      </c>
      <c r="I152" s="91"/>
      <c r="J152" s="92" t="s">
        <v>1308</v>
      </c>
      <c r="K152" s="366" t="s">
        <v>1308</v>
      </c>
      <c r="L152" s="92" t="s">
        <v>1308</v>
      </c>
      <c r="M152" s="92" t="s">
        <v>1308</v>
      </c>
      <c r="N152" s="91"/>
      <c r="O152" s="92" t="s">
        <v>1308</v>
      </c>
      <c r="P152" s="92" t="s">
        <v>1308</v>
      </c>
      <c r="Q152" s="91"/>
      <c r="R152" s="92" t="s">
        <v>1308</v>
      </c>
      <c r="S152" s="92" t="s">
        <v>1308</v>
      </c>
      <c r="T152" s="91" t="s">
        <v>1308</v>
      </c>
      <c r="U152" s="92" t="s">
        <v>1308</v>
      </c>
      <c r="V152" s="92" t="s">
        <v>1308</v>
      </c>
    </row>
    <row r="153" spans="1:22">
      <c r="A153" s="93" t="s">
        <v>1140</v>
      </c>
      <c r="B153" s="17" t="str">
        <f>VLOOKUP(A153,'Planning Periods'!$E$2:$N$540,10,FALSE)</f>
        <v>10/15/2021 - 10/15/2029</v>
      </c>
      <c r="C153" s="92">
        <v>2015</v>
      </c>
      <c r="D153" s="92" t="str">
        <f t="shared" si="2"/>
        <v>Beaumont 2015</v>
      </c>
      <c r="E153" s="92" t="s">
        <v>1308</v>
      </c>
      <c r="F153" s="366" t="s">
        <v>1308</v>
      </c>
      <c r="G153" s="92" t="s">
        <v>1308</v>
      </c>
      <c r="H153" s="92" t="s">
        <v>1308</v>
      </c>
      <c r="I153" s="91"/>
      <c r="J153" s="92" t="s">
        <v>1308</v>
      </c>
      <c r="K153" s="366" t="s">
        <v>1308</v>
      </c>
      <c r="L153" s="92" t="s">
        <v>1308</v>
      </c>
      <c r="M153" s="92" t="s">
        <v>1308</v>
      </c>
      <c r="N153" s="91"/>
      <c r="O153" s="92" t="s">
        <v>1308</v>
      </c>
      <c r="P153" s="92" t="s">
        <v>1308</v>
      </c>
      <c r="Q153" s="91"/>
      <c r="R153" s="92" t="s">
        <v>1308</v>
      </c>
      <c r="S153" s="92" t="s">
        <v>1308</v>
      </c>
      <c r="T153" s="91" t="s">
        <v>1308</v>
      </c>
      <c r="U153" s="92" t="s">
        <v>1308</v>
      </c>
      <c r="V153" s="92" t="s">
        <v>1308</v>
      </c>
    </row>
    <row r="154" spans="1:22">
      <c r="A154" s="93" t="s">
        <v>1140</v>
      </c>
      <c r="B154" s="17" t="str">
        <f>VLOOKUP(A154,'Planning Periods'!$E$2:$N$540,10,FALSE)</f>
        <v>10/15/2021 - 10/15/2029</v>
      </c>
      <c r="C154" s="92">
        <v>2016</v>
      </c>
      <c r="D154" s="92" t="str">
        <f t="shared" si="2"/>
        <v>Beaumont 2016</v>
      </c>
      <c r="E154" s="92" t="s">
        <v>1308</v>
      </c>
      <c r="F154" s="366" t="s">
        <v>1308</v>
      </c>
      <c r="G154" s="92" t="s">
        <v>1308</v>
      </c>
      <c r="H154" s="92" t="s">
        <v>1308</v>
      </c>
      <c r="I154" s="91"/>
      <c r="J154" s="92" t="s">
        <v>1308</v>
      </c>
      <c r="K154" s="366" t="s">
        <v>1308</v>
      </c>
      <c r="L154" s="92" t="s">
        <v>1308</v>
      </c>
      <c r="M154" s="92" t="s">
        <v>1308</v>
      </c>
      <c r="N154" s="91"/>
      <c r="O154" s="92" t="s">
        <v>1308</v>
      </c>
      <c r="P154" s="92" t="s">
        <v>1308</v>
      </c>
      <c r="Q154" s="91"/>
      <c r="R154" s="92" t="s">
        <v>1308</v>
      </c>
      <c r="S154" s="92" t="s">
        <v>1308</v>
      </c>
      <c r="T154" s="91" t="s">
        <v>1308</v>
      </c>
      <c r="U154" s="92" t="s">
        <v>1308</v>
      </c>
      <c r="V154" s="92" t="s">
        <v>1308</v>
      </c>
    </row>
    <row r="155" spans="1:22">
      <c r="A155" s="93" t="s">
        <v>1140</v>
      </c>
      <c r="B155" s="17" t="str">
        <f>VLOOKUP(A155,'Planning Periods'!$E$2:$N$540,10,FALSE)</f>
        <v>10/15/2021 - 10/15/2029</v>
      </c>
      <c r="C155" s="92">
        <v>2017</v>
      </c>
      <c r="D155" s="92" t="str">
        <f t="shared" si="2"/>
        <v>Beaumont 2017</v>
      </c>
      <c r="E155" s="92">
        <v>1267</v>
      </c>
      <c r="F155" s="366">
        <v>0</v>
      </c>
      <c r="G155" s="92">
        <v>0</v>
      </c>
      <c r="H155" s="92">
        <v>0</v>
      </c>
      <c r="I155" s="91"/>
      <c r="J155" s="92">
        <v>854</v>
      </c>
      <c r="K155" s="366">
        <v>0</v>
      </c>
      <c r="L155" s="92">
        <v>0</v>
      </c>
      <c r="M155" s="92">
        <v>0</v>
      </c>
      <c r="N155" s="91"/>
      <c r="O155" s="92">
        <v>969</v>
      </c>
      <c r="P155" s="92">
        <v>323</v>
      </c>
      <c r="Q155" s="91"/>
      <c r="R155" s="92">
        <v>2160</v>
      </c>
      <c r="S155" s="92">
        <v>423</v>
      </c>
      <c r="T155" s="91">
        <v>0</v>
      </c>
      <c r="U155" s="92">
        <v>5250</v>
      </c>
      <c r="V155" s="92">
        <v>746</v>
      </c>
    </row>
    <row r="156" spans="1:22">
      <c r="A156" s="93" t="s">
        <v>1141</v>
      </c>
      <c r="B156" s="17" t="str">
        <f>VLOOKUP(A156,'Planning Periods'!$E$2:$N$540,10,FALSE)</f>
        <v>10/15/2021 - 10/15/2029</v>
      </c>
      <c r="C156" s="92">
        <v>2013</v>
      </c>
      <c r="D156" s="92" t="str">
        <f t="shared" si="2"/>
        <v>Bell 2013</v>
      </c>
      <c r="E156" s="92">
        <v>11</v>
      </c>
      <c r="F156" s="366">
        <v>0</v>
      </c>
      <c r="G156" s="92">
        <v>0</v>
      </c>
      <c r="H156" s="92">
        <v>0</v>
      </c>
      <c r="I156" s="91"/>
      <c r="J156" s="92">
        <v>7</v>
      </c>
      <c r="K156" s="366">
        <v>0</v>
      </c>
      <c r="L156" s="92">
        <v>0</v>
      </c>
      <c r="M156" s="92">
        <v>0</v>
      </c>
      <c r="N156" s="91"/>
      <c r="O156" s="92">
        <v>8</v>
      </c>
      <c r="P156" s="92">
        <v>0</v>
      </c>
      <c r="Q156" s="91"/>
      <c r="R156" s="92">
        <v>21</v>
      </c>
      <c r="S156" s="92">
        <v>0</v>
      </c>
      <c r="T156" s="91">
        <v>0</v>
      </c>
      <c r="U156" s="92">
        <v>47</v>
      </c>
      <c r="V156" s="92">
        <v>0</v>
      </c>
    </row>
    <row r="157" spans="1:22">
      <c r="A157" s="93" t="s">
        <v>1141</v>
      </c>
      <c r="B157" s="17" t="str">
        <f>VLOOKUP(A157,'Planning Periods'!$E$2:$N$540,10,FALSE)</f>
        <v>10/15/2021 - 10/15/2029</v>
      </c>
      <c r="C157" s="92">
        <v>2014</v>
      </c>
      <c r="D157" s="92" t="str">
        <f t="shared" si="2"/>
        <v>Bell 2014</v>
      </c>
      <c r="E157" s="92">
        <v>11</v>
      </c>
      <c r="F157" s="366">
        <v>0</v>
      </c>
      <c r="G157" s="92">
        <v>0</v>
      </c>
      <c r="H157" s="92">
        <v>0</v>
      </c>
      <c r="I157" s="91"/>
      <c r="J157" s="92">
        <v>7</v>
      </c>
      <c r="K157" s="366">
        <v>0</v>
      </c>
      <c r="L157" s="92">
        <v>0</v>
      </c>
      <c r="M157" s="92">
        <v>0</v>
      </c>
      <c r="N157" s="91"/>
      <c r="O157" s="92">
        <v>8</v>
      </c>
      <c r="P157" s="92">
        <v>0</v>
      </c>
      <c r="Q157" s="91"/>
      <c r="R157" s="92">
        <v>21</v>
      </c>
      <c r="S157" s="92">
        <v>0</v>
      </c>
      <c r="T157" s="91">
        <v>0</v>
      </c>
      <c r="U157" s="92">
        <v>47</v>
      </c>
      <c r="V157" s="92">
        <v>0</v>
      </c>
    </row>
    <row r="158" spans="1:22">
      <c r="A158" s="93" t="s">
        <v>1141</v>
      </c>
      <c r="B158" s="17" t="str">
        <f>VLOOKUP(A158,'Planning Periods'!$E$2:$N$540,10,FALSE)</f>
        <v>10/15/2021 - 10/15/2029</v>
      </c>
      <c r="C158" s="92">
        <v>2015</v>
      </c>
      <c r="D158" s="92" t="str">
        <f t="shared" si="2"/>
        <v>Bell 2015</v>
      </c>
      <c r="E158" s="92">
        <v>11</v>
      </c>
      <c r="F158" s="366">
        <v>0</v>
      </c>
      <c r="G158" s="92">
        <v>0</v>
      </c>
      <c r="H158" s="92">
        <v>0</v>
      </c>
      <c r="I158" s="91"/>
      <c r="J158" s="92">
        <v>7</v>
      </c>
      <c r="K158" s="366">
        <v>0</v>
      </c>
      <c r="L158" s="92">
        <v>0</v>
      </c>
      <c r="M158" s="92">
        <v>0</v>
      </c>
      <c r="N158" s="91"/>
      <c r="O158" s="92">
        <v>8</v>
      </c>
      <c r="P158" s="92">
        <v>3</v>
      </c>
      <c r="Q158" s="91"/>
      <c r="R158" s="92">
        <v>21</v>
      </c>
      <c r="S158" s="92">
        <v>0</v>
      </c>
      <c r="T158" s="91">
        <v>0</v>
      </c>
      <c r="U158" s="92">
        <v>47</v>
      </c>
      <c r="V158" s="92">
        <v>3</v>
      </c>
    </row>
    <row r="159" spans="1:22">
      <c r="A159" s="93" t="s">
        <v>1141</v>
      </c>
      <c r="B159" s="17" t="str">
        <f>VLOOKUP(A159,'Planning Periods'!$E$2:$N$540,10,FALSE)</f>
        <v>10/15/2021 - 10/15/2029</v>
      </c>
      <c r="C159" s="92">
        <v>2016</v>
      </c>
      <c r="D159" s="92" t="str">
        <f t="shared" si="2"/>
        <v>Bell 2016</v>
      </c>
      <c r="E159" s="92">
        <v>11</v>
      </c>
      <c r="F159" s="366">
        <v>0</v>
      </c>
      <c r="G159" s="92">
        <v>0</v>
      </c>
      <c r="H159" s="92">
        <v>0</v>
      </c>
      <c r="I159" s="91"/>
      <c r="J159" s="92">
        <v>7</v>
      </c>
      <c r="K159" s="366">
        <v>0</v>
      </c>
      <c r="L159" s="92">
        <v>0</v>
      </c>
      <c r="M159" s="92">
        <v>0</v>
      </c>
      <c r="N159" s="91"/>
      <c r="O159" s="92">
        <v>8</v>
      </c>
      <c r="P159" s="92">
        <v>0</v>
      </c>
      <c r="Q159" s="91"/>
      <c r="R159" s="92">
        <v>21</v>
      </c>
      <c r="S159" s="92">
        <v>10</v>
      </c>
      <c r="T159" s="91">
        <v>0</v>
      </c>
      <c r="U159" s="92">
        <v>47</v>
      </c>
      <c r="V159" s="92">
        <v>10</v>
      </c>
    </row>
    <row r="160" spans="1:22">
      <c r="A160" s="93" t="s">
        <v>1141</v>
      </c>
      <c r="B160" s="17" t="str">
        <f>VLOOKUP(A160,'Planning Periods'!$E$2:$N$540,10,FALSE)</f>
        <v>10/15/2021 - 10/15/2029</v>
      </c>
      <c r="C160" s="92">
        <v>2017</v>
      </c>
      <c r="D160" s="92" t="str">
        <f t="shared" si="2"/>
        <v>Bell 2017</v>
      </c>
      <c r="E160" s="92">
        <v>11</v>
      </c>
      <c r="F160" s="366">
        <v>65</v>
      </c>
      <c r="G160" s="92">
        <v>65</v>
      </c>
      <c r="H160" s="92">
        <v>0</v>
      </c>
      <c r="I160" s="91"/>
      <c r="J160" s="92">
        <v>7</v>
      </c>
      <c r="K160" s="366">
        <v>0</v>
      </c>
      <c r="L160" s="92">
        <v>0</v>
      </c>
      <c r="M160" s="92">
        <v>0</v>
      </c>
      <c r="N160" s="91"/>
      <c r="O160" s="92">
        <v>8</v>
      </c>
      <c r="P160" s="92">
        <v>0</v>
      </c>
      <c r="Q160" s="91"/>
      <c r="R160" s="92">
        <v>21</v>
      </c>
      <c r="S160" s="92">
        <v>62</v>
      </c>
      <c r="T160" s="91">
        <v>0</v>
      </c>
      <c r="U160" s="92">
        <v>47</v>
      </c>
      <c r="V160" s="92">
        <v>127</v>
      </c>
    </row>
    <row r="161" spans="1:22">
      <c r="A161" s="93" t="s">
        <v>1096</v>
      </c>
      <c r="B161" s="17" t="str">
        <f>VLOOKUP(A161,'Planning Periods'!$E$2:$N$540,10,FALSE)</f>
        <v>10/15/2021 - 10/15/2029</v>
      </c>
      <c r="C161" s="92">
        <v>2013</v>
      </c>
      <c r="D161" s="92" t="str">
        <f t="shared" si="2"/>
        <v>Bell Gardens 2013</v>
      </c>
      <c r="E161" s="92">
        <v>11</v>
      </c>
      <c r="F161" s="366">
        <v>0</v>
      </c>
      <c r="G161" s="92">
        <v>0</v>
      </c>
      <c r="H161" s="92">
        <v>0</v>
      </c>
      <c r="I161" s="91"/>
      <c r="J161" s="92">
        <v>7</v>
      </c>
      <c r="K161" s="366">
        <v>0</v>
      </c>
      <c r="L161" s="92">
        <v>0</v>
      </c>
      <c r="M161" s="92">
        <v>0</v>
      </c>
      <c r="N161" s="91"/>
      <c r="O161" s="92">
        <v>8</v>
      </c>
      <c r="P161" s="92">
        <v>2</v>
      </c>
      <c r="Q161" s="91"/>
      <c r="R161" s="92">
        <v>20</v>
      </c>
      <c r="S161" s="92">
        <v>0</v>
      </c>
      <c r="T161" s="91">
        <v>0</v>
      </c>
      <c r="U161" s="92">
        <v>46</v>
      </c>
      <c r="V161" s="92">
        <v>2</v>
      </c>
    </row>
    <row r="162" spans="1:22">
      <c r="A162" s="93" t="s">
        <v>1096</v>
      </c>
      <c r="B162" s="17" t="str">
        <f>VLOOKUP(A162,'Planning Periods'!$E$2:$N$540,10,FALSE)</f>
        <v>10/15/2021 - 10/15/2029</v>
      </c>
      <c r="C162" s="92">
        <v>2014</v>
      </c>
      <c r="D162" s="92" t="str">
        <f t="shared" si="2"/>
        <v>Bell Gardens 2014</v>
      </c>
      <c r="E162" s="92">
        <v>11</v>
      </c>
      <c r="F162" s="366">
        <v>0</v>
      </c>
      <c r="G162" s="92">
        <v>0</v>
      </c>
      <c r="H162" s="92">
        <v>0</v>
      </c>
      <c r="I162" s="91"/>
      <c r="J162" s="92">
        <v>7</v>
      </c>
      <c r="K162" s="366">
        <v>0</v>
      </c>
      <c r="L162" s="92">
        <v>0</v>
      </c>
      <c r="M162" s="92">
        <v>0</v>
      </c>
      <c r="N162" s="91"/>
      <c r="O162" s="92">
        <v>8</v>
      </c>
      <c r="P162" s="92">
        <v>4</v>
      </c>
      <c r="Q162" s="91"/>
      <c r="R162" s="92">
        <v>20</v>
      </c>
      <c r="S162" s="92">
        <v>2</v>
      </c>
      <c r="T162" s="91">
        <v>0</v>
      </c>
      <c r="U162" s="92">
        <v>46</v>
      </c>
      <c r="V162" s="92">
        <v>6</v>
      </c>
    </row>
    <row r="163" spans="1:22">
      <c r="A163" s="93" t="s">
        <v>1096</v>
      </c>
      <c r="B163" s="17" t="str">
        <f>VLOOKUP(A163,'Planning Periods'!$E$2:$N$540,10,FALSE)</f>
        <v>10/15/2021 - 10/15/2029</v>
      </c>
      <c r="C163" s="92">
        <v>2015</v>
      </c>
      <c r="D163" s="92" t="str">
        <f t="shared" si="2"/>
        <v>Bell Gardens 2015</v>
      </c>
      <c r="E163" s="92">
        <v>11</v>
      </c>
      <c r="F163" s="366">
        <v>0</v>
      </c>
      <c r="G163" s="92">
        <v>0</v>
      </c>
      <c r="H163" s="92">
        <v>0</v>
      </c>
      <c r="I163" s="91"/>
      <c r="J163" s="92">
        <v>7</v>
      </c>
      <c r="K163" s="366">
        <v>0</v>
      </c>
      <c r="L163" s="92">
        <v>0</v>
      </c>
      <c r="M163" s="92">
        <v>0</v>
      </c>
      <c r="N163" s="91"/>
      <c r="O163" s="92">
        <v>8</v>
      </c>
      <c r="P163" s="92">
        <v>1</v>
      </c>
      <c r="Q163" s="91"/>
      <c r="R163" s="92">
        <v>20</v>
      </c>
      <c r="S163" s="92">
        <v>3</v>
      </c>
      <c r="T163" s="91">
        <v>0</v>
      </c>
      <c r="U163" s="92">
        <v>46</v>
      </c>
      <c r="V163" s="92">
        <v>4</v>
      </c>
    </row>
    <row r="164" spans="1:22">
      <c r="A164" s="93" t="s">
        <v>1096</v>
      </c>
      <c r="B164" s="17" t="str">
        <f>VLOOKUP(A164,'Planning Periods'!$E$2:$N$540,10,FALSE)</f>
        <v>10/15/2021 - 10/15/2029</v>
      </c>
      <c r="C164" s="92">
        <v>2016</v>
      </c>
      <c r="D164" s="92" t="str">
        <f t="shared" si="2"/>
        <v>Bell Gardens 2016</v>
      </c>
      <c r="E164" s="92">
        <v>11</v>
      </c>
      <c r="F164" s="366">
        <v>0</v>
      </c>
      <c r="G164" s="92">
        <v>0</v>
      </c>
      <c r="H164" s="92">
        <v>0</v>
      </c>
      <c r="I164" s="91"/>
      <c r="J164" s="92">
        <v>7</v>
      </c>
      <c r="K164" s="366">
        <v>0</v>
      </c>
      <c r="L164" s="92">
        <v>0</v>
      </c>
      <c r="M164" s="92">
        <v>0</v>
      </c>
      <c r="N164" s="91"/>
      <c r="O164" s="92">
        <v>8</v>
      </c>
      <c r="P164" s="92">
        <v>0</v>
      </c>
      <c r="Q164" s="91"/>
      <c r="R164" s="92">
        <v>20</v>
      </c>
      <c r="S164" s="92">
        <v>5</v>
      </c>
      <c r="T164" s="91">
        <v>0</v>
      </c>
      <c r="U164" s="92">
        <v>46</v>
      </c>
      <c r="V164" s="92">
        <v>5</v>
      </c>
    </row>
    <row r="165" spans="1:22">
      <c r="A165" s="93" t="s">
        <v>1096</v>
      </c>
      <c r="B165" s="17" t="str">
        <f>VLOOKUP(A165,'Planning Periods'!$E$2:$N$540,10,FALSE)</f>
        <v>10/15/2021 - 10/15/2029</v>
      </c>
      <c r="C165" s="92">
        <v>2017</v>
      </c>
      <c r="D165" s="92" t="str">
        <f t="shared" si="2"/>
        <v>Bell Gardens 2017</v>
      </c>
      <c r="E165" s="92">
        <v>11</v>
      </c>
      <c r="F165" s="366">
        <v>0</v>
      </c>
      <c r="G165" s="92">
        <v>0</v>
      </c>
      <c r="H165" s="92">
        <v>0</v>
      </c>
      <c r="I165" s="91"/>
      <c r="J165" s="92">
        <v>7</v>
      </c>
      <c r="K165" s="366">
        <v>0</v>
      </c>
      <c r="L165" s="92">
        <v>0</v>
      </c>
      <c r="M165" s="92">
        <v>0</v>
      </c>
      <c r="N165" s="91"/>
      <c r="O165" s="92">
        <v>8</v>
      </c>
      <c r="P165" s="92">
        <v>5</v>
      </c>
      <c r="Q165" s="91"/>
      <c r="R165" s="92">
        <v>20</v>
      </c>
      <c r="S165" s="92">
        <v>7</v>
      </c>
      <c r="T165" s="91">
        <v>0</v>
      </c>
      <c r="U165" s="92">
        <v>46</v>
      </c>
      <c r="V165" s="92">
        <v>12</v>
      </c>
    </row>
    <row r="166" spans="1:22">
      <c r="A166" s="93" t="s">
        <v>1088</v>
      </c>
      <c r="B166" s="17"/>
      <c r="C166" s="92">
        <v>2013</v>
      </c>
      <c r="D166" s="92" t="str">
        <f t="shared" si="2"/>
        <v>Bellflower 2013</v>
      </c>
      <c r="E166" s="92">
        <v>1</v>
      </c>
      <c r="F166" s="366">
        <v>1</v>
      </c>
      <c r="G166" s="92">
        <v>1</v>
      </c>
      <c r="H166" s="92">
        <v>0</v>
      </c>
      <c r="I166" s="91"/>
      <c r="J166" s="92">
        <v>1</v>
      </c>
      <c r="K166" s="366">
        <v>10</v>
      </c>
      <c r="L166" s="92">
        <v>10</v>
      </c>
      <c r="M166" s="92">
        <v>0</v>
      </c>
      <c r="N166" s="91"/>
      <c r="O166" s="92">
        <v>0</v>
      </c>
      <c r="P166" s="92">
        <v>0</v>
      </c>
      <c r="Q166" s="91"/>
      <c r="R166" s="92">
        <v>0</v>
      </c>
      <c r="S166" s="92">
        <v>53</v>
      </c>
      <c r="T166" s="91">
        <v>0</v>
      </c>
      <c r="U166" s="92">
        <v>2</v>
      </c>
      <c r="V166" s="92">
        <v>64</v>
      </c>
    </row>
    <row r="167" spans="1:22">
      <c r="A167" s="93" t="s">
        <v>1088</v>
      </c>
      <c r="B167" s="17" t="str">
        <f>VLOOKUP(A167,'Planning Periods'!$E$2:$N$540,10,FALSE)</f>
        <v>10/15/2021 - 10/15/2029</v>
      </c>
      <c r="C167" s="92">
        <v>2014</v>
      </c>
      <c r="D167" s="92" t="str">
        <f t="shared" si="2"/>
        <v>Bellflower 2014</v>
      </c>
      <c r="E167" s="92">
        <v>1</v>
      </c>
      <c r="F167" s="366">
        <v>0</v>
      </c>
      <c r="G167" s="92">
        <v>0</v>
      </c>
      <c r="H167" s="92">
        <v>0</v>
      </c>
      <c r="I167" s="91"/>
      <c r="J167" s="92">
        <v>1</v>
      </c>
      <c r="K167" s="366">
        <v>0</v>
      </c>
      <c r="L167" s="92">
        <v>0</v>
      </c>
      <c r="M167" s="92">
        <v>0</v>
      </c>
      <c r="N167" s="91"/>
      <c r="O167" s="92">
        <v>0</v>
      </c>
      <c r="P167" s="92">
        <v>0</v>
      </c>
      <c r="Q167" s="91"/>
      <c r="R167" s="92">
        <v>0</v>
      </c>
      <c r="S167" s="92">
        <v>67</v>
      </c>
      <c r="T167" s="91">
        <v>0</v>
      </c>
      <c r="U167" s="92">
        <v>2</v>
      </c>
      <c r="V167" s="92">
        <v>67</v>
      </c>
    </row>
    <row r="168" spans="1:22">
      <c r="A168" s="93" t="s">
        <v>1088</v>
      </c>
      <c r="B168" s="17" t="str">
        <f>VLOOKUP(A168,'Planning Periods'!$E$2:$N$540,10,FALSE)</f>
        <v>10/15/2021 - 10/15/2029</v>
      </c>
      <c r="C168" s="92">
        <v>2015</v>
      </c>
      <c r="D168" s="92" t="str">
        <f t="shared" si="2"/>
        <v>Bellflower 2015</v>
      </c>
      <c r="E168" s="92">
        <v>1</v>
      </c>
      <c r="F168" s="366">
        <v>0</v>
      </c>
      <c r="G168" s="92">
        <v>0</v>
      </c>
      <c r="H168" s="92">
        <v>0</v>
      </c>
      <c r="I168" s="91"/>
      <c r="J168" s="92">
        <v>1</v>
      </c>
      <c r="K168" s="366">
        <v>0</v>
      </c>
      <c r="L168" s="92">
        <v>0</v>
      </c>
      <c r="M168" s="92">
        <v>0</v>
      </c>
      <c r="N168" s="91"/>
      <c r="O168" s="92">
        <v>0</v>
      </c>
      <c r="P168" s="92">
        <v>0</v>
      </c>
      <c r="Q168" s="91"/>
      <c r="R168" s="92">
        <v>0</v>
      </c>
      <c r="S168" s="92">
        <v>3</v>
      </c>
      <c r="T168" s="91">
        <v>0</v>
      </c>
      <c r="U168" s="92">
        <v>2</v>
      </c>
      <c r="V168" s="92">
        <v>3</v>
      </c>
    </row>
    <row r="169" spans="1:22">
      <c r="A169" s="93" t="s">
        <v>1088</v>
      </c>
      <c r="B169" s="17" t="str">
        <f>VLOOKUP(A169,'Planning Periods'!$E$2:$N$540,10,FALSE)</f>
        <v>10/15/2021 - 10/15/2029</v>
      </c>
      <c r="C169" s="92">
        <v>2016</v>
      </c>
      <c r="D169" s="92" t="str">
        <f t="shared" si="2"/>
        <v>Bellflower 2016</v>
      </c>
      <c r="E169" s="92">
        <v>1</v>
      </c>
      <c r="F169" s="366">
        <v>0</v>
      </c>
      <c r="G169" s="92">
        <v>0</v>
      </c>
      <c r="H169" s="92">
        <v>0</v>
      </c>
      <c r="I169" s="91"/>
      <c r="J169" s="92">
        <v>1</v>
      </c>
      <c r="K169" s="366">
        <v>6</v>
      </c>
      <c r="L169" s="92">
        <v>6</v>
      </c>
      <c r="M169" s="92">
        <v>0</v>
      </c>
      <c r="N169" s="91"/>
      <c r="O169" s="92">
        <v>0</v>
      </c>
      <c r="P169" s="92">
        <v>6</v>
      </c>
      <c r="Q169" s="91"/>
      <c r="R169" s="92">
        <v>0</v>
      </c>
      <c r="S169" s="92">
        <v>108</v>
      </c>
      <c r="T169" s="91">
        <v>0</v>
      </c>
      <c r="U169" s="92">
        <v>2</v>
      </c>
      <c r="V169" s="92">
        <v>120</v>
      </c>
    </row>
    <row r="170" spans="1:22">
      <c r="A170" s="93" t="s">
        <v>1088</v>
      </c>
      <c r="B170" s="17" t="str">
        <f>VLOOKUP(A170,'Planning Periods'!$E$2:$N$540,10,FALSE)</f>
        <v>10/15/2021 - 10/15/2029</v>
      </c>
      <c r="C170" s="92">
        <v>2017</v>
      </c>
      <c r="D170" s="92" t="str">
        <f t="shared" si="2"/>
        <v>Bellflower 2017</v>
      </c>
      <c r="E170" s="92">
        <v>1</v>
      </c>
      <c r="F170" s="366">
        <v>0</v>
      </c>
      <c r="G170" s="92">
        <v>0</v>
      </c>
      <c r="H170" s="92">
        <v>0</v>
      </c>
      <c r="I170" s="91"/>
      <c r="J170" s="92">
        <v>1</v>
      </c>
      <c r="K170" s="366">
        <v>0</v>
      </c>
      <c r="L170" s="92">
        <v>0</v>
      </c>
      <c r="M170" s="92">
        <v>0</v>
      </c>
      <c r="N170" s="91"/>
      <c r="O170" s="92">
        <v>0</v>
      </c>
      <c r="P170" s="92">
        <v>0</v>
      </c>
      <c r="Q170" s="91"/>
      <c r="R170" s="92">
        <v>0</v>
      </c>
      <c r="S170" s="92">
        <v>64</v>
      </c>
      <c r="T170" s="91">
        <v>0</v>
      </c>
      <c r="U170" s="92">
        <v>2</v>
      </c>
      <c r="V170" s="92">
        <v>64</v>
      </c>
    </row>
    <row r="171" spans="1:22">
      <c r="A171" s="93" t="s">
        <v>1136</v>
      </c>
      <c r="B171" s="17" t="str">
        <f>VLOOKUP(A171,'Planning Periods'!$E$2:$N$540,10,FALSE)</f>
        <v>01/31/2023 - 01/31/2031</v>
      </c>
      <c r="C171" s="92">
        <v>2014</v>
      </c>
      <c r="D171" s="92" t="str">
        <f t="shared" si="2"/>
        <v>Belmont 2014</v>
      </c>
      <c r="E171" s="92">
        <v>116</v>
      </c>
      <c r="F171" s="366">
        <v>0</v>
      </c>
      <c r="G171" s="92">
        <v>0</v>
      </c>
      <c r="H171" s="92">
        <v>0</v>
      </c>
      <c r="I171" s="91"/>
      <c r="J171" s="92">
        <v>63</v>
      </c>
      <c r="K171" s="366">
        <v>0</v>
      </c>
      <c r="L171" s="92">
        <v>0</v>
      </c>
      <c r="M171" s="92">
        <v>0</v>
      </c>
      <c r="N171" s="91"/>
      <c r="O171" s="92">
        <v>67</v>
      </c>
      <c r="P171" s="92">
        <v>0</v>
      </c>
      <c r="Q171" s="91"/>
      <c r="R171" s="92">
        <v>222</v>
      </c>
      <c r="S171" s="92">
        <v>18</v>
      </c>
      <c r="T171" s="91">
        <v>0</v>
      </c>
      <c r="U171" s="92">
        <v>468</v>
      </c>
      <c r="V171" s="92">
        <v>18</v>
      </c>
    </row>
    <row r="172" spans="1:22">
      <c r="A172" s="93" t="s">
        <v>1136</v>
      </c>
      <c r="B172" s="17" t="str">
        <f>VLOOKUP(A172,'Planning Periods'!$E$2:$N$540,10,FALSE)</f>
        <v>01/31/2023 - 01/31/2031</v>
      </c>
      <c r="C172" s="92">
        <v>2015</v>
      </c>
      <c r="D172" s="92" t="str">
        <f t="shared" si="2"/>
        <v>Belmont 2015</v>
      </c>
      <c r="E172" s="92">
        <v>116</v>
      </c>
      <c r="F172" s="366">
        <v>0</v>
      </c>
      <c r="G172" s="92">
        <v>0</v>
      </c>
      <c r="H172" s="92">
        <v>0</v>
      </c>
      <c r="I172" s="91"/>
      <c r="J172" s="92">
        <v>63</v>
      </c>
      <c r="K172" s="366">
        <v>0</v>
      </c>
      <c r="L172" s="92">
        <v>0</v>
      </c>
      <c r="M172" s="92">
        <v>0</v>
      </c>
      <c r="N172" s="91"/>
      <c r="O172" s="92">
        <v>67</v>
      </c>
      <c r="P172" s="92">
        <v>0</v>
      </c>
      <c r="Q172" s="91"/>
      <c r="R172" s="92">
        <v>222</v>
      </c>
      <c r="S172" s="92">
        <v>7</v>
      </c>
      <c r="T172" s="91">
        <v>0</v>
      </c>
      <c r="U172" s="92">
        <v>468</v>
      </c>
      <c r="V172" s="92">
        <v>7</v>
      </c>
    </row>
    <row r="173" spans="1:22">
      <c r="A173" s="93" t="s">
        <v>1136</v>
      </c>
      <c r="B173" s="17" t="str">
        <f>VLOOKUP(A173,'Planning Periods'!$E$2:$N$540,10,FALSE)</f>
        <v>01/31/2023 - 01/31/2031</v>
      </c>
      <c r="C173" s="92">
        <v>2016</v>
      </c>
      <c r="D173" s="92" t="str">
        <f t="shared" si="2"/>
        <v>Belmont 2016</v>
      </c>
      <c r="E173" s="92">
        <v>116</v>
      </c>
      <c r="F173" s="366">
        <v>0</v>
      </c>
      <c r="G173" s="92">
        <v>0</v>
      </c>
      <c r="H173" s="92">
        <v>0</v>
      </c>
      <c r="I173" s="91"/>
      <c r="J173" s="92">
        <v>63</v>
      </c>
      <c r="K173" s="366">
        <v>0</v>
      </c>
      <c r="L173" s="92">
        <v>0</v>
      </c>
      <c r="M173" s="92">
        <v>0</v>
      </c>
      <c r="N173" s="91"/>
      <c r="O173" s="92">
        <v>67</v>
      </c>
      <c r="P173" s="92">
        <v>0</v>
      </c>
      <c r="Q173" s="91"/>
      <c r="R173" s="92">
        <v>222</v>
      </c>
      <c r="S173" s="92">
        <v>7</v>
      </c>
      <c r="T173" s="91">
        <v>0</v>
      </c>
      <c r="U173" s="92">
        <v>468</v>
      </c>
      <c r="V173" s="92">
        <v>7</v>
      </c>
    </row>
    <row r="174" spans="1:22">
      <c r="A174" s="93" t="s">
        <v>1136</v>
      </c>
      <c r="B174" s="17" t="str">
        <f>VLOOKUP(A174,'Planning Periods'!$E$2:$N$540,10,FALSE)</f>
        <v>01/31/2023 - 01/31/2031</v>
      </c>
      <c r="C174" s="92">
        <v>2017</v>
      </c>
      <c r="D174" s="92" t="str">
        <f t="shared" si="2"/>
        <v>Belmont 2017</v>
      </c>
      <c r="E174" s="92">
        <v>116</v>
      </c>
      <c r="F174" s="366">
        <v>0</v>
      </c>
      <c r="G174" s="92">
        <v>0</v>
      </c>
      <c r="H174" s="92">
        <v>0</v>
      </c>
      <c r="I174" s="91"/>
      <c r="J174" s="92">
        <v>63</v>
      </c>
      <c r="K174" s="366">
        <v>0</v>
      </c>
      <c r="L174" s="92">
        <v>0</v>
      </c>
      <c r="M174" s="92">
        <v>0</v>
      </c>
      <c r="N174" s="91"/>
      <c r="O174" s="92">
        <v>67</v>
      </c>
      <c r="P174" s="92">
        <v>4</v>
      </c>
      <c r="Q174" s="91"/>
      <c r="R174" s="92">
        <v>222</v>
      </c>
      <c r="S174" s="92">
        <v>109</v>
      </c>
      <c r="T174" s="91">
        <v>0</v>
      </c>
      <c r="U174" s="92">
        <v>468</v>
      </c>
      <c r="V174" s="92">
        <v>113</v>
      </c>
    </row>
    <row r="175" spans="1:22">
      <c r="A175" s="93" t="s">
        <v>1277</v>
      </c>
      <c r="B175" s="17" t="str">
        <f>VLOOKUP(A175,'Planning Periods'!$E$2:$N$540,10,FALSE)</f>
        <v>01/31/2023 - 01/31/2031</v>
      </c>
      <c r="C175" s="92">
        <v>2014</v>
      </c>
      <c r="D175" s="92" t="str">
        <f t="shared" si="2"/>
        <v>Belvedere 2014</v>
      </c>
      <c r="E175" s="92" t="s">
        <v>1308</v>
      </c>
      <c r="F175" s="366" t="s">
        <v>1308</v>
      </c>
      <c r="G175" s="92" t="s">
        <v>1308</v>
      </c>
      <c r="H175" s="92" t="s">
        <v>1308</v>
      </c>
      <c r="I175" s="91"/>
      <c r="J175" s="92" t="s">
        <v>1308</v>
      </c>
      <c r="K175" s="366" t="s">
        <v>1308</v>
      </c>
      <c r="L175" s="92" t="s">
        <v>1308</v>
      </c>
      <c r="M175" s="92" t="s">
        <v>1308</v>
      </c>
      <c r="N175" s="91"/>
      <c r="O175" s="92" t="s">
        <v>1308</v>
      </c>
      <c r="P175" s="92" t="s">
        <v>1308</v>
      </c>
      <c r="Q175" s="91"/>
      <c r="R175" s="92" t="s">
        <v>1308</v>
      </c>
      <c r="S175" s="92" t="s">
        <v>1308</v>
      </c>
      <c r="T175" s="91" t="s">
        <v>1308</v>
      </c>
      <c r="U175" s="92" t="s">
        <v>1308</v>
      </c>
      <c r="V175" s="92" t="s">
        <v>1308</v>
      </c>
    </row>
    <row r="176" spans="1:22">
      <c r="A176" s="93" t="s">
        <v>1277</v>
      </c>
      <c r="B176" s="17" t="str">
        <f>VLOOKUP(A176,'Planning Periods'!$E$2:$N$540,10,FALSE)</f>
        <v>01/31/2023 - 01/31/2031</v>
      </c>
      <c r="C176" s="92">
        <v>2015</v>
      </c>
      <c r="D176" s="92" t="str">
        <f t="shared" si="2"/>
        <v>Belvedere 2015</v>
      </c>
      <c r="E176" s="92">
        <v>4</v>
      </c>
      <c r="F176" s="366">
        <v>0</v>
      </c>
      <c r="G176" s="92">
        <v>0</v>
      </c>
      <c r="H176" s="92">
        <v>0</v>
      </c>
      <c r="I176" s="91"/>
      <c r="J176" s="92">
        <v>3</v>
      </c>
      <c r="K176" s="366">
        <v>0</v>
      </c>
      <c r="L176" s="92">
        <v>0</v>
      </c>
      <c r="M176" s="92">
        <v>0</v>
      </c>
      <c r="N176" s="91"/>
      <c r="O176" s="92">
        <v>4</v>
      </c>
      <c r="P176" s="92">
        <v>0</v>
      </c>
      <c r="Q176" s="91"/>
      <c r="R176" s="92">
        <v>5</v>
      </c>
      <c r="S176" s="92">
        <v>0</v>
      </c>
      <c r="T176" s="91">
        <v>0</v>
      </c>
      <c r="U176" s="92">
        <v>16</v>
      </c>
      <c r="V176" s="92">
        <v>0</v>
      </c>
    </row>
    <row r="177" spans="1:22">
      <c r="A177" s="93" t="s">
        <v>1277</v>
      </c>
      <c r="B177" s="17" t="str">
        <f>VLOOKUP(A177,'Planning Periods'!$E$2:$N$540,10,FALSE)</f>
        <v>01/31/2023 - 01/31/2031</v>
      </c>
      <c r="C177" s="92">
        <v>2016</v>
      </c>
      <c r="D177" s="92" t="str">
        <f t="shared" si="2"/>
        <v>Belvedere 2016</v>
      </c>
      <c r="E177" s="92">
        <v>4</v>
      </c>
      <c r="F177" s="366">
        <v>0</v>
      </c>
      <c r="G177" s="92">
        <v>0</v>
      </c>
      <c r="H177" s="92">
        <v>0</v>
      </c>
      <c r="I177" s="91"/>
      <c r="J177" s="92">
        <v>3</v>
      </c>
      <c r="K177" s="366">
        <v>0</v>
      </c>
      <c r="L177" s="92">
        <v>0</v>
      </c>
      <c r="M177" s="92">
        <v>0</v>
      </c>
      <c r="N177" s="91"/>
      <c r="O177" s="92">
        <v>4</v>
      </c>
      <c r="P177" s="92">
        <v>0</v>
      </c>
      <c r="Q177" s="91"/>
      <c r="R177" s="92">
        <v>5</v>
      </c>
      <c r="S177" s="92">
        <v>0</v>
      </c>
      <c r="T177" s="91">
        <v>0</v>
      </c>
      <c r="U177" s="92">
        <v>16</v>
      </c>
      <c r="V177" s="92">
        <v>0</v>
      </c>
    </row>
    <row r="178" spans="1:22">
      <c r="A178" s="93" t="s">
        <v>1277</v>
      </c>
      <c r="B178" s="17" t="str">
        <f>VLOOKUP(A178,'Planning Periods'!$E$2:$N$540,10,FALSE)</f>
        <v>01/31/2023 - 01/31/2031</v>
      </c>
      <c r="C178" s="92">
        <v>2017</v>
      </c>
      <c r="D178" s="92" t="str">
        <f t="shared" si="2"/>
        <v>Belvedere 2017</v>
      </c>
      <c r="E178" s="92">
        <v>4</v>
      </c>
      <c r="F178" s="366">
        <v>0</v>
      </c>
      <c r="G178" s="92">
        <v>0</v>
      </c>
      <c r="H178" s="92">
        <v>0</v>
      </c>
      <c r="I178" s="91"/>
      <c r="J178" s="92">
        <v>3</v>
      </c>
      <c r="K178" s="366">
        <v>0</v>
      </c>
      <c r="L178" s="92">
        <v>0</v>
      </c>
      <c r="M178" s="92">
        <v>0</v>
      </c>
      <c r="N178" s="91"/>
      <c r="O178" s="92">
        <v>4</v>
      </c>
      <c r="P178" s="92">
        <v>2</v>
      </c>
      <c r="Q178" s="91"/>
      <c r="R178" s="92">
        <v>5</v>
      </c>
      <c r="S178" s="92">
        <v>0</v>
      </c>
      <c r="T178" s="91">
        <v>0</v>
      </c>
      <c r="U178" s="92">
        <v>16</v>
      </c>
      <c r="V178" s="92">
        <v>2</v>
      </c>
    </row>
    <row r="179" spans="1:22">
      <c r="A179" s="93" t="s">
        <v>1137</v>
      </c>
      <c r="B179" s="17" t="str">
        <f>VLOOKUP(A179,'Planning Periods'!$E$2:$N$540,10,FALSE)</f>
        <v>01/31/2023 - 01/31/2031</v>
      </c>
      <c r="C179" s="92">
        <v>2014</v>
      </c>
      <c r="D179" s="92" t="str">
        <f t="shared" si="2"/>
        <v>Benicia 2014</v>
      </c>
      <c r="E179" s="92">
        <v>94</v>
      </c>
      <c r="F179" s="366">
        <v>0</v>
      </c>
      <c r="G179" s="92">
        <v>0</v>
      </c>
      <c r="H179" s="92">
        <v>0</v>
      </c>
      <c r="I179" s="91"/>
      <c r="J179" s="92">
        <v>54</v>
      </c>
      <c r="K179" s="366">
        <v>0</v>
      </c>
      <c r="L179" s="92">
        <v>0</v>
      </c>
      <c r="M179" s="92">
        <v>0</v>
      </c>
      <c r="N179" s="91"/>
      <c r="O179" s="92">
        <v>56</v>
      </c>
      <c r="P179" s="92">
        <v>0</v>
      </c>
      <c r="Q179" s="91"/>
      <c r="R179" s="92">
        <v>123</v>
      </c>
      <c r="S179" s="92">
        <v>4</v>
      </c>
      <c r="T179" s="91">
        <v>0</v>
      </c>
      <c r="U179" s="92">
        <v>327</v>
      </c>
      <c r="V179" s="92">
        <v>4</v>
      </c>
    </row>
    <row r="180" spans="1:22">
      <c r="A180" s="93" t="s">
        <v>1137</v>
      </c>
      <c r="B180" s="17" t="str">
        <f>VLOOKUP(A180,'Planning Periods'!$E$2:$N$540,10,FALSE)</f>
        <v>01/31/2023 - 01/31/2031</v>
      </c>
      <c r="C180" s="92">
        <v>2015</v>
      </c>
      <c r="D180" s="92" t="str">
        <f t="shared" si="2"/>
        <v>Benicia 2015</v>
      </c>
      <c r="E180" s="92">
        <v>94</v>
      </c>
      <c r="F180" s="366">
        <v>0</v>
      </c>
      <c r="G180" s="92">
        <v>0</v>
      </c>
      <c r="H180" s="92">
        <v>0</v>
      </c>
      <c r="I180" s="91"/>
      <c r="J180" s="92">
        <v>54</v>
      </c>
      <c r="K180" s="366">
        <v>1</v>
      </c>
      <c r="L180" s="92">
        <v>1</v>
      </c>
      <c r="M180" s="92">
        <v>0</v>
      </c>
      <c r="N180" s="91"/>
      <c r="O180" s="92">
        <v>56</v>
      </c>
      <c r="P180" s="92">
        <v>0</v>
      </c>
      <c r="Q180" s="91"/>
      <c r="R180" s="92">
        <v>123</v>
      </c>
      <c r="S180" s="92">
        <v>2</v>
      </c>
      <c r="T180" s="91">
        <v>0</v>
      </c>
      <c r="U180" s="92">
        <v>327</v>
      </c>
      <c r="V180" s="92">
        <v>3</v>
      </c>
    </row>
    <row r="181" spans="1:22">
      <c r="A181" s="93" t="s">
        <v>1137</v>
      </c>
      <c r="B181" s="17" t="str">
        <f>VLOOKUP(A181,'Planning Periods'!$E$2:$N$540,10,FALSE)</f>
        <v>01/31/2023 - 01/31/2031</v>
      </c>
      <c r="C181" s="92">
        <v>2016</v>
      </c>
      <c r="D181" s="92" t="str">
        <f t="shared" si="2"/>
        <v>Benicia 2016</v>
      </c>
      <c r="E181" s="92">
        <v>94</v>
      </c>
      <c r="F181" s="366">
        <v>0</v>
      </c>
      <c r="G181" s="92">
        <v>0</v>
      </c>
      <c r="H181" s="92">
        <v>0</v>
      </c>
      <c r="I181" s="91"/>
      <c r="J181" s="92">
        <v>54</v>
      </c>
      <c r="K181" s="366">
        <v>2</v>
      </c>
      <c r="L181" s="92">
        <v>2</v>
      </c>
      <c r="M181" s="92">
        <v>0</v>
      </c>
      <c r="N181" s="91"/>
      <c r="O181" s="92">
        <v>56</v>
      </c>
      <c r="P181" s="92">
        <v>0</v>
      </c>
      <c r="Q181" s="91"/>
      <c r="R181" s="92">
        <v>123</v>
      </c>
      <c r="S181" s="92">
        <v>1</v>
      </c>
      <c r="T181" s="91">
        <v>0</v>
      </c>
      <c r="U181" s="92">
        <v>327</v>
      </c>
      <c r="V181" s="92">
        <v>3</v>
      </c>
    </row>
    <row r="182" spans="1:22">
      <c r="A182" s="93" t="s">
        <v>1137</v>
      </c>
      <c r="B182" s="17" t="str">
        <f>VLOOKUP(A182,'Planning Periods'!$E$2:$N$540,10,FALSE)</f>
        <v>01/31/2023 - 01/31/2031</v>
      </c>
      <c r="C182" s="92">
        <v>2017</v>
      </c>
      <c r="D182" s="92" t="str">
        <f t="shared" si="2"/>
        <v>Benicia 2017</v>
      </c>
      <c r="E182" s="92">
        <v>94</v>
      </c>
      <c r="F182" s="366">
        <v>1</v>
      </c>
      <c r="G182" s="92">
        <v>1</v>
      </c>
      <c r="H182" s="92">
        <v>0</v>
      </c>
      <c r="I182" s="91"/>
      <c r="J182" s="92">
        <v>54</v>
      </c>
      <c r="K182" s="366">
        <v>0</v>
      </c>
      <c r="L182" s="92">
        <v>0</v>
      </c>
      <c r="M182" s="92">
        <v>0</v>
      </c>
      <c r="N182" s="91"/>
      <c r="O182" s="92">
        <v>56</v>
      </c>
      <c r="P182" s="92">
        <v>0</v>
      </c>
      <c r="Q182" s="91"/>
      <c r="R182" s="92">
        <v>123</v>
      </c>
      <c r="S182" s="92">
        <v>8</v>
      </c>
      <c r="T182" s="91">
        <v>0</v>
      </c>
      <c r="U182" s="92">
        <v>327</v>
      </c>
      <c r="V182" s="92">
        <v>9</v>
      </c>
    </row>
    <row r="183" spans="1:22">
      <c r="A183" s="93" t="s">
        <v>1142</v>
      </c>
      <c r="B183" s="17" t="str">
        <f>VLOOKUP(A183,'Planning Periods'!$E$2:$N$540,10,FALSE)</f>
        <v>01/31/2023 - 01/31/2031</v>
      </c>
      <c r="C183" s="92">
        <v>2014</v>
      </c>
      <c r="D183" s="92" t="str">
        <f t="shared" si="2"/>
        <v>Berkeley 2014</v>
      </c>
      <c r="E183" s="92" t="s">
        <v>1308</v>
      </c>
      <c r="F183" s="366" t="s">
        <v>1308</v>
      </c>
      <c r="G183" s="92" t="s">
        <v>1308</v>
      </c>
      <c r="H183" s="92" t="s">
        <v>1308</v>
      </c>
      <c r="I183" s="91"/>
      <c r="J183" s="92" t="s">
        <v>1308</v>
      </c>
      <c r="K183" s="366" t="s">
        <v>1308</v>
      </c>
      <c r="L183" s="92" t="s">
        <v>1308</v>
      </c>
      <c r="M183" s="92" t="s">
        <v>1308</v>
      </c>
      <c r="N183" s="91"/>
      <c r="O183" s="92" t="s">
        <v>1308</v>
      </c>
      <c r="P183" s="92" t="s">
        <v>1308</v>
      </c>
      <c r="Q183" s="91"/>
      <c r="R183" s="92" t="s">
        <v>1308</v>
      </c>
      <c r="S183" s="92" t="s">
        <v>1308</v>
      </c>
      <c r="T183" s="91" t="s">
        <v>1308</v>
      </c>
      <c r="U183" s="92" t="s">
        <v>1308</v>
      </c>
      <c r="V183" s="92" t="s">
        <v>1308</v>
      </c>
    </row>
    <row r="184" spans="1:22">
      <c r="A184" s="93" t="s">
        <v>1142</v>
      </c>
      <c r="B184" s="17" t="str">
        <f>VLOOKUP(A184,'Planning Periods'!$E$2:$N$540,10,FALSE)</f>
        <v>01/31/2023 - 01/31/2031</v>
      </c>
      <c r="C184" s="92">
        <v>2015</v>
      </c>
      <c r="D184" s="92" t="str">
        <f t="shared" si="2"/>
        <v>Berkeley 2015</v>
      </c>
      <c r="E184" s="92">
        <v>532</v>
      </c>
      <c r="F184" s="366">
        <v>59</v>
      </c>
      <c r="G184" s="92">
        <v>59</v>
      </c>
      <c r="H184" s="92">
        <v>0</v>
      </c>
      <c r="I184" s="91"/>
      <c r="J184" s="92">
        <v>442</v>
      </c>
      <c r="K184" s="366">
        <v>17</v>
      </c>
      <c r="L184" s="92">
        <v>17</v>
      </c>
      <c r="M184" s="92">
        <v>0</v>
      </c>
      <c r="N184" s="91"/>
      <c r="O184" s="92">
        <v>584</v>
      </c>
      <c r="P184" s="92">
        <v>132</v>
      </c>
      <c r="Q184" s="91"/>
      <c r="R184" s="92">
        <v>1401</v>
      </c>
      <c r="S184" s="92">
        <v>326</v>
      </c>
      <c r="T184" s="91">
        <v>0</v>
      </c>
      <c r="U184" s="92">
        <v>2959</v>
      </c>
      <c r="V184" s="92">
        <v>534</v>
      </c>
    </row>
    <row r="185" spans="1:22">
      <c r="A185" s="93" t="s">
        <v>1142</v>
      </c>
      <c r="B185" s="17" t="str">
        <f>VLOOKUP(A185,'Planning Periods'!$E$2:$N$540,10,FALSE)</f>
        <v>01/31/2023 - 01/31/2031</v>
      </c>
      <c r="C185" s="92">
        <v>2016</v>
      </c>
      <c r="D185" s="92" t="str">
        <f t="shared" si="2"/>
        <v>Berkeley 2016</v>
      </c>
      <c r="E185" s="92">
        <v>532</v>
      </c>
      <c r="F185" s="366">
        <v>16</v>
      </c>
      <c r="G185" s="92">
        <v>16</v>
      </c>
      <c r="H185" s="92">
        <v>0</v>
      </c>
      <c r="I185" s="91"/>
      <c r="J185" s="92">
        <v>442</v>
      </c>
      <c r="K185" s="366">
        <v>0</v>
      </c>
      <c r="L185" s="92">
        <v>0</v>
      </c>
      <c r="M185" s="92">
        <v>0</v>
      </c>
      <c r="N185" s="91"/>
      <c r="O185" s="92">
        <v>584</v>
      </c>
      <c r="P185" s="92">
        <v>0</v>
      </c>
      <c r="Q185" s="91"/>
      <c r="R185" s="92">
        <v>1401</v>
      </c>
      <c r="S185" s="92">
        <v>212</v>
      </c>
      <c r="T185" s="91">
        <v>0</v>
      </c>
      <c r="U185" s="92">
        <v>2959</v>
      </c>
      <c r="V185" s="92">
        <v>228</v>
      </c>
    </row>
    <row r="186" spans="1:22">
      <c r="A186" s="93" t="s">
        <v>1142</v>
      </c>
      <c r="B186" s="17" t="str">
        <f>VLOOKUP(A186,'Planning Periods'!$E$2:$N$540,10,FALSE)</f>
        <v>01/31/2023 - 01/31/2031</v>
      </c>
      <c r="C186" s="92">
        <v>2017</v>
      </c>
      <c r="D186" s="92" t="str">
        <f t="shared" si="2"/>
        <v>Berkeley 2017</v>
      </c>
      <c r="E186" s="92">
        <v>532</v>
      </c>
      <c r="F186" s="366">
        <v>10</v>
      </c>
      <c r="G186" s="92">
        <v>10</v>
      </c>
      <c r="H186" s="92">
        <v>0</v>
      </c>
      <c r="I186" s="91"/>
      <c r="J186" s="92">
        <v>442</v>
      </c>
      <c r="K186" s="366">
        <v>0</v>
      </c>
      <c r="L186" s="92">
        <v>0</v>
      </c>
      <c r="M186" s="92">
        <v>0</v>
      </c>
      <c r="N186" s="91"/>
      <c r="O186" s="92">
        <v>584</v>
      </c>
      <c r="P186" s="92">
        <v>0</v>
      </c>
      <c r="Q186" s="91"/>
      <c r="R186" s="92">
        <v>1401</v>
      </c>
      <c r="S186" s="92">
        <v>262</v>
      </c>
      <c r="T186" s="91">
        <v>0</v>
      </c>
      <c r="U186" s="92">
        <v>2959</v>
      </c>
      <c r="V186" s="92">
        <v>272</v>
      </c>
    </row>
    <row r="187" spans="1:22">
      <c r="A187" s="93" t="s">
        <v>1086</v>
      </c>
      <c r="B187" s="17"/>
      <c r="C187" s="92">
        <v>2013</v>
      </c>
      <c r="D187" s="92" t="str">
        <f t="shared" si="2"/>
        <v>Beverly Hills 2013</v>
      </c>
      <c r="E187" s="92">
        <v>1</v>
      </c>
      <c r="F187" s="366">
        <v>2</v>
      </c>
      <c r="G187" s="92">
        <v>0</v>
      </c>
      <c r="H187" s="92">
        <v>2</v>
      </c>
      <c r="I187" s="91"/>
      <c r="J187" s="92">
        <v>1</v>
      </c>
      <c r="K187" s="366">
        <v>0</v>
      </c>
      <c r="L187" s="92">
        <v>0</v>
      </c>
      <c r="M187" s="92">
        <v>0</v>
      </c>
      <c r="N187" s="91"/>
      <c r="O187" s="92">
        <v>1</v>
      </c>
      <c r="P187" s="92">
        <v>0</v>
      </c>
      <c r="Q187" s="91"/>
      <c r="R187" s="92">
        <v>0</v>
      </c>
      <c r="S187" s="92">
        <v>4</v>
      </c>
      <c r="T187" s="91">
        <v>0</v>
      </c>
      <c r="U187" s="92">
        <v>3</v>
      </c>
      <c r="V187" s="92">
        <v>6</v>
      </c>
    </row>
    <row r="188" spans="1:22">
      <c r="A188" s="93" t="s">
        <v>1086</v>
      </c>
      <c r="B188" s="17" t="str">
        <f>VLOOKUP(A188,'Planning Periods'!$E$2:$N$540,10,FALSE)</f>
        <v>10/15/2021 - 10/15/2029</v>
      </c>
      <c r="C188" s="92">
        <v>2014</v>
      </c>
      <c r="D188" s="92" t="str">
        <f t="shared" si="2"/>
        <v>Beverly Hills 2014</v>
      </c>
      <c r="E188" s="92">
        <v>1</v>
      </c>
      <c r="F188" s="366">
        <v>2</v>
      </c>
      <c r="G188" s="92">
        <v>0</v>
      </c>
      <c r="H188" s="92">
        <v>2</v>
      </c>
      <c r="I188" s="91"/>
      <c r="J188" s="92">
        <v>1</v>
      </c>
      <c r="K188" s="366">
        <v>3</v>
      </c>
      <c r="L188" s="92">
        <v>3</v>
      </c>
      <c r="M188" s="92">
        <v>0</v>
      </c>
      <c r="N188" s="91"/>
      <c r="O188" s="92">
        <v>1</v>
      </c>
      <c r="P188" s="92">
        <v>0</v>
      </c>
      <c r="Q188" s="91"/>
      <c r="R188" s="92">
        <v>0</v>
      </c>
      <c r="S188" s="92">
        <v>38</v>
      </c>
      <c r="T188" s="91">
        <v>0</v>
      </c>
      <c r="U188" s="92">
        <v>3</v>
      </c>
      <c r="V188" s="92">
        <v>43</v>
      </c>
    </row>
    <row r="189" spans="1:22">
      <c r="A189" s="93" t="s">
        <v>1086</v>
      </c>
      <c r="B189" s="17" t="str">
        <f>VLOOKUP(A189,'Planning Periods'!$E$2:$N$540,10,FALSE)</f>
        <v>10/15/2021 - 10/15/2029</v>
      </c>
      <c r="C189" s="92">
        <v>2015</v>
      </c>
      <c r="D189" s="92" t="str">
        <f t="shared" si="2"/>
        <v>Beverly Hills 2015</v>
      </c>
      <c r="E189" s="92">
        <v>1</v>
      </c>
      <c r="F189" s="366">
        <v>2</v>
      </c>
      <c r="G189" s="92">
        <v>2</v>
      </c>
      <c r="H189" s="92">
        <v>0</v>
      </c>
      <c r="I189" s="91"/>
      <c r="J189" s="92">
        <v>1</v>
      </c>
      <c r="K189" s="366">
        <v>0</v>
      </c>
      <c r="L189" s="92">
        <v>0</v>
      </c>
      <c r="M189" s="92">
        <v>0</v>
      </c>
      <c r="N189" s="91"/>
      <c r="O189" s="92">
        <v>1</v>
      </c>
      <c r="P189" s="92">
        <v>0</v>
      </c>
      <c r="Q189" s="91"/>
      <c r="R189" s="92">
        <v>0</v>
      </c>
      <c r="S189" s="92">
        <v>21</v>
      </c>
      <c r="T189" s="91">
        <v>0</v>
      </c>
      <c r="U189" s="92">
        <v>3</v>
      </c>
      <c r="V189" s="92">
        <v>23</v>
      </c>
    </row>
    <row r="190" spans="1:22">
      <c r="A190" s="93" t="s">
        <v>1086</v>
      </c>
      <c r="B190" s="17" t="str">
        <f>VLOOKUP(A190,'Planning Periods'!$E$2:$N$540,10,FALSE)</f>
        <v>10/15/2021 - 10/15/2029</v>
      </c>
      <c r="C190" s="92">
        <v>2016</v>
      </c>
      <c r="D190" s="92" t="str">
        <f t="shared" si="2"/>
        <v>Beverly Hills 2016</v>
      </c>
      <c r="E190" s="92">
        <v>1</v>
      </c>
      <c r="F190" s="366">
        <v>0</v>
      </c>
      <c r="G190" s="92">
        <v>0</v>
      </c>
      <c r="H190" s="92">
        <v>0</v>
      </c>
      <c r="I190" s="91"/>
      <c r="J190" s="92">
        <v>1</v>
      </c>
      <c r="K190" s="366">
        <v>0</v>
      </c>
      <c r="L190" s="92">
        <v>0</v>
      </c>
      <c r="M190" s="92">
        <v>0</v>
      </c>
      <c r="N190" s="91"/>
      <c r="O190" s="92">
        <v>1</v>
      </c>
      <c r="P190" s="92">
        <v>2</v>
      </c>
      <c r="Q190" s="91"/>
      <c r="R190" s="92">
        <v>0</v>
      </c>
      <c r="S190" s="92">
        <v>16</v>
      </c>
      <c r="T190" s="91">
        <v>0</v>
      </c>
      <c r="U190" s="92">
        <v>3</v>
      </c>
      <c r="V190" s="92">
        <v>18</v>
      </c>
    </row>
    <row r="191" spans="1:22">
      <c r="A191" s="93" t="s">
        <v>1086</v>
      </c>
      <c r="B191" s="17" t="str">
        <f>VLOOKUP(A191,'Planning Periods'!$E$2:$N$540,10,FALSE)</f>
        <v>10/15/2021 - 10/15/2029</v>
      </c>
      <c r="C191" s="92">
        <v>2017</v>
      </c>
      <c r="D191" s="92" t="str">
        <f t="shared" si="2"/>
        <v>Beverly Hills 2017</v>
      </c>
      <c r="E191" s="92">
        <v>1</v>
      </c>
      <c r="F191" s="366">
        <v>0</v>
      </c>
      <c r="G191" s="92">
        <v>0</v>
      </c>
      <c r="H191" s="92">
        <v>0</v>
      </c>
      <c r="I191" s="91"/>
      <c r="J191" s="92">
        <v>1</v>
      </c>
      <c r="K191" s="366">
        <v>0</v>
      </c>
      <c r="L191" s="92">
        <v>0</v>
      </c>
      <c r="M191" s="92">
        <v>0</v>
      </c>
      <c r="N191" s="91"/>
      <c r="O191" s="92">
        <v>1</v>
      </c>
      <c r="P191" s="92">
        <v>0</v>
      </c>
      <c r="Q191" s="91"/>
      <c r="R191" s="92">
        <v>0</v>
      </c>
      <c r="S191" s="92">
        <v>16</v>
      </c>
      <c r="T191" s="91">
        <v>0</v>
      </c>
      <c r="U191" s="92">
        <v>3</v>
      </c>
      <c r="V191" s="92">
        <v>16</v>
      </c>
    </row>
    <row r="192" spans="1:22">
      <c r="A192" s="93" t="s">
        <v>1093</v>
      </c>
      <c r="B192" s="17" t="str">
        <f>VLOOKUP(A192,'Planning Periods'!$E$2:$N$540,10,FALSE)</f>
        <v>10/15/2021 - 10/15/2029</v>
      </c>
      <c r="C192" s="92">
        <v>2013</v>
      </c>
      <c r="D192" s="92" t="str">
        <f t="shared" si="2"/>
        <v>Big Bear Lake 2013</v>
      </c>
      <c r="E192" s="92" t="s">
        <v>1308</v>
      </c>
      <c r="F192" s="366" t="s">
        <v>1308</v>
      </c>
      <c r="G192" s="92" t="s">
        <v>1308</v>
      </c>
      <c r="H192" s="92" t="s">
        <v>1308</v>
      </c>
      <c r="I192" s="91"/>
      <c r="J192" s="92" t="s">
        <v>1308</v>
      </c>
      <c r="K192" s="366" t="s">
        <v>1308</v>
      </c>
      <c r="L192" s="92" t="s">
        <v>1308</v>
      </c>
      <c r="M192" s="92" t="s">
        <v>1308</v>
      </c>
      <c r="N192" s="91"/>
      <c r="O192" s="92" t="s">
        <v>1308</v>
      </c>
      <c r="P192" s="92" t="s">
        <v>1308</v>
      </c>
      <c r="Q192" s="91"/>
      <c r="R192" s="92" t="s">
        <v>1308</v>
      </c>
      <c r="S192" s="92" t="s">
        <v>1308</v>
      </c>
      <c r="T192" s="91" t="s">
        <v>1308</v>
      </c>
      <c r="U192" s="92" t="s">
        <v>1308</v>
      </c>
      <c r="V192" s="92" t="s">
        <v>1308</v>
      </c>
    </row>
    <row r="193" spans="1:22">
      <c r="A193" s="93" t="s">
        <v>1093</v>
      </c>
      <c r="B193" s="17" t="str">
        <f>VLOOKUP(A193,'Planning Periods'!$E$2:$N$540,10,FALSE)</f>
        <v>10/15/2021 - 10/15/2029</v>
      </c>
      <c r="C193" s="92">
        <v>2014</v>
      </c>
      <c r="D193" s="92" t="str">
        <f t="shared" si="2"/>
        <v>Big Bear Lake 2014</v>
      </c>
      <c r="E193" s="92" t="s">
        <v>1308</v>
      </c>
      <c r="F193" s="366" t="s">
        <v>1308</v>
      </c>
      <c r="G193" s="92" t="s">
        <v>1308</v>
      </c>
      <c r="H193" s="92" t="s">
        <v>1308</v>
      </c>
      <c r="I193" s="91"/>
      <c r="J193" s="92" t="s">
        <v>1308</v>
      </c>
      <c r="K193" s="366" t="s">
        <v>1308</v>
      </c>
      <c r="L193" s="92" t="s">
        <v>1308</v>
      </c>
      <c r="M193" s="92" t="s">
        <v>1308</v>
      </c>
      <c r="N193" s="91"/>
      <c r="O193" s="92" t="s">
        <v>1308</v>
      </c>
      <c r="P193" s="92" t="s">
        <v>1308</v>
      </c>
      <c r="Q193" s="91"/>
      <c r="R193" s="92" t="s">
        <v>1308</v>
      </c>
      <c r="S193" s="92" t="s">
        <v>1308</v>
      </c>
      <c r="T193" s="91" t="s">
        <v>1308</v>
      </c>
      <c r="U193" s="92" t="s">
        <v>1308</v>
      </c>
      <c r="V193" s="92" t="s">
        <v>1308</v>
      </c>
    </row>
    <row r="194" spans="1:22">
      <c r="A194" s="93" t="s">
        <v>1093</v>
      </c>
      <c r="B194" s="17" t="str">
        <f>VLOOKUP(A194,'Planning Periods'!$E$2:$N$540,10,FALSE)</f>
        <v>10/15/2021 - 10/15/2029</v>
      </c>
      <c r="C194" s="92">
        <v>2015</v>
      </c>
      <c r="D194" s="92" t="str">
        <f t="shared" si="2"/>
        <v>Big Bear Lake 2015</v>
      </c>
      <c r="E194" s="92" t="s">
        <v>1308</v>
      </c>
      <c r="F194" s="366" t="s">
        <v>1308</v>
      </c>
      <c r="G194" s="92" t="s">
        <v>1308</v>
      </c>
      <c r="H194" s="92" t="s">
        <v>1308</v>
      </c>
      <c r="I194" s="91"/>
      <c r="J194" s="92" t="s">
        <v>1308</v>
      </c>
      <c r="K194" s="366" t="s">
        <v>1308</v>
      </c>
      <c r="L194" s="92" t="s">
        <v>1308</v>
      </c>
      <c r="M194" s="92" t="s">
        <v>1308</v>
      </c>
      <c r="N194" s="91"/>
      <c r="O194" s="92" t="s">
        <v>1308</v>
      </c>
      <c r="P194" s="92" t="s">
        <v>1308</v>
      </c>
      <c r="Q194" s="91"/>
      <c r="R194" s="92" t="s">
        <v>1308</v>
      </c>
      <c r="S194" s="92" t="s">
        <v>1308</v>
      </c>
      <c r="T194" s="91" t="s">
        <v>1308</v>
      </c>
      <c r="U194" s="92" t="s">
        <v>1308</v>
      </c>
      <c r="V194" s="92" t="s">
        <v>1308</v>
      </c>
    </row>
    <row r="195" spans="1:22">
      <c r="A195" s="93" t="s">
        <v>1093</v>
      </c>
      <c r="B195" s="17" t="str">
        <f>VLOOKUP(A195,'Planning Periods'!$E$2:$N$540,10,FALSE)</f>
        <v>10/15/2021 - 10/15/2029</v>
      </c>
      <c r="C195" s="92">
        <v>2016</v>
      </c>
      <c r="D195" s="92" t="str">
        <f t="shared" si="2"/>
        <v>Big Bear Lake 2016</v>
      </c>
      <c r="E195" s="92" t="s">
        <v>1308</v>
      </c>
      <c r="F195" s="366" t="s">
        <v>1308</v>
      </c>
      <c r="G195" s="92" t="s">
        <v>1308</v>
      </c>
      <c r="H195" s="92" t="s">
        <v>1308</v>
      </c>
      <c r="I195" s="91"/>
      <c r="J195" s="92" t="s">
        <v>1308</v>
      </c>
      <c r="K195" s="366" t="s">
        <v>1308</v>
      </c>
      <c r="L195" s="92" t="s">
        <v>1308</v>
      </c>
      <c r="M195" s="92" t="s">
        <v>1308</v>
      </c>
      <c r="N195" s="91"/>
      <c r="O195" s="92" t="s">
        <v>1308</v>
      </c>
      <c r="P195" s="92" t="s">
        <v>1308</v>
      </c>
      <c r="Q195" s="91"/>
      <c r="R195" s="92" t="s">
        <v>1308</v>
      </c>
      <c r="S195" s="92" t="s">
        <v>1308</v>
      </c>
      <c r="T195" s="91" t="s">
        <v>1308</v>
      </c>
      <c r="U195" s="92" t="s">
        <v>1308</v>
      </c>
      <c r="V195" s="92" t="s">
        <v>1308</v>
      </c>
    </row>
    <row r="196" spans="1:22">
      <c r="A196" s="93" t="s">
        <v>1093</v>
      </c>
      <c r="B196" s="17" t="str">
        <f>VLOOKUP(A196,'Planning Periods'!$E$2:$N$540,10,FALSE)</f>
        <v>10/15/2021 - 10/15/2029</v>
      </c>
      <c r="C196" s="92">
        <v>2017</v>
      </c>
      <c r="D196" s="92" t="str">
        <f t="shared" si="2"/>
        <v>Big Bear Lake 2017</v>
      </c>
      <c r="E196" s="92">
        <v>1</v>
      </c>
      <c r="F196" s="366">
        <v>0</v>
      </c>
      <c r="G196" s="92">
        <v>0</v>
      </c>
      <c r="H196" s="92">
        <v>0</v>
      </c>
      <c r="I196" s="91"/>
      <c r="J196" s="92">
        <v>1</v>
      </c>
      <c r="K196" s="366">
        <v>0</v>
      </c>
      <c r="L196" s="92">
        <v>0</v>
      </c>
      <c r="M196" s="92">
        <v>0</v>
      </c>
      <c r="N196" s="91"/>
      <c r="O196" s="92">
        <v>0</v>
      </c>
      <c r="P196" s="92">
        <v>4</v>
      </c>
      <c r="Q196" s="91"/>
      <c r="R196" s="92">
        <v>0</v>
      </c>
      <c r="S196" s="92">
        <v>23</v>
      </c>
      <c r="T196" s="91">
        <v>0</v>
      </c>
      <c r="U196" s="92">
        <v>2</v>
      </c>
      <c r="V196" s="92">
        <v>27</v>
      </c>
    </row>
    <row r="197" spans="1:22">
      <c r="A197" s="93" t="s">
        <v>1143</v>
      </c>
      <c r="B197" s="17" t="str">
        <f>VLOOKUP(A197,'Planning Periods'!$E$2:$N$540,10,FALSE)</f>
        <v>06/15/2022 - 06/15/2030</v>
      </c>
      <c r="C197" s="92">
        <v>2014</v>
      </c>
      <c r="D197" s="92" t="str">
        <f t="shared" si="2"/>
        <v>Biggs 2014</v>
      </c>
      <c r="E197" s="92">
        <v>48</v>
      </c>
      <c r="F197" s="366">
        <v>0</v>
      </c>
      <c r="G197" s="92">
        <v>0</v>
      </c>
      <c r="H197" s="92">
        <v>0</v>
      </c>
      <c r="I197" s="91"/>
      <c r="J197" s="92">
        <v>30</v>
      </c>
      <c r="K197" s="366">
        <v>0</v>
      </c>
      <c r="L197" s="92">
        <v>0</v>
      </c>
      <c r="M197" s="92">
        <v>0</v>
      </c>
      <c r="N197" s="91"/>
      <c r="O197" s="92">
        <v>24</v>
      </c>
      <c r="P197" s="92">
        <v>0</v>
      </c>
      <c r="Q197" s="91"/>
      <c r="R197" s="92">
        <v>82</v>
      </c>
      <c r="S197" s="92">
        <v>0</v>
      </c>
      <c r="T197" s="91">
        <v>0</v>
      </c>
      <c r="U197" s="92">
        <v>184</v>
      </c>
      <c r="V197" s="92">
        <v>0</v>
      </c>
    </row>
    <row r="198" spans="1:22">
      <c r="A198" s="93" t="s">
        <v>1143</v>
      </c>
      <c r="B198" s="17" t="str">
        <f>VLOOKUP(A198,'Planning Periods'!$E$2:$N$540,10,FALSE)</f>
        <v>06/15/2022 - 06/15/2030</v>
      </c>
      <c r="C198" s="92">
        <v>2015</v>
      </c>
      <c r="D198" s="92" t="str">
        <f t="shared" si="2"/>
        <v>Biggs 2015</v>
      </c>
      <c r="E198" s="92">
        <v>48</v>
      </c>
      <c r="F198" s="366">
        <v>26</v>
      </c>
      <c r="G198" s="92">
        <v>26</v>
      </c>
      <c r="H198" s="92">
        <v>0</v>
      </c>
      <c r="I198" s="91"/>
      <c r="J198" s="92">
        <v>30</v>
      </c>
      <c r="K198" s="366">
        <v>30</v>
      </c>
      <c r="L198" s="92">
        <v>30</v>
      </c>
      <c r="M198" s="92">
        <v>0</v>
      </c>
      <c r="N198" s="91"/>
      <c r="O198" s="92">
        <v>24</v>
      </c>
      <c r="P198" s="92">
        <v>0</v>
      </c>
      <c r="Q198" s="91"/>
      <c r="R198" s="92">
        <v>82</v>
      </c>
      <c r="S198" s="92">
        <v>0</v>
      </c>
      <c r="T198" s="91">
        <v>0</v>
      </c>
      <c r="U198" s="92">
        <v>184</v>
      </c>
      <c r="V198" s="92">
        <v>56</v>
      </c>
    </row>
    <row r="199" spans="1:22">
      <c r="A199" s="93" t="s">
        <v>1143</v>
      </c>
      <c r="B199" s="17" t="str">
        <f>VLOOKUP(A199,'Planning Periods'!$E$2:$N$540,10,FALSE)</f>
        <v>06/15/2022 - 06/15/2030</v>
      </c>
      <c r="C199" s="92">
        <v>2016</v>
      </c>
      <c r="D199" s="92" t="str">
        <f t="shared" si="2"/>
        <v>Biggs 2016</v>
      </c>
      <c r="E199" s="92" t="s">
        <v>1308</v>
      </c>
      <c r="F199" s="366" t="s">
        <v>1308</v>
      </c>
      <c r="G199" s="92" t="s">
        <v>1308</v>
      </c>
      <c r="H199" s="92" t="s">
        <v>1308</v>
      </c>
      <c r="I199" s="91"/>
      <c r="J199" s="92" t="s">
        <v>1308</v>
      </c>
      <c r="K199" s="366" t="s">
        <v>1308</v>
      </c>
      <c r="L199" s="92" t="s">
        <v>1308</v>
      </c>
      <c r="M199" s="92" t="s">
        <v>1308</v>
      </c>
      <c r="N199" s="91"/>
      <c r="O199" s="92" t="s">
        <v>1308</v>
      </c>
      <c r="P199" s="92" t="s">
        <v>1308</v>
      </c>
      <c r="Q199" s="91"/>
      <c r="R199" s="92" t="s">
        <v>1308</v>
      </c>
      <c r="S199" s="92" t="s">
        <v>1308</v>
      </c>
      <c r="T199" s="91" t="s">
        <v>1308</v>
      </c>
      <c r="U199" s="92" t="s">
        <v>1308</v>
      </c>
      <c r="V199" s="92" t="s">
        <v>1308</v>
      </c>
    </row>
    <row r="200" spans="1:22">
      <c r="A200" s="93" t="s">
        <v>1143</v>
      </c>
      <c r="B200" s="17" t="str">
        <f>VLOOKUP(A200,'Planning Periods'!$E$2:$N$540,10,FALSE)</f>
        <v>06/15/2022 - 06/15/2030</v>
      </c>
      <c r="C200" s="92">
        <v>2017</v>
      </c>
      <c r="D200" s="92" t="str">
        <f t="shared" si="2"/>
        <v>Biggs 2017</v>
      </c>
      <c r="E200" s="92">
        <v>48</v>
      </c>
      <c r="F200" s="366">
        <v>0</v>
      </c>
      <c r="G200" s="92">
        <v>0</v>
      </c>
      <c r="H200" s="92">
        <v>0</v>
      </c>
      <c r="I200" s="91"/>
      <c r="J200" s="92">
        <v>30</v>
      </c>
      <c r="K200" s="366">
        <v>0</v>
      </c>
      <c r="L200" s="92">
        <v>0</v>
      </c>
      <c r="M200" s="92">
        <v>0</v>
      </c>
      <c r="N200" s="91"/>
      <c r="O200" s="92">
        <v>24</v>
      </c>
      <c r="P200" s="92">
        <v>1</v>
      </c>
      <c r="Q200" s="91"/>
      <c r="R200" s="92">
        <v>82</v>
      </c>
      <c r="S200" s="92">
        <v>0</v>
      </c>
      <c r="T200" s="91">
        <v>0</v>
      </c>
      <c r="U200" s="92">
        <v>184</v>
      </c>
      <c r="V200" s="92">
        <v>1</v>
      </c>
    </row>
    <row r="201" spans="1:22">
      <c r="A201" s="93" t="s">
        <v>1091</v>
      </c>
      <c r="B201" s="17" t="str">
        <f>VLOOKUP(A201,'Planning Periods'!$E$2:$N$540,10,FALSE)</f>
        <v>04/30/2021 - 04/30/2029</v>
      </c>
      <c r="C201" s="92">
        <v>2014</v>
      </c>
      <c r="D201" s="92" t="str">
        <f t="shared" si="2"/>
        <v>Bishop 2014</v>
      </c>
      <c r="E201" s="92">
        <v>15</v>
      </c>
      <c r="F201" s="366">
        <v>0</v>
      </c>
      <c r="G201" s="92">
        <v>0</v>
      </c>
      <c r="H201" s="92">
        <v>0</v>
      </c>
      <c r="I201" s="91"/>
      <c r="J201" s="92">
        <v>10</v>
      </c>
      <c r="K201" s="366">
        <v>0</v>
      </c>
      <c r="L201" s="92">
        <v>0</v>
      </c>
      <c r="M201" s="92">
        <v>0</v>
      </c>
      <c r="N201" s="91"/>
      <c r="O201" s="92">
        <v>12</v>
      </c>
      <c r="P201" s="92">
        <v>0</v>
      </c>
      <c r="Q201" s="91"/>
      <c r="R201" s="92">
        <v>28</v>
      </c>
      <c r="S201" s="92">
        <v>0</v>
      </c>
      <c r="T201" s="91">
        <v>0</v>
      </c>
      <c r="U201" s="92">
        <v>65</v>
      </c>
      <c r="V201" s="92">
        <v>0</v>
      </c>
    </row>
    <row r="202" spans="1:22">
      <c r="A202" s="93" t="s">
        <v>1091</v>
      </c>
      <c r="B202" s="17" t="str">
        <f>VLOOKUP(A202,'Planning Periods'!$E$2:$N$540,10,FALSE)</f>
        <v>04/30/2021 - 04/30/2029</v>
      </c>
      <c r="C202" s="92">
        <v>2015</v>
      </c>
      <c r="D202" s="92" t="str">
        <f t="shared" si="2"/>
        <v>Bishop 2015</v>
      </c>
      <c r="E202" s="92">
        <v>15</v>
      </c>
      <c r="F202" s="366">
        <v>0</v>
      </c>
      <c r="G202" s="92">
        <v>0</v>
      </c>
      <c r="H202" s="92">
        <v>0</v>
      </c>
      <c r="I202" s="91"/>
      <c r="J202" s="92">
        <v>10</v>
      </c>
      <c r="K202" s="366">
        <v>1</v>
      </c>
      <c r="L202" s="92">
        <v>1</v>
      </c>
      <c r="M202" s="92">
        <v>0</v>
      </c>
      <c r="N202" s="91"/>
      <c r="O202" s="92">
        <v>12</v>
      </c>
      <c r="P202" s="92">
        <v>2</v>
      </c>
      <c r="Q202" s="91"/>
      <c r="R202" s="92">
        <v>28</v>
      </c>
      <c r="S202" s="92">
        <v>0</v>
      </c>
      <c r="T202" s="91">
        <v>0</v>
      </c>
      <c r="U202" s="92">
        <v>65</v>
      </c>
      <c r="V202" s="92">
        <v>3</v>
      </c>
    </row>
    <row r="203" spans="1:22">
      <c r="A203" s="93" t="s">
        <v>1091</v>
      </c>
      <c r="B203" s="17" t="str">
        <f>VLOOKUP(A203,'Planning Periods'!$E$2:$N$540,10,FALSE)</f>
        <v>04/30/2021 - 04/30/2029</v>
      </c>
      <c r="C203" s="92">
        <v>2016</v>
      </c>
      <c r="D203" s="92" t="str">
        <f t="shared" si="2"/>
        <v>Bishop 2016</v>
      </c>
      <c r="E203" s="92">
        <v>15</v>
      </c>
      <c r="F203" s="366">
        <v>0</v>
      </c>
      <c r="G203" s="92">
        <v>0</v>
      </c>
      <c r="H203" s="92">
        <v>0</v>
      </c>
      <c r="I203" s="91"/>
      <c r="J203" s="92">
        <v>10</v>
      </c>
      <c r="K203" s="366">
        <v>0</v>
      </c>
      <c r="L203" s="92">
        <v>0</v>
      </c>
      <c r="M203" s="92">
        <v>0</v>
      </c>
      <c r="N203" s="91"/>
      <c r="O203" s="92">
        <v>12</v>
      </c>
      <c r="P203" s="92">
        <v>6</v>
      </c>
      <c r="Q203" s="91"/>
      <c r="R203" s="92">
        <v>28</v>
      </c>
      <c r="S203" s="92">
        <v>0</v>
      </c>
      <c r="T203" s="91">
        <v>0</v>
      </c>
      <c r="U203" s="92">
        <v>65</v>
      </c>
      <c r="V203" s="92">
        <v>6</v>
      </c>
    </row>
    <row r="204" spans="1:22">
      <c r="A204" s="93" t="s">
        <v>1091</v>
      </c>
      <c r="B204" s="17" t="str">
        <f>VLOOKUP(A204,'Planning Periods'!$E$2:$N$540,10,FALSE)</f>
        <v>04/30/2021 - 04/30/2029</v>
      </c>
      <c r="C204" s="92">
        <v>2017</v>
      </c>
      <c r="D204" s="92" t="str">
        <f t="shared" ref="D204:D275" si="3">CONCATENATE(A204," ",C204)</f>
        <v>Bishop 2017</v>
      </c>
      <c r="E204" s="92">
        <v>15</v>
      </c>
      <c r="F204" s="366">
        <v>0</v>
      </c>
      <c r="G204" s="92">
        <v>0</v>
      </c>
      <c r="H204" s="92">
        <v>0</v>
      </c>
      <c r="I204" s="91"/>
      <c r="J204" s="92">
        <v>10</v>
      </c>
      <c r="K204" s="366">
        <v>0</v>
      </c>
      <c r="L204" s="92">
        <v>0</v>
      </c>
      <c r="M204" s="92">
        <v>0</v>
      </c>
      <c r="N204" s="91"/>
      <c r="O204" s="92">
        <v>12</v>
      </c>
      <c r="P204" s="92">
        <v>0</v>
      </c>
      <c r="Q204" s="91"/>
      <c r="R204" s="92">
        <v>28</v>
      </c>
      <c r="S204" s="92">
        <v>0</v>
      </c>
      <c r="T204" s="91">
        <v>0</v>
      </c>
      <c r="U204" s="92">
        <v>65</v>
      </c>
      <c r="V204" s="92">
        <v>0</v>
      </c>
    </row>
    <row r="205" spans="1:22">
      <c r="A205" t="s">
        <v>1121</v>
      </c>
      <c r="B205" s="17" t="str">
        <f>VLOOKUP(A205,'Planning Periods'!$E$2:$N$540,10,FALSE)</f>
        <v>08/31/2019 - 08/31/2027</v>
      </c>
      <c r="C205" s="92">
        <v>2014</v>
      </c>
      <c r="D205" s="92" t="str">
        <f t="shared" si="3"/>
        <v>Blue Lake 2014</v>
      </c>
      <c r="E205" s="366" t="s">
        <v>1308</v>
      </c>
      <c r="F205" s="366" t="s">
        <v>1308</v>
      </c>
      <c r="G205" s="366" t="s">
        <v>1308</v>
      </c>
      <c r="H205" s="366" t="s">
        <v>1308</v>
      </c>
      <c r="I205" s="366">
        <v>0</v>
      </c>
      <c r="J205" s="366" t="s">
        <v>1308</v>
      </c>
      <c r="K205" s="366" t="s">
        <v>1308</v>
      </c>
      <c r="L205" s="366" t="s">
        <v>1308</v>
      </c>
      <c r="M205" s="366" t="s">
        <v>1308</v>
      </c>
      <c r="N205" s="366">
        <v>0</v>
      </c>
      <c r="O205" s="366" t="s">
        <v>1308</v>
      </c>
      <c r="P205" s="366" t="s">
        <v>1308</v>
      </c>
      <c r="Q205" s="366"/>
      <c r="R205" s="366" t="s">
        <v>1308</v>
      </c>
      <c r="S205" s="366" t="s">
        <v>1308</v>
      </c>
      <c r="T205" s="366" t="s">
        <v>1308</v>
      </c>
      <c r="U205" s="366" t="s">
        <v>1308</v>
      </c>
      <c r="V205" s="366" t="s">
        <v>1308</v>
      </c>
    </row>
    <row r="206" spans="1:22">
      <c r="A206" t="s">
        <v>1121</v>
      </c>
      <c r="B206" s="17" t="str">
        <f>VLOOKUP(A206,'Planning Periods'!$E$2:$N$540,10,FALSE)</f>
        <v>08/31/2019 - 08/31/2027</v>
      </c>
      <c r="C206" s="92">
        <v>2015</v>
      </c>
      <c r="D206" s="92" t="str">
        <f t="shared" si="3"/>
        <v>Blue Lake 2015</v>
      </c>
      <c r="E206" t="s">
        <v>1308</v>
      </c>
      <c r="F206" t="s">
        <v>1308</v>
      </c>
      <c r="G206" t="s">
        <v>1308</v>
      </c>
      <c r="H206" t="s">
        <v>1308</v>
      </c>
      <c r="J206" t="s">
        <v>1308</v>
      </c>
      <c r="K206" t="s">
        <v>1308</v>
      </c>
      <c r="L206" t="s">
        <v>1308</v>
      </c>
      <c r="M206" t="s">
        <v>1308</v>
      </c>
      <c r="O206" t="s">
        <v>1308</v>
      </c>
      <c r="P206" t="s">
        <v>1308</v>
      </c>
      <c r="R206" t="s">
        <v>1308</v>
      </c>
      <c r="S206" t="s">
        <v>1308</v>
      </c>
      <c r="T206" t="s">
        <v>1308</v>
      </c>
      <c r="U206" t="s">
        <v>1308</v>
      </c>
      <c r="V206" t="s">
        <v>1308</v>
      </c>
    </row>
    <row r="207" spans="1:22">
      <c r="A207" t="s">
        <v>1121</v>
      </c>
      <c r="B207" s="17" t="str">
        <f>VLOOKUP(A207,'Planning Periods'!$E$2:$N$540,10,FALSE)</f>
        <v>08/31/2019 - 08/31/2027</v>
      </c>
      <c r="C207" s="92">
        <v>2016</v>
      </c>
      <c r="D207" s="92" t="str">
        <f t="shared" si="3"/>
        <v>Blue Lake 2016</v>
      </c>
      <c r="E207" t="s">
        <v>1308</v>
      </c>
      <c r="F207" t="s">
        <v>1308</v>
      </c>
      <c r="G207" t="s">
        <v>1308</v>
      </c>
      <c r="H207" t="s">
        <v>1308</v>
      </c>
      <c r="J207" t="s">
        <v>1308</v>
      </c>
      <c r="K207" t="s">
        <v>1308</v>
      </c>
      <c r="L207" t="s">
        <v>1308</v>
      </c>
      <c r="M207" t="s">
        <v>1308</v>
      </c>
      <c r="O207" t="s">
        <v>1308</v>
      </c>
      <c r="P207" t="s">
        <v>1308</v>
      </c>
      <c r="R207" t="s">
        <v>1308</v>
      </c>
      <c r="S207" t="s">
        <v>1308</v>
      </c>
      <c r="T207" t="s">
        <v>1308</v>
      </c>
      <c r="U207" t="s">
        <v>1308</v>
      </c>
      <c r="V207" t="s">
        <v>1308</v>
      </c>
    </row>
    <row r="208" spans="1:22">
      <c r="A208" t="s">
        <v>1121</v>
      </c>
      <c r="B208" s="17" t="str">
        <f>VLOOKUP(A208,'Planning Periods'!$E$2:$N$540,10,FALSE)</f>
        <v>08/31/2019 - 08/31/2027</v>
      </c>
      <c r="C208" s="92">
        <v>2017</v>
      </c>
      <c r="D208" s="92" t="str">
        <f t="shared" si="3"/>
        <v>Blue Lake 2017</v>
      </c>
      <c r="E208" t="s">
        <v>1308</v>
      </c>
      <c r="F208" t="s">
        <v>1308</v>
      </c>
      <c r="G208" t="s">
        <v>1308</v>
      </c>
      <c r="H208" t="s">
        <v>1308</v>
      </c>
      <c r="J208" t="s">
        <v>1308</v>
      </c>
      <c r="K208" t="s">
        <v>1308</v>
      </c>
      <c r="L208" t="s">
        <v>1308</v>
      </c>
      <c r="M208" t="s">
        <v>1308</v>
      </c>
      <c r="O208" t="s">
        <v>1308</v>
      </c>
      <c r="P208" t="s">
        <v>1308</v>
      </c>
      <c r="R208" t="s">
        <v>1308</v>
      </c>
      <c r="S208" t="s">
        <v>1308</v>
      </c>
      <c r="T208" t="s">
        <v>1308</v>
      </c>
      <c r="U208" t="s">
        <v>1308</v>
      </c>
      <c r="V208" t="s">
        <v>1308</v>
      </c>
    </row>
    <row r="209" spans="1:22">
      <c r="A209" s="93" t="s">
        <v>1139</v>
      </c>
      <c r="B209" s="17"/>
      <c r="C209" s="92">
        <v>2013</v>
      </c>
      <c r="D209" s="92" t="str">
        <f t="shared" si="3"/>
        <v>Blythe 2013</v>
      </c>
      <c r="E209" t="s">
        <v>1308</v>
      </c>
      <c r="F209" t="s">
        <v>1308</v>
      </c>
      <c r="G209" t="s">
        <v>1308</v>
      </c>
      <c r="H209" t="s">
        <v>1308</v>
      </c>
      <c r="J209" t="s">
        <v>1308</v>
      </c>
      <c r="K209" t="s">
        <v>1308</v>
      </c>
      <c r="L209" t="s">
        <v>1308</v>
      </c>
      <c r="M209" t="s">
        <v>1308</v>
      </c>
      <c r="O209" t="s">
        <v>1308</v>
      </c>
      <c r="P209" t="s">
        <v>1308</v>
      </c>
      <c r="R209" t="s">
        <v>1308</v>
      </c>
      <c r="S209" t="s">
        <v>1308</v>
      </c>
      <c r="T209" t="s">
        <v>1308</v>
      </c>
      <c r="U209" t="s">
        <v>1308</v>
      </c>
      <c r="V209" t="s">
        <v>1308</v>
      </c>
    </row>
    <row r="210" spans="1:22">
      <c r="A210" t="s">
        <v>1139</v>
      </c>
      <c r="B210" s="17" t="str">
        <f>VLOOKUP(A210,'Planning Periods'!$E$2:$N$540,10,FALSE)</f>
        <v>10/15/2021 - 10/15/2029</v>
      </c>
      <c r="C210" s="92">
        <v>2014</v>
      </c>
      <c r="D210" s="92" t="str">
        <f t="shared" si="3"/>
        <v>Blythe 2014</v>
      </c>
      <c r="E210" s="366" t="s">
        <v>1308</v>
      </c>
      <c r="F210" s="366" t="s">
        <v>1308</v>
      </c>
      <c r="G210" s="366" t="s">
        <v>1308</v>
      </c>
      <c r="H210" s="366" t="s">
        <v>1308</v>
      </c>
      <c r="I210" s="366">
        <v>0</v>
      </c>
      <c r="J210" s="366" t="s">
        <v>1308</v>
      </c>
      <c r="K210" s="366" t="s">
        <v>1308</v>
      </c>
      <c r="L210" s="366" t="s">
        <v>1308</v>
      </c>
      <c r="M210" s="366" t="s">
        <v>1308</v>
      </c>
      <c r="N210" s="366">
        <v>0</v>
      </c>
      <c r="O210" s="366" t="s">
        <v>1308</v>
      </c>
      <c r="P210" s="366" t="s">
        <v>1308</v>
      </c>
      <c r="Q210" s="366"/>
      <c r="R210" s="366" t="s">
        <v>1308</v>
      </c>
      <c r="S210" s="366" t="s">
        <v>1308</v>
      </c>
      <c r="T210" s="366" t="s">
        <v>1308</v>
      </c>
      <c r="U210" s="366" t="s">
        <v>1308</v>
      </c>
      <c r="V210" s="366" t="s">
        <v>1308</v>
      </c>
    </row>
    <row r="211" spans="1:22">
      <c r="A211" t="s">
        <v>1139</v>
      </c>
      <c r="B211" s="17" t="str">
        <f>VLOOKUP(A211,'Planning Periods'!$E$2:$N$540,10,FALSE)</f>
        <v>10/15/2021 - 10/15/2029</v>
      </c>
      <c r="C211" s="92">
        <v>2015</v>
      </c>
      <c r="D211" s="92" t="str">
        <f t="shared" si="3"/>
        <v>Blythe 2015</v>
      </c>
      <c r="E211" t="s">
        <v>1308</v>
      </c>
      <c r="F211" t="s">
        <v>1308</v>
      </c>
      <c r="G211" t="s">
        <v>1308</v>
      </c>
      <c r="H211" t="s">
        <v>1308</v>
      </c>
      <c r="J211" t="s">
        <v>1308</v>
      </c>
      <c r="K211" t="s">
        <v>1308</v>
      </c>
      <c r="L211" t="s">
        <v>1308</v>
      </c>
      <c r="M211" t="s">
        <v>1308</v>
      </c>
      <c r="O211" t="s">
        <v>1308</v>
      </c>
      <c r="P211" t="s">
        <v>1308</v>
      </c>
      <c r="R211" t="s">
        <v>1308</v>
      </c>
      <c r="S211" t="s">
        <v>1308</v>
      </c>
      <c r="T211" t="s">
        <v>1308</v>
      </c>
      <c r="U211" t="s">
        <v>1308</v>
      </c>
      <c r="V211" t="s">
        <v>1308</v>
      </c>
    </row>
    <row r="212" spans="1:22">
      <c r="A212" t="s">
        <v>1139</v>
      </c>
      <c r="B212" s="17" t="str">
        <f>VLOOKUP(A212,'Planning Periods'!$E$2:$N$540,10,FALSE)</f>
        <v>10/15/2021 - 10/15/2029</v>
      </c>
      <c r="C212" s="92">
        <v>2016</v>
      </c>
      <c r="D212" s="92" t="str">
        <f t="shared" si="3"/>
        <v>Blythe 2016</v>
      </c>
      <c r="E212" t="s">
        <v>1308</v>
      </c>
      <c r="F212" t="s">
        <v>1308</v>
      </c>
      <c r="G212" t="s">
        <v>1308</v>
      </c>
      <c r="H212" t="s">
        <v>1308</v>
      </c>
      <c r="J212" t="s">
        <v>1308</v>
      </c>
      <c r="K212" t="s">
        <v>1308</v>
      </c>
      <c r="L212" t="s">
        <v>1308</v>
      </c>
      <c r="M212" t="s">
        <v>1308</v>
      </c>
      <c r="O212" t="s">
        <v>1308</v>
      </c>
      <c r="P212" t="s">
        <v>1308</v>
      </c>
      <c r="R212" t="s">
        <v>1308</v>
      </c>
      <c r="S212" t="s">
        <v>1308</v>
      </c>
      <c r="T212" t="s">
        <v>1308</v>
      </c>
      <c r="U212" t="s">
        <v>1308</v>
      </c>
      <c r="V212" t="s">
        <v>1308</v>
      </c>
    </row>
    <row r="213" spans="1:22">
      <c r="A213" t="s">
        <v>1139</v>
      </c>
      <c r="B213" s="17" t="str">
        <f>VLOOKUP(A213,'Planning Periods'!$E$2:$N$540,10,FALSE)</f>
        <v>10/15/2021 - 10/15/2029</v>
      </c>
      <c r="C213" s="92">
        <v>2017</v>
      </c>
      <c r="D213" s="92" t="str">
        <f t="shared" si="3"/>
        <v>Blythe 2017</v>
      </c>
      <c r="E213" t="s">
        <v>1308</v>
      </c>
      <c r="F213" t="s">
        <v>1308</v>
      </c>
      <c r="G213" t="s">
        <v>1308</v>
      </c>
      <c r="H213" t="s">
        <v>1308</v>
      </c>
      <c r="J213" t="s">
        <v>1308</v>
      </c>
      <c r="K213" t="s">
        <v>1308</v>
      </c>
      <c r="L213" t="s">
        <v>1308</v>
      </c>
      <c r="M213" t="s">
        <v>1308</v>
      </c>
      <c r="O213" t="s">
        <v>1308</v>
      </c>
      <c r="P213" t="s">
        <v>1308</v>
      </c>
      <c r="R213" t="s">
        <v>1308</v>
      </c>
      <c r="S213" t="s">
        <v>1308</v>
      </c>
      <c r="T213" t="s">
        <v>1308</v>
      </c>
      <c r="U213" t="s">
        <v>1308</v>
      </c>
      <c r="V213" t="s">
        <v>1308</v>
      </c>
    </row>
    <row r="214" spans="1:22">
      <c r="A214" t="s">
        <v>1138</v>
      </c>
      <c r="B214" s="17"/>
      <c r="C214" s="92">
        <v>2013</v>
      </c>
      <c r="D214" s="92" t="str">
        <f t="shared" si="3"/>
        <v>Bradbury 2013</v>
      </c>
      <c r="E214" t="s">
        <v>1308</v>
      </c>
      <c r="F214" t="s">
        <v>1308</v>
      </c>
      <c r="G214" t="s">
        <v>1308</v>
      </c>
      <c r="H214" t="s">
        <v>1308</v>
      </c>
      <c r="J214" t="s">
        <v>1308</v>
      </c>
      <c r="K214" t="s">
        <v>1308</v>
      </c>
      <c r="L214" t="s">
        <v>1308</v>
      </c>
      <c r="M214" t="s">
        <v>1308</v>
      </c>
      <c r="O214" t="s">
        <v>1308</v>
      </c>
      <c r="P214" t="s">
        <v>1308</v>
      </c>
      <c r="R214" t="s">
        <v>1308</v>
      </c>
      <c r="S214" t="s">
        <v>1308</v>
      </c>
      <c r="T214" t="s">
        <v>1308</v>
      </c>
      <c r="U214" t="s">
        <v>1308</v>
      </c>
      <c r="V214" t="s">
        <v>1308</v>
      </c>
    </row>
    <row r="215" spans="1:22">
      <c r="A215" t="s">
        <v>1138</v>
      </c>
      <c r="B215" s="17" t="str">
        <f>VLOOKUP(A215,'Planning Periods'!$E$2:$N$540,10,FALSE)</f>
        <v>10/15/2021 - 10/15/2029</v>
      </c>
      <c r="C215" s="92">
        <v>2014</v>
      </c>
      <c r="D215" s="92" t="str">
        <f t="shared" si="3"/>
        <v>Bradbury 2014</v>
      </c>
      <c r="E215" s="366" t="s">
        <v>1308</v>
      </c>
      <c r="F215" s="366" t="s">
        <v>1308</v>
      </c>
      <c r="G215" s="366" t="s">
        <v>1308</v>
      </c>
      <c r="H215" s="366" t="s">
        <v>1308</v>
      </c>
      <c r="I215" s="366">
        <v>0</v>
      </c>
      <c r="J215" s="366" t="s">
        <v>1308</v>
      </c>
      <c r="K215" s="366" t="s">
        <v>1308</v>
      </c>
      <c r="L215" s="366" t="s">
        <v>1308</v>
      </c>
      <c r="M215" s="366" t="s">
        <v>1308</v>
      </c>
      <c r="N215" s="366">
        <v>0</v>
      </c>
      <c r="O215" s="366" t="s">
        <v>1308</v>
      </c>
      <c r="P215" s="366" t="s">
        <v>1308</v>
      </c>
      <c r="Q215" s="366"/>
      <c r="R215" s="366" t="s">
        <v>1308</v>
      </c>
      <c r="S215" s="366" t="s">
        <v>1308</v>
      </c>
      <c r="T215" s="366" t="s">
        <v>1308</v>
      </c>
      <c r="U215" s="366" t="s">
        <v>1308</v>
      </c>
      <c r="V215" s="366" t="s">
        <v>1308</v>
      </c>
    </row>
    <row r="216" spans="1:22">
      <c r="A216" t="s">
        <v>1138</v>
      </c>
      <c r="B216" s="17" t="str">
        <f>VLOOKUP(A216,'Planning Periods'!$E$2:$N$540,10,FALSE)</f>
        <v>10/15/2021 - 10/15/2029</v>
      </c>
      <c r="C216" s="92">
        <v>2015</v>
      </c>
      <c r="D216" s="92" t="str">
        <f t="shared" si="3"/>
        <v>Bradbury 2015</v>
      </c>
      <c r="E216" t="s">
        <v>1308</v>
      </c>
      <c r="F216" t="s">
        <v>1308</v>
      </c>
      <c r="G216" t="s">
        <v>1308</v>
      </c>
      <c r="H216" t="s">
        <v>1308</v>
      </c>
      <c r="J216" t="s">
        <v>1308</v>
      </c>
      <c r="K216" t="s">
        <v>1308</v>
      </c>
      <c r="L216" t="s">
        <v>1308</v>
      </c>
      <c r="M216" t="s">
        <v>1308</v>
      </c>
      <c r="O216" t="s">
        <v>1308</v>
      </c>
      <c r="P216" t="s">
        <v>1308</v>
      </c>
      <c r="R216" t="s">
        <v>1308</v>
      </c>
      <c r="S216" t="s">
        <v>1308</v>
      </c>
      <c r="T216" t="s">
        <v>1308</v>
      </c>
      <c r="U216" t="s">
        <v>1308</v>
      </c>
      <c r="V216" t="s">
        <v>1308</v>
      </c>
    </row>
    <row r="217" spans="1:22">
      <c r="A217" t="s">
        <v>1138</v>
      </c>
      <c r="B217" s="17" t="str">
        <f>VLOOKUP(A217,'Planning Periods'!$E$2:$N$540,10,FALSE)</f>
        <v>10/15/2021 - 10/15/2029</v>
      </c>
      <c r="C217" s="92">
        <v>2016</v>
      </c>
      <c r="D217" s="92" t="str">
        <f t="shared" si="3"/>
        <v>Bradbury 2016</v>
      </c>
      <c r="E217" t="s">
        <v>1308</v>
      </c>
      <c r="F217" t="s">
        <v>1308</v>
      </c>
      <c r="G217" t="s">
        <v>1308</v>
      </c>
      <c r="H217" t="s">
        <v>1308</v>
      </c>
      <c r="J217" t="s">
        <v>1308</v>
      </c>
      <c r="K217" t="s">
        <v>1308</v>
      </c>
      <c r="L217" t="s">
        <v>1308</v>
      </c>
      <c r="M217" t="s">
        <v>1308</v>
      </c>
      <c r="O217" t="s">
        <v>1308</v>
      </c>
      <c r="P217" t="s">
        <v>1308</v>
      </c>
      <c r="R217" t="s">
        <v>1308</v>
      </c>
      <c r="S217" t="s">
        <v>1308</v>
      </c>
      <c r="T217" t="s">
        <v>1308</v>
      </c>
      <c r="U217" t="s">
        <v>1308</v>
      </c>
      <c r="V217" t="s">
        <v>1308</v>
      </c>
    </row>
    <row r="218" spans="1:22">
      <c r="A218" t="s">
        <v>1138</v>
      </c>
      <c r="B218" s="17" t="str">
        <f>VLOOKUP(A218,'Planning Periods'!$E$2:$N$540,10,FALSE)</f>
        <v>10/15/2021 - 10/15/2029</v>
      </c>
      <c r="C218" s="92">
        <v>2017</v>
      </c>
      <c r="D218" s="92" t="str">
        <f t="shared" si="3"/>
        <v>Bradbury 2017</v>
      </c>
      <c r="E218" t="s">
        <v>1308</v>
      </c>
      <c r="F218" t="s">
        <v>1308</v>
      </c>
      <c r="G218" t="s">
        <v>1308</v>
      </c>
      <c r="H218" t="s">
        <v>1308</v>
      </c>
      <c r="J218" t="s">
        <v>1308</v>
      </c>
      <c r="K218" t="s">
        <v>1308</v>
      </c>
      <c r="L218" t="s">
        <v>1308</v>
      </c>
      <c r="M218" t="s">
        <v>1308</v>
      </c>
      <c r="O218" t="s">
        <v>1308</v>
      </c>
      <c r="P218" t="s">
        <v>1308</v>
      </c>
      <c r="R218" t="s">
        <v>1308</v>
      </c>
      <c r="S218" t="s">
        <v>1308</v>
      </c>
      <c r="T218" t="s">
        <v>1308</v>
      </c>
      <c r="U218" t="s">
        <v>1308</v>
      </c>
      <c r="V218" t="s">
        <v>1308</v>
      </c>
    </row>
    <row r="219" spans="1:22">
      <c r="A219" s="93" t="s">
        <v>1107</v>
      </c>
      <c r="B219" s="17"/>
      <c r="C219" s="92">
        <v>2013</v>
      </c>
      <c r="D219" s="92" t="str">
        <f t="shared" si="3"/>
        <v>Brawley 2013</v>
      </c>
      <c r="E219" t="s">
        <v>1308</v>
      </c>
      <c r="F219" t="s">
        <v>1308</v>
      </c>
      <c r="G219" t="s">
        <v>1308</v>
      </c>
      <c r="H219" t="s">
        <v>1308</v>
      </c>
      <c r="J219" t="s">
        <v>1308</v>
      </c>
      <c r="K219" t="s">
        <v>1308</v>
      </c>
      <c r="L219" t="s">
        <v>1308</v>
      </c>
      <c r="M219" t="s">
        <v>1308</v>
      </c>
      <c r="O219" t="s">
        <v>1308</v>
      </c>
      <c r="P219" t="s">
        <v>1308</v>
      </c>
      <c r="R219" t="s">
        <v>1308</v>
      </c>
      <c r="S219" t="s">
        <v>1308</v>
      </c>
      <c r="T219" t="s">
        <v>1308</v>
      </c>
      <c r="U219" t="s">
        <v>1308</v>
      </c>
      <c r="V219" t="s">
        <v>1308</v>
      </c>
    </row>
    <row r="220" spans="1:22">
      <c r="A220" s="93" t="s">
        <v>1107</v>
      </c>
      <c r="B220" s="17" t="str">
        <f>VLOOKUP(A220,'Planning Periods'!$E$2:$N$540,10,FALSE)</f>
        <v>10/15/2021 - 10/15/2029</v>
      </c>
      <c r="C220" s="92">
        <v>2014</v>
      </c>
      <c r="D220" s="92" t="str">
        <f t="shared" si="3"/>
        <v>Brawley 2014</v>
      </c>
      <c r="E220" s="92">
        <v>756</v>
      </c>
      <c r="F220" s="366">
        <v>8</v>
      </c>
      <c r="G220" s="92">
        <v>8</v>
      </c>
      <c r="H220" s="92">
        <v>0</v>
      </c>
      <c r="I220" s="91"/>
      <c r="J220" s="92">
        <v>511</v>
      </c>
      <c r="K220" s="366">
        <v>5</v>
      </c>
      <c r="L220" s="92">
        <v>5</v>
      </c>
      <c r="M220" s="92">
        <v>0</v>
      </c>
      <c r="N220" s="91"/>
      <c r="O220" s="92">
        <v>494</v>
      </c>
      <c r="P220" s="92">
        <v>0</v>
      </c>
      <c r="Q220" s="91"/>
      <c r="R220" s="92">
        <v>1326</v>
      </c>
      <c r="S220" s="92">
        <v>6</v>
      </c>
      <c r="T220" s="91">
        <v>0</v>
      </c>
      <c r="U220" s="92">
        <v>3087</v>
      </c>
      <c r="V220" s="92">
        <v>19</v>
      </c>
    </row>
    <row r="221" spans="1:22">
      <c r="A221" s="93" t="s">
        <v>1107</v>
      </c>
      <c r="B221" s="17" t="str">
        <f>VLOOKUP(A221,'Planning Periods'!$E$2:$N$540,10,FALSE)</f>
        <v>10/15/2021 - 10/15/2029</v>
      </c>
      <c r="C221" s="92">
        <v>2015</v>
      </c>
      <c r="D221" s="92" t="str">
        <f t="shared" si="3"/>
        <v>Brawley 2015</v>
      </c>
      <c r="E221" s="92">
        <v>756</v>
      </c>
      <c r="F221" s="366">
        <v>20</v>
      </c>
      <c r="G221" s="92">
        <v>20</v>
      </c>
      <c r="H221" s="92">
        <v>0</v>
      </c>
      <c r="I221" s="91"/>
      <c r="J221" s="92">
        <v>511</v>
      </c>
      <c r="K221" s="366">
        <v>27</v>
      </c>
      <c r="L221" s="92">
        <v>27</v>
      </c>
      <c r="M221" s="92">
        <v>0</v>
      </c>
      <c r="N221" s="91"/>
      <c r="O221" s="92">
        <v>494</v>
      </c>
      <c r="P221" s="92">
        <v>0</v>
      </c>
      <c r="Q221" s="91"/>
      <c r="R221" s="92">
        <v>1326</v>
      </c>
      <c r="S221" s="92">
        <v>0</v>
      </c>
      <c r="T221" s="91">
        <v>0</v>
      </c>
      <c r="U221" s="92">
        <v>3087</v>
      </c>
      <c r="V221" s="92">
        <v>47</v>
      </c>
    </row>
    <row r="222" spans="1:22">
      <c r="A222" s="93" t="s">
        <v>1107</v>
      </c>
      <c r="B222" s="17" t="str">
        <f>VLOOKUP(A222,'Planning Periods'!$E$2:$N$540,10,FALSE)</f>
        <v>10/15/2021 - 10/15/2029</v>
      </c>
      <c r="C222" s="92">
        <v>2016</v>
      </c>
      <c r="D222" s="92" t="str">
        <f t="shared" si="3"/>
        <v>Brawley 2016</v>
      </c>
      <c r="E222" s="92">
        <v>756</v>
      </c>
      <c r="F222" s="366">
        <v>5</v>
      </c>
      <c r="G222" s="92">
        <v>5</v>
      </c>
      <c r="H222" s="92">
        <v>0</v>
      </c>
      <c r="I222" s="91"/>
      <c r="J222" s="92">
        <v>511</v>
      </c>
      <c r="K222" s="366">
        <v>7</v>
      </c>
      <c r="L222" s="92">
        <v>7</v>
      </c>
      <c r="M222" s="92">
        <v>0</v>
      </c>
      <c r="N222" s="91"/>
      <c r="O222" s="92">
        <v>494</v>
      </c>
      <c r="P222" s="92">
        <v>54</v>
      </c>
      <c r="Q222" s="91"/>
      <c r="R222" s="92">
        <v>1326</v>
      </c>
      <c r="S222" s="92">
        <v>0</v>
      </c>
      <c r="T222" s="91">
        <v>0</v>
      </c>
      <c r="U222" s="92">
        <v>3087</v>
      </c>
      <c r="V222" s="92">
        <v>66</v>
      </c>
    </row>
    <row r="223" spans="1:22">
      <c r="A223" s="93" t="s">
        <v>1107</v>
      </c>
      <c r="B223" s="17" t="str">
        <f>VLOOKUP(A223,'Planning Periods'!$E$2:$N$540,10,FALSE)</f>
        <v>10/15/2021 - 10/15/2029</v>
      </c>
      <c r="C223" s="92">
        <v>2017</v>
      </c>
      <c r="D223" s="92" t="str">
        <f t="shared" si="3"/>
        <v>Brawley 2017</v>
      </c>
      <c r="E223" s="92">
        <v>756</v>
      </c>
      <c r="F223" s="366">
        <v>6</v>
      </c>
      <c r="G223" s="92">
        <v>4</v>
      </c>
      <c r="H223" s="92">
        <v>2</v>
      </c>
      <c r="I223" s="91"/>
      <c r="J223" s="92">
        <v>511</v>
      </c>
      <c r="K223" s="366">
        <v>14</v>
      </c>
      <c r="L223" s="92">
        <v>12</v>
      </c>
      <c r="M223" s="92">
        <v>2</v>
      </c>
      <c r="N223" s="91"/>
      <c r="O223" s="92">
        <v>494</v>
      </c>
      <c r="P223" s="92">
        <v>40</v>
      </c>
      <c r="Q223" s="91"/>
      <c r="R223" s="92">
        <v>1326</v>
      </c>
      <c r="S223" s="92">
        <v>3</v>
      </c>
      <c r="T223" s="91">
        <v>2</v>
      </c>
      <c r="U223" s="92">
        <v>3087</v>
      </c>
      <c r="V223" s="92">
        <v>63</v>
      </c>
    </row>
    <row r="224" spans="1:22">
      <c r="A224" s="93" t="s">
        <v>1108</v>
      </c>
      <c r="B224" s="17"/>
      <c r="C224" s="92">
        <v>2013</v>
      </c>
      <c r="D224" s="92" t="str">
        <f t="shared" si="3"/>
        <v>Brea 2013</v>
      </c>
      <c r="E224" s="92" t="s">
        <v>1308</v>
      </c>
      <c r="F224" s="366" t="s">
        <v>1308</v>
      </c>
      <c r="G224" s="92" t="s">
        <v>1308</v>
      </c>
      <c r="H224" s="92" t="s">
        <v>1308</v>
      </c>
      <c r="I224" s="91"/>
      <c r="J224" s="92" t="s">
        <v>1308</v>
      </c>
      <c r="K224" s="366" t="s">
        <v>1308</v>
      </c>
      <c r="L224" s="92" t="s">
        <v>1308</v>
      </c>
      <c r="M224" s="92" t="s">
        <v>1308</v>
      </c>
      <c r="N224" s="91"/>
      <c r="O224" s="92" t="s">
        <v>1308</v>
      </c>
      <c r="P224" s="92" t="s">
        <v>1308</v>
      </c>
      <c r="Q224" s="91"/>
      <c r="R224" s="92" t="s">
        <v>1308</v>
      </c>
      <c r="S224" s="92" t="s">
        <v>1308</v>
      </c>
      <c r="T224" s="91" t="s">
        <v>1308</v>
      </c>
      <c r="U224" s="92" t="s">
        <v>1308</v>
      </c>
      <c r="V224" s="92" t="s">
        <v>1308</v>
      </c>
    </row>
    <row r="225" spans="1:22">
      <c r="A225" s="93" t="s">
        <v>1108</v>
      </c>
      <c r="B225" s="17" t="str">
        <f>VLOOKUP(A225,'Planning Periods'!$E$2:$N$540,10,FALSE)</f>
        <v>10/15/2021 - 10/15/2029</v>
      </c>
      <c r="C225" s="92">
        <v>2014</v>
      </c>
      <c r="D225" s="92" t="str">
        <f t="shared" si="3"/>
        <v>Brea 2014</v>
      </c>
      <c r="E225" s="92">
        <v>426</v>
      </c>
      <c r="F225" s="366">
        <v>0</v>
      </c>
      <c r="G225" s="92">
        <v>0</v>
      </c>
      <c r="H225" s="92">
        <v>0</v>
      </c>
      <c r="I225" s="91"/>
      <c r="J225" s="92">
        <v>305</v>
      </c>
      <c r="K225" s="366">
        <v>0</v>
      </c>
      <c r="L225" s="92">
        <v>0</v>
      </c>
      <c r="M225" s="92">
        <v>0</v>
      </c>
      <c r="N225" s="91"/>
      <c r="O225" s="92">
        <v>335</v>
      </c>
      <c r="P225" s="92">
        <v>0</v>
      </c>
      <c r="Q225" s="91"/>
      <c r="R225" s="92">
        <v>785</v>
      </c>
      <c r="S225" s="92">
        <v>321</v>
      </c>
      <c r="T225" s="91">
        <v>0</v>
      </c>
      <c r="U225" s="92">
        <v>1851</v>
      </c>
      <c r="V225" s="92">
        <v>321</v>
      </c>
    </row>
    <row r="226" spans="1:22">
      <c r="A226" s="93" t="s">
        <v>1108</v>
      </c>
      <c r="B226" s="17" t="str">
        <f>VLOOKUP(A226,'Planning Periods'!$E$2:$N$540,10,FALSE)</f>
        <v>10/15/2021 - 10/15/2029</v>
      </c>
      <c r="C226" s="92">
        <v>2015</v>
      </c>
      <c r="D226" s="92" t="str">
        <f t="shared" si="3"/>
        <v>Brea 2015</v>
      </c>
      <c r="E226" s="92">
        <v>426</v>
      </c>
      <c r="F226" s="366">
        <v>0</v>
      </c>
      <c r="G226" s="92">
        <v>0</v>
      </c>
      <c r="H226" s="92">
        <v>0</v>
      </c>
      <c r="I226" s="91"/>
      <c r="J226" s="92">
        <v>305</v>
      </c>
      <c r="K226" s="366">
        <v>0</v>
      </c>
      <c r="L226" s="92">
        <v>0</v>
      </c>
      <c r="M226" s="92">
        <v>0</v>
      </c>
      <c r="N226" s="91"/>
      <c r="O226" s="92">
        <v>335</v>
      </c>
      <c r="P226" s="92">
        <v>0</v>
      </c>
      <c r="Q226" s="91"/>
      <c r="R226" s="92">
        <v>785</v>
      </c>
      <c r="S226" s="92">
        <v>461</v>
      </c>
      <c r="T226" s="91">
        <v>0</v>
      </c>
      <c r="U226" s="92">
        <v>1851</v>
      </c>
      <c r="V226" s="92">
        <v>461</v>
      </c>
    </row>
    <row r="227" spans="1:22">
      <c r="A227" s="93" t="s">
        <v>1108</v>
      </c>
      <c r="B227" s="17" t="str">
        <f>VLOOKUP(A227,'Planning Periods'!$E$2:$N$540,10,FALSE)</f>
        <v>10/15/2021 - 10/15/2029</v>
      </c>
      <c r="C227" s="92">
        <v>2016</v>
      </c>
      <c r="D227" s="92" t="str">
        <f t="shared" si="3"/>
        <v>Brea 2016</v>
      </c>
      <c r="E227" s="92">
        <v>426</v>
      </c>
      <c r="F227" s="366">
        <v>0</v>
      </c>
      <c r="G227" s="92">
        <v>0</v>
      </c>
      <c r="H227" s="92">
        <v>0</v>
      </c>
      <c r="I227" s="91"/>
      <c r="J227" s="92">
        <v>305</v>
      </c>
      <c r="K227" s="366">
        <v>0</v>
      </c>
      <c r="L227" s="92">
        <v>0</v>
      </c>
      <c r="M227" s="92">
        <v>0</v>
      </c>
      <c r="N227" s="91"/>
      <c r="O227" s="92">
        <v>335</v>
      </c>
      <c r="P227" s="92">
        <v>0</v>
      </c>
      <c r="Q227" s="91"/>
      <c r="R227" s="92">
        <v>785</v>
      </c>
      <c r="S227" s="92">
        <v>194</v>
      </c>
      <c r="T227" s="91">
        <v>0</v>
      </c>
      <c r="U227" s="92">
        <v>1851</v>
      </c>
      <c r="V227" s="92">
        <v>194</v>
      </c>
    </row>
    <row r="228" spans="1:22">
      <c r="A228" s="93" t="s">
        <v>1108</v>
      </c>
      <c r="B228" s="17" t="str">
        <f>VLOOKUP(A228,'Planning Periods'!$E$2:$N$540,10,FALSE)</f>
        <v>10/15/2021 - 10/15/2029</v>
      </c>
      <c r="C228" s="92">
        <v>2017</v>
      </c>
      <c r="D228" s="92" t="str">
        <f t="shared" si="3"/>
        <v>Brea 2017</v>
      </c>
      <c r="E228" s="92">
        <v>426</v>
      </c>
      <c r="F228" s="366">
        <v>0</v>
      </c>
      <c r="G228" s="92">
        <v>0</v>
      </c>
      <c r="H228" s="92">
        <v>0</v>
      </c>
      <c r="I228" s="91"/>
      <c r="J228" s="92">
        <v>305</v>
      </c>
      <c r="K228" s="366">
        <v>0</v>
      </c>
      <c r="L228" s="92">
        <v>0</v>
      </c>
      <c r="M228" s="92">
        <v>0</v>
      </c>
      <c r="N228" s="91"/>
      <c r="O228" s="92">
        <v>335</v>
      </c>
      <c r="P228" s="92">
        <v>21</v>
      </c>
      <c r="Q228" s="91"/>
      <c r="R228" s="92">
        <v>785</v>
      </c>
      <c r="S228" s="92">
        <v>435</v>
      </c>
      <c r="T228" s="91">
        <v>0</v>
      </c>
      <c r="U228" s="92">
        <v>1851</v>
      </c>
      <c r="V228" s="92">
        <v>456</v>
      </c>
    </row>
    <row r="229" spans="1:22">
      <c r="A229" s="93" t="s">
        <v>1153</v>
      </c>
      <c r="B229" s="17" t="str">
        <f>VLOOKUP(A229,'Planning Periods'!$E$2:$N$540,10,FALSE)</f>
        <v>01/31/2023 - 01/31/2031</v>
      </c>
      <c r="C229" s="92">
        <v>2014</v>
      </c>
      <c r="D229" s="92" t="str">
        <f t="shared" si="3"/>
        <v>Brentwood 2014</v>
      </c>
      <c r="E229" s="92">
        <v>234</v>
      </c>
      <c r="F229" s="366">
        <v>1</v>
      </c>
      <c r="G229" s="92">
        <v>1</v>
      </c>
      <c r="H229" s="92">
        <v>0</v>
      </c>
      <c r="I229" s="91"/>
      <c r="J229" s="92">
        <v>124</v>
      </c>
      <c r="K229" s="366">
        <v>2</v>
      </c>
      <c r="L229" s="92">
        <v>2</v>
      </c>
      <c r="M229" s="92">
        <v>0</v>
      </c>
      <c r="N229" s="91"/>
      <c r="O229" s="92">
        <v>123</v>
      </c>
      <c r="P229" s="92">
        <v>5</v>
      </c>
      <c r="Q229" s="91"/>
      <c r="R229" s="92">
        <v>279</v>
      </c>
      <c r="S229" s="92">
        <v>415</v>
      </c>
      <c r="T229" s="91">
        <v>0</v>
      </c>
      <c r="U229" s="92">
        <v>760</v>
      </c>
      <c r="V229" s="92">
        <v>423</v>
      </c>
    </row>
    <row r="230" spans="1:22">
      <c r="A230" s="93" t="s">
        <v>1153</v>
      </c>
      <c r="B230" s="17" t="str">
        <f>VLOOKUP(A230,'Planning Periods'!$E$2:$N$540,10,FALSE)</f>
        <v>01/31/2023 - 01/31/2031</v>
      </c>
      <c r="C230" s="92">
        <v>2015</v>
      </c>
      <c r="D230" s="92" t="str">
        <f t="shared" si="3"/>
        <v>Brentwood 2015</v>
      </c>
      <c r="E230" s="92">
        <v>234</v>
      </c>
      <c r="F230" s="366">
        <v>0</v>
      </c>
      <c r="G230" s="92">
        <v>0</v>
      </c>
      <c r="H230" s="92">
        <v>0</v>
      </c>
      <c r="I230" s="91"/>
      <c r="J230" s="92">
        <v>124</v>
      </c>
      <c r="K230" s="366">
        <v>5</v>
      </c>
      <c r="L230" s="92">
        <v>5</v>
      </c>
      <c r="M230" s="92">
        <v>0</v>
      </c>
      <c r="N230" s="91"/>
      <c r="O230" s="92">
        <v>123</v>
      </c>
      <c r="P230" s="92">
        <v>0</v>
      </c>
      <c r="Q230" s="91"/>
      <c r="R230" s="92">
        <v>279</v>
      </c>
      <c r="S230" s="92">
        <v>449</v>
      </c>
      <c r="T230" s="91">
        <v>0</v>
      </c>
      <c r="U230" s="92">
        <v>760</v>
      </c>
      <c r="V230" s="92">
        <v>454</v>
      </c>
    </row>
    <row r="231" spans="1:22">
      <c r="A231" s="93" t="s">
        <v>1153</v>
      </c>
      <c r="B231" s="17" t="str">
        <f>VLOOKUP(A231,'Planning Periods'!$E$2:$N$540,10,FALSE)</f>
        <v>01/31/2023 - 01/31/2031</v>
      </c>
      <c r="C231" s="92">
        <v>2016</v>
      </c>
      <c r="D231" s="92" t="str">
        <f t="shared" si="3"/>
        <v>Brentwood 2016</v>
      </c>
      <c r="E231" s="92">
        <v>234</v>
      </c>
      <c r="F231" s="366">
        <v>0</v>
      </c>
      <c r="G231" s="92">
        <v>0</v>
      </c>
      <c r="H231" s="92">
        <v>0</v>
      </c>
      <c r="I231" s="91"/>
      <c r="J231" s="92">
        <v>124</v>
      </c>
      <c r="K231" s="366">
        <v>3</v>
      </c>
      <c r="L231" s="92">
        <v>3</v>
      </c>
      <c r="M231" s="92">
        <v>0</v>
      </c>
      <c r="N231" s="91"/>
      <c r="O231" s="92">
        <v>123</v>
      </c>
      <c r="P231" s="92">
        <v>0</v>
      </c>
      <c r="Q231" s="91"/>
      <c r="R231" s="92">
        <v>279</v>
      </c>
      <c r="S231" s="92">
        <v>540</v>
      </c>
      <c r="T231" s="91">
        <v>0</v>
      </c>
      <c r="U231" s="92">
        <v>760</v>
      </c>
      <c r="V231" s="92">
        <v>543</v>
      </c>
    </row>
    <row r="232" spans="1:22">
      <c r="A232" s="93" t="s">
        <v>1153</v>
      </c>
      <c r="B232" s="17" t="str">
        <f>VLOOKUP(A232,'Planning Periods'!$E$2:$N$540,10,FALSE)</f>
        <v>01/31/2023 - 01/31/2031</v>
      </c>
      <c r="C232" s="92">
        <v>2017</v>
      </c>
      <c r="D232" s="92" t="str">
        <f t="shared" si="3"/>
        <v>Brentwood 2017</v>
      </c>
      <c r="E232" s="92">
        <v>234</v>
      </c>
      <c r="F232" s="366">
        <v>2</v>
      </c>
      <c r="G232" s="92">
        <v>2</v>
      </c>
      <c r="H232" s="92">
        <v>0</v>
      </c>
      <c r="I232" s="91"/>
      <c r="J232" s="92">
        <v>124</v>
      </c>
      <c r="K232" s="366">
        <v>0</v>
      </c>
      <c r="L232" s="92">
        <v>0</v>
      </c>
      <c r="M232" s="92">
        <v>0</v>
      </c>
      <c r="N232" s="91"/>
      <c r="O232" s="92">
        <v>123</v>
      </c>
      <c r="P232" s="92">
        <v>1</v>
      </c>
      <c r="Q232" s="91"/>
      <c r="R232" s="92">
        <v>279</v>
      </c>
      <c r="S232" s="92">
        <v>503</v>
      </c>
      <c r="T232" s="91">
        <v>0</v>
      </c>
      <c r="U232" s="92">
        <v>760</v>
      </c>
      <c r="V232" s="92">
        <v>506</v>
      </c>
    </row>
    <row r="233" spans="1:22">
      <c r="A233" s="93" t="s">
        <v>1161</v>
      </c>
      <c r="B233" s="17" t="str">
        <f>VLOOKUP(A233,'Planning Periods'!$E$2:$N$540,10,FALSE)</f>
        <v>01/31/2023 - 01/31/2031</v>
      </c>
      <c r="C233" s="92">
        <v>2014</v>
      </c>
      <c r="D233" s="92" t="str">
        <f t="shared" si="3"/>
        <v>Brisbane 2014</v>
      </c>
      <c r="E233" s="92">
        <v>25</v>
      </c>
      <c r="F233" s="366">
        <v>0</v>
      </c>
      <c r="G233" s="92">
        <v>0</v>
      </c>
      <c r="H233" s="92">
        <v>0</v>
      </c>
      <c r="I233" s="91"/>
      <c r="J233" s="92">
        <v>13</v>
      </c>
      <c r="K233" s="366">
        <v>0</v>
      </c>
      <c r="L233" s="92">
        <v>0</v>
      </c>
      <c r="M233" s="92">
        <v>0</v>
      </c>
      <c r="N233" s="91"/>
      <c r="O233" s="92">
        <v>15</v>
      </c>
      <c r="P233" s="92">
        <v>1</v>
      </c>
      <c r="Q233" s="91"/>
      <c r="R233" s="92">
        <v>30</v>
      </c>
      <c r="S233" s="92">
        <v>38</v>
      </c>
      <c r="T233" s="91">
        <v>0</v>
      </c>
      <c r="U233" s="92">
        <v>83</v>
      </c>
      <c r="V233" s="92">
        <v>39</v>
      </c>
    </row>
    <row r="234" spans="1:22">
      <c r="A234" s="93" t="s">
        <v>1161</v>
      </c>
      <c r="B234" s="17" t="str">
        <f>VLOOKUP(A234,'Planning Periods'!$E$2:$N$540,10,FALSE)</f>
        <v>01/31/2023 - 01/31/2031</v>
      </c>
      <c r="C234" s="92">
        <v>2015</v>
      </c>
      <c r="D234" s="92" t="str">
        <f t="shared" si="3"/>
        <v>Brisbane 2015</v>
      </c>
      <c r="E234" s="92">
        <v>25</v>
      </c>
      <c r="F234" s="366">
        <v>0</v>
      </c>
      <c r="G234" s="92">
        <v>0</v>
      </c>
      <c r="H234" s="92">
        <v>0</v>
      </c>
      <c r="I234" s="91"/>
      <c r="J234" s="92">
        <v>13</v>
      </c>
      <c r="K234" s="366">
        <v>0</v>
      </c>
      <c r="L234" s="92">
        <v>0</v>
      </c>
      <c r="M234" s="92">
        <v>0</v>
      </c>
      <c r="N234" s="91"/>
      <c r="O234" s="92">
        <v>15</v>
      </c>
      <c r="P234" s="92">
        <v>1</v>
      </c>
      <c r="Q234" s="91"/>
      <c r="R234" s="92">
        <v>30</v>
      </c>
      <c r="S234" s="92">
        <v>2</v>
      </c>
      <c r="T234" s="91">
        <v>0</v>
      </c>
      <c r="U234" s="92">
        <v>83</v>
      </c>
      <c r="V234" s="92">
        <v>3</v>
      </c>
    </row>
    <row r="235" spans="1:22">
      <c r="A235" s="93" t="s">
        <v>1161</v>
      </c>
      <c r="B235" s="17" t="str">
        <f>VLOOKUP(A235,'Planning Periods'!$E$2:$N$540,10,FALSE)</f>
        <v>01/31/2023 - 01/31/2031</v>
      </c>
      <c r="C235" s="92">
        <v>2016</v>
      </c>
      <c r="D235" s="92" t="str">
        <f t="shared" si="3"/>
        <v>Brisbane 2016</v>
      </c>
      <c r="E235" s="92">
        <v>25</v>
      </c>
      <c r="F235" s="366">
        <v>0</v>
      </c>
      <c r="G235" s="92">
        <v>0</v>
      </c>
      <c r="H235" s="92">
        <v>0</v>
      </c>
      <c r="I235" s="91"/>
      <c r="J235" s="92">
        <v>13</v>
      </c>
      <c r="K235" s="366">
        <v>0</v>
      </c>
      <c r="L235" s="92">
        <v>0</v>
      </c>
      <c r="M235" s="92">
        <v>0</v>
      </c>
      <c r="N235" s="91"/>
      <c r="O235" s="92">
        <v>15</v>
      </c>
      <c r="P235" s="92">
        <v>3</v>
      </c>
      <c r="Q235" s="91"/>
      <c r="R235" s="92">
        <v>30</v>
      </c>
      <c r="S235" s="92">
        <v>4</v>
      </c>
      <c r="T235" s="91">
        <v>0</v>
      </c>
      <c r="U235" s="92">
        <v>83</v>
      </c>
      <c r="V235" s="92">
        <v>7</v>
      </c>
    </row>
    <row r="236" spans="1:22">
      <c r="A236" s="93" t="s">
        <v>1161</v>
      </c>
      <c r="B236" s="17" t="str">
        <f>VLOOKUP(A236,'Planning Periods'!$E$2:$N$540,10,FALSE)</f>
        <v>01/31/2023 - 01/31/2031</v>
      </c>
      <c r="C236" s="92">
        <v>2017</v>
      </c>
      <c r="D236" s="92" t="str">
        <f t="shared" si="3"/>
        <v>Brisbane 2017</v>
      </c>
      <c r="E236" s="92">
        <v>25</v>
      </c>
      <c r="F236" s="366">
        <v>0</v>
      </c>
      <c r="G236" s="92">
        <v>0</v>
      </c>
      <c r="H236" s="92">
        <v>0</v>
      </c>
      <c r="I236" s="91"/>
      <c r="J236" s="92">
        <v>13</v>
      </c>
      <c r="K236" s="366">
        <v>0</v>
      </c>
      <c r="L236" s="92">
        <v>0</v>
      </c>
      <c r="M236" s="92">
        <v>0</v>
      </c>
      <c r="N236" s="91"/>
      <c r="O236" s="92">
        <v>15</v>
      </c>
      <c r="P236" s="92">
        <v>3</v>
      </c>
      <c r="Q236" s="91"/>
      <c r="R236" s="92">
        <v>30</v>
      </c>
      <c r="S236" s="92">
        <v>4</v>
      </c>
      <c r="T236" s="91">
        <v>0</v>
      </c>
      <c r="U236" s="92">
        <v>83</v>
      </c>
      <c r="V236" s="92">
        <v>7</v>
      </c>
    </row>
    <row r="237" spans="1:22">
      <c r="A237" s="93" t="s">
        <v>1162</v>
      </c>
      <c r="B237" s="17" t="str">
        <f>VLOOKUP(A237,'Planning Periods'!$E$2:$N$540,10,FALSE)</f>
        <v>02/15/2023 - 02/15/2031</v>
      </c>
      <c r="C237" s="92">
        <v>2014</v>
      </c>
      <c r="D237" s="92" t="str">
        <f t="shared" si="3"/>
        <v>Buellton 2014</v>
      </c>
      <c r="E237" s="92">
        <v>66</v>
      </c>
      <c r="F237" s="366">
        <v>0</v>
      </c>
      <c r="G237" s="92">
        <v>0</v>
      </c>
      <c r="H237" s="92">
        <v>0</v>
      </c>
      <c r="I237" s="91"/>
      <c r="J237" s="92">
        <v>44</v>
      </c>
      <c r="K237" s="366">
        <v>0</v>
      </c>
      <c r="L237" s="92">
        <v>0</v>
      </c>
      <c r="M237" s="92">
        <v>0</v>
      </c>
      <c r="N237" s="91"/>
      <c r="O237" s="92">
        <v>41</v>
      </c>
      <c r="P237" s="92">
        <v>0</v>
      </c>
      <c r="Q237" s="91"/>
      <c r="R237" s="92">
        <v>124</v>
      </c>
      <c r="S237" s="92">
        <v>0</v>
      </c>
      <c r="T237" s="91">
        <v>0</v>
      </c>
      <c r="U237" s="92">
        <v>275</v>
      </c>
      <c r="V237" s="92">
        <v>0</v>
      </c>
    </row>
    <row r="238" spans="1:22">
      <c r="A238" s="93" t="s">
        <v>1162</v>
      </c>
      <c r="B238" s="17" t="str">
        <f>VLOOKUP(A238,'Planning Periods'!$E$2:$N$540,10,FALSE)</f>
        <v>02/15/2023 - 02/15/2031</v>
      </c>
      <c r="C238" s="92">
        <v>2015</v>
      </c>
      <c r="D238" s="92" t="str">
        <f t="shared" si="3"/>
        <v>Buellton 2015</v>
      </c>
      <c r="E238" s="92">
        <v>66</v>
      </c>
      <c r="F238" s="366">
        <v>5</v>
      </c>
      <c r="G238" s="92">
        <v>5</v>
      </c>
      <c r="H238" s="92">
        <v>0</v>
      </c>
      <c r="I238" s="91"/>
      <c r="J238" s="92">
        <v>44</v>
      </c>
      <c r="K238" s="366">
        <v>4</v>
      </c>
      <c r="L238" s="92">
        <v>4</v>
      </c>
      <c r="M238" s="92">
        <v>0</v>
      </c>
      <c r="N238" s="91"/>
      <c r="O238" s="92">
        <v>41</v>
      </c>
      <c r="P238" s="92">
        <v>60</v>
      </c>
      <c r="Q238" s="91"/>
      <c r="R238" s="92">
        <v>124</v>
      </c>
      <c r="S238" s="92">
        <v>0</v>
      </c>
      <c r="T238" s="91">
        <v>0</v>
      </c>
      <c r="U238" s="92">
        <v>275</v>
      </c>
      <c r="V238" s="92">
        <v>69</v>
      </c>
    </row>
    <row r="239" spans="1:22">
      <c r="A239" s="93" t="s">
        <v>1162</v>
      </c>
      <c r="B239" s="17" t="str">
        <f>VLOOKUP(A239,'Planning Periods'!$E$2:$N$540,10,FALSE)</f>
        <v>02/15/2023 - 02/15/2031</v>
      </c>
      <c r="C239" s="92">
        <v>2016</v>
      </c>
      <c r="D239" s="92" t="str">
        <f t="shared" si="3"/>
        <v>Buellton 2016</v>
      </c>
      <c r="E239" s="92">
        <v>66</v>
      </c>
      <c r="F239" s="366">
        <v>0</v>
      </c>
      <c r="G239" s="92">
        <v>0</v>
      </c>
      <c r="H239" s="92">
        <v>0</v>
      </c>
      <c r="I239" s="91"/>
      <c r="J239" s="92">
        <v>44</v>
      </c>
      <c r="K239" s="366">
        <v>0</v>
      </c>
      <c r="L239" s="92">
        <v>0</v>
      </c>
      <c r="M239" s="92">
        <v>0</v>
      </c>
      <c r="N239" s="91"/>
      <c r="O239" s="92">
        <v>41</v>
      </c>
      <c r="P239" s="92">
        <v>0</v>
      </c>
      <c r="Q239" s="91"/>
      <c r="R239" s="92">
        <v>124</v>
      </c>
      <c r="S239" s="92">
        <v>51</v>
      </c>
      <c r="T239" s="91">
        <v>0</v>
      </c>
      <c r="U239" s="92">
        <v>275</v>
      </c>
      <c r="V239" s="92">
        <v>51</v>
      </c>
    </row>
    <row r="240" spans="1:22">
      <c r="A240" s="93" t="s">
        <v>1162</v>
      </c>
      <c r="B240" s="17" t="str">
        <f>VLOOKUP(A240,'Planning Periods'!$E$2:$N$540,10,FALSE)</f>
        <v>02/15/2023 - 02/15/2031</v>
      </c>
      <c r="C240" s="92">
        <v>2017</v>
      </c>
      <c r="D240" s="92" t="str">
        <f t="shared" si="3"/>
        <v>Buellton 2017</v>
      </c>
      <c r="E240" s="92">
        <v>66</v>
      </c>
      <c r="F240" s="366">
        <v>0</v>
      </c>
      <c r="G240" s="92">
        <v>0</v>
      </c>
      <c r="H240" s="92">
        <v>0</v>
      </c>
      <c r="I240" s="91"/>
      <c r="J240" s="92">
        <v>44</v>
      </c>
      <c r="K240" s="366">
        <v>0</v>
      </c>
      <c r="L240" s="92">
        <v>0</v>
      </c>
      <c r="M240" s="92">
        <v>0</v>
      </c>
      <c r="N240" s="91"/>
      <c r="O240" s="92">
        <v>41</v>
      </c>
      <c r="P240" s="92">
        <v>1</v>
      </c>
      <c r="Q240" s="91"/>
      <c r="R240" s="92">
        <v>124</v>
      </c>
      <c r="S240" s="92">
        <v>38</v>
      </c>
      <c r="T240" s="91">
        <v>0</v>
      </c>
      <c r="U240" s="92">
        <v>275</v>
      </c>
      <c r="V240" s="92">
        <v>39</v>
      </c>
    </row>
    <row r="241" spans="1:22">
      <c r="A241" s="93" t="s">
        <v>955</v>
      </c>
      <c r="B241" s="17"/>
      <c r="C241" s="92">
        <v>2013</v>
      </c>
      <c r="D241" s="92" t="str">
        <f t="shared" si="3"/>
        <v>Buena Park 2013</v>
      </c>
      <c r="E241" s="92">
        <v>76</v>
      </c>
      <c r="F241" s="366">
        <v>46</v>
      </c>
      <c r="G241" s="92">
        <v>46</v>
      </c>
      <c r="H241" s="92">
        <v>0</v>
      </c>
      <c r="I241" s="91"/>
      <c r="J241" s="92">
        <v>53</v>
      </c>
      <c r="K241" s="366">
        <v>24</v>
      </c>
      <c r="L241" s="92">
        <v>24</v>
      </c>
      <c r="M241" s="92">
        <v>0</v>
      </c>
      <c r="N241" s="91"/>
      <c r="O241" s="92">
        <v>62</v>
      </c>
      <c r="P241" s="92">
        <v>0</v>
      </c>
      <c r="Q241" s="91"/>
      <c r="R241" s="92">
        <v>148</v>
      </c>
      <c r="S241" s="92">
        <v>0</v>
      </c>
      <c r="T241" s="91">
        <v>0</v>
      </c>
      <c r="U241" s="92">
        <v>339</v>
      </c>
      <c r="V241" s="92">
        <v>70</v>
      </c>
    </row>
    <row r="242" spans="1:22">
      <c r="A242" s="93" t="s">
        <v>955</v>
      </c>
      <c r="B242" s="17" t="str">
        <f>VLOOKUP(A242,'Planning Periods'!$E$2:$N$540,10,FALSE)</f>
        <v>10/15/2021 - 10/15/2029</v>
      </c>
      <c r="C242" s="92">
        <v>2014</v>
      </c>
      <c r="D242" s="92" t="str">
        <f t="shared" si="3"/>
        <v>Buena Park 2014</v>
      </c>
      <c r="E242" s="92">
        <v>76</v>
      </c>
      <c r="F242" s="366">
        <v>21</v>
      </c>
      <c r="G242" s="92">
        <v>21</v>
      </c>
      <c r="H242" s="92">
        <v>0</v>
      </c>
      <c r="I242" s="91"/>
      <c r="J242" s="92">
        <v>53</v>
      </c>
      <c r="K242" s="366">
        <v>49</v>
      </c>
      <c r="L242" s="92">
        <v>49</v>
      </c>
      <c r="M242" s="92">
        <v>0</v>
      </c>
      <c r="N242" s="91"/>
      <c r="O242" s="92">
        <v>62</v>
      </c>
      <c r="P242" s="92">
        <v>0</v>
      </c>
      <c r="Q242" s="91"/>
      <c r="R242" s="92">
        <v>148</v>
      </c>
      <c r="S242" s="92">
        <v>0</v>
      </c>
      <c r="T242" s="91">
        <v>0</v>
      </c>
      <c r="U242" s="92">
        <v>339</v>
      </c>
      <c r="V242" s="92">
        <v>70</v>
      </c>
    </row>
    <row r="243" spans="1:22">
      <c r="A243" s="93" t="s">
        <v>955</v>
      </c>
      <c r="B243" s="17" t="str">
        <f>VLOOKUP(A243,'Planning Periods'!$E$2:$N$540,10,FALSE)</f>
        <v>10/15/2021 - 10/15/2029</v>
      </c>
      <c r="C243" s="92">
        <v>2015</v>
      </c>
      <c r="D243" s="92" t="str">
        <f t="shared" si="3"/>
        <v>Buena Park 2015</v>
      </c>
      <c r="E243" s="92">
        <v>76</v>
      </c>
      <c r="F243" s="366">
        <v>0</v>
      </c>
      <c r="G243" s="92">
        <v>0</v>
      </c>
      <c r="H243" s="92">
        <v>0</v>
      </c>
      <c r="I243" s="91"/>
      <c r="J243" s="92">
        <v>53</v>
      </c>
      <c r="K243" s="366">
        <v>0</v>
      </c>
      <c r="L243" s="92">
        <v>0</v>
      </c>
      <c r="M243" s="92">
        <v>0</v>
      </c>
      <c r="N243" s="91"/>
      <c r="O243" s="92">
        <v>62</v>
      </c>
      <c r="P243" s="92">
        <v>72</v>
      </c>
      <c r="Q243" s="91"/>
      <c r="R243" s="92">
        <v>148</v>
      </c>
      <c r="S243" s="92">
        <v>65</v>
      </c>
      <c r="T243" s="91">
        <v>0</v>
      </c>
      <c r="U243" s="92">
        <v>339</v>
      </c>
      <c r="V243" s="92">
        <v>137</v>
      </c>
    </row>
    <row r="244" spans="1:22">
      <c r="A244" s="93" t="s">
        <v>955</v>
      </c>
      <c r="B244" s="17" t="str">
        <f>VLOOKUP(A244,'Planning Periods'!$E$2:$N$540,10,FALSE)</f>
        <v>10/15/2021 - 10/15/2029</v>
      </c>
      <c r="C244" s="92">
        <v>2016</v>
      </c>
      <c r="D244" s="92" t="str">
        <f t="shared" si="3"/>
        <v>Buena Park 2016</v>
      </c>
      <c r="E244" s="92">
        <v>76</v>
      </c>
      <c r="F244" s="366">
        <v>0</v>
      </c>
      <c r="G244" s="92">
        <v>0</v>
      </c>
      <c r="H244" s="92">
        <v>0</v>
      </c>
      <c r="I244" s="91"/>
      <c r="J244" s="92">
        <v>53</v>
      </c>
      <c r="K244" s="366">
        <v>0</v>
      </c>
      <c r="L244" s="92">
        <v>0</v>
      </c>
      <c r="M244" s="92">
        <v>0</v>
      </c>
      <c r="N244" s="91"/>
      <c r="O244" s="92">
        <v>62</v>
      </c>
      <c r="P244" s="92">
        <v>26</v>
      </c>
      <c r="Q244" s="91"/>
      <c r="R244" s="92">
        <v>148</v>
      </c>
      <c r="S244" s="92">
        <v>116</v>
      </c>
      <c r="T244" s="91">
        <v>0</v>
      </c>
      <c r="U244" s="92">
        <v>339</v>
      </c>
      <c r="V244" s="92">
        <v>142</v>
      </c>
    </row>
    <row r="245" spans="1:22">
      <c r="A245" s="93" t="s">
        <v>955</v>
      </c>
      <c r="B245" s="17" t="str">
        <f>VLOOKUP(A245,'Planning Periods'!$E$2:$N$540,10,FALSE)</f>
        <v>10/15/2021 - 10/15/2029</v>
      </c>
      <c r="C245" s="92">
        <v>2017</v>
      </c>
      <c r="D245" s="92" t="str">
        <f t="shared" si="3"/>
        <v>Buena Park 2017</v>
      </c>
      <c r="E245" s="92">
        <v>76</v>
      </c>
      <c r="F245" s="366">
        <v>0</v>
      </c>
      <c r="G245" s="92">
        <v>0</v>
      </c>
      <c r="H245" s="92">
        <v>0</v>
      </c>
      <c r="I245" s="91"/>
      <c r="J245" s="92">
        <v>53</v>
      </c>
      <c r="K245" s="366">
        <v>0</v>
      </c>
      <c r="L245" s="92">
        <v>0</v>
      </c>
      <c r="M245" s="92">
        <v>0</v>
      </c>
      <c r="N245" s="91"/>
      <c r="O245" s="92">
        <v>62</v>
      </c>
      <c r="P245" s="92">
        <v>83</v>
      </c>
      <c r="Q245" s="91"/>
      <c r="R245" s="92">
        <v>148</v>
      </c>
      <c r="S245" s="92">
        <v>0</v>
      </c>
      <c r="T245" s="91">
        <v>0</v>
      </c>
      <c r="U245" s="92">
        <v>339</v>
      </c>
      <c r="V245" s="92">
        <v>83</v>
      </c>
    </row>
    <row r="246" spans="1:22">
      <c r="A246" s="93" t="s">
        <v>1105</v>
      </c>
      <c r="B246" s="17"/>
      <c r="C246" s="92">
        <v>2013</v>
      </c>
      <c r="D246" s="92" t="str">
        <f t="shared" si="3"/>
        <v>Burbank 2013</v>
      </c>
      <c r="E246" s="92" t="s">
        <v>1308</v>
      </c>
      <c r="F246" s="366" t="s">
        <v>1308</v>
      </c>
      <c r="G246" s="92" t="s">
        <v>1308</v>
      </c>
      <c r="H246" s="92" t="s">
        <v>1308</v>
      </c>
      <c r="I246" s="91"/>
      <c r="J246" s="92" t="s">
        <v>1308</v>
      </c>
      <c r="K246" s="366" t="s">
        <v>1308</v>
      </c>
      <c r="L246" s="92" t="s">
        <v>1308</v>
      </c>
      <c r="M246" s="92" t="s">
        <v>1308</v>
      </c>
      <c r="N246" s="91"/>
      <c r="O246" s="92" t="s">
        <v>1308</v>
      </c>
      <c r="P246" s="92" t="s">
        <v>1308</v>
      </c>
      <c r="Q246" s="91"/>
      <c r="R246" s="92" t="s">
        <v>1308</v>
      </c>
      <c r="S246" s="92" t="s">
        <v>1308</v>
      </c>
      <c r="T246" s="91" t="s">
        <v>1308</v>
      </c>
      <c r="U246" s="92" t="s">
        <v>1308</v>
      </c>
      <c r="V246" s="92" t="s">
        <v>1308</v>
      </c>
    </row>
    <row r="247" spans="1:22">
      <c r="A247" s="93" t="s">
        <v>1105</v>
      </c>
      <c r="B247" s="17" t="str">
        <f>VLOOKUP(A247,'Planning Periods'!$E$2:$N$540,10,FALSE)</f>
        <v>10/15/2021 - 10/15/2029</v>
      </c>
      <c r="C247" s="92">
        <v>2014</v>
      </c>
      <c r="D247" s="92" t="str">
        <f t="shared" si="3"/>
        <v>Burbank 2014</v>
      </c>
      <c r="E247" s="92">
        <v>694</v>
      </c>
      <c r="F247" s="366">
        <v>0</v>
      </c>
      <c r="G247" s="92">
        <v>0</v>
      </c>
      <c r="H247" s="92">
        <v>0</v>
      </c>
      <c r="I247" s="91"/>
      <c r="J247" s="92">
        <v>413</v>
      </c>
      <c r="K247" s="366">
        <v>0</v>
      </c>
      <c r="L247" s="92">
        <v>0</v>
      </c>
      <c r="M247" s="92">
        <v>0</v>
      </c>
      <c r="N247" s="91"/>
      <c r="O247" s="92">
        <v>443</v>
      </c>
      <c r="P247" s="92">
        <v>0</v>
      </c>
      <c r="Q247" s="91"/>
      <c r="R247" s="92">
        <v>1134</v>
      </c>
      <c r="S247" s="92">
        <v>19</v>
      </c>
      <c r="T247" s="91">
        <v>0</v>
      </c>
      <c r="U247" s="92">
        <v>2684</v>
      </c>
      <c r="V247" s="92">
        <v>19</v>
      </c>
    </row>
    <row r="248" spans="1:22">
      <c r="A248" s="93" t="s">
        <v>1105</v>
      </c>
      <c r="B248" s="17" t="str">
        <f>VLOOKUP(A248,'Planning Periods'!$E$2:$N$540,10,FALSE)</f>
        <v>10/15/2021 - 10/15/2029</v>
      </c>
      <c r="C248" s="92">
        <v>2015</v>
      </c>
      <c r="D248" s="92" t="str">
        <f t="shared" si="3"/>
        <v>Burbank 2015</v>
      </c>
      <c r="E248" s="92">
        <v>694</v>
      </c>
      <c r="F248" s="366">
        <v>11</v>
      </c>
      <c r="G248" s="92">
        <v>11</v>
      </c>
      <c r="H248" s="92">
        <v>0</v>
      </c>
      <c r="I248" s="91"/>
      <c r="J248" s="92">
        <v>413</v>
      </c>
      <c r="K248" s="366">
        <v>0</v>
      </c>
      <c r="L248" s="92">
        <v>0</v>
      </c>
      <c r="M248" s="92">
        <v>0</v>
      </c>
      <c r="N248" s="91"/>
      <c r="O248" s="92">
        <v>443</v>
      </c>
      <c r="P248" s="92">
        <v>0</v>
      </c>
      <c r="Q248" s="91"/>
      <c r="R248" s="92">
        <v>1134</v>
      </c>
      <c r="S248" s="92">
        <v>14</v>
      </c>
      <c r="T248" s="91">
        <v>0</v>
      </c>
      <c r="U248" s="92">
        <v>2684</v>
      </c>
      <c r="V248" s="92">
        <v>25</v>
      </c>
    </row>
    <row r="249" spans="1:22">
      <c r="A249" s="93" t="s">
        <v>1105</v>
      </c>
      <c r="B249" s="17" t="str">
        <f>VLOOKUP(A249,'Planning Periods'!$E$2:$N$540,10,FALSE)</f>
        <v>10/15/2021 - 10/15/2029</v>
      </c>
      <c r="C249" s="92">
        <v>2016</v>
      </c>
      <c r="D249" s="92" t="str">
        <f t="shared" si="3"/>
        <v>Burbank 2016</v>
      </c>
      <c r="E249" s="92">
        <v>694</v>
      </c>
      <c r="F249" s="366">
        <v>0</v>
      </c>
      <c r="G249" s="92">
        <v>0</v>
      </c>
      <c r="H249" s="92">
        <v>0</v>
      </c>
      <c r="I249" s="91"/>
      <c r="J249" s="92">
        <v>413</v>
      </c>
      <c r="K249" s="366">
        <v>0</v>
      </c>
      <c r="L249" s="92">
        <v>0</v>
      </c>
      <c r="M249" s="92">
        <v>0</v>
      </c>
      <c r="N249" s="91"/>
      <c r="O249" s="92">
        <v>443</v>
      </c>
      <c r="P249" s="92">
        <v>0</v>
      </c>
      <c r="Q249" s="91"/>
      <c r="R249" s="92">
        <v>1134</v>
      </c>
      <c r="S249" s="92">
        <v>275</v>
      </c>
      <c r="T249" s="91">
        <v>0</v>
      </c>
      <c r="U249" s="92">
        <v>2684</v>
      </c>
      <c r="V249" s="92">
        <v>275</v>
      </c>
    </row>
    <row r="250" spans="1:22">
      <c r="A250" s="93" t="s">
        <v>1105</v>
      </c>
      <c r="B250" s="17" t="str">
        <f>VLOOKUP(A250,'Planning Periods'!$E$2:$N$540,10,FALSE)</f>
        <v>10/15/2021 - 10/15/2029</v>
      </c>
      <c r="C250" s="92">
        <v>2017</v>
      </c>
      <c r="D250" s="92" t="str">
        <f t="shared" si="3"/>
        <v>Burbank 2017</v>
      </c>
      <c r="E250" s="92">
        <v>694</v>
      </c>
      <c r="F250" s="366">
        <v>0</v>
      </c>
      <c r="G250" s="92">
        <v>0</v>
      </c>
      <c r="H250" s="92">
        <v>0</v>
      </c>
      <c r="I250" s="91"/>
      <c r="J250" s="92">
        <v>413</v>
      </c>
      <c r="K250" s="366">
        <v>0</v>
      </c>
      <c r="L250" s="92">
        <v>0</v>
      </c>
      <c r="M250" s="92">
        <v>0</v>
      </c>
      <c r="N250" s="91"/>
      <c r="O250" s="92">
        <v>443</v>
      </c>
      <c r="P250" s="92">
        <v>0</v>
      </c>
      <c r="Q250" s="91"/>
      <c r="R250" s="92">
        <v>1134</v>
      </c>
      <c r="S250" s="92">
        <v>17</v>
      </c>
      <c r="T250" s="91">
        <v>0</v>
      </c>
      <c r="U250" s="92">
        <v>2684</v>
      </c>
      <c r="V250" s="92">
        <v>17</v>
      </c>
    </row>
    <row r="251" spans="1:22">
      <c r="A251" s="93" t="s">
        <v>1160</v>
      </c>
      <c r="B251" s="17" t="str">
        <f>VLOOKUP(A251,'Planning Periods'!$E$2:$N$540,10,FALSE)</f>
        <v>01/31/2023 - 01/31/2031</v>
      </c>
      <c r="C251" s="92">
        <v>2014</v>
      </c>
      <c r="D251" s="92" t="str">
        <f t="shared" si="3"/>
        <v>Burlingame 2014</v>
      </c>
      <c r="E251" s="92">
        <v>276</v>
      </c>
      <c r="F251" s="366">
        <v>0</v>
      </c>
      <c r="G251" s="92">
        <v>0</v>
      </c>
      <c r="H251" s="92">
        <v>0</v>
      </c>
      <c r="I251" s="91"/>
      <c r="J251" s="92">
        <v>144</v>
      </c>
      <c r="K251" s="366">
        <v>0</v>
      </c>
      <c r="L251" s="92">
        <v>0</v>
      </c>
      <c r="M251" s="92">
        <v>0</v>
      </c>
      <c r="N251" s="91"/>
      <c r="O251" s="92">
        <v>155</v>
      </c>
      <c r="P251" s="92">
        <v>3</v>
      </c>
      <c r="Q251" s="91"/>
      <c r="R251" s="92">
        <v>288</v>
      </c>
      <c r="S251" s="92">
        <v>0</v>
      </c>
      <c r="T251" s="91">
        <v>0</v>
      </c>
      <c r="U251" s="92">
        <v>863</v>
      </c>
      <c r="V251" s="92">
        <v>3</v>
      </c>
    </row>
    <row r="252" spans="1:22">
      <c r="A252" s="93" t="s">
        <v>1160</v>
      </c>
      <c r="B252" s="17" t="str">
        <f>VLOOKUP(A252,'Planning Periods'!$E$2:$N$540,10,FALSE)</f>
        <v>01/31/2023 - 01/31/2031</v>
      </c>
      <c r="C252" s="92">
        <v>2015</v>
      </c>
      <c r="D252" s="92" t="str">
        <f t="shared" si="3"/>
        <v>Burlingame 2015</v>
      </c>
      <c r="E252" s="92">
        <v>276</v>
      </c>
      <c r="F252" s="366">
        <v>0</v>
      </c>
      <c r="G252" s="92">
        <v>0</v>
      </c>
      <c r="H252" s="92">
        <v>0</v>
      </c>
      <c r="I252" s="91"/>
      <c r="J252" s="92">
        <v>144</v>
      </c>
      <c r="K252" s="366">
        <v>0</v>
      </c>
      <c r="L252" s="92">
        <v>0</v>
      </c>
      <c r="M252" s="92">
        <v>0</v>
      </c>
      <c r="N252" s="91"/>
      <c r="O252" s="92">
        <v>155</v>
      </c>
      <c r="P252" s="92">
        <v>0</v>
      </c>
      <c r="Q252" s="91"/>
      <c r="R252" s="92">
        <v>288</v>
      </c>
      <c r="S252" s="92">
        <v>5</v>
      </c>
      <c r="T252" s="91">
        <v>0</v>
      </c>
      <c r="U252" s="92">
        <v>863</v>
      </c>
      <c r="V252" s="92">
        <v>5</v>
      </c>
    </row>
    <row r="253" spans="1:22">
      <c r="A253" s="93" t="s">
        <v>1160</v>
      </c>
      <c r="B253" s="17" t="str">
        <f>VLOOKUP(A253,'Planning Periods'!$E$2:$N$540,10,FALSE)</f>
        <v>01/31/2023 - 01/31/2031</v>
      </c>
      <c r="C253" s="92">
        <v>2016</v>
      </c>
      <c r="D253" s="92" t="str">
        <f t="shared" si="3"/>
        <v>Burlingame 2016</v>
      </c>
      <c r="E253" s="92">
        <v>276</v>
      </c>
      <c r="F253" s="366">
        <v>0</v>
      </c>
      <c r="G253" s="92">
        <v>0</v>
      </c>
      <c r="H253" s="92">
        <v>0</v>
      </c>
      <c r="I253" s="91"/>
      <c r="J253" s="92">
        <v>144</v>
      </c>
      <c r="K253" s="366">
        <v>0</v>
      </c>
      <c r="L253" s="92">
        <v>0</v>
      </c>
      <c r="M253" s="92">
        <v>0</v>
      </c>
      <c r="N253" s="91"/>
      <c r="O253" s="92">
        <v>155</v>
      </c>
      <c r="P253" s="92">
        <v>0</v>
      </c>
      <c r="Q253" s="91"/>
      <c r="R253" s="92">
        <v>288</v>
      </c>
      <c r="S253" s="92">
        <v>133</v>
      </c>
      <c r="T253" s="91">
        <v>0</v>
      </c>
      <c r="U253" s="92">
        <v>863</v>
      </c>
      <c r="V253" s="92">
        <v>133</v>
      </c>
    </row>
    <row r="254" spans="1:22">
      <c r="A254" s="93" t="s">
        <v>1160</v>
      </c>
      <c r="B254" s="17" t="str">
        <f>VLOOKUP(A254,'Planning Periods'!$E$2:$N$540,10,FALSE)</f>
        <v>01/31/2023 - 01/31/2031</v>
      </c>
      <c r="C254" s="92">
        <v>2017</v>
      </c>
      <c r="D254" s="92" t="str">
        <f t="shared" si="3"/>
        <v>Burlingame 2017</v>
      </c>
      <c r="E254" s="92">
        <v>276</v>
      </c>
      <c r="F254" s="366">
        <v>0</v>
      </c>
      <c r="G254" s="92">
        <v>0</v>
      </c>
      <c r="H254" s="92">
        <v>0</v>
      </c>
      <c r="I254" s="91"/>
      <c r="J254" s="92">
        <v>144</v>
      </c>
      <c r="K254" s="366">
        <v>0</v>
      </c>
      <c r="L254" s="92">
        <v>0</v>
      </c>
      <c r="M254" s="92">
        <v>0</v>
      </c>
      <c r="N254" s="91"/>
      <c r="O254" s="92">
        <v>155</v>
      </c>
      <c r="P254" s="92">
        <v>0</v>
      </c>
      <c r="Q254" s="91"/>
      <c r="R254" s="92">
        <v>288</v>
      </c>
      <c r="S254" s="92">
        <v>13</v>
      </c>
      <c r="T254" s="91">
        <v>0</v>
      </c>
      <c r="U254" s="92">
        <v>863</v>
      </c>
      <c r="V254" s="92">
        <v>13</v>
      </c>
    </row>
    <row r="255" spans="1:22">
      <c r="A255" s="93" t="s">
        <v>1109</v>
      </c>
      <c r="B255" s="17" t="str">
        <f>VLOOKUP(A255,'Planning Periods'!$E$2:$N$540,10,FALSE)</f>
        <v>06/15/2022 - 06/15/2030</v>
      </c>
      <c r="C255" s="92">
        <v>2014</v>
      </c>
      <c r="D255" s="92" t="str">
        <f t="shared" si="3"/>
        <v>Butte County - Unincorporated 2014</v>
      </c>
      <c r="E255" s="92" t="s">
        <v>1308</v>
      </c>
      <c r="F255" s="366" t="s">
        <v>1308</v>
      </c>
      <c r="G255" s="92" t="s">
        <v>1308</v>
      </c>
      <c r="H255" s="92" t="s">
        <v>1308</v>
      </c>
      <c r="I255" s="91"/>
      <c r="J255" s="92" t="s">
        <v>1308</v>
      </c>
      <c r="K255" s="366" t="s">
        <v>1308</v>
      </c>
      <c r="L255" s="92" t="s">
        <v>1308</v>
      </c>
      <c r="M255" s="92" t="s">
        <v>1308</v>
      </c>
      <c r="N255" s="91"/>
      <c r="O255" s="92" t="s">
        <v>1308</v>
      </c>
      <c r="P255" s="92" t="s">
        <v>1308</v>
      </c>
      <c r="Q255" s="91"/>
      <c r="R255" s="92" t="s">
        <v>1308</v>
      </c>
      <c r="S255" s="92" t="s">
        <v>1308</v>
      </c>
      <c r="T255" s="91" t="s">
        <v>1308</v>
      </c>
      <c r="U255" s="92" t="s">
        <v>1308</v>
      </c>
      <c r="V255" s="92" t="s">
        <v>1308</v>
      </c>
    </row>
    <row r="256" spans="1:22">
      <c r="A256" s="93" t="s">
        <v>1109</v>
      </c>
      <c r="B256" s="17" t="str">
        <f>VLOOKUP(A256,'Planning Periods'!$E$2:$N$540,10,FALSE)</f>
        <v>06/15/2022 - 06/15/2030</v>
      </c>
      <c r="C256" s="92">
        <v>2015</v>
      </c>
      <c r="D256" s="92" t="str">
        <f t="shared" si="3"/>
        <v>Butte County - Unincorporated 2015</v>
      </c>
      <c r="E256" s="92" t="s">
        <v>1308</v>
      </c>
      <c r="F256" s="366" t="s">
        <v>1308</v>
      </c>
      <c r="G256" s="92" t="s">
        <v>1308</v>
      </c>
      <c r="H256" s="92" t="s">
        <v>1308</v>
      </c>
      <c r="I256" s="91"/>
      <c r="J256" s="92" t="s">
        <v>1308</v>
      </c>
      <c r="K256" s="366" t="s">
        <v>1308</v>
      </c>
      <c r="L256" s="92" t="s">
        <v>1308</v>
      </c>
      <c r="M256" s="92" t="s">
        <v>1308</v>
      </c>
      <c r="N256" s="91"/>
      <c r="O256" s="92" t="s">
        <v>1308</v>
      </c>
      <c r="P256" s="92" t="s">
        <v>1308</v>
      </c>
      <c r="Q256" s="91"/>
      <c r="R256" s="92" t="s">
        <v>1308</v>
      </c>
      <c r="S256" s="92" t="s">
        <v>1308</v>
      </c>
      <c r="T256" s="91" t="s">
        <v>1308</v>
      </c>
      <c r="U256" s="92" t="s">
        <v>1308</v>
      </c>
      <c r="V256" s="92" t="s">
        <v>1308</v>
      </c>
    </row>
    <row r="257" spans="1:22">
      <c r="A257" s="93" t="s">
        <v>1109</v>
      </c>
      <c r="B257" s="17" t="str">
        <f>VLOOKUP(A257,'Planning Periods'!$E$2:$N$540,10,FALSE)</f>
        <v>06/15/2022 - 06/15/2030</v>
      </c>
      <c r="C257" s="92">
        <v>2016</v>
      </c>
      <c r="D257" s="92" t="str">
        <f t="shared" si="3"/>
        <v>Butte County - Unincorporated 2016</v>
      </c>
      <c r="E257" s="92">
        <v>682</v>
      </c>
      <c r="F257" s="366">
        <v>0</v>
      </c>
      <c r="G257" s="92">
        <v>0</v>
      </c>
      <c r="H257" s="92">
        <v>0</v>
      </c>
      <c r="I257" s="91"/>
      <c r="J257" s="92">
        <v>545</v>
      </c>
      <c r="K257" s="366">
        <v>0</v>
      </c>
      <c r="L257" s="92">
        <v>0</v>
      </c>
      <c r="M257" s="92">
        <v>0</v>
      </c>
      <c r="N257" s="91"/>
      <c r="O257" s="92">
        <v>480</v>
      </c>
      <c r="P257" s="92">
        <v>8</v>
      </c>
      <c r="Q257" s="91"/>
      <c r="R257" s="92">
        <v>1267</v>
      </c>
      <c r="S257" s="92">
        <v>90</v>
      </c>
      <c r="T257" s="91">
        <v>0</v>
      </c>
      <c r="U257" s="92">
        <v>2974</v>
      </c>
      <c r="V257" s="92">
        <v>98</v>
      </c>
    </row>
    <row r="258" spans="1:22">
      <c r="A258" s="93" t="s">
        <v>1109</v>
      </c>
      <c r="B258" s="17" t="str">
        <f>VLOOKUP(A258,'Planning Periods'!$E$2:$N$540,10,FALSE)</f>
        <v>06/15/2022 - 06/15/2030</v>
      </c>
      <c r="C258" s="92">
        <v>2017</v>
      </c>
      <c r="D258" s="92" t="str">
        <f t="shared" si="3"/>
        <v>Butte County - Unincorporated 2017</v>
      </c>
      <c r="E258" s="92">
        <v>682</v>
      </c>
      <c r="F258" s="366">
        <v>0</v>
      </c>
      <c r="G258" s="92">
        <v>0</v>
      </c>
      <c r="H258" s="92">
        <v>0</v>
      </c>
      <c r="I258" s="91"/>
      <c r="J258" s="92">
        <v>545</v>
      </c>
      <c r="K258" s="366">
        <v>8</v>
      </c>
      <c r="L258" s="92">
        <v>8</v>
      </c>
      <c r="M258" s="92">
        <v>0</v>
      </c>
      <c r="N258" s="91"/>
      <c r="O258" s="92">
        <v>480</v>
      </c>
      <c r="P258" s="92">
        <v>25</v>
      </c>
      <c r="Q258" s="91"/>
      <c r="R258" s="92">
        <v>1267</v>
      </c>
      <c r="S258" s="92">
        <v>117</v>
      </c>
      <c r="T258" s="91">
        <v>0</v>
      </c>
      <c r="U258" s="92">
        <v>2974</v>
      </c>
      <c r="V258" s="92">
        <v>150</v>
      </c>
    </row>
    <row r="259" spans="1:22">
      <c r="A259" s="93" t="s">
        <v>1114</v>
      </c>
      <c r="B259" s="17"/>
      <c r="C259" s="92">
        <v>2013</v>
      </c>
      <c r="D259" s="92" t="str">
        <f t="shared" si="3"/>
        <v>Calabasas 2013</v>
      </c>
      <c r="E259" s="92">
        <v>88</v>
      </c>
      <c r="F259" s="366">
        <v>0</v>
      </c>
      <c r="G259" s="92">
        <v>0</v>
      </c>
      <c r="H259" s="92">
        <v>0</v>
      </c>
      <c r="I259" s="91"/>
      <c r="J259" s="92">
        <v>54</v>
      </c>
      <c r="K259" s="366">
        <v>0</v>
      </c>
      <c r="L259" s="92">
        <v>0</v>
      </c>
      <c r="M259" s="92">
        <v>0</v>
      </c>
      <c r="N259" s="91"/>
      <c r="O259" s="92">
        <v>57</v>
      </c>
      <c r="P259" s="92">
        <v>0</v>
      </c>
      <c r="Q259" s="91"/>
      <c r="R259" s="92">
        <v>131</v>
      </c>
      <c r="S259" s="92">
        <v>2</v>
      </c>
      <c r="T259" s="91">
        <v>0</v>
      </c>
      <c r="U259" s="92">
        <v>330</v>
      </c>
      <c r="V259" s="92">
        <v>2</v>
      </c>
    </row>
    <row r="260" spans="1:22">
      <c r="A260" s="93" t="s">
        <v>1114</v>
      </c>
      <c r="B260" s="17" t="str">
        <f>VLOOKUP(A260,'Planning Periods'!$E$2:$N$540,10,FALSE)</f>
        <v>10/15/2021 - 10/15/2029</v>
      </c>
      <c r="C260" s="92">
        <v>2014</v>
      </c>
      <c r="D260" s="92" t="str">
        <f t="shared" si="3"/>
        <v>Calabasas 2014</v>
      </c>
      <c r="E260" s="92">
        <v>88</v>
      </c>
      <c r="F260" s="366">
        <v>0</v>
      </c>
      <c r="G260" s="92">
        <v>0</v>
      </c>
      <c r="H260" s="92">
        <v>0</v>
      </c>
      <c r="I260" s="91"/>
      <c r="J260" s="92">
        <v>54</v>
      </c>
      <c r="K260" s="366">
        <v>0</v>
      </c>
      <c r="L260" s="92">
        <v>0</v>
      </c>
      <c r="M260" s="92">
        <v>0</v>
      </c>
      <c r="N260" s="91"/>
      <c r="O260" s="92">
        <v>57</v>
      </c>
      <c r="P260" s="92">
        <v>0</v>
      </c>
      <c r="Q260" s="91"/>
      <c r="R260" s="92">
        <v>131</v>
      </c>
      <c r="S260" s="92">
        <v>15</v>
      </c>
      <c r="T260" s="91">
        <v>0</v>
      </c>
      <c r="U260" s="92">
        <v>330</v>
      </c>
      <c r="V260" s="92">
        <v>15</v>
      </c>
    </row>
    <row r="261" spans="1:22">
      <c r="A261" s="93" t="s">
        <v>1114</v>
      </c>
      <c r="B261" s="17" t="str">
        <f>VLOOKUP(A261,'Planning Periods'!$E$2:$N$540,10,FALSE)</f>
        <v>10/15/2021 - 10/15/2029</v>
      </c>
      <c r="C261" s="92">
        <v>2015</v>
      </c>
      <c r="D261" s="92" t="str">
        <f t="shared" si="3"/>
        <v>Calabasas 2015</v>
      </c>
      <c r="E261" s="92">
        <v>88</v>
      </c>
      <c r="F261" s="366">
        <v>8</v>
      </c>
      <c r="G261" s="92">
        <v>8</v>
      </c>
      <c r="H261" s="92">
        <v>0</v>
      </c>
      <c r="I261" s="91"/>
      <c r="J261" s="92">
        <v>54</v>
      </c>
      <c r="K261" s="366">
        <v>0</v>
      </c>
      <c r="L261" s="92">
        <v>0</v>
      </c>
      <c r="M261" s="92">
        <v>0</v>
      </c>
      <c r="N261" s="91"/>
      <c r="O261" s="92">
        <v>57</v>
      </c>
      <c r="P261" s="92">
        <v>1</v>
      </c>
      <c r="Q261" s="91"/>
      <c r="R261" s="92">
        <v>131</v>
      </c>
      <c r="S261" s="92">
        <v>15</v>
      </c>
      <c r="T261" s="91">
        <v>0</v>
      </c>
      <c r="U261" s="92">
        <v>330</v>
      </c>
      <c r="V261" s="92">
        <v>24</v>
      </c>
    </row>
    <row r="262" spans="1:22">
      <c r="A262" s="93" t="s">
        <v>1114</v>
      </c>
      <c r="B262" s="17" t="str">
        <f>VLOOKUP(A262,'Planning Periods'!$E$2:$N$540,10,FALSE)</f>
        <v>10/15/2021 - 10/15/2029</v>
      </c>
      <c r="C262" s="92">
        <v>2016</v>
      </c>
      <c r="D262" s="92" t="str">
        <f t="shared" si="3"/>
        <v>Calabasas 2016</v>
      </c>
      <c r="E262" s="92">
        <v>88</v>
      </c>
      <c r="F262" s="366">
        <v>0</v>
      </c>
      <c r="G262" s="92">
        <v>0</v>
      </c>
      <c r="H262" s="92">
        <v>0</v>
      </c>
      <c r="I262" s="91"/>
      <c r="J262" s="92">
        <v>54</v>
      </c>
      <c r="K262" s="366">
        <v>0</v>
      </c>
      <c r="L262" s="92">
        <v>0</v>
      </c>
      <c r="M262" s="92">
        <v>0</v>
      </c>
      <c r="N262" s="91"/>
      <c r="O262" s="92">
        <v>57</v>
      </c>
      <c r="P262" s="92">
        <v>2</v>
      </c>
      <c r="Q262" s="91"/>
      <c r="R262" s="92">
        <v>131</v>
      </c>
      <c r="S262" s="92">
        <v>43</v>
      </c>
      <c r="T262" s="91">
        <v>0</v>
      </c>
      <c r="U262" s="92">
        <v>330</v>
      </c>
      <c r="V262" s="92">
        <v>45</v>
      </c>
    </row>
    <row r="263" spans="1:22">
      <c r="A263" s="93" t="s">
        <v>1114</v>
      </c>
      <c r="B263" s="17" t="str">
        <f>VLOOKUP(A263,'Planning Periods'!$E$2:$N$540,10,FALSE)</f>
        <v>10/15/2021 - 10/15/2029</v>
      </c>
      <c r="C263" s="92">
        <v>2017</v>
      </c>
      <c r="D263" s="92" t="str">
        <f t="shared" si="3"/>
        <v>Calabasas 2017</v>
      </c>
      <c r="E263" s="92">
        <v>88</v>
      </c>
      <c r="F263" s="366">
        <v>0</v>
      </c>
      <c r="G263" s="92">
        <v>0</v>
      </c>
      <c r="H263" s="92">
        <v>0</v>
      </c>
      <c r="I263" s="91"/>
      <c r="J263" s="92">
        <v>54</v>
      </c>
      <c r="K263" s="366">
        <v>0</v>
      </c>
      <c r="L263" s="92">
        <v>0</v>
      </c>
      <c r="M263" s="92">
        <v>0</v>
      </c>
      <c r="N263" s="91"/>
      <c r="O263" s="92">
        <v>57</v>
      </c>
      <c r="P263" s="92">
        <v>4</v>
      </c>
      <c r="Q263" s="91"/>
      <c r="R263" s="92">
        <v>131</v>
      </c>
      <c r="S263" s="92">
        <v>18</v>
      </c>
      <c r="T263" s="91">
        <v>0</v>
      </c>
      <c r="U263" s="92">
        <v>330</v>
      </c>
      <c r="V263" s="92">
        <v>22</v>
      </c>
    </row>
    <row r="264" spans="1:22">
      <c r="A264" s="93" t="s">
        <v>952</v>
      </c>
      <c r="B264" s="17" t="str">
        <f>VLOOKUP(A264,'Planning Periods'!$E$2:$N$540,10,FALSE)</f>
        <v>06/15/2019 - 06/15/2027</v>
      </c>
      <c r="C264" s="92">
        <v>2014</v>
      </c>
      <c r="D264" s="92" t="str">
        <f t="shared" si="3"/>
        <v>Calaveras County - Unincorporated 2014</v>
      </c>
      <c r="E264" s="92">
        <v>241</v>
      </c>
      <c r="F264" s="366">
        <v>6</v>
      </c>
      <c r="G264" s="92">
        <v>0</v>
      </c>
      <c r="H264" s="92">
        <v>6</v>
      </c>
      <c r="I264" s="91"/>
      <c r="J264" s="92">
        <v>175</v>
      </c>
      <c r="K264" s="366">
        <v>13</v>
      </c>
      <c r="L264" s="92">
        <v>0</v>
      </c>
      <c r="M264" s="92">
        <v>13</v>
      </c>
      <c r="N264" s="91"/>
      <c r="O264" s="92">
        <v>192</v>
      </c>
      <c r="P264" s="92">
        <v>17</v>
      </c>
      <c r="Q264" s="91"/>
      <c r="R264" s="92">
        <v>471</v>
      </c>
      <c r="S264" s="92">
        <v>38</v>
      </c>
      <c r="T264" s="91">
        <v>13</v>
      </c>
      <c r="U264" s="92">
        <v>1079</v>
      </c>
      <c r="V264" s="92">
        <v>74</v>
      </c>
    </row>
    <row r="265" spans="1:22">
      <c r="A265" s="93" t="s">
        <v>952</v>
      </c>
      <c r="B265" s="17" t="str">
        <f>VLOOKUP(A265,'Planning Periods'!$E$2:$N$540,10,FALSE)</f>
        <v>06/15/2019 - 06/15/2027</v>
      </c>
      <c r="C265" s="92">
        <v>2015</v>
      </c>
      <c r="D265" s="92" t="str">
        <f t="shared" si="3"/>
        <v>Calaveras County - Unincorporated 2015</v>
      </c>
      <c r="E265" s="92">
        <v>241</v>
      </c>
      <c r="F265" s="366">
        <v>8</v>
      </c>
      <c r="G265" s="92">
        <v>0</v>
      </c>
      <c r="H265" s="92">
        <v>8</v>
      </c>
      <c r="I265" s="91"/>
      <c r="J265" s="92">
        <v>175</v>
      </c>
      <c r="K265" s="366">
        <v>15</v>
      </c>
      <c r="L265" s="92">
        <v>0</v>
      </c>
      <c r="M265" s="92">
        <v>15</v>
      </c>
      <c r="N265" s="91"/>
      <c r="O265" s="92">
        <v>192</v>
      </c>
      <c r="P265" s="92">
        <v>45</v>
      </c>
      <c r="Q265" s="91"/>
      <c r="R265" s="92">
        <v>471</v>
      </c>
      <c r="S265" s="92">
        <v>49</v>
      </c>
      <c r="T265" s="91">
        <v>15</v>
      </c>
      <c r="U265" s="92">
        <v>1079</v>
      </c>
      <c r="V265" s="92">
        <v>117</v>
      </c>
    </row>
    <row r="266" spans="1:22">
      <c r="A266" s="93" t="s">
        <v>952</v>
      </c>
      <c r="B266" s="17" t="str">
        <f>VLOOKUP(A266,'Planning Periods'!$E$2:$N$540,10,FALSE)</f>
        <v>06/15/2019 - 06/15/2027</v>
      </c>
      <c r="C266" s="92">
        <v>2016</v>
      </c>
      <c r="D266" s="92" t="str">
        <f t="shared" si="3"/>
        <v>Calaveras County - Unincorporated 2016</v>
      </c>
      <c r="E266" s="92">
        <v>241</v>
      </c>
      <c r="F266" s="366">
        <v>60</v>
      </c>
      <c r="G266" s="92">
        <v>0</v>
      </c>
      <c r="H266" s="92">
        <v>60</v>
      </c>
      <c r="I266" s="91"/>
      <c r="J266" s="92">
        <v>175</v>
      </c>
      <c r="K266" s="366">
        <v>36</v>
      </c>
      <c r="L266" s="92">
        <v>0</v>
      </c>
      <c r="M266" s="92">
        <v>36</v>
      </c>
      <c r="N266" s="91"/>
      <c r="O266" s="92">
        <v>192</v>
      </c>
      <c r="P266" s="92">
        <v>104</v>
      </c>
      <c r="Q266" s="91"/>
      <c r="R266" s="92">
        <v>471</v>
      </c>
      <c r="S266" s="92">
        <v>48</v>
      </c>
      <c r="T266" s="91">
        <v>36</v>
      </c>
      <c r="U266" s="92">
        <v>1079</v>
      </c>
      <c r="V266" s="92">
        <v>248</v>
      </c>
    </row>
    <row r="267" spans="1:22">
      <c r="A267" s="93" t="s">
        <v>952</v>
      </c>
      <c r="B267" s="17" t="str">
        <f>VLOOKUP(A267,'Planning Periods'!$E$2:$N$540,10,FALSE)</f>
        <v>06/15/2019 - 06/15/2027</v>
      </c>
      <c r="C267" s="92">
        <v>2017</v>
      </c>
      <c r="D267" s="92" t="str">
        <f t="shared" si="3"/>
        <v>Calaveras County - Unincorporated 2017</v>
      </c>
      <c r="E267" s="92">
        <v>241</v>
      </c>
      <c r="F267" s="366">
        <v>25</v>
      </c>
      <c r="G267" s="92">
        <v>0</v>
      </c>
      <c r="H267" s="92">
        <v>25</v>
      </c>
      <c r="I267" s="91"/>
      <c r="J267" s="92">
        <v>175</v>
      </c>
      <c r="K267" s="366">
        <v>27</v>
      </c>
      <c r="L267" s="92">
        <v>0</v>
      </c>
      <c r="M267" s="92">
        <v>27</v>
      </c>
      <c r="N267" s="91"/>
      <c r="O267" s="92">
        <v>192</v>
      </c>
      <c r="P267" s="92">
        <v>29</v>
      </c>
      <c r="Q267" s="91"/>
      <c r="R267" s="92">
        <v>471</v>
      </c>
      <c r="S267" s="92">
        <v>77</v>
      </c>
      <c r="T267" s="91">
        <v>27</v>
      </c>
      <c r="U267" s="92">
        <v>1079</v>
      </c>
      <c r="V267" s="92">
        <v>158</v>
      </c>
    </row>
    <row r="268" spans="1:22">
      <c r="A268" s="93" t="s">
        <v>1296</v>
      </c>
      <c r="B268" s="17"/>
      <c r="C268" s="92">
        <v>2013</v>
      </c>
      <c r="D268" s="92" t="str">
        <f t="shared" si="3"/>
        <v>Calexico 2013</v>
      </c>
      <c r="E268" s="92" t="s">
        <v>1308</v>
      </c>
      <c r="F268" s="366" t="s">
        <v>1308</v>
      </c>
      <c r="G268" s="92" t="s">
        <v>1308</v>
      </c>
      <c r="H268" s="92" t="s">
        <v>1308</v>
      </c>
      <c r="I268" s="91"/>
      <c r="J268" s="92" t="s">
        <v>1308</v>
      </c>
      <c r="K268" s="366" t="s">
        <v>1308</v>
      </c>
      <c r="L268" s="92" t="s">
        <v>1308</v>
      </c>
      <c r="M268" s="92" t="s">
        <v>1308</v>
      </c>
      <c r="N268" s="91"/>
      <c r="O268" s="92" t="s">
        <v>1308</v>
      </c>
      <c r="P268" s="92" t="s">
        <v>1308</v>
      </c>
      <c r="Q268" s="91"/>
      <c r="R268" s="92" t="s">
        <v>1308</v>
      </c>
      <c r="S268" s="92" t="s">
        <v>1308</v>
      </c>
      <c r="T268" s="91" t="s">
        <v>1308</v>
      </c>
      <c r="U268" s="92" t="s">
        <v>1308</v>
      </c>
      <c r="V268" s="92" t="s">
        <v>1308</v>
      </c>
    </row>
    <row r="269" spans="1:22">
      <c r="A269" s="93" t="s">
        <v>1296</v>
      </c>
      <c r="B269" s="17" t="str">
        <f>VLOOKUP(A269,'Planning Periods'!$E$2:$N$540,10,FALSE)</f>
        <v>10/15/2021 - 10/15/2029</v>
      </c>
      <c r="C269" s="92">
        <v>2014</v>
      </c>
      <c r="D269" s="92" t="str">
        <f t="shared" si="3"/>
        <v>Calexico 2014</v>
      </c>
      <c r="E269" s="92">
        <v>817</v>
      </c>
      <c r="F269" s="366">
        <v>66</v>
      </c>
      <c r="G269" s="92">
        <v>23</v>
      </c>
      <c r="H269" s="92">
        <v>43</v>
      </c>
      <c r="I269" s="91"/>
      <c r="J269" s="92">
        <v>489</v>
      </c>
      <c r="K269" s="366">
        <v>10</v>
      </c>
      <c r="L269" s="92">
        <v>0</v>
      </c>
      <c r="M269" s="92">
        <v>10</v>
      </c>
      <c r="N269" s="91"/>
      <c r="O269" s="92">
        <v>490</v>
      </c>
      <c r="P269" s="92">
        <v>42</v>
      </c>
      <c r="Q269" s="91"/>
      <c r="R269" s="92">
        <v>1428</v>
      </c>
      <c r="S269" s="92">
        <v>0</v>
      </c>
      <c r="T269" s="91">
        <v>10</v>
      </c>
      <c r="U269" s="92">
        <v>3224</v>
      </c>
      <c r="V269" s="92">
        <v>118</v>
      </c>
    </row>
    <row r="270" spans="1:22">
      <c r="A270" s="93" t="s">
        <v>1296</v>
      </c>
      <c r="B270" s="17" t="str">
        <f>VLOOKUP(A270,'Planning Periods'!$E$2:$N$540,10,FALSE)</f>
        <v>10/15/2021 - 10/15/2029</v>
      </c>
      <c r="C270" s="92">
        <v>2015</v>
      </c>
      <c r="D270" s="92" t="str">
        <f t="shared" si="3"/>
        <v>Calexico 2015</v>
      </c>
      <c r="E270" s="92">
        <v>817</v>
      </c>
      <c r="F270" s="366">
        <v>0</v>
      </c>
      <c r="G270" s="92">
        <v>0</v>
      </c>
      <c r="H270" s="92">
        <v>0</v>
      </c>
      <c r="I270" s="91"/>
      <c r="J270" s="92">
        <v>489</v>
      </c>
      <c r="K270" s="366">
        <v>0</v>
      </c>
      <c r="L270" s="92">
        <v>0</v>
      </c>
      <c r="M270" s="92">
        <v>0</v>
      </c>
      <c r="N270" s="91"/>
      <c r="O270" s="92">
        <v>490</v>
      </c>
      <c r="P270" s="92">
        <v>10</v>
      </c>
      <c r="Q270" s="91"/>
      <c r="R270" s="92">
        <v>1428</v>
      </c>
      <c r="S270" s="92">
        <v>0</v>
      </c>
      <c r="T270" s="91">
        <v>0</v>
      </c>
      <c r="U270" s="92">
        <v>3224</v>
      </c>
      <c r="V270" s="92">
        <v>10</v>
      </c>
    </row>
    <row r="271" spans="1:22">
      <c r="A271" s="93" t="s">
        <v>1296</v>
      </c>
      <c r="B271" s="17" t="str">
        <f>VLOOKUP(A271,'Planning Periods'!$E$2:$N$540,10,FALSE)</f>
        <v>10/15/2021 - 10/15/2029</v>
      </c>
      <c r="C271" s="92">
        <v>2016</v>
      </c>
      <c r="D271" s="92" t="str">
        <f t="shared" si="3"/>
        <v>Calexico 2016</v>
      </c>
      <c r="E271" s="92">
        <v>817</v>
      </c>
      <c r="F271" s="366">
        <v>0</v>
      </c>
      <c r="G271" s="92">
        <v>0</v>
      </c>
      <c r="H271" s="92">
        <v>0</v>
      </c>
      <c r="I271" s="91"/>
      <c r="J271" s="92">
        <v>489</v>
      </c>
      <c r="K271" s="366">
        <v>0</v>
      </c>
      <c r="L271" s="92">
        <v>0</v>
      </c>
      <c r="M271" s="92">
        <v>0</v>
      </c>
      <c r="N271" s="91"/>
      <c r="O271" s="92">
        <v>490</v>
      </c>
      <c r="P271" s="92">
        <v>2</v>
      </c>
      <c r="Q271" s="91"/>
      <c r="R271" s="92">
        <v>1428</v>
      </c>
      <c r="S271" s="92">
        <v>0</v>
      </c>
      <c r="T271" s="91">
        <v>0</v>
      </c>
      <c r="U271" s="92">
        <v>3224</v>
      </c>
      <c r="V271" s="92">
        <v>2</v>
      </c>
    </row>
    <row r="272" spans="1:22">
      <c r="A272" s="93" t="s">
        <v>1296</v>
      </c>
      <c r="B272" s="17" t="str">
        <f>VLOOKUP(A272,'Planning Periods'!$E$2:$N$540,10,FALSE)</f>
        <v>10/15/2021 - 10/15/2029</v>
      </c>
      <c r="C272" s="92">
        <v>2017</v>
      </c>
      <c r="D272" s="92" t="str">
        <f t="shared" si="3"/>
        <v>Calexico 2017</v>
      </c>
      <c r="E272" s="92">
        <v>817</v>
      </c>
      <c r="F272" s="366">
        <v>0</v>
      </c>
      <c r="G272" s="92">
        <v>0</v>
      </c>
      <c r="H272" s="92">
        <v>0</v>
      </c>
      <c r="I272" s="91"/>
      <c r="J272" s="92">
        <v>489</v>
      </c>
      <c r="K272" s="366">
        <v>0</v>
      </c>
      <c r="L272" s="92">
        <v>0</v>
      </c>
      <c r="M272" s="92">
        <v>0</v>
      </c>
      <c r="N272" s="91"/>
      <c r="O272" s="92">
        <v>490</v>
      </c>
      <c r="P272" s="92">
        <v>10</v>
      </c>
      <c r="Q272" s="91"/>
      <c r="R272" s="92">
        <v>1428</v>
      </c>
      <c r="S272" s="92">
        <v>0</v>
      </c>
      <c r="T272" s="91">
        <v>0</v>
      </c>
      <c r="U272" s="92">
        <v>3224</v>
      </c>
      <c r="V272" s="92">
        <v>10</v>
      </c>
    </row>
    <row r="273" spans="1:22">
      <c r="A273" t="s">
        <v>1268</v>
      </c>
      <c r="B273" s="17" t="str">
        <f>VLOOKUP(A273,'Planning Periods'!$E$2:$N$540,10,FALSE)</f>
        <v>12/31/2015 - 12/31/2023</v>
      </c>
      <c r="C273" s="92">
        <v>2013</v>
      </c>
      <c r="D273" s="92" t="str">
        <f t="shared" si="3"/>
        <v>California City 2013</v>
      </c>
      <c r="E273" s="92" t="s">
        <v>1308</v>
      </c>
      <c r="F273" s="366" t="s">
        <v>1308</v>
      </c>
      <c r="G273" s="92" t="s">
        <v>1308</v>
      </c>
      <c r="H273" s="92" t="s">
        <v>1308</v>
      </c>
      <c r="I273" s="91"/>
      <c r="J273" s="92" t="s">
        <v>1308</v>
      </c>
      <c r="K273" s="366" t="s">
        <v>1308</v>
      </c>
      <c r="L273" s="92" t="s">
        <v>1308</v>
      </c>
      <c r="M273" s="92" t="s">
        <v>1308</v>
      </c>
      <c r="N273" s="91"/>
      <c r="O273" s="92" t="s">
        <v>1308</v>
      </c>
      <c r="P273" s="92" t="s">
        <v>1308</v>
      </c>
      <c r="Q273" s="91"/>
      <c r="R273" s="92" t="s">
        <v>1308</v>
      </c>
      <c r="S273" s="92" t="s">
        <v>1308</v>
      </c>
      <c r="T273" s="91" t="s">
        <v>1308</v>
      </c>
      <c r="U273" s="92" t="s">
        <v>1308</v>
      </c>
      <c r="V273" s="92" t="s">
        <v>1308</v>
      </c>
    </row>
    <row r="274" spans="1:22">
      <c r="A274" t="s">
        <v>1268</v>
      </c>
      <c r="B274" s="17" t="str">
        <f>VLOOKUP(A274,'Planning Periods'!$E$2:$N$540,10,FALSE)</f>
        <v>12/31/2015 - 12/31/2023</v>
      </c>
      <c r="C274" s="92">
        <v>2014</v>
      </c>
      <c r="D274" s="92" t="str">
        <f t="shared" si="3"/>
        <v>California City 2014</v>
      </c>
      <c r="E274" s="366" t="s">
        <v>1308</v>
      </c>
      <c r="F274" s="366" t="s">
        <v>1308</v>
      </c>
      <c r="G274" s="366" t="s">
        <v>1308</v>
      </c>
      <c r="H274" s="366" t="s">
        <v>1308</v>
      </c>
      <c r="I274" s="366">
        <v>0</v>
      </c>
      <c r="J274" s="366" t="s">
        <v>1308</v>
      </c>
      <c r="K274" s="366" t="s">
        <v>1308</v>
      </c>
      <c r="L274" s="366" t="s">
        <v>1308</v>
      </c>
      <c r="M274" s="366" t="s">
        <v>1308</v>
      </c>
      <c r="N274" s="366">
        <v>0</v>
      </c>
      <c r="O274" s="366" t="s">
        <v>1308</v>
      </c>
      <c r="P274" s="366" t="s">
        <v>1308</v>
      </c>
      <c r="Q274" s="366"/>
      <c r="R274" s="366" t="s">
        <v>1308</v>
      </c>
      <c r="S274" s="366" t="s">
        <v>1308</v>
      </c>
      <c r="T274" s="366" t="s">
        <v>1308</v>
      </c>
      <c r="U274" s="366" t="s">
        <v>1308</v>
      </c>
      <c r="V274" s="366" t="s">
        <v>1308</v>
      </c>
    </row>
    <row r="275" spans="1:22">
      <c r="A275" t="s">
        <v>1268</v>
      </c>
      <c r="B275" s="17" t="str">
        <f>VLOOKUP(A275,'Planning Periods'!$E$2:$N$540,10,FALSE)</f>
        <v>12/31/2015 - 12/31/2023</v>
      </c>
      <c r="C275" s="92">
        <v>2015</v>
      </c>
      <c r="D275" s="92" t="str">
        <f t="shared" si="3"/>
        <v>California City 2015</v>
      </c>
      <c r="E275" t="s">
        <v>1308</v>
      </c>
      <c r="F275" t="s">
        <v>1308</v>
      </c>
      <c r="G275" t="s">
        <v>1308</v>
      </c>
      <c r="H275" t="s">
        <v>1308</v>
      </c>
      <c r="J275" t="s">
        <v>1308</v>
      </c>
      <c r="K275" t="s">
        <v>1308</v>
      </c>
      <c r="L275" t="s">
        <v>1308</v>
      </c>
      <c r="M275" t="s">
        <v>1308</v>
      </c>
      <c r="O275" t="s">
        <v>1308</v>
      </c>
      <c r="P275" t="s">
        <v>1308</v>
      </c>
      <c r="R275" t="s">
        <v>1308</v>
      </c>
      <c r="S275" t="s">
        <v>1308</v>
      </c>
      <c r="T275" t="s">
        <v>1308</v>
      </c>
      <c r="U275" t="s">
        <v>1308</v>
      </c>
      <c r="V275" t="s">
        <v>1308</v>
      </c>
    </row>
    <row r="276" spans="1:22">
      <c r="A276" t="s">
        <v>1268</v>
      </c>
      <c r="B276" s="17" t="str">
        <f>VLOOKUP(A276,'Planning Periods'!$E$2:$N$540,10,FALSE)</f>
        <v>12/31/2015 - 12/31/2023</v>
      </c>
      <c r="C276" s="92">
        <v>2016</v>
      </c>
      <c r="D276" s="92" t="str">
        <f t="shared" ref="D276:D343" si="4">CONCATENATE(A276," ",C276)</f>
        <v>California City 2016</v>
      </c>
      <c r="E276" t="s">
        <v>1308</v>
      </c>
      <c r="F276" t="s">
        <v>1308</v>
      </c>
      <c r="G276" t="s">
        <v>1308</v>
      </c>
      <c r="H276" t="s">
        <v>1308</v>
      </c>
      <c r="J276" t="s">
        <v>1308</v>
      </c>
      <c r="K276" t="s">
        <v>1308</v>
      </c>
      <c r="L276" t="s">
        <v>1308</v>
      </c>
      <c r="M276" t="s">
        <v>1308</v>
      </c>
      <c r="O276" t="s">
        <v>1308</v>
      </c>
      <c r="P276" t="s">
        <v>1308</v>
      </c>
      <c r="R276" t="s">
        <v>1308</v>
      </c>
      <c r="S276" t="s">
        <v>1308</v>
      </c>
      <c r="T276" t="s">
        <v>1308</v>
      </c>
      <c r="U276" t="s">
        <v>1308</v>
      </c>
      <c r="V276" t="s">
        <v>1308</v>
      </c>
    </row>
    <row r="277" spans="1:22">
      <c r="A277" t="s">
        <v>1268</v>
      </c>
      <c r="B277" s="17" t="str">
        <f>VLOOKUP(A277,'Planning Periods'!$E$2:$N$540,10,FALSE)</f>
        <v>12/31/2015 - 12/31/2023</v>
      </c>
      <c r="C277" s="92">
        <v>2017</v>
      </c>
      <c r="D277" s="92" t="str">
        <f t="shared" si="4"/>
        <v>California City 2017</v>
      </c>
      <c r="E277" t="s">
        <v>1308</v>
      </c>
      <c r="F277" t="s">
        <v>1308</v>
      </c>
      <c r="G277" t="s">
        <v>1308</v>
      </c>
      <c r="H277" t="s">
        <v>1308</v>
      </c>
      <c r="J277" t="s">
        <v>1308</v>
      </c>
      <c r="K277" t="s">
        <v>1308</v>
      </c>
      <c r="L277" t="s">
        <v>1308</v>
      </c>
      <c r="M277" t="s">
        <v>1308</v>
      </c>
      <c r="O277" t="s">
        <v>1308</v>
      </c>
      <c r="P277" t="s">
        <v>1308</v>
      </c>
      <c r="R277" t="s">
        <v>1308</v>
      </c>
      <c r="S277" t="s">
        <v>1308</v>
      </c>
      <c r="T277" t="s">
        <v>1308</v>
      </c>
      <c r="U277" t="s">
        <v>1308</v>
      </c>
      <c r="V277" t="s">
        <v>1308</v>
      </c>
    </row>
    <row r="278" spans="1:22">
      <c r="A278" s="93" t="s">
        <v>1111</v>
      </c>
      <c r="B278" s="17"/>
      <c r="C278" s="92">
        <v>2013</v>
      </c>
      <c r="D278" s="92" t="str">
        <f t="shared" si="4"/>
        <v>Calimesa 2013</v>
      </c>
      <c r="E278" t="s">
        <v>1308</v>
      </c>
      <c r="F278" t="s">
        <v>1308</v>
      </c>
      <c r="G278" t="s">
        <v>1308</v>
      </c>
      <c r="H278" t="s">
        <v>1308</v>
      </c>
      <c r="J278" t="s">
        <v>1308</v>
      </c>
      <c r="K278" t="s">
        <v>1308</v>
      </c>
      <c r="L278" t="s">
        <v>1308</v>
      </c>
      <c r="M278" t="s">
        <v>1308</v>
      </c>
      <c r="O278" t="s">
        <v>1308</v>
      </c>
      <c r="P278" t="s">
        <v>1308</v>
      </c>
      <c r="R278" t="s">
        <v>1308</v>
      </c>
      <c r="S278" t="s">
        <v>1308</v>
      </c>
      <c r="T278" t="s">
        <v>1308</v>
      </c>
      <c r="U278" t="s">
        <v>1308</v>
      </c>
      <c r="V278" t="s">
        <v>1308</v>
      </c>
    </row>
    <row r="279" spans="1:22">
      <c r="A279" s="93" t="s">
        <v>1111</v>
      </c>
      <c r="B279" s="17" t="str">
        <f>VLOOKUP(A279,'Planning Periods'!$E$2:$N$540,10,FALSE)</f>
        <v>10/15/2021 - 10/15/2029</v>
      </c>
      <c r="C279" s="92">
        <v>2014</v>
      </c>
      <c r="D279" s="92" t="str">
        <f t="shared" si="4"/>
        <v>Calimesa 2014</v>
      </c>
      <c r="E279" s="92">
        <v>543</v>
      </c>
      <c r="F279" s="366">
        <v>0</v>
      </c>
      <c r="G279" s="92">
        <v>0</v>
      </c>
      <c r="H279" s="92">
        <v>0</v>
      </c>
      <c r="I279" s="91"/>
      <c r="J279" s="92">
        <v>383</v>
      </c>
      <c r="K279" s="366">
        <v>0</v>
      </c>
      <c r="L279" s="92">
        <v>0</v>
      </c>
      <c r="M279" s="92">
        <v>0</v>
      </c>
      <c r="N279" s="91"/>
      <c r="O279" s="92">
        <v>433</v>
      </c>
      <c r="P279" s="92">
        <v>0</v>
      </c>
      <c r="Q279" s="91"/>
      <c r="R279" s="92">
        <v>982</v>
      </c>
      <c r="S279" s="92">
        <v>37</v>
      </c>
      <c r="T279" s="91">
        <v>0</v>
      </c>
      <c r="U279" s="92">
        <v>2341</v>
      </c>
      <c r="V279" s="92">
        <v>37</v>
      </c>
    </row>
    <row r="280" spans="1:22">
      <c r="A280" s="93" t="s">
        <v>1111</v>
      </c>
      <c r="B280" s="17" t="str">
        <f>VLOOKUP(A280,'Planning Periods'!$E$2:$N$540,10,FALSE)</f>
        <v>10/15/2021 - 10/15/2029</v>
      </c>
      <c r="C280" s="92">
        <v>2015</v>
      </c>
      <c r="D280" s="92" t="str">
        <f t="shared" si="4"/>
        <v>Calimesa 2015</v>
      </c>
      <c r="E280" s="92">
        <v>543</v>
      </c>
      <c r="F280" s="366">
        <v>0</v>
      </c>
      <c r="G280" s="92">
        <v>0</v>
      </c>
      <c r="H280" s="92">
        <v>0</v>
      </c>
      <c r="I280" s="91"/>
      <c r="J280" s="92">
        <v>383</v>
      </c>
      <c r="K280" s="366">
        <v>0</v>
      </c>
      <c r="L280" s="92">
        <v>0</v>
      </c>
      <c r="M280" s="92">
        <v>0</v>
      </c>
      <c r="N280" s="91"/>
      <c r="O280" s="92">
        <v>433</v>
      </c>
      <c r="P280" s="92">
        <v>0</v>
      </c>
      <c r="Q280" s="91"/>
      <c r="R280" s="92">
        <v>982</v>
      </c>
      <c r="S280" s="92">
        <v>77</v>
      </c>
      <c r="T280" s="91">
        <v>0</v>
      </c>
      <c r="U280" s="92">
        <v>2341</v>
      </c>
      <c r="V280" s="92">
        <v>77</v>
      </c>
    </row>
    <row r="281" spans="1:22">
      <c r="A281" s="93" t="s">
        <v>1111</v>
      </c>
      <c r="B281" s="17" t="str">
        <f>VLOOKUP(A281,'Planning Periods'!$E$2:$N$540,10,FALSE)</f>
        <v>10/15/2021 - 10/15/2029</v>
      </c>
      <c r="C281" s="92">
        <v>2016</v>
      </c>
      <c r="D281" s="92" t="str">
        <f t="shared" si="4"/>
        <v>Calimesa 2016</v>
      </c>
      <c r="E281" s="92">
        <v>543</v>
      </c>
      <c r="F281" s="366">
        <v>0</v>
      </c>
      <c r="G281" s="92">
        <v>0</v>
      </c>
      <c r="H281" s="92">
        <v>0</v>
      </c>
      <c r="I281" s="91"/>
      <c r="J281" s="92">
        <v>383</v>
      </c>
      <c r="K281" s="366">
        <v>0</v>
      </c>
      <c r="L281" s="92">
        <v>0</v>
      </c>
      <c r="M281" s="92">
        <v>0</v>
      </c>
      <c r="N281" s="91"/>
      <c r="O281" s="92">
        <v>433</v>
      </c>
      <c r="P281" s="92">
        <v>0</v>
      </c>
      <c r="Q281" s="91"/>
      <c r="R281" s="92">
        <v>982</v>
      </c>
      <c r="S281" s="92">
        <v>116</v>
      </c>
      <c r="T281" s="91">
        <v>0</v>
      </c>
      <c r="U281" s="92">
        <v>2341</v>
      </c>
      <c r="V281" s="92">
        <v>116</v>
      </c>
    </row>
    <row r="282" spans="1:22">
      <c r="A282" s="93" t="s">
        <v>1111</v>
      </c>
      <c r="B282" s="17" t="str">
        <f>VLOOKUP(A282,'Planning Periods'!$E$2:$N$540,10,FALSE)</f>
        <v>10/15/2021 - 10/15/2029</v>
      </c>
      <c r="C282" s="92">
        <v>2017</v>
      </c>
      <c r="D282" s="92" t="str">
        <f t="shared" si="4"/>
        <v>Calimesa 2017</v>
      </c>
      <c r="E282" s="92">
        <v>543</v>
      </c>
      <c r="F282" s="366">
        <v>0</v>
      </c>
      <c r="G282" s="92">
        <v>0</v>
      </c>
      <c r="H282" s="92">
        <v>0</v>
      </c>
      <c r="I282" s="91"/>
      <c r="J282" s="92">
        <v>383</v>
      </c>
      <c r="K282" s="366">
        <v>0</v>
      </c>
      <c r="L282" s="92">
        <v>0</v>
      </c>
      <c r="M282" s="92">
        <v>0</v>
      </c>
      <c r="N282" s="91"/>
      <c r="O282" s="92">
        <v>433</v>
      </c>
      <c r="P282" s="92">
        <v>0</v>
      </c>
      <c r="Q282" s="91"/>
      <c r="R282" s="92">
        <v>982</v>
      </c>
      <c r="S282" s="92">
        <v>43</v>
      </c>
      <c r="T282" s="91">
        <v>0</v>
      </c>
      <c r="U282" s="92">
        <v>2341</v>
      </c>
      <c r="V282" s="92">
        <v>43</v>
      </c>
    </row>
    <row r="283" spans="1:22">
      <c r="A283" s="93" t="s">
        <v>1112</v>
      </c>
      <c r="B283" s="17"/>
      <c r="C283" s="92">
        <v>2013</v>
      </c>
      <c r="D283" s="92" t="str">
        <f t="shared" si="4"/>
        <v>Calipatria 2013</v>
      </c>
      <c r="E283" s="92" t="s">
        <v>1308</v>
      </c>
      <c r="F283" s="366" t="s">
        <v>1308</v>
      </c>
      <c r="G283" s="92" t="s">
        <v>1308</v>
      </c>
      <c r="H283" s="92" t="s">
        <v>1308</v>
      </c>
      <c r="I283" s="91"/>
      <c r="J283" s="92" t="s">
        <v>1308</v>
      </c>
      <c r="K283" s="366" t="s">
        <v>1308</v>
      </c>
      <c r="L283" s="92" t="s">
        <v>1308</v>
      </c>
      <c r="M283" s="92" t="s">
        <v>1308</v>
      </c>
      <c r="N283" s="91"/>
      <c r="O283" s="92" t="s">
        <v>1308</v>
      </c>
      <c r="P283" s="92" t="s">
        <v>1308</v>
      </c>
      <c r="Q283" s="91"/>
      <c r="R283" s="92" t="s">
        <v>1308</v>
      </c>
      <c r="S283" s="92" t="s">
        <v>1308</v>
      </c>
      <c r="T283" s="91" t="s">
        <v>1308</v>
      </c>
      <c r="U283" s="92" t="s">
        <v>1308</v>
      </c>
      <c r="V283" s="92" t="s">
        <v>1308</v>
      </c>
    </row>
    <row r="284" spans="1:22">
      <c r="A284" s="93" t="s">
        <v>1112</v>
      </c>
      <c r="B284" s="17" t="str">
        <f>VLOOKUP(A284,'Planning Periods'!$E$2:$N$540,10,FALSE)</f>
        <v>10/15/2021 - 10/15/2029</v>
      </c>
      <c r="C284" s="92">
        <v>2014</v>
      </c>
      <c r="D284" s="92" t="str">
        <f t="shared" si="4"/>
        <v>Calipatria 2014</v>
      </c>
      <c r="E284" s="92" t="s">
        <v>1308</v>
      </c>
      <c r="F284" s="366" t="s">
        <v>1308</v>
      </c>
      <c r="G284" s="92" t="s">
        <v>1308</v>
      </c>
      <c r="H284" s="92" t="s">
        <v>1308</v>
      </c>
      <c r="I284" s="91"/>
      <c r="J284" s="92" t="s">
        <v>1308</v>
      </c>
      <c r="K284" s="366" t="s">
        <v>1308</v>
      </c>
      <c r="L284" s="92" t="s">
        <v>1308</v>
      </c>
      <c r="M284" s="92" t="s">
        <v>1308</v>
      </c>
      <c r="N284" s="91"/>
      <c r="O284" s="92" t="s">
        <v>1308</v>
      </c>
      <c r="P284" s="92" t="s">
        <v>1308</v>
      </c>
      <c r="Q284" s="91"/>
      <c r="R284" s="92" t="s">
        <v>1308</v>
      </c>
      <c r="S284" s="92" t="s">
        <v>1308</v>
      </c>
      <c r="T284" s="91" t="s">
        <v>1308</v>
      </c>
      <c r="U284" s="92" t="s">
        <v>1308</v>
      </c>
      <c r="V284" s="92" t="s">
        <v>1308</v>
      </c>
    </row>
    <row r="285" spans="1:22">
      <c r="A285" s="93" t="s">
        <v>1112</v>
      </c>
      <c r="B285" s="17" t="str">
        <f>VLOOKUP(A285,'Planning Periods'!$E$2:$N$540,10,FALSE)</f>
        <v>10/15/2021 - 10/15/2029</v>
      </c>
      <c r="C285" s="92">
        <v>2015</v>
      </c>
      <c r="D285" s="92" t="str">
        <f t="shared" si="4"/>
        <v>Calipatria 2015</v>
      </c>
      <c r="E285" s="92" t="s">
        <v>1308</v>
      </c>
      <c r="F285" s="366" t="s">
        <v>1308</v>
      </c>
      <c r="G285" s="92" t="s">
        <v>1308</v>
      </c>
      <c r="H285" s="92" t="s">
        <v>1308</v>
      </c>
      <c r="I285" s="91"/>
      <c r="J285" s="92" t="s">
        <v>1308</v>
      </c>
      <c r="K285" s="366" t="s">
        <v>1308</v>
      </c>
      <c r="L285" s="92" t="s">
        <v>1308</v>
      </c>
      <c r="M285" s="92" t="s">
        <v>1308</v>
      </c>
      <c r="N285" s="91"/>
      <c r="O285" s="92" t="s">
        <v>1308</v>
      </c>
      <c r="P285" s="92" t="s">
        <v>1308</v>
      </c>
      <c r="Q285" s="91"/>
      <c r="R285" s="92" t="s">
        <v>1308</v>
      </c>
      <c r="S285" s="92" t="s">
        <v>1308</v>
      </c>
      <c r="T285" s="91" t="s">
        <v>1308</v>
      </c>
      <c r="U285" s="92" t="s">
        <v>1308</v>
      </c>
      <c r="V285" s="92" t="s">
        <v>1308</v>
      </c>
    </row>
    <row r="286" spans="1:22">
      <c r="A286" s="93" t="s">
        <v>1112</v>
      </c>
      <c r="B286" s="17" t="str">
        <f>VLOOKUP(A286,'Planning Periods'!$E$2:$N$540,10,FALSE)</f>
        <v>10/15/2021 - 10/15/2029</v>
      </c>
      <c r="C286" s="92">
        <v>2016</v>
      </c>
      <c r="D286" s="92" t="str">
        <f t="shared" si="4"/>
        <v>Calipatria 2016</v>
      </c>
      <c r="E286" s="92" t="s">
        <v>1308</v>
      </c>
      <c r="F286" s="366" t="s">
        <v>1308</v>
      </c>
      <c r="G286" s="92" t="s">
        <v>1308</v>
      </c>
      <c r="H286" s="92" t="s">
        <v>1308</v>
      </c>
      <c r="I286" s="91"/>
      <c r="J286" s="92" t="s">
        <v>1308</v>
      </c>
      <c r="K286" s="366" t="s">
        <v>1308</v>
      </c>
      <c r="L286" s="92" t="s">
        <v>1308</v>
      </c>
      <c r="M286" s="92" t="s">
        <v>1308</v>
      </c>
      <c r="N286" s="91"/>
      <c r="O286" s="92" t="s">
        <v>1308</v>
      </c>
      <c r="P286" s="92" t="s">
        <v>1308</v>
      </c>
      <c r="Q286" s="91"/>
      <c r="R286" s="92" t="s">
        <v>1308</v>
      </c>
      <c r="S286" s="92" t="s">
        <v>1308</v>
      </c>
      <c r="T286" s="91" t="s">
        <v>1308</v>
      </c>
      <c r="U286" s="92" t="s">
        <v>1308</v>
      </c>
      <c r="V286" s="92" t="s">
        <v>1308</v>
      </c>
    </row>
    <row r="287" spans="1:22">
      <c r="A287" s="93" t="s">
        <v>1112</v>
      </c>
      <c r="B287" s="17" t="str">
        <f>VLOOKUP(A287,'Planning Periods'!$E$2:$N$540,10,FALSE)</f>
        <v>10/15/2021 - 10/15/2029</v>
      </c>
      <c r="C287" s="92">
        <v>2017</v>
      </c>
      <c r="D287" s="92" t="str">
        <f t="shared" si="4"/>
        <v>Calipatria 2017</v>
      </c>
      <c r="E287" s="92">
        <v>37</v>
      </c>
      <c r="F287" s="366">
        <v>0</v>
      </c>
      <c r="G287" s="92">
        <v>0</v>
      </c>
      <c r="H287" s="92">
        <v>0</v>
      </c>
      <c r="I287" s="91"/>
      <c r="J287" s="92">
        <v>22</v>
      </c>
      <c r="K287" s="366">
        <v>0</v>
      </c>
      <c r="L287" s="92">
        <v>0</v>
      </c>
      <c r="M287" s="92">
        <v>0</v>
      </c>
      <c r="N287" s="91"/>
      <c r="O287" s="92">
        <v>22</v>
      </c>
      <c r="P287" s="92">
        <v>0</v>
      </c>
      <c r="Q287" s="91"/>
      <c r="R287" s="92">
        <v>63</v>
      </c>
      <c r="S287" s="92">
        <v>0</v>
      </c>
      <c r="T287" s="91">
        <v>0</v>
      </c>
      <c r="U287" s="92">
        <v>144</v>
      </c>
      <c r="V287" s="92">
        <v>0</v>
      </c>
    </row>
    <row r="288" spans="1:22">
      <c r="A288" s="93" t="s">
        <v>1269</v>
      </c>
      <c r="B288" s="17" t="str">
        <f>VLOOKUP(A288,'Planning Periods'!$E$2:$N$540,10,FALSE)</f>
        <v>01/31/2023 - 01/31/2031</v>
      </c>
      <c r="C288" s="92">
        <v>2014</v>
      </c>
      <c r="D288" s="92" t="str">
        <f t="shared" si="4"/>
        <v>Calistoga 2014</v>
      </c>
      <c r="E288" s="92" t="s">
        <v>1308</v>
      </c>
      <c r="F288" s="366" t="s">
        <v>1308</v>
      </c>
      <c r="G288" s="92" t="s">
        <v>1308</v>
      </c>
      <c r="H288" s="92" t="s">
        <v>1308</v>
      </c>
      <c r="I288" s="91"/>
      <c r="J288" s="92" t="s">
        <v>1308</v>
      </c>
      <c r="K288" s="366" t="s">
        <v>1308</v>
      </c>
      <c r="L288" s="92" t="s">
        <v>1308</v>
      </c>
      <c r="M288" s="92" t="s">
        <v>1308</v>
      </c>
      <c r="N288" s="91"/>
      <c r="O288" s="92" t="s">
        <v>1308</v>
      </c>
      <c r="P288" s="92" t="s">
        <v>1308</v>
      </c>
      <c r="Q288" s="91"/>
      <c r="R288" s="92" t="s">
        <v>1308</v>
      </c>
      <c r="S288" s="92" t="s">
        <v>1308</v>
      </c>
      <c r="T288" s="91" t="s">
        <v>1308</v>
      </c>
      <c r="U288" s="92" t="s">
        <v>1308</v>
      </c>
      <c r="V288" s="92" t="s">
        <v>1308</v>
      </c>
    </row>
    <row r="289" spans="1:22">
      <c r="A289" s="93" t="s">
        <v>1269</v>
      </c>
      <c r="B289" s="17" t="str">
        <f>VLOOKUP(A289,'Planning Periods'!$E$2:$N$540,10,FALSE)</f>
        <v>01/31/2023 - 01/31/2031</v>
      </c>
      <c r="C289" s="92">
        <v>2015</v>
      </c>
      <c r="D289" s="92" t="str">
        <f t="shared" si="4"/>
        <v>Calistoga 2015</v>
      </c>
      <c r="E289" s="92">
        <v>6</v>
      </c>
      <c r="F289" s="366">
        <v>0</v>
      </c>
      <c r="G289" s="92">
        <v>0</v>
      </c>
      <c r="H289" s="92">
        <v>0</v>
      </c>
      <c r="I289" s="91"/>
      <c r="J289" s="92">
        <v>2</v>
      </c>
      <c r="K289" s="366">
        <v>0</v>
      </c>
      <c r="L289" s="92">
        <v>0</v>
      </c>
      <c r="M289" s="92">
        <v>0</v>
      </c>
      <c r="N289" s="91"/>
      <c r="O289" s="92">
        <v>4</v>
      </c>
      <c r="P289" s="92">
        <v>0</v>
      </c>
      <c r="Q289" s="91"/>
      <c r="R289" s="92">
        <v>15</v>
      </c>
      <c r="S289" s="92">
        <v>4</v>
      </c>
      <c r="T289" s="91">
        <v>0</v>
      </c>
      <c r="U289" s="92">
        <v>27</v>
      </c>
      <c r="V289" s="92">
        <v>4</v>
      </c>
    </row>
    <row r="290" spans="1:22">
      <c r="A290" s="93" t="s">
        <v>1269</v>
      </c>
      <c r="B290" s="17" t="str">
        <f>VLOOKUP(A290,'Planning Periods'!$E$2:$N$540,10,FALSE)</f>
        <v>01/31/2023 - 01/31/2031</v>
      </c>
      <c r="C290" s="92">
        <v>2016</v>
      </c>
      <c r="D290" s="92" t="str">
        <f t="shared" si="4"/>
        <v>Calistoga 2016</v>
      </c>
      <c r="E290" s="92">
        <v>6</v>
      </c>
      <c r="F290" s="366">
        <v>0</v>
      </c>
      <c r="G290" s="92">
        <v>0</v>
      </c>
      <c r="H290" s="92">
        <v>0</v>
      </c>
      <c r="I290" s="91"/>
      <c r="J290" s="92">
        <v>2</v>
      </c>
      <c r="K290" s="366">
        <v>0</v>
      </c>
      <c r="L290" s="92">
        <v>0</v>
      </c>
      <c r="M290" s="92">
        <v>0</v>
      </c>
      <c r="N290" s="91"/>
      <c r="O290" s="92">
        <v>4</v>
      </c>
      <c r="P290" s="92">
        <v>0</v>
      </c>
      <c r="Q290" s="91"/>
      <c r="R290" s="92">
        <v>15</v>
      </c>
      <c r="S290" s="92">
        <v>4</v>
      </c>
      <c r="T290" s="91">
        <v>0</v>
      </c>
      <c r="U290" s="92">
        <v>27</v>
      </c>
      <c r="V290" s="92">
        <v>4</v>
      </c>
    </row>
    <row r="291" spans="1:22">
      <c r="A291" s="93" t="s">
        <v>1269</v>
      </c>
      <c r="B291" s="17" t="str">
        <f>VLOOKUP(A291,'Planning Periods'!$E$2:$N$540,10,FALSE)</f>
        <v>01/31/2023 - 01/31/2031</v>
      </c>
      <c r="C291" s="92">
        <v>2017</v>
      </c>
      <c r="D291" s="92" t="str">
        <f t="shared" si="4"/>
        <v>Calistoga 2017</v>
      </c>
      <c r="E291" s="92">
        <v>6</v>
      </c>
      <c r="F291" s="366">
        <v>23</v>
      </c>
      <c r="G291" s="92">
        <v>23</v>
      </c>
      <c r="H291" s="92">
        <v>0</v>
      </c>
      <c r="I291" s="91"/>
      <c r="J291" s="92">
        <v>2</v>
      </c>
      <c r="K291" s="366">
        <v>7</v>
      </c>
      <c r="L291" s="92">
        <v>6</v>
      </c>
      <c r="M291" s="92">
        <v>1</v>
      </c>
      <c r="N291" s="91"/>
      <c r="O291" s="92">
        <v>4</v>
      </c>
      <c r="P291" s="92">
        <v>3</v>
      </c>
      <c r="Q291" s="91"/>
      <c r="R291" s="92">
        <v>15</v>
      </c>
      <c r="S291" s="92">
        <v>22</v>
      </c>
      <c r="T291" s="91">
        <v>1</v>
      </c>
      <c r="U291" s="92">
        <v>27</v>
      </c>
      <c r="V291" s="92">
        <v>55</v>
      </c>
    </row>
    <row r="292" spans="1:22">
      <c r="A292" s="93" t="s">
        <v>1090</v>
      </c>
      <c r="B292" s="17"/>
      <c r="C292" s="92">
        <v>2013</v>
      </c>
      <c r="D292" s="92" t="str">
        <f t="shared" si="4"/>
        <v>Camarillo 2013</v>
      </c>
      <c r="E292" s="92" t="s">
        <v>1308</v>
      </c>
      <c r="F292" s="366" t="s">
        <v>1308</v>
      </c>
      <c r="G292" s="92" t="s">
        <v>1308</v>
      </c>
      <c r="H292" s="92" t="s">
        <v>1308</v>
      </c>
      <c r="I292" s="91"/>
      <c r="J292" s="92" t="s">
        <v>1308</v>
      </c>
      <c r="K292" s="366" t="s">
        <v>1308</v>
      </c>
      <c r="L292" s="92" t="s">
        <v>1308</v>
      </c>
      <c r="M292" s="92" t="s">
        <v>1308</v>
      </c>
      <c r="N292" s="91"/>
      <c r="O292" s="92" t="s">
        <v>1308</v>
      </c>
      <c r="P292" s="92" t="s">
        <v>1308</v>
      </c>
      <c r="Q292" s="91"/>
      <c r="R292" s="92" t="s">
        <v>1308</v>
      </c>
      <c r="S292" s="92" t="s">
        <v>1308</v>
      </c>
      <c r="T292" s="91" t="s">
        <v>1308</v>
      </c>
      <c r="U292" s="92" t="s">
        <v>1308</v>
      </c>
      <c r="V292" s="92" t="s">
        <v>1308</v>
      </c>
    </row>
    <row r="293" spans="1:22">
      <c r="A293" s="93" t="s">
        <v>1090</v>
      </c>
      <c r="B293" s="17" t="str">
        <f>VLOOKUP(A293,'Planning Periods'!$E$2:$N$540,10,FALSE)</f>
        <v>10/15/2021 - 10/15/2029</v>
      </c>
      <c r="C293" s="92">
        <v>2014</v>
      </c>
      <c r="D293" s="92" t="str">
        <f t="shared" si="4"/>
        <v>Camarillo 2014</v>
      </c>
      <c r="E293" s="92">
        <v>539</v>
      </c>
      <c r="F293" s="366">
        <v>20</v>
      </c>
      <c r="G293" s="92">
        <v>20</v>
      </c>
      <c r="H293" s="92">
        <v>0</v>
      </c>
      <c r="I293" s="91"/>
      <c r="J293" s="92">
        <v>366</v>
      </c>
      <c r="K293" s="366">
        <v>21</v>
      </c>
      <c r="L293" s="92">
        <v>21</v>
      </c>
      <c r="M293" s="92">
        <v>0</v>
      </c>
      <c r="N293" s="91"/>
      <c r="O293" s="92">
        <v>411</v>
      </c>
      <c r="P293" s="92">
        <v>155</v>
      </c>
      <c r="Q293" s="91"/>
      <c r="R293" s="92">
        <v>908</v>
      </c>
      <c r="S293" s="92">
        <v>102</v>
      </c>
      <c r="T293" s="91">
        <v>0</v>
      </c>
      <c r="U293" s="92">
        <v>2224</v>
      </c>
      <c r="V293" s="92">
        <v>298</v>
      </c>
    </row>
    <row r="294" spans="1:22">
      <c r="A294" s="93" t="s">
        <v>1090</v>
      </c>
      <c r="B294" s="17" t="str">
        <f>VLOOKUP(A294,'Planning Periods'!$E$2:$N$540,10,FALSE)</f>
        <v>10/15/2021 - 10/15/2029</v>
      </c>
      <c r="C294" s="92">
        <v>2015</v>
      </c>
      <c r="D294" s="92" t="str">
        <f t="shared" si="4"/>
        <v>Camarillo 2015</v>
      </c>
      <c r="E294" s="92">
        <v>539</v>
      </c>
      <c r="F294" s="366">
        <v>0</v>
      </c>
      <c r="G294" s="92">
        <v>0</v>
      </c>
      <c r="H294" s="92">
        <v>0</v>
      </c>
      <c r="I294" s="91"/>
      <c r="J294" s="92">
        <v>366</v>
      </c>
      <c r="K294" s="366">
        <v>0</v>
      </c>
      <c r="L294" s="92">
        <v>0</v>
      </c>
      <c r="M294" s="92">
        <v>0</v>
      </c>
      <c r="N294" s="91"/>
      <c r="O294" s="92">
        <v>411</v>
      </c>
      <c r="P294" s="92">
        <v>2</v>
      </c>
      <c r="Q294" s="91"/>
      <c r="R294" s="92">
        <v>908</v>
      </c>
      <c r="S294" s="92">
        <v>94</v>
      </c>
      <c r="T294" s="91">
        <v>0</v>
      </c>
      <c r="U294" s="92">
        <v>2224</v>
      </c>
      <c r="V294" s="92">
        <v>96</v>
      </c>
    </row>
    <row r="295" spans="1:22">
      <c r="A295" s="93" t="s">
        <v>1090</v>
      </c>
      <c r="B295" s="17" t="str">
        <f>VLOOKUP(A295,'Planning Periods'!$E$2:$N$540,10,FALSE)</f>
        <v>10/15/2021 - 10/15/2029</v>
      </c>
      <c r="C295" s="92">
        <v>2016</v>
      </c>
      <c r="D295" s="92" t="str">
        <f t="shared" si="4"/>
        <v>Camarillo 2016</v>
      </c>
      <c r="E295" s="92">
        <v>539</v>
      </c>
      <c r="F295" s="366">
        <v>34</v>
      </c>
      <c r="G295" s="92">
        <v>34</v>
      </c>
      <c r="H295" s="92">
        <v>0</v>
      </c>
      <c r="I295" s="91"/>
      <c r="J295" s="92">
        <v>366</v>
      </c>
      <c r="K295" s="366">
        <v>30</v>
      </c>
      <c r="L295" s="92">
        <v>30</v>
      </c>
      <c r="M295" s="92">
        <v>0</v>
      </c>
      <c r="N295" s="91"/>
      <c r="O295" s="92">
        <v>411</v>
      </c>
      <c r="P295" s="92">
        <v>52</v>
      </c>
      <c r="Q295" s="91"/>
      <c r="R295" s="92">
        <v>908</v>
      </c>
      <c r="S295" s="92">
        <v>121</v>
      </c>
      <c r="T295" s="91">
        <v>0</v>
      </c>
      <c r="U295" s="92">
        <v>2224</v>
      </c>
      <c r="V295" s="92">
        <v>237</v>
      </c>
    </row>
    <row r="296" spans="1:22">
      <c r="A296" s="93" t="s">
        <v>1090</v>
      </c>
      <c r="B296" s="17" t="str">
        <f>VLOOKUP(A296,'Planning Periods'!$E$2:$N$540,10,FALSE)</f>
        <v>10/15/2021 - 10/15/2029</v>
      </c>
      <c r="C296" s="92">
        <v>2017</v>
      </c>
      <c r="D296" s="92" t="str">
        <f t="shared" si="4"/>
        <v>Camarillo 2017</v>
      </c>
      <c r="E296" s="92">
        <v>539</v>
      </c>
      <c r="F296" s="366">
        <v>72</v>
      </c>
      <c r="G296" s="92">
        <v>72</v>
      </c>
      <c r="H296" s="92">
        <v>0</v>
      </c>
      <c r="I296" s="91"/>
      <c r="J296" s="92">
        <v>366</v>
      </c>
      <c r="K296" s="366">
        <v>54</v>
      </c>
      <c r="L296" s="92">
        <v>54</v>
      </c>
      <c r="M296" s="92">
        <v>0</v>
      </c>
      <c r="N296" s="91"/>
      <c r="O296" s="92">
        <v>411</v>
      </c>
      <c r="P296" s="92">
        <v>407</v>
      </c>
      <c r="Q296" s="91"/>
      <c r="R296" s="92">
        <v>908</v>
      </c>
      <c r="S296" s="92">
        <v>200</v>
      </c>
      <c r="T296" s="91">
        <v>0</v>
      </c>
      <c r="U296" s="92">
        <v>2224</v>
      </c>
      <c r="V296" s="92">
        <v>733</v>
      </c>
    </row>
    <row r="297" spans="1:22">
      <c r="A297" s="93" t="s">
        <v>1165</v>
      </c>
      <c r="B297" s="17" t="str">
        <f>VLOOKUP(A297,'Planning Periods'!$E$2:$N$540,10,FALSE)</f>
        <v>01/31/2023 - 01/31/2031</v>
      </c>
      <c r="C297" s="92">
        <v>2014</v>
      </c>
      <c r="D297" s="92" t="str">
        <f t="shared" si="4"/>
        <v>Campbell 2014</v>
      </c>
      <c r="E297" s="92" t="s">
        <v>1308</v>
      </c>
      <c r="F297" s="366" t="s">
        <v>1308</v>
      </c>
      <c r="G297" s="92" t="s">
        <v>1308</v>
      </c>
      <c r="H297" s="92" t="s">
        <v>1308</v>
      </c>
      <c r="I297" s="91"/>
      <c r="J297" s="92" t="s">
        <v>1308</v>
      </c>
      <c r="K297" s="366" t="s">
        <v>1308</v>
      </c>
      <c r="L297" s="92" t="s">
        <v>1308</v>
      </c>
      <c r="M297" s="92" t="s">
        <v>1308</v>
      </c>
      <c r="N297" s="91"/>
      <c r="O297" s="92" t="s">
        <v>1308</v>
      </c>
      <c r="P297" s="92" t="s">
        <v>1308</v>
      </c>
      <c r="Q297" s="91"/>
      <c r="R297" s="92" t="s">
        <v>1308</v>
      </c>
      <c r="S297" s="92" t="s">
        <v>1308</v>
      </c>
      <c r="T297" s="91" t="s">
        <v>1308</v>
      </c>
      <c r="U297" s="92" t="s">
        <v>1308</v>
      </c>
      <c r="V297" s="92" t="s">
        <v>1308</v>
      </c>
    </row>
    <row r="298" spans="1:22">
      <c r="A298" s="93" t="s">
        <v>1165</v>
      </c>
      <c r="B298" s="17" t="str">
        <f>VLOOKUP(A298,'Planning Periods'!$E$2:$N$540,10,FALSE)</f>
        <v>01/31/2023 - 01/31/2031</v>
      </c>
      <c r="C298" s="92">
        <v>2015</v>
      </c>
      <c r="D298" s="92" t="str">
        <f t="shared" si="4"/>
        <v>Campbell 2015</v>
      </c>
      <c r="E298" s="92">
        <v>253</v>
      </c>
      <c r="F298" s="366">
        <v>0</v>
      </c>
      <c r="G298" s="92">
        <v>0</v>
      </c>
      <c r="H298" s="92">
        <v>0</v>
      </c>
      <c r="I298" s="91"/>
      <c r="J298" s="92">
        <v>138</v>
      </c>
      <c r="K298" s="366">
        <v>0</v>
      </c>
      <c r="L298" s="92">
        <v>0</v>
      </c>
      <c r="M298" s="92">
        <v>0</v>
      </c>
      <c r="N298" s="91"/>
      <c r="O298" s="92">
        <v>151</v>
      </c>
      <c r="P298" s="92">
        <v>0</v>
      </c>
      <c r="Q298" s="91"/>
      <c r="R298" s="92">
        <v>391</v>
      </c>
      <c r="S298" s="92">
        <v>52</v>
      </c>
      <c r="T298" s="91">
        <v>0</v>
      </c>
      <c r="U298" s="92">
        <v>933</v>
      </c>
      <c r="V298" s="92">
        <v>52</v>
      </c>
    </row>
    <row r="299" spans="1:22">
      <c r="A299" s="93" t="s">
        <v>1165</v>
      </c>
      <c r="B299" s="17" t="str">
        <f>VLOOKUP(A299,'Planning Periods'!$E$2:$N$540,10,FALSE)</f>
        <v>01/31/2023 - 01/31/2031</v>
      </c>
      <c r="C299" s="92">
        <v>2016</v>
      </c>
      <c r="D299" s="92" t="str">
        <f t="shared" si="4"/>
        <v>Campbell 2016</v>
      </c>
      <c r="E299" s="92">
        <v>253</v>
      </c>
      <c r="F299" s="366">
        <v>9</v>
      </c>
      <c r="G299" s="92">
        <v>9</v>
      </c>
      <c r="H299" s="92">
        <v>0</v>
      </c>
      <c r="I299" s="91"/>
      <c r="J299" s="92">
        <v>138</v>
      </c>
      <c r="K299" s="366">
        <v>1</v>
      </c>
      <c r="L299" s="92">
        <v>1</v>
      </c>
      <c r="M299" s="92">
        <v>0</v>
      </c>
      <c r="N299" s="91"/>
      <c r="O299" s="92">
        <v>151</v>
      </c>
      <c r="P299" s="92">
        <v>9</v>
      </c>
      <c r="Q299" s="91"/>
      <c r="R299" s="92">
        <v>391</v>
      </c>
      <c r="S299" s="92">
        <v>214</v>
      </c>
      <c r="T299" s="91">
        <v>0</v>
      </c>
      <c r="U299" s="92">
        <v>933</v>
      </c>
      <c r="V299" s="92">
        <v>233</v>
      </c>
    </row>
    <row r="300" spans="1:22">
      <c r="A300" s="93" t="s">
        <v>1165</v>
      </c>
      <c r="B300" s="17" t="str">
        <f>VLOOKUP(A300,'Planning Periods'!$E$2:$N$540,10,FALSE)</f>
        <v>01/31/2023 - 01/31/2031</v>
      </c>
      <c r="C300" s="92">
        <v>2017</v>
      </c>
      <c r="D300" s="92" t="str">
        <f t="shared" si="4"/>
        <v>Campbell 2017</v>
      </c>
      <c r="E300" s="92">
        <v>253</v>
      </c>
      <c r="F300" s="366">
        <v>0</v>
      </c>
      <c r="G300" s="92">
        <v>0</v>
      </c>
      <c r="H300" s="92">
        <v>0</v>
      </c>
      <c r="I300" s="91"/>
      <c r="J300" s="92">
        <v>138</v>
      </c>
      <c r="K300" s="366">
        <v>1</v>
      </c>
      <c r="L300" s="92">
        <v>1</v>
      </c>
      <c r="M300" s="92">
        <v>0</v>
      </c>
      <c r="N300" s="91"/>
      <c r="O300" s="92">
        <v>151</v>
      </c>
      <c r="P300" s="92">
        <v>4</v>
      </c>
      <c r="Q300" s="91"/>
      <c r="R300" s="92">
        <v>391</v>
      </c>
      <c r="S300" s="92">
        <v>59</v>
      </c>
      <c r="T300" s="91">
        <v>0</v>
      </c>
      <c r="U300" s="92">
        <v>933</v>
      </c>
      <c r="V300" s="92">
        <v>64</v>
      </c>
    </row>
    <row r="301" spans="1:22">
      <c r="A301" t="s">
        <v>1092</v>
      </c>
      <c r="B301" s="17"/>
      <c r="C301" s="92">
        <v>2013</v>
      </c>
      <c r="D301" s="92" t="str">
        <f t="shared" si="4"/>
        <v>Canyon Lake 2013</v>
      </c>
      <c r="E301" s="92" t="s">
        <v>1308</v>
      </c>
      <c r="F301" s="366" t="s">
        <v>1308</v>
      </c>
      <c r="G301" s="92" t="s">
        <v>1308</v>
      </c>
      <c r="H301" s="92" t="s">
        <v>1308</v>
      </c>
      <c r="I301" s="91"/>
      <c r="J301" s="92" t="s">
        <v>1308</v>
      </c>
      <c r="K301" s="366" t="s">
        <v>1308</v>
      </c>
      <c r="L301" s="92" t="s">
        <v>1308</v>
      </c>
      <c r="M301" s="92" t="s">
        <v>1308</v>
      </c>
      <c r="N301" s="91"/>
      <c r="O301" s="92" t="s">
        <v>1308</v>
      </c>
      <c r="P301" s="92" t="s">
        <v>1308</v>
      </c>
      <c r="Q301" s="91"/>
      <c r="R301" s="92" t="s">
        <v>1308</v>
      </c>
      <c r="S301" s="92" t="s">
        <v>1308</v>
      </c>
      <c r="T301" s="91" t="s">
        <v>1308</v>
      </c>
      <c r="U301" s="92" t="s">
        <v>1308</v>
      </c>
      <c r="V301" s="92" t="s">
        <v>1308</v>
      </c>
    </row>
    <row r="302" spans="1:22">
      <c r="A302" t="s">
        <v>1092</v>
      </c>
      <c r="B302" s="17" t="str">
        <f>VLOOKUP(A302,'Planning Periods'!$E$2:$N$540,10,FALSE)</f>
        <v>10/15/2021 - 10/15/2029</v>
      </c>
      <c r="C302" s="92">
        <v>2014</v>
      </c>
      <c r="D302" s="92" t="str">
        <f t="shared" si="4"/>
        <v>Canyon Lake 2014</v>
      </c>
      <c r="E302" s="366" t="s">
        <v>1308</v>
      </c>
      <c r="F302" s="366" t="s">
        <v>1308</v>
      </c>
      <c r="G302" s="366" t="s">
        <v>1308</v>
      </c>
      <c r="H302" s="366" t="s">
        <v>1308</v>
      </c>
      <c r="I302" s="366">
        <v>0</v>
      </c>
      <c r="J302" s="366" t="s">
        <v>1308</v>
      </c>
      <c r="K302" s="366" t="s">
        <v>1308</v>
      </c>
      <c r="L302" s="366" t="s">
        <v>1308</v>
      </c>
      <c r="M302" s="366" t="s">
        <v>1308</v>
      </c>
      <c r="N302" s="366">
        <v>0</v>
      </c>
      <c r="O302" s="366" t="s">
        <v>1308</v>
      </c>
      <c r="P302" s="366" t="s">
        <v>1308</v>
      </c>
      <c r="Q302" s="366"/>
      <c r="R302" s="366" t="s">
        <v>1308</v>
      </c>
      <c r="S302" s="366" t="s">
        <v>1308</v>
      </c>
      <c r="T302" s="366" t="s">
        <v>1308</v>
      </c>
      <c r="U302" s="366" t="s">
        <v>1308</v>
      </c>
      <c r="V302" s="366" t="s">
        <v>1308</v>
      </c>
    </row>
    <row r="303" spans="1:22">
      <c r="A303" t="s">
        <v>1092</v>
      </c>
      <c r="B303" s="17" t="str">
        <f>VLOOKUP(A303,'Planning Periods'!$E$2:$N$540,10,FALSE)</f>
        <v>10/15/2021 - 10/15/2029</v>
      </c>
      <c r="C303" s="92">
        <v>2015</v>
      </c>
      <c r="D303" s="92" t="str">
        <f t="shared" si="4"/>
        <v>Canyon Lake 2015</v>
      </c>
      <c r="E303" t="s">
        <v>1308</v>
      </c>
      <c r="F303" t="s">
        <v>1308</v>
      </c>
      <c r="G303" t="s">
        <v>1308</v>
      </c>
      <c r="H303" t="s">
        <v>1308</v>
      </c>
      <c r="J303" t="s">
        <v>1308</v>
      </c>
      <c r="K303" t="s">
        <v>1308</v>
      </c>
      <c r="L303" t="s">
        <v>1308</v>
      </c>
      <c r="M303" t="s">
        <v>1308</v>
      </c>
      <c r="O303" t="s">
        <v>1308</v>
      </c>
      <c r="P303" t="s">
        <v>1308</v>
      </c>
      <c r="R303" t="s">
        <v>1308</v>
      </c>
      <c r="S303" t="s">
        <v>1308</v>
      </c>
      <c r="T303" t="s">
        <v>1308</v>
      </c>
      <c r="U303" t="s">
        <v>1308</v>
      </c>
      <c r="V303" t="s">
        <v>1308</v>
      </c>
    </row>
    <row r="304" spans="1:22">
      <c r="A304" t="s">
        <v>1092</v>
      </c>
      <c r="B304" s="17" t="str">
        <f>VLOOKUP(A304,'Planning Periods'!$E$2:$N$540,10,FALSE)</f>
        <v>10/15/2021 - 10/15/2029</v>
      </c>
      <c r="C304" s="92">
        <v>2016</v>
      </c>
      <c r="D304" s="92" t="str">
        <f t="shared" si="4"/>
        <v>Canyon Lake 2016</v>
      </c>
      <c r="E304" t="s">
        <v>1308</v>
      </c>
      <c r="F304" t="s">
        <v>1308</v>
      </c>
      <c r="G304" t="s">
        <v>1308</v>
      </c>
      <c r="H304" t="s">
        <v>1308</v>
      </c>
      <c r="J304" t="s">
        <v>1308</v>
      </c>
      <c r="K304" t="s">
        <v>1308</v>
      </c>
      <c r="L304" t="s">
        <v>1308</v>
      </c>
      <c r="M304" t="s">
        <v>1308</v>
      </c>
      <c r="O304" t="s">
        <v>1308</v>
      </c>
      <c r="P304" t="s">
        <v>1308</v>
      </c>
      <c r="R304" t="s">
        <v>1308</v>
      </c>
      <c r="S304" t="s">
        <v>1308</v>
      </c>
      <c r="T304" t="s">
        <v>1308</v>
      </c>
      <c r="U304" t="s">
        <v>1308</v>
      </c>
      <c r="V304" t="s">
        <v>1308</v>
      </c>
    </row>
    <row r="305" spans="1:22">
      <c r="A305" t="s">
        <v>1092</v>
      </c>
      <c r="B305" s="17" t="str">
        <f>VLOOKUP(A305,'Planning Periods'!$E$2:$N$540,10,FALSE)</f>
        <v>10/15/2021 - 10/15/2029</v>
      </c>
      <c r="C305" s="92">
        <v>2017</v>
      </c>
      <c r="D305" s="92" t="str">
        <f t="shared" si="4"/>
        <v>Canyon Lake 2017</v>
      </c>
      <c r="E305" t="s">
        <v>1308</v>
      </c>
      <c r="F305" t="s">
        <v>1308</v>
      </c>
      <c r="G305" t="s">
        <v>1308</v>
      </c>
      <c r="H305" t="s">
        <v>1308</v>
      </c>
      <c r="J305" t="s">
        <v>1308</v>
      </c>
      <c r="K305" t="s">
        <v>1308</v>
      </c>
      <c r="L305" t="s">
        <v>1308</v>
      </c>
      <c r="M305" t="s">
        <v>1308</v>
      </c>
      <c r="O305" t="s">
        <v>1308</v>
      </c>
      <c r="P305" t="s">
        <v>1308</v>
      </c>
      <c r="R305" t="s">
        <v>1308</v>
      </c>
      <c r="S305" t="s">
        <v>1308</v>
      </c>
      <c r="T305" t="s">
        <v>1308</v>
      </c>
      <c r="U305" t="s">
        <v>1308</v>
      </c>
      <c r="V305" t="s">
        <v>1308</v>
      </c>
    </row>
    <row r="306" spans="1:22">
      <c r="A306" s="93" t="s">
        <v>1166</v>
      </c>
      <c r="B306" s="17" t="str">
        <f>VLOOKUP(A306,'Planning Periods'!$E$2:$N$540,10,FALSE)</f>
        <v>12/31/2015 - 12/31/2023</v>
      </c>
      <c r="C306" s="92">
        <v>2014</v>
      </c>
      <c r="D306" s="92" t="str">
        <f t="shared" si="4"/>
        <v>Capitola 2014</v>
      </c>
      <c r="E306" t="s">
        <v>1308</v>
      </c>
      <c r="F306" t="s">
        <v>1308</v>
      </c>
      <c r="G306" t="s">
        <v>1308</v>
      </c>
      <c r="H306" t="s">
        <v>1308</v>
      </c>
      <c r="J306" t="s">
        <v>1308</v>
      </c>
      <c r="K306" t="s">
        <v>1308</v>
      </c>
      <c r="L306" t="s">
        <v>1308</v>
      </c>
      <c r="M306" t="s">
        <v>1308</v>
      </c>
      <c r="O306" t="s">
        <v>1308</v>
      </c>
      <c r="P306" t="s">
        <v>1308</v>
      </c>
      <c r="R306" t="s">
        <v>1308</v>
      </c>
      <c r="S306" t="s">
        <v>1308</v>
      </c>
      <c r="T306" t="s">
        <v>1308</v>
      </c>
      <c r="U306" t="s">
        <v>1308</v>
      </c>
      <c r="V306" t="s">
        <v>1308</v>
      </c>
    </row>
    <row r="307" spans="1:22">
      <c r="A307" s="93" t="s">
        <v>1166</v>
      </c>
      <c r="B307" s="17" t="str">
        <f>VLOOKUP(A307,'Planning Periods'!$E$2:$N$540,10,FALSE)</f>
        <v>12/31/2015 - 12/31/2023</v>
      </c>
      <c r="C307" s="92">
        <v>2015</v>
      </c>
      <c r="D307" s="92" t="str">
        <f t="shared" si="4"/>
        <v>Capitola 2015</v>
      </c>
      <c r="E307" s="92">
        <v>34</v>
      </c>
      <c r="F307" s="366">
        <v>0</v>
      </c>
      <c r="G307" s="92">
        <v>0</v>
      </c>
      <c r="H307" s="92">
        <v>0</v>
      </c>
      <c r="I307" s="91"/>
      <c r="J307" s="92">
        <v>23</v>
      </c>
      <c r="K307" s="366">
        <v>0</v>
      </c>
      <c r="L307" s="92">
        <v>0</v>
      </c>
      <c r="M307" s="92">
        <v>0</v>
      </c>
      <c r="N307" s="91"/>
      <c r="O307" s="92">
        <v>26</v>
      </c>
      <c r="P307" s="92">
        <v>0</v>
      </c>
      <c r="Q307" s="91"/>
      <c r="R307" s="92">
        <v>60</v>
      </c>
      <c r="S307" s="92">
        <v>2</v>
      </c>
      <c r="T307" s="91">
        <v>0</v>
      </c>
      <c r="U307" s="92">
        <v>143</v>
      </c>
      <c r="V307" s="92">
        <v>2</v>
      </c>
    </row>
    <row r="308" spans="1:22">
      <c r="A308" s="93" t="s">
        <v>1166</v>
      </c>
      <c r="B308" s="17" t="str">
        <f>VLOOKUP(A308,'Planning Periods'!$E$2:$N$540,10,FALSE)</f>
        <v>12/31/2015 - 12/31/2023</v>
      </c>
      <c r="C308" s="92">
        <v>2016</v>
      </c>
      <c r="D308" s="92" t="str">
        <f t="shared" si="4"/>
        <v>Capitola 2016</v>
      </c>
      <c r="E308" s="92">
        <v>34</v>
      </c>
      <c r="F308" s="366">
        <v>0</v>
      </c>
      <c r="G308" s="92">
        <v>0</v>
      </c>
      <c r="H308" s="92">
        <v>0</v>
      </c>
      <c r="I308" s="91"/>
      <c r="J308" s="92">
        <v>23</v>
      </c>
      <c r="K308" s="366">
        <v>0</v>
      </c>
      <c r="L308" s="92">
        <v>0</v>
      </c>
      <c r="M308" s="92">
        <v>0</v>
      </c>
      <c r="N308" s="91"/>
      <c r="O308" s="92">
        <v>26</v>
      </c>
      <c r="P308" s="92">
        <v>0</v>
      </c>
      <c r="Q308" s="91"/>
      <c r="R308" s="92">
        <v>60</v>
      </c>
      <c r="S308" s="92">
        <v>1</v>
      </c>
      <c r="T308" s="91">
        <v>0</v>
      </c>
      <c r="U308" s="92">
        <v>143</v>
      </c>
      <c r="V308" s="92">
        <v>1</v>
      </c>
    </row>
    <row r="309" spans="1:22">
      <c r="A309" s="93" t="s">
        <v>1166</v>
      </c>
      <c r="B309" s="17" t="str">
        <f>VLOOKUP(A309,'Planning Periods'!$E$2:$N$540,10,FALSE)</f>
        <v>12/31/2015 - 12/31/2023</v>
      </c>
      <c r="C309" s="92">
        <v>2017</v>
      </c>
      <c r="D309" s="92" t="str">
        <f t="shared" si="4"/>
        <v>Capitola 2017</v>
      </c>
      <c r="E309" s="92">
        <v>34</v>
      </c>
      <c r="F309" s="366">
        <v>0</v>
      </c>
      <c r="G309" s="92">
        <v>0</v>
      </c>
      <c r="H309" s="92">
        <v>0</v>
      </c>
      <c r="I309" s="91"/>
      <c r="J309" s="92">
        <v>23</v>
      </c>
      <c r="K309" s="366">
        <v>0</v>
      </c>
      <c r="L309" s="92">
        <v>0</v>
      </c>
      <c r="M309" s="92">
        <v>0</v>
      </c>
      <c r="N309" s="91"/>
      <c r="O309" s="92">
        <v>26</v>
      </c>
      <c r="P309" s="92">
        <v>1</v>
      </c>
      <c r="Q309" s="91"/>
      <c r="R309" s="92">
        <v>60</v>
      </c>
      <c r="S309" s="92">
        <v>20</v>
      </c>
      <c r="T309" s="91">
        <v>0</v>
      </c>
      <c r="U309" s="92">
        <v>143</v>
      </c>
      <c r="V309" s="92">
        <v>21</v>
      </c>
    </row>
    <row r="310" spans="1:22">
      <c r="A310" s="93" t="s">
        <v>1085</v>
      </c>
      <c r="B310" s="17" t="str">
        <f>VLOOKUP(A310,'Planning Periods'!$E$2:$N$540,10,FALSE)</f>
        <v>04/30/2021 - 04/30/2029</v>
      </c>
      <c r="C310" s="92">
        <v>2013</v>
      </c>
      <c r="D310" s="92" t="str">
        <f t="shared" si="4"/>
        <v>Carlsbad 2013</v>
      </c>
      <c r="E310" s="92">
        <v>912</v>
      </c>
      <c r="F310" s="366">
        <v>35</v>
      </c>
      <c r="G310" s="92">
        <v>35</v>
      </c>
      <c r="H310" s="92">
        <v>0</v>
      </c>
      <c r="I310" s="91"/>
      <c r="J310" s="92">
        <v>693</v>
      </c>
      <c r="K310" s="366">
        <v>29</v>
      </c>
      <c r="L310" s="92">
        <v>28</v>
      </c>
      <c r="M310" s="92">
        <v>1</v>
      </c>
      <c r="N310" s="91"/>
      <c r="O310" s="92">
        <v>1062</v>
      </c>
      <c r="P310" s="92">
        <v>104</v>
      </c>
      <c r="Q310" s="91"/>
      <c r="R310" s="92">
        <v>2332</v>
      </c>
      <c r="S310" s="92">
        <v>1136</v>
      </c>
      <c r="T310" s="91">
        <v>1</v>
      </c>
      <c r="U310" s="92">
        <v>4999</v>
      </c>
      <c r="V310" s="92">
        <v>1304</v>
      </c>
    </row>
    <row r="311" spans="1:22">
      <c r="A311" s="93" t="s">
        <v>1085</v>
      </c>
      <c r="B311" s="17" t="str">
        <f>VLOOKUP(A311,'Planning Periods'!$E$2:$N$540,10,FALSE)</f>
        <v>04/30/2021 - 04/30/2029</v>
      </c>
      <c r="C311" s="92">
        <v>2014</v>
      </c>
      <c r="D311" s="92" t="str">
        <f t="shared" si="4"/>
        <v>Carlsbad 2014</v>
      </c>
      <c r="E311" s="92">
        <v>912</v>
      </c>
      <c r="F311" s="366">
        <v>0</v>
      </c>
      <c r="G311" s="92">
        <v>0</v>
      </c>
      <c r="H311" s="92">
        <v>0</v>
      </c>
      <c r="I311" s="91"/>
      <c r="J311" s="92">
        <v>693</v>
      </c>
      <c r="K311" s="366">
        <v>7</v>
      </c>
      <c r="L311" s="92">
        <v>7</v>
      </c>
      <c r="M311" s="92">
        <v>0</v>
      </c>
      <c r="N311" s="91"/>
      <c r="O311" s="92">
        <v>1062</v>
      </c>
      <c r="P311" s="92">
        <v>13</v>
      </c>
      <c r="Q311" s="91"/>
      <c r="R311" s="92">
        <v>2332</v>
      </c>
      <c r="S311" s="92">
        <v>235</v>
      </c>
      <c r="T311" s="91">
        <v>0</v>
      </c>
      <c r="U311" s="92">
        <v>4999</v>
      </c>
      <c r="V311" s="92">
        <v>255</v>
      </c>
    </row>
    <row r="312" spans="1:22">
      <c r="A312" s="93" t="s">
        <v>1085</v>
      </c>
      <c r="B312" s="17" t="str">
        <f>VLOOKUP(A312,'Planning Periods'!$E$2:$N$540,10,FALSE)</f>
        <v>04/30/2021 - 04/30/2029</v>
      </c>
      <c r="C312" s="92">
        <v>2015</v>
      </c>
      <c r="D312" s="92" t="str">
        <f t="shared" si="4"/>
        <v>Carlsbad 2015</v>
      </c>
      <c r="E312" s="92">
        <v>912</v>
      </c>
      <c r="F312" s="366">
        <v>0</v>
      </c>
      <c r="G312" s="92">
        <v>0</v>
      </c>
      <c r="H312" s="92">
        <v>0</v>
      </c>
      <c r="I312" s="91"/>
      <c r="J312" s="92">
        <v>693</v>
      </c>
      <c r="K312" s="366">
        <v>9</v>
      </c>
      <c r="L312" s="92">
        <v>9</v>
      </c>
      <c r="M312" s="92">
        <v>0</v>
      </c>
      <c r="N312" s="91"/>
      <c r="O312" s="92">
        <v>1062</v>
      </c>
      <c r="P312" s="92">
        <v>20</v>
      </c>
      <c r="Q312" s="91"/>
      <c r="R312" s="92">
        <v>2332</v>
      </c>
      <c r="S312" s="92">
        <v>200</v>
      </c>
      <c r="T312" s="91">
        <v>0</v>
      </c>
      <c r="U312" s="92">
        <v>4999</v>
      </c>
      <c r="V312" s="92">
        <v>229</v>
      </c>
    </row>
    <row r="313" spans="1:22">
      <c r="A313" s="93" t="s">
        <v>1085</v>
      </c>
      <c r="B313" s="17" t="str">
        <f>VLOOKUP(A313,'Planning Periods'!$E$2:$N$540,10,FALSE)</f>
        <v>04/30/2021 - 04/30/2029</v>
      </c>
      <c r="C313" s="92">
        <v>2016</v>
      </c>
      <c r="D313" s="92" t="str">
        <f t="shared" si="4"/>
        <v>Carlsbad 2016</v>
      </c>
      <c r="E313" s="92">
        <v>912</v>
      </c>
      <c r="F313" s="366">
        <v>7</v>
      </c>
      <c r="G313" s="92">
        <v>7</v>
      </c>
      <c r="H313" s="92">
        <v>0</v>
      </c>
      <c r="I313" s="91"/>
      <c r="J313" s="92">
        <v>693</v>
      </c>
      <c r="K313" s="366">
        <v>163</v>
      </c>
      <c r="L313" s="92">
        <v>163</v>
      </c>
      <c r="M313" s="92">
        <v>0</v>
      </c>
      <c r="N313" s="91"/>
      <c r="O313" s="92">
        <v>1062</v>
      </c>
      <c r="P313" s="92">
        <v>74</v>
      </c>
      <c r="Q313" s="91"/>
      <c r="R313" s="92">
        <v>2332</v>
      </c>
      <c r="S313" s="92">
        <v>439</v>
      </c>
      <c r="T313" s="91">
        <v>0</v>
      </c>
      <c r="U313" s="92">
        <v>4999</v>
      </c>
      <c r="V313" s="92">
        <v>683</v>
      </c>
    </row>
    <row r="314" spans="1:22">
      <c r="A314" s="93" t="s">
        <v>1085</v>
      </c>
      <c r="B314" s="17" t="str">
        <f>VLOOKUP(A314,'Planning Periods'!$E$2:$N$540,10,FALSE)</f>
        <v>04/30/2021 - 04/30/2029</v>
      </c>
      <c r="C314" s="92">
        <v>2017</v>
      </c>
      <c r="D314" s="92" t="str">
        <f t="shared" si="4"/>
        <v>Carlsbad 2017</v>
      </c>
      <c r="E314" s="92">
        <v>912</v>
      </c>
      <c r="F314" s="366">
        <v>0</v>
      </c>
      <c r="G314" s="92">
        <v>0</v>
      </c>
      <c r="H314" s="92">
        <v>0</v>
      </c>
      <c r="I314" s="91"/>
      <c r="J314" s="92">
        <v>693</v>
      </c>
      <c r="K314" s="366">
        <v>10</v>
      </c>
      <c r="L314" s="92">
        <v>8</v>
      </c>
      <c r="M314" s="92">
        <v>2</v>
      </c>
      <c r="N314" s="91"/>
      <c r="O314" s="92">
        <v>1062</v>
      </c>
      <c r="P314" s="92">
        <v>18</v>
      </c>
      <c r="Q314" s="91"/>
      <c r="R314" s="92">
        <v>2332</v>
      </c>
      <c r="S314" s="92">
        <v>624</v>
      </c>
      <c r="T314" s="91">
        <v>2</v>
      </c>
      <c r="U314" s="92">
        <v>4999</v>
      </c>
      <c r="V314" s="92">
        <v>652</v>
      </c>
    </row>
    <row r="315" spans="1:22">
      <c r="A315" t="s">
        <v>1286</v>
      </c>
      <c r="B315" s="17" t="str">
        <f>VLOOKUP(A315,'Planning Periods'!$E$2:$N$540,10,FALSE)</f>
        <v>12/31/2015 - 12/31/2023</v>
      </c>
      <c r="C315" s="92">
        <v>2014</v>
      </c>
      <c r="D315" s="92" t="str">
        <f t="shared" si="4"/>
        <v>Carmel-by-the-Sea 2014</v>
      </c>
      <c r="E315" s="366" t="s">
        <v>1308</v>
      </c>
      <c r="F315" s="366" t="s">
        <v>1308</v>
      </c>
      <c r="G315" s="366" t="s">
        <v>1308</v>
      </c>
      <c r="H315" s="366" t="s">
        <v>1308</v>
      </c>
      <c r="I315" s="366">
        <v>0</v>
      </c>
      <c r="J315" s="366" t="s">
        <v>1308</v>
      </c>
      <c r="K315" s="366" t="s">
        <v>1308</v>
      </c>
      <c r="L315" s="366" t="s">
        <v>1308</v>
      </c>
      <c r="M315" s="366" t="s">
        <v>1308</v>
      </c>
      <c r="N315" s="366">
        <v>0</v>
      </c>
      <c r="O315" s="366" t="s">
        <v>1308</v>
      </c>
      <c r="P315" s="366" t="s">
        <v>1308</v>
      </c>
      <c r="Q315" s="366"/>
      <c r="R315" s="366" t="s">
        <v>1308</v>
      </c>
      <c r="S315" s="366" t="s">
        <v>1308</v>
      </c>
      <c r="T315" s="366" t="s">
        <v>1308</v>
      </c>
      <c r="U315" s="366" t="s">
        <v>1308</v>
      </c>
      <c r="V315" s="366" t="s">
        <v>1308</v>
      </c>
    </row>
    <row r="316" spans="1:22">
      <c r="A316" t="s">
        <v>1286</v>
      </c>
      <c r="B316" s="17" t="str">
        <f>VLOOKUP(A316,'Planning Periods'!$E$2:$N$540,10,FALSE)</f>
        <v>12/31/2015 - 12/31/2023</v>
      </c>
      <c r="C316" s="92">
        <v>2015</v>
      </c>
      <c r="D316" s="92" t="str">
        <f t="shared" si="4"/>
        <v>Carmel-by-the-Sea 2015</v>
      </c>
      <c r="E316" t="s">
        <v>1308</v>
      </c>
      <c r="F316" t="s">
        <v>1308</v>
      </c>
      <c r="G316" t="s">
        <v>1308</v>
      </c>
      <c r="H316" t="s">
        <v>1308</v>
      </c>
      <c r="J316" t="s">
        <v>1308</v>
      </c>
      <c r="K316" t="s">
        <v>1308</v>
      </c>
      <c r="L316" t="s">
        <v>1308</v>
      </c>
      <c r="M316" t="s">
        <v>1308</v>
      </c>
      <c r="O316" t="s">
        <v>1308</v>
      </c>
      <c r="P316" t="s">
        <v>1308</v>
      </c>
      <c r="R316" t="s">
        <v>1308</v>
      </c>
      <c r="S316" t="s">
        <v>1308</v>
      </c>
      <c r="T316" t="s">
        <v>1308</v>
      </c>
      <c r="U316" t="s">
        <v>1308</v>
      </c>
      <c r="V316" t="s">
        <v>1308</v>
      </c>
    </row>
    <row r="317" spans="1:22">
      <c r="A317" t="s">
        <v>1286</v>
      </c>
      <c r="B317" s="17" t="str">
        <f>VLOOKUP(A317,'Planning Periods'!$E$2:$N$540,10,FALSE)</f>
        <v>12/31/2015 - 12/31/2023</v>
      </c>
      <c r="C317" s="92">
        <v>2016</v>
      </c>
      <c r="D317" s="92" t="str">
        <f t="shared" si="4"/>
        <v>Carmel-by-the-Sea 2016</v>
      </c>
      <c r="E317" t="s">
        <v>1308</v>
      </c>
      <c r="F317" t="s">
        <v>1308</v>
      </c>
      <c r="G317" t="s">
        <v>1308</v>
      </c>
      <c r="H317" t="s">
        <v>1308</v>
      </c>
      <c r="J317" t="s">
        <v>1308</v>
      </c>
      <c r="K317" t="s">
        <v>1308</v>
      </c>
      <c r="L317" t="s">
        <v>1308</v>
      </c>
      <c r="M317" t="s">
        <v>1308</v>
      </c>
      <c r="O317" t="s">
        <v>1308</v>
      </c>
      <c r="P317" t="s">
        <v>1308</v>
      </c>
      <c r="R317" t="s">
        <v>1308</v>
      </c>
      <c r="S317" t="s">
        <v>1308</v>
      </c>
      <c r="T317" t="s">
        <v>1308</v>
      </c>
      <c r="U317" t="s">
        <v>1308</v>
      </c>
      <c r="V317" t="s">
        <v>1308</v>
      </c>
    </row>
    <row r="318" spans="1:22">
      <c r="A318" t="s">
        <v>1286</v>
      </c>
      <c r="B318" s="17" t="str">
        <f>VLOOKUP(A318,'Planning Periods'!$E$2:$N$540,10,FALSE)</f>
        <v>12/31/2015 - 12/31/2023</v>
      </c>
      <c r="C318" s="92">
        <v>2017</v>
      </c>
      <c r="D318" s="92" t="str">
        <f t="shared" si="4"/>
        <v>Carmel-by-the-Sea 2017</v>
      </c>
      <c r="E318" t="s">
        <v>1308</v>
      </c>
      <c r="F318" t="s">
        <v>1308</v>
      </c>
      <c r="G318" t="s">
        <v>1308</v>
      </c>
      <c r="H318" t="s">
        <v>1308</v>
      </c>
      <c r="J318" t="s">
        <v>1308</v>
      </c>
      <c r="K318" t="s">
        <v>1308</v>
      </c>
      <c r="L318" t="s">
        <v>1308</v>
      </c>
      <c r="M318" t="s">
        <v>1308</v>
      </c>
      <c r="O318" t="s">
        <v>1308</v>
      </c>
      <c r="P318" t="s">
        <v>1308</v>
      </c>
      <c r="R318" t="s">
        <v>1308</v>
      </c>
      <c r="S318" t="s">
        <v>1308</v>
      </c>
      <c r="T318" t="s">
        <v>1308</v>
      </c>
      <c r="U318" t="s">
        <v>1308</v>
      </c>
      <c r="V318" t="s">
        <v>1308</v>
      </c>
    </row>
    <row r="319" spans="1:22">
      <c r="A319" s="93" t="s">
        <v>1164</v>
      </c>
      <c r="B319" s="17" t="str">
        <f>VLOOKUP(A319,'Planning Periods'!$E$2:$N$540,10,FALSE)</f>
        <v>02/15/2023 - 02/15/2031</v>
      </c>
      <c r="C319" s="92">
        <v>2014</v>
      </c>
      <c r="D319" s="92" t="str">
        <f t="shared" si="4"/>
        <v>Carpinteria 2014</v>
      </c>
      <c r="E319" s="92">
        <v>39</v>
      </c>
      <c r="F319" s="366">
        <v>33</v>
      </c>
      <c r="G319" s="92">
        <v>33</v>
      </c>
      <c r="H319" s="92">
        <v>0</v>
      </c>
      <c r="I319" s="91"/>
      <c r="J319" s="92">
        <v>26</v>
      </c>
      <c r="K319" s="366">
        <v>9</v>
      </c>
      <c r="L319" s="92">
        <v>9</v>
      </c>
      <c r="M319" s="92">
        <v>0</v>
      </c>
      <c r="N319" s="91"/>
      <c r="O319" s="92">
        <v>34</v>
      </c>
      <c r="P319" s="92">
        <v>0</v>
      </c>
      <c r="Q319" s="91"/>
      <c r="R319" s="92">
        <v>64</v>
      </c>
      <c r="S319" s="92">
        <v>46</v>
      </c>
      <c r="T319" s="91">
        <v>0</v>
      </c>
      <c r="U319" s="92">
        <v>163</v>
      </c>
      <c r="V319" s="92">
        <v>88</v>
      </c>
    </row>
    <row r="320" spans="1:22">
      <c r="A320" s="93" t="s">
        <v>1164</v>
      </c>
      <c r="B320" s="17" t="str">
        <f>VLOOKUP(A320,'Planning Periods'!$E$2:$N$540,10,FALSE)</f>
        <v>02/15/2023 - 02/15/2031</v>
      </c>
      <c r="C320" s="92">
        <v>2015</v>
      </c>
      <c r="D320" s="92" t="str">
        <f t="shared" si="4"/>
        <v>Carpinteria 2015</v>
      </c>
      <c r="E320" s="92">
        <v>39</v>
      </c>
      <c r="F320" s="366">
        <v>0</v>
      </c>
      <c r="G320" s="92">
        <v>0</v>
      </c>
      <c r="H320" s="92">
        <v>0</v>
      </c>
      <c r="I320" s="91"/>
      <c r="J320" s="92">
        <v>26</v>
      </c>
      <c r="K320" s="366">
        <v>0</v>
      </c>
      <c r="L320" s="92">
        <v>0</v>
      </c>
      <c r="M320" s="92">
        <v>0</v>
      </c>
      <c r="N320" s="91"/>
      <c r="O320" s="92">
        <v>34</v>
      </c>
      <c r="P320" s="92">
        <v>0</v>
      </c>
      <c r="Q320" s="91"/>
      <c r="R320" s="92">
        <v>64</v>
      </c>
      <c r="S320" s="92">
        <v>5</v>
      </c>
      <c r="T320" s="91">
        <v>0</v>
      </c>
      <c r="U320" s="92">
        <v>163</v>
      </c>
      <c r="V320" s="92">
        <v>5</v>
      </c>
    </row>
    <row r="321" spans="1:22">
      <c r="A321" s="93" t="s">
        <v>1164</v>
      </c>
      <c r="B321" s="17" t="str">
        <f>VLOOKUP(A321,'Planning Periods'!$E$2:$N$540,10,FALSE)</f>
        <v>02/15/2023 - 02/15/2031</v>
      </c>
      <c r="C321" s="92">
        <v>2016</v>
      </c>
      <c r="D321" s="92" t="str">
        <f t="shared" si="4"/>
        <v>Carpinteria 2016</v>
      </c>
      <c r="E321" s="92">
        <v>39</v>
      </c>
      <c r="F321" s="366">
        <v>0</v>
      </c>
      <c r="G321" s="92">
        <v>0</v>
      </c>
      <c r="H321" s="92">
        <v>0</v>
      </c>
      <c r="I321" s="91"/>
      <c r="J321" s="92">
        <v>26</v>
      </c>
      <c r="K321" s="366">
        <v>0</v>
      </c>
      <c r="L321" s="92">
        <v>0</v>
      </c>
      <c r="M321" s="92">
        <v>0</v>
      </c>
      <c r="N321" s="91"/>
      <c r="O321" s="92">
        <v>34</v>
      </c>
      <c r="P321" s="92">
        <v>0</v>
      </c>
      <c r="Q321" s="91"/>
      <c r="R321" s="92">
        <v>64</v>
      </c>
      <c r="S321" s="92">
        <v>4</v>
      </c>
      <c r="T321" s="91">
        <v>0</v>
      </c>
      <c r="U321" s="92">
        <v>163</v>
      </c>
      <c r="V321" s="92">
        <v>4</v>
      </c>
    </row>
    <row r="322" spans="1:22">
      <c r="A322" s="93" t="s">
        <v>1164</v>
      </c>
      <c r="B322" s="17" t="str">
        <f>VLOOKUP(A322,'Planning Periods'!$E$2:$N$540,10,FALSE)</f>
        <v>02/15/2023 - 02/15/2031</v>
      </c>
      <c r="C322" s="92">
        <v>2017</v>
      </c>
      <c r="D322" s="92" t="str">
        <f t="shared" si="4"/>
        <v>Carpinteria 2017</v>
      </c>
      <c r="E322" s="92">
        <v>39</v>
      </c>
      <c r="F322" s="366">
        <v>0</v>
      </c>
      <c r="G322" s="92">
        <v>0</v>
      </c>
      <c r="H322" s="92">
        <v>0</v>
      </c>
      <c r="I322" s="91"/>
      <c r="J322" s="92">
        <v>26</v>
      </c>
      <c r="K322" s="366">
        <v>3</v>
      </c>
      <c r="L322" s="92">
        <v>3</v>
      </c>
      <c r="M322" s="92">
        <v>0</v>
      </c>
      <c r="N322" s="91"/>
      <c r="O322" s="92">
        <v>34</v>
      </c>
      <c r="P322" s="92">
        <v>0</v>
      </c>
      <c r="Q322" s="91"/>
      <c r="R322" s="92">
        <v>64</v>
      </c>
      <c r="S322" s="92">
        <v>0</v>
      </c>
      <c r="T322" s="91">
        <v>0</v>
      </c>
      <c r="U322" s="92">
        <v>163</v>
      </c>
      <c r="V322" s="92">
        <v>3</v>
      </c>
    </row>
    <row r="323" spans="1:22">
      <c r="A323" s="93" t="s">
        <v>1087</v>
      </c>
      <c r="B323" s="17"/>
      <c r="C323" s="92">
        <v>2013</v>
      </c>
      <c r="D323" s="92" t="str">
        <f t="shared" si="4"/>
        <v>Carson 2013</v>
      </c>
      <c r="E323" s="92" t="s">
        <v>1308</v>
      </c>
      <c r="F323" s="366" t="s">
        <v>1308</v>
      </c>
      <c r="G323" s="92" t="s">
        <v>1308</v>
      </c>
      <c r="H323" s="92" t="s">
        <v>1308</v>
      </c>
      <c r="I323" s="91"/>
      <c r="J323" s="92" t="s">
        <v>1308</v>
      </c>
      <c r="K323" s="366" t="s">
        <v>1308</v>
      </c>
      <c r="L323" s="92" t="s">
        <v>1308</v>
      </c>
      <c r="M323" s="92" t="s">
        <v>1308</v>
      </c>
      <c r="N323" s="91"/>
      <c r="O323" s="92" t="s">
        <v>1308</v>
      </c>
      <c r="P323" s="92" t="s">
        <v>1308</v>
      </c>
      <c r="Q323" s="91"/>
      <c r="R323" s="92" t="s">
        <v>1308</v>
      </c>
      <c r="S323" s="92" t="s">
        <v>1308</v>
      </c>
      <c r="T323" s="91" t="s">
        <v>1308</v>
      </c>
      <c r="U323" s="92" t="s">
        <v>1308</v>
      </c>
      <c r="V323" s="92" t="s">
        <v>1308</v>
      </c>
    </row>
    <row r="324" spans="1:22">
      <c r="A324" s="93" t="s">
        <v>1087</v>
      </c>
      <c r="B324" s="17" t="str">
        <f>VLOOKUP(A324,'Planning Periods'!$E$2:$N$540,10,FALSE)</f>
        <v>10/15/2021 - 10/15/2029</v>
      </c>
      <c r="C324" s="92">
        <v>2014</v>
      </c>
      <c r="D324" s="92" t="str">
        <f t="shared" si="4"/>
        <v>Carson 2014</v>
      </c>
      <c r="E324" s="92" t="s">
        <v>1308</v>
      </c>
      <c r="F324" s="366" t="s">
        <v>1308</v>
      </c>
      <c r="G324" s="92" t="s">
        <v>1308</v>
      </c>
      <c r="H324" s="92" t="s">
        <v>1308</v>
      </c>
      <c r="I324" s="91"/>
      <c r="J324" s="92" t="s">
        <v>1308</v>
      </c>
      <c r="K324" s="366" t="s">
        <v>1308</v>
      </c>
      <c r="L324" s="92" t="s">
        <v>1308</v>
      </c>
      <c r="M324" s="92" t="s">
        <v>1308</v>
      </c>
      <c r="N324" s="91"/>
      <c r="O324" s="92" t="s">
        <v>1308</v>
      </c>
      <c r="P324" s="92" t="s">
        <v>1308</v>
      </c>
      <c r="Q324" s="91"/>
      <c r="R324" s="92" t="s">
        <v>1308</v>
      </c>
      <c r="S324" s="92" t="s">
        <v>1308</v>
      </c>
      <c r="T324" s="91" t="s">
        <v>1308</v>
      </c>
      <c r="U324" s="92" t="s">
        <v>1308</v>
      </c>
      <c r="V324" s="92" t="s">
        <v>1308</v>
      </c>
    </row>
    <row r="325" spans="1:22">
      <c r="A325" s="93" t="s">
        <v>1087</v>
      </c>
      <c r="B325" s="17" t="str">
        <f>VLOOKUP(A325,'Planning Periods'!$E$2:$N$540,10,FALSE)</f>
        <v>10/15/2021 - 10/15/2029</v>
      </c>
      <c r="C325" s="92">
        <v>2015</v>
      </c>
      <c r="D325" s="92" t="str">
        <f t="shared" si="4"/>
        <v>Carson 2015</v>
      </c>
      <c r="E325" s="92">
        <v>447</v>
      </c>
      <c r="F325" s="366">
        <v>0</v>
      </c>
      <c r="G325" s="92">
        <v>0</v>
      </c>
      <c r="H325" s="92">
        <v>0</v>
      </c>
      <c r="I325" s="91"/>
      <c r="J325" s="92">
        <v>263</v>
      </c>
      <c r="K325" s="366">
        <v>0</v>
      </c>
      <c r="L325" s="92">
        <v>0</v>
      </c>
      <c r="M325" s="92">
        <v>0</v>
      </c>
      <c r="N325" s="91"/>
      <c r="O325" s="92">
        <v>280</v>
      </c>
      <c r="P325" s="92">
        <v>11</v>
      </c>
      <c r="Q325" s="91"/>
      <c r="R325" s="92">
        <v>708</v>
      </c>
      <c r="S325" s="92">
        <v>83</v>
      </c>
      <c r="T325" s="91">
        <v>0</v>
      </c>
      <c r="U325" s="92">
        <v>1698</v>
      </c>
      <c r="V325" s="92">
        <v>94</v>
      </c>
    </row>
    <row r="326" spans="1:22">
      <c r="A326" s="93" t="s">
        <v>1087</v>
      </c>
      <c r="B326" s="17" t="str">
        <f>VLOOKUP(A326,'Planning Periods'!$E$2:$N$540,10,FALSE)</f>
        <v>10/15/2021 - 10/15/2029</v>
      </c>
      <c r="C326" s="92">
        <v>2016</v>
      </c>
      <c r="D326" s="92" t="str">
        <f t="shared" si="4"/>
        <v>Carson 2016</v>
      </c>
      <c r="E326" s="92">
        <v>447</v>
      </c>
      <c r="F326" s="366">
        <v>0</v>
      </c>
      <c r="G326" s="92">
        <v>0</v>
      </c>
      <c r="H326" s="92">
        <v>0</v>
      </c>
      <c r="I326" s="91"/>
      <c r="J326" s="92">
        <v>263</v>
      </c>
      <c r="K326" s="366">
        <v>0</v>
      </c>
      <c r="L326" s="92">
        <v>0</v>
      </c>
      <c r="M326" s="92">
        <v>0</v>
      </c>
      <c r="N326" s="91"/>
      <c r="O326" s="92">
        <v>280</v>
      </c>
      <c r="P326" s="92">
        <v>35</v>
      </c>
      <c r="Q326" s="91"/>
      <c r="R326" s="92">
        <v>708</v>
      </c>
      <c r="S326" s="92">
        <v>0</v>
      </c>
      <c r="T326" s="91">
        <v>0</v>
      </c>
      <c r="U326" s="92">
        <v>1698</v>
      </c>
      <c r="V326" s="92">
        <v>35</v>
      </c>
    </row>
    <row r="327" spans="1:22">
      <c r="A327" s="93" t="s">
        <v>1087</v>
      </c>
      <c r="B327" s="17" t="str">
        <f>VLOOKUP(A327,'Planning Periods'!$E$2:$N$540,10,FALSE)</f>
        <v>10/15/2021 - 10/15/2029</v>
      </c>
      <c r="C327" s="92">
        <v>2017</v>
      </c>
      <c r="D327" s="92" t="str">
        <f t="shared" si="4"/>
        <v>Carson 2017</v>
      </c>
      <c r="E327" s="92">
        <v>447</v>
      </c>
      <c r="F327" s="366">
        <v>39</v>
      </c>
      <c r="G327" s="92">
        <v>39</v>
      </c>
      <c r="H327" s="92">
        <v>0</v>
      </c>
      <c r="I327" s="91"/>
      <c r="J327" s="92">
        <v>263</v>
      </c>
      <c r="K327" s="366">
        <v>56</v>
      </c>
      <c r="L327" s="92">
        <v>56</v>
      </c>
      <c r="M327" s="92">
        <v>0</v>
      </c>
      <c r="N327" s="91"/>
      <c r="O327" s="92">
        <v>280</v>
      </c>
      <c r="P327" s="92">
        <v>84</v>
      </c>
      <c r="Q327" s="91"/>
      <c r="R327" s="92">
        <v>708</v>
      </c>
      <c r="S327" s="92">
        <v>0</v>
      </c>
      <c r="T327" s="91">
        <v>0</v>
      </c>
      <c r="U327" s="92">
        <v>1698</v>
      </c>
      <c r="V327" s="92">
        <v>179</v>
      </c>
    </row>
    <row r="328" spans="1:22">
      <c r="A328" s="93" t="s">
        <v>1095</v>
      </c>
      <c r="B328" s="17"/>
      <c r="C328" s="92">
        <v>2013</v>
      </c>
      <c r="D328" s="92" t="str">
        <f t="shared" si="4"/>
        <v>Cathedral 2013</v>
      </c>
      <c r="E328" s="92" t="s">
        <v>1308</v>
      </c>
      <c r="F328" s="366" t="s">
        <v>1308</v>
      </c>
      <c r="G328" s="92" t="s">
        <v>1308</v>
      </c>
      <c r="H328" s="92" t="s">
        <v>1308</v>
      </c>
      <c r="I328" s="91"/>
      <c r="J328" s="92" t="s">
        <v>1308</v>
      </c>
      <c r="K328" s="366" t="s">
        <v>1308</v>
      </c>
      <c r="L328" s="92" t="s">
        <v>1308</v>
      </c>
      <c r="M328" s="92" t="s">
        <v>1308</v>
      </c>
      <c r="N328" s="91"/>
      <c r="O328" s="92" t="s">
        <v>1308</v>
      </c>
      <c r="P328" s="92" t="s">
        <v>1308</v>
      </c>
      <c r="Q328" s="91"/>
      <c r="R328" s="92" t="s">
        <v>1308</v>
      </c>
      <c r="S328" s="92" t="s">
        <v>1308</v>
      </c>
      <c r="T328" s="91" t="s">
        <v>1308</v>
      </c>
      <c r="U328" s="92" t="s">
        <v>1308</v>
      </c>
      <c r="V328" s="92" t="s">
        <v>1308</v>
      </c>
    </row>
    <row r="329" spans="1:22">
      <c r="A329" s="93" t="s">
        <v>1095</v>
      </c>
      <c r="B329" s="17" t="str">
        <f>VLOOKUP(A329,'Planning Periods'!$E$2:$N$540,10,FALSE)</f>
        <v>10/15/2021 - 10/15/2029</v>
      </c>
      <c r="C329" s="92">
        <v>2014</v>
      </c>
      <c r="D329" s="92" t="str">
        <f t="shared" si="4"/>
        <v>Cathedral 2014</v>
      </c>
      <c r="E329" s="92">
        <v>141</v>
      </c>
      <c r="F329" s="366">
        <v>0</v>
      </c>
      <c r="G329" s="92">
        <v>0</v>
      </c>
      <c r="H329" s="92">
        <v>0</v>
      </c>
      <c r="I329" s="91"/>
      <c r="J329" s="92">
        <v>95</v>
      </c>
      <c r="K329" s="366">
        <v>0</v>
      </c>
      <c r="L329" s="92">
        <v>0</v>
      </c>
      <c r="M329" s="92">
        <v>0</v>
      </c>
      <c r="N329" s="91"/>
      <c r="O329" s="92">
        <v>110</v>
      </c>
      <c r="P329" s="92">
        <v>32</v>
      </c>
      <c r="Q329" s="91"/>
      <c r="R329" s="92">
        <v>254</v>
      </c>
      <c r="S329" s="92">
        <v>0</v>
      </c>
      <c r="T329" s="91">
        <v>0</v>
      </c>
      <c r="U329" s="92">
        <v>600</v>
      </c>
      <c r="V329" s="92">
        <v>32</v>
      </c>
    </row>
    <row r="330" spans="1:22">
      <c r="A330" s="93" t="s">
        <v>1095</v>
      </c>
      <c r="B330" s="17" t="str">
        <f>VLOOKUP(A330,'Planning Periods'!$E$2:$N$540,10,FALSE)</f>
        <v>10/15/2021 - 10/15/2029</v>
      </c>
      <c r="C330" s="92">
        <v>2015</v>
      </c>
      <c r="D330" s="92" t="str">
        <f t="shared" si="4"/>
        <v>Cathedral 2015</v>
      </c>
      <c r="E330" s="92">
        <v>141</v>
      </c>
      <c r="F330" s="366">
        <v>0</v>
      </c>
      <c r="G330" s="92">
        <v>0</v>
      </c>
      <c r="H330" s="92">
        <v>0</v>
      </c>
      <c r="I330" s="91"/>
      <c r="J330" s="92">
        <v>95</v>
      </c>
      <c r="K330" s="366">
        <v>0</v>
      </c>
      <c r="L330" s="92">
        <v>0</v>
      </c>
      <c r="M330" s="92">
        <v>0</v>
      </c>
      <c r="N330" s="91"/>
      <c r="O330" s="92">
        <v>110</v>
      </c>
      <c r="P330" s="92">
        <v>21</v>
      </c>
      <c r="Q330" s="91"/>
      <c r="R330" s="92">
        <v>254</v>
      </c>
      <c r="S330" s="92">
        <v>3</v>
      </c>
      <c r="T330" s="91">
        <v>0</v>
      </c>
      <c r="U330" s="92">
        <v>600</v>
      </c>
      <c r="V330" s="92">
        <v>24</v>
      </c>
    </row>
    <row r="331" spans="1:22">
      <c r="A331" s="93" t="s">
        <v>1095</v>
      </c>
      <c r="B331" s="17" t="str">
        <f>VLOOKUP(A331,'Planning Periods'!$E$2:$N$540,10,FALSE)</f>
        <v>10/15/2021 - 10/15/2029</v>
      </c>
      <c r="C331" s="92">
        <v>2016</v>
      </c>
      <c r="D331" s="92" t="str">
        <f t="shared" si="4"/>
        <v>Cathedral 2016</v>
      </c>
      <c r="E331" s="92">
        <v>141</v>
      </c>
      <c r="F331" s="366">
        <v>0</v>
      </c>
      <c r="G331" s="92">
        <v>0</v>
      </c>
      <c r="H331" s="92">
        <v>0</v>
      </c>
      <c r="I331" s="91"/>
      <c r="J331" s="92">
        <v>95</v>
      </c>
      <c r="K331" s="366">
        <v>0</v>
      </c>
      <c r="L331" s="92">
        <v>0</v>
      </c>
      <c r="M331" s="92">
        <v>0</v>
      </c>
      <c r="N331" s="91"/>
      <c r="O331" s="92">
        <v>110</v>
      </c>
      <c r="P331" s="92">
        <v>0</v>
      </c>
      <c r="Q331" s="91"/>
      <c r="R331" s="92">
        <v>254</v>
      </c>
      <c r="S331" s="92">
        <v>0</v>
      </c>
      <c r="T331" s="91">
        <v>0</v>
      </c>
      <c r="U331" s="92">
        <v>600</v>
      </c>
      <c r="V331" s="92">
        <v>0</v>
      </c>
    </row>
    <row r="332" spans="1:22">
      <c r="A332" s="93" t="s">
        <v>1095</v>
      </c>
      <c r="B332" s="17" t="str">
        <f>VLOOKUP(A332,'Planning Periods'!$E$2:$N$540,10,FALSE)</f>
        <v>10/15/2021 - 10/15/2029</v>
      </c>
      <c r="C332" s="92">
        <v>2017</v>
      </c>
      <c r="D332" s="92" t="str">
        <f t="shared" si="4"/>
        <v>Cathedral 2017</v>
      </c>
      <c r="E332" s="92">
        <v>141</v>
      </c>
      <c r="F332" s="366">
        <v>0</v>
      </c>
      <c r="G332" s="92">
        <v>0</v>
      </c>
      <c r="H332" s="92">
        <v>0</v>
      </c>
      <c r="I332" s="91"/>
      <c r="J332" s="92">
        <v>95</v>
      </c>
      <c r="K332" s="366">
        <v>0</v>
      </c>
      <c r="L332" s="92">
        <v>0</v>
      </c>
      <c r="M332" s="92">
        <v>0</v>
      </c>
      <c r="N332" s="91"/>
      <c r="O332" s="92">
        <v>110</v>
      </c>
      <c r="P332" s="92">
        <v>69</v>
      </c>
      <c r="Q332" s="91"/>
      <c r="R332" s="92">
        <v>254</v>
      </c>
      <c r="S332" s="92">
        <v>0</v>
      </c>
      <c r="T332" s="91">
        <v>0</v>
      </c>
      <c r="U332" s="92">
        <v>600</v>
      </c>
      <c r="V332" s="92">
        <v>69</v>
      </c>
    </row>
    <row r="333" spans="1:22">
      <c r="A333" s="93" t="s">
        <v>1294</v>
      </c>
      <c r="B333" s="17" t="str">
        <f>VLOOKUP(A333,'Planning Periods'!$E$2:$N$540,10,FALSE)</f>
        <v>12/31/2015 - 12/31/2023</v>
      </c>
      <c r="C333" s="92">
        <v>2014</v>
      </c>
      <c r="D333" s="92" t="str">
        <f t="shared" si="4"/>
        <v>Ceres 2014</v>
      </c>
      <c r="E333" s="92" t="s">
        <v>1308</v>
      </c>
      <c r="F333" s="366" t="s">
        <v>1308</v>
      </c>
      <c r="G333" s="92" t="s">
        <v>1308</v>
      </c>
      <c r="H333" s="92" t="s">
        <v>1308</v>
      </c>
      <c r="I333" s="91"/>
      <c r="J333" s="92" t="s">
        <v>1308</v>
      </c>
      <c r="K333" s="366" t="s">
        <v>1308</v>
      </c>
      <c r="L333" s="92" t="s">
        <v>1308</v>
      </c>
      <c r="M333" s="92" t="s">
        <v>1308</v>
      </c>
      <c r="N333" s="91"/>
      <c r="O333" s="92" t="s">
        <v>1308</v>
      </c>
      <c r="P333" s="92" t="s">
        <v>1308</v>
      </c>
      <c r="Q333" s="91"/>
      <c r="R333" s="92" t="s">
        <v>1308</v>
      </c>
      <c r="S333" s="92" t="s">
        <v>1308</v>
      </c>
      <c r="T333" s="91" t="s">
        <v>1308</v>
      </c>
      <c r="U333" s="92" t="s">
        <v>1308</v>
      </c>
      <c r="V333" s="92" t="s">
        <v>1308</v>
      </c>
    </row>
    <row r="334" spans="1:22">
      <c r="A334" s="93" t="s">
        <v>1294</v>
      </c>
      <c r="B334" s="17" t="str">
        <f>VLOOKUP(A334,'Planning Periods'!$E$2:$N$540,10,FALSE)</f>
        <v>12/31/2015 - 12/31/2023</v>
      </c>
      <c r="C334" s="92">
        <v>2015</v>
      </c>
      <c r="D334" s="92" t="str">
        <f t="shared" si="4"/>
        <v>Ceres 2015</v>
      </c>
      <c r="E334" s="92" t="s">
        <v>1308</v>
      </c>
      <c r="F334" s="366" t="s">
        <v>1308</v>
      </c>
      <c r="G334" s="92" t="s">
        <v>1308</v>
      </c>
      <c r="H334" s="92" t="s">
        <v>1308</v>
      </c>
      <c r="I334" s="91"/>
      <c r="J334" s="92" t="s">
        <v>1308</v>
      </c>
      <c r="K334" s="366" t="s">
        <v>1308</v>
      </c>
      <c r="L334" s="92" t="s">
        <v>1308</v>
      </c>
      <c r="M334" s="92" t="s">
        <v>1308</v>
      </c>
      <c r="N334" s="91"/>
      <c r="O334" s="92" t="s">
        <v>1308</v>
      </c>
      <c r="P334" s="92" t="s">
        <v>1308</v>
      </c>
      <c r="Q334" s="91"/>
      <c r="R334" s="92" t="s">
        <v>1308</v>
      </c>
      <c r="S334" s="92" t="s">
        <v>1308</v>
      </c>
      <c r="T334" s="91" t="s">
        <v>1308</v>
      </c>
      <c r="U334" s="92" t="s">
        <v>1308</v>
      </c>
      <c r="V334" s="92" t="s">
        <v>1308</v>
      </c>
    </row>
    <row r="335" spans="1:22">
      <c r="A335" s="93" t="s">
        <v>1294</v>
      </c>
      <c r="B335" s="17" t="str">
        <f>VLOOKUP(A335,'Planning Periods'!$E$2:$N$540,10,FALSE)</f>
        <v>12/31/2015 - 12/31/2023</v>
      </c>
      <c r="C335" s="92">
        <v>2016</v>
      </c>
      <c r="D335" s="92" t="str">
        <f t="shared" si="4"/>
        <v>Ceres 2016</v>
      </c>
      <c r="E335" s="92">
        <v>622</v>
      </c>
      <c r="F335" s="366">
        <v>0</v>
      </c>
      <c r="G335" s="92">
        <v>0</v>
      </c>
      <c r="H335" s="92">
        <v>0</v>
      </c>
      <c r="I335" s="91"/>
      <c r="J335" s="92">
        <v>399</v>
      </c>
      <c r="K335" s="366">
        <v>0</v>
      </c>
      <c r="L335" s="92">
        <v>0</v>
      </c>
      <c r="M335" s="92">
        <v>0</v>
      </c>
      <c r="N335" s="91"/>
      <c r="O335" s="92">
        <v>446</v>
      </c>
      <c r="P335" s="92">
        <v>0</v>
      </c>
      <c r="Q335" s="91"/>
      <c r="R335" s="92">
        <v>1104</v>
      </c>
      <c r="S335" s="92">
        <v>0</v>
      </c>
      <c r="T335" s="91">
        <v>0</v>
      </c>
      <c r="U335" s="92">
        <v>2571</v>
      </c>
      <c r="V335" s="92">
        <v>0</v>
      </c>
    </row>
    <row r="336" spans="1:22">
      <c r="A336" s="93" t="s">
        <v>1294</v>
      </c>
      <c r="B336" s="17" t="str">
        <f>VLOOKUP(A336,'Planning Periods'!$E$2:$N$540,10,FALSE)</f>
        <v>12/31/2015 - 12/31/2023</v>
      </c>
      <c r="C336" s="92">
        <v>2017</v>
      </c>
      <c r="D336" s="92" t="str">
        <f t="shared" si="4"/>
        <v>Ceres 2017</v>
      </c>
      <c r="E336" s="92">
        <v>622</v>
      </c>
      <c r="F336" s="366">
        <v>0</v>
      </c>
      <c r="G336" s="92">
        <v>0</v>
      </c>
      <c r="H336" s="92">
        <v>0</v>
      </c>
      <c r="I336" s="91"/>
      <c r="J336" s="92">
        <v>399</v>
      </c>
      <c r="K336" s="366">
        <v>0</v>
      </c>
      <c r="L336" s="92">
        <v>0</v>
      </c>
      <c r="M336" s="92">
        <v>0</v>
      </c>
      <c r="N336" s="91"/>
      <c r="O336" s="92">
        <v>446</v>
      </c>
      <c r="P336" s="92">
        <v>5</v>
      </c>
      <c r="Q336" s="91"/>
      <c r="R336" s="92">
        <v>1104</v>
      </c>
      <c r="S336" s="92">
        <v>0</v>
      </c>
      <c r="T336" s="91">
        <v>0</v>
      </c>
      <c r="U336" s="92">
        <v>2571</v>
      </c>
      <c r="V336" s="92">
        <v>5</v>
      </c>
    </row>
    <row r="337" spans="1:22">
      <c r="A337" s="93" t="s">
        <v>1101</v>
      </c>
      <c r="B337" s="17"/>
      <c r="C337" s="92">
        <v>2013</v>
      </c>
      <c r="D337" s="92" t="str">
        <f t="shared" si="4"/>
        <v>Cerritos 2013</v>
      </c>
      <c r="E337" s="92">
        <v>23</v>
      </c>
      <c r="F337" s="366">
        <v>0</v>
      </c>
      <c r="G337" s="92">
        <v>0</v>
      </c>
      <c r="H337" s="92">
        <v>0</v>
      </c>
      <c r="I337" s="91"/>
      <c r="J337" s="92">
        <v>14</v>
      </c>
      <c r="K337" s="366">
        <v>0</v>
      </c>
      <c r="L337" s="92">
        <v>0</v>
      </c>
      <c r="M337" s="92">
        <v>0</v>
      </c>
      <c r="N337" s="91"/>
      <c r="O337" s="92">
        <v>14</v>
      </c>
      <c r="P337" s="92">
        <v>0</v>
      </c>
      <c r="Q337" s="91"/>
      <c r="R337" s="92">
        <v>35</v>
      </c>
      <c r="S337" s="92">
        <v>0</v>
      </c>
      <c r="T337" s="91">
        <v>0</v>
      </c>
      <c r="U337" s="92">
        <v>86</v>
      </c>
      <c r="V337" s="92">
        <v>0</v>
      </c>
    </row>
    <row r="338" spans="1:22">
      <c r="A338" s="93" t="s">
        <v>1101</v>
      </c>
      <c r="B338" s="17" t="str">
        <f>VLOOKUP(A338,'Planning Periods'!$E$2:$N$540,10,FALSE)</f>
        <v>10/15/2021 - 10/15/2029</v>
      </c>
      <c r="C338" s="92">
        <v>2014</v>
      </c>
      <c r="D338" s="92" t="str">
        <f t="shared" si="4"/>
        <v>Cerritos 2014</v>
      </c>
      <c r="E338" s="92">
        <v>23</v>
      </c>
      <c r="F338" s="366">
        <v>0</v>
      </c>
      <c r="G338" s="92">
        <v>0</v>
      </c>
      <c r="H338" s="92">
        <v>0</v>
      </c>
      <c r="I338" s="91"/>
      <c r="J338" s="92">
        <v>14</v>
      </c>
      <c r="K338" s="366">
        <v>0</v>
      </c>
      <c r="L338" s="92">
        <v>0</v>
      </c>
      <c r="M338" s="92">
        <v>0</v>
      </c>
      <c r="N338" s="91"/>
      <c r="O338" s="92">
        <v>14</v>
      </c>
      <c r="P338" s="92">
        <v>0</v>
      </c>
      <c r="Q338" s="91"/>
      <c r="R338" s="92">
        <v>35</v>
      </c>
      <c r="S338" s="92">
        <v>223</v>
      </c>
      <c r="T338" s="91">
        <v>0</v>
      </c>
      <c r="U338" s="92">
        <v>86</v>
      </c>
      <c r="V338" s="92">
        <v>223</v>
      </c>
    </row>
    <row r="339" spans="1:22">
      <c r="A339" s="93" t="s">
        <v>1101</v>
      </c>
      <c r="B339" s="17" t="str">
        <f>VLOOKUP(A339,'Planning Periods'!$E$2:$N$540,10,FALSE)</f>
        <v>10/15/2021 - 10/15/2029</v>
      </c>
      <c r="C339" s="92">
        <v>2015</v>
      </c>
      <c r="D339" s="92" t="str">
        <f t="shared" si="4"/>
        <v>Cerritos 2015</v>
      </c>
      <c r="E339" s="92">
        <v>23</v>
      </c>
      <c r="F339" s="366">
        <v>0</v>
      </c>
      <c r="G339" s="92">
        <v>0</v>
      </c>
      <c r="H339" s="92">
        <v>0</v>
      </c>
      <c r="I339" s="91"/>
      <c r="J339" s="92">
        <v>14</v>
      </c>
      <c r="K339" s="366">
        <v>0</v>
      </c>
      <c r="L339" s="92">
        <v>0</v>
      </c>
      <c r="M339" s="92">
        <v>0</v>
      </c>
      <c r="N339" s="91"/>
      <c r="O339" s="92">
        <v>14</v>
      </c>
      <c r="P339" s="92">
        <v>0</v>
      </c>
      <c r="Q339" s="91"/>
      <c r="R339" s="92">
        <v>35</v>
      </c>
      <c r="S339" s="92">
        <v>0</v>
      </c>
      <c r="T339" s="91">
        <v>0</v>
      </c>
      <c r="U339" s="92">
        <v>86</v>
      </c>
      <c r="V339" s="92">
        <v>0</v>
      </c>
    </row>
    <row r="340" spans="1:22">
      <c r="A340" s="93" t="s">
        <v>1101</v>
      </c>
      <c r="B340" s="17" t="str">
        <f>VLOOKUP(A340,'Planning Periods'!$E$2:$N$540,10,FALSE)</f>
        <v>10/15/2021 - 10/15/2029</v>
      </c>
      <c r="C340" s="92">
        <v>2016</v>
      </c>
      <c r="D340" s="92" t="str">
        <f t="shared" si="4"/>
        <v>Cerritos 2016</v>
      </c>
      <c r="E340" s="92">
        <v>23</v>
      </c>
      <c r="F340" s="366">
        <v>0</v>
      </c>
      <c r="G340" s="92">
        <v>0</v>
      </c>
      <c r="H340" s="92">
        <v>0</v>
      </c>
      <c r="I340" s="91"/>
      <c r="J340" s="92">
        <v>14</v>
      </c>
      <c r="K340" s="366">
        <v>0</v>
      </c>
      <c r="L340" s="92">
        <v>0</v>
      </c>
      <c r="M340" s="92">
        <v>0</v>
      </c>
      <c r="N340" s="91"/>
      <c r="O340" s="92">
        <v>14</v>
      </c>
      <c r="P340" s="92">
        <v>0</v>
      </c>
      <c r="Q340" s="91"/>
      <c r="R340" s="92">
        <v>35</v>
      </c>
      <c r="S340" s="92">
        <v>132</v>
      </c>
      <c r="T340" s="91">
        <v>0</v>
      </c>
      <c r="U340" s="92">
        <v>86</v>
      </c>
      <c r="V340" s="92">
        <v>132</v>
      </c>
    </row>
    <row r="341" spans="1:22">
      <c r="A341" s="93" t="s">
        <v>1101</v>
      </c>
      <c r="B341" s="17" t="str">
        <f>VLOOKUP(A341,'Planning Periods'!$E$2:$N$540,10,FALSE)</f>
        <v>10/15/2021 - 10/15/2029</v>
      </c>
      <c r="C341" s="92">
        <v>2017</v>
      </c>
      <c r="D341" s="92" t="str">
        <f t="shared" si="4"/>
        <v>Cerritos 2017</v>
      </c>
      <c r="E341" s="92">
        <v>23</v>
      </c>
      <c r="F341" s="366">
        <v>0</v>
      </c>
      <c r="G341" s="92">
        <v>0</v>
      </c>
      <c r="H341" s="92">
        <v>0</v>
      </c>
      <c r="I341" s="91"/>
      <c r="J341" s="92">
        <v>14</v>
      </c>
      <c r="K341" s="366">
        <v>0</v>
      </c>
      <c r="L341" s="92">
        <v>0</v>
      </c>
      <c r="M341" s="92">
        <v>0</v>
      </c>
      <c r="N341" s="91"/>
      <c r="O341" s="92">
        <v>14</v>
      </c>
      <c r="P341" s="92">
        <v>0</v>
      </c>
      <c r="Q341" s="91"/>
      <c r="R341" s="92">
        <v>35</v>
      </c>
      <c r="S341" s="92">
        <v>0</v>
      </c>
      <c r="T341" s="91">
        <v>0</v>
      </c>
      <c r="U341" s="92">
        <v>86</v>
      </c>
      <c r="V341" s="92">
        <v>0</v>
      </c>
    </row>
    <row r="342" spans="1:22">
      <c r="A342" s="93" t="s">
        <v>838</v>
      </c>
      <c r="B342" s="17" t="str">
        <f>VLOOKUP(A342,'Planning Periods'!$E$2:$N$540,10,FALSE)</f>
        <v>06/15/2022 - 06/15/2030</v>
      </c>
      <c r="C342" s="92">
        <v>2014</v>
      </c>
      <c r="D342" s="92" t="str">
        <f t="shared" si="4"/>
        <v>Chico 2014</v>
      </c>
      <c r="E342" s="92" t="s">
        <v>1308</v>
      </c>
      <c r="F342" s="366" t="s">
        <v>1308</v>
      </c>
      <c r="G342" s="92" t="s">
        <v>1308</v>
      </c>
      <c r="H342" s="92" t="s">
        <v>1308</v>
      </c>
      <c r="I342" s="91"/>
      <c r="J342" s="92" t="s">
        <v>1308</v>
      </c>
      <c r="K342" s="366" t="s">
        <v>1308</v>
      </c>
      <c r="L342" s="92" t="s">
        <v>1308</v>
      </c>
      <c r="M342" s="92" t="s">
        <v>1308</v>
      </c>
      <c r="N342" s="91"/>
      <c r="O342" s="92" t="s">
        <v>1308</v>
      </c>
      <c r="P342" s="92" t="s">
        <v>1308</v>
      </c>
      <c r="Q342" s="91"/>
      <c r="R342" s="92" t="s">
        <v>1308</v>
      </c>
      <c r="S342" s="92" t="s">
        <v>1308</v>
      </c>
      <c r="T342" s="91" t="s">
        <v>1308</v>
      </c>
      <c r="U342" s="92" t="s">
        <v>1308</v>
      </c>
      <c r="V342" s="92" t="s">
        <v>1308</v>
      </c>
    </row>
    <row r="343" spans="1:22">
      <c r="A343" s="93" t="s">
        <v>838</v>
      </c>
      <c r="B343" s="17" t="str">
        <f>VLOOKUP(A343,'Planning Periods'!$E$2:$N$540,10,FALSE)</f>
        <v>06/15/2022 - 06/15/2030</v>
      </c>
      <c r="C343" s="92">
        <v>2015</v>
      </c>
      <c r="D343" s="92" t="str">
        <f t="shared" si="4"/>
        <v>Chico 2015</v>
      </c>
      <c r="E343" s="92">
        <v>974</v>
      </c>
      <c r="F343" s="366">
        <v>0</v>
      </c>
      <c r="G343" s="92">
        <v>0</v>
      </c>
      <c r="H343" s="92">
        <v>0</v>
      </c>
      <c r="I343" s="91"/>
      <c r="J343" s="92">
        <v>643</v>
      </c>
      <c r="K343" s="366">
        <v>2</v>
      </c>
      <c r="L343" s="92">
        <v>2</v>
      </c>
      <c r="M343" s="92">
        <v>0</v>
      </c>
      <c r="N343" s="91"/>
      <c r="O343" s="92">
        <v>708</v>
      </c>
      <c r="P343" s="92">
        <v>0</v>
      </c>
      <c r="Q343" s="91"/>
      <c r="R343" s="92">
        <v>1638</v>
      </c>
      <c r="S343" s="92">
        <v>522</v>
      </c>
      <c r="T343" s="91">
        <v>0</v>
      </c>
      <c r="U343" s="92">
        <v>3963</v>
      </c>
      <c r="V343" s="92">
        <v>524</v>
      </c>
    </row>
    <row r="344" spans="1:22">
      <c r="A344" s="93" t="s">
        <v>838</v>
      </c>
      <c r="B344" s="17" t="str">
        <f>VLOOKUP(A344,'Planning Periods'!$E$2:$N$540,10,FALSE)</f>
        <v>06/15/2022 - 06/15/2030</v>
      </c>
      <c r="C344" s="92">
        <v>2016</v>
      </c>
      <c r="D344" s="92" t="str">
        <f t="shared" ref="D344:D408" si="5">CONCATENATE(A344," ",C344)</f>
        <v>Chico 2016</v>
      </c>
      <c r="E344" s="92">
        <v>974</v>
      </c>
      <c r="F344" s="366">
        <v>15</v>
      </c>
      <c r="G344" s="92">
        <v>15</v>
      </c>
      <c r="H344" s="92">
        <v>0</v>
      </c>
      <c r="I344" s="91"/>
      <c r="J344" s="92">
        <v>643</v>
      </c>
      <c r="K344" s="366">
        <v>1</v>
      </c>
      <c r="L344" s="92">
        <v>1</v>
      </c>
      <c r="M344" s="92">
        <v>0</v>
      </c>
      <c r="N344" s="91"/>
      <c r="O344" s="92">
        <v>708</v>
      </c>
      <c r="P344" s="92">
        <v>64</v>
      </c>
      <c r="Q344" s="91"/>
      <c r="R344" s="92">
        <v>1638</v>
      </c>
      <c r="S344" s="92">
        <v>435</v>
      </c>
      <c r="T344" s="91">
        <v>0</v>
      </c>
      <c r="U344" s="92">
        <v>3963</v>
      </c>
      <c r="V344" s="92">
        <v>515</v>
      </c>
    </row>
    <row r="345" spans="1:22">
      <c r="A345" s="93" t="s">
        <v>838</v>
      </c>
      <c r="B345" s="17" t="str">
        <f>VLOOKUP(A345,'Planning Periods'!$E$2:$N$540,10,FALSE)</f>
        <v>06/15/2022 - 06/15/2030</v>
      </c>
      <c r="C345" s="92">
        <v>2017</v>
      </c>
      <c r="D345" s="92" t="str">
        <f t="shared" si="5"/>
        <v>Chico 2017</v>
      </c>
      <c r="E345" s="92">
        <v>974</v>
      </c>
      <c r="F345" s="366">
        <v>0</v>
      </c>
      <c r="G345" s="92">
        <v>0</v>
      </c>
      <c r="H345" s="92">
        <v>0</v>
      </c>
      <c r="I345" s="91"/>
      <c r="J345" s="92">
        <v>643</v>
      </c>
      <c r="K345" s="366">
        <v>2</v>
      </c>
      <c r="L345" s="92">
        <v>2</v>
      </c>
      <c r="M345" s="92">
        <v>0</v>
      </c>
      <c r="N345" s="91"/>
      <c r="O345" s="92">
        <v>708</v>
      </c>
      <c r="P345" s="92">
        <v>260</v>
      </c>
      <c r="Q345" s="91"/>
      <c r="R345" s="92">
        <v>1638</v>
      </c>
      <c r="S345" s="92">
        <v>376</v>
      </c>
      <c r="T345" s="91">
        <v>0</v>
      </c>
      <c r="U345" s="92">
        <v>3963</v>
      </c>
      <c r="V345" s="92">
        <v>638</v>
      </c>
    </row>
    <row r="346" spans="1:22">
      <c r="A346" s="93" t="s">
        <v>1097</v>
      </c>
      <c r="B346" s="17"/>
      <c r="C346" s="92">
        <v>2013</v>
      </c>
      <c r="D346" s="92" t="str">
        <f t="shared" si="5"/>
        <v>Chino 2013</v>
      </c>
      <c r="E346" s="92">
        <v>707</v>
      </c>
      <c r="F346" s="366">
        <v>133</v>
      </c>
      <c r="G346" s="92">
        <v>133</v>
      </c>
      <c r="H346" s="92">
        <v>0</v>
      </c>
      <c r="I346" s="91"/>
      <c r="J346" s="92">
        <v>478</v>
      </c>
      <c r="K346" s="366">
        <v>0</v>
      </c>
      <c r="L346" s="92">
        <v>0</v>
      </c>
      <c r="M346" s="92">
        <v>0</v>
      </c>
      <c r="N346" s="91"/>
      <c r="O346" s="92">
        <v>533</v>
      </c>
      <c r="P346" s="92">
        <v>5</v>
      </c>
      <c r="Q346" s="91"/>
      <c r="R346" s="92">
        <v>1176</v>
      </c>
      <c r="S346" s="92">
        <v>980</v>
      </c>
      <c r="T346" s="91">
        <v>0</v>
      </c>
      <c r="U346" s="92">
        <v>2894</v>
      </c>
      <c r="V346" s="92">
        <v>1118</v>
      </c>
    </row>
    <row r="347" spans="1:22">
      <c r="A347" s="93" t="s">
        <v>1097</v>
      </c>
      <c r="B347" s="17" t="str">
        <f>VLOOKUP(A347,'Planning Periods'!$E$2:$N$540,10,FALSE)</f>
        <v>10/15/2021 - 10/15/2029</v>
      </c>
      <c r="C347" s="92">
        <v>2014</v>
      </c>
      <c r="D347" s="92" t="str">
        <f t="shared" si="5"/>
        <v>Chino 2014</v>
      </c>
      <c r="E347" s="92">
        <v>707</v>
      </c>
      <c r="F347" s="366">
        <v>0</v>
      </c>
      <c r="G347" s="92">
        <v>0</v>
      </c>
      <c r="H347" s="92">
        <v>0</v>
      </c>
      <c r="I347" s="91"/>
      <c r="J347" s="92">
        <v>478</v>
      </c>
      <c r="K347" s="366">
        <v>0</v>
      </c>
      <c r="L347" s="92">
        <v>0</v>
      </c>
      <c r="M347" s="92">
        <v>0</v>
      </c>
      <c r="N347" s="91"/>
      <c r="O347" s="92">
        <v>533</v>
      </c>
      <c r="P347" s="92">
        <v>0</v>
      </c>
      <c r="Q347" s="91"/>
      <c r="R347" s="92">
        <v>1176</v>
      </c>
      <c r="S347" s="92">
        <v>342</v>
      </c>
      <c r="T347" s="91">
        <v>0</v>
      </c>
      <c r="U347" s="92">
        <v>2894</v>
      </c>
      <c r="V347" s="92">
        <v>342</v>
      </c>
    </row>
    <row r="348" spans="1:22">
      <c r="A348" s="93" t="s">
        <v>1097</v>
      </c>
      <c r="B348" s="17" t="str">
        <f>VLOOKUP(A348,'Planning Periods'!$E$2:$N$540,10,FALSE)</f>
        <v>10/15/2021 - 10/15/2029</v>
      </c>
      <c r="C348" s="92">
        <v>2015</v>
      </c>
      <c r="D348" s="92" t="str">
        <f t="shared" si="5"/>
        <v>Chino 2015</v>
      </c>
      <c r="E348" s="92">
        <v>707</v>
      </c>
      <c r="F348" s="366">
        <v>135</v>
      </c>
      <c r="G348" s="92">
        <v>135</v>
      </c>
      <c r="H348" s="92">
        <v>0</v>
      </c>
      <c r="I348" s="91"/>
      <c r="J348" s="92">
        <v>478</v>
      </c>
      <c r="K348" s="366">
        <v>0</v>
      </c>
      <c r="L348" s="92">
        <v>0</v>
      </c>
      <c r="M348" s="92">
        <v>0</v>
      </c>
      <c r="N348" s="91"/>
      <c r="O348" s="92">
        <v>533</v>
      </c>
      <c r="P348" s="92">
        <v>0</v>
      </c>
      <c r="Q348" s="91"/>
      <c r="R348" s="92">
        <v>1176</v>
      </c>
      <c r="S348" s="92">
        <v>342</v>
      </c>
      <c r="T348" s="91">
        <v>0</v>
      </c>
      <c r="U348" s="92">
        <v>2894</v>
      </c>
      <c r="V348" s="92">
        <v>477</v>
      </c>
    </row>
    <row r="349" spans="1:22">
      <c r="A349" s="93" t="s">
        <v>1097</v>
      </c>
      <c r="B349" s="17" t="str">
        <f>VLOOKUP(A349,'Planning Periods'!$E$2:$N$540,10,FALSE)</f>
        <v>10/15/2021 - 10/15/2029</v>
      </c>
      <c r="C349" s="92">
        <v>2016</v>
      </c>
      <c r="D349" s="92" t="str">
        <f t="shared" si="5"/>
        <v>Chino 2016</v>
      </c>
      <c r="E349" s="92">
        <v>707</v>
      </c>
      <c r="F349" s="366">
        <v>0</v>
      </c>
      <c r="G349" s="92">
        <v>0</v>
      </c>
      <c r="H349" s="92">
        <v>0</v>
      </c>
      <c r="I349" s="91"/>
      <c r="J349" s="92">
        <v>478</v>
      </c>
      <c r="K349" s="366">
        <v>203</v>
      </c>
      <c r="L349" s="92">
        <v>203</v>
      </c>
      <c r="M349" s="92">
        <v>0</v>
      </c>
      <c r="N349" s="91"/>
      <c r="O349" s="92">
        <v>533</v>
      </c>
      <c r="P349" s="92">
        <v>0</v>
      </c>
      <c r="Q349" s="91"/>
      <c r="R349" s="92">
        <v>1176</v>
      </c>
      <c r="S349" s="92">
        <v>370</v>
      </c>
      <c r="T349" s="91">
        <v>0</v>
      </c>
      <c r="U349" s="92">
        <v>2894</v>
      </c>
      <c r="V349" s="92">
        <v>573</v>
      </c>
    </row>
    <row r="350" spans="1:22">
      <c r="A350" s="93" t="s">
        <v>1097</v>
      </c>
      <c r="B350" s="17" t="str">
        <f>VLOOKUP(A350,'Planning Periods'!$E$2:$N$540,10,FALSE)</f>
        <v>10/15/2021 - 10/15/2029</v>
      </c>
      <c r="C350" s="92">
        <v>2017</v>
      </c>
      <c r="D350" s="92" t="str">
        <f t="shared" si="5"/>
        <v>Chino 2017</v>
      </c>
      <c r="E350" s="92">
        <v>707</v>
      </c>
      <c r="F350" s="366">
        <v>0</v>
      </c>
      <c r="G350" s="92">
        <v>0</v>
      </c>
      <c r="H350" s="92">
        <v>0</v>
      </c>
      <c r="I350" s="91"/>
      <c r="J350" s="92">
        <v>478</v>
      </c>
      <c r="K350" s="366">
        <v>0</v>
      </c>
      <c r="L350" s="92">
        <v>0</v>
      </c>
      <c r="M350" s="92">
        <v>0</v>
      </c>
      <c r="N350" s="91"/>
      <c r="O350" s="92">
        <v>533</v>
      </c>
      <c r="P350" s="92">
        <v>0</v>
      </c>
      <c r="Q350" s="91"/>
      <c r="R350" s="92">
        <v>1176</v>
      </c>
      <c r="S350" s="92">
        <v>630</v>
      </c>
      <c r="T350" s="91">
        <v>0</v>
      </c>
      <c r="U350" s="92">
        <v>2894</v>
      </c>
      <c r="V350" s="92">
        <v>630</v>
      </c>
    </row>
    <row r="351" spans="1:22">
      <c r="A351" s="93" t="s">
        <v>927</v>
      </c>
      <c r="B351" s="17"/>
      <c r="C351" s="92">
        <v>2013</v>
      </c>
      <c r="D351" s="92" t="str">
        <f t="shared" si="5"/>
        <v>Chino Hills 2013</v>
      </c>
      <c r="E351" s="92" t="s">
        <v>1308</v>
      </c>
      <c r="F351" s="366" t="s">
        <v>1308</v>
      </c>
      <c r="G351" s="92" t="s">
        <v>1308</v>
      </c>
      <c r="H351" s="92" t="s">
        <v>1308</v>
      </c>
      <c r="I351" s="91"/>
      <c r="J351" s="92" t="s">
        <v>1308</v>
      </c>
      <c r="K351" s="366" t="s">
        <v>1308</v>
      </c>
      <c r="L351" s="92" t="s">
        <v>1308</v>
      </c>
      <c r="M351" s="92" t="s">
        <v>1308</v>
      </c>
      <c r="N351" s="91"/>
      <c r="O351" s="92" t="s">
        <v>1308</v>
      </c>
      <c r="P351" s="92" t="s">
        <v>1308</v>
      </c>
      <c r="Q351" s="91"/>
      <c r="R351" s="92" t="s">
        <v>1308</v>
      </c>
      <c r="S351" s="92" t="s">
        <v>1308</v>
      </c>
      <c r="T351" s="91" t="s">
        <v>1308</v>
      </c>
      <c r="U351" s="92" t="s">
        <v>1308</v>
      </c>
      <c r="V351" s="92" t="s">
        <v>1308</v>
      </c>
    </row>
    <row r="352" spans="1:22">
      <c r="A352" s="93" t="s">
        <v>927</v>
      </c>
      <c r="B352" s="17" t="str">
        <f>VLOOKUP(A352,'Planning Periods'!$E$2:$N$540,10,FALSE)</f>
        <v>10/15/2021 - 10/15/2029</v>
      </c>
      <c r="C352" s="92">
        <v>2014</v>
      </c>
      <c r="D352" s="92" t="str">
        <f t="shared" si="5"/>
        <v>Chino Hills 2014</v>
      </c>
      <c r="E352" s="92">
        <v>217</v>
      </c>
      <c r="F352" s="366">
        <v>0</v>
      </c>
      <c r="G352" s="92">
        <v>0</v>
      </c>
      <c r="H352" s="92">
        <v>0</v>
      </c>
      <c r="I352" s="91"/>
      <c r="J352" s="92">
        <v>148</v>
      </c>
      <c r="K352" s="366">
        <v>0</v>
      </c>
      <c r="L352" s="92">
        <v>0</v>
      </c>
      <c r="M352" s="92">
        <v>0</v>
      </c>
      <c r="N352" s="91"/>
      <c r="O352" s="92">
        <v>164</v>
      </c>
      <c r="P352" s="92">
        <v>286</v>
      </c>
      <c r="Q352" s="91"/>
      <c r="R352" s="92">
        <v>333</v>
      </c>
      <c r="S352" s="92">
        <v>41</v>
      </c>
      <c r="T352" s="91">
        <v>0</v>
      </c>
      <c r="U352" s="92">
        <v>862</v>
      </c>
      <c r="V352" s="92">
        <v>327</v>
      </c>
    </row>
    <row r="353" spans="1:22">
      <c r="A353" s="93" t="s">
        <v>927</v>
      </c>
      <c r="B353" s="17" t="str">
        <f>VLOOKUP(A353,'Planning Periods'!$E$2:$N$540,10,FALSE)</f>
        <v>10/15/2021 - 10/15/2029</v>
      </c>
      <c r="C353" s="92">
        <v>2015</v>
      </c>
      <c r="D353" s="92" t="str">
        <f t="shared" si="5"/>
        <v>Chino Hills 2015</v>
      </c>
      <c r="E353" s="92">
        <v>217</v>
      </c>
      <c r="F353" s="366">
        <v>0</v>
      </c>
      <c r="G353" s="92">
        <v>0</v>
      </c>
      <c r="H353" s="92">
        <v>0</v>
      </c>
      <c r="I353" s="91"/>
      <c r="J353" s="92">
        <v>148</v>
      </c>
      <c r="K353" s="366">
        <v>0</v>
      </c>
      <c r="L353" s="92">
        <v>0</v>
      </c>
      <c r="M353" s="92">
        <v>0</v>
      </c>
      <c r="N353" s="91"/>
      <c r="O353" s="92">
        <v>164</v>
      </c>
      <c r="P353" s="92">
        <v>11</v>
      </c>
      <c r="Q353" s="91"/>
      <c r="R353" s="92">
        <v>333</v>
      </c>
      <c r="S353" s="92">
        <v>94</v>
      </c>
      <c r="T353" s="91">
        <v>0</v>
      </c>
      <c r="U353" s="92">
        <v>862</v>
      </c>
      <c r="V353" s="92">
        <v>105</v>
      </c>
    </row>
    <row r="354" spans="1:22">
      <c r="A354" s="93" t="s">
        <v>927</v>
      </c>
      <c r="B354" s="17" t="str">
        <f>VLOOKUP(A354,'Planning Periods'!$E$2:$N$540,10,FALSE)</f>
        <v>10/15/2021 - 10/15/2029</v>
      </c>
      <c r="C354" s="92">
        <v>2016</v>
      </c>
      <c r="D354" s="92" t="str">
        <f t="shared" si="5"/>
        <v>Chino Hills 2016</v>
      </c>
      <c r="E354" s="92">
        <v>217</v>
      </c>
      <c r="F354" s="366">
        <v>0</v>
      </c>
      <c r="G354" s="92">
        <v>0</v>
      </c>
      <c r="H354" s="92">
        <v>0</v>
      </c>
      <c r="I354" s="91"/>
      <c r="J354" s="92">
        <v>148</v>
      </c>
      <c r="K354" s="366">
        <v>0</v>
      </c>
      <c r="L354" s="92">
        <v>0</v>
      </c>
      <c r="M354" s="92">
        <v>0</v>
      </c>
      <c r="N354" s="91"/>
      <c r="O354" s="92">
        <v>164</v>
      </c>
      <c r="P354" s="92">
        <v>357</v>
      </c>
      <c r="Q354" s="91"/>
      <c r="R354" s="92">
        <v>333</v>
      </c>
      <c r="S354" s="92">
        <v>91</v>
      </c>
      <c r="T354" s="91">
        <v>0</v>
      </c>
      <c r="U354" s="92">
        <v>862</v>
      </c>
      <c r="V354" s="92">
        <v>448</v>
      </c>
    </row>
    <row r="355" spans="1:22">
      <c r="A355" s="93" t="s">
        <v>927</v>
      </c>
      <c r="B355" s="17" t="str">
        <f>VLOOKUP(A355,'Planning Periods'!$E$2:$N$540,10,FALSE)</f>
        <v>10/15/2021 - 10/15/2029</v>
      </c>
      <c r="C355" s="92">
        <v>2017</v>
      </c>
      <c r="D355" s="92" t="str">
        <f t="shared" si="5"/>
        <v>Chino Hills 2017</v>
      </c>
      <c r="E355" s="92">
        <v>217</v>
      </c>
      <c r="F355" s="366">
        <v>0</v>
      </c>
      <c r="G355" s="92">
        <v>0</v>
      </c>
      <c r="H355" s="92">
        <v>0</v>
      </c>
      <c r="I355" s="91"/>
      <c r="J355" s="92">
        <v>148</v>
      </c>
      <c r="K355" s="366">
        <v>0</v>
      </c>
      <c r="L355" s="92">
        <v>0</v>
      </c>
      <c r="M355" s="92">
        <v>0</v>
      </c>
      <c r="N355" s="91"/>
      <c r="O355" s="92">
        <v>164</v>
      </c>
      <c r="P355" s="92">
        <v>668</v>
      </c>
      <c r="Q355" s="91"/>
      <c r="R355" s="92">
        <v>333</v>
      </c>
      <c r="S355" s="92">
        <v>362</v>
      </c>
      <c r="T355" s="91">
        <v>0</v>
      </c>
      <c r="U355" s="92">
        <v>862</v>
      </c>
      <c r="V355" s="92">
        <v>1030</v>
      </c>
    </row>
    <row r="356" spans="1:22">
      <c r="A356" t="s">
        <v>1154</v>
      </c>
      <c r="B356" s="17" t="str">
        <f>VLOOKUP(A356,'Planning Periods'!$E$2:$N$540,10,FALSE)</f>
        <v>01/31/2016 - 01/31/2024</v>
      </c>
      <c r="C356" s="92">
        <v>2014</v>
      </c>
      <c r="D356" s="92" t="str">
        <f t="shared" si="5"/>
        <v>Chowchilla 2014</v>
      </c>
      <c r="E356" s="366" t="s">
        <v>1308</v>
      </c>
      <c r="F356" s="366" t="s">
        <v>1308</v>
      </c>
      <c r="G356" s="366" t="s">
        <v>1308</v>
      </c>
      <c r="H356" s="366" t="s">
        <v>1308</v>
      </c>
      <c r="I356" s="366">
        <v>0</v>
      </c>
      <c r="J356" s="366" t="s">
        <v>1308</v>
      </c>
      <c r="K356" s="366" t="s">
        <v>1308</v>
      </c>
      <c r="L356" s="366" t="s">
        <v>1308</v>
      </c>
      <c r="M356" s="366" t="s">
        <v>1308</v>
      </c>
      <c r="N356" s="366">
        <v>0</v>
      </c>
      <c r="O356" s="366" t="s">
        <v>1308</v>
      </c>
      <c r="P356" s="366" t="s">
        <v>1308</v>
      </c>
      <c r="Q356" s="366"/>
      <c r="R356" s="366" t="s">
        <v>1308</v>
      </c>
      <c r="S356" s="366" t="s">
        <v>1308</v>
      </c>
      <c r="T356" s="366" t="s">
        <v>1308</v>
      </c>
      <c r="U356" s="366" t="s">
        <v>1308</v>
      </c>
      <c r="V356" s="366" t="s">
        <v>1308</v>
      </c>
    </row>
    <row r="357" spans="1:22">
      <c r="A357" t="s">
        <v>1154</v>
      </c>
      <c r="B357" s="17" t="str">
        <f>VLOOKUP(A357,'Planning Periods'!$E$2:$N$540,10,FALSE)</f>
        <v>01/31/2016 - 01/31/2024</v>
      </c>
      <c r="C357" s="92">
        <v>2015</v>
      </c>
      <c r="D357" s="92" t="str">
        <f t="shared" si="5"/>
        <v>Chowchilla 2015</v>
      </c>
      <c r="E357" t="s">
        <v>1308</v>
      </c>
      <c r="F357" t="s">
        <v>1308</v>
      </c>
      <c r="G357" t="s">
        <v>1308</v>
      </c>
      <c r="H357" t="s">
        <v>1308</v>
      </c>
      <c r="J357" t="s">
        <v>1308</v>
      </c>
      <c r="K357" t="s">
        <v>1308</v>
      </c>
      <c r="L357" t="s">
        <v>1308</v>
      </c>
      <c r="M357" t="s">
        <v>1308</v>
      </c>
      <c r="O357" t="s">
        <v>1308</v>
      </c>
      <c r="P357" t="s">
        <v>1308</v>
      </c>
      <c r="R357" t="s">
        <v>1308</v>
      </c>
      <c r="S357" t="s">
        <v>1308</v>
      </c>
      <c r="T357" t="s">
        <v>1308</v>
      </c>
      <c r="U357" t="s">
        <v>1308</v>
      </c>
      <c r="V357" t="s">
        <v>1308</v>
      </c>
    </row>
    <row r="358" spans="1:22">
      <c r="A358" t="s">
        <v>1154</v>
      </c>
      <c r="B358" s="17" t="str">
        <f>VLOOKUP(A358,'Planning Periods'!$E$2:$N$540,10,FALSE)</f>
        <v>01/31/2016 - 01/31/2024</v>
      </c>
      <c r="C358" s="92">
        <v>2016</v>
      </c>
      <c r="D358" s="92" t="str">
        <f t="shared" si="5"/>
        <v>Chowchilla 2016</v>
      </c>
      <c r="E358" t="s">
        <v>1308</v>
      </c>
      <c r="F358" t="s">
        <v>1308</v>
      </c>
      <c r="G358" t="s">
        <v>1308</v>
      </c>
      <c r="H358" t="s">
        <v>1308</v>
      </c>
      <c r="J358" t="s">
        <v>1308</v>
      </c>
      <c r="K358" t="s">
        <v>1308</v>
      </c>
      <c r="L358" t="s">
        <v>1308</v>
      </c>
      <c r="M358" t="s">
        <v>1308</v>
      </c>
      <c r="O358" t="s">
        <v>1308</v>
      </c>
      <c r="P358" t="s">
        <v>1308</v>
      </c>
      <c r="R358" t="s">
        <v>1308</v>
      </c>
      <c r="S358" t="s">
        <v>1308</v>
      </c>
      <c r="T358" t="s">
        <v>1308</v>
      </c>
      <c r="U358" t="s">
        <v>1308</v>
      </c>
      <c r="V358" t="s">
        <v>1308</v>
      </c>
    </row>
    <row r="359" spans="1:22">
      <c r="A359" t="s">
        <v>1154</v>
      </c>
      <c r="B359" s="17" t="str">
        <f>VLOOKUP(A359,'Planning Periods'!$E$2:$N$540,10,FALSE)</f>
        <v>01/31/2016 - 01/31/2024</v>
      </c>
      <c r="C359" s="92">
        <v>2017</v>
      </c>
      <c r="D359" s="92" t="str">
        <f t="shared" si="5"/>
        <v>Chowchilla 2017</v>
      </c>
      <c r="E359" t="s">
        <v>1308</v>
      </c>
      <c r="F359" t="s">
        <v>1308</v>
      </c>
      <c r="G359" t="s">
        <v>1308</v>
      </c>
      <c r="H359" t="s">
        <v>1308</v>
      </c>
      <c r="J359" t="s">
        <v>1308</v>
      </c>
      <c r="K359" t="s">
        <v>1308</v>
      </c>
      <c r="L359" t="s">
        <v>1308</v>
      </c>
      <c r="M359" t="s">
        <v>1308</v>
      </c>
      <c r="O359" t="s">
        <v>1308</v>
      </c>
      <c r="P359" t="s">
        <v>1308</v>
      </c>
      <c r="R359" t="s">
        <v>1308</v>
      </c>
      <c r="S359" t="s">
        <v>1308</v>
      </c>
      <c r="T359" t="s">
        <v>1308</v>
      </c>
      <c r="U359" t="s">
        <v>1308</v>
      </c>
      <c r="V359" t="s">
        <v>1308</v>
      </c>
    </row>
    <row r="360" spans="1:22">
      <c r="A360" s="93" t="s">
        <v>836</v>
      </c>
      <c r="B360" s="17" t="str">
        <f>VLOOKUP(A360,'Planning Periods'!$E$2:$N$540,10,FALSE)</f>
        <v>04/30/2021 - 04/30/2029</v>
      </c>
      <c r="C360" s="92">
        <v>2013</v>
      </c>
      <c r="D360" s="92" t="str">
        <f t="shared" si="5"/>
        <v>Chula Vista 2013</v>
      </c>
      <c r="E360" s="92">
        <v>3209</v>
      </c>
      <c r="F360" s="366">
        <v>69</v>
      </c>
      <c r="G360" s="92">
        <v>69</v>
      </c>
      <c r="H360" s="92">
        <v>0</v>
      </c>
      <c r="I360" s="91"/>
      <c r="J360" s="92">
        <v>2439</v>
      </c>
      <c r="K360" s="366">
        <v>371</v>
      </c>
      <c r="L360" s="92">
        <v>371</v>
      </c>
      <c r="M360" s="92">
        <v>0</v>
      </c>
      <c r="N360" s="91"/>
      <c r="O360" s="92">
        <v>2257</v>
      </c>
      <c r="P360" s="92">
        <v>302</v>
      </c>
      <c r="Q360" s="91"/>
      <c r="R360" s="92">
        <v>4956</v>
      </c>
      <c r="S360" s="92">
        <v>2300</v>
      </c>
      <c r="T360" s="91">
        <v>0</v>
      </c>
      <c r="U360" s="92">
        <v>12861</v>
      </c>
      <c r="V360" s="92">
        <v>3042</v>
      </c>
    </row>
    <row r="361" spans="1:22">
      <c r="A361" s="93" t="s">
        <v>836</v>
      </c>
      <c r="B361" s="17" t="str">
        <f>VLOOKUP(A361,'Planning Periods'!$E$2:$N$540,10,FALSE)</f>
        <v>04/30/2021 - 04/30/2029</v>
      </c>
      <c r="C361" s="92">
        <v>2014</v>
      </c>
      <c r="D361" s="92" t="str">
        <f t="shared" si="5"/>
        <v>Chula Vista 2014</v>
      </c>
      <c r="E361" s="92">
        <v>3209</v>
      </c>
      <c r="F361" s="366">
        <v>24</v>
      </c>
      <c r="G361" s="92">
        <v>24</v>
      </c>
      <c r="H361" s="92">
        <v>0</v>
      </c>
      <c r="I361" s="91"/>
      <c r="J361" s="92">
        <v>2439</v>
      </c>
      <c r="K361" s="366">
        <v>8</v>
      </c>
      <c r="L361" s="92">
        <v>8</v>
      </c>
      <c r="M361" s="92">
        <v>0</v>
      </c>
      <c r="N361" s="91"/>
      <c r="O361" s="92">
        <v>2257</v>
      </c>
      <c r="P361" s="92">
        <v>11</v>
      </c>
      <c r="Q361" s="91"/>
      <c r="R361" s="92">
        <v>4956</v>
      </c>
      <c r="S361" s="92">
        <v>956</v>
      </c>
      <c r="T361" s="91">
        <v>0</v>
      </c>
      <c r="U361" s="92">
        <v>12861</v>
      </c>
      <c r="V361" s="92">
        <v>999</v>
      </c>
    </row>
    <row r="362" spans="1:22">
      <c r="A362" s="93" t="s">
        <v>836</v>
      </c>
      <c r="B362" s="17" t="str">
        <f>VLOOKUP(A362,'Planning Periods'!$E$2:$N$540,10,FALSE)</f>
        <v>04/30/2021 - 04/30/2029</v>
      </c>
      <c r="C362" s="92">
        <v>2015</v>
      </c>
      <c r="D362" s="92" t="str">
        <f t="shared" si="5"/>
        <v>Chula Vista 2015</v>
      </c>
      <c r="E362" s="92">
        <v>3209</v>
      </c>
      <c r="F362" s="366">
        <v>0</v>
      </c>
      <c r="G362" s="92">
        <v>0</v>
      </c>
      <c r="H362" s="92">
        <v>0</v>
      </c>
      <c r="I362" s="91"/>
      <c r="J362" s="92">
        <v>2439</v>
      </c>
      <c r="K362" s="366">
        <v>0</v>
      </c>
      <c r="L362" s="92">
        <v>0</v>
      </c>
      <c r="M362" s="92">
        <v>0</v>
      </c>
      <c r="N362" s="91"/>
      <c r="O362" s="92">
        <v>2257</v>
      </c>
      <c r="P362" s="92">
        <v>0</v>
      </c>
      <c r="Q362" s="91"/>
      <c r="R362" s="92">
        <v>4956</v>
      </c>
      <c r="S362" s="92">
        <v>689</v>
      </c>
      <c r="T362" s="91">
        <v>0</v>
      </c>
      <c r="U362" s="92">
        <v>12861</v>
      </c>
      <c r="V362" s="92">
        <v>689</v>
      </c>
    </row>
    <row r="363" spans="1:22">
      <c r="A363" s="93" t="s">
        <v>836</v>
      </c>
      <c r="B363" s="17" t="str">
        <f>VLOOKUP(A363,'Planning Periods'!$E$2:$N$540,10,FALSE)</f>
        <v>04/30/2021 - 04/30/2029</v>
      </c>
      <c r="C363" s="92">
        <v>2016</v>
      </c>
      <c r="D363" s="92" t="str">
        <f t="shared" si="5"/>
        <v>Chula Vista 2016</v>
      </c>
      <c r="E363" s="92">
        <v>3209</v>
      </c>
      <c r="F363" s="366">
        <v>22</v>
      </c>
      <c r="G363" s="92">
        <v>22</v>
      </c>
      <c r="H363" s="92">
        <v>0</v>
      </c>
      <c r="I363" s="91"/>
      <c r="J363" s="92">
        <v>2439</v>
      </c>
      <c r="K363" s="366">
        <v>186</v>
      </c>
      <c r="L363" s="92">
        <v>186</v>
      </c>
      <c r="M363" s="92">
        <v>0</v>
      </c>
      <c r="N363" s="91"/>
      <c r="O363" s="92">
        <v>2257</v>
      </c>
      <c r="P363" s="92">
        <v>2</v>
      </c>
      <c r="Q363" s="91"/>
      <c r="R363" s="92">
        <v>4956</v>
      </c>
      <c r="S363" s="92">
        <v>849</v>
      </c>
      <c r="T363" s="91">
        <v>0</v>
      </c>
      <c r="U363" s="92">
        <v>12861</v>
      </c>
      <c r="V363" s="92">
        <v>1059</v>
      </c>
    </row>
    <row r="364" spans="1:22">
      <c r="A364" s="93" t="s">
        <v>836</v>
      </c>
      <c r="B364" s="17" t="str">
        <f>VLOOKUP(A364,'Planning Periods'!$E$2:$N$540,10,FALSE)</f>
        <v>04/30/2021 - 04/30/2029</v>
      </c>
      <c r="C364" s="92">
        <v>2017</v>
      </c>
      <c r="D364" s="92" t="str">
        <f t="shared" si="5"/>
        <v>Chula Vista 2017</v>
      </c>
      <c r="E364" s="92">
        <v>3209</v>
      </c>
      <c r="F364" s="366">
        <v>0</v>
      </c>
      <c r="G364" s="92">
        <v>0</v>
      </c>
      <c r="H364" s="92">
        <v>0</v>
      </c>
      <c r="I364" s="91"/>
      <c r="J364" s="92">
        <v>2439</v>
      </c>
      <c r="K364" s="366">
        <v>0</v>
      </c>
      <c r="L364" s="92">
        <v>0</v>
      </c>
      <c r="M364" s="92">
        <v>0</v>
      </c>
      <c r="N364" s="91"/>
      <c r="O364" s="92">
        <v>2257</v>
      </c>
      <c r="P364" s="92">
        <v>13</v>
      </c>
      <c r="Q364" s="91"/>
      <c r="R364" s="92">
        <v>4956</v>
      </c>
      <c r="S364" s="92">
        <v>1043</v>
      </c>
      <c r="T364" s="91">
        <v>0</v>
      </c>
      <c r="U364" s="92">
        <v>12861</v>
      </c>
      <c r="V364" s="92">
        <v>1056</v>
      </c>
    </row>
    <row r="365" spans="1:22">
      <c r="A365" s="93" t="s">
        <v>1128</v>
      </c>
      <c r="B365" s="17" t="str">
        <f>VLOOKUP(A365,'Planning Periods'!$E$2:$N$540,10,FALSE)</f>
        <v>05/15/2021 - 05/15/2029</v>
      </c>
      <c r="C365" s="92">
        <v>2013</v>
      </c>
      <c r="D365" s="92" t="str">
        <f t="shared" si="5"/>
        <v>Citrus Heights 2013</v>
      </c>
      <c r="E365" s="92">
        <v>146</v>
      </c>
      <c r="F365" s="366">
        <v>0</v>
      </c>
      <c r="G365" s="92">
        <v>0</v>
      </c>
      <c r="H365" s="92">
        <v>0</v>
      </c>
      <c r="I365" s="91"/>
      <c r="J365" s="92">
        <v>102</v>
      </c>
      <c r="K365" s="366">
        <v>1</v>
      </c>
      <c r="L365" s="92">
        <v>0</v>
      </c>
      <c r="M365" s="92">
        <v>1</v>
      </c>
      <c r="N365" s="91"/>
      <c r="O365" s="92">
        <v>130</v>
      </c>
      <c r="P365" s="92">
        <v>0</v>
      </c>
      <c r="Q365" s="91"/>
      <c r="R365" s="92">
        <v>318</v>
      </c>
      <c r="S365" s="92">
        <v>1</v>
      </c>
      <c r="T365" s="91">
        <v>1</v>
      </c>
      <c r="U365" s="92">
        <v>696</v>
      </c>
      <c r="V365" s="92">
        <v>2</v>
      </c>
    </row>
    <row r="366" spans="1:22">
      <c r="A366" s="93" t="s">
        <v>1128</v>
      </c>
      <c r="B366" s="17" t="str">
        <f>VLOOKUP(A366,'Planning Periods'!$E$2:$N$540,10,FALSE)</f>
        <v>05/15/2021 - 05/15/2029</v>
      </c>
      <c r="C366" s="92">
        <v>2014</v>
      </c>
      <c r="D366" s="92" t="str">
        <f t="shared" si="5"/>
        <v>Citrus Heights 2014</v>
      </c>
      <c r="E366" s="92">
        <v>146</v>
      </c>
      <c r="F366" s="366">
        <v>0</v>
      </c>
      <c r="G366" s="92">
        <v>0</v>
      </c>
      <c r="H366" s="92">
        <v>0</v>
      </c>
      <c r="I366" s="91"/>
      <c r="J366" s="92">
        <v>102</v>
      </c>
      <c r="K366" s="366">
        <v>2</v>
      </c>
      <c r="L366" s="92">
        <v>2</v>
      </c>
      <c r="M366" s="92">
        <v>0</v>
      </c>
      <c r="N366" s="91"/>
      <c r="O366" s="92">
        <v>130</v>
      </c>
      <c r="P366" s="92">
        <v>0</v>
      </c>
      <c r="Q366" s="91"/>
      <c r="R366" s="92">
        <v>318</v>
      </c>
      <c r="S366" s="92">
        <v>5</v>
      </c>
      <c r="T366" s="91">
        <v>0</v>
      </c>
      <c r="U366" s="92">
        <v>696</v>
      </c>
      <c r="V366" s="92">
        <v>7</v>
      </c>
    </row>
    <row r="367" spans="1:22">
      <c r="A367" s="93" t="s">
        <v>1128</v>
      </c>
      <c r="B367" s="17" t="str">
        <f>VLOOKUP(A367,'Planning Periods'!$E$2:$N$540,10,FALSE)</f>
        <v>05/15/2021 - 05/15/2029</v>
      </c>
      <c r="C367" s="92">
        <v>2015</v>
      </c>
      <c r="D367" s="92" t="str">
        <f t="shared" si="5"/>
        <v>Citrus Heights 2015</v>
      </c>
      <c r="E367" s="92">
        <v>146</v>
      </c>
      <c r="F367" s="366">
        <v>0</v>
      </c>
      <c r="G367" s="92">
        <v>0</v>
      </c>
      <c r="H367" s="92">
        <v>0</v>
      </c>
      <c r="I367" s="91"/>
      <c r="J367" s="92">
        <v>102</v>
      </c>
      <c r="K367" s="366">
        <v>1</v>
      </c>
      <c r="L367" s="92">
        <v>1</v>
      </c>
      <c r="M367" s="92">
        <v>0</v>
      </c>
      <c r="N367" s="91"/>
      <c r="O367" s="92">
        <v>130</v>
      </c>
      <c r="P367" s="92">
        <v>0</v>
      </c>
      <c r="Q367" s="91"/>
      <c r="R367" s="92">
        <v>318</v>
      </c>
      <c r="S367" s="92">
        <v>43</v>
      </c>
      <c r="T367" s="91">
        <v>0</v>
      </c>
      <c r="U367" s="92">
        <v>696</v>
      </c>
      <c r="V367" s="92">
        <v>44</v>
      </c>
    </row>
    <row r="368" spans="1:22">
      <c r="A368" s="93" t="s">
        <v>1128</v>
      </c>
      <c r="B368" s="17" t="str">
        <f>VLOOKUP(A368,'Planning Periods'!$E$2:$N$540,10,FALSE)</f>
        <v>05/15/2021 - 05/15/2029</v>
      </c>
      <c r="C368" s="92">
        <v>2016</v>
      </c>
      <c r="D368" s="92" t="str">
        <f t="shared" si="5"/>
        <v>Citrus Heights 2016</v>
      </c>
      <c r="E368" s="92">
        <v>146</v>
      </c>
      <c r="F368" s="366">
        <v>0</v>
      </c>
      <c r="G368" s="92">
        <v>0</v>
      </c>
      <c r="H368" s="92">
        <v>0</v>
      </c>
      <c r="I368" s="91"/>
      <c r="J368" s="92">
        <v>102</v>
      </c>
      <c r="K368" s="366">
        <v>0</v>
      </c>
      <c r="L368" s="92">
        <v>0</v>
      </c>
      <c r="M368" s="92">
        <v>0</v>
      </c>
      <c r="N368" s="91"/>
      <c r="O368" s="92">
        <v>130</v>
      </c>
      <c r="P368" s="92">
        <v>24</v>
      </c>
      <c r="Q368" s="91"/>
      <c r="R368" s="92">
        <v>318</v>
      </c>
      <c r="S368" s="92">
        <v>0</v>
      </c>
      <c r="T368" s="91">
        <v>0</v>
      </c>
      <c r="U368" s="92">
        <v>696</v>
      </c>
      <c r="V368" s="92">
        <v>24</v>
      </c>
    </row>
    <row r="369" spans="1:22">
      <c r="A369" s="93" t="s">
        <v>1128</v>
      </c>
      <c r="B369" s="17" t="str">
        <f>VLOOKUP(A369,'Planning Periods'!$E$2:$N$540,10,FALSE)</f>
        <v>05/15/2021 - 05/15/2029</v>
      </c>
      <c r="C369" s="92">
        <v>2017</v>
      </c>
      <c r="D369" s="92" t="str">
        <f t="shared" si="5"/>
        <v>Citrus Heights 2017</v>
      </c>
      <c r="E369" s="92">
        <v>146</v>
      </c>
      <c r="F369" s="366">
        <v>1</v>
      </c>
      <c r="G369" s="92">
        <v>0</v>
      </c>
      <c r="H369" s="92">
        <v>1</v>
      </c>
      <c r="I369" s="91"/>
      <c r="J369" s="92">
        <v>102</v>
      </c>
      <c r="K369" s="366">
        <v>0</v>
      </c>
      <c r="L369" s="92">
        <v>0</v>
      </c>
      <c r="M369" s="92">
        <v>0</v>
      </c>
      <c r="N369" s="91"/>
      <c r="O369" s="92">
        <v>130</v>
      </c>
      <c r="P369" s="92">
        <v>0</v>
      </c>
      <c r="Q369" s="91"/>
      <c r="R369" s="92">
        <v>318</v>
      </c>
      <c r="S369" s="92">
        <v>12</v>
      </c>
      <c r="T369" s="91">
        <v>0</v>
      </c>
      <c r="U369" s="92">
        <v>696</v>
      </c>
      <c r="V369" s="92">
        <v>13</v>
      </c>
    </row>
    <row r="370" spans="1:22">
      <c r="A370" s="93" t="s">
        <v>1123</v>
      </c>
      <c r="B370" s="17"/>
      <c r="C370" s="92">
        <v>2013</v>
      </c>
      <c r="D370" s="92" t="str">
        <f t="shared" si="5"/>
        <v>Claremont 2013</v>
      </c>
      <c r="E370" s="92" t="s">
        <v>1308</v>
      </c>
      <c r="F370" s="366" t="s">
        <v>1308</v>
      </c>
      <c r="G370" s="92" t="s">
        <v>1308</v>
      </c>
      <c r="H370" s="92" t="s">
        <v>1308</v>
      </c>
      <c r="I370" s="91"/>
      <c r="J370" s="92" t="s">
        <v>1308</v>
      </c>
      <c r="K370" s="366" t="s">
        <v>1308</v>
      </c>
      <c r="L370" s="92" t="s">
        <v>1308</v>
      </c>
      <c r="M370" s="92" t="s">
        <v>1308</v>
      </c>
      <c r="N370" s="91"/>
      <c r="O370" s="92" t="s">
        <v>1308</v>
      </c>
      <c r="P370" s="92" t="s">
        <v>1308</v>
      </c>
      <c r="Q370" s="91"/>
      <c r="R370" s="92" t="s">
        <v>1308</v>
      </c>
      <c r="S370" s="92" t="s">
        <v>1308</v>
      </c>
      <c r="T370" s="91" t="s">
        <v>1308</v>
      </c>
      <c r="U370" s="92" t="s">
        <v>1308</v>
      </c>
      <c r="V370" s="92" t="s">
        <v>1308</v>
      </c>
    </row>
    <row r="371" spans="1:22">
      <c r="A371" s="93" t="s">
        <v>1123</v>
      </c>
      <c r="B371" s="17" t="str">
        <f>VLOOKUP(A371,'Planning Periods'!$E$2:$N$540,10,FALSE)</f>
        <v>10/15/2021 - 10/15/2029</v>
      </c>
      <c r="C371" s="92">
        <v>2014</v>
      </c>
      <c r="D371" s="92" t="str">
        <f t="shared" si="5"/>
        <v>Claremont 2014</v>
      </c>
      <c r="E371" s="92" t="s">
        <v>1308</v>
      </c>
      <c r="F371" s="366" t="s">
        <v>1308</v>
      </c>
      <c r="G371" s="92" t="s">
        <v>1308</v>
      </c>
      <c r="H371" s="92" t="s">
        <v>1308</v>
      </c>
      <c r="I371" s="91"/>
      <c r="J371" s="92" t="s">
        <v>1308</v>
      </c>
      <c r="K371" s="366" t="s">
        <v>1308</v>
      </c>
      <c r="L371" s="92" t="s">
        <v>1308</v>
      </c>
      <c r="M371" s="92" t="s">
        <v>1308</v>
      </c>
      <c r="N371" s="91"/>
      <c r="O371" s="92" t="s">
        <v>1308</v>
      </c>
      <c r="P371" s="92" t="s">
        <v>1308</v>
      </c>
      <c r="Q371" s="91"/>
      <c r="R371" s="92" t="s">
        <v>1308</v>
      </c>
      <c r="S371" s="92" t="s">
        <v>1308</v>
      </c>
      <c r="T371" s="91" t="s">
        <v>1308</v>
      </c>
      <c r="U371" s="92" t="s">
        <v>1308</v>
      </c>
      <c r="V371" s="92" t="s">
        <v>1308</v>
      </c>
    </row>
    <row r="372" spans="1:22">
      <c r="A372" s="93" t="s">
        <v>1123</v>
      </c>
      <c r="B372" s="17" t="str">
        <f>VLOOKUP(A372,'Planning Periods'!$E$2:$N$540,10,FALSE)</f>
        <v>10/15/2021 - 10/15/2029</v>
      </c>
      <c r="C372" s="92">
        <v>2015</v>
      </c>
      <c r="D372" s="92" t="str">
        <f t="shared" si="5"/>
        <v>Claremont 2015</v>
      </c>
      <c r="E372" s="92" t="s">
        <v>1308</v>
      </c>
      <c r="F372" s="366" t="s">
        <v>1308</v>
      </c>
      <c r="G372" s="92" t="s">
        <v>1308</v>
      </c>
      <c r="H372" s="92" t="s">
        <v>1308</v>
      </c>
      <c r="I372" s="91"/>
      <c r="J372" s="92" t="s">
        <v>1308</v>
      </c>
      <c r="K372" s="366" t="s">
        <v>1308</v>
      </c>
      <c r="L372" s="92" t="s">
        <v>1308</v>
      </c>
      <c r="M372" s="92" t="s">
        <v>1308</v>
      </c>
      <c r="N372" s="91"/>
      <c r="O372" s="92" t="s">
        <v>1308</v>
      </c>
      <c r="P372" s="92" t="s">
        <v>1308</v>
      </c>
      <c r="Q372" s="91"/>
      <c r="R372" s="92" t="s">
        <v>1308</v>
      </c>
      <c r="S372" s="92" t="s">
        <v>1308</v>
      </c>
      <c r="T372" s="91" t="s">
        <v>1308</v>
      </c>
      <c r="U372" s="92" t="s">
        <v>1308</v>
      </c>
      <c r="V372" s="92" t="s">
        <v>1308</v>
      </c>
    </row>
    <row r="373" spans="1:22">
      <c r="A373" s="93" t="s">
        <v>1123</v>
      </c>
      <c r="B373" s="17" t="str">
        <f>VLOOKUP(A373,'Planning Periods'!$E$2:$N$540,10,FALSE)</f>
        <v>10/15/2021 - 10/15/2029</v>
      </c>
      <c r="C373" s="92">
        <v>2016</v>
      </c>
      <c r="D373" s="92" t="str">
        <f t="shared" si="5"/>
        <v>Claremont 2016</v>
      </c>
      <c r="E373" s="92" t="s">
        <v>1308</v>
      </c>
      <c r="F373" s="366" t="s">
        <v>1308</v>
      </c>
      <c r="G373" s="92" t="s">
        <v>1308</v>
      </c>
      <c r="H373" s="92" t="s">
        <v>1308</v>
      </c>
      <c r="I373" s="91"/>
      <c r="J373" s="92" t="s">
        <v>1308</v>
      </c>
      <c r="K373" s="366" t="s">
        <v>1308</v>
      </c>
      <c r="L373" s="92" t="s">
        <v>1308</v>
      </c>
      <c r="M373" s="92" t="s">
        <v>1308</v>
      </c>
      <c r="N373" s="91"/>
      <c r="O373" s="92" t="s">
        <v>1308</v>
      </c>
      <c r="P373" s="92" t="s">
        <v>1308</v>
      </c>
      <c r="Q373" s="91"/>
      <c r="R373" s="92" t="s">
        <v>1308</v>
      </c>
      <c r="S373" s="92" t="s">
        <v>1308</v>
      </c>
      <c r="T373" s="91" t="s">
        <v>1308</v>
      </c>
      <c r="U373" s="92" t="s">
        <v>1308</v>
      </c>
      <c r="V373" s="92" t="s">
        <v>1308</v>
      </c>
    </row>
    <row r="374" spans="1:22">
      <c r="A374" s="93" t="s">
        <v>1123</v>
      </c>
      <c r="B374" s="17" t="str">
        <f>VLOOKUP(A374,'Planning Periods'!$E$2:$N$540,10,FALSE)</f>
        <v>10/15/2021 - 10/15/2029</v>
      </c>
      <c r="C374" s="92">
        <v>2017</v>
      </c>
      <c r="D374" s="92" t="str">
        <f t="shared" si="5"/>
        <v>Claremont 2017</v>
      </c>
      <c r="E374" s="92">
        <v>98</v>
      </c>
      <c r="F374" s="366">
        <v>0</v>
      </c>
      <c r="G374" s="92">
        <v>0</v>
      </c>
      <c r="H374" s="92">
        <v>0</v>
      </c>
      <c r="I374" s="91"/>
      <c r="J374" s="92">
        <v>59</v>
      </c>
      <c r="K374" s="366">
        <v>0</v>
      </c>
      <c r="L374" s="92">
        <v>0</v>
      </c>
      <c r="M374" s="92">
        <v>0</v>
      </c>
      <c r="N374" s="91"/>
      <c r="O374" s="92">
        <v>64</v>
      </c>
      <c r="P374" s="92">
        <v>16</v>
      </c>
      <c r="Q374" s="91"/>
      <c r="R374" s="92">
        <v>152</v>
      </c>
      <c r="S374" s="92">
        <v>316</v>
      </c>
      <c r="T374" s="91">
        <v>0</v>
      </c>
      <c r="U374" s="92">
        <v>373</v>
      </c>
      <c r="V374" s="92">
        <v>332</v>
      </c>
    </row>
    <row r="375" spans="1:22">
      <c r="A375" s="93" t="s">
        <v>1157</v>
      </c>
      <c r="B375" s="17" t="str">
        <f>VLOOKUP(A375,'Planning Periods'!$E$2:$N$540,10,FALSE)</f>
        <v>01/31/2023 - 01/31/2031</v>
      </c>
      <c r="C375" s="92">
        <v>2014</v>
      </c>
      <c r="D375" s="92" t="str">
        <f t="shared" si="5"/>
        <v>Clayton 2014</v>
      </c>
      <c r="E375" s="92" t="s">
        <v>1308</v>
      </c>
      <c r="F375" s="366" t="s">
        <v>1308</v>
      </c>
      <c r="G375" s="92" t="s">
        <v>1308</v>
      </c>
      <c r="H375" s="92" t="s">
        <v>1308</v>
      </c>
      <c r="I375" s="91"/>
      <c r="J375" s="92" t="s">
        <v>1308</v>
      </c>
      <c r="K375" s="366" t="s">
        <v>1308</v>
      </c>
      <c r="L375" s="92" t="s">
        <v>1308</v>
      </c>
      <c r="M375" s="92" t="s">
        <v>1308</v>
      </c>
      <c r="N375" s="91"/>
      <c r="O375" s="92" t="s">
        <v>1308</v>
      </c>
      <c r="P375" s="92" t="s">
        <v>1308</v>
      </c>
      <c r="Q375" s="91"/>
      <c r="R375" s="92" t="s">
        <v>1308</v>
      </c>
      <c r="S375" s="92" t="s">
        <v>1308</v>
      </c>
      <c r="T375" s="91" t="s">
        <v>1308</v>
      </c>
      <c r="U375" s="92" t="s">
        <v>1308</v>
      </c>
      <c r="V375" s="92" t="s">
        <v>1308</v>
      </c>
    </row>
    <row r="376" spans="1:22">
      <c r="A376" s="93" t="s">
        <v>1157</v>
      </c>
      <c r="B376" s="17" t="str">
        <f>VLOOKUP(A376,'Planning Periods'!$E$2:$N$540,10,FALSE)</f>
        <v>01/31/2023 - 01/31/2031</v>
      </c>
      <c r="C376" s="92">
        <v>2015</v>
      </c>
      <c r="D376" s="92" t="str">
        <f t="shared" si="5"/>
        <v>Clayton 2015</v>
      </c>
      <c r="E376" s="92">
        <v>51</v>
      </c>
      <c r="F376" s="366">
        <v>0</v>
      </c>
      <c r="G376" s="92">
        <v>0</v>
      </c>
      <c r="H376" s="92">
        <v>0</v>
      </c>
      <c r="I376" s="91"/>
      <c r="J376" s="92">
        <v>25</v>
      </c>
      <c r="K376" s="366">
        <v>0</v>
      </c>
      <c r="L376" s="92">
        <v>0</v>
      </c>
      <c r="M376" s="92">
        <v>0</v>
      </c>
      <c r="N376" s="91"/>
      <c r="O376" s="92">
        <v>31</v>
      </c>
      <c r="P376" s="92">
        <v>0</v>
      </c>
      <c r="Q376" s="91"/>
      <c r="R376" s="92">
        <v>34</v>
      </c>
      <c r="S376" s="92">
        <v>0</v>
      </c>
      <c r="T376" s="91">
        <v>0</v>
      </c>
      <c r="U376" s="92">
        <v>141</v>
      </c>
      <c r="V376" s="92">
        <v>0</v>
      </c>
    </row>
    <row r="377" spans="1:22">
      <c r="A377" s="93" t="s">
        <v>1157</v>
      </c>
      <c r="B377" s="17" t="str">
        <f>VLOOKUP(A377,'Planning Periods'!$E$2:$N$540,10,FALSE)</f>
        <v>01/31/2023 - 01/31/2031</v>
      </c>
      <c r="C377" s="92">
        <v>2016</v>
      </c>
      <c r="D377" s="92" t="str">
        <f t="shared" si="5"/>
        <v>Clayton 2016</v>
      </c>
      <c r="E377" s="92">
        <v>51</v>
      </c>
      <c r="F377" s="366">
        <v>0</v>
      </c>
      <c r="G377" s="92">
        <v>0</v>
      </c>
      <c r="H377" s="92">
        <v>0</v>
      </c>
      <c r="I377" s="91"/>
      <c r="J377" s="92">
        <v>25</v>
      </c>
      <c r="K377" s="366">
        <v>1</v>
      </c>
      <c r="L377" s="92">
        <v>0</v>
      </c>
      <c r="M377" s="92">
        <v>1</v>
      </c>
      <c r="N377" s="91"/>
      <c r="O377" s="92">
        <v>31</v>
      </c>
      <c r="P377" s="92">
        <v>0</v>
      </c>
      <c r="Q377" s="91"/>
      <c r="R377" s="92">
        <v>34</v>
      </c>
      <c r="S377" s="92">
        <v>0</v>
      </c>
      <c r="T377" s="91">
        <v>1</v>
      </c>
      <c r="U377" s="92">
        <v>141</v>
      </c>
      <c r="V377" s="92">
        <v>1</v>
      </c>
    </row>
    <row r="378" spans="1:22">
      <c r="A378" s="93" t="s">
        <v>1157</v>
      </c>
      <c r="B378" s="17" t="str">
        <f>VLOOKUP(A378,'Planning Periods'!$E$2:$N$540,10,FALSE)</f>
        <v>01/31/2023 - 01/31/2031</v>
      </c>
      <c r="C378" s="92">
        <v>2017</v>
      </c>
      <c r="D378" s="92" t="str">
        <f t="shared" si="5"/>
        <v>Clayton 2017</v>
      </c>
      <c r="E378" s="92">
        <v>51</v>
      </c>
      <c r="F378" s="366">
        <v>0</v>
      </c>
      <c r="G378" s="92">
        <v>0</v>
      </c>
      <c r="H378" s="92">
        <v>0</v>
      </c>
      <c r="I378" s="91"/>
      <c r="J378" s="92">
        <v>25</v>
      </c>
      <c r="K378" s="366">
        <v>1</v>
      </c>
      <c r="L378" s="92">
        <v>0</v>
      </c>
      <c r="M378" s="92">
        <v>1</v>
      </c>
      <c r="N378" s="91"/>
      <c r="O378" s="92">
        <v>31</v>
      </c>
      <c r="P378" s="92">
        <v>0</v>
      </c>
      <c r="Q378" s="91"/>
      <c r="R378" s="92">
        <v>34</v>
      </c>
      <c r="S378" s="92">
        <v>8</v>
      </c>
      <c r="T378" s="91">
        <v>1</v>
      </c>
      <c r="U378" s="92">
        <v>141</v>
      </c>
      <c r="V378" s="92">
        <v>9</v>
      </c>
    </row>
    <row r="379" spans="1:22">
      <c r="A379" s="93" t="s">
        <v>1124</v>
      </c>
      <c r="B379" s="17" t="str">
        <f>VLOOKUP(A379,'Planning Periods'!$E$2:$N$540,10,FALSE)</f>
        <v>08/15/2019 - 08/15/2027</v>
      </c>
      <c r="C379" s="92">
        <v>2014</v>
      </c>
      <c r="D379" s="92" t="str">
        <f t="shared" si="5"/>
        <v>Clearlake 2014</v>
      </c>
      <c r="E379" s="92" t="s">
        <v>1308</v>
      </c>
      <c r="F379" s="366" t="s">
        <v>1308</v>
      </c>
      <c r="G379" s="92" t="s">
        <v>1308</v>
      </c>
      <c r="H379" s="92" t="s">
        <v>1308</v>
      </c>
      <c r="I379" s="91"/>
      <c r="J379" s="92" t="s">
        <v>1308</v>
      </c>
      <c r="K379" s="366" t="s">
        <v>1308</v>
      </c>
      <c r="L379" s="92" t="s">
        <v>1308</v>
      </c>
      <c r="M379" s="92" t="s">
        <v>1308</v>
      </c>
      <c r="N379" s="91"/>
      <c r="O379" s="92" t="s">
        <v>1308</v>
      </c>
      <c r="P379" s="92" t="s">
        <v>1308</v>
      </c>
      <c r="Q379" s="91"/>
      <c r="R379" s="92" t="s">
        <v>1308</v>
      </c>
      <c r="S379" s="92" t="s">
        <v>1308</v>
      </c>
      <c r="T379" s="91" t="s">
        <v>1308</v>
      </c>
      <c r="U379" s="92" t="s">
        <v>1308</v>
      </c>
      <c r="V379" s="92" t="s">
        <v>1308</v>
      </c>
    </row>
    <row r="380" spans="1:22">
      <c r="A380" s="93" t="s">
        <v>1124</v>
      </c>
      <c r="B380" s="17" t="str">
        <f>VLOOKUP(A380,'Planning Periods'!$E$2:$N$540,10,FALSE)</f>
        <v>08/15/2019 - 08/15/2027</v>
      </c>
      <c r="C380" s="92">
        <v>2015</v>
      </c>
      <c r="D380" s="92" t="str">
        <f t="shared" si="5"/>
        <v>Clearlake 2015</v>
      </c>
      <c r="E380" s="92">
        <v>108</v>
      </c>
      <c r="F380" s="366">
        <v>1</v>
      </c>
      <c r="G380" s="92">
        <v>1</v>
      </c>
      <c r="H380" s="92">
        <v>0</v>
      </c>
      <c r="I380" s="91"/>
      <c r="J380" s="92">
        <v>67</v>
      </c>
      <c r="K380" s="366">
        <v>0</v>
      </c>
      <c r="L380" s="92">
        <v>0</v>
      </c>
      <c r="M380" s="92">
        <v>0</v>
      </c>
      <c r="N380" s="91"/>
      <c r="O380" s="92">
        <v>87</v>
      </c>
      <c r="P380" s="92">
        <v>0</v>
      </c>
      <c r="Q380" s="91"/>
      <c r="R380" s="92">
        <v>205</v>
      </c>
      <c r="S380" s="92">
        <v>1</v>
      </c>
      <c r="T380" s="91">
        <v>0</v>
      </c>
      <c r="U380" s="92">
        <v>467</v>
      </c>
      <c r="V380" s="92">
        <v>2</v>
      </c>
    </row>
    <row r="381" spans="1:22">
      <c r="A381" s="93" t="s">
        <v>1124</v>
      </c>
      <c r="B381" s="17" t="str">
        <f>VLOOKUP(A381,'Planning Periods'!$E$2:$N$540,10,FALSE)</f>
        <v>08/15/2019 - 08/15/2027</v>
      </c>
      <c r="C381" s="92">
        <v>2016</v>
      </c>
      <c r="D381" s="92" t="str">
        <f t="shared" si="5"/>
        <v>Clearlake 2016</v>
      </c>
      <c r="E381" s="92">
        <v>108</v>
      </c>
      <c r="F381" s="366">
        <v>0</v>
      </c>
      <c r="G381" s="92">
        <v>0</v>
      </c>
      <c r="H381" s="92">
        <v>0</v>
      </c>
      <c r="I381" s="91"/>
      <c r="J381" s="92">
        <v>67</v>
      </c>
      <c r="K381" s="366">
        <v>0</v>
      </c>
      <c r="L381" s="92">
        <v>0</v>
      </c>
      <c r="M381" s="92">
        <v>0</v>
      </c>
      <c r="N381" s="91"/>
      <c r="O381" s="92">
        <v>87</v>
      </c>
      <c r="P381" s="92">
        <v>1</v>
      </c>
      <c r="Q381" s="91"/>
      <c r="R381" s="92">
        <v>205</v>
      </c>
      <c r="S381" s="92">
        <v>0</v>
      </c>
      <c r="T381" s="91">
        <v>0</v>
      </c>
      <c r="U381" s="92">
        <v>467</v>
      </c>
      <c r="V381" s="92">
        <v>1</v>
      </c>
    </row>
    <row r="382" spans="1:22">
      <c r="A382" s="93" t="s">
        <v>1124</v>
      </c>
      <c r="B382" s="17" t="str">
        <f>VLOOKUP(A382,'Planning Periods'!$E$2:$N$540,10,FALSE)</f>
        <v>08/15/2019 - 08/15/2027</v>
      </c>
      <c r="C382" s="92">
        <v>2017</v>
      </c>
      <c r="D382" s="92" t="str">
        <f t="shared" si="5"/>
        <v>Clearlake 2017</v>
      </c>
      <c r="E382" s="92">
        <v>108</v>
      </c>
      <c r="F382" s="366">
        <v>1</v>
      </c>
      <c r="G382" s="92">
        <v>0</v>
      </c>
      <c r="H382" s="92">
        <v>1</v>
      </c>
      <c r="I382" s="91"/>
      <c r="J382" s="92">
        <v>67</v>
      </c>
      <c r="K382" s="366">
        <v>1</v>
      </c>
      <c r="L382" s="92">
        <v>0</v>
      </c>
      <c r="M382" s="92">
        <v>1</v>
      </c>
      <c r="N382" s="91"/>
      <c r="O382" s="92">
        <v>87</v>
      </c>
      <c r="P382" s="92">
        <v>0</v>
      </c>
      <c r="Q382" s="91"/>
      <c r="R382" s="92">
        <v>205</v>
      </c>
      <c r="S382" s="92">
        <v>0</v>
      </c>
      <c r="T382" s="91">
        <v>1</v>
      </c>
      <c r="U382" s="92">
        <v>467</v>
      </c>
      <c r="V382" s="92">
        <v>2</v>
      </c>
    </row>
    <row r="383" spans="1:22">
      <c r="A383" s="93" t="s">
        <v>1159</v>
      </c>
      <c r="B383" s="17" t="str">
        <f>VLOOKUP(A383,'Planning Periods'!$E$2:$N$540,10,FALSE)</f>
        <v>01/31/2023 - 01/31/2031</v>
      </c>
      <c r="C383" s="92">
        <v>2014</v>
      </c>
      <c r="D383" s="92" t="str">
        <f t="shared" si="5"/>
        <v>Cloverdale 2014</v>
      </c>
      <c r="E383" s="92">
        <v>39</v>
      </c>
      <c r="F383" s="366">
        <v>0</v>
      </c>
      <c r="G383" s="92">
        <v>0</v>
      </c>
      <c r="H383" s="92">
        <v>0</v>
      </c>
      <c r="I383" s="91"/>
      <c r="J383" s="92">
        <v>29</v>
      </c>
      <c r="K383" s="366">
        <v>0</v>
      </c>
      <c r="L383" s="92">
        <v>0</v>
      </c>
      <c r="M383" s="92">
        <v>0</v>
      </c>
      <c r="N383" s="91"/>
      <c r="O383" s="92">
        <v>31</v>
      </c>
      <c r="P383" s="92">
        <v>0</v>
      </c>
      <c r="Q383" s="91"/>
      <c r="R383" s="92">
        <v>112</v>
      </c>
      <c r="S383" s="92">
        <v>0</v>
      </c>
      <c r="T383" s="91">
        <v>0</v>
      </c>
      <c r="U383" s="92">
        <v>211</v>
      </c>
      <c r="V383" s="92">
        <v>0</v>
      </c>
    </row>
    <row r="384" spans="1:22">
      <c r="A384" s="93" t="s">
        <v>1159</v>
      </c>
      <c r="B384" s="17" t="str">
        <f>VLOOKUP(A384,'Planning Periods'!$E$2:$N$540,10,FALSE)</f>
        <v>01/31/2023 - 01/31/2031</v>
      </c>
      <c r="C384" s="92">
        <v>2015</v>
      </c>
      <c r="D384" s="92" t="str">
        <f t="shared" si="5"/>
        <v>Cloverdale 2015</v>
      </c>
      <c r="E384" s="92">
        <v>39</v>
      </c>
      <c r="F384" s="366">
        <v>25</v>
      </c>
      <c r="G384" s="92">
        <v>25</v>
      </c>
      <c r="H384" s="92">
        <v>0</v>
      </c>
      <c r="I384" s="91"/>
      <c r="J384" s="92">
        <v>29</v>
      </c>
      <c r="K384" s="366">
        <v>7</v>
      </c>
      <c r="L384" s="92">
        <v>7</v>
      </c>
      <c r="M384" s="92">
        <v>0</v>
      </c>
      <c r="N384" s="91"/>
      <c r="O384" s="92">
        <v>31</v>
      </c>
      <c r="P384" s="92">
        <v>0</v>
      </c>
      <c r="Q384" s="91"/>
      <c r="R384" s="92">
        <v>112</v>
      </c>
      <c r="S384" s="92">
        <v>0</v>
      </c>
      <c r="T384" s="91">
        <v>0</v>
      </c>
      <c r="U384" s="92">
        <v>211</v>
      </c>
      <c r="V384" s="92">
        <v>32</v>
      </c>
    </row>
    <row r="385" spans="1:22">
      <c r="A385" s="93" t="s">
        <v>1159</v>
      </c>
      <c r="B385" s="17" t="str">
        <f>VLOOKUP(A385,'Planning Periods'!$E$2:$N$540,10,FALSE)</f>
        <v>01/31/2023 - 01/31/2031</v>
      </c>
      <c r="C385" s="92">
        <v>2016</v>
      </c>
      <c r="D385" s="92" t="str">
        <f t="shared" si="5"/>
        <v>Cloverdale 2016</v>
      </c>
      <c r="E385" s="92">
        <v>39</v>
      </c>
      <c r="F385" s="366">
        <v>0</v>
      </c>
      <c r="G385" s="92">
        <v>0</v>
      </c>
      <c r="H385" s="92">
        <v>0</v>
      </c>
      <c r="I385" s="91"/>
      <c r="J385" s="92">
        <v>29</v>
      </c>
      <c r="K385" s="366">
        <v>0</v>
      </c>
      <c r="L385" s="92">
        <v>0</v>
      </c>
      <c r="M385" s="92">
        <v>0</v>
      </c>
      <c r="N385" s="91"/>
      <c r="O385" s="92">
        <v>31</v>
      </c>
      <c r="P385" s="92">
        <v>2</v>
      </c>
      <c r="Q385" s="91"/>
      <c r="R385" s="92">
        <v>112</v>
      </c>
      <c r="S385" s="92">
        <v>13</v>
      </c>
      <c r="T385" s="91">
        <v>0</v>
      </c>
      <c r="U385" s="92">
        <v>211</v>
      </c>
      <c r="V385" s="92">
        <v>15</v>
      </c>
    </row>
    <row r="386" spans="1:22">
      <c r="A386" s="93" t="s">
        <v>1159</v>
      </c>
      <c r="B386" s="17" t="str">
        <f>VLOOKUP(A386,'Planning Periods'!$E$2:$N$540,10,FALSE)</f>
        <v>01/31/2023 - 01/31/2031</v>
      </c>
      <c r="C386" s="92">
        <v>2017</v>
      </c>
      <c r="D386" s="92" t="str">
        <f t="shared" si="5"/>
        <v>Cloverdale 2017</v>
      </c>
      <c r="E386" s="92">
        <v>39</v>
      </c>
      <c r="F386" s="366">
        <v>0</v>
      </c>
      <c r="G386" s="92">
        <v>0</v>
      </c>
      <c r="H386" s="92">
        <v>0</v>
      </c>
      <c r="I386" s="91"/>
      <c r="J386" s="92">
        <v>29</v>
      </c>
      <c r="K386" s="366">
        <v>0</v>
      </c>
      <c r="L386" s="92">
        <v>0</v>
      </c>
      <c r="M386" s="92">
        <v>0</v>
      </c>
      <c r="N386" s="91"/>
      <c r="O386" s="92">
        <v>31</v>
      </c>
      <c r="P386" s="92">
        <v>3</v>
      </c>
      <c r="Q386" s="91"/>
      <c r="R386" s="92">
        <v>112</v>
      </c>
      <c r="S386" s="92">
        <v>22</v>
      </c>
      <c r="T386" s="91">
        <v>0</v>
      </c>
      <c r="U386" s="92">
        <v>211</v>
      </c>
      <c r="V386" s="92">
        <v>25</v>
      </c>
    </row>
    <row r="387" spans="1:22">
      <c r="A387" s="93" t="s">
        <v>1156</v>
      </c>
      <c r="B387" s="17" t="str">
        <f>VLOOKUP(A387,'Planning Periods'!$E$2:$N$540,10,FALSE)</f>
        <v>12/31/2015 - 12/31/2023</v>
      </c>
      <c r="C387" s="92">
        <v>2013</v>
      </c>
      <c r="D387" s="92" t="str">
        <f t="shared" si="5"/>
        <v>Clovis 2013</v>
      </c>
      <c r="E387" s="92" t="s">
        <v>1308</v>
      </c>
      <c r="F387" s="366" t="s">
        <v>1308</v>
      </c>
      <c r="G387" s="92" t="s">
        <v>1308</v>
      </c>
      <c r="H387" s="92" t="s">
        <v>1308</v>
      </c>
      <c r="I387" s="91"/>
      <c r="J387" s="92" t="s">
        <v>1308</v>
      </c>
      <c r="K387" s="366" t="s">
        <v>1308</v>
      </c>
      <c r="L387" s="92" t="s">
        <v>1308</v>
      </c>
      <c r="M387" s="92" t="s">
        <v>1308</v>
      </c>
      <c r="N387" s="91"/>
      <c r="O387" s="92" t="s">
        <v>1308</v>
      </c>
      <c r="P387" s="92" t="s">
        <v>1308</v>
      </c>
      <c r="Q387" s="91"/>
      <c r="R387" s="92" t="s">
        <v>1308</v>
      </c>
      <c r="S387" s="92" t="s">
        <v>1308</v>
      </c>
      <c r="T387" s="91" t="s">
        <v>1308</v>
      </c>
      <c r="U387" s="92" t="s">
        <v>1308</v>
      </c>
      <c r="V387" s="92" t="s">
        <v>1308</v>
      </c>
    </row>
    <row r="388" spans="1:22">
      <c r="A388" s="93" t="s">
        <v>1156</v>
      </c>
      <c r="B388" s="17" t="str">
        <f>VLOOKUP(A388,'Planning Periods'!$E$2:$N$540,10,FALSE)</f>
        <v>12/31/2015 - 12/31/2023</v>
      </c>
      <c r="C388" s="92">
        <v>2014</v>
      </c>
      <c r="D388" s="92" t="str">
        <f>CONCATENATE(A388," ",C388)</f>
        <v>Clovis 2014</v>
      </c>
      <c r="E388" s="92" t="s">
        <v>1308</v>
      </c>
      <c r="F388" s="366" t="s">
        <v>1308</v>
      </c>
      <c r="G388" s="92" t="s">
        <v>1308</v>
      </c>
      <c r="H388" s="92" t="s">
        <v>1308</v>
      </c>
      <c r="I388" s="91"/>
      <c r="J388" s="92" t="s">
        <v>1308</v>
      </c>
      <c r="K388" s="366" t="s">
        <v>1308</v>
      </c>
      <c r="L388" s="92" t="s">
        <v>1308</v>
      </c>
      <c r="M388" s="92" t="s">
        <v>1308</v>
      </c>
      <c r="N388" s="91"/>
      <c r="O388" s="92" t="s">
        <v>1308</v>
      </c>
      <c r="P388" s="92" t="s">
        <v>1308</v>
      </c>
      <c r="Q388" s="91"/>
      <c r="R388" s="92" t="s">
        <v>1308</v>
      </c>
      <c r="S388" s="92" t="s">
        <v>1308</v>
      </c>
      <c r="T388" s="91" t="s">
        <v>1308</v>
      </c>
      <c r="U388" s="92" t="s">
        <v>1308</v>
      </c>
      <c r="V388" s="92" t="s">
        <v>1308</v>
      </c>
    </row>
    <row r="389" spans="1:22">
      <c r="A389" s="93" t="s">
        <v>1156</v>
      </c>
      <c r="B389" s="17" t="str">
        <f>VLOOKUP(A389,'Planning Periods'!$E$2:$N$540,10,FALSE)</f>
        <v>12/31/2015 - 12/31/2023</v>
      </c>
      <c r="C389" s="92">
        <v>2015</v>
      </c>
      <c r="D389" s="92" t="str">
        <f t="shared" si="5"/>
        <v>Clovis 2015</v>
      </c>
      <c r="E389" s="92">
        <v>2321</v>
      </c>
      <c r="F389" s="366">
        <v>0</v>
      </c>
      <c r="G389" s="92">
        <v>0</v>
      </c>
      <c r="H389" s="92">
        <v>0</v>
      </c>
      <c r="I389" s="91"/>
      <c r="J389" s="92">
        <v>1145</v>
      </c>
      <c r="K389" s="366">
        <v>0</v>
      </c>
      <c r="L389" s="92">
        <v>0</v>
      </c>
      <c r="M389" s="92">
        <v>0</v>
      </c>
      <c r="N389" s="91"/>
      <c r="O389" s="92">
        <v>1018</v>
      </c>
      <c r="P389" s="92">
        <v>456</v>
      </c>
      <c r="Q389" s="91"/>
      <c r="R389" s="92">
        <v>1844</v>
      </c>
      <c r="S389" s="92">
        <v>1296</v>
      </c>
      <c r="T389" s="91">
        <v>0</v>
      </c>
      <c r="U389" s="92">
        <v>6328</v>
      </c>
      <c r="V389" s="92">
        <v>1752</v>
      </c>
    </row>
    <row r="390" spans="1:22">
      <c r="A390" s="93" t="s">
        <v>1156</v>
      </c>
      <c r="B390" s="17" t="str">
        <f>VLOOKUP(A390,'Planning Periods'!$E$2:$N$540,10,FALSE)</f>
        <v>12/31/2015 - 12/31/2023</v>
      </c>
      <c r="C390" s="92">
        <v>2016</v>
      </c>
      <c r="D390" s="92" t="str">
        <f t="shared" si="5"/>
        <v>Clovis 2016</v>
      </c>
      <c r="E390" s="92">
        <v>2321</v>
      </c>
      <c r="F390" s="366">
        <v>0</v>
      </c>
      <c r="G390" s="92">
        <v>0</v>
      </c>
      <c r="H390" s="92">
        <v>0</v>
      </c>
      <c r="I390" s="91"/>
      <c r="J390" s="92">
        <v>1145</v>
      </c>
      <c r="K390" s="366">
        <v>5</v>
      </c>
      <c r="L390" s="92">
        <v>5</v>
      </c>
      <c r="M390" s="92">
        <v>0</v>
      </c>
      <c r="N390" s="91"/>
      <c r="O390" s="92">
        <v>1018</v>
      </c>
      <c r="P390" s="92">
        <v>395</v>
      </c>
      <c r="Q390" s="91"/>
      <c r="R390" s="92">
        <v>1844</v>
      </c>
      <c r="S390" s="92">
        <v>689</v>
      </c>
      <c r="T390" s="91">
        <v>0</v>
      </c>
      <c r="U390" s="92">
        <v>6328</v>
      </c>
      <c r="V390" s="92">
        <v>1089</v>
      </c>
    </row>
    <row r="391" spans="1:22">
      <c r="A391" s="93" t="s">
        <v>1156</v>
      </c>
      <c r="B391" s="17" t="str">
        <f>VLOOKUP(A391,'Planning Periods'!$E$2:$N$540,10,FALSE)</f>
        <v>12/31/2015 - 12/31/2023</v>
      </c>
      <c r="C391" s="92">
        <v>2017</v>
      </c>
      <c r="D391" s="92" t="str">
        <f t="shared" si="5"/>
        <v>Clovis 2017</v>
      </c>
      <c r="E391" s="92">
        <v>2321</v>
      </c>
      <c r="F391" s="366">
        <v>0</v>
      </c>
      <c r="G391" s="92">
        <v>0</v>
      </c>
      <c r="H391" s="92">
        <v>0</v>
      </c>
      <c r="I391" s="91"/>
      <c r="J391" s="92">
        <v>1145</v>
      </c>
      <c r="K391" s="366">
        <v>20</v>
      </c>
      <c r="L391" s="92">
        <v>20</v>
      </c>
      <c r="M391" s="92">
        <v>0</v>
      </c>
      <c r="N391" s="91"/>
      <c r="O391" s="92">
        <v>1018</v>
      </c>
      <c r="P391" s="92">
        <v>480</v>
      </c>
      <c r="Q391" s="91"/>
      <c r="R391" s="92">
        <v>1844</v>
      </c>
      <c r="S391" s="92">
        <v>542</v>
      </c>
      <c r="T391" s="91">
        <v>0</v>
      </c>
      <c r="U391" s="92">
        <v>6328</v>
      </c>
      <c r="V391" s="92">
        <v>1042</v>
      </c>
    </row>
    <row r="392" spans="1:22">
      <c r="A392" s="93" t="s">
        <v>1122</v>
      </c>
      <c r="B392" s="17"/>
      <c r="C392" s="92">
        <v>2013</v>
      </c>
      <c r="D392" s="92" t="str">
        <f t="shared" si="5"/>
        <v>Coachella 2013</v>
      </c>
      <c r="E392" s="92" t="s">
        <v>1308</v>
      </c>
      <c r="F392" s="366" t="s">
        <v>1308</v>
      </c>
      <c r="G392" s="92" t="s">
        <v>1308</v>
      </c>
      <c r="H392" s="92" t="s">
        <v>1308</v>
      </c>
      <c r="I392" s="91"/>
      <c r="J392" s="92" t="s">
        <v>1308</v>
      </c>
      <c r="K392" s="366" t="s">
        <v>1308</v>
      </c>
      <c r="L392" s="92" t="s">
        <v>1308</v>
      </c>
      <c r="M392" s="92" t="s">
        <v>1308</v>
      </c>
      <c r="N392" s="91"/>
      <c r="O392" s="92" t="s">
        <v>1308</v>
      </c>
      <c r="P392" s="92" t="s">
        <v>1308</v>
      </c>
      <c r="Q392" s="91"/>
      <c r="R392" s="92" t="s">
        <v>1308</v>
      </c>
      <c r="S392" s="92" t="s">
        <v>1308</v>
      </c>
      <c r="T392" s="91" t="s">
        <v>1308</v>
      </c>
      <c r="U392" s="92" t="s">
        <v>1308</v>
      </c>
      <c r="V392" s="92" t="s">
        <v>1308</v>
      </c>
    </row>
    <row r="393" spans="1:22">
      <c r="A393" s="93" t="s">
        <v>1122</v>
      </c>
      <c r="B393" s="17" t="str">
        <f>VLOOKUP(A393,'Planning Periods'!$E$2:$N$540,10,FALSE)</f>
        <v>10/15/2021 - 10/15/2029</v>
      </c>
      <c r="C393" s="92">
        <v>2014</v>
      </c>
      <c r="D393" s="92" t="str">
        <f t="shared" si="5"/>
        <v>Coachella 2014</v>
      </c>
      <c r="E393" s="92">
        <v>1555</v>
      </c>
      <c r="F393" s="366">
        <v>52</v>
      </c>
      <c r="G393" s="92">
        <v>52</v>
      </c>
      <c r="H393" s="92">
        <v>0</v>
      </c>
      <c r="I393" s="91"/>
      <c r="J393" s="92">
        <v>1059</v>
      </c>
      <c r="K393" s="366">
        <v>32</v>
      </c>
      <c r="L393" s="92">
        <v>32</v>
      </c>
      <c r="M393" s="92">
        <v>0</v>
      </c>
      <c r="N393" s="91"/>
      <c r="O393" s="92">
        <v>1212</v>
      </c>
      <c r="P393" s="92">
        <v>0</v>
      </c>
      <c r="Q393" s="91"/>
      <c r="R393" s="92">
        <v>2945</v>
      </c>
      <c r="S393" s="92">
        <v>64</v>
      </c>
      <c r="T393" s="91">
        <v>0</v>
      </c>
      <c r="U393" s="92">
        <v>6771</v>
      </c>
      <c r="V393" s="92">
        <v>148</v>
      </c>
    </row>
    <row r="394" spans="1:22">
      <c r="A394" s="93" t="s">
        <v>1122</v>
      </c>
      <c r="B394" s="17" t="str">
        <f>VLOOKUP(A394,'Planning Periods'!$E$2:$N$540,10,FALSE)</f>
        <v>10/15/2021 - 10/15/2029</v>
      </c>
      <c r="C394" s="92">
        <v>2015</v>
      </c>
      <c r="D394" s="92" t="str">
        <f t="shared" si="5"/>
        <v>Coachella 2015</v>
      </c>
      <c r="E394" s="92">
        <v>1555</v>
      </c>
      <c r="F394" s="366">
        <v>0</v>
      </c>
      <c r="G394" s="92">
        <v>0</v>
      </c>
      <c r="H394" s="92">
        <v>0</v>
      </c>
      <c r="I394" s="91"/>
      <c r="J394" s="92">
        <v>1059</v>
      </c>
      <c r="K394" s="366">
        <v>0</v>
      </c>
      <c r="L394" s="92">
        <v>0</v>
      </c>
      <c r="M394" s="92">
        <v>0</v>
      </c>
      <c r="N394" s="91"/>
      <c r="O394" s="92">
        <v>1212</v>
      </c>
      <c r="P394" s="92">
        <v>0</v>
      </c>
      <c r="Q394" s="91"/>
      <c r="R394" s="92">
        <v>2945</v>
      </c>
      <c r="S394" s="92">
        <v>24</v>
      </c>
      <c r="T394" s="91">
        <v>0</v>
      </c>
      <c r="U394" s="92">
        <v>6771</v>
      </c>
      <c r="V394" s="92">
        <v>24</v>
      </c>
    </row>
    <row r="395" spans="1:22">
      <c r="A395" s="93" t="s">
        <v>1122</v>
      </c>
      <c r="B395" s="17" t="str">
        <f>VLOOKUP(A395,'Planning Periods'!$E$2:$N$540,10,FALSE)</f>
        <v>10/15/2021 - 10/15/2029</v>
      </c>
      <c r="C395" s="92">
        <v>2016</v>
      </c>
      <c r="D395" s="92" t="str">
        <f t="shared" si="5"/>
        <v>Coachella 2016</v>
      </c>
      <c r="E395" s="92">
        <v>1555</v>
      </c>
      <c r="F395" s="366">
        <v>0</v>
      </c>
      <c r="G395" s="92">
        <v>0</v>
      </c>
      <c r="H395" s="92">
        <v>0</v>
      </c>
      <c r="I395" s="91"/>
      <c r="J395" s="92">
        <v>1059</v>
      </c>
      <c r="K395" s="366">
        <v>0</v>
      </c>
      <c r="L395" s="92">
        <v>0</v>
      </c>
      <c r="M395" s="92">
        <v>0</v>
      </c>
      <c r="N395" s="91"/>
      <c r="O395" s="92">
        <v>1212</v>
      </c>
      <c r="P395" s="92">
        <v>0</v>
      </c>
      <c r="Q395" s="91"/>
      <c r="R395" s="92">
        <v>2945</v>
      </c>
      <c r="S395" s="92">
        <v>0</v>
      </c>
      <c r="T395" s="91">
        <v>0</v>
      </c>
      <c r="U395" s="92">
        <v>6771</v>
      </c>
      <c r="V395" s="92">
        <v>0</v>
      </c>
    </row>
    <row r="396" spans="1:22">
      <c r="A396" s="93" t="s">
        <v>1122</v>
      </c>
      <c r="B396" s="17" t="str">
        <f>VLOOKUP(A396,'Planning Periods'!$E$2:$N$540,10,FALSE)</f>
        <v>10/15/2021 - 10/15/2029</v>
      </c>
      <c r="C396" s="92">
        <v>2017</v>
      </c>
      <c r="D396" s="92" t="str">
        <f t="shared" si="5"/>
        <v>Coachella 2017</v>
      </c>
      <c r="E396" s="92">
        <v>1555</v>
      </c>
      <c r="F396" s="366">
        <v>26</v>
      </c>
      <c r="G396" s="92">
        <v>26</v>
      </c>
      <c r="H396" s="92">
        <v>0</v>
      </c>
      <c r="I396" s="91"/>
      <c r="J396" s="92">
        <v>1059</v>
      </c>
      <c r="K396" s="366">
        <v>19</v>
      </c>
      <c r="L396" s="92">
        <v>19</v>
      </c>
      <c r="M396" s="92">
        <v>0</v>
      </c>
      <c r="N396" s="91"/>
      <c r="O396" s="92">
        <v>1212</v>
      </c>
      <c r="P396" s="92">
        <v>0</v>
      </c>
      <c r="Q396" s="91"/>
      <c r="R396" s="92">
        <v>2945</v>
      </c>
      <c r="S396" s="92">
        <v>0</v>
      </c>
      <c r="T396" s="91">
        <v>0</v>
      </c>
      <c r="U396" s="92">
        <v>6771</v>
      </c>
      <c r="V396" s="92">
        <v>45</v>
      </c>
    </row>
    <row r="397" spans="1:22">
      <c r="A397" s="93" t="s">
        <v>1267</v>
      </c>
      <c r="B397" s="17" t="str">
        <f>VLOOKUP(A397,'Planning Periods'!$E$2:$N$540,10,FALSE)</f>
        <v>12/31/2015 - 12/31/2023</v>
      </c>
      <c r="C397" s="92">
        <v>2013</v>
      </c>
      <c r="D397" s="92" t="str">
        <f t="shared" si="5"/>
        <v>Coalinga 2013</v>
      </c>
      <c r="E397" s="92" t="s">
        <v>1308</v>
      </c>
      <c r="F397" s="366" t="s">
        <v>1308</v>
      </c>
      <c r="G397" s="92" t="s">
        <v>1308</v>
      </c>
      <c r="H397" s="92" t="s">
        <v>1308</v>
      </c>
      <c r="I397" s="91"/>
      <c r="J397" s="92" t="s">
        <v>1308</v>
      </c>
      <c r="K397" s="366" t="s">
        <v>1308</v>
      </c>
      <c r="L397" s="92" t="s">
        <v>1308</v>
      </c>
      <c r="M397" s="92" t="s">
        <v>1308</v>
      </c>
      <c r="N397" s="91"/>
      <c r="O397" s="92" t="s">
        <v>1308</v>
      </c>
      <c r="P397" s="92" t="s">
        <v>1308</v>
      </c>
      <c r="Q397" s="91"/>
      <c r="R397" s="92" t="s">
        <v>1308</v>
      </c>
      <c r="S397" s="92" t="s">
        <v>1308</v>
      </c>
      <c r="T397" s="91" t="s">
        <v>1308</v>
      </c>
      <c r="U397" s="92" t="s">
        <v>1308</v>
      </c>
      <c r="V397" s="92" t="s">
        <v>1308</v>
      </c>
    </row>
    <row r="398" spans="1:22">
      <c r="A398" s="93" t="s">
        <v>1267</v>
      </c>
      <c r="B398" s="17" t="str">
        <f>VLOOKUP(A398,'Planning Periods'!$E$2:$N$540,10,FALSE)</f>
        <v>12/31/2015 - 12/31/2023</v>
      </c>
      <c r="C398" s="92">
        <v>2014</v>
      </c>
      <c r="D398" s="92" t="str">
        <f t="shared" si="5"/>
        <v>Coalinga 2014</v>
      </c>
      <c r="E398" s="92" t="s">
        <v>1308</v>
      </c>
      <c r="F398" s="366" t="s">
        <v>1308</v>
      </c>
      <c r="G398" s="92" t="s">
        <v>1308</v>
      </c>
      <c r="H398" s="92" t="s">
        <v>1308</v>
      </c>
      <c r="I398" s="91"/>
      <c r="J398" s="92" t="s">
        <v>1308</v>
      </c>
      <c r="K398" s="366" t="s">
        <v>1308</v>
      </c>
      <c r="L398" s="92" t="s">
        <v>1308</v>
      </c>
      <c r="M398" s="92" t="s">
        <v>1308</v>
      </c>
      <c r="N398" s="91"/>
      <c r="O398" s="92" t="s">
        <v>1308</v>
      </c>
      <c r="P398" s="92" t="s">
        <v>1308</v>
      </c>
      <c r="Q398" s="91"/>
      <c r="R398" s="92" t="s">
        <v>1308</v>
      </c>
      <c r="S398" s="92" t="s">
        <v>1308</v>
      </c>
      <c r="T398" s="91" t="s">
        <v>1308</v>
      </c>
      <c r="U398" s="92" t="s">
        <v>1308</v>
      </c>
      <c r="V398" s="92" t="s">
        <v>1308</v>
      </c>
    </row>
    <row r="399" spans="1:22">
      <c r="A399" s="93" t="s">
        <v>1267</v>
      </c>
      <c r="B399" s="17" t="str">
        <f>VLOOKUP(A399,'Planning Periods'!$E$2:$N$540,10,FALSE)</f>
        <v>12/31/2015 - 12/31/2023</v>
      </c>
      <c r="C399" s="92">
        <v>2015</v>
      </c>
      <c r="D399" s="92" t="str">
        <f t="shared" si="5"/>
        <v>Coalinga 2015</v>
      </c>
      <c r="E399" s="92">
        <v>150</v>
      </c>
      <c r="F399" s="366">
        <v>36</v>
      </c>
      <c r="G399" s="92">
        <v>36</v>
      </c>
      <c r="H399" s="92">
        <v>0</v>
      </c>
      <c r="I399" s="91"/>
      <c r="J399" s="92">
        <v>115</v>
      </c>
      <c r="K399" s="366">
        <v>32</v>
      </c>
      <c r="L399" s="92">
        <v>32</v>
      </c>
      <c r="M399" s="92">
        <v>0</v>
      </c>
      <c r="N399" s="91"/>
      <c r="O399" s="92">
        <v>123</v>
      </c>
      <c r="P399" s="92">
        <v>24</v>
      </c>
      <c r="Q399" s="91"/>
      <c r="R399" s="92">
        <v>201</v>
      </c>
      <c r="S399" s="92">
        <v>15</v>
      </c>
      <c r="T399" s="91">
        <v>0</v>
      </c>
      <c r="U399" s="92">
        <v>589</v>
      </c>
      <c r="V399" s="92">
        <v>107</v>
      </c>
    </row>
    <row r="400" spans="1:22">
      <c r="A400" s="93" t="s">
        <v>1267</v>
      </c>
      <c r="B400" s="17" t="str">
        <f>VLOOKUP(A400,'Planning Periods'!$E$2:$N$540,10,FALSE)</f>
        <v>12/31/2015 - 12/31/2023</v>
      </c>
      <c r="C400" s="92">
        <v>2016</v>
      </c>
      <c r="D400" s="92" t="str">
        <f t="shared" si="5"/>
        <v>Coalinga 2016</v>
      </c>
      <c r="E400" s="92">
        <v>150</v>
      </c>
      <c r="F400" s="366">
        <v>0</v>
      </c>
      <c r="G400" s="92">
        <v>0</v>
      </c>
      <c r="H400" s="92">
        <v>0</v>
      </c>
      <c r="I400" s="91"/>
      <c r="J400" s="92">
        <v>115</v>
      </c>
      <c r="K400" s="366">
        <v>0</v>
      </c>
      <c r="L400" s="92">
        <v>0</v>
      </c>
      <c r="M400" s="92">
        <v>0</v>
      </c>
      <c r="N400" s="91"/>
      <c r="O400" s="92">
        <v>123</v>
      </c>
      <c r="P400" s="92">
        <v>0</v>
      </c>
      <c r="Q400" s="91"/>
      <c r="R400" s="92">
        <v>201</v>
      </c>
      <c r="S400" s="92">
        <v>0</v>
      </c>
      <c r="T400" s="91">
        <v>0</v>
      </c>
      <c r="U400" s="92">
        <v>589</v>
      </c>
      <c r="V400" s="92">
        <v>0</v>
      </c>
    </row>
    <row r="401" spans="1:22">
      <c r="A401" s="93" t="s">
        <v>1267</v>
      </c>
      <c r="B401" s="17" t="str">
        <f>VLOOKUP(A401,'Planning Periods'!$E$2:$N$540,10,FALSE)</f>
        <v>12/31/2015 - 12/31/2023</v>
      </c>
      <c r="C401" s="92">
        <v>2017</v>
      </c>
      <c r="D401" s="92" t="str">
        <f t="shared" si="5"/>
        <v>Coalinga 2017</v>
      </c>
      <c r="E401" s="92">
        <v>150</v>
      </c>
      <c r="F401" s="366">
        <v>0</v>
      </c>
      <c r="G401" s="92">
        <v>0</v>
      </c>
      <c r="H401" s="92">
        <v>0</v>
      </c>
      <c r="I401" s="91"/>
      <c r="J401" s="92">
        <v>115</v>
      </c>
      <c r="K401" s="366">
        <v>0</v>
      </c>
      <c r="L401" s="92">
        <v>0</v>
      </c>
      <c r="M401" s="92">
        <v>0</v>
      </c>
      <c r="N401" s="91"/>
      <c r="O401" s="92">
        <v>123</v>
      </c>
      <c r="P401" s="92">
        <v>3</v>
      </c>
      <c r="Q401" s="91"/>
      <c r="R401" s="92">
        <v>201</v>
      </c>
      <c r="S401" s="92">
        <v>39</v>
      </c>
      <c r="T401" s="91">
        <v>0</v>
      </c>
      <c r="U401" s="92">
        <v>589</v>
      </c>
      <c r="V401" s="92">
        <v>42</v>
      </c>
    </row>
    <row r="402" spans="1:22">
      <c r="A402" s="93" t="s">
        <v>1155</v>
      </c>
      <c r="B402" s="17" t="str">
        <f>VLOOKUP(A402,'Planning Periods'!$E$2:$N$540,10,FALSE)</f>
        <v>05/15/2021 - 05/15/2029</v>
      </c>
      <c r="C402" s="92">
        <v>2013</v>
      </c>
      <c r="D402" s="92" t="str">
        <f t="shared" si="5"/>
        <v>Colfax 2013</v>
      </c>
      <c r="E402" s="92">
        <v>11</v>
      </c>
      <c r="F402" s="366">
        <v>0</v>
      </c>
      <c r="G402" s="92">
        <v>0</v>
      </c>
      <c r="H402" s="92">
        <v>0</v>
      </c>
      <c r="I402" s="91"/>
      <c r="J402" s="92">
        <v>10</v>
      </c>
      <c r="K402" s="366">
        <v>0</v>
      </c>
      <c r="L402" s="92">
        <v>0</v>
      </c>
      <c r="M402" s="92">
        <v>0</v>
      </c>
      <c r="N402" s="91"/>
      <c r="O402" s="92">
        <v>12</v>
      </c>
      <c r="P402" s="92">
        <v>0</v>
      </c>
      <c r="Q402" s="91"/>
      <c r="R402" s="92">
        <v>36</v>
      </c>
      <c r="S402" s="92">
        <v>0</v>
      </c>
      <c r="T402" s="91">
        <v>0</v>
      </c>
      <c r="U402" s="92">
        <v>69</v>
      </c>
      <c r="V402" s="92">
        <v>0</v>
      </c>
    </row>
    <row r="403" spans="1:22">
      <c r="A403" s="93" t="s">
        <v>1155</v>
      </c>
      <c r="B403" s="17" t="str">
        <f>VLOOKUP(A403,'Planning Periods'!$E$2:$N$540,10,FALSE)</f>
        <v>05/15/2021 - 05/15/2029</v>
      </c>
      <c r="C403" s="92">
        <v>2014</v>
      </c>
      <c r="D403" s="92" t="str">
        <f t="shared" si="5"/>
        <v>Colfax 2014</v>
      </c>
      <c r="E403" s="92" t="s">
        <v>1308</v>
      </c>
      <c r="F403" s="366" t="s">
        <v>1308</v>
      </c>
      <c r="G403" s="92" t="s">
        <v>1308</v>
      </c>
      <c r="H403" s="92" t="s">
        <v>1308</v>
      </c>
      <c r="I403" s="91"/>
      <c r="J403" s="92" t="s">
        <v>1308</v>
      </c>
      <c r="K403" s="366" t="s">
        <v>1308</v>
      </c>
      <c r="L403" s="92" t="s">
        <v>1308</v>
      </c>
      <c r="M403" s="92" t="s">
        <v>1308</v>
      </c>
      <c r="N403" s="91"/>
      <c r="O403" s="92" t="s">
        <v>1308</v>
      </c>
      <c r="P403" s="92" t="s">
        <v>1308</v>
      </c>
      <c r="Q403" s="91"/>
      <c r="R403" s="92" t="s">
        <v>1308</v>
      </c>
      <c r="S403" s="92" t="s">
        <v>1308</v>
      </c>
      <c r="T403" s="91" t="s">
        <v>1308</v>
      </c>
      <c r="U403" s="92" t="s">
        <v>1308</v>
      </c>
      <c r="V403" s="92" t="s">
        <v>1308</v>
      </c>
    </row>
    <row r="404" spans="1:22">
      <c r="A404" s="93" t="s">
        <v>1155</v>
      </c>
      <c r="B404" s="17" t="str">
        <f>VLOOKUP(A404,'Planning Periods'!$E$2:$N$540,10,FALSE)</f>
        <v>05/15/2021 - 05/15/2029</v>
      </c>
      <c r="C404" s="92">
        <v>2015</v>
      </c>
      <c r="D404" s="92" t="str">
        <f t="shared" si="5"/>
        <v>Colfax 2015</v>
      </c>
      <c r="E404" s="92" t="s">
        <v>1308</v>
      </c>
      <c r="F404" s="366" t="s">
        <v>1308</v>
      </c>
      <c r="G404" s="92" t="s">
        <v>1308</v>
      </c>
      <c r="H404" s="92" t="s">
        <v>1308</v>
      </c>
      <c r="I404" s="91"/>
      <c r="J404" s="92" t="s">
        <v>1308</v>
      </c>
      <c r="K404" s="366" t="s">
        <v>1308</v>
      </c>
      <c r="L404" s="92" t="s">
        <v>1308</v>
      </c>
      <c r="M404" s="92" t="s">
        <v>1308</v>
      </c>
      <c r="N404" s="91"/>
      <c r="O404" s="92" t="s">
        <v>1308</v>
      </c>
      <c r="P404" s="92" t="s">
        <v>1308</v>
      </c>
      <c r="Q404" s="91"/>
      <c r="R404" s="92" t="s">
        <v>1308</v>
      </c>
      <c r="S404" s="92" t="s">
        <v>1308</v>
      </c>
      <c r="T404" s="91" t="s">
        <v>1308</v>
      </c>
      <c r="U404" s="92" t="s">
        <v>1308</v>
      </c>
      <c r="V404" s="92" t="s">
        <v>1308</v>
      </c>
    </row>
    <row r="405" spans="1:22">
      <c r="A405" s="93" t="s">
        <v>1155</v>
      </c>
      <c r="B405" s="17" t="str">
        <f>VLOOKUP(A405,'Planning Periods'!$E$2:$N$540,10,FALSE)</f>
        <v>05/15/2021 - 05/15/2029</v>
      </c>
      <c r="C405" s="92">
        <v>2016</v>
      </c>
      <c r="D405" s="92" t="str">
        <f t="shared" si="5"/>
        <v>Colfax 2016</v>
      </c>
      <c r="E405" s="92" t="s">
        <v>1308</v>
      </c>
      <c r="F405" s="366" t="s">
        <v>1308</v>
      </c>
      <c r="G405" s="92" t="s">
        <v>1308</v>
      </c>
      <c r="H405" s="92" t="s">
        <v>1308</v>
      </c>
      <c r="I405" s="91"/>
      <c r="J405" s="92" t="s">
        <v>1308</v>
      </c>
      <c r="K405" s="366" t="s">
        <v>1308</v>
      </c>
      <c r="L405" s="92" t="s">
        <v>1308</v>
      </c>
      <c r="M405" s="92" t="s">
        <v>1308</v>
      </c>
      <c r="N405" s="91"/>
      <c r="O405" s="92" t="s">
        <v>1308</v>
      </c>
      <c r="P405" s="92" t="s">
        <v>1308</v>
      </c>
      <c r="Q405" s="91"/>
      <c r="R405" s="92" t="s">
        <v>1308</v>
      </c>
      <c r="S405" s="92" t="s">
        <v>1308</v>
      </c>
      <c r="T405" s="91" t="s">
        <v>1308</v>
      </c>
      <c r="U405" s="92" t="s">
        <v>1308</v>
      </c>
      <c r="V405" s="92" t="s">
        <v>1308</v>
      </c>
    </row>
    <row r="406" spans="1:22">
      <c r="A406" s="93" t="s">
        <v>1155</v>
      </c>
      <c r="B406" s="17" t="str">
        <f>VLOOKUP(A406,'Planning Periods'!$E$2:$N$540,10,FALSE)</f>
        <v>05/15/2021 - 05/15/2029</v>
      </c>
      <c r="C406" s="92">
        <v>2017</v>
      </c>
      <c r="D406" s="92" t="str">
        <f t="shared" si="5"/>
        <v>Colfax 2017</v>
      </c>
      <c r="E406" s="92">
        <v>11</v>
      </c>
      <c r="F406" s="366">
        <v>0</v>
      </c>
      <c r="G406" s="92">
        <v>0</v>
      </c>
      <c r="H406" s="92">
        <v>0</v>
      </c>
      <c r="I406" s="91"/>
      <c r="J406" s="92">
        <v>10</v>
      </c>
      <c r="K406" s="366">
        <v>0</v>
      </c>
      <c r="L406" s="92">
        <v>0</v>
      </c>
      <c r="M406" s="92">
        <v>0</v>
      </c>
      <c r="N406" s="91"/>
      <c r="O406" s="92">
        <v>12</v>
      </c>
      <c r="P406" s="92">
        <v>0</v>
      </c>
      <c r="Q406" s="91"/>
      <c r="R406" s="92">
        <v>36</v>
      </c>
      <c r="S406" s="92">
        <v>0</v>
      </c>
      <c r="T406" s="91">
        <v>0</v>
      </c>
      <c r="U406" s="92">
        <v>69</v>
      </c>
      <c r="V406" s="92">
        <v>0</v>
      </c>
    </row>
    <row r="407" spans="1:22">
      <c r="A407" s="93" t="s">
        <v>1292</v>
      </c>
      <c r="B407" s="17" t="str">
        <f>VLOOKUP(A407,'Planning Periods'!$E$2:$N$540,10,FALSE)</f>
        <v>01/31/2023 - 01/31/2031</v>
      </c>
      <c r="C407" s="92">
        <v>2014</v>
      </c>
      <c r="D407" s="92" t="str">
        <f t="shared" si="5"/>
        <v>Colma 2014</v>
      </c>
      <c r="E407" s="92">
        <v>20</v>
      </c>
      <c r="F407" s="366">
        <v>0</v>
      </c>
      <c r="G407" s="92">
        <v>0</v>
      </c>
      <c r="H407" s="92">
        <v>0</v>
      </c>
      <c r="I407" s="91"/>
      <c r="J407" s="92">
        <v>8</v>
      </c>
      <c r="K407" s="366">
        <v>0</v>
      </c>
      <c r="L407" s="92">
        <v>0</v>
      </c>
      <c r="M407" s="92">
        <v>0</v>
      </c>
      <c r="N407" s="91"/>
      <c r="O407" s="92">
        <v>9</v>
      </c>
      <c r="P407" s="92">
        <v>0</v>
      </c>
      <c r="Q407" s="91"/>
      <c r="R407" s="92">
        <v>22</v>
      </c>
      <c r="S407" s="92">
        <v>0</v>
      </c>
      <c r="T407" s="91">
        <v>0</v>
      </c>
      <c r="U407" s="92">
        <v>59</v>
      </c>
      <c r="V407" s="92">
        <v>0</v>
      </c>
    </row>
    <row r="408" spans="1:22">
      <c r="A408" s="93" t="s">
        <v>1292</v>
      </c>
      <c r="B408" s="17" t="str">
        <f>VLOOKUP(A408,'Planning Periods'!$E$2:$N$540,10,FALSE)</f>
        <v>01/31/2023 - 01/31/2031</v>
      </c>
      <c r="C408" s="92">
        <v>2015</v>
      </c>
      <c r="D408" s="92" t="str">
        <f t="shared" si="5"/>
        <v>Colma 2015</v>
      </c>
      <c r="E408" s="92">
        <v>20</v>
      </c>
      <c r="F408" s="366">
        <v>0</v>
      </c>
      <c r="G408" s="92">
        <v>0</v>
      </c>
      <c r="H408" s="92">
        <v>0</v>
      </c>
      <c r="I408" s="91"/>
      <c r="J408" s="92">
        <v>8</v>
      </c>
      <c r="K408" s="366">
        <v>0</v>
      </c>
      <c r="L408" s="92">
        <v>0</v>
      </c>
      <c r="M408" s="92">
        <v>0</v>
      </c>
      <c r="N408" s="91"/>
      <c r="O408" s="92">
        <v>9</v>
      </c>
      <c r="P408" s="92">
        <v>0</v>
      </c>
      <c r="Q408" s="91"/>
      <c r="R408" s="92">
        <v>22</v>
      </c>
      <c r="S408" s="92">
        <v>0</v>
      </c>
      <c r="T408" s="91">
        <v>0</v>
      </c>
      <c r="U408" s="92">
        <v>59</v>
      </c>
      <c r="V408" s="92">
        <v>0</v>
      </c>
    </row>
    <row r="409" spans="1:22">
      <c r="A409" s="93" t="s">
        <v>1292</v>
      </c>
      <c r="B409" s="17" t="str">
        <f>VLOOKUP(A409,'Planning Periods'!$E$2:$N$540,10,FALSE)</f>
        <v>01/31/2023 - 01/31/2031</v>
      </c>
      <c r="C409" s="92">
        <v>2016</v>
      </c>
      <c r="D409" s="92" t="str">
        <f t="shared" ref="D409:D475" si="6">CONCATENATE(A409," ",C409)</f>
        <v>Colma 2016</v>
      </c>
      <c r="E409" s="92">
        <v>20</v>
      </c>
      <c r="F409" s="366">
        <v>0</v>
      </c>
      <c r="G409" s="92">
        <v>0</v>
      </c>
      <c r="H409" s="92">
        <v>0</v>
      </c>
      <c r="I409" s="91"/>
      <c r="J409" s="92">
        <v>8</v>
      </c>
      <c r="K409" s="366">
        <v>0</v>
      </c>
      <c r="L409" s="92">
        <v>0</v>
      </c>
      <c r="M409" s="92">
        <v>0</v>
      </c>
      <c r="N409" s="91"/>
      <c r="O409" s="92">
        <v>9</v>
      </c>
      <c r="P409" s="92">
        <v>0</v>
      </c>
      <c r="Q409" s="91"/>
      <c r="R409" s="92">
        <v>22</v>
      </c>
      <c r="S409" s="92">
        <v>0</v>
      </c>
      <c r="T409" s="91">
        <v>0</v>
      </c>
      <c r="U409" s="92">
        <v>59</v>
      </c>
      <c r="V409" s="92">
        <v>0</v>
      </c>
    </row>
    <row r="410" spans="1:22">
      <c r="A410" s="93" t="s">
        <v>1292</v>
      </c>
      <c r="B410" s="17" t="str">
        <f>VLOOKUP(A410,'Planning Periods'!$E$2:$N$540,10,FALSE)</f>
        <v>01/31/2023 - 01/31/2031</v>
      </c>
      <c r="C410" s="92">
        <v>2017</v>
      </c>
      <c r="D410" s="92" t="str">
        <f t="shared" si="6"/>
        <v>Colma 2017</v>
      </c>
      <c r="E410" s="92">
        <v>20</v>
      </c>
      <c r="F410" s="366">
        <v>0</v>
      </c>
      <c r="G410" s="92">
        <v>0</v>
      </c>
      <c r="H410" s="92">
        <v>0</v>
      </c>
      <c r="I410" s="91"/>
      <c r="J410" s="92">
        <v>8</v>
      </c>
      <c r="K410" s="366">
        <v>0</v>
      </c>
      <c r="L410" s="92">
        <v>0</v>
      </c>
      <c r="M410" s="92">
        <v>0</v>
      </c>
      <c r="N410" s="91"/>
      <c r="O410" s="92">
        <v>9</v>
      </c>
      <c r="P410" s="92">
        <v>0</v>
      </c>
      <c r="Q410" s="91"/>
      <c r="R410" s="92">
        <v>22</v>
      </c>
      <c r="S410" s="92">
        <v>6</v>
      </c>
      <c r="T410" s="91">
        <v>0</v>
      </c>
      <c r="U410" s="92">
        <v>59</v>
      </c>
      <c r="V410" s="92">
        <v>6</v>
      </c>
    </row>
    <row r="411" spans="1:22">
      <c r="A411" s="93" t="s">
        <v>1126</v>
      </c>
      <c r="B411" s="17"/>
      <c r="C411" s="92">
        <v>2013</v>
      </c>
      <c r="D411" s="92" t="str">
        <f t="shared" si="6"/>
        <v>Colton 2013</v>
      </c>
      <c r="E411" s="92" t="s">
        <v>1308</v>
      </c>
      <c r="F411" s="366" t="s">
        <v>1308</v>
      </c>
      <c r="G411" s="92" t="s">
        <v>1308</v>
      </c>
      <c r="H411" s="92" t="s">
        <v>1308</v>
      </c>
      <c r="I411" s="91"/>
      <c r="J411" s="92" t="s">
        <v>1308</v>
      </c>
      <c r="K411" s="366" t="s">
        <v>1308</v>
      </c>
      <c r="L411" s="92" t="s">
        <v>1308</v>
      </c>
      <c r="M411" s="92" t="s">
        <v>1308</v>
      </c>
      <c r="N411" s="91"/>
      <c r="O411" s="92" t="s">
        <v>1308</v>
      </c>
      <c r="P411" s="92" t="s">
        <v>1308</v>
      </c>
      <c r="Q411" s="91"/>
      <c r="R411" s="92" t="s">
        <v>1308</v>
      </c>
      <c r="S411" s="92" t="s">
        <v>1308</v>
      </c>
      <c r="T411" s="91" t="s">
        <v>1308</v>
      </c>
      <c r="U411" s="92" t="s">
        <v>1308</v>
      </c>
      <c r="V411" s="92" t="s">
        <v>1308</v>
      </c>
    </row>
    <row r="412" spans="1:22">
      <c r="A412" s="93" t="s">
        <v>1126</v>
      </c>
      <c r="B412" s="17" t="str">
        <f>VLOOKUP(A412,'Planning Periods'!$E$2:$N$540,10,FALSE)</f>
        <v>10/15/2021 - 10/15/2029</v>
      </c>
      <c r="C412" s="92">
        <v>2014</v>
      </c>
      <c r="D412" s="92" t="str">
        <f t="shared" si="6"/>
        <v>Colton 2014</v>
      </c>
      <c r="E412" s="92">
        <v>443</v>
      </c>
      <c r="F412" s="366">
        <v>0</v>
      </c>
      <c r="G412" s="92">
        <v>0</v>
      </c>
      <c r="H412" s="92">
        <v>0</v>
      </c>
      <c r="I412" s="91"/>
      <c r="J412" s="92">
        <v>302</v>
      </c>
      <c r="K412" s="366">
        <v>0</v>
      </c>
      <c r="L412" s="92">
        <v>0</v>
      </c>
      <c r="M412" s="92">
        <v>0</v>
      </c>
      <c r="N412" s="91"/>
      <c r="O412" s="92">
        <v>347</v>
      </c>
      <c r="P412" s="92">
        <v>5</v>
      </c>
      <c r="Q412" s="91"/>
      <c r="R412" s="92">
        <v>831</v>
      </c>
      <c r="S412" s="92">
        <v>23</v>
      </c>
      <c r="T412" s="91">
        <v>0</v>
      </c>
      <c r="U412" s="92">
        <v>1923</v>
      </c>
      <c r="V412" s="92">
        <v>28</v>
      </c>
    </row>
    <row r="413" spans="1:22">
      <c r="A413" s="93" t="s">
        <v>1126</v>
      </c>
      <c r="B413" s="17" t="str">
        <f>VLOOKUP(A413,'Planning Periods'!$E$2:$N$540,10,FALSE)</f>
        <v>10/15/2021 - 10/15/2029</v>
      </c>
      <c r="C413" s="92">
        <v>2015</v>
      </c>
      <c r="D413" s="92" t="str">
        <f t="shared" si="6"/>
        <v>Colton 2015</v>
      </c>
      <c r="E413" s="92">
        <v>443</v>
      </c>
      <c r="F413" s="366">
        <v>0</v>
      </c>
      <c r="G413" s="92">
        <v>0</v>
      </c>
      <c r="H413" s="92">
        <v>0</v>
      </c>
      <c r="I413" s="91"/>
      <c r="J413" s="92">
        <v>302</v>
      </c>
      <c r="K413" s="366">
        <v>0</v>
      </c>
      <c r="L413" s="92">
        <v>0</v>
      </c>
      <c r="M413" s="92">
        <v>0</v>
      </c>
      <c r="N413" s="91"/>
      <c r="O413" s="92">
        <v>347</v>
      </c>
      <c r="P413" s="92">
        <v>3</v>
      </c>
      <c r="Q413" s="91"/>
      <c r="R413" s="92">
        <v>831</v>
      </c>
      <c r="S413" s="92">
        <v>13</v>
      </c>
      <c r="T413" s="91">
        <v>0</v>
      </c>
      <c r="U413" s="92">
        <v>1923</v>
      </c>
      <c r="V413" s="92">
        <v>16</v>
      </c>
    </row>
    <row r="414" spans="1:22">
      <c r="A414" s="93" t="s">
        <v>1126</v>
      </c>
      <c r="B414" s="17" t="str">
        <f>VLOOKUP(A414,'Planning Periods'!$E$2:$N$540,10,FALSE)</f>
        <v>10/15/2021 - 10/15/2029</v>
      </c>
      <c r="C414" s="92">
        <v>2016</v>
      </c>
      <c r="D414" s="92" t="str">
        <f t="shared" si="6"/>
        <v>Colton 2016</v>
      </c>
      <c r="E414" s="92">
        <v>443</v>
      </c>
      <c r="F414" s="366">
        <v>0</v>
      </c>
      <c r="G414" s="92">
        <v>0</v>
      </c>
      <c r="H414" s="92">
        <v>0</v>
      </c>
      <c r="I414" s="91"/>
      <c r="J414" s="92">
        <v>302</v>
      </c>
      <c r="K414" s="366">
        <v>0</v>
      </c>
      <c r="L414" s="92">
        <v>0</v>
      </c>
      <c r="M414" s="92">
        <v>0</v>
      </c>
      <c r="N414" s="91"/>
      <c r="O414" s="92">
        <v>347</v>
      </c>
      <c r="P414" s="92">
        <v>3</v>
      </c>
      <c r="Q414" s="91"/>
      <c r="R414" s="92">
        <v>831</v>
      </c>
      <c r="S414" s="92">
        <v>6</v>
      </c>
      <c r="T414" s="91">
        <v>0</v>
      </c>
      <c r="U414" s="92">
        <v>1923</v>
      </c>
      <c r="V414" s="92">
        <v>9</v>
      </c>
    </row>
    <row r="415" spans="1:22">
      <c r="A415" s="93" t="s">
        <v>1126</v>
      </c>
      <c r="B415" s="17" t="str">
        <f>VLOOKUP(A415,'Planning Periods'!$E$2:$N$540,10,FALSE)</f>
        <v>10/15/2021 - 10/15/2029</v>
      </c>
      <c r="C415" s="92">
        <v>2017</v>
      </c>
      <c r="D415" s="92" t="str">
        <f t="shared" si="6"/>
        <v>Colton 2017</v>
      </c>
      <c r="E415" s="92">
        <v>443</v>
      </c>
      <c r="F415" s="366">
        <v>0</v>
      </c>
      <c r="G415" s="92">
        <v>0</v>
      </c>
      <c r="H415" s="92">
        <v>0</v>
      </c>
      <c r="I415" s="91"/>
      <c r="J415" s="92">
        <v>302</v>
      </c>
      <c r="K415" s="366">
        <v>0</v>
      </c>
      <c r="L415" s="92">
        <v>0</v>
      </c>
      <c r="M415" s="92">
        <v>0</v>
      </c>
      <c r="N415" s="91"/>
      <c r="O415" s="92">
        <v>347</v>
      </c>
      <c r="P415" s="92">
        <v>2</v>
      </c>
      <c r="Q415" s="91"/>
      <c r="R415" s="92">
        <v>831</v>
      </c>
      <c r="S415" s="92">
        <v>16</v>
      </c>
      <c r="T415" s="91">
        <v>0</v>
      </c>
      <c r="U415" s="92">
        <v>1923</v>
      </c>
      <c r="V415" s="92">
        <v>18</v>
      </c>
    </row>
    <row r="416" spans="1:22">
      <c r="A416" t="s">
        <v>1125</v>
      </c>
      <c r="B416" s="17" t="str">
        <f>VLOOKUP(A416,'Planning Periods'!$E$2:$N$540,10,FALSE)</f>
        <v>01/01/2021 - 12/31/2028</v>
      </c>
      <c r="C416" s="92">
        <v>2014</v>
      </c>
      <c r="D416" s="92" t="str">
        <f t="shared" si="6"/>
        <v>Colusa 2014</v>
      </c>
      <c r="E416" s="366" t="s">
        <v>1308</v>
      </c>
      <c r="F416" s="366" t="s">
        <v>1308</v>
      </c>
      <c r="G416" s="366" t="s">
        <v>1308</v>
      </c>
      <c r="H416" s="366" t="s">
        <v>1308</v>
      </c>
      <c r="I416" s="366">
        <v>0</v>
      </c>
      <c r="J416" s="366" t="s">
        <v>1308</v>
      </c>
      <c r="K416" s="366" t="s">
        <v>1308</v>
      </c>
      <c r="L416" s="366" t="s">
        <v>1308</v>
      </c>
      <c r="M416" s="366" t="s">
        <v>1308</v>
      </c>
      <c r="N416" s="366">
        <v>0</v>
      </c>
      <c r="O416" s="366" t="s">
        <v>1308</v>
      </c>
      <c r="P416" s="366" t="s">
        <v>1308</v>
      </c>
      <c r="Q416" s="366"/>
      <c r="R416" s="366" t="s">
        <v>1308</v>
      </c>
      <c r="S416" s="366" t="s">
        <v>1308</v>
      </c>
      <c r="T416" s="366" t="s">
        <v>1308</v>
      </c>
      <c r="U416" s="366" t="s">
        <v>1308</v>
      </c>
      <c r="V416" s="366" t="s">
        <v>1308</v>
      </c>
    </row>
    <row r="417" spans="1:22">
      <c r="A417" t="s">
        <v>1125</v>
      </c>
      <c r="B417" s="17" t="str">
        <f>VLOOKUP(A417,'Planning Periods'!$E$2:$N$540,10,FALSE)</f>
        <v>01/01/2021 - 12/31/2028</v>
      </c>
      <c r="C417" s="92">
        <v>2015</v>
      </c>
      <c r="D417" s="92" t="str">
        <f t="shared" si="6"/>
        <v>Colusa 2015</v>
      </c>
      <c r="E417" t="s">
        <v>1308</v>
      </c>
      <c r="F417" t="s">
        <v>1308</v>
      </c>
      <c r="G417" t="s">
        <v>1308</v>
      </c>
      <c r="H417" t="s">
        <v>1308</v>
      </c>
      <c r="J417" t="s">
        <v>1308</v>
      </c>
      <c r="K417" t="s">
        <v>1308</v>
      </c>
      <c r="L417" t="s">
        <v>1308</v>
      </c>
      <c r="M417" t="s">
        <v>1308</v>
      </c>
      <c r="O417" t="s">
        <v>1308</v>
      </c>
      <c r="P417" t="s">
        <v>1308</v>
      </c>
      <c r="R417" t="s">
        <v>1308</v>
      </c>
      <c r="S417" t="s">
        <v>1308</v>
      </c>
      <c r="T417" t="s">
        <v>1308</v>
      </c>
      <c r="U417" t="s">
        <v>1308</v>
      </c>
      <c r="V417" t="s">
        <v>1308</v>
      </c>
    </row>
    <row r="418" spans="1:22">
      <c r="A418" t="s">
        <v>1125</v>
      </c>
      <c r="B418" s="17" t="str">
        <f>VLOOKUP(A418,'Planning Periods'!$E$2:$N$540,10,FALSE)</f>
        <v>01/01/2021 - 12/31/2028</v>
      </c>
      <c r="C418" s="92">
        <v>2016</v>
      </c>
      <c r="D418" s="92" t="str">
        <f t="shared" si="6"/>
        <v>Colusa 2016</v>
      </c>
      <c r="E418" t="s">
        <v>1308</v>
      </c>
      <c r="F418" t="s">
        <v>1308</v>
      </c>
      <c r="G418" t="s">
        <v>1308</v>
      </c>
      <c r="H418" t="s">
        <v>1308</v>
      </c>
      <c r="J418" t="s">
        <v>1308</v>
      </c>
      <c r="K418" t="s">
        <v>1308</v>
      </c>
      <c r="L418" t="s">
        <v>1308</v>
      </c>
      <c r="M418" t="s">
        <v>1308</v>
      </c>
      <c r="O418" t="s">
        <v>1308</v>
      </c>
      <c r="P418" t="s">
        <v>1308</v>
      </c>
      <c r="R418" t="s">
        <v>1308</v>
      </c>
      <c r="S418" t="s">
        <v>1308</v>
      </c>
      <c r="T418" t="s">
        <v>1308</v>
      </c>
      <c r="U418" t="s">
        <v>1308</v>
      </c>
      <c r="V418" t="s">
        <v>1308</v>
      </c>
    </row>
    <row r="419" spans="1:22">
      <c r="A419" t="s">
        <v>1125</v>
      </c>
      <c r="B419" s="17" t="str">
        <f>VLOOKUP(A419,'Planning Periods'!$E$2:$N$540,10,FALSE)</f>
        <v>01/01/2021 - 12/31/2028</v>
      </c>
      <c r="C419" s="92">
        <v>2017</v>
      </c>
      <c r="D419" s="92" t="str">
        <f t="shared" si="6"/>
        <v>Colusa 2017</v>
      </c>
      <c r="E419" t="s">
        <v>1308</v>
      </c>
      <c r="F419" t="s">
        <v>1308</v>
      </c>
      <c r="G419" t="s">
        <v>1308</v>
      </c>
      <c r="H419" t="s">
        <v>1308</v>
      </c>
      <c r="J419" t="s">
        <v>1308</v>
      </c>
      <c r="K419" t="s">
        <v>1308</v>
      </c>
      <c r="L419" t="s">
        <v>1308</v>
      </c>
      <c r="M419" t="s">
        <v>1308</v>
      </c>
      <c r="O419" t="s">
        <v>1308</v>
      </c>
      <c r="P419" t="s">
        <v>1308</v>
      </c>
      <c r="R419" t="s">
        <v>1308</v>
      </c>
      <c r="S419" t="s">
        <v>1308</v>
      </c>
      <c r="T419" t="s">
        <v>1308</v>
      </c>
      <c r="U419" t="s">
        <v>1308</v>
      </c>
      <c r="V419" t="s">
        <v>1308</v>
      </c>
    </row>
    <row r="420" spans="1:22">
      <c r="A420" s="93" t="s">
        <v>949</v>
      </c>
      <c r="B420" s="17" t="str">
        <f>VLOOKUP(A420,'Planning Periods'!$E$2:$N$540,10,FALSE)</f>
        <v>01/01/2021 - 12/31/2028</v>
      </c>
      <c r="C420" s="92">
        <v>2014</v>
      </c>
      <c r="D420" s="92" t="str">
        <f t="shared" si="6"/>
        <v>Colusa County - Unincorporated 2014</v>
      </c>
      <c r="E420" s="92">
        <v>107</v>
      </c>
      <c r="F420" s="366">
        <v>2</v>
      </c>
      <c r="G420" s="92">
        <v>0</v>
      </c>
      <c r="H420" s="92">
        <v>2</v>
      </c>
      <c r="I420" s="91"/>
      <c r="J420" s="92">
        <v>91</v>
      </c>
      <c r="K420" s="366">
        <v>1</v>
      </c>
      <c r="L420" s="92">
        <v>0</v>
      </c>
      <c r="M420" s="92">
        <v>1</v>
      </c>
      <c r="N420" s="91"/>
      <c r="O420" s="92">
        <v>91</v>
      </c>
      <c r="P420" s="92">
        <v>32</v>
      </c>
      <c r="Q420" s="91"/>
      <c r="R420" s="92">
        <v>210</v>
      </c>
      <c r="S420" s="92">
        <v>25</v>
      </c>
      <c r="T420" s="91">
        <v>1</v>
      </c>
      <c r="U420" s="92">
        <v>499</v>
      </c>
      <c r="V420" s="92">
        <v>60</v>
      </c>
    </row>
    <row r="421" spans="1:22">
      <c r="A421" s="93" t="s">
        <v>949</v>
      </c>
      <c r="B421" s="17" t="str">
        <f>VLOOKUP(A421,'Planning Periods'!$E$2:$N$540,10,FALSE)</f>
        <v>01/01/2021 - 12/31/2028</v>
      </c>
      <c r="C421" s="92">
        <v>2015</v>
      </c>
      <c r="D421" s="92" t="str">
        <f t="shared" si="6"/>
        <v>Colusa County - Unincorporated 2015</v>
      </c>
      <c r="E421" s="92">
        <v>107</v>
      </c>
      <c r="F421" s="366">
        <v>1</v>
      </c>
      <c r="G421" s="92">
        <v>1</v>
      </c>
      <c r="H421" s="92">
        <v>0</v>
      </c>
      <c r="I421" s="91"/>
      <c r="J421" s="92">
        <v>91</v>
      </c>
      <c r="K421" s="366">
        <v>1</v>
      </c>
      <c r="L421" s="92">
        <v>0</v>
      </c>
      <c r="M421" s="92">
        <v>1</v>
      </c>
      <c r="N421" s="91"/>
      <c r="O421" s="92">
        <v>91</v>
      </c>
      <c r="P421" s="92">
        <v>30</v>
      </c>
      <c r="Q421" s="91"/>
      <c r="R421" s="92">
        <v>210</v>
      </c>
      <c r="S421" s="92">
        <v>13</v>
      </c>
      <c r="T421" s="91">
        <v>1</v>
      </c>
      <c r="U421" s="92">
        <v>499</v>
      </c>
      <c r="V421" s="92">
        <v>45</v>
      </c>
    </row>
    <row r="422" spans="1:22">
      <c r="A422" s="93" t="s">
        <v>949</v>
      </c>
      <c r="B422" s="17" t="str">
        <f>VLOOKUP(A422,'Planning Periods'!$E$2:$N$540,10,FALSE)</f>
        <v>01/01/2021 - 12/31/2028</v>
      </c>
      <c r="C422" s="92">
        <v>2016</v>
      </c>
      <c r="D422" s="92" t="str">
        <f t="shared" si="6"/>
        <v>Colusa County - Unincorporated 2016</v>
      </c>
      <c r="E422" s="92">
        <v>107</v>
      </c>
      <c r="F422" s="366">
        <v>0</v>
      </c>
      <c r="G422" s="92">
        <v>0</v>
      </c>
      <c r="H422" s="92">
        <v>0</v>
      </c>
      <c r="I422" s="91"/>
      <c r="J422" s="92">
        <v>91</v>
      </c>
      <c r="K422" s="366">
        <v>2</v>
      </c>
      <c r="L422" s="92">
        <v>0</v>
      </c>
      <c r="M422" s="92">
        <v>2</v>
      </c>
      <c r="N422" s="91"/>
      <c r="O422" s="92">
        <v>91</v>
      </c>
      <c r="P422" s="92">
        <v>7</v>
      </c>
      <c r="Q422" s="91"/>
      <c r="R422" s="92">
        <v>210</v>
      </c>
      <c r="S422" s="92">
        <v>2</v>
      </c>
      <c r="T422" s="91">
        <v>2</v>
      </c>
      <c r="U422" s="92">
        <v>499</v>
      </c>
      <c r="V422" s="92">
        <v>11</v>
      </c>
    </row>
    <row r="423" spans="1:22">
      <c r="A423" s="93" t="s">
        <v>949</v>
      </c>
      <c r="B423" s="17" t="str">
        <f>VLOOKUP(A423,'Planning Periods'!$E$2:$N$540,10,FALSE)</f>
        <v>01/01/2021 - 12/31/2028</v>
      </c>
      <c r="C423" s="92">
        <v>2017</v>
      </c>
      <c r="D423" s="92" t="str">
        <f t="shared" si="6"/>
        <v>Colusa County - Unincorporated 2017</v>
      </c>
      <c r="E423" s="92">
        <v>107</v>
      </c>
      <c r="F423" s="366">
        <v>2</v>
      </c>
      <c r="G423" s="92">
        <v>0</v>
      </c>
      <c r="H423" s="92">
        <v>2</v>
      </c>
      <c r="I423" s="91"/>
      <c r="J423" s="92">
        <v>91</v>
      </c>
      <c r="K423" s="366">
        <v>1</v>
      </c>
      <c r="L423" s="92">
        <v>0</v>
      </c>
      <c r="M423" s="92">
        <v>1</v>
      </c>
      <c r="N423" s="91"/>
      <c r="O423" s="92">
        <v>91</v>
      </c>
      <c r="P423" s="92">
        <v>0</v>
      </c>
      <c r="Q423" s="91"/>
      <c r="R423" s="92">
        <v>210</v>
      </c>
      <c r="S423" s="92">
        <v>6</v>
      </c>
      <c r="T423" s="91">
        <v>1</v>
      </c>
      <c r="U423" s="92">
        <v>499</v>
      </c>
      <c r="V423" s="92">
        <v>9</v>
      </c>
    </row>
    <row r="424" spans="1:22">
      <c r="A424" t="s">
        <v>1132</v>
      </c>
      <c r="B424" s="17"/>
      <c r="C424" s="92">
        <v>2013</v>
      </c>
      <c r="D424" s="92" t="str">
        <f t="shared" si="6"/>
        <v>Commerce 2013</v>
      </c>
      <c r="E424" s="92" t="s">
        <v>1308</v>
      </c>
      <c r="F424" s="366" t="s">
        <v>1308</v>
      </c>
      <c r="G424" s="92" t="s">
        <v>1308</v>
      </c>
      <c r="H424" s="92" t="s">
        <v>1308</v>
      </c>
      <c r="I424" s="91"/>
      <c r="J424" s="92" t="s">
        <v>1308</v>
      </c>
      <c r="K424" s="366" t="s">
        <v>1308</v>
      </c>
      <c r="L424" s="92" t="s">
        <v>1308</v>
      </c>
      <c r="M424" s="92" t="s">
        <v>1308</v>
      </c>
      <c r="N424" s="91"/>
      <c r="O424" s="92" t="s">
        <v>1308</v>
      </c>
      <c r="P424" s="92" t="s">
        <v>1308</v>
      </c>
      <c r="Q424" s="91"/>
      <c r="R424" s="92" t="s">
        <v>1308</v>
      </c>
      <c r="S424" s="92" t="s">
        <v>1308</v>
      </c>
      <c r="T424" s="91" t="s">
        <v>1308</v>
      </c>
      <c r="U424" s="92" t="s">
        <v>1308</v>
      </c>
      <c r="V424" s="92" t="s">
        <v>1308</v>
      </c>
    </row>
    <row r="425" spans="1:22">
      <c r="A425" t="s">
        <v>1132</v>
      </c>
      <c r="B425" s="17" t="str">
        <f>VLOOKUP(A425,'Planning Periods'!$E$2:$N$540,10,FALSE)</f>
        <v>10/15/2021 - 10/15/2029</v>
      </c>
      <c r="C425" s="92">
        <v>2014</v>
      </c>
      <c r="D425" s="92" t="str">
        <f t="shared" si="6"/>
        <v>Commerce 2014</v>
      </c>
      <c r="E425" s="366" t="s">
        <v>1308</v>
      </c>
      <c r="F425" s="366" t="s">
        <v>1308</v>
      </c>
      <c r="G425" s="366" t="s">
        <v>1308</v>
      </c>
      <c r="H425" s="366" t="s">
        <v>1308</v>
      </c>
      <c r="I425" s="366">
        <v>0</v>
      </c>
      <c r="J425" s="366" t="s">
        <v>1308</v>
      </c>
      <c r="K425" s="366" t="s">
        <v>1308</v>
      </c>
      <c r="L425" s="366" t="s">
        <v>1308</v>
      </c>
      <c r="M425" s="366" t="s">
        <v>1308</v>
      </c>
      <c r="N425" s="366">
        <v>0</v>
      </c>
      <c r="O425" s="366" t="s">
        <v>1308</v>
      </c>
      <c r="P425" s="366" t="s">
        <v>1308</v>
      </c>
      <c r="Q425" s="366"/>
      <c r="R425" s="366" t="s">
        <v>1308</v>
      </c>
      <c r="S425" s="366" t="s">
        <v>1308</v>
      </c>
      <c r="T425" s="366" t="s">
        <v>1308</v>
      </c>
      <c r="U425" s="366" t="s">
        <v>1308</v>
      </c>
      <c r="V425" s="366" t="s">
        <v>1308</v>
      </c>
    </row>
    <row r="426" spans="1:22">
      <c r="A426" t="s">
        <v>1132</v>
      </c>
      <c r="B426" s="17" t="str">
        <f>VLOOKUP(A426,'Planning Periods'!$E$2:$N$540,10,FALSE)</f>
        <v>10/15/2021 - 10/15/2029</v>
      </c>
      <c r="C426" s="92">
        <v>2015</v>
      </c>
      <c r="D426" s="92" t="str">
        <f t="shared" si="6"/>
        <v>Commerce 2015</v>
      </c>
      <c r="E426" t="s">
        <v>1308</v>
      </c>
      <c r="F426" t="s">
        <v>1308</v>
      </c>
      <c r="G426" t="s">
        <v>1308</v>
      </c>
      <c r="H426" t="s">
        <v>1308</v>
      </c>
      <c r="J426" t="s">
        <v>1308</v>
      </c>
      <c r="K426" t="s">
        <v>1308</v>
      </c>
      <c r="L426" t="s">
        <v>1308</v>
      </c>
      <c r="M426" t="s">
        <v>1308</v>
      </c>
      <c r="O426" t="s">
        <v>1308</v>
      </c>
      <c r="P426" t="s">
        <v>1308</v>
      </c>
      <c r="R426" t="s">
        <v>1308</v>
      </c>
      <c r="S426" t="s">
        <v>1308</v>
      </c>
      <c r="T426" t="s">
        <v>1308</v>
      </c>
      <c r="U426" t="s">
        <v>1308</v>
      </c>
      <c r="V426" t="s">
        <v>1308</v>
      </c>
    </row>
    <row r="427" spans="1:22">
      <c r="A427" t="s">
        <v>1132</v>
      </c>
      <c r="B427" s="17" t="str">
        <f>VLOOKUP(A427,'Planning Periods'!$E$2:$N$540,10,FALSE)</f>
        <v>10/15/2021 - 10/15/2029</v>
      </c>
      <c r="C427" s="92">
        <v>2016</v>
      </c>
      <c r="D427" s="92" t="str">
        <f t="shared" si="6"/>
        <v>Commerce 2016</v>
      </c>
      <c r="E427" t="s">
        <v>1308</v>
      </c>
      <c r="F427" t="s">
        <v>1308</v>
      </c>
      <c r="G427" t="s">
        <v>1308</v>
      </c>
      <c r="H427" t="s">
        <v>1308</v>
      </c>
      <c r="J427" t="s">
        <v>1308</v>
      </c>
      <c r="K427" t="s">
        <v>1308</v>
      </c>
      <c r="L427" t="s">
        <v>1308</v>
      </c>
      <c r="M427" t="s">
        <v>1308</v>
      </c>
      <c r="O427" t="s">
        <v>1308</v>
      </c>
      <c r="P427" t="s">
        <v>1308</v>
      </c>
      <c r="R427" t="s">
        <v>1308</v>
      </c>
      <c r="S427" t="s">
        <v>1308</v>
      </c>
      <c r="T427" t="s">
        <v>1308</v>
      </c>
      <c r="U427" t="s">
        <v>1308</v>
      </c>
      <c r="V427" t="s">
        <v>1308</v>
      </c>
    </row>
    <row r="428" spans="1:22">
      <c r="A428" t="s">
        <v>1132</v>
      </c>
      <c r="B428" s="17" t="str">
        <f>VLOOKUP(A428,'Planning Periods'!$E$2:$N$540,10,FALSE)</f>
        <v>10/15/2021 - 10/15/2029</v>
      </c>
      <c r="C428" s="92">
        <v>2017</v>
      </c>
      <c r="D428" s="92" t="str">
        <f t="shared" si="6"/>
        <v>Commerce 2017</v>
      </c>
      <c r="E428" t="s">
        <v>1308</v>
      </c>
      <c r="F428" t="s">
        <v>1308</v>
      </c>
      <c r="G428" t="s">
        <v>1308</v>
      </c>
      <c r="H428" t="s">
        <v>1308</v>
      </c>
      <c r="J428" t="s">
        <v>1308</v>
      </c>
      <c r="K428" t="s">
        <v>1308</v>
      </c>
      <c r="L428" t="s">
        <v>1308</v>
      </c>
      <c r="M428" t="s">
        <v>1308</v>
      </c>
      <c r="O428" t="s">
        <v>1308</v>
      </c>
      <c r="P428" t="s">
        <v>1308</v>
      </c>
      <c r="R428" t="s">
        <v>1308</v>
      </c>
      <c r="S428" t="s">
        <v>1308</v>
      </c>
      <c r="T428" t="s">
        <v>1308</v>
      </c>
      <c r="U428" t="s">
        <v>1308</v>
      </c>
      <c r="V428" t="s">
        <v>1308</v>
      </c>
    </row>
    <row r="429" spans="1:22">
      <c r="A429" t="s">
        <v>1078</v>
      </c>
      <c r="B429" s="17"/>
      <c r="C429" s="92">
        <v>2013</v>
      </c>
      <c r="D429" s="92" t="str">
        <f t="shared" si="6"/>
        <v>Compton 2013</v>
      </c>
      <c r="E429" t="s">
        <v>1308</v>
      </c>
      <c r="F429" t="s">
        <v>1308</v>
      </c>
      <c r="G429" t="s">
        <v>1308</v>
      </c>
      <c r="H429" t="s">
        <v>1308</v>
      </c>
      <c r="J429" t="s">
        <v>1308</v>
      </c>
      <c r="K429" t="s">
        <v>1308</v>
      </c>
      <c r="L429" t="s">
        <v>1308</v>
      </c>
      <c r="M429" t="s">
        <v>1308</v>
      </c>
      <c r="O429" t="s">
        <v>1308</v>
      </c>
      <c r="P429" t="s">
        <v>1308</v>
      </c>
      <c r="R429" t="s">
        <v>1308</v>
      </c>
      <c r="S429" t="s">
        <v>1308</v>
      </c>
      <c r="T429" t="s">
        <v>1308</v>
      </c>
      <c r="U429" t="s">
        <v>1308</v>
      </c>
      <c r="V429" t="s">
        <v>1308</v>
      </c>
    </row>
    <row r="430" spans="1:22">
      <c r="A430" t="s">
        <v>1078</v>
      </c>
      <c r="B430" s="17" t="str">
        <f>VLOOKUP(A430,'Planning Periods'!$E$2:$N$540,10,FALSE)</f>
        <v>10/15/2021 - 10/15/2029</v>
      </c>
      <c r="C430" s="92">
        <v>2014</v>
      </c>
      <c r="D430" s="92" t="str">
        <f t="shared" si="6"/>
        <v>Compton 2014</v>
      </c>
      <c r="E430" s="366" t="s">
        <v>1308</v>
      </c>
      <c r="F430" s="366" t="s">
        <v>1308</v>
      </c>
      <c r="G430" s="366" t="s">
        <v>1308</v>
      </c>
      <c r="H430" s="366" t="s">
        <v>1308</v>
      </c>
      <c r="I430" s="366">
        <v>0</v>
      </c>
      <c r="J430" s="366" t="s">
        <v>1308</v>
      </c>
      <c r="K430" s="366" t="s">
        <v>1308</v>
      </c>
      <c r="L430" s="366" t="s">
        <v>1308</v>
      </c>
      <c r="M430" s="366" t="s">
        <v>1308</v>
      </c>
      <c r="N430" s="366">
        <v>0</v>
      </c>
      <c r="O430" s="366" t="s">
        <v>1308</v>
      </c>
      <c r="P430" s="366" t="s">
        <v>1308</v>
      </c>
      <c r="Q430" s="366"/>
      <c r="R430" s="366" t="s">
        <v>1308</v>
      </c>
      <c r="S430" s="366" t="s">
        <v>1308</v>
      </c>
      <c r="T430" s="366" t="s">
        <v>1308</v>
      </c>
      <c r="U430" s="366" t="s">
        <v>1308</v>
      </c>
      <c r="V430" s="366" t="s">
        <v>1308</v>
      </c>
    </row>
    <row r="431" spans="1:22">
      <c r="A431" t="s">
        <v>1078</v>
      </c>
      <c r="B431" s="17" t="str">
        <f>VLOOKUP(A431,'Planning Periods'!$E$2:$N$540,10,FALSE)</f>
        <v>10/15/2021 - 10/15/2029</v>
      </c>
      <c r="C431" s="92">
        <v>2015</v>
      </c>
      <c r="D431" s="92" t="str">
        <f t="shared" si="6"/>
        <v>Compton 2015</v>
      </c>
      <c r="E431" t="s">
        <v>1308</v>
      </c>
      <c r="F431" t="s">
        <v>1308</v>
      </c>
      <c r="G431" t="s">
        <v>1308</v>
      </c>
      <c r="H431" t="s">
        <v>1308</v>
      </c>
      <c r="J431" t="s">
        <v>1308</v>
      </c>
      <c r="K431" t="s">
        <v>1308</v>
      </c>
      <c r="L431" t="s">
        <v>1308</v>
      </c>
      <c r="M431" t="s">
        <v>1308</v>
      </c>
      <c r="O431" t="s">
        <v>1308</v>
      </c>
      <c r="P431" t="s">
        <v>1308</v>
      </c>
      <c r="R431" t="s">
        <v>1308</v>
      </c>
      <c r="S431" t="s">
        <v>1308</v>
      </c>
      <c r="T431" t="s">
        <v>1308</v>
      </c>
      <c r="U431" t="s">
        <v>1308</v>
      </c>
      <c r="V431" t="s">
        <v>1308</v>
      </c>
    </row>
    <row r="432" spans="1:22">
      <c r="A432" t="s">
        <v>1078</v>
      </c>
      <c r="B432" s="17" t="str">
        <f>VLOOKUP(A432,'Planning Periods'!$E$2:$N$540,10,FALSE)</f>
        <v>10/15/2021 - 10/15/2029</v>
      </c>
      <c r="C432" s="92">
        <v>2016</v>
      </c>
      <c r="D432" s="92" t="str">
        <f t="shared" si="6"/>
        <v>Compton 2016</v>
      </c>
      <c r="E432" t="s">
        <v>1308</v>
      </c>
      <c r="F432" t="s">
        <v>1308</v>
      </c>
      <c r="G432" t="s">
        <v>1308</v>
      </c>
      <c r="H432" t="s">
        <v>1308</v>
      </c>
      <c r="J432" t="s">
        <v>1308</v>
      </c>
      <c r="K432" t="s">
        <v>1308</v>
      </c>
      <c r="L432" t="s">
        <v>1308</v>
      </c>
      <c r="M432" t="s">
        <v>1308</v>
      </c>
      <c r="O432" t="s">
        <v>1308</v>
      </c>
      <c r="P432" t="s">
        <v>1308</v>
      </c>
      <c r="R432" t="s">
        <v>1308</v>
      </c>
      <c r="S432" t="s">
        <v>1308</v>
      </c>
      <c r="T432" t="s">
        <v>1308</v>
      </c>
      <c r="U432" t="s">
        <v>1308</v>
      </c>
      <c r="V432" t="s">
        <v>1308</v>
      </c>
    </row>
    <row r="433" spans="1:22">
      <c r="A433" t="s">
        <v>1078</v>
      </c>
      <c r="B433" s="17" t="str">
        <f>VLOOKUP(A433,'Planning Periods'!$E$2:$N$540,10,FALSE)</f>
        <v>10/15/2021 - 10/15/2029</v>
      </c>
      <c r="C433" s="92">
        <v>2017</v>
      </c>
      <c r="D433" s="92" t="str">
        <f t="shared" si="6"/>
        <v>Compton 2017</v>
      </c>
      <c r="E433" t="s">
        <v>1308</v>
      </c>
      <c r="F433" t="s">
        <v>1308</v>
      </c>
      <c r="G433" t="s">
        <v>1308</v>
      </c>
      <c r="H433" t="s">
        <v>1308</v>
      </c>
      <c r="J433" t="s">
        <v>1308</v>
      </c>
      <c r="K433" t="s">
        <v>1308</v>
      </c>
      <c r="L433" t="s">
        <v>1308</v>
      </c>
      <c r="M433" t="s">
        <v>1308</v>
      </c>
      <c r="O433" t="s">
        <v>1308</v>
      </c>
      <c r="P433" t="s">
        <v>1308</v>
      </c>
      <c r="R433" t="s">
        <v>1308</v>
      </c>
      <c r="S433" t="s">
        <v>1308</v>
      </c>
      <c r="T433" t="s">
        <v>1308</v>
      </c>
      <c r="U433" t="s">
        <v>1308</v>
      </c>
      <c r="V433" t="s">
        <v>1308</v>
      </c>
    </row>
    <row r="434" spans="1:22">
      <c r="A434" s="93" t="s">
        <v>1080</v>
      </c>
      <c r="B434" s="17" t="str">
        <f>VLOOKUP(A434,'Planning Periods'!$E$2:$N$540,10,FALSE)</f>
        <v>01/31/2023 - 01/31/2031</v>
      </c>
      <c r="C434" s="92">
        <v>2014</v>
      </c>
      <c r="D434" s="92" t="str">
        <f t="shared" si="6"/>
        <v>Concord 2014</v>
      </c>
      <c r="E434" s="92">
        <v>798</v>
      </c>
      <c r="F434" s="366">
        <v>0</v>
      </c>
      <c r="G434" s="92">
        <v>0</v>
      </c>
      <c r="H434" s="92">
        <v>0</v>
      </c>
      <c r="I434" s="91"/>
      <c r="J434" s="92">
        <v>444</v>
      </c>
      <c r="K434" s="366">
        <v>0</v>
      </c>
      <c r="L434" s="92">
        <v>0</v>
      </c>
      <c r="M434" s="92">
        <v>0</v>
      </c>
      <c r="N434" s="91"/>
      <c r="O434" s="92">
        <v>559</v>
      </c>
      <c r="P434" s="92">
        <v>0</v>
      </c>
      <c r="Q434" s="91"/>
      <c r="R434" s="92">
        <v>1677</v>
      </c>
      <c r="S434" s="92">
        <v>15</v>
      </c>
      <c r="T434" s="91">
        <v>0</v>
      </c>
      <c r="U434" s="92">
        <v>3478</v>
      </c>
      <c r="V434" s="92">
        <v>15</v>
      </c>
    </row>
    <row r="435" spans="1:22">
      <c r="A435" s="93" t="s">
        <v>1080</v>
      </c>
      <c r="B435" s="17" t="str">
        <f>VLOOKUP(A435,'Planning Periods'!$E$2:$N$540,10,FALSE)</f>
        <v>01/31/2023 - 01/31/2031</v>
      </c>
      <c r="C435" s="92">
        <v>2015</v>
      </c>
      <c r="D435" s="92" t="str">
        <f t="shared" si="6"/>
        <v>Concord 2015</v>
      </c>
      <c r="E435" s="92">
        <v>798</v>
      </c>
      <c r="F435" s="366">
        <v>0</v>
      </c>
      <c r="G435" s="92">
        <v>0</v>
      </c>
      <c r="H435" s="92">
        <v>0</v>
      </c>
      <c r="I435" s="91"/>
      <c r="J435" s="92">
        <v>444</v>
      </c>
      <c r="K435" s="366">
        <v>0</v>
      </c>
      <c r="L435" s="92">
        <v>0</v>
      </c>
      <c r="M435" s="92">
        <v>0</v>
      </c>
      <c r="N435" s="91"/>
      <c r="O435" s="92">
        <v>559</v>
      </c>
      <c r="P435" s="92">
        <v>4</v>
      </c>
      <c r="Q435" s="91"/>
      <c r="R435" s="92">
        <v>1677</v>
      </c>
      <c r="S435" s="92">
        <v>33</v>
      </c>
      <c r="T435" s="91">
        <v>0</v>
      </c>
      <c r="U435" s="92">
        <v>3478</v>
      </c>
      <c r="V435" s="92">
        <v>37</v>
      </c>
    </row>
    <row r="436" spans="1:22">
      <c r="A436" s="93" t="s">
        <v>1080</v>
      </c>
      <c r="B436" s="17" t="str">
        <f>VLOOKUP(A436,'Planning Periods'!$E$2:$N$540,10,FALSE)</f>
        <v>01/31/2023 - 01/31/2031</v>
      </c>
      <c r="C436" s="92">
        <v>2016</v>
      </c>
      <c r="D436" s="92" t="str">
        <f t="shared" si="6"/>
        <v>Concord 2016</v>
      </c>
      <c r="E436" s="92">
        <v>798</v>
      </c>
      <c r="F436" s="366">
        <v>19</v>
      </c>
      <c r="G436" s="92">
        <v>19</v>
      </c>
      <c r="H436" s="92">
        <v>0</v>
      </c>
      <c r="I436" s="91"/>
      <c r="J436" s="92">
        <v>444</v>
      </c>
      <c r="K436" s="366">
        <v>3</v>
      </c>
      <c r="L436" s="92">
        <v>3</v>
      </c>
      <c r="M436" s="92">
        <v>0</v>
      </c>
      <c r="N436" s="91"/>
      <c r="O436" s="92">
        <v>559</v>
      </c>
      <c r="P436" s="92">
        <v>0</v>
      </c>
      <c r="Q436" s="91"/>
      <c r="R436" s="92">
        <v>1677</v>
      </c>
      <c r="S436" s="92">
        <v>55</v>
      </c>
      <c r="T436" s="91">
        <v>0</v>
      </c>
      <c r="U436" s="92">
        <v>3478</v>
      </c>
      <c r="V436" s="92">
        <v>77</v>
      </c>
    </row>
    <row r="437" spans="1:22">
      <c r="A437" s="93" t="s">
        <v>1080</v>
      </c>
      <c r="B437" s="17" t="str">
        <f>VLOOKUP(A437,'Planning Periods'!$E$2:$N$540,10,FALSE)</f>
        <v>01/31/2023 - 01/31/2031</v>
      </c>
      <c r="C437" s="92">
        <v>2017</v>
      </c>
      <c r="D437" s="92" t="str">
        <f t="shared" si="6"/>
        <v>Concord 2017</v>
      </c>
      <c r="E437" s="92">
        <v>798</v>
      </c>
      <c r="F437" s="366">
        <v>0</v>
      </c>
      <c r="G437" s="92">
        <v>0</v>
      </c>
      <c r="H437" s="92">
        <v>0</v>
      </c>
      <c r="I437" s="91"/>
      <c r="J437" s="92">
        <v>444</v>
      </c>
      <c r="K437" s="366">
        <v>0</v>
      </c>
      <c r="L437" s="92">
        <v>0</v>
      </c>
      <c r="M437" s="92">
        <v>0</v>
      </c>
      <c r="N437" s="91"/>
      <c r="O437" s="92">
        <v>559</v>
      </c>
      <c r="P437" s="92">
        <v>0</v>
      </c>
      <c r="Q437" s="91"/>
      <c r="R437" s="92">
        <v>1677</v>
      </c>
      <c r="S437" s="92">
        <v>53</v>
      </c>
      <c r="T437" s="91">
        <v>0</v>
      </c>
      <c r="U437" s="92">
        <v>3478</v>
      </c>
      <c r="V437" s="92">
        <v>53</v>
      </c>
    </row>
    <row r="438" spans="1:22">
      <c r="A438" s="93" t="s">
        <v>1082</v>
      </c>
      <c r="B438" s="17" t="str">
        <f>VLOOKUP(A438,'Planning Periods'!$E$2:$N$540,10,FALSE)</f>
        <v>01/31/2023 - 01/31/2031</v>
      </c>
      <c r="C438" s="92">
        <v>2014</v>
      </c>
      <c r="D438" s="92" t="str">
        <f t="shared" si="6"/>
        <v>Contra Costa County - Unincorporated 2014</v>
      </c>
      <c r="E438" s="92" t="s">
        <v>1308</v>
      </c>
      <c r="F438" s="366" t="s">
        <v>1308</v>
      </c>
      <c r="G438" s="92" t="s">
        <v>1308</v>
      </c>
      <c r="H438" s="92" t="s">
        <v>1308</v>
      </c>
      <c r="I438" s="91"/>
      <c r="J438" s="92" t="s">
        <v>1308</v>
      </c>
      <c r="K438" s="366" t="s">
        <v>1308</v>
      </c>
      <c r="L438" s="92" t="s">
        <v>1308</v>
      </c>
      <c r="M438" s="92" t="s">
        <v>1308</v>
      </c>
      <c r="N438" s="91"/>
      <c r="O438" s="92" t="s">
        <v>1308</v>
      </c>
      <c r="P438" s="92" t="s">
        <v>1308</v>
      </c>
      <c r="Q438" s="91"/>
      <c r="R438" s="92" t="s">
        <v>1308</v>
      </c>
      <c r="S438" s="92" t="s">
        <v>1308</v>
      </c>
      <c r="T438" s="91" t="s">
        <v>1308</v>
      </c>
      <c r="U438" s="92" t="s">
        <v>1308</v>
      </c>
      <c r="V438" s="92" t="s">
        <v>1308</v>
      </c>
    </row>
    <row r="439" spans="1:22">
      <c r="A439" s="93" t="s">
        <v>1082</v>
      </c>
      <c r="B439" s="17" t="str">
        <f>VLOOKUP(A439,'Planning Periods'!$E$2:$N$540,10,FALSE)</f>
        <v>01/31/2023 - 01/31/2031</v>
      </c>
      <c r="C439" s="92">
        <v>2015</v>
      </c>
      <c r="D439" s="92" t="str">
        <f t="shared" si="6"/>
        <v>Contra Costa County - Unincorporated 2015</v>
      </c>
      <c r="E439" s="92">
        <v>374</v>
      </c>
      <c r="F439" s="366">
        <v>0</v>
      </c>
      <c r="G439" s="92">
        <v>0</v>
      </c>
      <c r="H439" s="92">
        <v>0</v>
      </c>
      <c r="I439" s="91"/>
      <c r="J439" s="92">
        <v>218</v>
      </c>
      <c r="K439" s="366">
        <v>8</v>
      </c>
      <c r="L439" s="92">
        <v>0</v>
      </c>
      <c r="M439" s="92">
        <v>8</v>
      </c>
      <c r="N439" s="91"/>
      <c r="O439" s="92">
        <v>243</v>
      </c>
      <c r="P439" s="92">
        <v>65</v>
      </c>
      <c r="Q439" s="91"/>
      <c r="R439" s="92">
        <v>532</v>
      </c>
      <c r="S439" s="92">
        <v>276</v>
      </c>
      <c r="T439" s="91">
        <v>8</v>
      </c>
      <c r="U439" s="92">
        <v>1367</v>
      </c>
      <c r="V439" s="92">
        <v>349</v>
      </c>
    </row>
    <row r="440" spans="1:22">
      <c r="A440" s="93" t="s">
        <v>1082</v>
      </c>
      <c r="B440" s="17" t="str">
        <f>VLOOKUP(A440,'Planning Periods'!$E$2:$N$540,10,FALSE)</f>
        <v>01/31/2023 - 01/31/2031</v>
      </c>
      <c r="C440" s="92">
        <v>2016</v>
      </c>
      <c r="D440" s="92" t="str">
        <f t="shared" si="6"/>
        <v>Contra Costa County - Unincorporated 2016</v>
      </c>
      <c r="E440" s="92">
        <v>374</v>
      </c>
      <c r="F440" s="366">
        <v>0</v>
      </c>
      <c r="G440" s="92">
        <v>0</v>
      </c>
      <c r="H440" s="92">
        <v>0</v>
      </c>
      <c r="I440" s="91"/>
      <c r="J440" s="92">
        <v>218</v>
      </c>
      <c r="K440" s="366">
        <v>0</v>
      </c>
      <c r="L440" s="92">
        <v>0</v>
      </c>
      <c r="M440" s="92">
        <v>0</v>
      </c>
      <c r="N440" s="91"/>
      <c r="O440" s="92">
        <v>243</v>
      </c>
      <c r="P440" s="92">
        <v>28</v>
      </c>
      <c r="Q440" s="91"/>
      <c r="R440" s="92">
        <v>532</v>
      </c>
      <c r="S440" s="92">
        <v>201</v>
      </c>
      <c r="T440" s="91">
        <v>0</v>
      </c>
      <c r="U440" s="92">
        <v>1367</v>
      </c>
      <c r="V440" s="92">
        <v>229</v>
      </c>
    </row>
    <row r="441" spans="1:22">
      <c r="A441" s="93" t="s">
        <v>1082</v>
      </c>
      <c r="B441" s="17" t="str">
        <f>VLOOKUP(A441,'Planning Periods'!$E$2:$N$540,10,FALSE)</f>
        <v>01/31/2023 - 01/31/2031</v>
      </c>
      <c r="C441" s="92">
        <v>2017</v>
      </c>
      <c r="D441" s="92" t="str">
        <f t="shared" si="6"/>
        <v>Contra Costa County - Unincorporated 2017</v>
      </c>
      <c r="E441" s="92">
        <v>374</v>
      </c>
      <c r="F441" s="366">
        <v>0</v>
      </c>
      <c r="G441" s="92">
        <v>0</v>
      </c>
      <c r="H441" s="92">
        <v>0</v>
      </c>
      <c r="I441" s="91"/>
      <c r="J441" s="92">
        <v>218</v>
      </c>
      <c r="K441" s="366">
        <v>3</v>
      </c>
      <c r="L441" s="92">
        <v>3</v>
      </c>
      <c r="M441" s="92">
        <v>0</v>
      </c>
      <c r="N441" s="91"/>
      <c r="O441" s="92">
        <v>243</v>
      </c>
      <c r="P441" s="92">
        <v>31</v>
      </c>
      <c r="Q441" s="91"/>
      <c r="R441" s="92">
        <v>532</v>
      </c>
      <c r="S441" s="92">
        <v>244</v>
      </c>
      <c r="T441" s="91">
        <v>0</v>
      </c>
      <c r="U441" s="92">
        <v>1367</v>
      </c>
      <c r="V441" s="92">
        <v>278</v>
      </c>
    </row>
    <row r="442" spans="1:22">
      <c r="A442" t="s">
        <v>1076</v>
      </c>
      <c r="B442" s="17" t="str">
        <f>VLOOKUP(A442,'Planning Periods'!$E$2:$N$540,10,FALSE)</f>
        <v>01/31/2016 - 01/31/2024</v>
      </c>
      <c r="C442" s="92">
        <v>2014</v>
      </c>
      <c r="D442" s="92" t="str">
        <f t="shared" si="6"/>
        <v>Corcoran 2014</v>
      </c>
      <c r="E442" s="366" t="s">
        <v>1308</v>
      </c>
      <c r="F442" s="366" t="s">
        <v>1308</v>
      </c>
      <c r="G442" s="366" t="s">
        <v>1308</v>
      </c>
      <c r="H442" s="366" t="s">
        <v>1308</v>
      </c>
      <c r="I442" s="366">
        <v>0</v>
      </c>
      <c r="J442" s="366" t="s">
        <v>1308</v>
      </c>
      <c r="K442" s="366" t="s">
        <v>1308</v>
      </c>
      <c r="L442" s="366" t="s">
        <v>1308</v>
      </c>
      <c r="M442" s="366" t="s">
        <v>1308</v>
      </c>
      <c r="N442" s="366">
        <v>0</v>
      </c>
      <c r="O442" s="366" t="s">
        <v>1308</v>
      </c>
      <c r="P442" s="366" t="s">
        <v>1308</v>
      </c>
      <c r="Q442" s="366"/>
      <c r="R442" s="366" t="s">
        <v>1308</v>
      </c>
      <c r="S442" s="366" t="s">
        <v>1308</v>
      </c>
      <c r="T442" s="366" t="s">
        <v>1308</v>
      </c>
      <c r="U442" s="366" t="s">
        <v>1308</v>
      </c>
      <c r="V442" s="366" t="s">
        <v>1308</v>
      </c>
    </row>
    <row r="443" spans="1:22">
      <c r="A443" t="s">
        <v>1076</v>
      </c>
      <c r="B443" s="17" t="str">
        <f>VLOOKUP(A443,'Planning Periods'!$E$2:$N$540,10,FALSE)</f>
        <v>01/31/2016 - 01/31/2024</v>
      </c>
      <c r="C443" s="92">
        <v>2015</v>
      </c>
      <c r="D443" s="92" t="str">
        <f t="shared" si="6"/>
        <v>Corcoran 2015</v>
      </c>
      <c r="E443" t="s">
        <v>1308</v>
      </c>
      <c r="F443" t="s">
        <v>1308</v>
      </c>
      <c r="G443" t="s">
        <v>1308</v>
      </c>
      <c r="H443" t="s">
        <v>1308</v>
      </c>
      <c r="J443" t="s">
        <v>1308</v>
      </c>
      <c r="K443" t="s">
        <v>1308</v>
      </c>
      <c r="L443" t="s">
        <v>1308</v>
      </c>
      <c r="M443" t="s">
        <v>1308</v>
      </c>
      <c r="O443" t="s">
        <v>1308</v>
      </c>
      <c r="P443" t="s">
        <v>1308</v>
      </c>
      <c r="R443" t="s">
        <v>1308</v>
      </c>
      <c r="S443" t="s">
        <v>1308</v>
      </c>
      <c r="T443" t="s">
        <v>1308</v>
      </c>
      <c r="U443" t="s">
        <v>1308</v>
      </c>
      <c r="V443" t="s">
        <v>1308</v>
      </c>
    </row>
    <row r="444" spans="1:22">
      <c r="A444" t="s">
        <v>1076</v>
      </c>
      <c r="B444" s="17" t="str">
        <f>VLOOKUP(A444,'Planning Periods'!$E$2:$N$540,10,FALSE)</f>
        <v>01/31/2016 - 01/31/2024</v>
      </c>
      <c r="C444" s="92">
        <v>2016</v>
      </c>
      <c r="D444" s="92" t="str">
        <f t="shared" si="6"/>
        <v>Corcoran 2016</v>
      </c>
      <c r="E444" t="s">
        <v>1308</v>
      </c>
      <c r="F444" t="s">
        <v>1308</v>
      </c>
      <c r="G444" t="s">
        <v>1308</v>
      </c>
      <c r="H444" t="s">
        <v>1308</v>
      </c>
      <c r="J444" t="s">
        <v>1308</v>
      </c>
      <c r="K444" t="s">
        <v>1308</v>
      </c>
      <c r="L444" t="s">
        <v>1308</v>
      </c>
      <c r="M444" t="s">
        <v>1308</v>
      </c>
      <c r="O444" t="s">
        <v>1308</v>
      </c>
      <c r="P444" t="s">
        <v>1308</v>
      </c>
      <c r="R444" t="s">
        <v>1308</v>
      </c>
      <c r="S444" t="s">
        <v>1308</v>
      </c>
      <c r="T444" t="s">
        <v>1308</v>
      </c>
      <c r="U444" t="s">
        <v>1308</v>
      </c>
      <c r="V444" t="s">
        <v>1308</v>
      </c>
    </row>
    <row r="445" spans="1:22">
      <c r="A445" t="s">
        <v>1076</v>
      </c>
      <c r="B445" s="17" t="str">
        <f>VLOOKUP(A445,'Planning Periods'!$E$2:$N$540,10,FALSE)</f>
        <v>01/31/2016 - 01/31/2024</v>
      </c>
      <c r="C445" s="92">
        <v>2017</v>
      </c>
      <c r="D445" s="92" t="str">
        <f t="shared" si="6"/>
        <v>Corcoran 2017</v>
      </c>
      <c r="E445" t="s">
        <v>1308</v>
      </c>
      <c r="F445" t="s">
        <v>1308</v>
      </c>
      <c r="G445" t="s">
        <v>1308</v>
      </c>
      <c r="H445" t="s">
        <v>1308</v>
      </c>
      <c r="J445" t="s">
        <v>1308</v>
      </c>
      <c r="K445" t="s">
        <v>1308</v>
      </c>
      <c r="L445" t="s">
        <v>1308</v>
      </c>
      <c r="M445" t="s">
        <v>1308</v>
      </c>
      <c r="O445" t="s">
        <v>1308</v>
      </c>
      <c r="P445" t="s">
        <v>1308</v>
      </c>
      <c r="R445" t="s">
        <v>1308</v>
      </c>
      <c r="S445" t="s">
        <v>1308</v>
      </c>
      <c r="T445" t="s">
        <v>1308</v>
      </c>
      <c r="U445" t="s">
        <v>1308</v>
      </c>
      <c r="V445" t="s">
        <v>1308</v>
      </c>
    </row>
    <row r="446" spans="1:22">
      <c r="A446" t="s">
        <v>1118</v>
      </c>
      <c r="B446" s="17" t="str">
        <f>VLOOKUP(A446,'Planning Periods'!$E$2:$N$540,10,FALSE)</f>
        <v>08/31/2019 - 08/31/2024</v>
      </c>
      <c r="C446" s="92">
        <v>2014</v>
      </c>
      <c r="D446" s="92" t="str">
        <f t="shared" si="6"/>
        <v>Corning 2014</v>
      </c>
      <c r="E446" s="366" t="s">
        <v>1308</v>
      </c>
      <c r="F446" s="366" t="s">
        <v>1308</v>
      </c>
      <c r="G446" s="366" t="s">
        <v>1308</v>
      </c>
      <c r="H446" s="366" t="s">
        <v>1308</v>
      </c>
      <c r="I446" s="366">
        <v>0</v>
      </c>
      <c r="J446" s="366" t="s">
        <v>1308</v>
      </c>
      <c r="K446" s="366" t="s">
        <v>1308</v>
      </c>
      <c r="L446" s="366" t="s">
        <v>1308</v>
      </c>
      <c r="M446" s="366" t="s">
        <v>1308</v>
      </c>
      <c r="N446" s="366">
        <v>0</v>
      </c>
      <c r="O446" s="366" t="s">
        <v>1308</v>
      </c>
      <c r="P446" s="366" t="s">
        <v>1308</v>
      </c>
      <c r="Q446" s="366"/>
      <c r="R446" s="366" t="s">
        <v>1308</v>
      </c>
      <c r="S446" s="366" t="s">
        <v>1308</v>
      </c>
      <c r="T446" s="366" t="s">
        <v>1308</v>
      </c>
      <c r="U446" s="366" t="s">
        <v>1308</v>
      </c>
      <c r="V446" s="366" t="s">
        <v>1308</v>
      </c>
    </row>
    <row r="447" spans="1:22">
      <c r="A447" t="s">
        <v>1118</v>
      </c>
      <c r="B447" s="17" t="str">
        <f>VLOOKUP(A447,'Planning Periods'!$E$2:$N$540,10,FALSE)</f>
        <v>08/31/2019 - 08/31/2024</v>
      </c>
      <c r="C447" s="92">
        <v>2015</v>
      </c>
      <c r="D447" s="92" t="str">
        <f t="shared" si="6"/>
        <v>Corning 2015</v>
      </c>
      <c r="E447" t="s">
        <v>1308</v>
      </c>
      <c r="F447" t="s">
        <v>1308</v>
      </c>
      <c r="G447" t="s">
        <v>1308</v>
      </c>
      <c r="H447" t="s">
        <v>1308</v>
      </c>
      <c r="J447" t="s">
        <v>1308</v>
      </c>
      <c r="K447" t="s">
        <v>1308</v>
      </c>
      <c r="L447" t="s">
        <v>1308</v>
      </c>
      <c r="M447" t="s">
        <v>1308</v>
      </c>
      <c r="O447" t="s">
        <v>1308</v>
      </c>
      <c r="P447" t="s">
        <v>1308</v>
      </c>
      <c r="R447" t="s">
        <v>1308</v>
      </c>
      <c r="S447" t="s">
        <v>1308</v>
      </c>
      <c r="T447" t="s">
        <v>1308</v>
      </c>
      <c r="U447" t="s">
        <v>1308</v>
      </c>
      <c r="V447" t="s">
        <v>1308</v>
      </c>
    </row>
    <row r="448" spans="1:22">
      <c r="A448" t="s">
        <v>1118</v>
      </c>
      <c r="B448" s="17" t="str">
        <f>VLOOKUP(A448,'Planning Periods'!$E$2:$N$540,10,FALSE)</f>
        <v>08/31/2019 - 08/31/2024</v>
      </c>
      <c r="C448" s="92">
        <v>2016</v>
      </c>
      <c r="D448" s="92" t="str">
        <f t="shared" si="6"/>
        <v>Corning 2016</v>
      </c>
      <c r="E448" t="s">
        <v>1308</v>
      </c>
      <c r="F448" t="s">
        <v>1308</v>
      </c>
      <c r="G448" t="s">
        <v>1308</v>
      </c>
      <c r="H448" t="s">
        <v>1308</v>
      </c>
      <c r="J448" t="s">
        <v>1308</v>
      </c>
      <c r="K448" t="s">
        <v>1308</v>
      </c>
      <c r="L448" t="s">
        <v>1308</v>
      </c>
      <c r="M448" t="s">
        <v>1308</v>
      </c>
      <c r="O448" t="s">
        <v>1308</v>
      </c>
      <c r="P448" t="s">
        <v>1308</v>
      </c>
      <c r="R448" t="s">
        <v>1308</v>
      </c>
      <c r="S448" t="s">
        <v>1308</v>
      </c>
      <c r="T448" t="s">
        <v>1308</v>
      </c>
      <c r="U448" t="s">
        <v>1308</v>
      </c>
      <c r="V448" t="s">
        <v>1308</v>
      </c>
    </row>
    <row r="449" spans="1:22">
      <c r="A449" t="s">
        <v>1118</v>
      </c>
      <c r="B449" s="17" t="str">
        <f>VLOOKUP(A449,'Planning Periods'!$E$2:$N$540,10,FALSE)</f>
        <v>08/31/2019 - 08/31/2024</v>
      </c>
      <c r="C449" s="92">
        <v>2017</v>
      </c>
      <c r="D449" s="92" t="str">
        <f t="shared" si="6"/>
        <v>Corning 2017</v>
      </c>
      <c r="E449" t="s">
        <v>1308</v>
      </c>
      <c r="F449" t="s">
        <v>1308</v>
      </c>
      <c r="G449" t="s">
        <v>1308</v>
      </c>
      <c r="H449" t="s">
        <v>1308</v>
      </c>
      <c r="J449" t="s">
        <v>1308</v>
      </c>
      <c r="K449" t="s">
        <v>1308</v>
      </c>
      <c r="L449" t="s">
        <v>1308</v>
      </c>
      <c r="M449" t="s">
        <v>1308</v>
      </c>
      <c r="O449" t="s">
        <v>1308</v>
      </c>
      <c r="P449" t="s">
        <v>1308</v>
      </c>
      <c r="R449" t="s">
        <v>1308</v>
      </c>
      <c r="S449" t="s">
        <v>1308</v>
      </c>
      <c r="T449" t="s">
        <v>1308</v>
      </c>
      <c r="U449" t="s">
        <v>1308</v>
      </c>
      <c r="V449" t="s">
        <v>1308</v>
      </c>
    </row>
    <row r="450" spans="1:22">
      <c r="A450" s="93" t="s">
        <v>816</v>
      </c>
      <c r="B450" s="17"/>
      <c r="C450" s="92">
        <v>2013</v>
      </c>
      <c r="D450" s="92" t="str">
        <f t="shared" si="6"/>
        <v>Corona 2013</v>
      </c>
      <c r="E450" t="s">
        <v>1308</v>
      </c>
      <c r="F450" t="s">
        <v>1308</v>
      </c>
      <c r="G450" t="s">
        <v>1308</v>
      </c>
      <c r="H450" t="s">
        <v>1308</v>
      </c>
      <c r="J450" t="s">
        <v>1308</v>
      </c>
      <c r="K450" t="s">
        <v>1308</v>
      </c>
      <c r="L450" t="s">
        <v>1308</v>
      </c>
      <c r="M450" t="s">
        <v>1308</v>
      </c>
      <c r="O450" t="s">
        <v>1308</v>
      </c>
      <c r="P450" t="s">
        <v>1308</v>
      </c>
      <c r="R450" t="s">
        <v>1308</v>
      </c>
      <c r="S450" t="s">
        <v>1308</v>
      </c>
      <c r="T450" t="s">
        <v>1308</v>
      </c>
      <c r="U450" t="s">
        <v>1308</v>
      </c>
      <c r="V450" t="s">
        <v>1308</v>
      </c>
    </row>
    <row r="451" spans="1:22">
      <c r="A451" s="93" t="s">
        <v>816</v>
      </c>
      <c r="B451" s="17" t="str">
        <f>VLOOKUP(A451,'Planning Periods'!$E$2:$N$540,10,FALSE)</f>
        <v>10/15/2021 - 10/15/2029</v>
      </c>
      <c r="C451" s="92">
        <v>2014</v>
      </c>
      <c r="D451" s="92" t="str">
        <f t="shared" si="6"/>
        <v>Corona 2014</v>
      </c>
      <c r="E451" s="92">
        <v>192</v>
      </c>
      <c r="F451" s="366">
        <v>53</v>
      </c>
      <c r="G451" s="92">
        <v>53</v>
      </c>
      <c r="H451" s="92">
        <v>0</v>
      </c>
      <c r="I451" s="91"/>
      <c r="J451" s="92">
        <v>128</v>
      </c>
      <c r="K451" s="366">
        <v>18</v>
      </c>
      <c r="L451" s="92">
        <v>18</v>
      </c>
      <c r="M451" s="92">
        <v>0</v>
      </c>
      <c r="N451" s="91"/>
      <c r="O451" s="92">
        <v>142</v>
      </c>
      <c r="P451" s="92">
        <v>3</v>
      </c>
      <c r="Q451" s="91"/>
      <c r="R451" s="92">
        <v>308</v>
      </c>
      <c r="S451" s="92">
        <v>622</v>
      </c>
      <c r="T451" s="91">
        <v>0</v>
      </c>
      <c r="U451" s="92">
        <v>770</v>
      </c>
      <c r="V451" s="92">
        <v>696</v>
      </c>
    </row>
    <row r="452" spans="1:22">
      <c r="A452" s="93" t="s">
        <v>816</v>
      </c>
      <c r="B452" s="17" t="str">
        <f>VLOOKUP(A452,'Planning Periods'!$E$2:$N$540,10,FALSE)</f>
        <v>10/15/2021 - 10/15/2029</v>
      </c>
      <c r="C452" s="92">
        <v>2015</v>
      </c>
      <c r="D452" s="92" t="str">
        <f t="shared" si="6"/>
        <v>Corona 2015</v>
      </c>
      <c r="E452" s="92">
        <v>192</v>
      </c>
      <c r="F452" s="366">
        <v>0</v>
      </c>
      <c r="G452" s="92">
        <v>0</v>
      </c>
      <c r="H452" s="92">
        <v>0</v>
      </c>
      <c r="I452" s="91"/>
      <c r="J452" s="92">
        <v>128</v>
      </c>
      <c r="K452" s="366">
        <v>0</v>
      </c>
      <c r="L452" s="92">
        <v>0</v>
      </c>
      <c r="M452" s="92">
        <v>0</v>
      </c>
      <c r="N452" s="91"/>
      <c r="O452" s="92">
        <v>142</v>
      </c>
      <c r="P452" s="92">
        <v>2</v>
      </c>
      <c r="Q452" s="91"/>
      <c r="R452" s="92">
        <v>308</v>
      </c>
      <c r="S452" s="92">
        <v>559</v>
      </c>
      <c r="T452" s="91">
        <v>0</v>
      </c>
      <c r="U452" s="92">
        <v>770</v>
      </c>
      <c r="V452" s="92">
        <v>561</v>
      </c>
    </row>
    <row r="453" spans="1:22">
      <c r="A453" s="93" t="s">
        <v>816</v>
      </c>
      <c r="B453" s="17" t="str">
        <f>VLOOKUP(A453,'Planning Periods'!$E$2:$N$540,10,FALSE)</f>
        <v>10/15/2021 - 10/15/2029</v>
      </c>
      <c r="C453" s="92">
        <v>2016</v>
      </c>
      <c r="D453" s="92" t="str">
        <f t="shared" si="6"/>
        <v>Corona 2016</v>
      </c>
      <c r="E453" s="92">
        <v>192</v>
      </c>
      <c r="F453" s="366">
        <v>0</v>
      </c>
      <c r="G453" s="92">
        <v>0</v>
      </c>
      <c r="H453" s="92">
        <v>0</v>
      </c>
      <c r="I453" s="91"/>
      <c r="J453" s="92">
        <v>128</v>
      </c>
      <c r="K453" s="366">
        <v>0</v>
      </c>
      <c r="L453" s="92">
        <v>0</v>
      </c>
      <c r="M453" s="92">
        <v>0</v>
      </c>
      <c r="N453" s="91"/>
      <c r="O453" s="92">
        <v>142</v>
      </c>
      <c r="P453" s="92">
        <v>57</v>
      </c>
      <c r="Q453" s="91"/>
      <c r="R453" s="92">
        <v>308</v>
      </c>
      <c r="S453" s="92">
        <v>8</v>
      </c>
      <c r="T453" s="91">
        <v>0</v>
      </c>
      <c r="U453" s="92">
        <v>770</v>
      </c>
      <c r="V453" s="92">
        <v>65</v>
      </c>
    </row>
    <row r="454" spans="1:22">
      <c r="A454" s="93" t="s">
        <v>816</v>
      </c>
      <c r="B454" s="17" t="str">
        <f>VLOOKUP(A454,'Planning Periods'!$E$2:$N$540,10,FALSE)</f>
        <v>10/15/2021 - 10/15/2029</v>
      </c>
      <c r="C454" s="92">
        <v>2017</v>
      </c>
      <c r="D454" s="92" t="str">
        <f t="shared" si="6"/>
        <v>Corona 2017</v>
      </c>
      <c r="E454" s="92">
        <v>192</v>
      </c>
      <c r="F454" s="366">
        <v>0</v>
      </c>
      <c r="G454" s="92">
        <v>0</v>
      </c>
      <c r="H454" s="92">
        <v>0</v>
      </c>
      <c r="I454" s="91"/>
      <c r="J454" s="92">
        <v>128</v>
      </c>
      <c r="K454" s="366">
        <v>0</v>
      </c>
      <c r="L454" s="92">
        <v>0</v>
      </c>
      <c r="M454" s="92">
        <v>0</v>
      </c>
      <c r="N454" s="91"/>
      <c r="O454" s="92">
        <v>142</v>
      </c>
      <c r="P454" s="92">
        <v>4</v>
      </c>
      <c r="Q454" s="91"/>
      <c r="R454" s="92">
        <v>308</v>
      </c>
      <c r="S454" s="92">
        <v>207</v>
      </c>
      <c r="T454" s="91">
        <v>0</v>
      </c>
      <c r="U454" s="92">
        <v>770</v>
      </c>
      <c r="V454" s="92">
        <v>211</v>
      </c>
    </row>
    <row r="455" spans="1:22">
      <c r="A455" s="93" t="s">
        <v>1072</v>
      </c>
      <c r="B455" s="17" t="str">
        <f>VLOOKUP(A455,'Planning Periods'!$E$2:$N$540,10,FALSE)</f>
        <v>04/30/2021 - 04/30/2029</v>
      </c>
      <c r="C455" s="92">
        <v>2013</v>
      </c>
      <c r="D455" s="92" t="str">
        <f t="shared" si="6"/>
        <v>Coronado 2013</v>
      </c>
      <c r="E455" s="92">
        <v>13</v>
      </c>
      <c r="F455" s="366">
        <v>12</v>
      </c>
      <c r="G455" s="92">
        <v>12</v>
      </c>
      <c r="H455" s="92">
        <v>0</v>
      </c>
      <c r="I455" s="91"/>
      <c r="J455" s="92">
        <v>9</v>
      </c>
      <c r="K455" s="366">
        <v>0</v>
      </c>
      <c r="L455" s="92">
        <v>0</v>
      </c>
      <c r="M455" s="92">
        <v>0</v>
      </c>
      <c r="N455" s="91"/>
      <c r="O455" s="92">
        <v>9</v>
      </c>
      <c r="P455" s="92">
        <v>0</v>
      </c>
      <c r="Q455" s="91"/>
      <c r="R455" s="92">
        <v>19</v>
      </c>
      <c r="S455" s="92">
        <v>113</v>
      </c>
      <c r="T455" s="91">
        <v>0</v>
      </c>
      <c r="U455" s="92">
        <v>50</v>
      </c>
      <c r="V455" s="92">
        <v>125</v>
      </c>
    </row>
    <row r="456" spans="1:22">
      <c r="A456" s="93" t="s">
        <v>1072</v>
      </c>
      <c r="B456" s="17" t="str">
        <f>VLOOKUP(A456,'Planning Periods'!$E$2:$N$540,10,FALSE)</f>
        <v>04/30/2021 - 04/30/2029</v>
      </c>
      <c r="C456" s="92">
        <v>2014</v>
      </c>
      <c r="D456" s="92" t="str">
        <f t="shared" si="6"/>
        <v>Coronado 2014</v>
      </c>
      <c r="E456" s="92">
        <v>13</v>
      </c>
      <c r="F456" s="366">
        <v>0</v>
      </c>
      <c r="G456" s="92">
        <v>0</v>
      </c>
      <c r="H456" s="92">
        <v>0</v>
      </c>
      <c r="I456" s="91"/>
      <c r="J456" s="92">
        <v>9</v>
      </c>
      <c r="K456" s="366">
        <v>0</v>
      </c>
      <c r="L456" s="92">
        <v>0</v>
      </c>
      <c r="M456" s="92">
        <v>0</v>
      </c>
      <c r="N456" s="91"/>
      <c r="O456" s="92">
        <v>9</v>
      </c>
      <c r="P456" s="92">
        <v>0</v>
      </c>
      <c r="Q456" s="91"/>
      <c r="R456" s="92">
        <v>19</v>
      </c>
      <c r="S456" s="92">
        <v>37</v>
      </c>
      <c r="T456" s="91">
        <v>0</v>
      </c>
      <c r="U456" s="92">
        <v>50</v>
      </c>
      <c r="V456" s="92">
        <v>37</v>
      </c>
    </row>
    <row r="457" spans="1:22">
      <c r="A457" s="93" t="s">
        <v>1072</v>
      </c>
      <c r="B457" s="17" t="str">
        <f>VLOOKUP(A457,'Planning Periods'!$E$2:$N$540,10,FALSE)</f>
        <v>04/30/2021 - 04/30/2029</v>
      </c>
      <c r="C457" s="92">
        <v>2015</v>
      </c>
      <c r="D457" s="92" t="str">
        <f t="shared" si="6"/>
        <v>Coronado 2015</v>
      </c>
      <c r="E457" s="92">
        <v>13</v>
      </c>
      <c r="F457" s="366">
        <v>0</v>
      </c>
      <c r="G457" s="92">
        <v>0</v>
      </c>
      <c r="H457" s="92">
        <v>0</v>
      </c>
      <c r="I457" s="91"/>
      <c r="J457" s="92">
        <v>9</v>
      </c>
      <c r="K457" s="366">
        <v>0</v>
      </c>
      <c r="L457" s="92">
        <v>0</v>
      </c>
      <c r="M457" s="92">
        <v>0</v>
      </c>
      <c r="N457" s="91"/>
      <c r="O457" s="92">
        <v>9</v>
      </c>
      <c r="P457" s="92">
        <v>0</v>
      </c>
      <c r="Q457" s="91"/>
      <c r="R457" s="92">
        <v>19</v>
      </c>
      <c r="S457" s="92">
        <v>53</v>
      </c>
      <c r="T457" s="91">
        <v>0</v>
      </c>
      <c r="U457" s="92">
        <v>50</v>
      </c>
      <c r="V457" s="92">
        <v>53</v>
      </c>
    </row>
    <row r="458" spans="1:22">
      <c r="A458" s="93" t="s">
        <v>1072</v>
      </c>
      <c r="B458" s="17" t="str">
        <f>VLOOKUP(A458,'Planning Periods'!$E$2:$N$540,10,FALSE)</f>
        <v>04/30/2021 - 04/30/2029</v>
      </c>
      <c r="C458" s="92">
        <v>2016</v>
      </c>
      <c r="D458" s="92" t="str">
        <f t="shared" si="6"/>
        <v>Coronado 2016</v>
      </c>
      <c r="E458" s="92">
        <v>13</v>
      </c>
      <c r="F458" s="366">
        <v>0</v>
      </c>
      <c r="G458" s="92">
        <v>0</v>
      </c>
      <c r="H458" s="92">
        <v>0</v>
      </c>
      <c r="I458" s="91"/>
      <c r="J458" s="92">
        <v>9</v>
      </c>
      <c r="K458" s="366">
        <v>0</v>
      </c>
      <c r="L458" s="92">
        <v>0</v>
      </c>
      <c r="M458" s="92">
        <v>0</v>
      </c>
      <c r="N458" s="91"/>
      <c r="O458" s="92">
        <v>9</v>
      </c>
      <c r="P458" s="92">
        <v>0</v>
      </c>
      <c r="Q458" s="91"/>
      <c r="R458" s="92">
        <v>19</v>
      </c>
      <c r="S458" s="92">
        <v>63</v>
      </c>
      <c r="T458" s="91">
        <v>0</v>
      </c>
      <c r="U458" s="92">
        <v>50</v>
      </c>
      <c r="V458" s="92">
        <v>63</v>
      </c>
    </row>
    <row r="459" spans="1:22">
      <c r="A459" s="93" t="s">
        <v>1072</v>
      </c>
      <c r="B459" s="17" t="str">
        <f>VLOOKUP(A459,'Planning Periods'!$E$2:$N$540,10,FALSE)</f>
        <v>04/30/2021 - 04/30/2029</v>
      </c>
      <c r="C459" s="92">
        <v>2017</v>
      </c>
      <c r="D459" s="92" t="str">
        <f t="shared" si="6"/>
        <v>Coronado 2017</v>
      </c>
      <c r="E459" s="92">
        <v>13</v>
      </c>
      <c r="F459" s="366">
        <v>0</v>
      </c>
      <c r="G459" s="92">
        <v>0</v>
      </c>
      <c r="H459" s="92">
        <v>0</v>
      </c>
      <c r="I459" s="91"/>
      <c r="J459" s="92">
        <v>9</v>
      </c>
      <c r="K459" s="366">
        <v>0</v>
      </c>
      <c r="L459" s="92">
        <v>0</v>
      </c>
      <c r="M459" s="92">
        <v>0</v>
      </c>
      <c r="N459" s="91"/>
      <c r="O459" s="92">
        <v>9</v>
      </c>
      <c r="P459" s="92">
        <v>0</v>
      </c>
      <c r="Q459" s="91"/>
      <c r="R459" s="92">
        <v>19</v>
      </c>
      <c r="S459" s="92">
        <v>36</v>
      </c>
      <c r="T459" s="91">
        <v>0</v>
      </c>
      <c r="U459" s="92">
        <v>50</v>
      </c>
      <c r="V459" s="92">
        <v>36</v>
      </c>
    </row>
    <row r="460" spans="1:22">
      <c r="A460" s="93" t="s">
        <v>1074</v>
      </c>
      <c r="B460" s="17" t="str">
        <f>VLOOKUP(A460,'Planning Periods'!$E$2:$N$540,10,FALSE)</f>
        <v>01/31/2023 - 01/31/2031</v>
      </c>
      <c r="C460" s="92">
        <v>2014</v>
      </c>
      <c r="D460" s="92" t="str">
        <f t="shared" si="6"/>
        <v>Corte Madera 2014</v>
      </c>
      <c r="E460" s="92" t="s">
        <v>1308</v>
      </c>
      <c r="F460" s="366" t="s">
        <v>1308</v>
      </c>
      <c r="G460" s="92" t="s">
        <v>1308</v>
      </c>
      <c r="H460" s="92" t="s">
        <v>1308</v>
      </c>
      <c r="I460" s="91"/>
      <c r="J460" s="92" t="s">
        <v>1308</v>
      </c>
      <c r="K460" s="366" t="s">
        <v>1308</v>
      </c>
      <c r="L460" s="92" t="s">
        <v>1308</v>
      </c>
      <c r="M460" s="92" t="s">
        <v>1308</v>
      </c>
      <c r="N460" s="91"/>
      <c r="O460" s="92" t="s">
        <v>1308</v>
      </c>
      <c r="P460" s="92" t="s">
        <v>1308</v>
      </c>
      <c r="Q460" s="91"/>
      <c r="R460" s="92" t="s">
        <v>1308</v>
      </c>
      <c r="S460" s="92" t="s">
        <v>1308</v>
      </c>
      <c r="T460" s="91" t="s">
        <v>1308</v>
      </c>
      <c r="U460" s="92" t="s">
        <v>1308</v>
      </c>
      <c r="V460" s="92" t="s">
        <v>1308</v>
      </c>
    </row>
    <row r="461" spans="1:22">
      <c r="A461" s="93" t="s">
        <v>1074</v>
      </c>
      <c r="B461" s="17" t="str">
        <f>VLOOKUP(A461,'Planning Periods'!$E$2:$N$540,10,FALSE)</f>
        <v>01/31/2023 - 01/31/2031</v>
      </c>
      <c r="C461" s="92">
        <v>2015</v>
      </c>
      <c r="D461" s="92" t="str">
        <f t="shared" si="6"/>
        <v>Corte Madera 2015</v>
      </c>
      <c r="E461" s="92">
        <v>22</v>
      </c>
      <c r="F461" s="366">
        <v>5</v>
      </c>
      <c r="G461" s="92">
        <v>4</v>
      </c>
      <c r="H461" s="92">
        <v>1</v>
      </c>
      <c r="I461" s="91"/>
      <c r="J461" s="92">
        <v>13</v>
      </c>
      <c r="K461" s="366">
        <v>12</v>
      </c>
      <c r="L461" s="92">
        <v>12</v>
      </c>
      <c r="M461" s="92">
        <v>0</v>
      </c>
      <c r="N461" s="91"/>
      <c r="O461" s="92">
        <v>13</v>
      </c>
      <c r="P461" s="92">
        <v>2</v>
      </c>
      <c r="Q461" s="91"/>
      <c r="R461" s="92">
        <v>24</v>
      </c>
      <c r="S461" s="92">
        <v>164</v>
      </c>
      <c r="T461" s="91">
        <v>0</v>
      </c>
      <c r="U461" s="92">
        <v>72</v>
      </c>
      <c r="V461" s="92">
        <v>183</v>
      </c>
    </row>
    <row r="462" spans="1:22">
      <c r="A462" s="93" t="s">
        <v>1074</v>
      </c>
      <c r="B462" s="17" t="str">
        <f>VLOOKUP(A462,'Planning Periods'!$E$2:$N$540,10,FALSE)</f>
        <v>01/31/2023 - 01/31/2031</v>
      </c>
      <c r="C462" s="92">
        <v>2016</v>
      </c>
      <c r="D462" s="92" t="str">
        <f t="shared" si="6"/>
        <v>Corte Madera 2016</v>
      </c>
      <c r="E462" s="92">
        <v>22</v>
      </c>
      <c r="F462" s="366">
        <v>2</v>
      </c>
      <c r="G462" s="92">
        <v>1</v>
      </c>
      <c r="H462" s="92">
        <v>1</v>
      </c>
      <c r="I462" s="91"/>
      <c r="J462" s="92">
        <v>13</v>
      </c>
      <c r="K462" s="366">
        <v>1</v>
      </c>
      <c r="L462" s="92">
        <v>1</v>
      </c>
      <c r="M462" s="92">
        <v>0</v>
      </c>
      <c r="N462" s="91"/>
      <c r="O462" s="92">
        <v>13</v>
      </c>
      <c r="P462" s="92">
        <v>1</v>
      </c>
      <c r="Q462" s="91"/>
      <c r="R462" s="92">
        <v>24</v>
      </c>
      <c r="S462" s="92">
        <v>13</v>
      </c>
      <c r="T462" s="91">
        <v>0</v>
      </c>
      <c r="U462" s="92">
        <v>72</v>
      </c>
      <c r="V462" s="92">
        <v>17</v>
      </c>
    </row>
    <row r="463" spans="1:22">
      <c r="A463" s="93" t="s">
        <v>1074</v>
      </c>
      <c r="B463" s="17" t="str">
        <f>VLOOKUP(A463,'Planning Periods'!$E$2:$N$540,10,FALSE)</f>
        <v>01/31/2023 - 01/31/2031</v>
      </c>
      <c r="C463" s="92">
        <v>2017</v>
      </c>
      <c r="D463" s="92" t="str">
        <f t="shared" si="6"/>
        <v>Corte Madera 2017</v>
      </c>
      <c r="E463" s="92">
        <v>22</v>
      </c>
      <c r="F463" s="366">
        <v>1</v>
      </c>
      <c r="G463" s="92">
        <v>0</v>
      </c>
      <c r="H463" s="92">
        <v>1</v>
      </c>
      <c r="I463" s="91"/>
      <c r="J463" s="92">
        <v>13</v>
      </c>
      <c r="K463" s="366">
        <v>0</v>
      </c>
      <c r="L463" s="92">
        <v>0</v>
      </c>
      <c r="M463" s="92">
        <v>0</v>
      </c>
      <c r="N463" s="91"/>
      <c r="O463" s="92">
        <v>13</v>
      </c>
      <c r="P463" s="92">
        <v>2</v>
      </c>
      <c r="Q463" s="91"/>
      <c r="R463" s="92">
        <v>24</v>
      </c>
      <c r="S463" s="92">
        <v>2</v>
      </c>
      <c r="T463" s="91">
        <v>0</v>
      </c>
      <c r="U463" s="92">
        <v>72</v>
      </c>
      <c r="V463" s="92">
        <v>5</v>
      </c>
    </row>
    <row r="464" spans="1:22">
      <c r="A464" s="93" t="s">
        <v>1120</v>
      </c>
      <c r="B464" s="17"/>
      <c r="C464" s="92">
        <v>2013</v>
      </c>
      <c r="D464" s="92" t="str">
        <f t="shared" si="6"/>
        <v>Costa Mesa 2013</v>
      </c>
      <c r="E464" s="92" t="s">
        <v>1308</v>
      </c>
      <c r="F464" s="366" t="s">
        <v>1308</v>
      </c>
      <c r="G464" s="92" t="s">
        <v>1308</v>
      </c>
      <c r="H464" s="92" t="s">
        <v>1308</v>
      </c>
      <c r="I464" s="91"/>
      <c r="J464" s="92" t="s">
        <v>1308</v>
      </c>
      <c r="K464" s="366" t="s">
        <v>1308</v>
      </c>
      <c r="L464" s="92" t="s">
        <v>1308</v>
      </c>
      <c r="M464" s="92" t="s">
        <v>1308</v>
      </c>
      <c r="N464" s="91"/>
      <c r="O464" s="92" t="s">
        <v>1308</v>
      </c>
      <c r="P464" s="92" t="s">
        <v>1308</v>
      </c>
      <c r="Q464" s="91"/>
      <c r="R464" s="92" t="s">
        <v>1308</v>
      </c>
      <c r="S464" s="92" t="s">
        <v>1308</v>
      </c>
      <c r="T464" s="91" t="s">
        <v>1308</v>
      </c>
      <c r="U464" s="92" t="s">
        <v>1308</v>
      </c>
      <c r="V464" s="92" t="s">
        <v>1308</v>
      </c>
    </row>
    <row r="465" spans="1:22">
      <c r="A465" s="93" t="s">
        <v>1120</v>
      </c>
      <c r="B465" s="17" t="str">
        <f>VLOOKUP(A465,'Planning Periods'!$E$2:$N$540,10,FALSE)</f>
        <v>10/15/2021 - 10/15/2029</v>
      </c>
      <c r="C465" s="92">
        <v>2014</v>
      </c>
      <c r="D465" s="92" t="str">
        <f t="shared" si="6"/>
        <v>Costa Mesa 2014</v>
      </c>
      <c r="E465" s="92">
        <v>1</v>
      </c>
      <c r="F465" s="366">
        <v>0</v>
      </c>
      <c r="G465" s="92">
        <v>0</v>
      </c>
      <c r="H465" s="92">
        <v>0</v>
      </c>
      <c r="I465" s="91"/>
      <c r="J465" s="92">
        <v>1</v>
      </c>
      <c r="K465" s="366">
        <v>0</v>
      </c>
      <c r="L465" s="92">
        <v>0</v>
      </c>
      <c r="M465" s="92">
        <v>0</v>
      </c>
      <c r="N465" s="91"/>
      <c r="O465" s="92">
        <v>0</v>
      </c>
      <c r="P465" s="92">
        <v>50</v>
      </c>
      <c r="Q465" s="91"/>
      <c r="R465" s="92">
        <v>0</v>
      </c>
      <c r="S465" s="92">
        <v>50</v>
      </c>
      <c r="T465" s="91">
        <v>0</v>
      </c>
      <c r="U465" s="92">
        <v>2</v>
      </c>
      <c r="V465" s="92">
        <v>100</v>
      </c>
    </row>
    <row r="466" spans="1:22">
      <c r="A466" s="93" t="s">
        <v>1120</v>
      </c>
      <c r="B466" s="17" t="str">
        <f>VLOOKUP(A466,'Planning Periods'!$E$2:$N$540,10,FALSE)</f>
        <v>10/15/2021 - 10/15/2029</v>
      </c>
      <c r="C466" s="92">
        <v>2015</v>
      </c>
      <c r="D466" s="92" t="str">
        <f t="shared" si="6"/>
        <v>Costa Mesa 2015</v>
      </c>
      <c r="E466" s="92">
        <v>1</v>
      </c>
      <c r="F466" s="366">
        <v>0</v>
      </c>
      <c r="G466" s="92">
        <v>0</v>
      </c>
      <c r="H466" s="92">
        <v>0</v>
      </c>
      <c r="I466" s="91"/>
      <c r="J466" s="92">
        <v>1</v>
      </c>
      <c r="K466" s="366">
        <v>0</v>
      </c>
      <c r="L466" s="92">
        <v>0</v>
      </c>
      <c r="M466" s="92">
        <v>0</v>
      </c>
      <c r="N466" s="91"/>
      <c r="O466" s="92">
        <v>0</v>
      </c>
      <c r="P466" s="92">
        <v>0</v>
      </c>
      <c r="Q466" s="91"/>
      <c r="R466" s="92">
        <v>0</v>
      </c>
      <c r="S466" s="92">
        <v>93</v>
      </c>
      <c r="T466" s="91">
        <v>0</v>
      </c>
      <c r="U466" s="92">
        <v>2</v>
      </c>
      <c r="V466" s="92">
        <v>93</v>
      </c>
    </row>
    <row r="467" spans="1:22">
      <c r="A467" s="93" t="s">
        <v>1120</v>
      </c>
      <c r="B467" s="17" t="str">
        <f>VLOOKUP(A467,'Planning Periods'!$E$2:$N$540,10,FALSE)</f>
        <v>10/15/2021 - 10/15/2029</v>
      </c>
      <c r="C467" s="92">
        <v>2016</v>
      </c>
      <c r="D467" s="92" t="str">
        <f t="shared" si="6"/>
        <v>Costa Mesa 2016</v>
      </c>
      <c r="E467" s="92">
        <v>1</v>
      </c>
      <c r="F467" s="366">
        <v>0</v>
      </c>
      <c r="G467" s="92">
        <v>0</v>
      </c>
      <c r="H467" s="92">
        <v>0</v>
      </c>
      <c r="I467" s="91"/>
      <c r="J467" s="92">
        <v>1</v>
      </c>
      <c r="K467" s="366">
        <v>0</v>
      </c>
      <c r="L467" s="92">
        <v>0</v>
      </c>
      <c r="M467" s="92">
        <v>0</v>
      </c>
      <c r="N467" s="91"/>
      <c r="O467" s="92">
        <v>0</v>
      </c>
      <c r="P467" s="92">
        <v>0</v>
      </c>
      <c r="Q467" s="91"/>
      <c r="R467" s="92">
        <v>0</v>
      </c>
      <c r="S467" s="92">
        <v>115</v>
      </c>
      <c r="T467" s="91">
        <v>0</v>
      </c>
      <c r="U467" s="92">
        <v>2</v>
      </c>
      <c r="V467" s="92">
        <v>115</v>
      </c>
    </row>
    <row r="468" spans="1:22">
      <c r="A468" s="93" t="s">
        <v>1120</v>
      </c>
      <c r="B468" s="17" t="str">
        <f>VLOOKUP(A468,'Planning Periods'!$E$2:$N$540,10,FALSE)</f>
        <v>10/15/2021 - 10/15/2029</v>
      </c>
      <c r="C468" s="92">
        <v>2017</v>
      </c>
      <c r="D468" s="92" t="str">
        <f t="shared" si="6"/>
        <v>Costa Mesa 2017</v>
      </c>
      <c r="E468" s="92">
        <v>1</v>
      </c>
      <c r="F468" s="366">
        <v>0</v>
      </c>
      <c r="G468" s="92">
        <v>0</v>
      </c>
      <c r="H468" s="92">
        <v>0</v>
      </c>
      <c r="I468" s="91"/>
      <c r="J468" s="92">
        <v>1</v>
      </c>
      <c r="K468" s="366">
        <v>0</v>
      </c>
      <c r="L468" s="92">
        <v>0</v>
      </c>
      <c r="M468" s="92">
        <v>0</v>
      </c>
      <c r="N468" s="91"/>
      <c r="O468" s="92">
        <v>0</v>
      </c>
      <c r="P468" s="92">
        <v>0</v>
      </c>
      <c r="Q468" s="91"/>
      <c r="R468" s="92">
        <v>0</v>
      </c>
      <c r="S468" s="92">
        <v>260</v>
      </c>
      <c r="T468" s="91">
        <v>0</v>
      </c>
      <c r="U468" s="92">
        <v>2</v>
      </c>
      <c r="V468" s="92">
        <v>260</v>
      </c>
    </row>
    <row r="469" spans="1:22">
      <c r="A469" s="93" t="s">
        <v>1084</v>
      </c>
      <c r="B469" s="17" t="str">
        <f>VLOOKUP(A469,'Planning Periods'!$E$2:$N$540,10,FALSE)</f>
        <v>01/31/2023 - 01/31/2031</v>
      </c>
      <c r="C469" s="92">
        <v>2014</v>
      </c>
      <c r="D469" s="92" t="str">
        <f t="shared" si="6"/>
        <v>Cotati 2014</v>
      </c>
      <c r="E469" s="92" t="s">
        <v>1308</v>
      </c>
      <c r="F469" s="366" t="s">
        <v>1308</v>
      </c>
      <c r="G469" s="92" t="s">
        <v>1308</v>
      </c>
      <c r="H469" s="92" t="s">
        <v>1308</v>
      </c>
      <c r="I469" s="91"/>
      <c r="J469" s="92" t="s">
        <v>1308</v>
      </c>
      <c r="K469" s="366" t="s">
        <v>1308</v>
      </c>
      <c r="L469" s="92" t="s">
        <v>1308</v>
      </c>
      <c r="M469" s="92" t="s">
        <v>1308</v>
      </c>
      <c r="N469" s="91"/>
      <c r="O469" s="92" t="s">
        <v>1308</v>
      </c>
      <c r="P469" s="92" t="s">
        <v>1308</v>
      </c>
      <c r="Q469" s="91"/>
      <c r="R469" s="92" t="s">
        <v>1308</v>
      </c>
      <c r="S469" s="92" t="s">
        <v>1308</v>
      </c>
      <c r="T469" s="91" t="s">
        <v>1308</v>
      </c>
      <c r="U469" s="92" t="s">
        <v>1308</v>
      </c>
      <c r="V469" s="92" t="s">
        <v>1308</v>
      </c>
    </row>
    <row r="470" spans="1:22">
      <c r="A470" s="93" t="s">
        <v>1084</v>
      </c>
      <c r="B470" s="17" t="str">
        <f>VLOOKUP(A470,'Planning Periods'!$E$2:$N$540,10,FALSE)</f>
        <v>01/31/2023 - 01/31/2031</v>
      </c>
      <c r="C470" s="92">
        <v>2015</v>
      </c>
      <c r="D470" s="92" t="str">
        <f t="shared" si="6"/>
        <v>Cotati 2015</v>
      </c>
      <c r="E470" s="92" t="s">
        <v>1308</v>
      </c>
      <c r="F470" s="366" t="s">
        <v>1308</v>
      </c>
      <c r="G470" s="92" t="s">
        <v>1308</v>
      </c>
      <c r="H470" s="92" t="s">
        <v>1308</v>
      </c>
      <c r="I470" s="91"/>
      <c r="J470" s="92" t="s">
        <v>1308</v>
      </c>
      <c r="K470" s="366" t="s">
        <v>1308</v>
      </c>
      <c r="L470" s="92" t="s">
        <v>1308</v>
      </c>
      <c r="M470" s="92" t="s">
        <v>1308</v>
      </c>
      <c r="N470" s="91"/>
      <c r="O470" s="92" t="s">
        <v>1308</v>
      </c>
      <c r="P470" s="92" t="s">
        <v>1308</v>
      </c>
      <c r="Q470" s="91"/>
      <c r="R470" s="92" t="s">
        <v>1308</v>
      </c>
      <c r="S470" s="92" t="s">
        <v>1308</v>
      </c>
      <c r="T470" s="91" t="s">
        <v>1308</v>
      </c>
      <c r="U470" s="92" t="s">
        <v>1308</v>
      </c>
      <c r="V470" s="92" t="s">
        <v>1308</v>
      </c>
    </row>
    <row r="471" spans="1:22">
      <c r="A471" s="93" t="s">
        <v>1084</v>
      </c>
      <c r="B471" s="17" t="str">
        <f>VLOOKUP(A471,'Planning Periods'!$E$2:$N$540,10,FALSE)</f>
        <v>01/31/2023 - 01/31/2031</v>
      </c>
      <c r="C471" s="92">
        <v>2016</v>
      </c>
      <c r="D471" s="92" t="str">
        <f t="shared" si="6"/>
        <v>Cotati 2016</v>
      </c>
      <c r="E471" s="92">
        <v>35</v>
      </c>
      <c r="F471" s="366">
        <v>1</v>
      </c>
      <c r="G471" s="92">
        <v>1</v>
      </c>
      <c r="H471" s="92">
        <v>0</v>
      </c>
      <c r="I471" s="91"/>
      <c r="J471" s="92">
        <v>18</v>
      </c>
      <c r="K471" s="366">
        <v>3</v>
      </c>
      <c r="L471" s="92">
        <v>3</v>
      </c>
      <c r="M471" s="92">
        <v>0</v>
      </c>
      <c r="N471" s="91"/>
      <c r="O471" s="92">
        <v>18</v>
      </c>
      <c r="P471" s="92">
        <v>0</v>
      </c>
      <c r="Q471" s="91"/>
      <c r="R471" s="92">
        <v>66</v>
      </c>
      <c r="S471" s="92">
        <v>16</v>
      </c>
      <c r="T471" s="91">
        <v>0</v>
      </c>
      <c r="U471" s="92">
        <v>137</v>
      </c>
      <c r="V471" s="92">
        <v>20</v>
      </c>
    </row>
    <row r="472" spans="1:22">
      <c r="A472" s="93" t="s">
        <v>1084</v>
      </c>
      <c r="B472" s="17" t="str">
        <f>VLOOKUP(A472,'Planning Periods'!$E$2:$N$540,10,FALSE)</f>
        <v>01/31/2023 - 01/31/2031</v>
      </c>
      <c r="C472" s="92">
        <v>2017</v>
      </c>
      <c r="D472" s="92" t="str">
        <f t="shared" si="6"/>
        <v>Cotati 2017</v>
      </c>
      <c r="E472" s="92">
        <v>35</v>
      </c>
      <c r="F472" s="366">
        <v>3</v>
      </c>
      <c r="G472" s="92">
        <v>3</v>
      </c>
      <c r="H472" s="92">
        <v>0</v>
      </c>
      <c r="I472" s="91"/>
      <c r="J472" s="92">
        <v>18</v>
      </c>
      <c r="K472" s="366">
        <v>10</v>
      </c>
      <c r="L472" s="92">
        <v>0</v>
      </c>
      <c r="M472" s="92">
        <v>10</v>
      </c>
      <c r="N472" s="91"/>
      <c r="O472" s="92">
        <v>18</v>
      </c>
      <c r="P472" s="92">
        <v>11</v>
      </c>
      <c r="Q472" s="91"/>
      <c r="R472" s="92">
        <v>66</v>
      </c>
      <c r="S472" s="92">
        <v>22</v>
      </c>
      <c r="T472" s="91">
        <v>10</v>
      </c>
      <c r="U472" s="92">
        <v>137</v>
      </c>
      <c r="V472" s="92">
        <v>46</v>
      </c>
    </row>
    <row r="473" spans="1:22">
      <c r="A473" t="s">
        <v>853</v>
      </c>
      <c r="B473" s="17"/>
      <c r="C473" s="92">
        <v>2013</v>
      </c>
      <c r="D473" s="92" t="str">
        <f t="shared" si="6"/>
        <v>Covina 2013</v>
      </c>
      <c r="E473" s="92" t="s">
        <v>1308</v>
      </c>
      <c r="F473" s="366" t="s">
        <v>1308</v>
      </c>
      <c r="G473" s="92" t="s">
        <v>1308</v>
      </c>
      <c r="H473" s="92" t="s">
        <v>1308</v>
      </c>
      <c r="I473" s="91"/>
      <c r="J473" s="92" t="s">
        <v>1308</v>
      </c>
      <c r="K473" s="366" t="s">
        <v>1308</v>
      </c>
      <c r="L473" s="92" t="s">
        <v>1308</v>
      </c>
      <c r="M473" s="92" t="s">
        <v>1308</v>
      </c>
      <c r="N473" s="91"/>
      <c r="O473" s="92" t="s">
        <v>1308</v>
      </c>
      <c r="P473" s="92" t="s">
        <v>1308</v>
      </c>
      <c r="Q473" s="91"/>
      <c r="R473" s="92" t="s">
        <v>1308</v>
      </c>
      <c r="S473" s="92" t="s">
        <v>1308</v>
      </c>
      <c r="T473" s="91" t="s">
        <v>1308</v>
      </c>
      <c r="U473" s="92" t="s">
        <v>1308</v>
      </c>
      <c r="V473" s="92" t="s">
        <v>1308</v>
      </c>
    </row>
    <row r="474" spans="1:22">
      <c r="A474" t="s">
        <v>853</v>
      </c>
      <c r="B474" s="17" t="str">
        <f>VLOOKUP(A474,'Planning Periods'!$E$2:$N$540,10,FALSE)</f>
        <v>10/15/2021 - 10/15/2029</v>
      </c>
      <c r="C474" s="92">
        <v>2014</v>
      </c>
      <c r="D474" s="92" t="str">
        <f t="shared" si="6"/>
        <v>Covina 2014</v>
      </c>
      <c r="E474" s="366" t="s">
        <v>1308</v>
      </c>
      <c r="F474" s="366" t="s">
        <v>1308</v>
      </c>
      <c r="G474" s="366" t="s">
        <v>1308</v>
      </c>
      <c r="H474" s="366" t="s">
        <v>1308</v>
      </c>
      <c r="I474" s="366">
        <v>0</v>
      </c>
      <c r="J474" s="366" t="s">
        <v>1308</v>
      </c>
      <c r="K474" s="366" t="s">
        <v>1308</v>
      </c>
      <c r="L474" s="366" t="s">
        <v>1308</v>
      </c>
      <c r="M474" s="366" t="s">
        <v>1308</v>
      </c>
      <c r="N474" s="366">
        <v>0</v>
      </c>
      <c r="O474" s="366" t="s">
        <v>1308</v>
      </c>
      <c r="P474" s="366" t="s">
        <v>1308</v>
      </c>
      <c r="Q474" s="366"/>
      <c r="R474" s="366" t="s">
        <v>1308</v>
      </c>
      <c r="S474" s="366" t="s">
        <v>1308</v>
      </c>
      <c r="T474" s="366" t="s">
        <v>1308</v>
      </c>
      <c r="U474" s="366" t="s">
        <v>1308</v>
      </c>
      <c r="V474" s="366" t="s">
        <v>1308</v>
      </c>
    </row>
    <row r="475" spans="1:22">
      <c r="A475" t="s">
        <v>853</v>
      </c>
      <c r="B475" s="17" t="str">
        <f>VLOOKUP(A475,'Planning Periods'!$E$2:$N$540,10,FALSE)</f>
        <v>10/15/2021 - 10/15/2029</v>
      </c>
      <c r="C475" s="92">
        <v>2015</v>
      </c>
      <c r="D475" s="92" t="str">
        <f t="shared" si="6"/>
        <v>Covina 2015</v>
      </c>
      <c r="E475" t="s">
        <v>1308</v>
      </c>
      <c r="F475" t="s">
        <v>1308</v>
      </c>
      <c r="G475" t="s">
        <v>1308</v>
      </c>
      <c r="H475" t="s">
        <v>1308</v>
      </c>
      <c r="J475" t="s">
        <v>1308</v>
      </c>
      <c r="K475" t="s">
        <v>1308</v>
      </c>
      <c r="L475" t="s">
        <v>1308</v>
      </c>
      <c r="M475" t="s">
        <v>1308</v>
      </c>
      <c r="O475" t="s">
        <v>1308</v>
      </c>
      <c r="P475" t="s">
        <v>1308</v>
      </c>
      <c r="R475" t="s">
        <v>1308</v>
      </c>
      <c r="S475" t="s">
        <v>1308</v>
      </c>
      <c r="T475" t="s">
        <v>1308</v>
      </c>
      <c r="U475" t="s">
        <v>1308</v>
      </c>
      <c r="V475" t="s">
        <v>1308</v>
      </c>
    </row>
    <row r="476" spans="1:22">
      <c r="A476" t="s">
        <v>853</v>
      </c>
      <c r="B476" s="17" t="str">
        <f>VLOOKUP(A476,'Planning Periods'!$E$2:$N$540,10,FALSE)</f>
        <v>10/15/2021 - 10/15/2029</v>
      </c>
      <c r="C476" s="92">
        <v>2016</v>
      </c>
      <c r="D476" s="92" t="str">
        <f t="shared" ref="D476:D542" si="7">CONCATENATE(A476," ",C476)</f>
        <v>Covina 2016</v>
      </c>
      <c r="E476" t="s">
        <v>1308</v>
      </c>
      <c r="F476" t="s">
        <v>1308</v>
      </c>
      <c r="G476" t="s">
        <v>1308</v>
      </c>
      <c r="H476" t="s">
        <v>1308</v>
      </c>
      <c r="J476" t="s">
        <v>1308</v>
      </c>
      <c r="K476" t="s">
        <v>1308</v>
      </c>
      <c r="L476" t="s">
        <v>1308</v>
      </c>
      <c r="M476" t="s">
        <v>1308</v>
      </c>
      <c r="O476" t="s">
        <v>1308</v>
      </c>
      <c r="P476" t="s">
        <v>1308</v>
      </c>
      <c r="R476" t="s">
        <v>1308</v>
      </c>
      <c r="S476" t="s">
        <v>1308</v>
      </c>
      <c r="T476" t="s">
        <v>1308</v>
      </c>
      <c r="U476" t="s">
        <v>1308</v>
      </c>
      <c r="V476" t="s">
        <v>1308</v>
      </c>
    </row>
    <row r="477" spans="1:22">
      <c r="A477" t="s">
        <v>853</v>
      </c>
      <c r="B477" s="17" t="str">
        <f>VLOOKUP(A477,'Planning Periods'!$E$2:$N$540,10,FALSE)</f>
        <v>10/15/2021 - 10/15/2029</v>
      </c>
      <c r="C477" s="92">
        <v>2017</v>
      </c>
      <c r="D477" s="92" t="str">
        <f t="shared" si="7"/>
        <v>Covina 2017</v>
      </c>
      <c r="E477" t="s">
        <v>1308</v>
      </c>
      <c r="F477" t="s">
        <v>1308</v>
      </c>
      <c r="G477" t="s">
        <v>1308</v>
      </c>
      <c r="H477" t="s">
        <v>1308</v>
      </c>
      <c r="J477" t="s">
        <v>1308</v>
      </c>
      <c r="K477" t="s">
        <v>1308</v>
      </c>
      <c r="L477" t="s">
        <v>1308</v>
      </c>
      <c r="M477" t="s">
        <v>1308</v>
      </c>
      <c r="O477" t="s">
        <v>1308</v>
      </c>
      <c r="P477" t="s">
        <v>1308</v>
      </c>
      <c r="R477" t="s">
        <v>1308</v>
      </c>
      <c r="S477" t="s">
        <v>1308</v>
      </c>
      <c r="T477" t="s">
        <v>1308</v>
      </c>
      <c r="U477" t="s">
        <v>1308</v>
      </c>
      <c r="V477" t="s">
        <v>1308</v>
      </c>
    </row>
    <row r="478" spans="1:22">
      <c r="A478" t="s">
        <v>1099</v>
      </c>
      <c r="B478" s="17" t="str">
        <f>VLOOKUP(A478,'Planning Periods'!$E$2:$N$540,10,FALSE)</f>
        <v>09/15/2022 - 09/15/2030</v>
      </c>
      <c r="C478" s="92">
        <v>2014</v>
      </c>
      <c r="D478" s="92" t="str">
        <f t="shared" si="7"/>
        <v>Crescent City 2014</v>
      </c>
      <c r="E478" s="366" t="s">
        <v>1308</v>
      </c>
      <c r="F478" s="366" t="s">
        <v>1308</v>
      </c>
      <c r="G478" s="366" t="s">
        <v>1308</v>
      </c>
      <c r="H478" s="366" t="s">
        <v>1308</v>
      </c>
      <c r="I478" s="366">
        <v>0</v>
      </c>
      <c r="J478" s="366" t="s">
        <v>1308</v>
      </c>
      <c r="K478" s="366" t="s">
        <v>1308</v>
      </c>
      <c r="L478" s="366" t="s">
        <v>1308</v>
      </c>
      <c r="M478" s="366" t="s">
        <v>1308</v>
      </c>
      <c r="N478" s="366">
        <v>0</v>
      </c>
      <c r="O478" s="366" t="s">
        <v>1308</v>
      </c>
      <c r="P478" s="366" t="s">
        <v>1308</v>
      </c>
      <c r="Q478" s="366"/>
      <c r="R478" s="366" t="s">
        <v>1308</v>
      </c>
      <c r="S478" s="366" t="s">
        <v>1308</v>
      </c>
      <c r="T478" s="366" t="s">
        <v>1308</v>
      </c>
      <c r="U478" s="366" t="s">
        <v>1308</v>
      </c>
      <c r="V478" s="366" t="s">
        <v>1308</v>
      </c>
    </row>
    <row r="479" spans="1:22">
      <c r="A479" t="s">
        <v>1099</v>
      </c>
      <c r="B479" s="17" t="str">
        <f>VLOOKUP(A479,'Planning Periods'!$E$2:$N$540,10,FALSE)</f>
        <v>09/15/2022 - 09/15/2030</v>
      </c>
      <c r="C479" s="92">
        <v>2015</v>
      </c>
      <c r="D479" s="92" t="str">
        <f t="shared" si="7"/>
        <v>Crescent City 2015</v>
      </c>
      <c r="E479" t="s">
        <v>1308</v>
      </c>
      <c r="F479" t="s">
        <v>1308</v>
      </c>
      <c r="G479" t="s">
        <v>1308</v>
      </c>
      <c r="H479" t="s">
        <v>1308</v>
      </c>
      <c r="J479" t="s">
        <v>1308</v>
      </c>
      <c r="K479" t="s">
        <v>1308</v>
      </c>
      <c r="L479" t="s">
        <v>1308</v>
      </c>
      <c r="M479" t="s">
        <v>1308</v>
      </c>
      <c r="O479" t="s">
        <v>1308</v>
      </c>
      <c r="P479" t="s">
        <v>1308</v>
      </c>
      <c r="R479" t="s">
        <v>1308</v>
      </c>
      <c r="S479" t="s">
        <v>1308</v>
      </c>
      <c r="T479" t="s">
        <v>1308</v>
      </c>
      <c r="U479" t="s">
        <v>1308</v>
      </c>
      <c r="V479" t="s">
        <v>1308</v>
      </c>
    </row>
    <row r="480" spans="1:22">
      <c r="A480" t="s">
        <v>1099</v>
      </c>
      <c r="B480" s="17" t="str">
        <f>VLOOKUP(A480,'Planning Periods'!$E$2:$N$540,10,FALSE)</f>
        <v>09/15/2022 - 09/15/2030</v>
      </c>
      <c r="C480" s="92">
        <v>2016</v>
      </c>
      <c r="D480" s="92" t="str">
        <f t="shared" si="7"/>
        <v>Crescent City 2016</v>
      </c>
      <c r="E480" t="s">
        <v>1308</v>
      </c>
      <c r="F480" t="s">
        <v>1308</v>
      </c>
      <c r="G480" t="s">
        <v>1308</v>
      </c>
      <c r="H480" t="s">
        <v>1308</v>
      </c>
      <c r="J480" t="s">
        <v>1308</v>
      </c>
      <c r="K480" t="s">
        <v>1308</v>
      </c>
      <c r="L480" t="s">
        <v>1308</v>
      </c>
      <c r="M480" t="s">
        <v>1308</v>
      </c>
      <c r="O480" t="s">
        <v>1308</v>
      </c>
      <c r="P480" t="s">
        <v>1308</v>
      </c>
      <c r="R480" t="s">
        <v>1308</v>
      </c>
      <c r="S480" t="s">
        <v>1308</v>
      </c>
      <c r="T480" t="s">
        <v>1308</v>
      </c>
      <c r="U480" t="s">
        <v>1308</v>
      </c>
      <c r="V480" t="s">
        <v>1308</v>
      </c>
    </row>
    <row r="481" spans="1:22">
      <c r="A481" t="s">
        <v>1099</v>
      </c>
      <c r="B481" s="17" t="str">
        <f>VLOOKUP(A481,'Planning Periods'!$E$2:$N$540,10,FALSE)</f>
        <v>09/15/2022 - 09/15/2030</v>
      </c>
      <c r="C481" s="92">
        <v>2017</v>
      </c>
      <c r="D481" s="92" t="str">
        <f t="shared" si="7"/>
        <v>Crescent City 2017</v>
      </c>
      <c r="E481" t="s">
        <v>1308</v>
      </c>
      <c r="F481" t="s">
        <v>1308</v>
      </c>
      <c r="G481" t="s">
        <v>1308</v>
      </c>
      <c r="H481" t="s">
        <v>1308</v>
      </c>
      <c r="J481" t="s">
        <v>1308</v>
      </c>
      <c r="K481" t="s">
        <v>1308</v>
      </c>
      <c r="L481" t="s">
        <v>1308</v>
      </c>
      <c r="M481" t="s">
        <v>1308</v>
      </c>
      <c r="O481" t="s">
        <v>1308</v>
      </c>
      <c r="P481" t="s">
        <v>1308</v>
      </c>
      <c r="R481" t="s">
        <v>1308</v>
      </c>
      <c r="S481" t="s">
        <v>1308</v>
      </c>
      <c r="T481" t="s">
        <v>1308</v>
      </c>
      <c r="U481" t="s">
        <v>1308</v>
      </c>
      <c r="V481" t="s">
        <v>1308</v>
      </c>
    </row>
    <row r="482" spans="1:22">
      <c r="A482" s="93" t="s">
        <v>1071</v>
      </c>
      <c r="B482" s="17"/>
      <c r="C482" s="92">
        <v>2013</v>
      </c>
      <c r="D482" s="92" t="str">
        <f t="shared" si="7"/>
        <v>Cudahy 2013</v>
      </c>
      <c r="E482" t="s">
        <v>1308</v>
      </c>
      <c r="F482" t="s">
        <v>1308</v>
      </c>
      <c r="G482" t="s">
        <v>1308</v>
      </c>
      <c r="H482" t="s">
        <v>1308</v>
      </c>
      <c r="J482" t="s">
        <v>1308</v>
      </c>
      <c r="K482" t="s">
        <v>1308</v>
      </c>
      <c r="L482" t="s">
        <v>1308</v>
      </c>
      <c r="M482" t="s">
        <v>1308</v>
      </c>
      <c r="O482" t="s">
        <v>1308</v>
      </c>
      <c r="P482" t="s">
        <v>1308</v>
      </c>
      <c r="R482" t="s">
        <v>1308</v>
      </c>
      <c r="S482" t="s">
        <v>1308</v>
      </c>
      <c r="T482" t="s">
        <v>1308</v>
      </c>
      <c r="U482" t="s">
        <v>1308</v>
      </c>
      <c r="V482" t="s">
        <v>1308</v>
      </c>
    </row>
    <row r="483" spans="1:22">
      <c r="A483" s="93" t="s">
        <v>1071</v>
      </c>
      <c r="B483" s="17" t="str">
        <f>VLOOKUP(A483,'Planning Periods'!$E$2:$N$540,10,FALSE)</f>
        <v>10/15/2021 - 10/15/2029</v>
      </c>
      <c r="C483" s="92">
        <v>2014</v>
      </c>
      <c r="D483" s="92" t="str">
        <f t="shared" si="7"/>
        <v>Cudahy 2014</v>
      </c>
      <c r="E483" s="92">
        <v>94</v>
      </c>
      <c r="F483" s="366">
        <v>0</v>
      </c>
      <c r="G483" s="92">
        <v>0</v>
      </c>
      <c r="H483" s="92">
        <v>0</v>
      </c>
      <c r="I483" s="91"/>
      <c r="J483" s="92">
        <v>60</v>
      </c>
      <c r="K483" s="366">
        <v>0</v>
      </c>
      <c r="L483" s="92">
        <v>0</v>
      </c>
      <c r="M483" s="92">
        <v>0</v>
      </c>
      <c r="N483" s="91"/>
      <c r="O483" s="92">
        <v>67</v>
      </c>
      <c r="P483" s="92">
        <v>0</v>
      </c>
      <c r="Q483" s="91"/>
      <c r="R483" s="92">
        <v>180</v>
      </c>
      <c r="S483" s="92">
        <v>0</v>
      </c>
      <c r="T483" s="91">
        <v>0</v>
      </c>
      <c r="U483" s="92">
        <v>401</v>
      </c>
      <c r="V483" s="92">
        <v>0</v>
      </c>
    </row>
    <row r="484" spans="1:22">
      <c r="A484" s="93" t="s">
        <v>1071</v>
      </c>
      <c r="B484" s="17" t="str">
        <f>VLOOKUP(A484,'Planning Periods'!$E$2:$N$540,10,FALSE)</f>
        <v>10/15/2021 - 10/15/2029</v>
      </c>
      <c r="C484" s="92">
        <v>2015</v>
      </c>
      <c r="D484" s="92" t="str">
        <f t="shared" si="7"/>
        <v>Cudahy 2015</v>
      </c>
      <c r="E484" s="92" t="s">
        <v>1308</v>
      </c>
      <c r="F484" s="366" t="s">
        <v>1308</v>
      </c>
      <c r="G484" s="92" t="s">
        <v>1308</v>
      </c>
      <c r="H484" s="92" t="s">
        <v>1308</v>
      </c>
      <c r="I484" s="91"/>
      <c r="J484" s="92" t="s">
        <v>1308</v>
      </c>
      <c r="K484" s="366" t="s">
        <v>1308</v>
      </c>
      <c r="L484" s="92" t="s">
        <v>1308</v>
      </c>
      <c r="M484" s="92" t="s">
        <v>1308</v>
      </c>
      <c r="N484" s="91"/>
      <c r="O484" s="92" t="s">
        <v>1308</v>
      </c>
      <c r="P484" s="92" t="s">
        <v>1308</v>
      </c>
      <c r="Q484" s="91"/>
      <c r="R484" s="92" t="s">
        <v>1308</v>
      </c>
      <c r="S484" s="92" t="s">
        <v>1308</v>
      </c>
      <c r="T484" s="91" t="s">
        <v>1308</v>
      </c>
      <c r="U484" s="92" t="s">
        <v>1308</v>
      </c>
      <c r="V484" s="92" t="s">
        <v>1308</v>
      </c>
    </row>
    <row r="485" spans="1:22">
      <c r="A485" s="93" t="s">
        <v>1071</v>
      </c>
      <c r="B485" s="17" t="str">
        <f>VLOOKUP(A485,'Planning Periods'!$E$2:$N$540,10,FALSE)</f>
        <v>10/15/2021 - 10/15/2029</v>
      </c>
      <c r="C485" s="92">
        <v>2016</v>
      </c>
      <c r="D485" s="92" t="str">
        <f t="shared" si="7"/>
        <v>Cudahy 2016</v>
      </c>
      <c r="E485" s="92">
        <v>94</v>
      </c>
      <c r="F485" s="366">
        <v>0</v>
      </c>
      <c r="G485" s="92">
        <v>0</v>
      </c>
      <c r="H485" s="92">
        <v>0</v>
      </c>
      <c r="I485" s="91"/>
      <c r="J485" s="92">
        <v>60</v>
      </c>
      <c r="K485" s="366">
        <v>0</v>
      </c>
      <c r="L485" s="92">
        <v>0</v>
      </c>
      <c r="M485" s="92">
        <v>0</v>
      </c>
      <c r="N485" s="91"/>
      <c r="O485" s="92">
        <v>67</v>
      </c>
      <c r="P485" s="92">
        <v>0</v>
      </c>
      <c r="Q485" s="91"/>
      <c r="R485" s="92">
        <v>180</v>
      </c>
      <c r="S485" s="92">
        <v>0</v>
      </c>
      <c r="T485" s="91">
        <v>0</v>
      </c>
      <c r="U485" s="92">
        <v>401</v>
      </c>
      <c r="V485" s="92">
        <v>0</v>
      </c>
    </row>
    <row r="486" spans="1:22">
      <c r="A486" s="93" t="s">
        <v>1071</v>
      </c>
      <c r="B486" s="17" t="str">
        <f>VLOOKUP(A486,'Planning Periods'!$E$2:$N$540,10,FALSE)</f>
        <v>10/15/2021 - 10/15/2029</v>
      </c>
      <c r="C486" s="92">
        <v>2017</v>
      </c>
      <c r="D486" s="92" t="str">
        <f t="shared" si="7"/>
        <v>Cudahy 2017</v>
      </c>
      <c r="E486" s="92" t="s">
        <v>1308</v>
      </c>
      <c r="F486" s="366" t="s">
        <v>1308</v>
      </c>
      <c r="G486" s="92" t="s">
        <v>1308</v>
      </c>
      <c r="H486" s="92" t="s">
        <v>1308</v>
      </c>
      <c r="I486" s="91"/>
      <c r="J486" s="92" t="s">
        <v>1308</v>
      </c>
      <c r="K486" s="366" t="s">
        <v>1308</v>
      </c>
      <c r="L486" s="92" t="s">
        <v>1308</v>
      </c>
      <c r="M486" s="92" t="s">
        <v>1308</v>
      </c>
      <c r="N486" s="91"/>
      <c r="O486" s="92" t="s">
        <v>1308</v>
      </c>
      <c r="P486" s="92" t="s">
        <v>1308</v>
      </c>
      <c r="Q486" s="91"/>
      <c r="R486" s="92" t="s">
        <v>1308</v>
      </c>
      <c r="S486" s="92" t="s">
        <v>1308</v>
      </c>
      <c r="T486" s="91" t="s">
        <v>1308</v>
      </c>
      <c r="U486" s="92" t="s">
        <v>1308</v>
      </c>
      <c r="V486" s="92" t="s">
        <v>1308</v>
      </c>
    </row>
    <row r="487" spans="1:22">
      <c r="A487" s="93" t="s">
        <v>801</v>
      </c>
      <c r="B487" s="17"/>
      <c r="C487" s="92">
        <v>2013</v>
      </c>
      <c r="D487" s="92" t="str">
        <f t="shared" si="7"/>
        <v>Culver City 2013</v>
      </c>
      <c r="E487" s="92" t="s">
        <v>1308</v>
      </c>
      <c r="F487" s="366" t="s">
        <v>1308</v>
      </c>
      <c r="G487" s="92" t="s">
        <v>1308</v>
      </c>
      <c r="H487" s="92" t="s">
        <v>1308</v>
      </c>
      <c r="I487" s="91"/>
      <c r="J487" s="92" t="s">
        <v>1308</v>
      </c>
      <c r="K487" s="366" t="s">
        <v>1308</v>
      </c>
      <c r="L487" s="92" t="s">
        <v>1308</v>
      </c>
      <c r="M487" s="92" t="s">
        <v>1308</v>
      </c>
      <c r="N487" s="91"/>
      <c r="O487" s="92" t="s">
        <v>1308</v>
      </c>
      <c r="P487" s="92" t="s">
        <v>1308</v>
      </c>
      <c r="Q487" s="91"/>
      <c r="R487" s="92" t="s">
        <v>1308</v>
      </c>
      <c r="S487" s="92" t="s">
        <v>1308</v>
      </c>
      <c r="T487" s="91" t="s">
        <v>1308</v>
      </c>
      <c r="U487" s="92" t="s">
        <v>1308</v>
      </c>
      <c r="V487" s="92" t="s">
        <v>1308</v>
      </c>
    </row>
    <row r="488" spans="1:22">
      <c r="A488" s="93" t="s">
        <v>801</v>
      </c>
      <c r="B488" s="17" t="str">
        <f>VLOOKUP(A488,'Planning Periods'!$E$2:$N$540,10,FALSE)</f>
        <v>10/15/2021 - 10/15/2029</v>
      </c>
      <c r="C488" s="92">
        <v>2014</v>
      </c>
      <c r="D488" s="92" t="str">
        <f t="shared" si="7"/>
        <v>Culver City 2014</v>
      </c>
      <c r="E488" s="92" t="s">
        <v>1308</v>
      </c>
      <c r="F488" s="366" t="s">
        <v>1308</v>
      </c>
      <c r="G488" s="92" t="s">
        <v>1308</v>
      </c>
      <c r="H488" s="92" t="s">
        <v>1308</v>
      </c>
      <c r="I488" s="91"/>
      <c r="J488" s="92" t="s">
        <v>1308</v>
      </c>
      <c r="K488" s="366" t="s">
        <v>1308</v>
      </c>
      <c r="L488" s="92" t="s">
        <v>1308</v>
      </c>
      <c r="M488" s="92" t="s">
        <v>1308</v>
      </c>
      <c r="N488" s="91"/>
      <c r="O488" s="92" t="s">
        <v>1308</v>
      </c>
      <c r="P488" s="92" t="s">
        <v>1308</v>
      </c>
      <c r="Q488" s="91"/>
      <c r="R488" s="92" t="s">
        <v>1308</v>
      </c>
      <c r="S488" s="92" t="s">
        <v>1308</v>
      </c>
      <c r="T488" s="91" t="s">
        <v>1308</v>
      </c>
      <c r="U488" s="92" t="s">
        <v>1308</v>
      </c>
      <c r="V488" s="92" t="s">
        <v>1308</v>
      </c>
    </row>
    <row r="489" spans="1:22">
      <c r="A489" s="93" t="s">
        <v>801</v>
      </c>
      <c r="B489" s="17" t="str">
        <f>VLOOKUP(A489,'Planning Periods'!$E$2:$N$540,10,FALSE)</f>
        <v>10/15/2021 - 10/15/2029</v>
      </c>
      <c r="C489" s="92">
        <v>2015</v>
      </c>
      <c r="D489" s="92" t="str">
        <f t="shared" si="7"/>
        <v>Culver City 2015</v>
      </c>
      <c r="E489" s="92" t="s">
        <v>1308</v>
      </c>
      <c r="F489" s="366" t="s">
        <v>1308</v>
      </c>
      <c r="G489" s="92" t="s">
        <v>1308</v>
      </c>
      <c r="H489" s="92" t="s">
        <v>1308</v>
      </c>
      <c r="I489" s="91"/>
      <c r="J489" s="92" t="s">
        <v>1308</v>
      </c>
      <c r="K489" s="366" t="s">
        <v>1308</v>
      </c>
      <c r="L489" s="92" t="s">
        <v>1308</v>
      </c>
      <c r="M489" s="92" t="s">
        <v>1308</v>
      </c>
      <c r="N489" s="91"/>
      <c r="O489" s="92" t="s">
        <v>1308</v>
      </c>
      <c r="P489" s="92" t="s">
        <v>1308</v>
      </c>
      <c r="Q489" s="91"/>
      <c r="R489" s="92" t="s">
        <v>1308</v>
      </c>
      <c r="S489" s="92" t="s">
        <v>1308</v>
      </c>
      <c r="T489" s="91" t="s">
        <v>1308</v>
      </c>
      <c r="U489" s="92" t="s">
        <v>1308</v>
      </c>
      <c r="V489" s="92" t="s">
        <v>1308</v>
      </c>
    </row>
    <row r="490" spans="1:22">
      <c r="A490" s="93" t="s">
        <v>801</v>
      </c>
      <c r="B490" s="17" t="str">
        <f>VLOOKUP(A490,'Planning Periods'!$E$2:$N$540,10,FALSE)</f>
        <v>10/15/2021 - 10/15/2029</v>
      </c>
      <c r="C490" s="92">
        <v>2016</v>
      </c>
      <c r="D490" s="92" t="str">
        <f t="shared" si="7"/>
        <v>Culver City 2016</v>
      </c>
      <c r="E490" s="92" t="s">
        <v>1308</v>
      </c>
      <c r="F490" s="366" t="s">
        <v>1308</v>
      </c>
      <c r="G490" s="92" t="s">
        <v>1308</v>
      </c>
      <c r="H490" s="92" t="s">
        <v>1308</v>
      </c>
      <c r="I490" s="91"/>
      <c r="J490" s="92" t="s">
        <v>1308</v>
      </c>
      <c r="K490" s="366" t="s">
        <v>1308</v>
      </c>
      <c r="L490" s="92" t="s">
        <v>1308</v>
      </c>
      <c r="M490" s="92" t="s">
        <v>1308</v>
      </c>
      <c r="N490" s="91"/>
      <c r="O490" s="92" t="s">
        <v>1308</v>
      </c>
      <c r="P490" s="92" t="s">
        <v>1308</v>
      </c>
      <c r="Q490" s="91"/>
      <c r="R490" s="92" t="s">
        <v>1308</v>
      </c>
      <c r="S490" s="92" t="s">
        <v>1308</v>
      </c>
      <c r="T490" s="91" t="s">
        <v>1308</v>
      </c>
      <c r="U490" s="92" t="s">
        <v>1308</v>
      </c>
      <c r="V490" s="92" t="s">
        <v>1308</v>
      </c>
    </row>
    <row r="491" spans="1:22">
      <c r="A491" s="93" t="s">
        <v>801</v>
      </c>
      <c r="B491" s="17" t="str">
        <f>VLOOKUP(A491,'Planning Periods'!$E$2:$N$540,10,FALSE)</f>
        <v>10/15/2021 - 10/15/2029</v>
      </c>
      <c r="C491" s="92">
        <v>2017</v>
      </c>
      <c r="D491" s="92" t="str">
        <f t="shared" si="7"/>
        <v>Culver City 2017</v>
      </c>
      <c r="E491" s="92">
        <v>48</v>
      </c>
      <c r="F491" s="366">
        <v>6</v>
      </c>
      <c r="G491" s="92">
        <v>6</v>
      </c>
      <c r="H491" s="92">
        <v>0</v>
      </c>
      <c r="I491" s="91"/>
      <c r="J491" s="92">
        <v>29</v>
      </c>
      <c r="K491" s="366">
        <v>0</v>
      </c>
      <c r="L491" s="92">
        <v>0</v>
      </c>
      <c r="M491" s="92">
        <v>0</v>
      </c>
      <c r="N491" s="91"/>
      <c r="O491" s="92">
        <v>31</v>
      </c>
      <c r="P491" s="92">
        <v>0</v>
      </c>
      <c r="Q491" s="91"/>
      <c r="R491" s="92">
        <v>77</v>
      </c>
      <c r="S491" s="92">
        <v>83</v>
      </c>
      <c r="T491" s="91">
        <v>0</v>
      </c>
      <c r="U491" s="92">
        <v>185</v>
      </c>
      <c r="V491" s="92">
        <v>89</v>
      </c>
    </row>
    <row r="492" spans="1:22">
      <c r="A492" s="93" t="s">
        <v>1094</v>
      </c>
      <c r="B492" s="17" t="str">
        <f>VLOOKUP(A492,'Planning Periods'!$E$2:$N$540,10,FALSE)</f>
        <v>01/31/2023 - 01/31/2031</v>
      </c>
      <c r="C492" s="92">
        <v>2014</v>
      </c>
      <c r="D492" s="92" t="str">
        <f t="shared" si="7"/>
        <v>Cupertino 2014</v>
      </c>
      <c r="E492" s="92" t="s">
        <v>1308</v>
      </c>
      <c r="F492" s="366" t="s">
        <v>1308</v>
      </c>
      <c r="G492" s="92" t="s">
        <v>1308</v>
      </c>
      <c r="H492" s="92" t="s">
        <v>1308</v>
      </c>
      <c r="I492" s="91"/>
      <c r="J492" s="92" t="s">
        <v>1308</v>
      </c>
      <c r="K492" s="366" t="s">
        <v>1308</v>
      </c>
      <c r="L492" s="92" t="s">
        <v>1308</v>
      </c>
      <c r="M492" s="92" t="s">
        <v>1308</v>
      </c>
      <c r="N492" s="91"/>
      <c r="O492" s="92" t="s">
        <v>1308</v>
      </c>
      <c r="P492" s="92" t="s">
        <v>1308</v>
      </c>
      <c r="Q492" s="91"/>
      <c r="R492" s="92" t="s">
        <v>1308</v>
      </c>
      <c r="S492" s="92" t="s">
        <v>1308</v>
      </c>
      <c r="T492" s="91" t="s">
        <v>1308</v>
      </c>
      <c r="U492" s="92" t="s">
        <v>1308</v>
      </c>
      <c r="V492" s="92" t="s">
        <v>1308</v>
      </c>
    </row>
    <row r="493" spans="1:22">
      <c r="A493" s="93" t="s">
        <v>1094</v>
      </c>
      <c r="B493" s="17" t="str">
        <f>VLOOKUP(A493,'Planning Periods'!$E$2:$N$540,10,FALSE)</f>
        <v>01/31/2023 - 01/31/2031</v>
      </c>
      <c r="C493" s="92">
        <v>2015</v>
      </c>
      <c r="D493" s="92" t="str">
        <f t="shared" si="7"/>
        <v>Cupertino 2015</v>
      </c>
      <c r="E493" s="92" t="s">
        <v>1308</v>
      </c>
      <c r="F493" s="366" t="s">
        <v>1308</v>
      </c>
      <c r="G493" s="92" t="s">
        <v>1308</v>
      </c>
      <c r="H493" s="92" t="s">
        <v>1308</v>
      </c>
      <c r="I493" s="91"/>
      <c r="J493" s="92" t="s">
        <v>1308</v>
      </c>
      <c r="K493" s="366" t="s">
        <v>1308</v>
      </c>
      <c r="L493" s="92" t="s">
        <v>1308</v>
      </c>
      <c r="M493" s="92" t="s">
        <v>1308</v>
      </c>
      <c r="N493" s="91"/>
      <c r="O493" s="92" t="s">
        <v>1308</v>
      </c>
      <c r="P493" s="92" t="s">
        <v>1308</v>
      </c>
      <c r="Q493" s="91"/>
      <c r="R493" s="92" t="s">
        <v>1308</v>
      </c>
      <c r="S493" s="92" t="s">
        <v>1308</v>
      </c>
      <c r="T493" s="91" t="s">
        <v>1308</v>
      </c>
      <c r="U493" s="92" t="s">
        <v>1308</v>
      </c>
      <c r="V493" s="92" t="s">
        <v>1308</v>
      </c>
    </row>
    <row r="494" spans="1:22">
      <c r="A494" s="93" t="s">
        <v>1094</v>
      </c>
      <c r="B494" s="17" t="str">
        <f>VLOOKUP(A494,'Planning Periods'!$E$2:$N$540,10,FALSE)</f>
        <v>01/31/2023 - 01/31/2031</v>
      </c>
      <c r="C494" s="92">
        <v>2016</v>
      </c>
      <c r="D494" s="92" t="str">
        <f t="shared" si="7"/>
        <v>Cupertino 2016</v>
      </c>
      <c r="E494" s="92" t="s">
        <v>1308</v>
      </c>
      <c r="F494" s="366" t="s">
        <v>1308</v>
      </c>
      <c r="G494" s="92" t="s">
        <v>1308</v>
      </c>
      <c r="H494" s="92" t="s">
        <v>1308</v>
      </c>
      <c r="I494" s="91"/>
      <c r="J494" s="92" t="s">
        <v>1308</v>
      </c>
      <c r="K494" s="366" t="s">
        <v>1308</v>
      </c>
      <c r="L494" s="92" t="s">
        <v>1308</v>
      </c>
      <c r="M494" s="92" t="s">
        <v>1308</v>
      </c>
      <c r="N494" s="91"/>
      <c r="O494" s="92" t="s">
        <v>1308</v>
      </c>
      <c r="P494" s="92" t="s">
        <v>1308</v>
      </c>
      <c r="Q494" s="91"/>
      <c r="R494" s="92" t="s">
        <v>1308</v>
      </c>
      <c r="S494" s="92" t="s">
        <v>1308</v>
      </c>
      <c r="T494" s="91" t="s">
        <v>1308</v>
      </c>
      <c r="U494" s="92" t="s">
        <v>1308</v>
      </c>
      <c r="V494" s="92" t="s">
        <v>1308</v>
      </c>
    </row>
    <row r="495" spans="1:22">
      <c r="A495" s="93" t="s">
        <v>1094</v>
      </c>
      <c r="B495" s="17" t="str">
        <f>VLOOKUP(A495,'Planning Periods'!$E$2:$N$540,10,FALSE)</f>
        <v>01/31/2023 - 01/31/2031</v>
      </c>
      <c r="C495" s="92">
        <v>2017</v>
      </c>
      <c r="D495" s="92" t="str">
        <f t="shared" si="7"/>
        <v>Cupertino 2017</v>
      </c>
      <c r="E495" s="92" t="s">
        <v>1308</v>
      </c>
      <c r="F495" s="366" t="s">
        <v>1308</v>
      </c>
      <c r="G495" s="92" t="s">
        <v>1308</v>
      </c>
      <c r="H495" s="92" t="s">
        <v>1308</v>
      </c>
      <c r="I495" s="91"/>
      <c r="J495" s="92" t="s">
        <v>1308</v>
      </c>
      <c r="K495" s="366" t="s">
        <v>1308</v>
      </c>
      <c r="L495" s="92" t="s">
        <v>1308</v>
      </c>
      <c r="M495" s="92" t="s">
        <v>1308</v>
      </c>
      <c r="N495" s="91"/>
      <c r="O495" s="92" t="s">
        <v>1308</v>
      </c>
      <c r="P495" s="92" t="s">
        <v>1308</v>
      </c>
      <c r="Q495" s="91"/>
      <c r="R495" s="92" t="s">
        <v>1308</v>
      </c>
      <c r="S495" s="92" t="s">
        <v>1308</v>
      </c>
      <c r="T495" s="91" t="s">
        <v>1308</v>
      </c>
      <c r="U495" s="92" t="s">
        <v>1308</v>
      </c>
      <c r="V495" s="92" t="s">
        <v>1308</v>
      </c>
    </row>
    <row r="496" spans="1:22">
      <c r="A496" s="93" t="s">
        <v>997</v>
      </c>
      <c r="B496" s="17"/>
      <c r="C496" s="92">
        <v>2013</v>
      </c>
      <c r="D496" s="92" t="str">
        <f t="shared" si="7"/>
        <v>Cypress 2013</v>
      </c>
      <c r="E496" s="92" t="s">
        <v>1308</v>
      </c>
      <c r="F496" s="366" t="s">
        <v>1308</v>
      </c>
      <c r="G496" s="92" t="s">
        <v>1308</v>
      </c>
      <c r="H496" s="92" t="s">
        <v>1308</v>
      </c>
      <c r="I496" s="91"/>
      <c r="J496" s="92" t="s">
        <v>1308</v>
      </c>
      <c r="K496" s="366" t="s">
        <v>1308</v>
      </c>
      <c r="L496" s="92" t="s">
        <v>1308</v>
      </c>
      <c r="M496" s="92" t="s">
        <v>1308</v>
      </c>
      <c r="N496" s="91"/>
      <c r="O496" s="92" t="s">
        <v>1308</v>
      </c>
      <c r="P496" s="92" t="s">
        <v>1308</v>
      </c>
      <c r="Q496" s="91"/>
      <c r="R496" s="92" t="s">
        <v>1308</v>
      </c>
      <c r="S496" s="92" t="s">
        <v>1308</v>
      </c>
      <c r="T496" s="91" t="s">
        <v>1308</v>
      </c>
      <c r="U496" s="92" t="s">
        <v>1308</v>
      </c>
      <c r="V496" s="92" t="s">
        <v>1308</v>
      </c>
    </row>
    <row r="497" spans="1:22">
      <c r="A497" s="93" t="s">
        <v>997</v>
      </c>
      <c r="B497" s="17" t="str">
        <f>VLOOKUP(A497,'Planning Periods'!$E$2:$N$540,10,FALSE)</f>
        <v>10/15/2021 - 10/15/2029</v>
      </c>
      <c r="C497" s="92">
        <v>2014</v>
      </c>
      <c r="D497" s="92" t="str">
        <f t="shared" si="7"/>
        <v>Cypress 2014</v>
      </c>
      <c r="E497" s="92">
        <v>71</v>
      </c>
      <c r="F497" s="366">
        <v>0</v>
      </c>
      <c r="G497" s="92">
        <v>0</v>
      </c>
      <c r="H497" s="92">
        <v>0</v>
      </c>
      <c r="I497" s="91"/>
      <c r="J497" s="92">
        <v>50</v>
      </c>
      <c r="K497" s="366">
        <v>0</v>
      </c>
      <c r="L497" s="92">
        <v>0</v>
      </c>
      <c r="M497" s="92">
        <v>0</v>
      </c>
      <c r="N497" s="91"/>
      <c r="O497" s="92">
        <v>56</v>
      </c>
      <c r="P497" s="92">
        <v>0</v>
      </c>
      <c r="Q497" s="91"/>
      <c r="R497" s="92">
        <v>131</v>
      </c>
      <c r="S497" s="92">
        <v>39</v>
      </c>
      <c r="T497" s="91">
        <v>0</v>
      </c>
      <c r="U497" s="92">
        <v>308</v>
      </c>
      <c r="V497" s="92">
        <v>39</v>
      </c>
    </row>
    <row r="498" spans="1:22">
      <c r="A498" s="93" t="s">
        <v>997</v>
      </c>
      <c r="B498" s="17" t="str">
        <f>VLOOKUP(A498,'Planning Periods'!$E$2:$N$540,10,FALSE)</f>
        <v>10/15/2021 - 10/15/2029</v>
      </c>
      <c r="C498" s="92">
        <v>2015</v>
      </c>
      <c r="D498" s="92" t="str">
        <f t="shared" si="7"/>
        <v>Cypress 2015</v>
      </c>
      <c r="E498" s="92">
        <v>71</v>
      </c>
      <c r="F498" s="366">
        <v>5</v>
      </c>
      <c r="G498" s="92">
        <v>5</v>
      </c>
      <c r="H498" s="92">
        <v>0</v>
      </c>
      <c r="I498" s="91"/>
      <c r="J498" s="92">
        <v>50</v>
      </c>
      <c r="K498" s="366">
        <v>3</v>
      </c>
      <c r="L498" s="92">
        <v>3</v>
      </c>
      <c r="M498" s="92">
        <v>0</v>
      </c>
      <c r="N498" s="91"/>
      <c r="O498" s="92">
        <v>56</v>
      </c>
      <c r="P498" s="92">
        <v>2</v>
      </c>
      <c r="Q498" s="91"/>
      <c r="R498" s="92">
        <v>131</v>
      </c>
      <c r="S498" s="92">
        <v>5</v>
      </c>
      <c r="T498" s="91">
        <v>0</v>
      </c>
      <c r="U498" s="92">
        <v>308</v>
      </c>
      <c r="V498" s="92">
        <v>15</v>
      </c>
    </row>
    <row r="499" spans="1:22">
      <c r="A499" s="93" t="s">
        <v>997</v>
      </c>
      <c r="B499" s="17" t="str">
        <f>VLOOKUP(A499,'Planning Periods'!$E$2:$N$540,10,FALSE)</f>
        <v>10/15/2021 - 10/15/2029</v>
      </c>
      <c r="C499" s="92">
        <v>2016</v>
      </c>
      <c r="D499" s="92" t="str">
        <f t="shared" si="7"/>
        <v>Cypress 2016</v>
      </c>
      <c r="E499" s="92">
        <v>71</v>
      </c>
      <c r="F499" s="366">
        <v>0</v>
      </c>
      <c r="G499" s="92">
        <v>0</v>
      </c>
      <c r="H499" s="92">
        <v>0</v>
      </c>
      <c r="I499" s="91"/>
      <c r="J499" s="92">
        <v>50</v>
      </c>
      <c r="K499" s="366">
        <v>3</v>
      </c>
      <c r="L499" s="92">
        <v>3</v>
      </c>
      <c r="M499" s="92">
        <v>0</v>
      </c>
      <c r="N499" s="91"/>
      <c r="O499" s="92">
        <v>56</v>
      </c>
      <c r="P499" s="92">
        <v>4</v>
      </c>
      <c r="Q499" s="91"/>
      <c r="R499" s="92">
        <v>131</v>
      </c>
      <c r="S499" s="92">
        <v>132</v>
      </c>
      <c r="T499" s="91">
        <v>0</v>
      </c>
      <c r="U499" s="92">
        <v>308</v>
      </c>
      <c r="V499" s="92">
        <v>139</v>
      </c>
    </row>
    <row r="500" spans="1:22">
      <c r="A500" s="93" t="s">
        <v>997</v>
      </c>
      <c r="B500" s="17" t="str">
        <f>VLOOKUP(A500,'Planning Periods'!$E$2:$N$540,10,FALSE)</f>
        <v>10/15/2021 - 10/15/2029</v>
      </c>
      <c r="C500" s="92">
        <v>2017</v>
      </c>
      <c r="D500" s="92" t="str">
        <f t="shared" si="7"/>
        <v>Cypress 2017</v>
      </c>
      <c r="E500" s="92">
        <v>71</v>
      </c>
      <c r="F500" s="366">
        <v>4</v>
      </c>
      <c r="G500" s="92">
        <v>4</v>
      </c>
      <c r="H500" s="92">
        <v>0</v>
      </c>
      <c r="I500" s="91"/>
      <c r="J500" s="92">
        <v>50</v>
      </c>
      <c r="K500" s="366">
        <v>2</v>
      </c>
      <c r="L500" s="92">
        <v>2</v>
      </c>
      <c r="M500" s="92">
        <v>0</v>
      </c>
      <c r="N500" s="91"/>
      <c r="O500" s="92">
        <v>56</v>
      </c>
      <c r="P500" s="92">
        <v>0</v>
      </c>
      <c r="Q500" s="91"/>
      <c r="R500" s="92">
        <v>131</v>
      </c>
      <c r="S500" s="92">
        <v>144</v>
      </c>
      <c r="T500" s="91">
        <v>0</v>
      </c>
      <c r="U500" s="92">
        <v>308</v>
      </c>
      <c r="V500" s="92">
        <v>150</v>
      </c>
    </row>
    <row r="501" spans="1:22">
      <c r="A501" s="93" t="s">
        <v>1089</v>
      </c>
      <c r="B501" s="17" t="str">
        <f>VLOOKUP(A501,'Planning Periods'!$E$2:$N$540,10,FALSE)</f>
        <v>01/31/2023 - 01/31/2031</v>
      </c>
      <c r="C501" s="92">
        <v>2014</v>
      </c>
      <c r="D501" s="92" t="str">
        <f t="shared" si="7"/>
        <v>Daly City 2014</v>
      </c>
      <c r="E501" s="92">
        <v>400</v>
      </c>
      <c r="F501" s="366">
        <v>0</v>
      </c>
      <c r="G501" s="92">
        <v>0</v>
      </c>
      <c r="H501" s="92">
        <v>0</v>
      </c>
      <c r="I501" s="91"/>
      <c r="J501" s="92">
        <v>188</v>
      </c>
      <c r="K501" s="366">
        <v>0</v>
      </c>
      <c r="L501" s="92">
        <v>0</v>
      </c>
      <c r="M501" s="92">
        <v>0</v>
      </c>
      <c r="N501" s="91"/>
      <c r="O501" s="92">
        <v>221</v>
      </c>
      <c r="P501" s="92">
        <v>10</v>
      </c>
      <c r="Q501" s="91"/>
      <c r="R501" s="92">
        <v>541</v>
      </c>
      <c r="S501" s="92">
        <v>10</v>
      </c>
      <c r="T501" s="91">
        <v>0</v>
      </c>
      <c r="U501" s="92">
        <v>1350</v>
      </c>
      <c r="V501" s="92">
        <v>20</v>
      </c>
    </row>
    <row r="502" spans="1:22">
      <c r="A502" s="93" t="s">
        <v>1089</v>
      </c>
      <c r="B502" s="17" t="str">
        <f>VLOOKUP(A502,'Planning Periods'!$E$2:$N$540,10,FALSE)</f>
        <v>01/31/2023 - 01/31/2031</v>
      </c>
      <c r="C502" s="92">
        <v>2015</v>
      </c>
      <c r="D502" s="92" t="str">
        <f t="shared" si="7"/>
        <v>Daly City 2015</v>
      </c>
      <c r="E502" s="92">
        <v>400</v>
      </c>
      <c r="F502" s="366">
        <v>38</v>
      </c>
      <c r="G502" s="92">
        <v>38</v>
      </c>
      <c r="H502" s="92">
        <v>0</v>
      </c>
      <c r="I502" s="91"/>
      <c r="J502" s="92">
        <v>188</v>
      </c>
      <c r="K502" s="366">
        <v>15</v>
      </c>
      <c r="L502" s="92">
        <v>15</v>
      </c>
      <c r="M502" s="92">
        <v>0</v>
      </c>
      <c r="N502" s="91"/>
      <c r="O502" s="92">
        <v>221</v>
      </c>
      <c r="P502" s="92">
        <v>14</v>
      </c>
      <c r="Q502" s="91"/>
      <c r="R502" s="92">
        <v>541</v>
      </c>
      <c r="S502" s="92">
        <v>89</v>
      </c>
      <c r="T502" s="91">
        <v>0</v>
      </c>
      <c r="U502" s="92">
        <v>1350</v>
      </c>
      <c r="V502" s="92">
        <v>156</v>
      </c>
    </row>
    <row r="503" spans="1:22">
      <c r="A503" s="93" t="s">
        <v>1089</v>
      </c>
      <c r="B503" s="17" t="str">
        <f>VLOOKUP(A503,'Planning Periods'!$E$2:$N$540,10,FALSE)</f>
        <v>01/31/2023 - 01/31/2031</v>
      </c>
      <c r="C503" s="92">
        <v>2016</v>
      </c>
      <c r="D503" s="92" t="str">
        <f t="shared" si="7"/>
        <v>Daly City 2016</v>
      </c>
      <c r="E503" s="92">
        <v>400</v>
      </c>
      <c r="F503" s="366">
        <v>0</v>
      </c>
      <c r="G503" s="92">
        <v>0</v>
      </c>
      <c r="H503" s="92">
        <v>0</v>
      </c>
      <c r="I503" s="91"/>
      <c r="J503" s="92">
        <v>188</v>
      </c>
      <c r="K503" s="366">
        <v>7</v>
      </c>
      <c r="L503" s="92">
        <v>7</v>
      </c>
      <c r="M503" s="92">
        <v>0</v>
      </c>
      <c r="N503" s="91"/>
      <c r="O503" s="92">
        <v>221</v>
      </c>
      <c r="P503" s="92">
        <v>17</v>
      </c>
      <c r="Q503" s="91"/>
      <c r="R503" s="92">
        <v>541</v>
      </c>
      <c r="S503" s="92">
        <v>140</v>
      </c>
      <c r="T503" s="91">
        <v>0</v>
      </c>
      <c r="U503" s="92">
        <v>1350</v>
      </c>
      <c r="V503" s="92">
        <v>164</v>
      </c>
    </row>
    <row r="504" spans="1:22">
      <c r="A504" s="93" t="s">
        <v>1089</v>
      </c>
      <c r="B504" s="17" t="str">
        <f>VLOOKUP(A504,'Planning Periods'!$E$2:$N$540,10,FALSE)</f>
        <v>01/31/2023 - 01/31/2031</v>
      </c>
      <c r="C504" s="92">
        <v>2017</v>
      </c>
      <c r="D504" s="92" t="str">
        <f t="shared" si="7"/>
        <v>Daly City 2017</v>
      </c>
      <c r="E504" s="92">
        <v>400</v>
      </c>
      <c r="F504" s="366">
        <v>21</v>
      </c>
      <c r="G504" s="92">
        <v>21</v>
      </c>
      <c r="H504" s="92">
        <v>0</v>
      </c>
      <c r="I504" s="91"/>
      <c r="J504" s="92">
        <v>188</v>
      </c>
      <c r="K504" s="366">
        <v>200</v>
      </c>
      <c r="L504" s="92">
        <v>183</v>
      </c>
      <c r="M504" s="92">
        <v>17</v>
      </c>
      <c r="N504" s="91"/>
      <c r="O504" s="92">
        <v>221</v>
      </c>
      <c r="P504" s="92">
        <v>18</v>
      </c>
      <c r="Q504" s="91"/>
      <c r="R504" s="92">
        <v>541</v>
      </c>
      <c r="S504" s="92">
        <v>17</v>
      </c>
      <c r="T504" s="91">
        <v>17</v>
      </c>
      <c r="U504" s="92">
        <v>1350</v>
      </c>
      <c r="V504" s="92">
        <v>256</v>
      </c>
    </row>
    <row r="505" spans="1:22">
      <c r="A505" s="93" t="s">
        <v>1000</v>
      </c>
      <c r="B505" s="17"/>
      <c r="C505" s="92">
        <v>2013</v>
      </c>
      <c r="D505" s="92" t="str">
        <f t="shared" si="7"/>
        <v>Dana Point 2013</v>
      </c>
      <c r="E505" s="92" t="s">
        <v>1308</v>
      </c>
      <c r="F505" s="366" t="s">
        <v>1308</v>
      </c>
      <c r="G505" s="92" t="s">
        <v>1308</v>
      </c>
      <c r="H505" s="92" t="s">
        <v>1308</v>
      </c>
      <c r="I505" s="91"/>
      <c r="J505" s="92" t="s">
        <v>1308</v>
      </c>
      <c r="K505" s="366" t="s">
        <v>1308</v>
      </c>
      <c r="L505" s="92" t="s">
        <v>1308</v>
      </c>
      <c r="M505" s="92" t="s">
        <v>1308</v>
      </c>
      <c r="N505" s="91"/>
      <c r="O505" s="92" t="s">
        <v>1308</v>
      </c>
      <c r="P505" s="92" t="s">
        <v>1308</v>
      </c>
      <c r="Q505" s="91"/>
      <c r="R505" s="92" t="s">
        <v>1308</v>
      </c>
      <c r="S505" s="92" t="s">
        <v>1308</v>
      </c>
      <c r="T505" s="91" t="s">
        <v>1308</v>
      </c>
      <c r="U505" s="92" t="s">
        <v>1308</v>
      </c>
      <c r="V505" s="92" t="s">
        <v>1308</v>
      </c>
    </row>
    <row r="506" spans="1:22">
      <c r="A506" s="93" t="s">
        <v>1000</v>
      </c>
      <c r="B506" s="17" t="str">
        <f>VLOOKUP(A506,'Planning Periods'!$E$2:$N$540,10,FALSE)</f>
        <v>10/15/2021 - 10/15/2029</v>
      </c>
      <c r="C506" s="92">
        <v>2014</v>
      </c>
      <c r="D506" s="92" t="str">
        <f t="shared" si="7"/>
        <v>Dana Point 2014</v>
      </c>
      <c r="E506" s="92">
        <v>76</v>
      </c>
      <c r="F506" s="366">
        <v>0</v>
      </c>
      <c r="G506" s="92">
        <v>0</v>
      </c>
      <c r="H506" s="92">
        <v>0</v>
      </c>
      <c r="I506" s="91"/>
      <c r="J506" s="92">
        <v>53</v>
      </c>
      <c r="K506" s="366">
        <v>0</v>
      </c>
      <c r="L506" s="92">
        <v>0</v>
      </c>
      <c r="M506" s="92">
        <v>0</v>
      </c>
      <c r="N506" s="91"/>
      <c r="O506" s="92">
        <v>61</v>
      </c>
      <c r="P506" s="92">
        <v>3</v>
      </c>
      <c r="Q506" s="91"/>
      <c r="R506" s="92">
        <v>137</v>
      </c>
      <c r="S506" s="92">
        <v>12</v>
      </c>
      <c r="T506" s="91">
        <v>0</v>
      </c>
      <c r="U506" s="92">
        <v>327</v>
      </c>
      <c r="V506" s="92">
        <v>15</v>
      </c>
    </row>
    <row r="507" spans="1:22">
      <c r="A507" s="93" t="s">
        <v>1000</v>
      </c>
      <c r="B507" s="17" t="str">
        <f>VLOOKUP(A507,'Planning Periods'!$E$2:$N$540,10,FALSE)</f>
        <v>10/15/2021 - 10/15/2029</v>
      </c>
      <c r="C507" s="92">
        <v>2015</v>
      </c>
      <c r="D507" s="92" t="str">
        <f t="shared" si="7"/>
        <v>Dana Point 2015</v>
      </c>
      <c r="E507" s="92">
        <v>76</v>
      </c>
      <c r="F507" s="366">
        <v>0</v>
      </c>
      <c r="G507" s="92">
        <v>0</v>
      </c>
      <c r="H507" s="92">
        <v>0</v>
      </c>
      <c r="I507" s="91"/>
      <c r="J507" s="92">
        <v>53</v>
      </c>
      <c r="K507" s="366">
        <v>0</v>
      </c>
      <c r="L507" s="92">
        <v>0</v>
      </c>
      <c r="M507" s="92">
        <v>0</v>
      </c>
      <c r="N507" s="91"/>
      <c r="O507" s="92">
        <v>61</v>
      </c>
      <c r="P507" s="92">
        <v>2</v>
      </c>
      <c r="Q507" s="91"/>
      <c r="R507" s="92">
        <v>137</v>
      </c>
      <c r="S507" s="92">
        <v>36</v>
      </c>
      <c r="T507" s="91">
        <v>0</v>
      </c>
      <c r="U507" s="92">
        <v>327</v>
      </c>
      <c r="V507" s="92">
        <v>38</v>
      </c>
    </row>
    <row r="508" spans="1:22">
      <c r="A508" s="93" t="s">
        <v>1000</v>
      </c>
      <c r="B508" s="17" t="str">
        <f>VLOOKUP(A508,'Planning Periods'!$E$2:$N$540,10,FALSE)</f>
        <v>10/15/2021 - 10/15/2029</v>
      </c>
      <c r="C508" s="92">
        <v>2016</v>
      </c>
      <c r="D508" s="92" t="str">
        <f t="shared" si="7"/>
        <v>Dana Point 2016</v>
      </c>
      <c r="E508" s="92">
        <v>76</v>
      </c>
      <c r="F508" s="366">
        <v>0</v>
      </c>
      <c r="G508" s="92">
        <v>0</v>
      </c>
      <c r="H508" s="92">
        <v>0</v>
      </c>
      <c r="I508" s="91"/>
      <c r="J508" s="92">
        <v>53</v>
      </c>
      <c r="K508" s="366">
        <v>0</v>
      </c>
      <c r="L508" s="92">
        <v>0</v>
      </c>
      <c r="M508" s="92">
        <v>0</v>
      </c>
      <c r="N508" s="91"/>
      <c r="O508" s="92">
        <v>61</v>
      </c>
      <c r="P508" s="92">
        <v>4</v>
      </c>
      <c r="Q508" s="91"/>
      <c r="R508" s="92">
        <v>137</v>
      </c>
      <c r="S508" s="92">
        <v>34</v>
      </c>
      <c r="T508" s="91">
        <v>0</v>
      </c>
      <c r="U508" s="92">
        <v>327</v>
      </c>
      <c r="V508" s="92">
        <v>38</v>
      </c>
    </row>
    <row r="509" spans="1:22">
      <c r="A509" s="93" t="s">
        <v>1000</v>
      </c>
      <c r="B509" s="17" t="str">
        <f>VLOOKUP(A509,'Planning Periods'!$E$2:$N$540,10,FALSE)</f>
        <v>10/15/2021 - 10/15/2029</v>
      </c>
      <c r="C509" s="92">
        <v>2017</v>
      </c>
      <c r="D509" s="92" t="str">
        <f t="shared" si="7"/>
        <v>Dana Point 2017</v>
      </c>
      <c r="E509" s="92">
        <v>76</v>
      </c>
      <c r="F509" s="366">
        <v>0</v>
      </c>
      <c r="G509" s="92">
        <v>0</v>
      </c>
      <c r="H509" s="92">
        <v>0</v>
      </c>
      <c r="I509" s="91"/>
      <c r="J509" s="92">
        <v>53</v>
      </c>
      <c r="K509" s="366">
        <v>0</v>
      </c>
      <c r="L509" s="92">
        <v>0</v>
      </c>
      <c r="M509" s="92">
        <v>0</v>
      </c>
      <c r="N509" s="91"/>
      <c r="O509" s="92">
        <v>61</v>
      </c>
      <c r="P509" s="92">
        <v>8</v>
      </c>
      <c r="Q509" s="91"/>
      <c r="R509" s="92">
        <v>137</v>
      </c>
      <c r="S509" s="92">
        <v>60</v>
      </c>
      <c r="T509" s="91">
        <v>0</v>
      </c>
      <c r="U509" s="92">
        <v>327</v>
      </c>
      <c r="V509" s="92">
        <v>68</v>
      </c>
    </row>
    <row r="510" spans="1:22">
      <c r="A510" s="93" t="s">
        <v>1052</v>
      </c>
      <c r="B510" s="17" t="str">
        <f>VLOOKUP(A510,'Planning Periods'!$E$2:$N$540,10,FALSE)</f>
        <v>01/31/2023 - 01/31/2031</v>
      </c>
      <c r="C510" s="92">
        <v>2014</v>
      </c>
      <c r="D510" s="92" t="str">
        <f t="shared" si="7"/>
        <v>Danville 2014</v>
      </c>
      <c r="E510" s="92" t="s">
        <v>1308</v>
      </c>
      <c r="F510" s="366" t="s">
        <v>1308</v>
      </c>
      <c r="G510" s="92" t="s">
        <v>1308</v>
      </c>
      <c r="H510" s="92" t="s">
        <v>1308</v>
      </c>
      <c r="I510" s="91"/>
      <c r="J510" s="92" t="s">
        <v>1308</v>
      </c>
      <c r="K510" s="366" t="s">
        <v>1308</v>
      </c>
      <c r="L510" s="92" t="s">
        <v>1308</v>
      </c>
      <c r="M510" s="92" t="s">
        <v>1308</v>
      </c>
      <c r="N510" s="91"/>
      <c r="O510" s="92" t="s">
        <v>1308</v>
      </c>
      <c r="P510" s="92" t="s">
        <v>1308</v>
      </c>
      <c r="Q510" s="91"/>
      <c r="R510" s="92" t="s">
        <v>1308</v>
      </c>
      <c r="S510" s="92" t="s">
        <v>1308</v>
      </c>
      <c r="T510" s="91" t="s">
        <v>1308</v>
      </c>
      <c r="U510" s="92" t="s">
        <v>1308</v>
      </c>
      <c r="V510" s="92" t="s">
        <v>1308</v>
      </c>
    </row>
    <row r="511" spans="1:22">
      <c r="A511" s="93" t="s">
        <v>1052</v>
      </c>
      <c r="B511" s="17" t="str">
        <f>VLOOKUP(A511,'Planning Periods'!$E$2:$N$540,10,FALSE)</f>
        <v>01/31/2023 - 01/31/2031</v>
      </c>
      <c r="C511" s="92">
        <v>2015</v>
      </c>
      <c r="D511" s="92" t="str">
        <f t="shared" si="7"/>
        <v>Danville 2015</v>
      </c>
      <c r="E511" s="92">
        <v>196</v>
      </c>
      <c r="F511" s="366">
        <v>0</v>
      </c>
      <c r="G511" s="92">
        <v>0</v>
      </c>
      <c r="H511" s="92">
        <v>0</v>
      </c>
      <c r="I511" s="91"/>
      <c r="J511" s="92">
        <v>111</v>
      </c>
      <c r="K511" s="366">
        <v>1</v>
      </c>
      <c r="L511" s="92">
        <v>0</v>
      </c>
      <c r="M511" s="92">
        <v>1</v>
      </c>
      <c r="N511" s="91"/>
      <c r="O511" s="92">
        <v>124</v>
      </c>
      <c r="P511" s="92">
        <v>13</v>
      </c>
      <c r="Q511" s="91"/>
      <c r="R511" s="92">
        <v>126</v>
      </c>
      <c r="S511" s="92">
        <v>87</v>
      </c>
      <c r="T511" s="91">
        <v>1</v>
      </c>
      <c r="U511" s="92">
        <v>557</v>
      </c>
      <c r="V511" s="92">
        <v>101</v>
      </c>
    </row>
    <row r="512" spans="1:22">
      <c r="A512" s="93" t="s">
        <v>1052</v>
      </c>
      <c r="B512" s="17" t="str">
        <f>VLOOKUP(A512,'Planning Periods'!$E$2:$N$540,10,FALSE)</f>
        <v>01/31/2023 - 01/31/2031</v>
      </c>
      <c r="C512" s="92">
        <v>2016</v>
      </c>
      <c r="D512" s="92" t="str">
        <f t="shared" si="7"/>
        <v>Danville 2016</v>
      </c>
      <c r="E512" s="92">
        <v>196</v>
      </c>
      <c r="F512" s="366">
        <v>0</v>
      </c>
      <c r="G512" s="92">
        <v>0</v>
      </c>
      <c r="H512" s="92">
        <v>0</v>
      </c>
      <c r="I512" s="91"/>
      <c r="J512" s="92">
        <v>111</v>
      </c>
      <c r="K512" s="366">
        <v>2</v>
      </c>
      <c r="L512" s="92">
        <v>2</v>
      </c>
      <c r="M512" s="92">
        <v>0</v>
      </c>
      <c r="N512" s="91"/>
      <c r="O512" s="92">
        <v>124</v>
      </c>
      <c r="P512" s="92">
        <v>4</v>
      </c>
      <c r="Q512" s="91"/>
      <c r="R512" s="92">
        <v>126</v>
      </c>
      <c r="S512" s="92">
        <v>50</v>
      </c>
      <c r="T512" s="91">
        <v>0</v>
      </c>
      <c r="U512" s="92">
        <v>557</v>
      </c>
      <c r="V512" s="92">
        <v>56</v>
      </c>
    </row>
    <row r="513" spans="1:22">
      <c r="A513" s="93" t="s">
        <v>1052</v>
      </c>
      <c r="B513" s="17" t="str">
        <f>VLOOKUP(A513,'Planning Periods'!$E$2:$N$540,10,FALSE)</f>
        <v>01/31/2023 - 01/31/2031</v>
      </c>
      <c r="C513" s="92">
        <v>2017</v>
      </c>
      <c r="D513" s="92" t="str">
        <f t="shared" si="7"/>
        <v>Danville 2017</v>
      </c>
      <c r="E513" s="92">
        <v>196</v>
      </c>
      <c r="F513" s="366">
        <v>0</v>
      </c>
      <c r="G513" s="92">
        <v>0</v>
      </c>
      <c r="H513" s="92">
        <v>0</v>
      </c>
      <c r="I513" s="91"/>
      <c r="J513" s="92">
        <v>111</v>
      </c>
      <c r="K513" s="366">
        <v>5</v>
      </c>
      <c r="L513" s="92">
        <v>0</v>
      </c>
      <c r="M513" s="92">
        <v>5</v>
      </c>
      <c r="N513" s="91"/>
      <c r="O513" s="92">
        <v>124</v>
      </c>
      <c r="P513" s="92">
        <v>7</v>
      </c>
      <c r="Q513" s="91"/>
      <c r="R513" s="92">
        <v>126</v>
      </c>
      <c r="S513" s="92">
        <v>36</v>
      </c>
      <c r="T513" s="91">
        <v>5</v>
      </c>
      <c r="U513" s="92">
        <v>557</v>
      </c>
      <c r="V513" s="92">
        <v>48</v>
      </c>
    </row>
    <row r="514" spans="1:22">
      <c r="A514" s="93" t="s">
        <v>850</v>
      </c>
      <c r="B514" s="17" t="str">
        <f>VLOOKUP(A514,'Planning Periods'!$E$2:$N$540,10,FALSE)</f>
        <v>05/15/2021 - 05/15/2029</v>
      </c>
      <c r="C514" s="92">
        <v>2013</v>
      </c>
      <c r="D514" s="92" t="str">
        <f t="shared" si="7"/>
        <v>Davis 2013</v>
      </c>
      <c r="E514" s="92">
        <v>248</v>
      </c>
      <c r="F514" s="366">
        <v>0</v>
      </c>
      <c r="G514" s="92">
        <v>0</v>
      </c>
      <c r="H514" s="92">
        <v>0</v>
      </c>
      <c r="I514" s="91"/>
      <c r="J514" s="92">
        <v>174</v>
      </c>
      <c r="K514" s="366">
        <v>3</v>
      </c>
      <c r="L514" s="92">
        <v>0</v>
      </c>
      <c r="M514" s="92">
        <v>3</v>
      </c>
      <c r="N514" s="91"/>
      <c r="O514" s="92">
        <v>198</v>
      </c>
      <c r="P514" s="92">
        <v>13</v>
      </c>
      <c r="Q514" s="91"/>
      <c r="R514" s="92">
        <v>446</v>
      </c>
      <c r="S514" s="92">
        <v>38</v>
      </c>
      <c r="T514" s="91">
        <v>3</v>
      </c>
      <c r="U514" s="92">
        <v>1066</v>
      </c>
      <c r="V514" s="92">
        <v>54</v>
      </c>
    </row>
    <row r="515" spans="1:22">
      <c r="A515" s="93" t="s">
        <v>850</v>
      </c>
      <c r="B515" s="17" t="str">
        <f>VLOOKUP(A515,'Planning Periods'!$E$2:$N$540,10,FALSE)</f>
        <v>05/15/2021 - 05/15/2029</v>
      </c>
      <c r="C515" s="92">
        <v>2014</v>
      </c>
      <c r="D515" s="92" t="str">
        <f t="shared" si="7"/>
        <v>Davis 2014</v>
      </c>
      <c r="E515" s="92">
        <v>248</v>
      </c>
      <c r="F515" s="366">
        <v>0</v>
      </c>
      <c r="G515" s="92">
        <v>0</v>
      </c>
      <c r="H515" s="92">
        <v>0</v>
      </c>
      <c r="I515" s="91"/>
      <c r="J515" s="92">
        <v>174</v>
      </c>
      <c r="K515" s="366">
        <v>2</v>
      </c>
      <c r="L515" s="92">
        <v>0</v>
      </c>
      <c r="M515" s="92">
        <v>2</v>
      </c>
      <c r="N515" s="91"/>
      <c r="O515" s="92">
        <v>198</v>
      </c>
      <c r="P515" s="92">
        <v>5</v>
      </c>
      <c r="Q515" s="91"/>
      <c r="R515" s="92">
        <v>446</v>
      </c>
      <c r="S515" s="92">
        <v>6</v>
      </c>
      <c r="T515" s="91">
        <v>2</v>
      </c>
      <c r="U515" s="92">
        <v>1066</v>
      </c>
      <c r="V515" s="92">
        <v>13</v>
      </c>
    </row>
    <row r="516" spans="1:22">
      <c r="A516" s="93" t="s">
        <v>850</v>
      </c>
      <c r="B516" s="17" t="str">
        <f>VLOOKUP(A516,'Planning Periods'!$E$2:$N$540,10,FALSE)</f>
        <v>05/15/2021 - 05/15/2029</v>
      </c>
      <c r="C516" s="92">
        <v>2015</v>
      </c>
      <c r="D516" s="92" t="str">
        <f t="shared" si="7"/>
        <v>Davis 2015</v>
      </c>
      <c r="E516" s="92">
        <v>248</v>
      </c>
      <c r="F516" s="366">
        <v>0</v>
      </c>
      <c r="G516" s="92">
        <v>0</v>
      </c>
      <c r="H516" s="92">
        <v>0</v>
      </c>
      <c r="I516" s="91"/>
      <c r="J516" s="92">
        <v>174</v>
      </c>
      <c r="K516" s="366">
        <v>8</v>
      </c>
      <c r="L516" s="92">
        <v>0</v>
      </c>
      <c r="M516" s="92">
        <v>8</v>
      </c>
      <c r="N516" s="91"/>
      <c r="O516" s="92">
        <v>198</v>
      </c>
      <c r="P516" s="92">
        <v>3</v>
      </c>
      <c r="Q516" s="91"/>
      <c r="R516" s="92">
        <v>446</v>
      </c>
      <c r="S516" s="92">
        <v>94</v>
      </c>
      <c r="T516" s="91">
        <v>8</v>
      </c>
      <c r="U516" s="92">
        <v>1066</v>
      </c>
      <c r="V516" s="92">
        <v>105</v>
      </c>
    </row>
    <row r="517" spans="1:22">
      <c r="A517" s="93" t="s">
        <v>850</v>
      </c>
      <c r="B517" s="17" t="str">
        <f>VLOOKUP(A517,'Planning Periods'!$E$2:$N$540,10,FALSE)</f>
        <v>05/15/2021 - 05/15/2029</v>
      </c>
      <c r="C517" s="92">
        <v>2016</v>
      </c>
      <c r="D517" s="92" t="str">
        <f t="shared" si="7"/>
        <v>Davis 2016</v>
      </c>
      <c r="E517" s="92">
        <v>248</v>
      </c>
      <c r="F517" s="366">
        <v>42</v>
      </c>
      <c r="G517" s="92">
        <v>42</v>
      </c>
      <c r="H517" s="92">
        <v>0</v>
      </c>
      <c r="I517" s="91"/>
      <c r="J517" s="92">
        <v>174</v>
      </c>
      <c r="K517" s="366">
        <v>27</v>
      </c>
      <c r="L517" s="92">
        <v>19</v>
      </c>
      <c r="M517" s="92">
        <v>8</v>
      </c>
      <c r="N517" s="91"/>
      <c r="O517" s="92">
        <v>198</v>
      </c>
      <c r="P517" s="92">
        <v>16</v>
      </c>
      <c r="Q517" s="91"/>
      <c r="R517" s="92">
        <v>446</v>
      </c>
      <c r="S517" s="92">
        <v>183</v>
      </c>
      <c r="T517" s="91">
        <v>8</v>
      </c>
      <c r="U517" s="92">
        <v>1066</v>
      </c>
      <c r="V517" s="92">
        <v>268</v>
      </c>
    </row>
    <row r="518" spans="1:22">
      <c r="A518" s="93" t="s">
        <v>850</v>
      </c>
      <c r="B518" s="17" t="str">
        <f>VLOOKUP(A518,'Planning Periods'!$E$2:$N$540,10,FALSE)</f>
        <v>05/15/2021 - 05/15/2029</v>
      </c>
      <c r="C518" s="92">
        <v>2017</v>
      </c>
      <c r="D518" s="92" t="str">
        <f t="shared" si="7"/>
        <v>Davis 2017</v>
      </c>
      <c r="E518" s="92">
        <v>248</v>
      </c>
      <c r="F518" s="366">
        <v>1</v>
      </c>
      <c r="G518" s="92">
        <v>1</v>
      </c>
      <c r="H518" s="92">
        <v>0</v>
      </c>
      <c r="I518" s="91"/>
      <c r="J518" s="92">
        <v>174</v>
      </c>
      <c r="K518" s="366">
        <v>10</v>
      </c>
      <c r="L518" s="92">
        <v>10</v>
      </c>
      <c r="M518" s="92">
        <v>0</v>
      </c>
      <c r="N518" s="91"/>
      <c r="O518" s="92">
        <v>198</v>
      </c>
      <c r="P518" s="92">
        <v>15</v>
      </c>
      <c r="Q518" s="91"/>
      <c r="R518" s="92">
        <v>446</v>
      </c>
      <c r="S518" s="92">
        <v>188</v>
      </c>
      <c r="T518" s="91">
        <v>0</v>
      </c>
      <c r="U518" s="92">
        <v>1066</v>
      </c>
      <c r="V518" s="92">
        <v>214</v>
      </c>
    </row>
    <row r="519" spans="1:22">
      <c r="A519" s="93" t="s">
        <v>995</v>
      </c>
      <c r="B519" s="17" t="str">
        <f>VLOOKUP(A519,'Planning Periods'!$E$2:$N$540,10,FALSE)</f>
        <v>04/30/2021 - 04/30/2029</v>
      </c>
      <c r="C519" s="92">
        <v>2013</v>
      </c>
      <c r="D519" s="92" t="str">
        <f t="shared" si="7"/>
        <v>Del Mar 2013</v>
      </c>
      <c r="E519" s="92">
        <v>7</v>
      </c>
      <c r="F519" s="366">
        <v>0</v>
      </c>
      <c r="G519" s="92">
        <v>0</v>
      </c>
      <c r="H519" s="92">
        <v>0</v>
      </c>
      <c r="I519" s="91"/>
      <c r="J519" s="92">
        <v>5</v>
      </c>
      <c r="K519" s="366">
        <v>0</v>
      </c>
      <c r="L519" s="92">
        <v>0</v>
      </c>
      <c r="M519" s="92">
        <v>0</v>
      </c>
      <c r="N519" s="91"/>
      <c r="O519" s="92">
        <v>15</v>
      </c>
      <c r="P519" s="92">
        <v>0</v>
      </c>
      <c r="Q519" s="91"/>
      <c r="R519" s="92">
        <v>34</v>
      </c>
      <c r="S519" s="92">
        <v>7</v>
      </c>
      <c r="T519" s="91">
        <v>0</v>
      </c>
      <c r="U519" s="92">
        <v>61</v>
      </c>
      <c r="V519" s="92">
        <v>7</v>
      </c>
    </row>
    <row r="520" spans="1:22">
      <c r="A520" s="93" t="s">
        <v>995</v>
      </c>
      <c r="B520" s="17" t="str">
        <f>VLOOKUP(A520,'Planning Periods'!$E$2:$N$540,10,FALSE)</f>
        <v>04/30/2021 - 04/30/2029</v>
      </c>
      <c r="C520" s="92">
        <v>2014</v>
      </c>
      <c r="D520" s="92" t="str">
        <f t="shared" si="7"/>
        <v>Del Mar 2014</v>
      </c>
      <c r="E520" s="92">
        <v>7</v>
      </c>
      <c r="F520" s="366">
        <v>0</v>
      </c>
      <c r="G520" s="92">
        <v>0</v>
      </c>
      <c r="H520" s="92">
        <v>0</v>
      </c>
      <c r="I520" s="91"/>
      <c r="J520" s="92">
        <v>5</v>
      </c>
      <c r="K520" s="366">
        <v>0</v>
      </c>
      <c r="L520" s="92">
        <v>0</v>
      </c>
      <c r="M520" s="92">
        <v>0</v>
      </c>
      <c r="N520" s="91"/>
      <c r="O520" s="92">
        <v>15</v>
      </c>
      <c r="P520" s="92">
        <v>0</v>
      </c>
      <c r="Q520" s="91"/>
      <c r="R520" s="92">
        <v>34</v>
      </c>
      <c r="S520" s="92">
        <v>3</v>
      </c>
      <c r="T520" s="91">
        <v>0</v>
      </c>
      <c r="U520" s="92">
        <v>61</v>
      </c>
      <c r="V520" s="92">
        <v>3</v>
      </c>
    </row>
    <row r="521" spans="1:22">
      <c r="A521" s="93" t="s">
        <v>995</v>
      </c>
      <c r="B521" s="17" t="str">
        <f>VLOOKUP(A521,'Planning Periods'!$E$2:$N$540,10,FALSE)</f>
        <v>04/30/2021 - 04/30/2029</v>
      </c>
      <c r="C521" s="92">
        <v>2015</v>
      </c>
      <c r="D521" s="92" t="str">
        <f t="shared" si="7"/>
        <v>Del Mar 2015</v>
      </c>
      <c r="E521" s="92">
        <v>7</v>
      </c>
      <c r="F521" s="366">
        <v>0</v>
      </c>
      <c r="G521" s="92">
        <v>0</v>
      </c>
      <c r="H521" s="92">
        <v>0</v>
      </c>
      <c r="I521" s="91"/>
      <c r="J521" s="92">
        <v>5</v>
      </c>
      <c r="K521" s="366">
        <v>0</v>
      </c>
      <c r="L521" s="92">
        <v>0</v>
      </c>
      <c r="M521" s="92">
        <v>0</v>
      </c>
      <c r="N521" s="91"/>
      <c r="O521" s="92">
        <v>15</v>
      </c>
      <c r="P521" s="92">
        <v>0</v>
      </c>
      <c r="Q521" s="91"/>
      <c r="R521" s="92">
        <v>34</v>
      </c>
      <c r="S521" s="92">
        <v>4</v>
      </c>
      <c r="T521" s="91">
        <v>0</v>
      </c>
      <c r="U521" s="92">
        <v>61</v>
      </c>
      <c r="V521" s="92">
        <v>4</v>
      </c>
    </row>
    <row r="522" spans="1:22">
      <c r="A522" s="93" t="s">
        <v>995</v>
      </c>
      <c r="B522" s="17" t="str">
        <f>VLOOKUP(A522,'Planning Periods'!$E$2:$N$540,10,FALSE)</f>
        <v>04/30/2021 - 04/30/2029</v>
      </c>
      <c r="C522" s="92">
        <v>2016</v>
      </c>
      <c r="D522" s="92" t="str">
        <f t="shared" si="7"/>
        <v>Del Mar 2016</v>
      </c>
      <c r="E522" s="92">
        <v>7</v>
      </c>
      <c r="F522" s="366">
        <v>0</v>
      </c>
      <c r="G522" s="92">
        <v>0</v>
      </c>
      <c r="H522" s="92">
        <v>0</v>
      </c>
      <c r="I522" s="91"/>
      <c r="J522" s="92">
        <v>5</v>
      </c>
      <c r="K522" s="366">
        <v>0</v>
      </c>
      <c r="L522" s="92">
        <v>0</v>
      </c>
      <c r="M522" s="92">
        <v>0</v>
      </c>
      <c r="N522" s="91"/>
      <c r="O522" s="92">
        <v>15</v>
      </c>
      <c r="P522" s="92">
        <v>0</v>
      </c>
      <c r="Q522" s="91"/>
      <c r="R522" s="92">
        <v>34</v>
      </c>
      <c r="S522" s="92">
        <v>11</v>
      </c>
      <c r="T522" s="91">
        <v>0</v>
      </c>
      <c r="U522" s="92">
        <v>61</v>
      </c>
      <c r="V522" s="92">
        <v>11</v>
      </c>
    </row>
    <row r="523" spans="1:22">
      <c r="A523" s="93" t="s">
        <v>995</v>
      </c>
      <c r="B523" s="17" t="str">
        <f>VLOOKUP(A523,'Planning Periods'!$E$2:$N$540,10,FALSE)</f>
        <v>04/30/2021 - 04/30/2029</v>
      </c>
      <c r="C523" s="92">
        <v>2017</v>
      </c>
      <c r="D523" s="92" t="str">
        <f t="shared" si="7"/>
        <v>Del Mar 2017</v>
      </c>
      <c r="E523" s="92">
        <v>7</v>
      </c>
      <c r="F523" s="366">
        <v>0</v>
      </c>
      <c r="G523" s="92">
        <v>0</v>
      </c>
      <c r="H523" s="92">
        <v>0</v>
      </c>
      <c r="I523" s="91"/>
      <c r="J523" s="92">
        <v>5</v>
      </c>
      <c r="K523" s="366">
        <v>0</v>
      </c>
      <c r="L523" s="92">
        <v>0</v>
      </c>
      <c r="M523" s="92">
        <v>0</v>
      </c>
      <c r="N523" s="91"/>
      <c r="O523" s="92">
        <v>15</v>
      </c>
      <c r="P523" s="92">
        <v>0</v>
      </c>
      <c r="Q523" s="91"/>
      <c r="R523" s="92">
        <v>34</v>
      </c>
      <c r="S523" s="92">
        <v>7</v>
      </c>
      <c r="T523" s="91">
        <v>0</v>
      </c>
      <c r="U523" s="92">
        <v>61</v>
      </c>
      <c r="V523" s="92">
        <v>7</v>
      </c>
    </row>
    <row r="524" spans="1:22">
      <c r="A524" s="93" t="s">
        <v>991</v>
      </c>
      <c r="B524" s="17" t="str">
        <f>VLOOKUP(A524,'Planning Periods'!$E$2:$N$540,10,FALSE)</f>
        <v>09/15/2022 - 09/15/2030</v>
      </c>
      <c r="C524" s="92">
        <v>2014</v>
      </c>
      <c r="D524" s="92" t="str">
        <f t="shared" si="7"/>
        <v>Del Norte County - Unincorporated 2014</v>
      </c>
      <c r="E524" s="92">
        <v>60</v>
      </c>
      <c r="F524" s="366">
        <v>3</v>
      </c>
      <c r="G524" s="92">
        <v>0</v>
      </c>
      <c r="H524" s="92">
        <v>3</v>
      </c>
      <c r="I524" s="91"/>
      <c r="J524" s="92">
        <v>37</v>
      </c>
      <c r="K524" s="366">
        <v>1</v>
      </c>
      <c r="L524" s="92">
        <v>1</v>
      </c>
      <c r="M524" s="92">
        <v>0</v>
      </c>
      <c r="N524" s="91"/>
      <c r="O524" s="92">
        <v>30</v>
      </c>
      <c r="P524" s="92">
        <v>3</v>
      </c>
      <c r="Q524" s="91"/>
      <c r="R524" s="92">
        <v>106</v>
      </c>
      <c r="S524" s="92">
        <v>4</v>
      </c>
      <c r="T524" s="91">
        <v>0</v>
      </c>
      <c r="U524" s="92">
        <v>233</v>
      </c>
      <c r="V524" s="92">
        <v>11</v>
      </c>
    </row>
    <row r="525" spans="1:22">
      <c r="A525" s="93" t="s">
        <v>991</v>
      </c>
      <c r="B525" s="17" t="str">
        <f>VLOOKUP(A525,'Planning Periods'!$E$2:$N$540,10,FALSE)</f>
        <v>09/15/2022 - 09/15/2030</v>
      </c>
      <c r="C525" s="92">
        <v>2015</v>
      </c>
      <c r="D525" s="92" t="str">
        <f t="shared" si="7"/>
        <v>Del Norte County - Unincorporated 2015</v>
      </c>
      <c r="E525" s="92">
        <v>60</v>
      </c>
      <c r="F525" s="366">
        <v>4</v>
      </c>
      <c r="G525" s="92">
        <v>0</v>
      </c>
      <c r="H525" s="92">
        <v>4</v>
      </c>
      <c r="I525" s="91"/>
      <c r="J525" s="92">
        <v>37</v>
      </c>
      <c r="K525" s="366">
        <v>4</v>
      </c>
      <c r="L525" s="92">
        <v>0</v>
      </c>
      <c r="M525" s="92">
        <v>4</v>
      </c>
      <c r="N525" s="91"/>
      <c r="O525" s="92">
        <v>30</v>
      </c>
      <c r="P525" s="92">
        <v>4</v>
      </c>
      <c r="Q525" s="91"/>
      <c r="R525" s="92">
        <v>106</v>
      </c>
      <c r="S525" s="92">
        <v>17</v>
      </c>
      <c r="T525" s="91">
        <v>4</v>
      </c>
      <c r="U525" s="92">
        <v>233</v>
      </c>
      <c r="V525" s="92">
        <v>29</v>
      </c>
    </row>
    <row r="526" spans="1:22">
      <c r="A526" s="93" t="s">
        <v>991</v>
      </c>
      <c r="B526" s="17" t="str">
        <f>VLOOKUP(A526,'Planning Periods'!$E$2:$N$540,10,FALSE)</f>
        <v>09/15/2022 - 09/15/2030</v>
      </c>
      <c r="C526" s="92">
        <v>2016</v>
      </c>
      <c r="D526" s="92" t="str">
        <f t="shared" si="7"/>
        <v>Del Norte County - Unincorporated 2016</v>
      </c>
      <c r="E526" s="92">
        <v>60</v>
      </c>
      <c r="F526" s="366">
        <v>3</v>
      </c>
      <c r="G526" s="92">
        <v>0</v>
      </c>
      <c r="H526" s="92">
        <v>3</v>
      </c>
      <c r="I526" s="91"/>
      <c r="J526" s="92">
        <v>37</v>
      </c>
      <c r="K526" s="366">
        <v>0</v>
      </c>
      <c r="L526" s="92">
        <v>0</v>
      </c>
      <c r="M526" s="92">
        <v>0</v>
      </c>
      <c r="N526" s="91"/>
      <c r="O526" s="92">
        <v>30</v>
      </c>
      <c r="P526" s="92">
        <v>4</v>
      </c>
      <c r="Q526" s="91"/>
      <c r="R526" s="92">
        <v>106</v>
      </c>
      <c r="S526" s="92">
        <v>17</v>
      </c>
      <c r="T526" s="91">
        <v>0</v>
      </c>
      <c r="U526" s="92">
        <v>233</v>
      </c>
      <c r="V526" s="92">
        <v>24</v>
      </c>
    </row>
    <row r="527" spans="1:22">
      <c r="A527" s="93" t="s">
        <v>991</v>
      </c>
      <c r="B527" s="17" t="str">
        <f>VLOOKUP(A527,'Planning Periods'!$E$2:$N$540,10,FALSE)</f>
        <v>09/15/2022 - 09/15/2030</v>
      </c>
      <c r="C527" s="92">
        <v>2017</v>
      </c>
      <c r="D527" s="92" t="str">
        <f t="shared" si="7"/>
        <v>Del Norte County - Unincorporated 2017</v>
      </c>
      <c r="E527" s="92">
        <v>60</v>
      </c>
      <c r="F527" s="366">
        <v>9</v>
      </c>
      <c r="G527" s="92">
        <v>0</v>
      </c>
      <c r="H527" s="92">
        <v>9</v>
      </c>
      <c r="I527" s="91"/>
      <c r="J527" s="92">
        <v>37</v>
      </c>
      <c r="K527" s="366">
        <v>8</v>
      </c>
      <c r="L527" s="92">
        <v>0</v>
      </c>
      <c r="M527" s="92">
        <v>8</v>
      </c>
      <c r="N527" s="91"/>
      <c r="O527" s="92">
        <v>30</v>
      </c>
      <c r="P527" s="92">
        <v>3</v>
      </c>
      <c r="Q527" s="91"/>
      <c r="R527" s="92">
        <v>106</v>
      </c>
      <c r="S527" s="92">
        <v>14</v>
      </c>
      <c r="T527" s="91">
        <v>8</v>
      </c>
      <c r="U527" s="92">
        <v>233</v>
      </c>
      <c r="V527" s="92">
        <v>34</v>
      </c>
    </row>
    <row r="528" spans="1:22">
      <c r="A528" t="s">
        <v>1047</v>
      </c>
      <c r="B528" s="17" t="str">
        <f>VLOOKUP(A528,'Planning Periods'!$E$2:$N$540,10,FALSE)</f>
        <v>12/31/2015 - 12/31/2023</v>
      </c>
      <c r="C528" s="92">
        <v>2014</v>
      </c>
      <c r="D528" s="92" t="str">
        <f t="shared" si="7"/>
        <v>Del Rey Oaks 2014</v>
      </c>
      <c r="E528" s="366" t="s">
        <v>1308</v>
      </c>
      <c r="F528" s="366" t="s">
        <v>1308</v>
      </c>
      <c r="G528" s="366" t="s">
        <v>1308</v>
      </c>
      <c r="H528" s="366" t="s">
        <v>1308</v>
      </c>
      <c r="I528" s="366">
        <v>0</v>
      </c>
      <c r="J528" s="366" t="s">
        <v>1308</v>
      </c>
      <c r="K528" s="366" t="s">
        <v>1308</v>
      </c>
      <c r="L528" s="366" t="s">
        <v>1308</v>
      </c>
      <c r="M528" s="366" t="s">
        <v>1308</v>
      </c>
      <c r="N528" s="366">
        <v>0</v>
      </c>
      <c r="O528" s="366" t="s">
        <v>1308</v>
      </c>
      <c r="P528" s="366" t="s">
        <v>1308</v>
      </c>
      <c r="Q528" s="366"/>
      <c r="R528" s="366" t="s">
        <v>1308</v>
      </c>
      <c r="S528" s="366" t="s">
        <v>1308</v>
      </c>
      <c r="T528" s="366" t="s">
        <v>1308</v>
      </c>
      <c r="U528" s="366" t="s">
        <v>1308</v>
      </c>
      <c r="V528" s="366" t="s">
        <v>1308</v>
      </c>
    </row>
    <row r="529" spans="1:22">
      <c r="A529" t="s">
        <v>1047</v>
      </c>
      <c r="B529" s="17" t="str">
        <f>VLOOKUP(A529,'Planning Periods'!$E$2:$N$540,10,FALSE)</f>
        <v>12/31/2015 - 12/31/2023</v>
      </c>
      <c r="C529" s="92">
        <v>2015</v>
      </c>
      <c r="D529" s="92" t="str">
        <f t="shared" si="7"/>
        <v>Del Rey Oaks 2015</v>
      </c>
      <c r="E529" t="s">
        <v>1308</v>
      </c>
      <c r="F529" t="s">
        <v>1308</v>
      </c>
      <c r="G529" t="s">
        <v>1308</v>
      </c>
      <c r="H529" t="s">
        <v>1308</v>
      </c>
      <c r="J529" t="s">
        <v>1308</v>
      </c>
      <c r="K529" t="s">
        <v>1308</v>
      </c>
      <c r="L529" t="s">
        <v>1308</v>
      </c>
      <c r="M529" t="s">
        <v>1308</v>
      </c>
      <c r="O529" t="s">
        <v>1308</v>
      </c>
      <c r="P529" t="s">
        <v>1308</v>
      </c>
      <c r="R529" t="s">
        <v>1308</v>
      </c>
      <c r="S529" t="s">
        <v>1308</v>
      </c>
      <c r="T529" t="s">
        <v>1308</v>
      </c>
      <c r="U529" t="s">
        <v>1308</v>
      </c>
      <c r="V529" t="s">
        <v>1308</v>
      </c>
    </row>
    <row r="530" spans="1:22">
      <c r="A530" t="s">
        <v>1047</v>
      </c>
      <c r="B530" s="17" t="str">
        <f>VLOOKUP(A530,'Planning Periods'!$E$2:$N$540,10,FALSE)</f>
        <v>12/31/2015 - 12/31/2023</v>
      </c>
      <c r="C530" s="92">
        <v>2016</v>
      </c>
      <c r="D530" s="92" t="str">
        <f t="shared" si="7"/>
        <v>Del Rey Oaks 2016</v>
      </c>
      <c r="E530" t="s">
        <v>1308</v>
      </c>
      <c r="F530" t="s">
        <v>1308</v>
      </c>
      <c r="G530" t="s">
        <v>1308</v>
      </c>
      <c r="H530" t="s">
        <v>1308</v>
      </c>
      <c r="J530" t="s">
        <v>1308</v>
      </c>
      <c r="K530" t="s">
        <v>1308</v>
      </c>
      <c r="L530" t="s">
        <v>1308</v>
      </c>
      <c r="M530" t="s">
        <v>1308</v>
      </c>
      <c r="O530" t="s">
        <v>1308</v>
      </c>
      <c r="P530" t="s">
        <v>1308</v>
      </c>
      <c r="R530" t="s">
        <v>1308</v>
      </c>
      <c r="S530" t="s">
        <v>1308</v>
      </c>
      <c r="T530" t="s">
        <v>1308</v>
      </c>
      <c r="U530" t="s">
        <v>1308</v>
      </c>
      <c r="V530" t="s">
        <v>1308</v>
      </c>
    </row>
    <row r="531" spans="1:22">
      <c r="A531" t="s">
        <v>1047</v>
      </c>
      <c r="B531" s="17" t="str">
        <f>VLOOKUP(A531,'Planning Periods'!$E$2:$N$540,10,FALSE)</f>
        <v>12/31/2015 - 12/31/2023</v>
      </c>
      <c r="C531" s="92">
        <v>2017</v>
      </c>
      <c r="D531" s="92" t="str">
        <f t="shared" si="7"/>
        <v>Del Rey Oaks 2017</v>
      </c>
      <c r="E531" t="s">
        <v>1308</v>
      </c>
      <c r="F531" t="s">
        <v>1308</v>
      </c>
      <c r="G531" t="s">
        <v>1308</v>
      </c>
      <c r="H531" t="s">
        <v>1308</v>
      </c>
      <c r="J531" t="s">
        <v>1308</v>
      </c>
      <c r="K531" t="s">
        <v>1308</v>
      </c>
      <c r="L531" t="s">
        <v>1308</v>
      </c>
      <c r="M531" t="s">
        <v>1308</v>
      </c>
      <c r="O531" t="s">
        <v>1308</v>
      </c>
      <c r="P531" t="s">
        <v>1308</v>
      </c>
      <c r="R531" t="s">
        <v>1308</v>
      </c>
      <c r="S531" t="s">
        <v>1308</v>
      </c>
      <c r="T531" t="s">
        <v>1308</v>
      </c>
      <c r="U531" t="s">
        <v>1308</v>
      </c>
      <c r="V531" t="s">
        <v>1308</v>
      </c>
    </row>
    <row r="532" spans="1:22">
      <c r="A532" s="93" t="s">
        <v>1049</v>
      </c>
      <c r="B532" s="17" t="str">
        <f>VLOOKUP(A532,'Planning Periods'!$E$2:$N$540,10,FALSE)</f>
        <v>12/31/2015 - 12/31/2023</v>
      </c>
      <c r="C532" s="92">
        <v>2013</v>
      </c>
      <c r="D532" s="92" t="str">
        <f t="shared" si="7"/>
        <v>Delano 2013</v>
      </c>
      <c r="E532" t="s">
        <v>1308</v>
      </c>
      <c r="F532" t="s">
        <v>1308</v>
      </c>
      <c r="G532" t="s">
        <v>1308</v>
      </c>
      <c r="H532" t="s">
        <v>1308</v>
      </c>
      <c r="J532" t="s">
        <v>1308</v>
      </c>
      <c r="K532" t="s">
        <v>1308</v>
      </c>
      <c r="L532" t="s">
        <v>1308</v>
      </c>
      <c r="M532" t="s">
        <v>1308</v>
      </c>
      <c r="O532" t="s">
        <v>1308</v>
      </c>
      <c r="P532" t="s">
        <v>1308</v>
      </c>
      <c r="R532" t="s">
        <v>1308</v>
      </c>
      <c r="S532" t="s">
        <v>1308</v>
      </c>
      <c r="T532" t="s">
        <v>1308</v>
      </c>
      <c r="U532" t="s">
        <v>1308</v>
      </c>
      <c r="V532" t="s">
        <v>1308</v>
      </c>
    </row>
    <row r="533" spans="1:22">
      <c r="A533" s="93" t="s">
        <v>1049</v>
      </c>
      <c r="B533" s="17" t="str">
        <f>VLOOKUP(A533,'Planning Periods'!$E$2:$N$540,10,FALSE)</f>
        <v>12/31/2015 - 12/31/2023</v>
      </c>
      <c r="C533" s="92">
        <v>2014</v>
      </c>
      <c r="D533" s="92" t="str">
        <f t="shared" si="7"/>
        <v>Delano 2014</v>
      </c>
      <c r="E533" t="s">
        <v>1308</v>
      </c>
      <c r="F533" t="s">
        <v>1308</v>
      </c>
      <c r="G533" t="s">
        <v>1308</v>
      </c>
      <c r="H533" t="s">
        <v>1308</v>
      </c>
      <c r="J533" t="s">
        <v>1308</v>
      </c>
      <c r="K533" t="s">
        <v>1308</v>
      </c>
      <c r="L533" t="s">
        <v>1308</v>
      </c>
      <c r="M533" t="s">
        <v>1308</v>
      </c>
      <c r="O533" t="s">
        <v>1308</v>
      </c>
      <c r="P533" t="s">
        <v>1308</v>
      </c>
      <c r="R533" t="s">
        <v>1308</v>
      </c>
      <c r="S533" t="s">
        <v>1308</v>
      </c>
      <c r="T533" t="s">
        <v>1308</v>
      </c>
      <c r="U533" t="s">
        <v>1308</v>
      </c>
      <c r="V533" t="s">
        <v>1308</v>
      </c>
    </row>
    <row r="534" spans="1:22">
      <c r="A534" s="93" t="s">
        <v>1049</v>
      </c>
      <c r="B534" s="17" t="str">
        <f>VLOOKUP(A534,'Planning Periods'!$E$2:$N$540,10,FALSE)</f>
        <v>12/31/2015 - 12/31/2023</v>
      </c>
      <c r="C534" s="92">
        <v>2015</v>
      </c>
      <c r="D534" s="92" t="str">
        <f t="shared" si="7"/>
        <v>Delano 2015</v>
      </c>
      <c r="E534" s="92">
        <v>396</v>
      </c>
      <c r="F534" s="366">
        <v>0</v>
      </c>
      <c r="G534" s="92">
        <v>0</v>
      </c>
      <c r="H534" s="92">
        <v>0</v>
      </c>
      <c r="I534" s="91"/>
      <c r="J534" s="92">
        <v>277</v>
      </c>
      <c r="K534" s="366">
        <v>0</v>
      </c>
      <c r="L534" s="92">
        <v>0</v>
      </c>
      <c r="M534" s="92">
        <v>0</v>
      </c>
      <c r="N534" s="91"/>
      <c r="O534" s="92">
        <v>243</v>
      </c>
      <c r="P534" s="92">
        <v>2</v>
      </c>
      <c r="Q534" s="91"/>
      <c r="R534" s="92">
        <v>546</v>
      </c>
      <c r="S534" s="92">
        <v>0</v>
      </c>
      <c r="T534" s="91">
        <v>0</v>
      </c>
      <c r="U534" s="92">
        <v>1462</v>
      </c>
      <c r="V534" s="92">
        <v>2</v>
      </c>
    </row>
    <row r="535" spans="1:22">
      <c r="A535" s="93" t="s">
        <v>1049</v>
      </c>
      <c r="B535" s="17" t="str">
        <f>VLOOKUP(A535,'Planning Periods'!$E$2:$N$540,10,FALSE)</f>
        <v>12/31/2015 - 12/31/2023</v>
      </c>
      <c r="C535" s="92">
        <v>2016</v>
      </c>
      <c r="D535" s="92" t="str">
        <f t="shared" si="7"/>
        <v>Delano 2016</v>
      </c>
      <c r="E535" s="92">
        <v>396</v>
      </c>
      <c r="F535" s="366">
        <v>0</v>
      </c>
      <c r="G535" s="92">
        <v>0</v>
      </c>
      <c r="H535" s="92">
        <v>0</v>
      </c>
      <c r="I535" s="91"/>
      <c r="J535" s="92">
        <v>277</v>
      </c>
      <c r="K535" s="366">
        <v>0</v>
      </c>
      <c r="L535" s="92">
        <v>0</v>
      </c>
      <c r="M535" s="92">
        <v>0</v>
      </c>
      <c r="N535" s="91"/>
      <c r="O535" s="92">
        <v>243</v>
      </c>
      <c r="P535" s="92">
        <v>44</v>
      </c>
      <c r="Q535" s="91"/>
      <c r="R535" s="92">
        <v>546</v>
      </c>
      <c r="S535" s="92">
        <v>1</v>
      </c>
      <c r="T535" s="91">
        <v>0</v>
      </c>
      <c r="U535" s="92">
        <v>1462</v>
      </c>
      <c r="V535" s="92">
        <v>45</v>
      </c>
    </row>
    <row r="536" spans="1:22">
      <c r="A536" s="93" t="s">
        <v>1049</v>
      </c>
      <c r="B536" s="17" t="str">
        <f>VLOOKUP(A536,'Planning Periods'!$E$2:$N$540,10,FALSE)</f>
        <v>12/31/2015 - 12/31/2023</v>
      </c>
      <c r="C536" s="92">
        <v>2017</v>
      </c>
      <c r="D536" s="92" t="str">
        <f t="shared" si="7"/>
        <v>Delano 2017</v>
      </c>
      <c r="E536" s="92">
        <v>396</v>
      </c>
      <c r="F536" s="366">
        <v>0</v>
      </c>
      <c r="G536" s="92">
        <v>0</v>
      </c>
      <c r="H536" s="92">
        <v>0</v>
      </c>
      <c r="I536" s="91"/>
      <c r="J536" s="92">
        <v>277</v>
      </c>
      <c r="K536" s="366">
        <v>0</v>
      </c>
      <c r="L536" s="92">
        <v>0</v>
      </c>
      <c r="M536" s="92">
        <v>0</v>
      </c>
      <c r="N536" s="91"/>
      <c r="O536" s="92">
        <v>243</v>
      </c>
      <c r="P536" s="92">
        <v>9</v>
      </c>
      <c r="Q536" s="91"/>
      <c r="R536" s="92">
        <v>546</v>
      </c>
      <c r="S536" s="92">
        <v>21</v>
      </c>
      <c r="T536" s="91">
        <v>0</v>
      </c>
      <c r="U536" s="92">
        <v>1462</v>
      </c>
      <c r="V536" s="92">
        <v>30</v>
      </c>
    </row>
    <row r="537" spans="1:22">
      <c r="A537" s="93" t="s">
        <v>989</v>
      </c>
      <c r="B537" s="17"/>
      <c r="C537" s="92">
        <v>2013</v>
      </c>
      <c r="D537" s="92" t="str">
        <f t="shared" si="7"/>
        <v>Desert Hot Springs 2013</v>
      </c>
      <c r="E537" s="92" t="s">
        <v>1308</v>
      </c>
      <c r="F537" s="366" t="s">
        <v>1308</v>
      </c>
      <c r="G537" s="92" t="s">
        <v>1308</v>
      </c>
      <c r="H537" s="92" t="s">
        <v>1308</v>
      </c>
      <c r="I537" s="91"/>
      <c r="J537" s="92" t="s">
        <v>1308</v>
      </c>
      <c r="K537" s="366" t="s">
        <v>1308</v>
      </c>
      <c r="L537" s="92" t="s">
        <v>1308</v>
      </c>
      <c r="M537" s="92" t="s">
        <v>1308</v>
      </c>
      <c r="N537" s="91"/>
      <c r="O537" s="92" t="s">
        <v>1308</v>
      </c>
      <c r="P537" s="92" t="s">
        <v>1308</v>
      </c>
      <c r="Q537" s="91"/>
      <c r="R537" s="92" t="s">
        <v>1308</v>
      </c>
      <c r="S537" s="92" t="s">
        <v>1308</v>
      </c>
      <c r="T537" s="91" t="s">
        <v>1308</v>
      </c>
      <c r="U537" s="92" t="s">
        <v>1308</v>
      </c>
      <c r="V537" s="92" t="s">
        <v>1308</v>
      </c>
    </row>
    <row r="538" spans="1:22">
      <c r="A538" s="93" t="s">
        <v>989</v>
      </c>
      <c r="B538" s="17" t="str">
        <f>VLOOKUP(A538,'Planning Periods'!$E$2:$N$540,10,FALSE)</f>
        <v>10/15/2021 - 10/15/2029</v>
      </c>
      <c r="C538" s="92">
        <v>2014</v>
      </c>
      <c r="D538" s="92" t="str">
        <f t="shared" si="7"/>
        <v>Desert Hot Springs 2014</v>
      </c>
      <c r="E538" s="92" t="s">
        <v>1308</v>
      </c>
      <c r="F538" s="366" t="s">
        <v>1308</v>
      </c>
      <c r="G538" s="92" t="s">
        <v>1308</v>
      </c>
      <c r="H538" s="92" t="s">
        <v>1308</v>
      </c>
      <c r="I538" s="91"/>
      <c r="J538" s="92" t="s">
        <v>1308</v>
      </c>
      <c r="K538" s="366" t="s">
        <v>1308</v>
      </c>
      <c r="L538" s="92" t="s">
        <v>1308</v>
      </c>
      <c r="M538" s="92" t="s">
        <v>1308</v>
      </c>
      <c r="N538" s="91"/>
      <c r="O538" s="92" t="s">
        <v>1308</v>
      </c>
      <c r="P538" s="92" t="s">
        <v>1308</v>
      </c>
      <c r="Q538" s="91"/>
      <c r="R538" s="92" t="s">
        <v>1308</v>
      </c>
      <c r="S538" s="92" t="s">
        <v>1308</v>
      </c>
      <c r="T538" s="91" t="s">
        <v>1308</v>
      </c>
      <c r="U538" s="92" t="s">
        <v>1308</v>
      </c>
      <c r="V538" s="92" t="s">
        <v>1308</v>
      </c>
    </row>
    <row r="539" spans="1:22">
      <c r="A539" s="93" t="s">
        <v>989</v>
      </c>
      <c r="B539" s="17" t="str">
        <f>VLOOKUP(A539,'Planning Periods'!$E$2:$N$540,10,FALSE)</f>
        <v>10/15/2021 - 10/15/2029</v>
      </c>
      <c r="C539" s="92">
        <v>2015</v>
      </c>
      <c r="D539" s="92" t="str">
        <f t="shared" si="7"/>
        <v>Desert Hot Springs 2015</v>
      </c>
      <c r="E539" s="92" t="s">
        <v>1308</v>
      </c>
      <c r="F539" s="366" t="s">
        <v>1308</v>
      </c>
      <c r="G539" s="92" t="s">
        <v>1308</v>
      </c>
      <c r="H539" s="92" t="s">
        <v>1308</v>
      </c>
      <c r="I539" s="91"/>
      <c r="J539" s="92" t="s">
        <v>1308</v>
      </c>
      <c r="K539" s="366" t="s">
        <v>1308</v>
      </c>
      <c r="L539" s="92" t="s">
        <v>1308</v>
      </c>
      <c r="M539" s="92" t="s">
        <v>1308</v>
      </c>
      <c r="N539" s="91"/>
      <c r="O539" s="92" t="s">
        <v>1308</v>
      </c>
      <c r="P539" s="92" t="s">
        <v>1308</v>
      </c>
      <c r="Q539" s="91"/>
      <c r="R539" s="92" t="s">
        <v>1308</v>
      </c>
      <c r="S539" s="92" t="s">
        <v>1308</v>
      </c>
      <c r="T539" s="91" t="s">
        <v>1308</v>
      </c>
      <c r="U539" s="92" t="s">
        <v>1308</v>
      </c>
      <c r="V539" s="92" t="s">
        <v>1308</v>
      </c>
    </row>
    <row r="540" spans="1:22">
      <c r="A540" s="93" t="s">
        <v>989</v>
      </c>
      <c r="B540" s="17" t="str">
        <f>VLOOKUP(A540,'Planning Periods'!$E$2:$N$540,10,FALSE)</f>
        <v>10/15/2021 - 10/15/2029</v>
      </c>
      <c r="C540" s="92">
        <v>2016</v>
      </c>
      <c r="D540" s="92" t="str">
        <f t="shared" si="7"/>
        <v>Desert Hot Springs 2016</v>
      </c>
      <c r="E540" s="92" t="s">
        <v>1308</v>
      </c>
      <c r="F540" s="366" t="s">
        <v>1308</v>
      </c>
      <c r="G540" s="92" t="s">
        <v>1308</v>
      </c>
      <c r="H540" s="92" t="s">
        <v>1308</v>
      </c>
      <c r="I540" s="91"/>
      <c r="J540" s="92" t="s">
        <v>1308</v>
      </c>
      <c r="K540" s="366" t="s">
        <v>1308</v>
      </c>
      <c r="L540" s="92" t="s">
        <v>1308</v>
      </c>
      <c r="M540" s="92" t="s">
        <v>1308</v>
      </c>
      <c r="N540" s="91"/>
      <c r="O540" s="92" t="s">
        <v>1308</v>
      </c>
      <c r="P540" s="92" t="s">
        <v>1308</v>
      </c>
      <c r="Q540" s="91"/>
      <c r="R540" s="92" t="s">
        <v>1308</v>
      </c>
      <c r="S540" s="92" t="s">
        <v>1308</v>
      </c>
      <c r="T540" s="91" t="s">
        <v>1308</v>
      </c>
      <c r="U540" s="92" t="s">
        <v>1308</v>
      </c>
      <c r="V540" s="92" t="s">
        <v>1308</v>
      </c>
    </row>
    <row r="541" spans="1:22">
      <c r="A541" s="93" t="s">
        <v>989</v>
      </c>
      <c r="B541" s="17" t="str">
        <f>VLOOKUP(A541,'Planning Periods'!$E$2:$N$540,10,FALSE)</f>
        <v>10/15/2021 - 10/15/2029</v>
      </c>
      <c r="C541" s="92">
        <v>2017</v>
      </c>
      <c r="D541" s="92" t="str">
        <f t="shared" si="7"/>
        <v>Desert Hot Springs 2017</v>
      </c>
      <c r="E541" s="92" t="s">
        <v>1308</v>
      </c>
      <c r="F541" s="366" t="s">
        <v>1308</v>
      </c>
      <c r="G541" s="92" t="s">
        <v>1308</v>
      </c>
      <c r="H541" s="92" t="s">
        <v>1308</v>
      </c>
      <c r="I541" s="91"/>
      <c r="J541" s="92" t="s">
        <v>1308</v>
      </c>
      <c r="K541" s="366" t="s">
        <v>1308</v>
      </c>
      <c r="L541" s="92" t="s">
        <v>1308</v>
      </c>
      <c r="M541" s="92" t="s">
        <v>1308</v>
      </c>
      <c r="N541" s="91"/>
      <c r="O541" s="92" t="s">
        <v>1308</v>
      </c>
      <c r="P541" s="92" t="s">
        <v>1308</v>
      </c>
      <c r="Q541" s="91"/>
      <c r="R541" s="92" t="s">
        <v>1308</v>
      </c>
      <c r="S541" s="92" t="s">
        <v>1308</v>
      </c>
      <c r="T541" s="91" t="s">
        <v>1308</v>
      </c>
      <c r="U541" s="92" t="s">
        <v>1308</v>
      </c>
      <c r="V541" s="92" t="s">
        <v>1308</v>
      </c>
    </row>
    <row r="542" spans="1:22">
      <c r="A542" s="93" t="s">
        <v>873</v>
      </c>
      <c r="B542" s="17"/>
      <c r="C542" s="92">
        <v>2013</v>
      </c>
      <c r="D542" s="92" t="str">
        <f t="shared" si="7"/>
        <v>Diamond Bar 2013</v>
      </c>
      <c r="E542" s="92" t="s">
        <v>1308</v>
      </c>
      <c r="F542" s="366" t="s">
        <v>1308</v>
      </c>
      <c r="G542" s="92" t="s">
        <v>1308</v>
      </c>
      <c r="H542" s="92" t="s">
        <v>1308</v>
      </c>
      <c r="I542" s="91"/>
      <c r="J542" s="92" t="s">
        <v>1308</v>
      </c>
      <c r="K542" s="366" t="s">
        <v>1308</v>
      </c>
      <c r="L542" s="92" t="s">
        <v>1308</v>
      </c>
      <c r="M542" s="92" t="s">
        <v>1308</v>
      </c>
      <c r="N542" s="91"/>
      <c r="O542" s="92" t="s">
        <v>1308</v>
      </c>
      <c r="P542" s="92" t="s">
        <v>1308</v>
      </c>
      <c r="Q542" s="91"/>
      <c r="R542" s="92" t="s">
        <v>1308</v>
      </c>
      <c r="S542" s="92" t="s">
        <v>1308</v>
      </c>
      <c r="T542" s="91" t="s">
        <v>1308</v>
      </c>
      <c r="U542" s="92" t="s">
        <v>1308</v>
      </c>
      <c r="V542" s="92" t="s">
        <v>1308</v>
      </c>
    </row>
    <row r="543" spans="1:22">
      <c r="A543" s="93" t="s">
        <v>873</v>
      </c>
      <c r="B543" s="17" t="str">
        <f>VLOOKUP(A543,'Planning Periods'!$E$2:$N$540,10,FALSE)</f>
        <v>10/15/2021 - 10/15/2029</v>
      </c>
      <c r="C543" s="92">
        <v>2014</v>
      </c>
      <c r="D543" s="92" t="str">
        <f>CONCATENATE(A543," ",C543)</f>
        <v>Diamond Bar 2014</v>
      </c>
      <c r="E543" s="92">
        <v>308</v>
      </c>
      <c r="F543" s="366">
        <v>0</v>
      </c>
      <c r="G543" s="92">
        <v>0</v>
      </c>
      <c r="H543" s="92">
        <v>0</v>
      </c>
      <c r="I543" s="91"/>
      <c r="J543" s="92">
        <v>182</v>
      </c>
      <c r="K543" s="366">
        <v>0</v>
      </c>
      <c r="L543" s="92">
        <v>0</v>
      </c>
      <c r="M543" s="92">
        <v>0</v>
      </c>
      <c r="N543" s="91"/>
      <c r="O543" s="92">
        <v>190</v>
      </c>
      <c r="P543" s="92">
        <v>0</v>
      </c>
      <c r="Q543" s="91"/>
      <c r="R543" s="92">
        <v>466</v>
      </c>
      <c r="S543" s="92">
        <v>52</v>
      </c>
      <c r="T543" s="91">
        <v>0</v>
      </c>
      <c r="U543" s="92">
        <v>1146</v>
      </c>
      <c r="V543" s="92">
        <v>52</v>
      </c>
    </row>
    <row r="544" spans="1:22">
      <c r="A544" s="93" t="s">
        <v>873</v>
      </c>
      <c r="B544" s="17" t="str">
        <f>VLOOKUP(A544,'Planning Periods'!$E$2:$N$540,10,FALSE)</f>
        <v>10/15/2021 - 10/15/2029</v>
      </c>
      <c r="C544" s="92">
        <v>2015</v>
      </c>
      <c r="D544" s="92" t="str">
        <f t="shared" ref="D544:D607" si="8">CONCATENATE(A544," ",C544)</f>
        <v>Diamond Bar 2015</v>
      </c>
      <c r="E544" s="92">
        <v>308</v>
      </c>
      <c r="F544" s="366">
        <v>0</v>
      </c>
      <c r="G544" s="92">
        <v>0</v>
      </c>
      <c r="H544" s="92">
        <v>0</v>
      </c>
      <c r="I544" s="91"/>
      <c r="J544" s="92">
        <v>182</v>
      </c>
      <c r="K544" s="366">
        <v>0</v>
      </c>
      <c r="L544" s="92">
        <v>0</v>
      </c>
      <c r="M544" s="92">
        <v>0</v>
      </c>
      <c r="N544" s="91"/>
      <c r="O544" s="92">
        <v>190</v>
      </c>
      <c r="P544" s="92">
        <v>0</v>
      </c>
      <c r="Q544" s="91"/>
      <c r="R544" s="92">
        <v>466</v>
      </c>
      <c r="S544" s="92">
        <v>127</v>
      </c>
      <c r="T544" s="91">
        <v>0</v>
      </c>
      <c r="U544" s="92">
        <v>1146</v>
      </c>
      <c r="V544" s="92">
        <v>127</v>
      </c>
    </row>
    <row r="545" spans="1:22">
      <c r="A545" s="93" t="s">
        <v>873</v>
      </c>
      <c r="B545" s="17" t="str">
        <f>VLOOKUP(A545,'Planning Periods'!$E$2:$N$540,10,FALSE)</f>
        <v>10/15/2021 - 10/15/2029</v>
      </c>
      <c r="C545" s="92">
        <v>2016</v>
      </c>
      <c r="D545" s="92" t="str">
        <f t="shared" si="8"/>
        <v>Diamond Bar 2016</v>
      </c>
      <c r="E545" s="92">
        <v>308</v>
      </c>
      <c r="F545" s="366">
        <v>0</v>
      </c>
      <c r="G545" s="92">
        <v>0</v>
      </c>
      <c r="H545" s="92">
        <v>0</v>
      </c>
      <c r="I545" s="91"/>
      <c r="J545" s="92">
        <v>182</v>
      </c>
      <c r="K545" s="366">
        <v>0</v>
      </c>
      <c r="L545" s="92">
        <v>0</v>
      </c>
      <c r="M545" s="92">
        <v>0</v>
      </c>
      <c r="N545" s="91"/>
      <c r="O545" s="92">
        <v>190</v>
      </c>
      <c r="P545" s="92">
        <v>0</v>
      </c>
      <c r="Q545" s="91"/>
      <c r="R545" s="92">
        <v>466</v>
      </c>
      <c r="S545" s="92">
        <v>15</v>
      </c>
      <c r="T545" s="91">
        <v>0</v>
      </c>
      <c r="U545" s="92">
        <v>1146</v>
      </c>
      <c r="V545" s="92">
        <v>15</v>
      </c>
    </row>
    <row r="546" spans="1:22">
      <c r="A546" s="93" t="s">
        <v>873</v>
      </c>
      <c r="B546" s="17" t="str">
        <f>VLOOKUP(A546,'Planning Periods'!$E$2:$N$540,10,FALSE)</f>
        <v>10/15/2021 - 10/15/2029</v>
      </c>
      <c r="C546" s="92">
        <v>2017</v>
      </c>
      <c r="D546" s="92" t="str">
        <f t="shared" si="8"/>
        <v>Diamond Bar 2017</v>
      </c>
      <c r="E546" s="92">
        <v>308</v>
      </c>
      <c r="F546" s="366">
        <v>0</v>
      </c>
      <c r="G546" s="92">
        <v>0</v>
      </c>
      <c r="H546" s="92">
        <v>0</v>
      </c>
      <c r="I546" s="91"/>
      <c r="J546" s="92">
        <v>182</v>
      </c>
      <c r="K546" s="366">
        <v>0</v>
      </c>
      <c r="L546" s="92">
        <v>0</v>
      </c>
      <c r="M546" s="92">
        <v>0</v>
      </c>
      <c r="N546" s="91"/>
      <c r="O546" s="92">
        <v>190</v>
      </c>
      <c r="P546" s="92">
        <v>0</v>
      </c>
      <c r="Q546" s="91"/>
      <c r="R546" s="92">
        <v>466</v>
      </c>
      <c r="S546" s="92">
        <v>77</v>
      </c>
      <c r="T546" s="91">
        <v>0</v>
      </c>
      <c r="U546" s="92">
        <v>1146</v>
      </c>
      <c r="V546" s="92">
        <v>77</v>
      </c>
    </row>
    <row r="547" spans="1:22">
      <c r="A547" s="93" t="s">
        <v>1065</v>
      </c>
      <c r="B547" s="17" t="str">
        <f>VLOOKUP(A547,'Planning Periods'!$E$2:$N$540,10,FALSE)</f>
        <v>12/31/2015 - 12/31/2023</v>
      </c>
      <c r="C547" s="92">
        <v>2014</v>
      </c>
      <c r="D547" s="92" t="str">
        <f t="shared" si="8"/>
        <v>Dinuba 2014</v>
      </c>
      <c r="E547" s="92" t="s">
        <v>1308</v>
      </c>
      <c r="F547" s="366" t="s">
        <v>1308</v>
      </c>
      <c r="G547" s="92" t="s">
        <v>1308</v>
      </c>
      <c r="H547" s="92" t="s">
        <v>1308</v>
      </c>
      <c r="I547" s="91"/>
      <c r="J547" s="92" t="s">
        <v>1308</v>
      </c>
      <c r="K547" s="366" t="s">
        <v>1308</v>
      </c>
      <c r="L547" s="92" t="s">
        <v>1308</v>
      </c>
      <c r="M547" s="92" t="s">
        <v>1308</v>
      </c>
      <c r="N547" s="91"/>
      <c r="O547" s="92" t="s">
        <v>1308</v>
      </c>
      <c r="P547" s="92" t="s">
        <v>1308</v>
      </c>
      <c r="Q547" s="91"/>
      <c r="R547" s="92" t="s">
        <v>1308</v>
      </c>
      <c r="S547" s="92" t="s">
        <v>1308</v>
      </c>
      <c r="T547" s="91" t="s">
        <v>1308</v>
      </c>
      <c r="U547" s="92" t="s">
        <v>1308</v>
      </c>
      <c r="V547" s="92" t="s">
        <v>1308</v>
      </c>
    </row>
    <row r="548" spans="1:22">
      <c r="A548" s="93" t="s">
        <v>1065</v>
      </c>
      <c r="B548" s="17" t="str">
        <f>VLOOKUP(A548,'Planning Periods'!$E$2:$N$540,10,FALSE)</f>
        <v>12/31/2015 - 12/31/2023</v>
      </c>
      <c r="C548" s="92">
        <v>2015</v>
      </c>
      <c r="D548" s="92" t="str">
        <f t="shared" si="8"/>
        <v>Dinuba 2015</v>
      </c>
      <c r="E548" s="92">
        <v>211</v>
      </c>
      <c r="F548" s="366">
        <v>0</v>
      </c>
      <c r="G548" s="92">
        <v>0</v>
      </c>
      <c r="H548" s="92">
        <v>0</v>
      </c>
      <c r="I548" s="91"/>
      <c r="J548" s="92">
        <v>163</v>
      </c>
      <c r="K548" s="366">
        <v>64</v>
      </c>
      <c r="L548" s="92">
        <v>0</v>
      </c>
      <c r="M548" s="92">
        <v>64</v>
      </c>
      <c r="N548" s="91"/>
      <c r="O548" s="92">
        <v>121</v>
      </c>
      <c r="P548" s="92">
        <v>50</v>
      </c>
      <c r="Q548" s="91"/>
      <c r="R548" s="92">
        <v>470</v>
      </c>
      <c r="S548" s="92">
        <v>0</v>
      </c>
      <c r="T548" s="91">
        <v>64</v>
      </c>
      <c r="U548" s="92">
        <v>965</v>
      </c>
      <c r="V548" s="92">
        <v>114</v>
      </c>
    </row>
    <row r="549" spans="1:22">
      <c r="A549" s="93" t="s">
        <v>1065</v>
      </c>
      <c r="B549" s="17" t="str">
        <f>VLOOKUP(A549,'Planning Periods'!$E$2:$N$540,10,FALSE)</f>
        <v>12/31/2015 - 12/31/2023</v>
      </c>
      <c r="C549" s="92">
        <v>2016</v>
      </c>
      <c r="D549" s="92" t="str">
        <f t="shared" si="8"/>
        <v>Dinuba 2016</v>
      </c>
      <c r="E549" s="92">
        <v>211</v>
      </c>
      <c r="F549" s="366">
        <v>0</v>
      </c>
      <c r="G549" s="92">
        <v>0</v>
      </c>
      <c r="H549" s="92">
        <v>0</v>
      </c>
      <c r="I549" s="91"/>
      <c r="J549" s="92">
        <v>163</v>
      </c>
      <c r="K549" s="366">
        <v>9</v>
      </c>
      <c r="L549" s="92">
        <v>0</v>
      </c>
      <c r="M549" s="92">
        <v>9</v>
      </c>
      <c r="N549" s="91"/>
      <c r="O549" s="92">
        <v>121</v>
      </c>
      <c r="P549" s="92">
        <v>12</v>
      </c>
      <c r="Q549" s="91"/>
      <c r="R549" s="92">
        <v>470</v>
      </c>
      <c r="S549" s="92">
        <v>0</v>
      </c>
      <c r="T549" s="91">
        <v>9</v>
      </c>
      <c r="U549" s="92">
        <v>965</v>
      </c>
      <c r="V549" s="92">
        <v>21</v>
      </c>
    </row>
    <row r="550" spans="1:22">
      <c r="A550" s="93" t="s">
        <v>1065</v>
      </c>
      <c r="B550" s="17" t="str">
        <f>VLOOKUP(A550,'Planning Periods'!$E$2:$N$540,10,FALSE)</f>
        <v>12/31/2015 - 12/31/2023</v>
      </c>
      <c r="C550" s="92">
        <v>2017</v>
      </c>
      <c r="D550" s="92" t="str">
        <f t="shared" si="8"/>
        <v>Dinuba 2017</v>
      </c>
      <c r="E550" s="92">
        <v>211</v>
      </c>
      <c r="F550" s="366">
        <v>43</v>
      </c>
      <c r="G550" s="92">
        <v>43</v>
      </c>
      <c r="H550" s="92">
        <v>0</v>
      </c>
      <c r="I550" s="91"/>
      <c r="J550" s="92">
        <v>163</v>
      </c>
      <c r="K550" s="366">
        <v>19</v>
      </c>
      <c r="L550" s="92">
        <v>0</v>
      </c>
      <c r="M550" s="92">
        <v>19</v>
      </c>
      <c r="N550" s="91"/>
      <c r="O550" s="92">
        <v>121</v>
      </c>
      <c r="P550" s="92">
        <v>46</v>
      </c>
      <c r="Q550" s="91"/>
      <c r="R550" s="92">
        <v>470</v>
      </c>
      <c r="S550" s="92">
        <v>11</v>
      </c>
      <c r="T550" s="91">
        <v>19</v>
      </c>
      <c r="U550" s="92">
        <v>965</v>
      </c>
      <c r="V550" s="92">
        <v>119</v>
      </c>
    </row>
    <row r="551" spans="1:22">
      <c r="A551" s="93" t="s">
        <v>1067</v>
      </c>
      <c r="B551" s="17" t="str">
        <f>VLOOKUP(A551,'Planning Periods'!$E$2:$N$540,10,FALSE)</f>
        <v>01/31/2023 - 01/31/2031</v>
      </c>
      <c r="C551" s="92">
        <v>2014</v>
      </c>
      <c r="D551" s="92" t="str">
        <f t="shared" si="8"/>
        <v>Dixon 2014</v>
      </c>
      <c r="E551" s="92" t="s">
        <v>1308</v>
      </c>
      <c r="F551" s="366" t="s">
        <v>1308</v>
      </c>
      <c r="G551" s="92" t="s">
        <v>1308</v>
      </c>
      <c r="H551" s="92" t="s">
        <v>1308</v>
      </c>
      <c r="I551" s="91"/>
      <c r="J551" s="92" t="s">
        <v>1308</v>
      </c>
      <c r="K551" s="366" t="s">
        <v>1308</v>
      </c>
      <c r="L551" s="92" t="s">
        <v>1308</v>
      </c>
      <c r="M551" s="92" t="s">
        <v>1308</v>
      </c>
      <c r="N551" s="91"/>
      <c r="O551" s="92" t="s">
        <v>1308</v>
      </c>
      <c r="P551" s="92" t="s">
        <v>1308</v>
      </c>
      <c r="Q551" s="91"/>
      <c r="R551" s="92" t="s">
        <v>1308</v>
      </c>
      <c r="S551" s="92" t="s">
        <v>1308</v>
      </c>
      <c r="T551" s="91" t="s">
        <v>1308</v>
      </c>
      <c r="U551" s="92" t="s">
        <v>1308</v>
      </c>
      <c r="V551" s="92" t="s">
        <v>1308</v>
      </c>
    </row>
    <row r="552" spans="1:22">
      <c r="A552" s="93" t="s">
        <v>1067</v>
      </c>
      <c r="B552" s="17" t="str">
        <f>VLOOKUP(A552,'Planning Periods'!$E$2:$N$540,10,FALSE)</f>
        <v>01/31/2023 - 01/31/2031</v>
      </c>
      <c r="C552" s="92">
        <v>2015</v>
      </c>
      <c r="D552" s="92" t="str">
        <f t="shared" si="8"/>
        <v>Dixon 2015</v>
      </c>
      <c r="E552" s="92">
        <v>50</v>
      </c>
      <c r="F552" s="366">
        <v>0</v>
      </c>
      <c r="G552" s="92">
        <v>0</v>
      </c>
      <c r="H552" s="92">
        <v>0</v>
      </c>
      <c r="I552" s="91"/>
      <c r="J552" s="92">
        <v>24</v>
      </c>
      <c r="K552" s="366">
        <v>0</v>
      </c>
      <c r="L552" s="92">
        <v>0</v>
      </c>
      <c r="M552" s="92">
        <v>0</v>
      </c>
      <c r="N552" s="91"/>
      <c r="O552" s="92">
        <v>30</v>
      </c>
      <c r="P552" s="92">
        <v>59</v>
      </c>
      <c r="Q552" s="91"/>
      <c r="R552" s="92">
        <v>93</v>
      </c>
      <c r="S552" s="92">
        <v>0</v>
      </c>
      <c r="T552" s="91">
        <v>0</v>
      </c>
      <c r="U552" s="92">
        <v>197</v>
      </c>
      <c r="V552" s="92">
        <v>59</v>
      </c>
    </row>
    <row r="553" spans="1:22">
      <c r="A553" s="93" t="s">
        <v>1067</v>
      </c>
      <c r="B553" s="17" t="str">
        <f>VLOOKUP(A553,'Planning Periods'!$E$2:$N$540,10,FALSE)</f>
        <v>01/31/2023 - 01/31/2031</v>
      </c>
      <c r="C553" s="92">
        <v>2016</v>
      </c>
      <c r="D553" s="92" t="str">
        <f t="shared" si="8"/>
        <v>Dixon 2016</v>
      </c>
      <c r="E553" s="92">
        <v>50</v>
      </c>
      <c r="F553" s="366">
        <v>0</v>
      </c>
      <c r="G553" s="92">
        <v>0</v>
      </c>
      <c r="H553" s="92">
        <v>0</v>
      </c>
      <c r="I553" s="91"/>
      <c r="J553" s="92">
        <v>24</v>
      </c>
      <c r="K553" s="366">
        <v>54</v>
      </c>
      <c r="L553" s="92">
        <v>54</v>
      </c>
      <c r="M553" s="92">
        <v>0</v>
      </c>
      <c r="N553" s="91"/>
      <c r="O553" s="92">
        <v>30</v>
      </c>
      <c r="P553" s="92">
        <v>0</v>
      </c>
      <c r="Q553" s="91"/>
      <c r="R553" s="92">
        <v>93</v>
      </c>
      <c r="S553" s="92">
        <v>43</v>
      </c>
      <c r="T553" s="91">
        <v>0</v>
      </c>
      <c r="U553" s="92">
        <v>197</v>
      </c>
      <c r="V553" s="92">
        <v>97</v>
      </c>
    </row>
    <row r="554" spans="1:22">
      <c r="A554" s="93" t="s">
        <v>1067</v>
      </c>
      <c r="B554" s="17" t="str">
        <f>VLOOKUP(A554,'Planning Periods'!$E$2:$N$540,10,FALSE)</f>
        <v>01/31/2023 - 01/31/2031</v>
      </c>
      <c r="C554" s="92">
        <v>2017</v>
      </c>
      <c r="D554" s="92" t="str">
        <f t="shared" si="8"/>
        <v>Dixon 2017</v>
      </c>
      <c r="E554" s="92">
        <v>50</v>
      </c>
      <c r="F554" s="366">
        <v>0</v>
      </c>
      <c r="G554" s="92">
        <v>0</v>
      </c>
      <c r="H554" s="92">
        <v>0</v>
      </c>
      <c r="I554" s="91"/>
      <c r="J554" s="92">
        <v>24</v>
      </c>
      <c r="K554" s="366">
        <v>0</v>
      </c>
      <c r="L554" s="92">
        <v>0</v>
      </c>
      <c r="M554" s="92">
        <v>0</v>
      </c>
      <c r="N554" s="91"/>
      <c r="O554" s="92">
        <v>30</v>
      </c>
      <c r="P554" s="92">
        <v>0</v>
      </c>
      <c r="Q554" s="91"/>
      <c r="R554" s="92">
        <v>93</v>
      </c>
      <c r="S554" s="92">
        <v>104</v>
      </c>
      <c r="T554" s="91">
        <v>0</v>
      </c>
      <c r="U554" s="92">
        <v>197</v>
      </c>
      <c r="V554" s="92">
        <v>104</v>
      </c>
    </row>
    <row r="555" spans="1:22">
      <c r="A555" s="93" t="s">
        <v>1069</v>
      </c>
      <c r="B555" s="17" t="str">
        <f>VLOOKUP(A555,'Planning Periods'!$E$2:$N$540,10,FALSE)</f>
        <v>02/15/2023 - 02/15/2031</v>
      </c>
      <c r="C555" s="92">
        <v>2014</v>
      </c>
      <c r="D555" s="92" t="str">
        <f t="shared" si="8"/>
        <v>Dorris 2014</v>
      </c>
      <c r="E555" s="92">
        <v>3</v>
      </c>
      <c r="F555" s="366">
        <v>0</v>
      </c>
      <c r="G555" s="92">
        <v>0</v>
      </c>
      <c r="H555" s="92">
        <v>0</v>
      </c>
      <c r="I555" s="91"/>
      <c r="J555" s="92">
        <v>2</v>
      </c>
      <c r="K555" s="366">
        <v>0</v>
      </c>
      <c r="L555" s="92">
        <v>0</v>
      </c>
      <c r="M555" s="92">
        <v>0</v>
      </c>
      <c r="N555" s="91"/>
      <c r="O555" s="92">
        <v>2</v>
      </c>
      <c r="P555" s="92">
        <v>0</v>
      </c>
      <c r="Q555" s="91"/>
      <c r="R555" s="92">
        <v>5</v>
      </c>
      <c r="S555" s="92">
        <v>0</v>
      </c>
      <c r="T555" s="91">
        <v>0</v>
      </c>
      <c r="U555" s="92">
        <v>12</v>
      </c>
      <c r="V555" s="92">
        <v>0</v>
      </c>
    </row>
    <row r="556" spans="1:22">
      <c r="A556" s="93" t="s">
        <v>1069</v>
      </c>
      <c r="B556" s="17" t="str">
        <f>VLOOKUP(A556,'Planning Periods'!$E$2:$N$540,10,FALSE)</f>
        <v>02/15/2023 - 02/15/2031</v>
      </c>
      <c r="C556" s="92">
        <v>2015</v>
      </c>
      <c r="D556" s="92" t="str">
        <f t="shared" si="8"/>
        <v>Dorris 2015</v>
      </c>
      <c r="E556" s="92">
        <v>3</v>
      </c>
      <c r="F556" s="366">
        <v>0</v>
      </c>
      <c r="G556" s="92">
        <v>0</v>
      </c>
      <c r="H556" s="92">
        <v>0</v>
      </c>
      <c r="I556" s="91"/>
      <c r="J556" s="92">
        <v>2</v>
      </c>
      <c r="K556" s="366">
        <v>1</v>
      </c>
      <c r="L556" s="92">
        <v>1</v>
      </c>
      <c r="M556" s="92">
        <v>0</v>
      </c>
      <c r="N556" s="91"/>
      <c r="O556" s="92">
        <v>2</v>
      </c>
      <c r="P556" s="92">
        <v>1</v>
      </c>
      <c r="Q556" s="91"/>
      <c r="R556" s="92">
        <v>5</v>
      </c>
      <c r="S556" s="92">
        <v>0</v>
      </c>
      <c r="T556" s="91">
        <v>0</v>
      </c>
      <c r="U556" s="92">
        <v>12</v>
      </c>
      <c r="V556" s="92">
        <v>2</v>
      </c>
    </row>
    <row r="557" spans="1:22">
      <c r="A557" s="93" t="s">
        <v>1069</v>
      </c>
      <c r="B557" s="17" t="str">
        <f>VLOOKUP(A557,'Planning Periods'!$E$2:$N$540,10,FALSE)</f>
        <v>02/15/2023 - 02/15/2031</v>
      </c>
      <c r="C557" s="92">
        <v>2016</v>
      </c>
      <c r="D557" s="92" t="str">
        <f t="shared" si="8"/>
        <v>Dorris 2016</v>
      </c>
      <c r="E557" s="92" t="s">
        <v>1308</v>
      </c>
      <c r="F557" s="366" t="s">
        <v>1308</v>
      </c>
      <c r="G557" s="92" t="s">
        <v>1308</v>
      </c>
      <c r="H557" s="92" t="s">
        <v>1308</v>
      </c>
      <c r="I557" s="91"/>
      <c r="J557" s="92" t="s">
        <v>1308</v>
      </c>
      <c r="K557" s="366" t="s">
        <v>1308</v>
      </c>
      <c r="L557" s="92" t="s">
        <v>1308</v>
      </c>
      <c r="M557" s="92" t="s">
        <v>1308</v>
      </c>
      <c r="N557" s="91"/>
      <c r="O557" s="92" t="s">
        <v>1308</v>
      </c>
      <c r="P557" s="92" t="s">
        <v>1308</v>
      </c>
      <c r="Q557" s="91"/>
      <c r="R557" s="92" t="s">
        <v>1308</v>
      </c>
      <c r="S557" s="92" t="s">
        <v>1308</v>
      </c>
      <c r="T557" s="91" t="s">
        <v>1308</v>
      </c>
      <c r="U557" s="92" t="s">
        <v>1308</v>
      </c>
      <c r="V557" s="92" t="s">
        <v>1308</v>
      </c>
    </row>
    <row r="558" spans="1:22">
      <c r="A558" s="93" t="s">
        <v>1069</v>
      </c>
      <c r="B558" s="17" t="str">
        <f>VLOOKUP(A558,'Planning Periods'!$E$2:$N$540,10,FALSE)</f>
        <v>02/15/2023 - 02/15/2031</v>
      </c>
      <c r="C558" s="92">
        <v>2017</v>
      </c>
      <c r="D558" s="92" t="str">
        <f t="shared" si="8"/>
        <v>Dorris 2017</v>
      </c>
      <c r="E558" s="92">
        <v>3</v>
      </c>
      <c r="F558" s="366">
        <v>0</v>
      </c>
      <c r="G558" s="92">
        <v>0</v>
      </c>
      <c r="H558" s="92">
        <v>0</v>
      </c>
      <c r="I558" s="91"/>
      <c r="J558" s="92">
        <v>2</v>
      </c>
      <c r="K558" s="366">
        <v>0</v>
      </c>
      <c r="L558" s="92">
        <v>0</v>
      </c>
      <c r="M558" s="92">
        <v>0</v>
      </c>
      <c r="N558" s="91"/>
      <c r="O558" s="92">
        <v>2</v>
      </c>
      <c r="P558" s="92">
        <v>0</v>
      </c>
      <c r="Q558" s="91"/>
      <c r="R558" s="92">
        <v>5</v>
      </c>
      <c r="S558" s="92">
        <v>0</v>
      </c>
      <c r="T558" s="91">
        <v>0</v>
      </c>
      <c r="U558" s="92">
        <v>12</v>
      </c>
      <c r="V558" s="92">
        <v>0</v>
      </c>
    </row>
    <row r="559" spans="1:22">
      <c r="A559" t="s">
        <v>1293</v>
      </c>
      <c r="B559" s="17" t="str">
        <f>VLOOKUP(A559,'Planning Periods'!$E$2:$N$540,10,FALSE)</f>
        <v>03/31/2016 - 03/31/2024</v>
      </c>
      <c r="C559" s="92">
        <v>2014</v>
      </c>
      <c r="D559" s="92" t="str">
        <f t="shared" si="8"/>
        <v>Dos Palos 2014</v>
      </c>
      <c r="E559" s="366" t="s">
        <v>1308</v>
      </c>
      <c r="F559" s="366" t="s">
        <v>1308</v>
      </c>
      <c r="G559" s="366" t="s">
        <v>1308</v>
      </c>
      <c r="H559" s="366" t="s">
        <v>1308</v>
      </c>
      <c r="I559" s="366">
        <v>0</v>
      </c>
      <c r="J559" s="366" t="s">
        <v>1308</v>
      </c>
      <c r="K559" s="366" t="s">
        <v>1308</v>
      </c>
      <c r="L559" s="366" t="s">
        <v>1308</v>
      </c>
      <c r="M559" s="366" t="s">
        <v>1308</v>
      </c>
      <c r="N559" s="366">
        <v>0</v>
      </c>
      <c r="O559" s="366" t="s">
        <v>1308</v>
      </c>
      <c r="P559" s="366" t="s">
        <v>1308</v>
      </c>
      <c r="Q559" s="366"/>
      <c r="R559" s="366" t="s">
        <v>1308</v>
      </c>
      <c r="S559" s="366" t="s">
        <v>1308</v>
      </c>
      <c r="T559" s="366" t="s">
        <v>1308</v>
      </c>
      <c r="U559" s="366" t="s">
        <v>1308</v>
      </c>
      <c r="V559" s="366" t="s">
        <v>1308</v>
      </c>
    </row>
    <row r="560" spans="1:22">
      <c r="A560" t="s">
        <v>1293</v>
      </c>
      <c r="B560" s="17" t="str">
        <f>VLOOKUP(A560,'Planning Periods'!$E$2:$N$540,10,FALSE)</f>
        <v>03/31/2016 - 03/31/2024</v>
      </c>
      <c r="C560" s="92">
        <v>2015</v>
      </c>
      <c r="D560" s="92" t="str">
        <f t="shared" si="8"/>
        <v>Dos Palos 2015</v>
      </c>
      <c r="E560" t="s">
        <v>1308</v>
      </c>
      <c r="F560" t="s">
        <v>1308</v>
      </c>
      <c r="G560" t="s">
        <v>1308</v>
      </c>
      <c r="H560" t="s">
        <v>1308</v>
      </c>
      <c r="J560" t="s">
        <v>1308</v>
      </c>
      <c r="K560" t="s">
        <v>1308</v>
      </c>
      <c r="L560" t="s">
        <v>1308</v>
      </c>
      <c r="M560" t="s">
        <v>1308</v>
      </c>
      <c r="O560" t="s">
        <v>1308</v>
      </c>
      <c r="P560" t="s">
        <v>1308</v>
      </c>
      <c r="R560" t="s">
        <v>1308</v>
      </c>
      <c r="S560" t="s">
        <v>1308</v>
      </c>
      <c r="T560" t="s">
        <v>1308</v>
      </c>
      <c r="U560" t="s">
        <v>1308</v>
      </c>
      <c r="V560" t="s">
        <v>1308</v>
      </c>
    </row>
    <row r="561" spans="1:22">
      <c r="A561" t="s">
        <v>1293</v>
      </c>
      <c r="B561" s="17" t="str">
        <f>VLOOKUP(A561,'Planning Periods'!$E$2:$N$540,10,FALSE)</f>
        <v>03/31/2016 - 03/31/2024</v>
      </c>
      <c r="C561" s="92">
        <v>2016</v>
      </c>
      <c r="D561" s="92" t="str">
        <f t="shared" si="8"/>
        <v>Dos Palos 2016</v>
      </c>
      <c r="E561" t="s">
        <v>1308</v>
      </c>
      <c r="F561" t="s">
        <v>1308</v>
      </c>
      <c r="G561" t="s">
        <v>1308</v>
      </c>
      <c r="H561" t="s">
        <v>1308</v>
      </c>
      <c r="J561" t="s">
        <v>1308</v>
      </c>
      <c r="K561" t="s">
        <v>1308</v>
      </c>
      <c r="L561" t="s">
        <v>1308</v>
      </c>
      <c r="M561" t="s">
        <v>1308</v>
      </c>
      <c r="O561" t="s">
        <v>1308</v>
      </c>
      <c r="P561" t="s">
        <v>1308</v>
      </c>
      <c r="R561" t="s">
        <v>1308</v>
      </c>
      <c r="S561" t="s">
        <v>1308</v>
      </c>
      <c r="T561" t="s">
        <v>1308</v>
      </c>
      <c r="U561" t="s">
        <v>1308</v>
      </c>
      <c r="V561" t="s">
        <v>1308</v>
      </c>
    </row>
    <row r="562" spans="1:22">
      <c r="A562" t="s">
        <v>1293</v>
      </c>
      <c r="B562" s="17" t="str">
        <f>VLOOKUP(A562,'Planning Periods'!$E$2:$N$540,10,FALSE)</f>
        <v>03/31/2016 - 03/31/2024</v>
      </c>
      <c r="C562" s="92">
        <v>2017</v>
      </c>
      <c r="D562" s="92" t="str">
        <f t="shared" si="8"/>
        <v>Dos Palos 2017</v>
      </c>
      <c r="E562" t="s">
        <v>1308</v>
      </c>
      <c r="F562" t="s">
        <v>1308</v>
      </c>
      <c r="G562" t="s">
        <v>1308</v>
      </c>
      <c r="H562" t="s">
        <v>1308</v>
      </c>
      <c r="J562" t="s">
        <v>1308</v>
      </c>
      <c r="K562" t="s">
        <v>1308</v>
      </c>
      <c r="L562" t="s">
        <v>1308</v>
      </c>
      <c r="M562" t="s">
        <v>1308</v>
      </c>
      <c r="O562" t="s">
        <v>1308</v>
      </c>
      <c r="P562" t="s">
        <v>1308</v>
      </c>
      <c r="R562" t="s">
        <v>1308</v>
      </c>
      <c r="S562" t="s">
        <v>1308</v>
      </c>
      <c r="T562" t="s">
        <v>1308</v>
      </c>
      <c r="U562" t="s">
        <v>1308</v>
      </c>
      <c r="V562" t="s">
        <v>1308</v>
      </c>
    </row>
    <row r="563" spans="1:22">
      <c r="A563" s="93" t="s">
        <v>993</v>
      </c>
      <c r="B563" s="17"/>
      <c r="C563" s="92">
        <v>2013</v>
      </c>
      <c r="D563" s="92" t="str">
        <f t="shared" si="8"/>
        <v>Downey 2013</v>
      </c>
      <c r="E563" t="s">
        <v>1308</v>
      </c>
      <c r="F563" t="s">
        <v>1308</v>
      </c>
      <c r="G563" t="s">
        <v>1308</v>
      </c>
      <c r="H563" t="s">
        <v>1308</v>
      </c>
      <c r="J563" t="s">
        <v>1308</v>
      </c>
      <c r="K563" t="s">
        <v>1308</v>
      </c>
      <c r="L563" t="s">
        <v>1308</v>
      </c>
      <c r="M563" t="s">
        <v>1308</v>
      </c>
      <c r="O563" t="s">
        <v>1308</v>
      </c>
      <c r="P563" t="s">
        <v>1308</v>
      </c>
      <c r="R563" t="s">
        <v>1308</v>
      </c>
      <c r="S563" t="s">
        <v>1308</v>
      </c>
      <c r="T563" t="s">
        <v>1308</v>
      </c>
      <c r="U563" t="s">
        <v>1308</v>
      </c>
      <c r="V563" t="s">
        <v>1308</v>
      </c>
    </row>
    <row r="564" spans="1:22">
      <c r="A564" s="93" t="s">
        <v>993</v>
      </c>
      <c r="B564" s="17" t="str">
        <f>VLOOKUP(A564,'Planning Periods'!$E$2:$N$540,10,FALSE)</f>
        <v>10/15/2021 - 10/15/2029</v>
      </c>
      <c r="C564" s="92">
        <v>2014</v>
      </c>
      <c r="D564" s="92" t="str">
        <f t="shared" si="8"/>
        <v>Downey 2014</v>
      </c>
      <c r="E564" s="92">
        <v>210</v>
      </c>
      <c r="F564" s="366">
        <v>0</v>
      </c>
      <c r="G564" s="92">
        <v>0</v>
      </c>
      <c r="H564" s="92">
        <v>0</v>
      </c>
      <c r="I564" s="91"/>
      <c r="J564" s="92">
        <v>123</v>
      </c>
      <c r="K564" s="366">
        <v>0</v>
      </c>
      <c r="L564" s="92">
        <v>0</v>
      </c>
      <c r="M564" s="92">
        <v>0</v>
      </c>
      <c r="N564" s="91"/>
      <c r="O564" s="92">
        <v>135</v>
      </c>
      <c r="P564" s="92">
        <v>20</v>
      </c>
      <c r="Q564" s="91"/>
      <c r="R564" s="92">
        <v>346</v>
      </c>
      <c r="S564" s="92">
        <v>12</v>
      </c>
      <c r="T564" s="91">
        <v>0</v>
      </c>
      <c r="U564" s="92">
        <v>814</v>
      </c>
      <c r="V564" s="92">
        <v>32</v>
      </c>
    </row>
    <row r="565" spans="1:22">
      <c r="A565" s="93" t="s">
        <v>993</v>
      </c>
      <c r="B565" s="17" t="str">
        <f>VLOOKUP(A565,'Planning Periods'!$E$2:$N$540,10,FALSE)</f>
        <v>10/15/2021 - 10/15/2029</v>
      </c>
      <c r="C565" s="92">
        <v>2015</v>
      </c>
      <c r="D565" s="92" t="str">
        <f t="shared" si="8"/>
        <v>Downey 2015</v>
      </c>
      <c r="E565" s="92">
        <v>210</v>
      </c>
      <c r="F565" s="366">
        <v>0</v>
      </c>
      <c r="G565" s="92">
        <v>0</v>
      </c>
      <c r="H565" s="92">
        <v>0</v>
      </c>
      <c r="I565" s="91"/>
      <c r="J565" s="92">
        <v>123</v>
      </c>
      <c r="K565" s="366">
        <v>0</v>
      </c>
      <c r="L565" s="92">
        <v>0</v>
      </c>
      <c r="M565" s="92">
        <v>0</v>
      </c>
      <c r="N565" s="91"/>
      <c r="O565" s="92">
        <v>135</v>
      </c>
      <c r="P565" s="92">
        <v>50</v>
      </c>
      <c r="Q565" s="91"/>
      <c r="R565" s="92">
        <v>346</v>
      </c>
      <c r="S565" s="92">
        <v>13</v>
      </c>
      <c r="T565" s="91">
        <v>0</v>
      </c>
      <c r="U565" s="92">
        <v>814</v>
      </c>
      <c r="V565" s="92">
        <v>63</v>
      </c>
    </row>
    <row r="566" spans="1:22">
      <c r="A566" s="93" t="s">
        <v>993</v>
      </c>
      <c r="B566" s="17" t="str">
        <f>VLOOKUP(A566,'Planning Periods'!$E$2:$N$540,10,FALSE)</f>
        <v>10/15/2021 - 10/15/2029</v>
      </c>
      <c r="C566" s="92">
        <v>2016</v>
      </c>
      <c r="D566" s="92" t="str">
        <f t="shared" si="8"/>
        <v>Downey 2016</v>
      </c>
      <c r="E566" s="92">
        <v>210</v>
      </c>
      <c r="F566" s="366">
        <v>0</v>
      </c>
      <c r="G566" s="92">
        <v>0</v>
      </c>
      <c r="H566" s="92">
        <v>0</v>
      </c>
      <c r="I566" s="91"/>
      <c r="J566" s="92">
        <v>123</v>
      </c>
      <c r="K566" s="366">
        <v>6</v>
      </c>
      <c r="L566" s="92">
        <v>6</v>
      </c>
      <c r="M566" s="92">
        <v>0</v>
      </c>
      <c r="N566" s="91"/>
      <c r="O566" s="92">
        <v>135</v>
      </c>
      <c r="P566" s="92">
        <v>0</v>
      </c>
      <c r="Q566" s="91"/>
      <c r="R566" s="92">
        <v>346</v>
      </c>
      <c r="S566" s="92">
        <v>44</v>
      </c>
      <c r="T566" s="91">
        <v>0</v>
      </c>
      <c r="U566" s="92">
        <v>814</v>
      </c>
      <c r="V566" s="92">
        <v>50</v>
      </c>
    </row>
    <row r="567" spans="1:22">
      <c r="A567" s="93" t="s">
        <v>993</v>
      </c>
      <c r="B567" s="17" t="str">
        <f>VLOOKUP(A567,'Planning Periods'!$E$2:$N$540,10,FALSE)</f>
        <v>10/15/2021 - 10/15/2029</v>
      </c>
      <c r="C567" s="92">
        <v>2017</v>
      </c>
      <c r="D567" s="92" t="str">
        <f t="shared" si="8"/>
        <v>Downey 2017</v>
      </c>
      <c r="E567" s="92">
        <v>210</v>
      </c>
      <c r="F567" s="366">
        <v>0</v>
      </c>
      <c r="G567" s="92">
        <v>0</v>
      </c>
      <c r="H567" s="92">
        <v>0</v>
      </c>
      <c r="I567" s="91"/>
      <c r="J567" s="92">
        <v>123</v>
      </c>
      <c r="K567" s="366">
        <v>0</v>
      </c>
      <c r="L567" s="92">
        <v>0</v>
      </c>
      <c r="M567" s="92">
        <v>0</v>
      </c>
      <c r="N567" s="91"/>
      <c r="O567" s="92">
        <v>135</v>
      </c>
      <c r="P567" s="92">
        <v>0</v>
      </c>
      <c r="Q567" s="91"/>
      <c r="R567" s="92">
        <v>346</v>
      </c>
      <c r="S567" s="92">
        <v>135</v>
      </c>
      <c r="T567" s="91">
        <v>0</v>
      </c>
      <c r="U567" s="92">
        <v>814</v>
      </c>
      <c r="V567" s="92">
        <v>135</v>
      </c>
    </row>
    <row r="568" spans="1:22">
      <c r="A568" s="93" t="s">
        <v>940</v>
      </c>
      <c r="B568" s="17"/>
      <c r="C568" s="92">
        <v>2013</v>
      </c>
      <c r="D568" s="92" t="str">
        <f t="shared" si="8"/>
        <v>Duarte 2013</v>
      </c>
      <c r="E568" s="92" t="s">
        <v>1308</v>
      </c>
      <c r="F568" s="366" t="s">
        <v>1308</v>
      </c>
      <c r="G568" s="92" t="s">
        <v>1308</v>
      </c>
      <c r="H568" s="92" t="s">
        <v>1308</v>
      </c>
      <c r="I568" s="91"/>
      <c r="J568" s="92" t="s">
        <v>1308</v>
      </c>
      <c r="K568" s="366" t="s">
        <v>1308</v>
      </c>
      <c r="L568" s="92" t="s">
        <v>1308</v>
      </c>
      <c r="M568" s="92" t="s">
        <v>1308</v>
      </c>
      <c r="N568" s="91"/>
      <c r="O568" s="92" t="s">
        <v>1308</v>
      </c>
      <c r="P568" s="92" t="s">
        <v>1308</v>
      </c>
      <c r="Q568" s="91"/>
      <c r="R568" s="92" t="s">
        <v>1308</v>
      </c>
      <c r="S568" s="92" t="s">
        <v>1308</v>
      </c>
      <c r="T568" s="91" t="s">
        <v>1308</v>
      </c>
      <c r="U568" s="92" t="s">
        <v>1308</v>
      </c>
      <c r="V568" s="92" t="s">
        <v>1308</v>
      </c>
    </row>
    <row r="569" spans="1:22">
      <c r="A569" s="93" t="s">
        <v>940</v>
      </c>
      <c r="B569" s="17" t="str">
        <f>VLOOKUP(A569,'Planning Periods'!$E$2:$N$540,10,FALSE)</f>
        <v>10/15/2021 - 10/15/2029</v>
      </c>
      <c r="C569" s="92">
        <v>2014</v>
      </c>
      <c r="D569" s="92" t="str">
        <f t="shared" si="8"/>
        <v>Duarte 2014</v>
      </c>
      <c r="E569" s="92">
        <v>87</v>
      </c>
      <c r="F569" s="366">
        <v>0</v>
      </c>
      <c r="G569" s="92">
        <v>0</v>
      </c>
      <c r="H569" s="92">
        <v>0</v>
      </c>
      <c r="I569" s="91"/>
      <c r="J569" s="92">
        <v>53</v>
      </c>
      <c r="K569" s="366">
        <v>0</v>
      </c>
      <c r="L569" s="92">
        <v>0</v>
      </c>
      <c r="M569" s="92">
        <v>0</v>
      </c>
      <c r="N569" s="91"/>
      <c r="O569" s="92">
        <v>55</v>
      </c>
      <c r="P569" s="92">
        <v>0</v>
      </c>
      <c r="Q569" s="91"/>
      <c r="R569" s="92">
        <v>142</v>
      </c>
      <c r="S569" s="92">
        <v>0</v>
      </c>
      <c r="T569" s="91">
        <v>0</v>
      </c>
      <c r="U569" s="92">
        <v>337</v>
      </c>
      <c r="V569" s="92">
        <v>0</v>
      </c>
    </row>
    <row r="570" spans="1:22">
      <c r="A570" s="93" t="s">
        <v>940</v>
      </c>
      <c r="B570" s="17" t="str">
        <f>VLOOKUP(A570,'Planning Periods'!$E$2:$N$540,10,FALSE)</f>
        <v>10/15/2021 - 10/15/2029</v>
      </c>
      <c r="C570" s="92">
        <v>2015</v>
      </c>
      <c r="D570" s="92" t="str">
        <f t="shared" si="8"/>
        <v>Duarte 2015</v>
      </c>
      <c r="E570" s="92">
        <v>87</v>
      </c>
      <c r="F570" s="366">
        <v>42</v>
      </c>
      <c r="G570" s="92">
        <v>42</v>
      </c>
      <c r="H570" s="92">
        <v>0</v>
      </c>
      <c r="I570" s="91"/>
      <c r="J570" s="92">
        <v>53</v>
      </c>
      <c r="K570" s="366">
        <v>1</v>
      </c>
      <c r="L570" s="92">
        <v>1</v>
      </c>
      <c r="M570" s="92">
        <v>0</v>
      </c>
      <c r="N570" s="91"/>
      <c r="O570" s="92">
        <v>55</v>
      </c>
      <c r="P570" s="92">
        <v>0</v>
      </c>
      <c r="Q570" s="91"/>
      <c r="R570" s="92">
        <v>142</v>
      </c>
      <c r="S570" s="92">
        <v>0</v>
      </c>
      <c r="T570" s="91">
        <v>0</v>
      </c>
      <c r="U570" s="92">
        <v>337</v>
      </c>
      <c r="V570" s="92">
        <v>43</v>
      </c>
    </row>
    <row r="571" spans="1:22">
      <c r="A571" s="93" t="s">
        <v>940</v>
      </c>
      <c r="B571" s="17" t="str">
        <f>VLOOKUP(A571,'Planning Periods'!$E$2:$N$540,10,FALSE)</f>
        <v>10/15/2021 - 10/15/2029</v>
      </c>
      <c r="C571" s="92">
        <v>2016</v>
      </c>
      <c r="D571" s="92" t="str">
        <f t="shared" si="8"/>
        <v>Duarte 2016</v>
      </c>
      <c r="E571" s="92">
        <v>87</v>
      </c>
      <c r="F571" s="366">
        <v>0</v>
      </c>
      <c r="G571" s="92">
        <v>0</v>
      </c>
      <c r="H571" s="92">
        <v>0</v>
      </c>
      <c r="I571" s="91"/>
      <c r="J571" s="92">
        <v>53</v>
      </c>
      <c r="K571" s="366">
        <v>0</v>
      </c>
      <c r="L571" s="92">
        <v>0</v>
      </c>
      <c r="M571" s="92">
        <v>0</v>
      </c>
      <c r="N571" s="91"/>
      <c r="O571" s="92">
        <v>55</v>
      </c>
      <c r="P571" s="92">
        <v>2</v>
      </c>
      <c r="Q571" s="91"/>
      <c r="R571" s="92">
        <v>142</v>
      </c>
      <c r="S571" s="92">
        <v>0</v>
      </c>
      <c r="T571" s="91">
        <v>0</v>
      </c>
      <c r="U571" s="92">
        <v>337</v>
      </c>
      <c r="V571" s="92">
        <v>2</v>
      </c>
    </row>
    <row r="572" spans="1:22">
      <c r="A572" s="93" t="s">
        <v>940</v>
      </c>
      <c r="B572" s="17" t="str">
        <f>VLOOKUP(A572,'Planning Periods'!$E$2:$N$540,10,FALSE)</f>
        <v>10/15/2021 - 10/15/2029</v>
      </c>
      <c r="C572" s="92">
        <v>2017</v>
      </c>
      <c r="D572" s="92" t="str">
        <f t="shared" si="8"/>
        <v>Duarte 2017</v>
      </c>
      <c r="E572" s="92">
        <v>87</v>
      </c>
      <c r="F572" s="366">
        <v>0</v>
      </c>
      <c r="G572" s="92">
        <v>0</v>
      </c>
      <c r="H572" s="92">
        <v>0</v>
      </c>
      <c r="I572" s="91"/>
      <c r="J572" s="92">
        <v>53</v>
      </c>
      <c r="K572" s="366">
        <v>0</v>
      </c>
      <c r="L572" s="92">
        <v>0</v>
      </c>
      <c r="M572" s="92">
        <v>0</v>
      </c>
      <c r="N572" s="91"/>
      <c r="O572" s="92">
        <v>55</v>
      </c>
      <c r="P572" s="92">
        <v>1</v>
      </c>
      <c r="Q572" s="91"/>
      <c r="R572" s="92">
        <v>142</v>
      </c>
      <c r="S572" s="92">
        <v>1</v>
      </c>
      <c r="T572" s="91">
        <v>0</v>
      </c>
      <c r="U572" s="92">
        <v>337</v>
      </c>
      <c r="V572" s="92">
        <v>2</v>
      </c>
    </row>
    <row r="573" spans="1:22">
      <c r="A573" s="93" t="s">
        <v>1059</v>
      </c>
      <c r="B573" s="17" t="str">
        <f>VLOOKUP(A573,'Planning Periods'!$E$2:$N$540,10,FALSE)</f>
        <v>01/31/2023 - 01/31/2031</v>
      </c>
      <c r="C573" s="92">
        <v>2014</v>
      </c>
      <c r="D573" s="92" t="str">
        <f t="shared" si="8"/>
        <v>Dublin 2014</v>
      </c>
      <c r="E573" s="92" t="s">
        <v>1308</v>
      </c>
      <c r="F573" s="366" t="s">
        <v>1308</v>
      </c>
      <c r="G573" s="92" t="s">
        <v>1308</v>
      </c>
      <c r="H573" s="92" t="s">
        <v>1308</v>
      </c>
      <c r="I573" s="91"/>
      <c r="J573" s="92" t="s">
        <v>1308</v>
      </c>
      <c r="K573" s="366" t="s">
        <v>1308</v>
      </c>
      <c r="L573" s="92" t="s">
        <v>1308</v>
      </c>
      <c r="M573" s="92" t="s">
        <v>1308</v>
      </c>
      <c r="N573" s="91"/>
      <c r="O573" s="92" t="s">
        <v>1308</v>
      </c>
      <c r="P573" s="92" t="s">
        <v>1308</v>
      </c>
      <c r="Q573" s="91"/>
      <c r="R573" s="92" t="s">
        <v>1308</v>
      </c>
      <c r="S573" s="92" t="s">
        <v>1308</v>
      </c>
      <c r="T573" s="91" t="s">
        <v>1308</v>
      </c>
      <c r="U573" s="92" t="s">
        <v>1308</v>
      </c>
      <c r="V573" s="92" t="s">
        <v>1308</v>
      </c>
    </row>
    <row r="574" spans="1:22">
      <c r="A574" s="93" t="s">
        <v>1059</v>
      </c>
      <c r="B574" s="17" t="str">
        <f>VLOOKUP(A574,'Planning Periods'!$E$2:$N$540,10,FALSE)</f>
        <v>01/31/2023 - 01/31/2031</v>
      </c>
      <c r="C574" s="92">
        <v>2015</v>
      </c>
      <c r="D574" s="92" t="str">
        <f t="shared" si="8"/>
        <v>Dublin 2015</v>
      </c>
      <c r="E574" s="92">
        <v>796</v>
      </c>
      <c r="F574" s="366">
        <v>26</v>
      </c>
      <c r="G574" s="92">
        <v>26</v>
      </c>
      <c r="H574" s="92">
        <v>0</v>
      </c>
      <c r="I574" s="91"/>
      <c r="J574" s="92">
        <v>446</v>
      </c>
      <c r="K574" s="366">
        <v>39</v>
      </c>
      <c r="L574" s="92">
        <v>39</v>
      </c>
      <c r="M574" s="92">
        <v>0</v>
      </c>
      <c r="N574" s="91"/>
      <c r="O574" s="92">
        <v>425</v>
      </c>
      <c r="P574" s="92">
        <v>4</v>
      </c>
      <c r="Q574" s="91"/>
      <c r="R574" s="92">
        <v>618</v>
      </c>
      <c r="S574" s="92">
        <v>839</v>
      </c>
      <c r="T574" s="91">
        <v>0</v>
      </c>
      <c r="U574" s="92">
        <v>2285</v>
      </c>
      <c r="V574" s="92">
        <v>908</v>
      </c>
    </row>
    <row r="575" spans="1:22">
      <c r="A575" s="93" t="s">
        <v>1059</v>
      </c>
      <c r="B575" s="17" t="str">
        <f>VLOOKUP(A575,'Planning Periods'!$E$2:$N$540,10,FALSE)</f>
        <v>01/31/2023 - 01/31/2031</v>
      </c>
      <c r="C575" s="92">
        <v>2016</v>
      </c>
      <c r="D575" s="92" t="str">
        <f t="shared" si="8"/>
        <v>Dublin 2016</v>
      </c>
      <c r="E575" s="92">
        <v>796</v>
      </c>
      <c r="F575" s="366">
        <v>0</v>
      </c>
      <c r="G575" s="92">
        <v>0</v>
      </c>
      <c r="H575" s="92">
        <v>0</v>
      </c>
      <c r="I575" s="91"/>
      <c r="J575" s="92">
        <v>446</v>
      </c>
      <c r="K575" s="366">
        <v>0</v>
      </c>
      <c r="L575" s="92">
        <v>0</v>
      </c>
      <c r="M575" s="92">
        <v>0</v>
      </c>
      <c r="N575" s="91"/>
      <c r="O575" s="92">
        <v>425</v>
      </c>
      <c r="P575" s="92">
        <v>2</v>
      </c>
      <c r="Q575" s="91"/>
      <c r="R575" s="92">
        <v>618</v>
      </c>
      <c r="S575" s="92">
        <v>612</v>
      </c>
      <c r="T575" s="91">
        <v>0</v>
      </c>
      <c r="U575" s="92">
        <v>2285</v>
      </c>
      <c r="V575" s="92">
        <v>614</v>
      </c>
    </row>
    <row r="576" spans="1:22">
      <c r="A576" s="93" t="s">
        <v>1059</v>
      </c>
      <c r="B576" s="17" t="str">
        <f>VLOOKUP(A576,'Planning Periods'!$E$2:$N$540,10,FALSE)</f>
        <v>01/31/2023 - 01/31/2031</v>
      </c>
      <c r="C576" s="92">
        <v>2017</v>
      </c>
      <c r="D576" s="92" t="str">
        <f t="shared" si="8"/>
        <v>Dublin 2017</v>
      </c>
      <c r="E576" s="92">
        <v>796</v>
      </c>
      <c r="F576" s="366">
        <v>0</v>
      </c>
      <c r="G576" s="92">
        <v>0</v>
      </c>
      <c r="H576" s="92">
        <v>0</v>
      </c>
      <c r="I576" s="91"/>
      <c r="J576" s="92">
        <v>446</v>
      </c>
      <c r="K576" s="366">
        <v>0</v>
      </c>
      <c r="L576" s="92">
        <v>0</v>
      </c>
      <c r="M576" s="92">
        <v>0</v>
      </c>
      <c r="N576" s="91"/>
      <c r="O576" s="92">
        <v>425</v>
      </c>
      <c r="P576" s="92">
        <v>8</v>
      </c>
      <c r="Q576" s="91"/>
      <c r="R576" s="92">
        <v>618</v>
      </c>
      <c r="S576" s="92">
        <v>1187</v>
      </c>
      <c r="T576" s="91">
        <v>0</v>
      </c>
      <c r="U576" s="92">
        <v>2285</v>
      </c>
      <c r="V576" s="92">
        <v>1195</v>
      </c>
    </row>
    <row r="577" spans="1:22">
      <c r="A577" t="s">
        <v>1194</v>
      </c>
      <c r="B577" s="17" t="str">
        <f>VLOOKUP(A577,'Planning Periods'!$E$2:$N$540,10,FALSE)</f>
        <v>02/15/2023 - 02/15/2031</v>
      </c>
      <c r="C577" s="92">
        <v>2014</v>
      </c>
      <c r="D577" s="92" t="str">
        <f t="shared" si="8"/>
        <v>Dunsmuir 2014</v>
      </c>
      <c r="E577" s="366">
        <v>7</v>
      </c>
      <c r="F577" s="366">
        <v>0</v>
      </c>
      <c r="G577" s="366">
        <v>0</v>
      </c>
      <c r="H577" s="366">
        <v>0</v>
      </c>
      <c r="I577" s="366">
        <v>0</v>
      </c>
      <c r="J577" s="366">
        <v>7</v>
      </c>
      <c r="K577" s="366">
        <v>0</v>
      </c>
      <c r="L577" s="366">
        <v>0</v>
      </c>
      <c r="M577" s="366">
        <v>0</v>
      </c>
      <c r="N577" s="366">
        <v>0</v>
      </c>
      <c r="O577" s="366">
        <v>8</v>
      </c>
      <c r="P577" s="366">
        <v>0</v>
      </c>
      <c r="Q577" s="366"/>
      <c r="R577" s="366">
        <v>12</v>
      </c>
      <c r="S577" s="366">
        <v>0</v>
      </c>
      <c r="T577" s="366">
        <v>0</v>
      </c>
      <c r="U577" s="366">
        <v>34</v>
      </c>
      <c r="V577" s="366">
        <v>0</v>
      </c>
    </row>
    <row r="578" spans="1:22">
      <c r="A578" t="s">
        <v>1194</v>
      </c>
      <c r="B578" s="17" t="str">
        <f>VLOOKUP(A578,'Planning Periods'!$E$2:$N$540,10,FALSE)</f>
        <v>02/15/2023 - 02/15/2031</v>
      </c>
      <c r="C578" s="92">
        <v>2015</v>
      </c>
      <c r="D578" s="92" t="str">
        <f t="shared" si="8"/>
        <v>Dunsmuir 2015</v>
      </c>
      <c r="E578">
        <v>7</v>
      </c>
      <c r="F578">
        <v>0</v>
      </c>
      <c r="G578">
        <v>0</v>
      </c>
      <c r="H578">
        <v>0</v>
      </c>
      <c r="J578">
        <v>7</v>
      </c>
      <c r="K578">
        <v>0</v>
      </c>
      <c r="L578">
        <v>0</v>
      </c>
      <c r="M578">
        <v>0</v>
      </c>
      <c r="O578">
        <v>8</v>
      </c>
      <c r="P578">
        <v>0</v>
      </c>
      <c r="R578">
        <v>12</v>
      </c>
      <c r="S578">
        <v>1</v>
      </c>
      <c r="T578">
        <v>0</v>
      </c>
      <c r="U578">
        <v>34</v>
      </c>
      <c r="V578">
        <v>1</v>
      </c>
    </row>
    <row r="579" spans="1:22">
      <c r="A579" t="s">
        <v>1194</v>
      </c>
      <c r="B579" s="17" t="str">
        <f>VLOOKUP(A579,'Planning Periods'!$E$2:$N$540,10,FALSE)</f>
        <v>02/15/2023 - 02/15/2031</v>
      </c>
      <c r="C579" s="92">
        <v>2016</v>
      </c>
      <c r="D579" s="92" t="str">
        <f t="shared" si="8"/>
        <v>Dunsmuir 2016</v>
      </c>
      <c r="E579">
        <v>7</v>
      </c>
      <c r="F579">
        <v>0</v>
      </c>
      <c r="G579">
        <v>0</v>
      </c>
      <c r="H579">
        <v>0</v>
      </c>
      <c r="J579">
        <v>7</v>
      </c>
      <c r="K579">
        <v>0</v>
      </c>
      <c r="L579">
        <v>0</v>
      </c>
      <c r="M579">
        <v>0</v>
      </c>
      <c r="O579">
        <v>8</v>
      </c>
      <c r="P579">
        <v>0</v>
      </c>
      <c r="R579">
        <v>12</v>
      </c>
      <c r="S579">
        <v>1</v>
      </c>
      <c r="T579">
        <v>0</v>
      </c>
      <c r="U579">
        <v>34</v>
      </c>
      <c r="V579">
        <v>1</v>
      </c>
    </row>
    <row r="580" spans="1:22">
      <c r="A580" t="s">
        <v>1194</v>
      </c>
      <c r="B580" s="17" t="str">
        <f>VLOOKUP(A580,'Planning Periods'!$E$2:$N$540,10,FALSE)</f>
        <v>02/15/2023 - 02/15/2031</v>
      </c>
      <c r="C580" s="92">
        <v>2017</v>
      </c>
      <c r="D580" s="92" t="str">
        <f t="shared" si="8"/>
        <v>Dunsmuir 2017</v>
      </c>
      <c r="E580">
        <v>7</v>
      </c>
      <c r="F580">
        <v>0</v>
      </c>
      <c r="G580">
        <v>0</v>
      </c>
      <c r="H580">
        <v>0</v>
      </c>
      <c r="J580">
        <v>7</v>
      </c>
      <c r="K580">
        <v>0</v>
      </c>
      <c r="L580">
        <v>0</v>
      </c>
      <c r="M580">
        <v>0</v>
      </c>
      <c r="O580">
        <v>8</v>
      </c>
      <c r="P580">
        <v>0</v>
      </c>
      <c r="R580">
        <v>12</v>
      </c>
      <c r="S580">
        <v>1</v>
      </c>
      <c r="T580">
        <v>0</v>
      </c>
      <c r="U580">
        <v>34</v>
      </c>
      <c r="V580">
        <v>1</v>
      </c>
    </row>
    <row r="581" spans="1:22">
      <c r="A581" s="93" t="s">
        <v>1062</v>
      </c>
      <c r="B581" s="17" t="str">
        <f>VLOOKUP(A581,'Planning Periods'!$E$2:$N$540,10,FALSE)</f>
        <v>01/31/2023 - 01/31/2031</v>
      </c>
      <c r="C581" s="92">
        <v>2014</v>
      </c>
      <c r="D581" s="92" t="str">
        <f t="shared" si="8"/>
        <v>East Palo Alto 2014</v>
      </c>
      <c r="E581" t="s">
        <v>1308</v>
      </c>
      <c r="F581" t="s">
        <v>1308</v>
      </c>
      <c r="G581" t="s">
        <v>1308</v>
      </c>
      <c r="H581" t="s">
        <v>1308</v>
      </c>
      <c r="J581" t="s">
        <v>1308</v>
      </c>
      <c r="K581" t="s">
        <v>1308</v>
      </c>
      <c r="L581" t="s">
        <v>1308</v>
      </c>
      <c r="M581" t="s">
        <v>1308</v>
      </c>
      <c r="O581" t="s">
        <v>1308</v>
      </c>
      <c r="P581" t="s">
        <v>1308</v>
      </c>
      <c r="R581" t="s">
        <v>1308</v>
      </c>
      <c r="S581" t="s">
        <v>1308</v>
      </c>
      <c r="T581" t="s">
        <v>1308</v>
      </c>
      <c r="U581" t="s">
        <v>1308</v>
      </c>
      <c r="V581" t="s">
        <v>1308</v>
      </c>
    </row>
    <row r="582" spans="1:22">
      <c r="A582" s="93" t="s">
        <v>1062</v>
      </c>
      <c r="B582" s="17" t="str">
        <f>VLOOKUP(A582,'Planning Periods'!$E$2:$N$540,10,FALSE)</f>
        <v>01/31/2023 - 01/31/2031</v>
      </c>
      <c r="C582" s="92">
        <v>2015</v>
      </c>
      <c r="D582" s="92" t="str">
        <f t="shared" si="8"/>
        <v>East Palo Alto 2015</v>
      </c>
      <c r="E582" s="92">
        <v>64</v>
      </c>
      <c r="F582" s="366">
        <v>0</v>
      </c>
      <c r="G582" s="92">
        <v>0</v>
      </c>
      <c r="H582" s="92">
        <v>0</v>
      </c>
      <c r="I582" s="91"/>
      <c r="J582" s="92">
        <v>54</v>
      </c>
      <c r="K582" s="366">
        <v>8</v>
      </c>
      <c r="L582" s="92">
        <v>8</v>
      </c>
      <c r="M582" s="92">
        <v>0</v>
      </c>
      <c r="N582" s="91"/>
      <c r="O582" s="92">
        <v>83</v>
      </c>
      <c r="P582" s="92">
        <v>0</v>
      </c>
      <c r="Q582" s="91"/>
      <c r="R582" s="92">
        <v>266</v>
      </c>
      <c r="S582" s="92">
        <v>0</v>
      </c>
      <c r="T582" s="91">
        <v>0</v>
      </c>
      <c r="U582" s="92">
        <v>467</v>
      </c>
      <c r="V582" s="92">
        <v>8</v>
      </c>
    </row>
    <row r="583" spans="1:22">
      <c r="A583" s="93" t="s">
        <v>1062</v>
      </c>
      <c r="B583" s="17" t="str">
        <f>VLOOKUP(A583,'Planning Periods'!$E$2:$N$540,10,FALSE)</f>
        <v>01/31/2023 - 01/31/2031</v>
      </c>
      <c r="C583" s="92">
        <v>2016</v>
      </c>
      <c r="D583" s="92" t="str">
        <f t="shared" si="8"/>
        <v>East Palo Alto 2016</v>
      </c>
      <c r="E583" s="92">
        <v>64</v>
      </c>
      <c r="F583" s="366">
        <v>0</v>
      </c>
      <c r="G583" s="92">
        <v>0</v>
      </c>
      <c r="H583" s="92">
        <v>0</v>
      </c>
      <c r="I583" s="91"/>
      <c r="J583" s="92">
        <v>54</v>
      </c>
      <c r="K583" s="366">
        <v>0</v>
      </c>
      <c r="L583" s="92">
        <v>0</v>
      </c>
      <c r="M583" s="92">
        <v>0</v>
      </c>
      <c r="N583" s="91"/>
      <c r="O583" s="92">
        <v>83</v>
      </c>
      <c r="P583" s="92">
        <v>33</v>
      </c>
      <c r="Q583" s="91"/>
      <c r="R583" s="92">
        <v>266</v>
      </c>
      <c r="S583" s="92">
        <v>0</v>
      </c>
      <c r="T583" s="91">
        <v>0</v>
      </c>
      <c r="U583" s="92">
        <v>467</v>
      </c>
      <c r="V583" s="92">
        <v>33</v>
      </c>
    </row>
    <row r="584" spans="1:22">
      <c r="A584" s="93" t="s">
        <v>1062</v>
      </c>
      <c r="B584" s="17" t="str">
        <f>VLOOKUP(A584,'Planning Periods'!$E$2:$N$540,10,FALSE)</f>
        <v>01/31/2023 - 01/31/2031</v>
      </c>
      <c r="C584" s="92">
        <v>2017</v>
      </c>
      <c r="D584" s="92" t="str">
        <f t="shared" si="8"/>
        <v>East Palo Alto 2017</v>
      </c>
      <c r="E584" s="92">
        <v>64</v>
      </c>
      <c r="F584" s="366">
        <v>16</v>
      </c>
      <c r="G584" s="92">
        <v>16</v>
      </c>
      <c r="H584" s="92">
        <v>0</v>
      </c>
      <c r="I584" s="91"/>
      <c r="J584" s="92">
        <v>54</v>
      </c>
      <c r="K584" s="366">
        <v>24</v>
      </c>
      <c r="L584" s="92">
        <v>24</v>
      </c>
      <c r="M584" s="92">
        <v>0</v>
      </c>
      <c r="N584" s="91"/>
      <c r="O584" s="92">
        <v>83</v>
      </c>
      <c r="P584" s="92">
        <v>0</v>
      </c>
      <c r="Q584" s="91"/>
      <c r="R584" s="92">
        <v>266</v>
      </c>
      <c r="S584" s="92">
        <v>5</v>
      </c>
      <c r="T584" s="91">
        <v>0</v>
      </c>
      <c r="U584" s="92">
        <v>467</v>
      </c>
      <c r="V584" s="92">
        <v>45</v>
      </c>
    </row>
    <row r="585" spans="1:22">
      <c r="A585" s="93" t="s">
        <v>1009</v>
      </c>
      <c r="B585" s="17"/>
      <c r="C585" s="92">
        <v>2013</v>
      </c>
      <c r="D585" s="92" t="str">
        <f t="shared" si="8"/>
        <v>Eastvale 2013</v>
      </c>
      <c r="E585" s="92" t="s">
        <v>1308</v>
      </c>
      <c r="F585" s="366" t="s">
        <v>1308</v>
      </c>
      <c r="G585" s="92" t="s">
        <v>1308</v>
      </c>
      <c r="H585" s="92" t="s">
        <v>1308</v>
      </c>
      <c r="I585" s="91"/>
      <c r="J585" s="92" t="s">
        <v>1308</v>
      </c>
      <c r="K585" s="366" t="s">
        <v>1308</v>
      </c>
      <c r="L585" s="92" t="s">
        <v>1308</v>
      </c>
      <c r="M585" s="92" t="s">
        <v>1308</v>
      </c>
      <c r="N585" s="91"/>
      <c r="O585" s="92" t="s">
        <v>1308</v>
      </c>
      <c r="P585" s="92" t="s">
        <v>1308</v>
      </c>
      <c r="Q585" s="91"/>
      <c r="R585" s="92" t="s">
        <v>1308</v>
      </c>
      <c r="S585" s="92" t="s">
        <v>1308</v>
      </c>
      <c r="T585" s="91" t="s">
        <v>1308</v>
      </c>
      <c r="U585" s="92" t="s">
        <v>1308</v>
      </c>
      <c r="V585" s="92" t="s">
        <v>1308</v>
      </c>
    </row>
    <row r="586" spans="1:22">
      <c r="A586" s="93" t="s">
        <v>1009</v>
      </c>
      <c r="B586" s="17" t="str">
        <f>VLOOKUP(A586,'Planning Periods'!$E$2:$N$540,10,FALSE)</f>
        <v>10/15/2021 - 10/15/2029</v>
      </c>
      <c r="C586" s="92">
        <v>2014</v>
      </c>
      <c r="D586" s="92" t="str">
        <f t="shared" si="8"/>
        <v>Eastvale 2014</v>
      </c>
      <c r="E586" s="92">
        <v>374</v>
      </c>
      <c r="F586" s="366">
        <v>0</v>
      </c>
      <c r="G586" s="92">
        <v>0</v>
      </c>
      <c r="H586" s="92">
        <v>0</v>
      </c>
      <c r="I586" s="91"/>
      <c r="J586" s="92">
        <v>250</v>
      </c>
      <c r="K586" s="366">
        <v>0</v>
      </c>
      <c r="L586" s="92">
        <v>0</v>
      </c>
      <c r="M586" s="92">
        <v>0</v>
      </c>
      <c r="N586" s="91"/>
      <c r="O586" s="92">
        <v>274</v>
      </c>
      <c r="P586" s="92">
        <v>0</v>
      </c>
      <c r="Q586" s="91"/>
      <c r="R586" s="92">
        <v>565</v>
      </c>
      <c r="S586" s="92">
        <v>429</v>
      </c>
      <c r="T586" s="91">
        <v>0</v>
      </c>
      <c r="U586" s="92">
        <v>1463</v>
      </c>
      <c r="V586" s="92">
        <v>429</v>
      </c>
    </row>
    <row r="587" spans="1:22">
      <c r="A587" s="93" t="s">
        <v>1009</v>
      </c>
      <c r="B587" s="17" t="str">
        <f>VLOOKUP(A587,'Planning Periods'!$E$2:$N$540,10,FALSE)</f>
        <v>10/15/2021 - 10/15/2029</v>
      </c>
      <c r="C587" s="92">
        <v>2015</v>
      </c>
      <c r="D587" s="92" t="str">
        <f t="shared" si="8"/>
        <v>Eastvale 2015</v>
      </c>
      <c r="E587" s="92">
        <v>374</v>
      </c>
      <c r="F587" s="366">
        <v>0</v>
      </c>
      <c r="G587" s="92">
        <v>0</v>
      </c>
      <c r="H587" s="92">
        <v>0</v>
      </c>
      <c r="I587" s="91"/>
      <c r="J587" s="92">
        <v>250</v>
      </c>
      <c r="K587" s="366">
        <v>0</v>
      </c>
      <c r="L587" s="92">
        <v>0</v>
      </c>
      <c r="M587" s="92">
        <v>0</v>
      </c>
      <c r="N587" s="91"/>
      <c r="O587" s="92">
        <v>274</v>
      </c>
      <c r="P587" s="92">
        <v>0</v>
      </c>
      <c r="Q587" s="91"/>
      <c r="R587" s="92">
        <v>565</v>
      </c>
      <c r="S587" s="92">
        <v>306</v>
      </c>
      <c r="T587" s="91">
        <v>0</v>
      </c>
      <c r="U587" s="92">
        <v>1463</v>
      </c>
      <c r="V587" s="92">
        <v>306</v>
      </c>
    </row>
    <row r="588" spans="1:22">
      <c r="A588" s="93" t="s">
        <v>1009</v>
      </c>
      <c r="B588" s="17" t="str">
        <f>VLOOKUP(A588,'Planning Periods'!$E$2:$N$540,10,FALSE)</f>
        <v>10/15/2021 - 10/15/2029</v>
      </c>
      <c r="C588" s="92">
        <v>2016</v>
      </c>
      <c r="D588" s="92" t="str">
        <f t="shared" si="8"/>
        <v>Eastvale 2016</v>
      </c>
      <c r="E588" s="92">
        <v>374</v>
      </c>
      <c r="F588" s="366">
        <v>0</v>
      </c>
      <c r="G588" s="92">
        <v>0</v>
      </c>
      <c r="H588" s="92">
        <v>0</v>
      </c>
      <c r="I588" s="91"/>
      <c r="J588" s="92">
        <v>250</v>
      </c>
      <c r="K588" s="366">
        <v>0</v>
      </c>
      <c r="L588" s="92">
        <v>0</v>
      </c>
      <c r="M588" s="92">
        <v>0</v>
      </c>
      <c r="N588" s="91"/>
      <c r="O588" s="92">
        <v>274</v>
      </c>
      <c r="P588" s="92">
        <v>0</v>
      </c>
      <c r="Q588" s="91"/>
      <c r="R588" s="92">
        <v>565</v>
      </c>
      <c r="S588" s="92">
        <v>515</v>
      </c>
      <c r="T588" s="91">
        <v>0</v>
      </c>
      <c r="U588" s="92">
        <v>1463</v>
      </c>
      <c r="V588" s="92">
        <v>515</v>
      </c>
    </row>
    <row r="589" spans="1:22">
      <c r="A589" s="93" t="s">
        <v>1009</v>
      </c>
      <c r="B589" s="17" t="str">
        <f>VLOOKUP(A589,'Planning Periods'!$E$2:$N$540,10,FALSE)</f>
        <v>10/15/2021 - 10/15/2029</v>
      </c>
      <c r="C589" s="92">
        <v>2017</v>
      </c>
      <c r="D589" s="92" t="str">
        <f t="shared" si="8"/>
        <v>Eastvale 2017</v>
      </c>
      <c r="E589" s="92">
        <v>374</v>
      </c>
      <c r="F589" s="366">
        <v>0</v>
      </c>
      <c r="G589" s="92">
        <v>0</v>
      </c>
      <c r="H589" s="92">
        <v>0</v>
      </c>
      <c r="I589" s="91"/>
      <c r="J589" s="92">
        <v>250</v>
      </c>
      <c r="K589" s="366">
        <v>0</v>
      </c>
      <c r="L589" s="92">
        <v>0</v>
      </c>
      <c r="M589" s="92">
        <v>0</v>
      </c>
      <c r="N589" s="91"/>
      <c r="O589" s="92">
        <v>274</v>
      </c>
      <c r="P589" s="92">
        <v>0</v>
      </c>
      <c r="Q589" s="91"/>
      <c r="R589" s="92">
        <v>565</v>
      </c>
      <c r="S589" s="92">
        <v>233</v>
      </c>
      <c r="T589" s="91">
        <v>0</v>
      </c>
      <c r="U589" s="92">
        <v>1463</v>
      </c>
      <c r="V589" s="92">
        <v>233</v>
      </c>
    </row>
    <row r="590" spans="1:22">
      <c r="A590" s="93" t="s">
        <v>1014</v>
      </c>
      <c r="B590" s="17" t="str">
        <f>VLOOKUP(A590,'Planning Periods'!$E$2:$N$540,10,FALSE)</f>
        <v>04/30/2021 - 04/30/2029</v>
      </c>
      <c r="C590" s="92">
        <v>2013</v>
      </c>
      <c r="D590" s="92" t="str">
        <f t="shared" si="8"/>
        <v>El Cajon 2013</v>
      </c>
      <c r="E590" s="92">
        <v>1448</v>
      </c>
      <c r="F590" s="366">
        <v>48</v>
      </c>
      <c r="G590" s="92">
        <v>48</v>
      </c>
      <c r="H590" s="92">
        <v>0</v>
      </c>
      <c r="I590" s="91"/>
      <c r="J590" s="92">
        <v>1101</v>
      </c>
      <c r="K590" s="366">
        <v>2</v>
      </c>
      <c r="L590" s="92">
        <v>2</v>
      </c>
      <c r="M590" s="92">
        <v>0</v>
      </c>
      <c r="N590" s="91"/>
      <c r="O590" s="92">
        <v>1019</v>
      </c>
      <c r="P590" s="92">
        <v>24</v>
      </c>
      <c r="Q590" s="91"/>
      <c r="R590" s="92">
        <v>2237</v>
      </c>
      <c r="S590" s="92">
        <v>12</v>
      </c>
      <c r="T590" s="91">
        <v>0</v>
      </c>
      <c r="U590" s="92">
        <v>5805</v>
      </c>
      <c r="V590" s="92">
        <v>86</v>
      </c>
    </row>
    <row r="591" spans="1:22">
      <c r="A591" s="93" t="s">
        <v>1014</v>
      </c>
      <c r="B591" s="17" t="str">
        <f>VLOOKUP(A591,'Planning Periods'!$E$2:$N$540,10,FALSE)</f>
        <v>04/30/2021 - 04/30/2029</v>
      </c>
      <c r="C591" s="92">
        <v>2014</v>
      </c>
      <c r="D591" s="92" t="str">
        <f t="shared" si="8"/>
        <v>El Cajon 2014</v>
      </c>
      <c r="E591" s="92">
        <v>1448</v>
      </c>
      <c r="F591" s="366">
        <v>0</v>
      </c>
      <c r="G591" s="92">
        <v>0</v>
      </c>
      <c r="H591" s="92">
        <v>0</v>
      </c>
      <c r="I591" s="91"/>
      <c r="J591" s="92">
        <v>1101</v>
      </c>
      <c r="K591" s="366">
        <v>0</v>
      </c>
      <c r="L591" s="92">
        <v>0</v>
      </c>
      <c r="M591" s="92">
        <v>0</v>
      </c>
      <c r="N591" s="91"/>
      <c r="O591" s="92">
        <v>1019</v>
      </c>
      <c r="P591" s="92">
        <v>8</v>
      </c>
      <c r="Q591" s="91"/>
      <c r="R591" s="92">
        <v>2237</v>
      </c>
      <c r="S591" s="92">
        <v>24</v>
      </c>
      <c r="T591" s="91">
        <v>0</v>
      </c>
      <c r="U591" s="92">
        <v>5805</v>
      </c>
      <c r="V591" s="92">
        <v>32</v>
      </c>
    </row>
    <row r="592" spans="1:22">
      <c r="A592" s="93" t="s">
        <v>1014</v>
      </c>
      <c r="B592" s="17" t="str">
        <f>VLOOKUP(A592,'Planning Periods'!$E$2:$N$540,10,FALSE)</f>
        <v>04/30/2021 - 04/30/2029</v>
      </c>
      <c r="C592" s="92">
        <v>2015</v>
      </c>
      <c r="D592" s="92" t="str">
        <f t="shared" si="8"/>
        <v>El Cajon 2015</v>
      </c>
      <c r="E592" s="92">
        <v>1448</v>
      </c>
      <c r="F592" s="366">
        <v>0</v>
      </c>
      <c r="G592" s="92">
        <v>0</v>
      </c>
      <c r="H592" s="92">
        <v>0</v>
      </c>
      <c r="I592" s="91"/>
      <c r="J592" s="92">
        <v>1101</v>
      </c>
      <c r="K592" s="366">
        <v>1</v>
      </c>
      <c r="L592" s="92">
        <v>1</v>
      </c>
      <c r="M592" s="92">
        <v>0</v>
      </c>
      <c r="N592" s="91"/>
      <c r="O592" s="92">
        <v>1019</v>
      </c>
      <c r="P592" s="92">
        <v>2</v>
      </c>
      <c r="Q592" s="91"/>
      <c r="R592" s="92">
        <v>2237</v>
      </c>
      <c r="S592" s="92">
        <v>23</v>
      </c>
      <c r="T592" s="91">
        <v>0</v>
      </c>
      <c r="U592" s="92">
        <v>5805</v>
      </c>
      <c r="V592" s="92">
        <v>26</v>
      </c>
    </row>
    <row r="593" spans="1:22">
      <c r="A593" s="93" t="s">
        <v>1014</v>
      </c>
      <c r="B593" s="17" t="str">
        <f>VLOOKUP(A593,'Planning Periods'!$E$2:$N$540,10,FALSE)</f>
        <v>04/30/2021 - 04/30/2029</v>
      </c>
      <c r="C593" s="92">
        <v>2016</v>
      </c>
      <c r="D593" s="92" t="str">
        <f t="shared" si="8"/>
        <v>El Cajon 2016</v>
      </c>
      <c r="E593" s="92">
        <v>1448</v>
      </c>
      <c r="F593" s="366">
        <v>0</v>
      </c>
      <c r="G593" s="92">
        <v>0</v>
      </c>
      <c r="H593" s="92">
        <v>0</v>
      </c>
      <c r="I593" s="91"/>
      <c r="J593" s="92">
        <v>1101</v>
      </c>
      <c r="K593" s="366">
        <v>6</v>
      </c>
      <c r="L593" s="92">
        <v>6</v>
      </c>
      <c r="M593" s="92">
        <v>0</v>
      </c>
      <c r="N593" s="91"/>
      <c r="O593" s="92">
        <v>1019</v>
      </c>
      <c r="P593" s="92">
        <v>0</v>
      </c>
      <c r="Q593" s="91"/>
      <c r="R593" s="92">
        <v>2237</v>
      </c>
      <c r="S593" s="92">
        <v>78</v>
      </c>
      <c r="T593" s="91">
        <v>0</v>
      </c>
      <c r="U593" s="92">
        <v>5805</v>
      </c>
      <c r="V593" s="92">
        <v>84</v>
      </c>
    </row>
    <row r="594" spans="1:22">
      <c r="A594" s="93" t="s">
        <v>1014</v>
      </c>
      <c r="B594" s="17" t="str">
        <f>VLOOKUP(A594,'Planning Periods'!$E$2:$N$540,10,FALSE)</f>
        <v>04/30/2021 - 04/30/2029</v>
      </c>
      <c r="C594" s="92">
        <v>2017</v>
      </c>
      <c r="D594" s="92" t="str">
        <f t="shared" si="8"/>
        <v>El Cajon 2017</v>
      </c>
      <c r="E594" s="92">
        <v>1448</v>
      </c>
      <c r="F594" s="366">
        <v>0</v>
      </c>
      <c r="G594" s="92">
        <v>0</v>
      </c>
      <c r="H594" s="92">
        <v>0</v>
      </c>
      <c r="I594" s="91"/>
      <c r="J594" s="92">
        <v>1101</v>
      </c>
      <c r="K594" s="366">
        <v>0</v>
      </c>
      <c r="L594" s="92">
        <v>0</v>
      </c>
      <c r="M594" s="92">
        <v>0</v>
      </c>
      <c r="N594" s="91"/>
      <c r="O594" s="92">
        <v>1019</v>
      </c>
      <c r="P594" s="92">
        <v>0</v>
      </c>
      <c r="Q594" s="91"/>
      <c r="R594" s="92">
        <v>2237</v>
      </c>
      <c r="S594" s="92">
        <v>51</v>
      </c>
      <c r="T594" s="91">
        <v>0</v>
      </c>
      <c r="U594" s="92">
        <v>5805</v>
      </c>
      <c r="V594" s="92">
        <v>51</v>
      </c>
    </row>
    <row r="595" spans="1:22">
      <c r="A595" s="93" t="s">
        <v>1012</v>
      </c>
      <c r="B595" s="17"/>
      <c r="C595" s="92">
        <v>2013</v>
      </c>
      <c r="D595" s="92" t="str">
        <f t="shared" si="8"/>
        <v>El Centro 2013</v>
      </c>
      <c r="E595" s="92" t="s">
        <v>1308</v>
      </c>
      <c r="F595" s="366" t="s">
        <v>1308</v>
      </c>
      <c r="G595" s="92" t="s">
        <v>1308</v>
      </c>
      <c r="H595" s="92" t="s">
        <v>1308</v>
      </c>
      <c r="I595" s="91"/>
      <c r="J595" s="92" t="s">
        <v>1308</v>
      </c>
      <c r="K595" s="366" t="s">
        <v>1308</v>
      </c>
      <c r="L595" s="92" t="s">
        <v>1308</v>
      </c>
      <c r="M595" s="92" t="s">
        <v>1308</v>
      </c>
      <c r="N595" s="91"/>
      <c r="O595" s="92" t="s">
        <v>1308</v>
      </c>
      <c r="P595" s="92" t="s">
        <v>1308</v>
      </c>
      <c r="Q595" s="91"/>
      <c r="R595" s="92" t="s">
        <v>1308</v>
      </c>
      <c r="S595" s="92" t="s">
        <v>1308</v>
      </c>
      <c r="T595" s="91" t="s">
        <v>1308</v>
      </c>
      <c r="U595" s="92" t="s">
        <v>1308</v>
      </c>
      <c r="V595" s="92" t="s">
        <v>1308</v>
      </c>
    </row>
    <row r="596" spans="1:22">
      <c r="A596" s="93" t="s">
        <v>1012</v>
      </c>
      <c r="B596" s="17" t="str">
        <f>VLOOKUP(A596,'Planning Periods'!$E$2:$N$540,10,FALSE)</f>
        <v>10/15/2021 - 10/15/2029</v>
      </c>
      <c r="C596" s="92">
        <v>2014</v>
      </c>
      <c r="D596" s="92" t="str">
        <f t="shared" si="8"/>
        <v>El Centro 2014</v>
      </c>
      <c r="E596" s="92">
        <v>487</v>
      </c>
      <c r="F596" s="366">
        <v>0</v>
      </c>
      <c r="G596" s="92">
        <v>0</v>
      </c>
      <c r="H596" s="92">
        <v>0</v>
      </c>
      <c r="I596" s="91"/>
      <c r="J596" s="92">
        <v>300</v>
      </c>
      <c r="K596" s="366">
        <v>3</v>
      </c>
      <c r="L596" s="92">
        <v>3</v>
      </c>
      <c r="M596" s="92">
        <v>0</v>
      </c>
      <c r="N596" s="91"/>
      <c r="O596" s="92">
        <v>297</v>
      </c>
      <c r="P596" s="92">
        <v>0</v>
      </c>
      <c r="Q596" s="91"/>
      <c r="R596" s="92">
        <v>840</v>
      </c>
      <c r="S596" s="92">
        <v>43</v>
      </c>
      <c r="T596" s="91">
        <v>0</v>
      </c>
      <c r="U596" s="92">
        <v>1924</v>
      </c>
      <c r="V596" s="92">
        <v>46</v>
      </c>
    </row>
    <row r="597" spans="1:22">
      <c r="A597" s="93" t="s">
        <v>1012</v>
      </c>
      <c r="B597" s="17" t="str">
        <f>VLOOKUP(A597,'Planning Periods'!$E$2:$N$540,10,FALSE)</f>
        <v>10/15/2021 - 10/15/2029</v>
      </c>
      <c r="C597" s="92">
        <v>2015</v>
      </c>
      <c r="D597" s="92" t="str">
        <f t="shared" si="8"/>
        <v>El Centro 2015</v>
      </c>
      <c r="E597" s="92">
        <v>487</v>
      </c>
      <c r="F597" s="366">
        <v>0</v>
      </c>
      <c r="G597" s="92">
        <v>0</v>
      </c>
      <c r="H597" s="92">
        <v>0</v>
      </c>
      <c r="I597" s="91"/>
      <c r="J597" s="92">
        <v>300</v>
      </c>
      <c r="K597" s="366">
        <v>5</v>
      </c>
      <c r="L597" s="92">
        <v>5</v>
      </c>
      <c r="M597" s="92">
        <v>0</v>
      </c>
      <c r="N597" s="91"/>
      <c r="O597" s="92">
        <v>297</v>
      </c>
      <c r="P597" s="92">
        <v>84</v>
      </c>
      <c r="Q597" s="91"/>
      <c r="R597" s="92">
        <v>840</v>
      </c>
      <c r="S597" s="92">
        <v>11</v>
      </c>
      <c r="T597" s="91">
        <v>0</v>
      </c>
      <c r="U597" s="92">
        <v>1924</v>
      </c>
      <c r="V597" s="92">
        <v>100</v>
      </c>
    </row>
    <row r="598" spans="1:22">
      <c r="A598" s="93" t="s">
        <v>1012</v>
      </c>
      <c r="B598" s="17" t="str">
        <f>VLOOKUP(A598,'Planning Periods'!$E$2:$N$540,10,FALSE)</f>
        <v>10/15/2021 - 10/15/2029</v>
      </c>
      <c r="C598" s="92">
        <v>2016</v>
      </c>
      <c r="D598" s="92" t="str">
        <f t="shared" si="8"/>
        <v>El Centro 2016</v>
      </c>
      <c r="E598" s="92">
        <v>487</v>
      </c>
      <c r="F598" s="366">
        <v>0</v>
      </c>
      <c r="G598" s="92">
        <v>0</v>
      </c>
      <c r="H598" s="92">
        <v>0</v>
      </c>
      <c r="I598" s="91"/>
      <c r="J598" s="92">
        <v>300</v>
      </c>
      <c r="K598" s="366">
        <v>6</v>
      </c>
      <c r="L598" s="92">
        <v>6</v>
      </c>
      <c r="M598" s="92">
        <v>0</v>
      </c>
      <c r="N598" s="91"/>
      <c r="O598" s="92">
        <v>297</v>
      </c>
      <c r="P598" s="92">
        <v>0</v>
      </c>
      <c r="Q598" s="91"/>
      <c r="R598" s="92">
        <v>840</v>
      </c>
      <c r="S598" s="92">
        <v>4</v>
      </c>
      <c r="T598" s="91">
        <v>0</v>
      </c>
      <c r="U598" s="92">
        <v>1924</v>
      </c>
      <c r="V598" s="92">
        <v>10</v>
      </c>
    </row>
    <row r="599" spans="1:22">
      <c r="A599" s="93" t="s">
        <v>1012</v>
      </c>
      <c r="B599" s="17" t="str">
        <f>VLOOKUP(A599,'Planning Periods'!$E$2:$N$540,10,FALSE)</f>
        <v>10/15/2021 - 10/15/2029</v>
      </c>
      <c r="C599" s="92">
        <v>2017</v>
      </c>
      <c r="D599" s="92" t="str">
        <f t="shared" si="8"/>
        <v>El Centro 2017</v>
      </c>
      <c r="E599" s="92">
        <v>487</v>
      </c>
      <c r="F599" s="366">
        <v>0</v>
      </c>
      <c r="G599" s="92">
        <v>0</v>
      </c>
      <c r="H599" s="92">
        <v>0</v>
      </c>
      <c r="I599" s="91"/>
      <c r="J599" s="92">
        <v>300</v>
      </c>
      <c r="K599" s="366">
        <v>67</v>
      </c>
      <c r="L599" s="92">
        <v>0</v>
      </c>
      <c r="M599" s="92">
        <v>67</v>
      </c>
      <c r="N599" s="91"/>
      <c r="O599" s="92">
        <v>297</v>
      </c>
      <c r="P599" s="92">
        <v>7</v>
      </c>
      <c r="Q599" s="91"/>
      <c r="R599" s="92">
        <v>840</v>
      </c>
      <c r="S599" s="92">
        <v>0</v>
      </c>
      <c r="T599" s="91">
        <v>67</v>
      </c>
      <c r="U599" s="92">
        <v>1924</v>
      </c>
      <c r="V599" s="92">
        <v>74</v>
      </c>
    </row>
    <row r="600" spans="1:22">
      <c r="A600" s="93" t="s">
        <v>1127</v>
      </c>
      <c r="B600" s="17" t="str">
        <f>VLOOKUP(A600,'Planning Periods'!$E$2:$N$540,10,FALSE)</f>
        <v>01/31/2023 - 01/31/2031</v>
      </c>
      <c r="C600" s="92">
        <v>2014</v>
      </c>
      <c r="D600" s="92" t="str">
        <f t="shared" si="8"/>
        <v>El Cerrito 2014</v>
      </c>
      <c r="E600" s="92">
        <v>100</v>
      </c>
      <c r="F600" s="366">
        <v>56</v>
      </c>
      <c r="G600" s="92">
        <v>56</v>
      </c>
      <c r="H600" s="92">
        <v>0</v>
      </c>
      <c r="I600" s="91"/>
      <c r="J600" s="92">
        <v>63</v>
      </c>
      <c r="K600" s="366">
        <v>0</v>
      </c>
      <c r="L600" s="92">
        <v>0</v>
      </c>
      <c r="M600" s="92">
        <v>0</v>
      </c>
      <c r="N600" s="91"/>
      <c r="O600" s="92">
        <v>69</v>
      </c>
      <c r="P600" s="92">
        <v>0</v>
      </c>
      <c r="Q600" s="91"/>
      <c r="R600" s="92">
        <v>166</v>
      </c>
      <c r="S600" s="92">
        <v>6</v>
      </c>
      <c r="T600" s="91">
        <v>0</v>
      </c>
      <c r="U600" s="92">
        <v>398</v>
      </c>
      <c r="V600" s="92">
        <v>62</v>
      </c>
    </row>
    <row r="601" spans="1:22">
      <c r="A601" s="93" t="s">
        <v>1127</v>
      </c>
      <c r="B601" s="17" t="str">
        <f>VLOOKUP(A601,'Planning Periods'!$E$2:$N$540,10,FALSE)</f>
        <v>01/31/2023 - 01/31/2031</v>
      </c>
      <c r="C601" s="92">
        <v>2015</v>
      </c>
      <c r="D601" s="92" t="str">
        <f t="shared" si="8"/>
        <v>El Cerrito 2015</v>
      </c>
      <c r="E601" s="92">
        <v>100</v>
      </c>
      <c r="F601" s="366">
        <v>0</v>
      </c>
      <c r="G601" s="92">
        <v>0</v>
      </c>
      <c r="H601" s="92">
        <v>0</v>
      </c>
      <c r="I601" s="91"/>
      <c r="J601" s="92">
        <v>63</v>
      </c>
      <c r="K601" s="366">
        <v>6</v>
      </c>
      <c r="L601" s="92">
        <v>6</v>
      </c>
      <c r="M601" s="92">
        <v>0</v>
      </c>
      <c r="N601" s="91"/>
      <c r="O601" s="92">
        <v>69</v>
      </c>
      <c r="P601" s="92">
        <v>26</v>
      </c>
      <c r="Q601" s="91"/>
      <c r="R601" s="92">
        <v>166</v>
      </c>
      <c r="S601" s="92">
        <v>229</v>
      </c>
      <c r="T601" s="91">
        <v>0</v>
      </c>
      <c r="U601" s="92">
        <v>398</v>
      </c>
      <c r="V601" s="92">
        <v>261</v>
      </c>
    </row>
    <row r="602" spans="1:22">
      <c r="A602" s="93" t="s">
        <v>1127</v>
      </c>
      <c r="B602" s="17" t="str">
        <f>VLOOKUP(A602,'Planning Periods'!$E$2:$N$540,10,FALSE)</f>
        <v>01/31/2023 - 01/31/2031</v>
      </c>
      <c r="C602" s="92">
        <v>2016</v>
      </c>
      <c r="D602" s="92" t="str">
        <f t="shared" si="8"/>
        <v>El Cerrito 2016</v>
      </c>
      <c r="E602" s="92">
        <v>100</v>
      </c>
      <c r="F602" s="366">
        <v>0</v>
      </c>
      <c r="G602" s="92">
        <v>0</v>
      </c>
      <c r="H602" s="92">
        <v>0</v>
      </c>
      <c r="I602" s="91"/>
      <c r="J602" s="92">
        <v>63</v>
      </c>
      <c r="K602" s="366">
        <v>0</v>
      </c>
      <c r="L602" s="92">
        <v>0</v>
      </c>
      <c r="M602" s="92">
        <v>0</v>
      </c>
      <c r="N602" s="91"/>
      <c r="O602" s="92">
        <v>69</v>
      </c>
      <c r="P602" s="92">
        <v>0</v>
      </c>
      <c r="Q602" s="91"/>
      <c r="R602" s="92">
        <v>166</v>
      </c>
      <c r="S602" s="92">
        <v>7</v>
      </c>
      <c r="T602" s="91">
        <v>0</v>
      </c>
      <c r="U602" s="92">
        <v>398</v>
      </c>
      <c r="V602" s="92">
        <v>7</v>
      </c>
    </row>
    <row r="603" spans="1:22">
      <c r="A603" s="93" t="s">
        <v>1127</v>
      </c>
      <c r="B603" s="17" t="str">
        <f>VLOOKUP(A603,'Planning Periods'!$E$2:$N$540,10,FALSE)</f>
        <v>01/31/2023 - 01/31/2031</v>
      </c>
      <c r="C603" s="92">
        <v>2017</v>
      </c>
      <c r="D603" s="92" t="str">
        <f t="shared" si="8"/>
        <v>El Cerrito 2017</v>
      </c>
      <c r="E603" s="92">
        <v>100</v>
      </c>
      <c r="F603" s="366">
        <v>62</v>
      </c>
      <c r="G603" s="92">
        <v>62</v>
      </c>
      <c r="H603" s="92">
        <v>0</v>
      </c>
      <c r="I603" s="91"/>
      <c r="J603" s="92">
        <v>63</v>
      </c>
      <c r="K603" s="366">
        <v>0</v>
      </c>
      <c r="L603" s="92">
        <v>0</v>
      </c>
      <c r="M603" s="92">
        <v>0</v>
      </c>
      <c r="N603" s="91"/>
      <c r="O603" s="92">
        <v>69</v>
      </c>
      <c r="P603" s="92">
        <v>0</v>
      </c>
      <c r="Q603" s="91"/>
      <c r="R603" s="92">
        <v>166</v>
      </c>
      <c r="S603" s="92">
        <v>7</v>
      </c>
      <c r="T603" s="91">
        <v>0</v>
      </c>
      <c r="U603" s="92">
        <v>398</v>
      </c>
      <c r="V603" s="92">
        <v>69</v>
      </c>
    </row>
    <row r="604" spans="1:22">
      <c r="A604" s="93" t="s">
        <v>882</v>
      </c>
      <c r="B604" s="17" t="str">
        <f>VLOOKUP(A604,'Planning Periods'!$E$2:$N$540,10,FALSE)</f>
        <v>05/15/2021 - 05/15/2029</v>
      </c>
      <c r="C604" s="92">
        <v>2013</v>
      </c>
      <c r="D604" s="92" t="str">
        <f t="shared" si="8"/>
        <v>El Dorado County - Unincorporated 2013</v>
      </c>
      <c r="E604" s="92">
        <v>1086</v>
      </c>
      <c r="F604" s="366">
        <v>42</v>
      </c>
      <c r="G604" s="92">
        <v>42</v>
      </c>
      <c r="H604" s="92">
        <v>0</v>
      </c>
      <c r="I604" s="91"/>
      <c r="J604" s="92">
        <v>762</v>
      </c>
      <c r="K604" s="366">
        <v>29</v>
      </c>
      <c r="L604" s="92">
        <v>29</v>
      </c>
      <c r="M604" s="92">
        <v>0</v>
      </c>
      <c r="N604" s="91"/>
      <c r="O604" s="92">
        <v>823</v>
      </c>
      <c r="P604" s="92">
        <v>7</v>
      </c>
      <c r="Q604" s="91"/>
      <c r="R604" s="92">
        <v>1757</v>
      </c>
      <c r="S604" s="92">
        <v>685</v>
      </c>
      <c r="T604" s="91">
        <v>0</v>
      </c>
      <c r="U604" s="92">
        <v>4428</v>
      </c>
      <c r="V604" s="92">
        <v>763</v>
      </c>
    </row>
    <row r="605" spans="1:22">
      <c r="A605" s="93" t="s">
        <v>882</v>
      </c>
      <c r="B605" s="17" t="str">
        <f>VLOOKUP(A605,'Planning Periods'!$E$2:$N$540,10,FALSE)</f>
        <v>05/15/2021 - 05/15/2029</v>
      </c>
      <c r="C605" s="92">
        <v>2014</v>
      </c>
      <c r="D605" s="92" t="str">
        <f t="shared" si="8"/>
        <v>El Dorado County - Unincorporated 2014</v>
      </c>
      <c r="E605" s="92">
        <v>1086</v>
      </c>
      <c r="F605" s="366">
        <v>1</v>
      </c>
      <c r="G605" s="92">
        <v>1</v>
      </c>
      <c r="H605" s="92">
        <v>0</v>
      </c>
      <c r="I605" s="91"/>
      <c r="J605" s="92">
        <v>762</v>
      </c>
      <c r="K605" s="366">
        <v>55</v>
      </c>
      <c r="L605" s="92">
        <v>55</v>
      </c>
      <c r="M605" s="92">
        <v>0</v>
      </c>
      <c r="N605" s="91"/>
      <c r="O605" s="92">
        <v>823</v>
      </c>
      <c r="P605" s="92">
        <v>13</v>
      </c>
      <c r="Q605" s="91"/>
      <c r="R605" s="92">
        <v>1757</v>
      </c>
      <c r="S605" s="92">
        <v>343</v>
      </c>
      <c r="T605" s="91">
        <v>0</v>
      </c>
      <c r="U605" s="92">
        <v>4428</v>
      </c>
      <c r="V605" s="92">
        <v>412</v>
      </c>
    </row>
    <row r="606" spans="1:22">
      <c r="A606" s="93" t="s">
        <v>882</v>
      </c>
      <c r="B606" s="17" t="str">
        <f>VLOOKUP(A606,'Planning Periods'!$E$2:$N$540,10,FALSE)</f>
        <v>05/15/2021 - 05/15/2029</v>
      </c>
      <c r="C606" s="92">
        <v>2015</v>
      </c>
      <c r="D606" s="92" t="str">
        <f t="shared" si="8"/>
        <v>El Dorado County - Unincorporated 2015</v>
      </c>
      <c r="E606" s="92">
        <v>1086</v>
      </c>
      <c r="F606" s="366">
        <v>0</v>
      </c>
      <c r="G606" s="92">
        <v>0</v>
      </c>
      <c r="H606" s="92">
        <v>0</v>
      </c>
      <c r="I606" s="91"/>
      <c r="J606" s="92">
        <v>762</v>
      </c>
      <c r="K606" s="366">
        <v>53</v>
      </c>
      <c r="L606" s="92">
        <v>53</v>
      </c>
      <c r="M606" s="92">
        <v>0</v>
      </c>
      <c r="N606" s="91"/>
      <c r="O606" s="92">
        <v>823</v>
      </c>
      <c r="P606" s="92">
        <v>0</v>
      </c>
      <c r="Q606" s="91"/>
      <c r="R606" s="92">
        <v>1757</v>
      </c>
      <c r="S606" s="92">
        <v>512</v>
      </c>
      <c r="T606" s="91">
        <v>0</v>
      </c>
      <c r="U606" s="92">
        <v>4428</v>
      </c>
      <c r="V606" s="92">
        <v>565</v>
      </c>
    </row>
    <row r="607" spans="1:22">
      <c r="A607" s="93" t="s">
        <v>882</v>
      </c>
      <c r="B607" s="17" t="str">
        <f>VLOOKUP(A607,'Planning Periods'!$E$2:$N$540,10,FALSE)</f>
        <v>05/15/2021 - 05/15/2029</v>
      </c>
      <c r="C607" s="92">
        <v>2016</v>
      </c>
      <c r="D607" s="92" t="str">
        <f t="shared" si="8"/>
        <v>El Dorado County - Unincorporated 2016</v>
      </c>
      <c r="E607" s="92">
        <v>1086</v>
      </c>
      <c r="F607" s="366">
        <v>0</v>
      </c>
      <c r="G607" s="92">
        <v>0</v>
      </c>
      <c r="H607" s="92">
        <v>0</v>
      </c>
      <c r="I607" s="91"/>
      <c r="J607" s="92">
        <v>762</v>
      </c>
      <c r="K607" s="366">
        <v>57</v>
      </c>
      <c r="L607" s="92">
        <v>57</v>
      </c>
      <c r="M607" s="92">
        <v>0</v>
      </c>
      <c r="N607" s="91"/>
      <c r="O607" s="92">
        <v>823</v>
      </c>
      <c r="P607" s="92">
        <v>12</v>
      </c>
      <c r="Q607" s="91"/>
      <c r="R607" s="92">
        <v>1757</v>
      </c>
      <c r="S607" s="92">
        <v>656</v>
      </c>
      <c r="T607" s="91">
        <v>0</v>
      </c>
      <c r="U607" s="92">
        <v>4428</v>
      </c>
      <c r="V607" s="92">
        <v>725</v>
      </c>
    </row>
    <row r="608" spans="1:22">
      <c r="A608" s="93" t="s">
        <v>882</v>
      </c>
      <c r="B608" s="17" t="str">
        <f>VLOOKUP(A608,'Planning Periods'!$E$2:$N$540,10,FALSE)</f>
        <v>05/15/2021 - 05/15/2029</v>
      </c>
      <c r="C608" s="92">
        <v>2017</v>
      </c>
      <c r="D608" s="92" t="str">
        <f t="shared" ref="D608:D667" si="9">CONCATENATE(A608," ",C608)</f>
        <v>El Dorado County - Unincorporated 2017</v>
      </c>
      <c r="E608" s="92">
        <v>1086</v>
      </c>
      <c r="F608" s="366">
        <v>16</v>
      </c>
      <c r="G608" s="92">
        <v>16</v>
      </c>
      <c r="H608" s="92">
        <v>0</v>
      </c>
      <c r="I608" s="91"/>
      <c r="J608" s="92">
        <v>762</v>
      </c>
      <c r="K608" s="366">
        <v>59</v>
      </c>
      <c r="L608" s="92">
        <v>31</v>
      </c>
      <c r="M608" s="92">
        <v>28</v>
      </c>
      <c r="N608" s="91"/>
      <c r="O608" s="92">
        <v>823</v>
      </c>
      <c r="P608" s="92">
        <v>15</v>
      </c>
      <c r="Q608" s="91"/>
      <c r="R608" s="92">
        <v>1757</v>
      </c>
      <c r="S608" s="92">
        <v>697</v>
      </c>
      <c r="T608" s="91">
        <v>28</v>
      </c>
      <c r="U608" s="92">
        <v>4428</v>
      </c>
      <c r="V608" s="92">
        <v>787</v>
      </c>
    </row>
    <row r="609" spans="1:22">
      <c r="A609" s="93" t="s">
        <v>1005</v>
      </c>
      <c r="B609" s="17"/>
      <c r="C609" s="92">
        <v>2013</v>
      </c>
      <c r="D609" s="92" t="str">
        <f t="shared" si="9"/>
        <v>El Monte 2013</v>
      </c>
      <c r="E609" s="92">
        <v>529</v>
      </c>
      <c r="F609" s="366">
        <v>14</v>
      </c>
      <c r="G609" s="92">
        <v>14</v>
      </c>
      <c r="H609" s="92">
        <v>0</v>
      </c>
      <c r="I609" s="91"/>
      <c r="J609" s="92">
        <v>315</v>
      </c>
      <c r="K609" s="366">
        <v>6</v>
      </c>
      <c r="L609" s="92">
        <v>6</v>
      </c>
      <c r="M609" s="92">
        <v>0</v>
      </c>
      <c r="N609" s="91"/>
      <c r="O609" s="92">
        <v>352</v>
      </c>
      <c r="P609" s="92">
        <v>6</v>
      </c>
      <c r="Q609" s="91"/>
      <c r="R609" s="92">
        <v>946</v>
      </c>
      <c r="S609" s="92">
        <v>5</v>
      </c>
      <c r="T609" s="91">
        <v>0</v>
      </c>
      <c r="U609" s="92">
        <v>2142</v>
      </c>
      <c r="V609" s="92">
        <v>31</v>
      </c>
    </row>
    <row r="610" spans="1:22">
      <c r="A610" s="93" t="s">
        <v>1005</v>
      </c>
      <c r="B610" s="17" t="str">
        <f>VLOOKUP(A610,'Planning Periods'!$E$2:$N$540,10,FALSE)</f>
        <v>10/15/2021 - 10/15/2029</v>
      </c>
      <c r="C610" s="92">
        <v>2014</v>
      </c>
      <c r="D610" s="92" t="str">
        <f t="shared" si="9"/>
        <v>El Monte 2014</v>
      </c>
      <c r="E610" s="92">
        <v>529</v>
      </c>
      <c r="F610" s="366">
        <v>41</v>
      </c>
      <c r="G610" s="92">
        <v>41</v>
      </c>
      <c r="H610" s="92">
        <v>0</v>
      </c>
      <c r="I610" s="91"/>
      <c r="J610" s="92">
        <v>315</v>
      </c>
      <c r="K610" s="366">
        <v>0</v>
      </c>
      <c r="L610" s="92">
        <v>0</v>
      </c>
      <c r="M610" s="92">
        <v>0</v>
      </c>
      <c r="N610" s="91"/>
      <c r="O610" s="92">
        <v>352</v>
      </c>
      <c r="P610" s="92">
        <v>2</v>
      </c>
      <c r="Q610" s="91"/>
      <c r="R610" s="92">
        <v>946</v>
      </c>
      <c r="S610" s="92">
        <v>20</v>
      </c>
      <c r="T610" s="91">
        <v>0</v>
      </c>
      <c r="U610" s="92">
        <v>2142</v>
      </c>
      <c r="V610" s="92">
        <v>63</v>
      </c>
    </row>
    <row r="611" spans="1:22">
      <c r="A611" s="93" t="s">
        <v>1005</v>
      </c>
      <c r="B611" s="17" t="str">
        <f>VLOOKUP(A611,'Planning Periods'!$E$2:$N$540,10,FALSE)</f>
        <v>10/15/2021 - 10/15/2029</v>
      </c>
      <c r="C611" s="92">
        <v>2015</v>
      </c>
      <c r="D611" s="92" t="str">
        <f t="shared" si="9"/>
        <v>El Monte 2015</v>
      </c>
      <c r="E611" s="92">
        <v>529</v>
      </c>
      <c r="F611" s="366">
        <v>96</v>
      </c>
      <c r="G611" s="92">
        <v>96</v>
      </c>
      <c r="H611" s="92">
        <v>0</v>
      </c>
      <c r="I611" s="91"/>
      <c r="J611" s="92">
        <v>315</v>
      </c>
      <c r="K611" s="366">
        <v>36</v>
      </c>
      <c r="L611" s="92">
        <v>36</v>
      </c>
      <c r="M611" s="92">
        <v>0</v>
      </c>
      <c r="N611" s="91"/>
      <c r="O611" s="92">
        <v>352</v>
      </c>
      <c r="P611" s="92">
        <v>0</v>
      </c>
      <c r="Q611" s="91"/>
      <c r="R611" s="92">
        <v>946</v>
      </c>
      <c r="S611" s="92">
        <v>8</v>
      </c>
      <c r="T611" s="91">
        <v>0</v>
      </c>
      <c r="U611" s="92">
        <v>2142</v>
      </c>
      <c r="V611" s="92">
        <v>140</v>
      </c>
    </row>
    <row r="612" spans="1:22">
      <c r="A612" s="93" t="s">
        <v>1005</v>
      </c>
      <c r="B612" s="17" t="str">
        <f>VLOOKUP(A612,'Planning Periods'!$E$2:$N$540,10,FALSE)</f>
        <v>10/15/2021 - 10/15/2029</v>
      </c>
      <c r="C612" s="92">
        <v>2016</v>
      </c>
      <c r="D612" s="92" t="str">
        <f t="shared" si="9"/>
        <v>El Monte 2016</v>
      </c>
      <c r="E612" s="92">
        <v>529</v>
      </c>
      <c r="F612" s="366">
        <v>0</v>
      </c>
      <c r="G612" s="92">
        <v>0</v>
      </c>
      <c r="H612" s="92">
        <v>0</v>
      </c>
      <c r="I612" s="91"/>
      <c r="J612" s="92">
        <v>315</v>
      </c>
      <c r="K612" s="366">
        <v>0</v>
      </c>
      <c r="L612" s="92">
        <v>0</v>
      </c>
      <c r="M612" s="92">
        <v>0</v>
      </c>
      <c r="N612" s="91"/>
      <c r="O612" s="92">
        <v>352</v>
      </c>
      <c r="P612" s="92">
        <v>0</v>
      </c>
      <c r="Q612" s="91"/>
      <c r="R612" s="92">
        <v>946</v>
      </c>
      <c r="S612" s="92">
        <v>35</v>
      </c>
      <c r="T612" s="91">
        <v>0</v>
      </c>
      <c r="U612" s="92">
        <v>2142</v>
      </c>
      <c r="V612" s="92">
        <v>35</v>
      </c>
    </row>
    <row r="613" spans="1:22">
      <c r="A613" s="93" t="s">
        <v>1005</v>
      </c>
      <c r="B613" s="17" t="str">
        <f>VLOOKUP(A613,'Planning Periods'!$E$2:$N$540,10,FALSE)</f>
        <v>10/15/2021 - 10/15/2029</v>
      </c>
      <c r="C613" s="92">
        <v>2017</v>
      </c>
      <c r="D613" s="92" t="str">
        <f t="shared" si="9"/>
        <v>El Monte 2017</v>
      </c>
      <c r="E613" s="92">
        <v>529</v>
      </c>
      <c r="F613" s="366">
        <v>104</v>
      </c>
      <c r="G613" s="92">
        <v>104</v>
      </c>
      <c r="H613" s="92">
        <v>0</v>
      </c>
      <c r="I613" s="91"/>
      <c r="J613" s="92">
        <v>315</v>
      </c>
      <c r="K613" s="366">
        <v>0</v>
      </c>
      <c r="L613" s="92">
        <v>0</v>
      </c>
      <c r="M613" s="92">
        <v>0</v>
      </c>
      <c r="N613" s="91"/>
      <c r="O613" s="92">
        <v>352</v>
      </c>
      <c r="P613" s="92">
        <v>0</v>
      </c>
      <c r="Q613" s="91"/>
      <c r="R613" s="92">
        <v>946</v>
      </c>
      <c r="S613" s="92">
        <v>191</v>
      </c>
      <c r="T613" s="91">
        <v>0</v>
      </c>
      <c r="U613" s="92">
        <v>2142</v>
      </c>
      <c r="V613" s="92">
        <v>295</v>
      </c>
    </row>
    <row r="614" spans="1:22">
      <c r="A614" t="s">
        <v>1003</v>
      </c>
      <c r="B614" s="17"/>
      <c r="C614" s="92">
        <v>2013</v>
      </c>
      <c r="D614" s="92" t="str">
        <f t="shared" si="9"/>
        <v>El Segundo 2013</v>
      </c>
      <c r="E614" s="92" t="s">
        <v>1308</v>
      </c>
      <c r="F614" s="366" t="s">
        <v>1308</v>
      </c>
      <c r="G614" s="92" t="s">
        <v>1308</v>
      </c>
      <c r="H614" s="92" t="s">
        <v>1308</v>
      </c>
      <c r="I614" s="91"/>
      <c r="J614" s="92" t="s">
        <v>1308</v>
      </c>
      <c r="K614" s="366" t="s">
        <v>1308</v>
      </c>
      <c r="L614" s="92" t="s">
        <v>1308</v>
      </c>
      <c r="M614" s="92" t="s">
        <v>1308</v>
      </c>
      <c r="N614" s="91"/>
      <c r="O614" s="92" t="s">
        <v>1308</v>
      </c>
      <c r="P614" s="92" t="s">
        <v>1308</v>
      </c>
      <c r="Q614" s="91"/>
      <c r="R614" s="92" t="s">
        <v>1308</v>
      </c>
      <c r="S614" s="92" t="s">
        <v>1308</v>
      </c>
      <c r="T614" s="91" t="s">
        <v>1308</v>
      </c>
      <c r="U614" s="92" t="s">
        <v>1308</v>
      </c>
      <c r="V614" s="92" t="s">
        <v>1308</v>
      </c>
    </row>
    <row r="615" spans="1:22">
      <c r="A615" t="s">
        <v>1003</v>
      </c>
      <c r="B615" s="17" t="str">
        <f>VLOOKUP(A615,'Planning Periods'!$E$2:$N$540,10,FALSE)</f>
        <v>10/15/2021 - 10/15/2029</v>
      </c>
      <c r="C615" s="92">
        <v>2014</v>
      </c>
      <c r="D615" s="92" t="str">
        <f>CONCATENATE(A615," ",C615)</f>
        <v>El Segundo 2014</v>
      </c>
      <c r="E615" s="366" t="s">
        <v>1308</v>
      </c>
      <c r="F615" s="366" t="s">
        <v>1308</v>
      </c>
      <c r="G615" s="366" t="s">
        <v>1308</v>
      </c>
      <c r="H615" s="366" t="s">
        <v>1308</v>
      </c>
      <c r="I615" s="366">
        <v>0</v>
      </c>
      <c r="J615" s="366" t="s">
        <v>1308</v>
      </c>
      <c r="K615" s="366" t="s">
        <v>1308</v>
      </c>
      <c r="L615" s="366" t="s">
        <v>1308</v>
      </c>
      <c r="M615" s="366" t="s">
        <v>1308</v>
      </c>
      <c r="N615" s="366">
        <v>0</v>
      </c>
      <c r="O615" s="366" t="s">
        <v>1308</v>
      </c>
      <c r="P615" s="366" t="s">
        <v>1308</v>
      </c>
      <c r="Q615" s="366"/>
      <c r="R615" s="366" t="s">
        <v>1308</v>
      </c>
      <c r="S615" s="366" t="s">
        <v>1308</v>
      </c>
      <c r="T615" s="366" t="s">
        <v>1308</v>
      </c>
      <c r="U615" s="366" t="s">
        <v>1308</v>
      </c>
      <c r="V615" s="366" t="s">
        <v>1308</v>
      </c>
    </row>
    <row r="616" spans="1:22">
      <c r="A616" t="s">
        <v>1003</v>
      </c>
      <c r="B616" s="17" t="str">
        <f>VLOOKUP(A616,'Planning Periods'!$E$2:$N$540,10,FALSE)</f>
        <v>10/15/2021 - 10/15/2029</v>
      </c>
      <c r="C616" s="92">
        <v>2015</v>
      </c>
      <c r="D616" s="92" t="str">
        <f t="shared" si="9"/>
        <v>El Segundo 2015</v>
      </c>
      <c r="E616" t="s">
        <v>1308</v>
      </c>
      <c r="F616" t="s">
        <v>1308</v>
      </c>
      <c r="G616" t="s">
        <v>1308</v>
      </c>
      <c r="H616" t="s">
        <v>1308</v>
      </c>
      <c r="J616" t="s">
        <v>1308</v>
      </c>
      <c r="K616" t="s">
        <v>1308</v>
      </c>
      <c r="L616" t="s">
        <v>1308</v>
      </c>
      <c r="M616" t="s">
        <v>1308</v>
      </c>
      <c r="O616" t="s">
        <v>1308</v>
      </c>
      <c r="P616" t="s">
        <v>1308</v>
      </c>
      <c r="R616" t="s">
        <v>1308</v>
      </c>
      <c r="S616" t="s">
        <v>1308</v>
      </c>
      <c r="T616" t="s">
        <v>1308</v>
      </c>
      <c r="U616" t="s">
        <v>1308</v>
      </c>
      <c r="V616" t="s">
        <v>1308</v>
      </c>
    </row>
    <row r="617" spans="1:22">
      <c r="A617" t="s">
        <v>1003</v>
      </c>
      <c r="B617" s="17" t="str">
        <f>VLOOKUP(A617,'Planning Periods'!$E$2:$N$540,10,FALSE)</f>
        <v>10/15/2021 - 10/15/2029</v>
      </c>
      <c r="C617" s="92">
        <v>2016</v>
      </c>
      <c r="D617" s="92" t="str">
        <f t="shared" si="9"/>
        <v>El Segundo 2016</v>
      </c>
      <c r="E617" t="s">
        <v>1308</v>
      </c>
      <c r="F617" t="s">
        <v>1308</v>
      </c>
      <c r="G617" t="s">
        <v>1308</v>
      </c>
      <c r="H617" t="s">
        <v>1308</v>
      </c>
      <c r="J617" t="s">
        <v>1308</v>
      </c>
      <c r="K617" t="s">
        <v>1308</v>
      </c>
      <c r="L617" t="s">
        <v>1308</v>
      </c>
      <c r="M617" t="s">
        <v>1308</v>
      </c>
      <c r="O617" t="s">
        <v>1308</v>
      </c>
      <c r="P617" t="s">
        <v>1308</v>
      </c>
      <c r="R617" t="s">
        <v>1308</v>
      </c>
      <c r="S617" t="s">
        <v>1308</v>
      </c>
      <c r="T617" t="s">
        <v>1308</v>
      </c>
      <c r="U617" t="s">
        <v>1308</v>
      </c>
      <c r="V617" t="s">
        <v>1308</v>
      </c>
    </row>
    <row r="618" spans="1:22">
      <c r="A618" t="s">
        <v>1003</v>
      </c>
      <c r="B618" s="17" t="str">
        <f>VLOOKUP(A618,'Planning Periods'!$E$2:$N$540,10,FALSE)</f>
        <v>10/15/2021 - 10/15/2029</v>
      </c>
      <c r="C618" s="92">
        <v>2017</v>
      </c>
      <c r="D618" s="92" t="str">
        <f t="shared" si="9"/>
        <v>El Segundo 2017</v>
      </c>
      <c r="E618" t="s">
        <v>1308</v>
      </c>
      <c r="F618" t="s">
        <v>1308</v>
      </c>
      <c r="G618" t="s">
        <v>1308</v>
      </c>
      <c r="H618" t="s">
        <v>1308</v>
      </c>
      <c r="J618" t="s">
        <v>1308</v>
      </c>
      <c r="K618" t="s">
        <v>1308</v>
      </c>
      <c r="L618" t="s">
        <v>1308</v>
      </c>
      <c r="M618" t="s">
        <v>1308</v>
      </c>
      <c r="O618" t="s">
        <v>1308</v>
      </c>
      <c r="P618" t="s">
        <v>1308</v>
      </c>
      <c r="R618" t="s">
        <v>1308</v>
      </c>
      <c r="S618" t="s">
        <v>1308</v>
      </c>
      <c r="T618" t="s">
        <v>1308</v>
      </c>
      <c r="U618" t="s">
        <v>1308</v>
      </c>
      <c r="V618" t="s">
        <v>1308</v>
      </c>
    </row>
    <row r="619" spans="1:22">
      <c r="A619" s="93" t="s">
        <v>819</v>
      </c>
      <c r="B619" s="17" t="str">
        <f>VLOOKUP(A619,'Planning Periods'!$E$2:$N$540,10,FALSE)</f>
        <v>05/15/2021 - 05/15/2029</v>
      </c>
      <c r="C619" s="92">
        <v>2013</v>
      </c>
      <c r="D619" s="92" t="str">
        <f t="shared" si="9"/>
        <v>Elk Grove 2013</v>
      </c>
      <c r="E619" s="92">
        <v>2035</v>
      </c>
      <c r="F619" s="366">
        <v>0</v>
      </c>
      <c r="G619" s="92">
        <v>0</v>
      </c>
      <c r="H619" s="92">
        <v>0</v>
      </c>
      <c r="I619" s="91"/>
      <c r="J619" s="92">
        <v>1427</v>
      </c>
      <c r="K619" s="366">
        <v>0</v>
      </c>
      <c r="L619" s="92">
        <v>0</v>
      </c>
      <c r="M619" s="92">
        <v>0</v>
      </c>
      <c r="N619" s="91"/>
      <c r="O619" s="92">
        <v>1377</v>
      </c>
      <c r="P619" s="92">
        <v>173</v>
      </c>
      <c r="Q619" s="91"/>
      <c r="R619" s="92">
        <v>2563</v>
      </c>
      <c r="S619" s="92">
        <v>196</v>
      </c>
      <c r="T619" s="91">
        <v>0</v>
      </c>
      <c r="U619" s="92">
        <v>7402</v>
      </c>
      <c r="V619" s="92">
        <v>369</v>
      </c>
    </row>
    <row r="620" spans="1:22">
      <c r="A620" s="93" t="s">
        <v>819</v>
      </c>
      <c r="B620" s="17" t="str">
        <f>VLOOKUP(A620,'Planning Periods'!$E$2:$N$540,10,FALSE)</f>
        <v>05/15/2021 - 05/15/2029</v>
      </c>
      <c r="C620" s="92">
        <v>2014</v>
      </c>
      <c r="D620" s="92" t="str">
        <f t="shared" si="9"/>
        <v>Elk Grove 2014</v>
      </c>
      <c r="E620" s="92">
        <v>2035</v>
      </c>
      <c r="F620" s="366">
        <v>49</v>
      </c>
      <c r="G620" s="92">
        <v>49</v>
      </c>
      <c r="H620" s="92">
        <v>0</v>
      </c>
      <c r="I620" s="91"/>
      <c r="J620" s="92">
        <v>1427</v>
      </c>
      <c r="K620" s="366">
        <v>14</v>
      </c>
      <c r="L620" s="92">
        <v>14</v>
      </c>
      <c r="M620" s="92">
        <v>0</v>
      </c>
      <c r="N620" s="91"/>
      <c r="O620" s="92">
        <v>1377</v>
      </c>
      <c r="P620" s="92">
        <v>74</v>
      </c>
      <c r="Q620" s="91"/>
      <c r="R620" s="92">
        <v>2563</v>
      </c>
      <c r="S620" s="92">
        <v>505</v>
      </c>
      <c r="T620" s="91">
        <v>0</v>
      </c>
      <c r="U620" s="92">
        <v>7402</v>
      </c>
      <c r="V620" s="92">
        <v>642</v>
      </c>
    </row>
    <row r="621" spans="1:22">
      <c r="A621" s="93" t="s">
        <v>819</v>
      </c>
      <c r="B621" s="17" t="str">
        <f>VLOOKUP(A621,'Planning Periods'!$E$2:$N$540,10,FALSE)</f>
        <v>05/15/2021 - 05/15/2029</v>
      </c>
      <c r="C621" s="92">
        <v>2015</v>
      </c>
      <c r="D621" s="92" t="str">
        <f t="shared" si="9"/>
        <v>Elk Grove 2015</v>
      </c>
      <c r="E621" s="92">
        <v>2035</v>
      </c>
      <c r="F621" s="366">
        <v>0</v>
      </c>
      <c r="G621" s="92">
        <v>0</v>
      </c>
      <c r="H621" s="92">
        <v>0</v>
      </c>
      <c r="I621" s="91"/>
      <c r="J621" s="92">
        <v>1427</v>
      </c>
      <c r="K621" s="366">
        <v>0</v>
      </c>
      <c r="L621" s="92">
        <v>0</v>
      </c>
      <c r="M621" s="92">
        <v>0</v>
      </c>
      <c r="N621" s="91"/>
      <c r="O621" s="92">
        <v>1377</v>
      </c>
      <c r="P621" s="92">
        <v>23</v>
      </c>
      <c r="Q621" s="91"/>
      <c r="R621" s="92">
        <v>2563</v>
      </c>
      <c r="S621" s="92">
        <v>616</v>
      </c>
      <c r="T621" s="91">
        <v>0</v>
      </c>
      <c r="U621" s="92">
        <v>7402</v>
      </c>
      <c r="V621" s="92">
        <v>639</v>
      </c>
    </row>
    <row r="622" spans="1:22">
      <c r="A622" s="93" t="s">
        <v>819</v>
      </c>
      <c r="B622" s="17" t="str">
        <f>VLOOKUP(A622,'Planning Periods'!$E$2:$N$540,10,FALSE)</f>
        <v>05/15/2021 - 05/15/2029</v>
      </c>
      <c r="C622" s="92">
        <v>2016</v>
      </c>
      <c r="D622" s="92" t="str">
        <f t="shared" si="9"/>
        <v>Elk Grove 2016</v>
      </c>
      <c r="E622" s="92">
        <v>2035</v>
      </c>
      <c r="F622" s="366">
        <v>0</v>
      </c>
      <c r="G622" s="92">
        <v>0</v>
      </c>
      <c r="H622" s="92">
        <v>0</v>
      </c>
      <c r="I622" s="91"/>
      <c r="J622" s="92">
        <v>1427</v>
      </c>
      <c r="K622" s="366">
        <v>0</v>
      </c>
      <c r="L622" s="92">
        <v>0</v>
      </c>
      <c r="M622" s="92">
        <v>0</v>
      </c>
      <c r="N622" s="91"/>
      <c r="O622" s="92">
        <v>1377</v>
      </c>
      <c r="P622" s="92">
        <v>1</v>
      </c>
      <c r="Q622" s="91"/>
      <c r="R622" s="92">
        <v>2563</v>
      </c>
      <c r="S622" s="92">
        <v>453</v>
      </c>
      <c r="T622" s="91">
        <v>0</v>
      </c>
      <c r="U622" s="92">
        <v>7402</v>
      </c>
      <c r="V622" s="92">
        <v>454</v>
      </c>
    </row>
    <row r="623" spans="1:22">
      <c r="A623" s="93" t="s">
        <v>819</v>
      </c>
      <c r="B623" s="17" t="str">
        <f>VLOOKUP(A623,'Planning Periods'!$E$2:$N$540,10,FALSE)</f>
        <v>05/15/2021 - 05/15/2029</v>
      </c>
      <c r="C623" s="92">
        <v>2017</v>
      </c>
      <c r="D623" s="92" t="str">
        <f t="shared" si="9"/>
        <v>Elk Grove 2017</v>
      </c>
      <c r="E623" s="92">
        <v>2035</v>
      </c>
      <c r="F623" s="366">
        <v>35</v>
      </c>
      <c r="G623" s="92">
        <v>35</v>
      </c>
      <c r="H623" s="92">
        <v>0</v>
      </c>
      <c r="I623" s="91"/>
      <c r="J623" s="92">
        <v>1427</v>
      </c>
      <c r="K623" s="366">
        <v>62</v>
      </c>
      <c r="L623" s="92">
        <v>62</v>
      </c>
      <c r="M623" s="92">
        <v>0</v>
      </c>
      <c r="N623" s="91"/>
      <c r="O623" s="92">
        <v>1377</v>
      </c>
      <c r="P623" s="92">
        <v>0</v>
      </c>
      <c r="Q623" s="91"/>
      <c r="R623" s="92">
        <v>2563</v>
      </c>
      <c r="S623" s="92">
        <v>433</v>
      </c>
      <c r="T623" s="91">
        <v>0</v>
      </c>
      <c r="U623" s="92">
        <v>7402</v>
      </c>
      <c r="V623" s="92">
        <v>530</v>
      </c>
    </row>
    <row r="624" spans="1:22">
      <c r="A624" s="93" t="s">
        <v>1129</v>
      </c>
      <c r="B624" s="17" t="str">
        <f>VLOOKUP(A624,'Planning Periods'!$E$2:$N$540,10,FALSE)</f>
        <v>01/31/2023 - 01/31/2031</v>
      </c>
      <c r="C624" s="92">
        <v>2014</v>
      </c>
      <c r="D624" s="92" t="str">
        <f t="shared" si="9"/>
        <v>Emeryville 2014</v>
      </c>
      <c r="E624" s="92" t="s">
        <v>1308</v>
      </c>
      <c r="F624" s="366" t="s">
        <v>1308</v>
      </c>
      <c r="G624" s="92" t="s">
        <v>1308</v>
      </c>
      <c r="H624" s="92" t="s">
        <v>1308</v>
      </c>
      <c r="I624" s="91"/>
      <c r="J624" s="92" t="s">
        <v>1308</v>
      </c>
      <c r="K624" s="366" t="s">
        <v>1308</v>
      </c>
      <c r="L624" s="92" t="s">
        <v>1308</v>
      </c>
      <c r="M624" s="92" t="s">
        <v>1308</v>
      </c>
      <c r="N624" s="91"/>
      <c r="O624" s="92" t="s">
        <v>1308</v>
      </c>
      <c r="P624" s="92" t="s">
        <v>1308</v>
      </c>
      <c r="Q624" s="91"/>
      <c r="R624" s="92" t="s">
        <v>1308</v>
      </c>
      <c r="S624" s="92" t="s">
        <v>1308</v>
      </c>
      <c r="T624" s="91" t="s">
        <v>1308</v>
      </c>
      <c r="U624" s="92" t="s">
        <v>1308</v>
      </c>
      <c r="V624" s="92" t="s">
        <v>1308</v>
      </c>
    </row>
    <row r="625" spans="1:22">
      <c r="A625" s="93" t="s">
        <v>1129</v>
      </c>
      <c r="B625" s="17" t="str">
        <f>VLOOKUP(A625,'Planning Periods'!$E$2:$N$540,10,FALSE)</f>
        <v>01/31/2023 - 01/31/2031</v>
      </c>
      <c r="C625" s="92">
        <v>2015</v>
      </c>
      <c r="D625" s="92" t="str">
        <f t="shared" si="9"/>
        <v>Emeryville 2015</v>
      </c>
      <c r="E625" s="92">
        <v>276</v>
      </c>
      <c r="F625" s="366">
        <v>5</v>
      </c>
      <c r="G625" s="92">
        <v>5</v>
      </c>
      <c r="H625" s="92">
        <v>0</v>
      </c>
      <c r="I625" s="91"/>
      <c r="J625" s="92">
        <v>211</v>
      </c>
      <c r="K625" s="366">
        <v>0</v>
      </c>
      <c r="L625" s="92">
        <v>0</v>
      </c>
      <c r="M625" s="92">
        <v>0</v>
      </c>
      <c r="N625" s="91"/>
      <c r="O625" s="92">
        <v>259</v>
      </c>
      <c r="P625" s="92">
        <v>7</v>
      </c>
      <c r="Q625" s="91"/>
      <c r="R625" s="92">
        <v>752</v>
      </c>
      <c r="S625" s="92">
        <v>178</v>
      </c>
      <c r="T625" s="91">
        <v>0</v>
      </c>
      <c r="U625" s="92">
        <v>1498</v>
      </c>
      <c r="V625" s="92">
        <v>190</v>
      </c>
    </row>
    <row r="626" spans="1:22">
      <c r="A626" s="93" t="s">
        <v>1129</v>
      </c>
      <c r="B626" s="17" t="str">
        <f>VLOOKUP(A626,'Planning Periods'!$E$2:$N$540,10,FALSE)</f>
        <v>01/31/2023 - 01/31/2031</v>
      </c>
      <c r="C626" s="92">
        <v>2016</v>
      </c>
      <c r="D626" s="92" t="str">
        <f t="shared" si="9"/>
        <v>Emeryville 2016</v>
      </c>
      <c r="E626" s="92">
        <v>276</v>
      </c>
      <c r="F626" s="366">
        <v>0</v>
      </c>
      <c r="G626" s="92">
        <v>0</v>
      </c>
      <c r="H626" s="92">
        <v>0</v>
      </c>
      <c r="I626" s="91"/>
      <c r="J626" s="92">
        <v>211</v>
      </c>
      <c r="K626" s="366">
        <v>0</v>
      </c>
      <c r="L626" s="92">
        <v>0</v>
      </c>
      <c r="M626" s="92">
        <v>0</v>
      </c>
      <c r="N626" s="91"/>
      <c r="O626" s="92">
        <v>259</v>
      </c>
      <c r="P626" s="92">
        <v>0</v>
      </c>
      <c r="Q626" s="91"/>
      <c r="R626" s="92">
        <v>752</v>
      </c>
      <c r="S626" s="92">
        <v>1</v>
      </c>
      <c r="T626" s="91">
        <v>0</v>
      </c>
      <c r="U626" s="92">
        <v>1498</v>
      </c>
      <c r="V626" s="92">
        <v>1</v>
      </c>
    </row>
    <row r="627" spans="1:22">
      <c r="A627" s="93" t="s">
        <v>1129</v>
      </c>
      <c r="B627" s="17" t="str">
        <f>VLOOKUP(A627,'Planning Periods'!$E$2:$N$540,10,FALSE)</f>
        <v>01/31/2023 - 01/31/2031</v>
      </c>
      <c r="C627" s="92">
        <v>2017</v>
      </c>
      <c r="D627" s="92" t="str">
        <f t="shared" si="9"/>
        <v>Emeryville 2017</v>
      </c>
      <c r="E627" s="92">
        <v>276</v>
      </c>
      <c r="F627" s="366">
        <v>81</v>
      </c>
      <c r="G627" s="92">
        <v>81</v>
      </c>
      <c r="H627" s="92">
        <v>0</v>
      </c>
      <c r="I627" s="91"/>
      <c r="J627" s="92">
        <v>211</v>
      </c>
      <c r="K627" s="366">
        <v>16</v>
      </c>
      <c r="L627" s="92">
        <v>16</v>
      </c>
      <c r="M627" s="92">
        <v>0</v>
      </c>
      <c r="N627" s="91"/>
      <c r="O627" s="92">
        <v>259</v>
      </c>
      <c r="P627" s="92">
        <v>14</v>
      </c>
      <c r="Q627" s="91"/>
      <c r="R627" s="92">
        <v>752</v>
      </c>
      <c r="S627" s="92">
        <v>201</v>
      </c>
      <c r="T627" s="91">
        <v>0</v>
      </c>
      <c r="U627" s="92">
        <v>1498</v>
      </c>
      <c r="V627" s="92">
        <v>312</v>
      </c>
    </row>
    <row r="628" spans="1:22">
      <c r="A628" s="93" t="s">
        <v>1007</v>
      </c>
      <c r="B628" s="17" t="str">
        <f>VLOOKUP(A628,'Planning Periods'!$E$2:$N$540,10,FALSE)</f>
        <v>04/30/2021 - 04/30/2029</v>
      </c>
      <c r="C628" s="92">
        <v>2013</v>
      </c>
      <c r="D628" s="92" t="str">
        <f t="shared" si="9"/>
        <v>Encinitas 2013</v>
      </c>
      <c r="E628" s="92">
        <v>587</v>
      </c>
      <c r="F628" s="366">
        <v>32</v>
      </c>
      <c r="G628" s="92">
        <v>31</v>
      </c>
      <c r="H628" s="92">
        <v>1</v>
      </c>
      <c r="I628" s="91"/>
      <c r="J628" s="92">
        <v>446</v>
      </c>
      <c r="K628" s="366">
        <v>10</v>
      </c>
      <c r="L628" s="92">
        <v>9</v>
      </c>
      <c r="M628" s="92">
        <v>1</v>
      </c>
      <c r="N628" s="91"/>
      <c r="O628" s="92">
        <v>413</v>
      </c>
      <c r="P628" s="92">
        <v>0</v>
      </c>
      <c r="Q628" s="91"/>
      <c r="R628" s="92">
        <v>907</v>
      </c>
      <c r="S628" s="92">
        <v>283</v>
      </c>
      <c r="T628" s="91">
        <v>1</v>
      </c>
      <c r="U628" s="92">
        <v>2353</v>
      </c>
      <c r="V628" s="92">
        <v>325</v>
      </c>
    </row>
    <row r="629" spans="1:22">
      <c r="A629" s="93" t="s">
        <v>1007</v>
      </c>
      <c r="B629" s="17" t="str">
        <f>VLOOKUP(A629,'Planning Periods'!$E$2:$N$540,10,FALSE)</f>
        <v>04/30/2021 - 04/30/2029</v>
      </c>
      <c r="C629" s="92">
        <v>2014</v>
      </c>
      <c r="D629" s="92" t="str">
        <f t="shared" si="9"/>
        <v>Encinitas 2014</v>
      </c>
      <c r="E629" s="92">
        <v>587</v>
      </c>
      <c r="F629" s="366">
        <v>1</v>
      </c>
      <c r="G629" s="92">
        <v>1</v>
      </c>
      <c r="H629" s="92">
        <v>0</v>
      </c>
      <c r="I629" s="91"/>
      <c r="J629" s="92">
        <v>446</v>
      </c>
      <c r="K629" s="366">
        <v>8</v>
      </c>
      <c r="L629" s="92">
        <v>8</v>
      </c>
      <c r="M629" s="92">
        <v>0</v>
      </c>
      <c r="N629" s="91"/>
      <c r="O629" s="92">
        <v>413</v>
      </c>
      <c r="P629" s="92">
        <v>3</v>
      </c>
      <c r="Q629" s="91"/>
      <c r="R629" s="92">
        <v>907</v>
      </c>
      <c r="S629" s="92">
        <v>150</v>
      </c>
      <c r="T629" s="91">
        <v>0</v>
      </c>
      <c r="U629" s="92">
        <v>2353</v>
      </c>
      <c r="V629" s="92">
        <v>162</v>
      </c>
    </row>
    <row r="630" spans="1:22">
      <c r="A630" s="93" t="s">
        <v>1007</v>
      </c>
      <c r="B630" s="17" t="str">
        <f>VLOOKUP(A630,'Planning Periods'!$E$2:$N$540,10,FALSE)</f>
        <v>04/30/2021 - 04/30/2029</v>
      </c>
      <c r="C630" s="92">
        <v>2015</v>
      </c>
      <c r="D630" s="92" t="str">
        <f t="shared" si="9"/>
        <v>Encinitas 2015</v>
      </c>
      <c r="E630" s="92">
        <v>587</v>
      </c>
      <c r="F630" s="366">
        <v>0</v>
      </c>
      <c r="G630" s="92">
        <v>0</v>
      </c>
      <c r="H630" s="92">
        <v>0</v>
      </c>
      <c r="I630" s="91"/>
      <c r="J630" s="92">
        <v>446</v>
      </c>
      <c r="K630" s="366">
        <v>3</v>
      </c>
      <c r="L630" s="92">
        <v>3</v>
      </c>
      <c r="M630" s="92">
        <v>0</v>
      </c>
      <c r="N630" s="91"/>
      <c r="O630" s="92">
        <v>413</v>
      </c>
      <c r="P630" s="92">
        <v>0</v>
      </c>
      <c r="Q630" s="91"/>
      <c r="R630" s="92">
        <v>907</v>
      </c>
      <c r="S630" s="92">
        <v>155</v>
      </c>
      <c r="T630" s="91">
        <v>0</v>
      </c>
      <c r="U630" s="92">
        <v>2353</v>
      </c>
      <c r="V630" s="92">
        <v>158</v>
      </c>
    </row>
    <row r="631" spans="1:22">
      <c r="A631" s="93" t="s">
        <v>1007</v>
      </c>
      <c r="B631" s="17" t="str">
        <f>VLOOKUP(A631,'Planning Periods'!$E$2:$N$540,10,FALSE)</f>
        <v>04/30/2021 - 04/30/2029</v>
      </c>
      <c r="C631" s="92">
        <v>2016</v>
      </c>
      <c r="D631" s="92" t="str">
        <f t="shared" si="9"/>
        <v>Encinitas 2016</v>
      </c>
      <c r="E631" s="92">
        <v>587</v>
      </c>
      <c r="F631" s="366">
        <v>0</v>
      </c>
      <c r="G631" s="92">
        <v>0</v>
      </c>
      <c r="H631" s="92">
        <v>0</v>
      </c>
      <c r="I631" s="91"/>
      <c r="J631" s="92">
        <v>446</v>
      </c>
      <c r="K631" s="366">
        <v>2</v>
      </c>
      <c r="L631" s="92">
        <v>2</v>
      </c>
      <c r="M631" s="92">
        <v>0</v>
      </c>
      <c r="N631" s="91"/>
      <c r="O631" s="92">
        <v>413</v>
      </c>
      <c r="P631" s="92">
        <v>1</v>
      </c>
      <c r="Q631" s="91"/>
      <c r="R631" s="92">
        <v>907</v>
      </c>
      <c r="S631" s="92">
        <v>87</v>
      </c>
      <c r="T631" s="91">
        <v>0</v>
      </c>
      <c r="U631" s="92">
        <v>2353</v>
      </c>
      <c r="V631" s="92">
        <v>90</v>
      </c>
    </row>
    <row r="632" spans="1:22">
      <c r="A632" s="93" t="s">
        <v>1007</v>
      </c>
      <c r="B632" s="17" t="str">
        <f>VLOOKUP(A632,'Planning Periods'!$E$2:$N$540,10,FALSE)</f>
        <v>04/30/2021 - 04/30/2029</v>
      </c>
      <c r="C632" s="92">
        <v>2017</v>
      </c>
      <c r="D632" s="92" t="str">
        <f t="shared" si="9"/>
        <v>Encinitas 2017</v>
      </c>
      <c r="E632" s="92">
        <v>587</v>
      </c>
      <c r="F632" s="366">
        <v>4</v>
      </c>
      <c r="G632" s="92">
        <v>4</v>
      </c>
      <c r="H632" s="92">
        <v>0</v>
      </c>
      <c r="I632" s="91"/>
      <c r="J632" s="92">
        <v>446</v>
      </c>
      <c r="K632" s="366">
        <v>1</v>
      </c>
      <c r="L632" s="92">
        <v>1</v>
      </c>
      <c r="M632" s="92">
        <v>0</v>
      </c>
      <c r="N632" s="91"/>
      <c r="O632" s="92">
        <v>413</v>
      </c>
      <c r="P632" s="92">
        <v>0</v>
      </c>
      <c r="Q632" s="91"/>
      <c r="R632" s="92">
        <v>907</v>
      </c>
      <c r="S632" s="92">
        <v>109</v>
      </c>
      <c r="T632" s="91">
        <v>0</v>
      </c>
      <c r="U632" s="92">
        <v>2353</v>
      </c>
      <c r="V632" s="92">
        <v>114</v>
      </c>
    </row>
    <row r="633" spans="1:22">
      <c r="A633" t="s">
        <v>1135</v>
      </c>
      <c r="B633" s="17" t="str">
        <f>VLOOKUP(A633,'Planning Periods'!$E$2:$N$540,10,FALSE)</f>
        <v>12/31/2015 - 12/31/2023</v>
      </c>
      <c r="C633" s="92">
        <v>2014</v>
      </c>
      <c r="D633" s="92" t="str">
        <f t="shared" si="9"/>
        <v>Escalon 2014</v>
      </c>
      <c r="E633" s="366" t="s">
        <v>1308</v>
      </c>
      <c r="F633" s="366" t="s">
        <v>1308</v>
      </c>
      <c r="G633" s="366" t="s">
        <v>1308</v>
      </c>
      <c r="H633" s="366" t="s">
        <v>1308</v>
      </c>
      <c r="I633" s="366">
        <v>0</v>
      </c>
      <c r="J633" s="366" t="s">
        <v>1308</v>
      </c>
      <c r="K633" s="366" t="s">
        <v>1308</v>
      </c>
      <c r="L633" s="366" t="s">
        <v>1308</v>
      </c>
      <c r="M633" s="366" t="s">
        <v>1308</v>
      </c>
      <c r="N633" s="366">
        <v>0</v>
      </c>
      <c r="O633" s="366" t="s">
        <v>1308</v>
      </c>
      <c r="P633" s="366" t="s">
        <v>1308</v>
      </c>
      <c r="Q633" s="366"/>
      <c r="R633" s="366" t="s">
        <v>1308</v>
      </c>
      <c r="S633" s="366" t="s">
        <v>1308</v>
      </c>
      <c r="T633" s="366" t="s">
        <v>1308</v>
      </c>
      <c r="U633" s="366" t="s">
        <v>1308</v>
      </c>
      <c r="V633" s="366" t="s">
        <v>1308</v>
      </c>
    </row>
    <row r="634" spans="1:22">
      <c r="A634" t="s">
        <v>1135</v>
      </c>
      <c r="B634" s="17" t="str">
        <f>VLOOKUP(A634,'Planning Periods'!$E$2:$N$540,10,FALSE)</f>
        <v>12/31/2015 - 12/31/2023</v>
      </c>
      <c r="C634" s="92">
        <v>2015</v>
      </c>
      <c r="D634" s="92" t="str">
        <f t="shared" si="9"/>
        <v>Escalon 2015</v>
      </c>
      <c r="E634" t="s">
        <v>1308</v>
      </c>
      <c r="F634" t="s">
        <v>1308</v>
      </c>
      <c r="G634" t="s">
        <v>1308</v>
      </c>
      <c r="H634" t="s">
        <v>1308</v>
      </c>
      <c r="J634" t="s">
        <v>1308</v>
      </c>
      <c r="K634" t="s">
        <v>1308</v>
      </c>
      <c r="L634" t="s">
        <v>1308</v>
      </c>
      <c r="M634" t="s">
        <v>1308</v>
      </c>
      <c r="O634" t="s">
        <v>1308</v>
      </c>
      <c r="P634" t="s">
        <v>1308</v>
      </c>
      <c r="R634" t="s">
        <v>1308</v>
      </c>
      <c r="S634" t="s">
        <v>1308</v>
      </c>
      <c r="T634" t="s">
        <v>1308</v>
      </c>
      <c r="U634" t="s">
        <v>1308</v>
      </c>
      <c r="V634" t="s">
        <v>1308</v>
      </c>
    </row>
    <row r="635" spans="1:22">
      <c r="A635" t="s">
        <v>1135</v>
      </c>
      <c r="B635" s="17" t="str">
        <f>VLOOKUP(A635,'Planning Periods'!$E$2:$N$540,10,FALSE)</f>
        <v>12/31/2015 - 12/31/2023</v>
      </c>
      <c r="C635" s="92">
        <v>2016</v>
      </c>
      <c r="D635" s="92" t="str">
        <f t="shared" si="9"/>
        <v>Escalon 2016</v>
      </c>
      <c r="E635" t="s">
        <v>1308</v>
      </c>
      <c r="F635" t="s">
        <v>1308</v>
      </c>
      <c r="G635" t="s">
        <v>1308</v>
      </c>
      <c r="H635" t="s">
        <v>1308</v>
      </c>
      <c r="J635" t="s">
        <v>1308</v>
      </c>
      <c r="K635" t="s">
        <v>1308</v>
      </c>
      <c r="L635" t="s">
        <v>1308</v>
      </c>
      <c r="M635" t="s">
        <v>1308</v>
      </c>
      <c r="O635" t="s">
        <v>1308</v>
      </c>
      <c r="P635" t="s">
        <v>1308</v>
      </c>
      <c r="R635" t="s">
        <v>1308</v>
      </c>
      <c r="S635" t="s">
        <v>1308</v>
      </c>
      <c r="T635" t="s">
        <v>1308</v>
      </c>
      <c r="U635" t="s">
        <v>1308</v>
      </c>
      <c r="V635" t="s">
        <v>1308</v>
      </c>
    </row>
    <row r="636" spans="1:22">
      <c r="A636" t="s">
        <v>1135</v>
      </c>
      <c r="B636" s="17" t="str">
        <f>VLOOKUP(A636,'Planning Periods'!$E$2:$N$540,10,FALSE)</f>
        <v>12/31/2015 - 12/31/2023</v>
      </c>
      <c r="C636" s="92">
        <v>2017</v>
      </c>
      <c r="D636" s="92" t="str">
        <f t="shared" si="9"/>
        <v>Escalon 2017</v>
      </c>
      <c r="E636" t="s">
        <v>1308</v>
      </c>
      <c r="F636" t="s">
        <v>1308</v>
      </c>
      <c r="G636" t="s">
        <v>1308</v>
      </c>
      <c r="H636" t="s">
        <v>1308</v>
      </c>
      <c r="J636" t="s">
        <v>1308</v>
      </c>
      <c r="K636" t="s">
        <v>1308</v>
      </c>
      <c r="L636" t="s">
        <v>1308</v>
      </c>
      <c r="M636" t="s">
        <v>1308</v>
      </c>
      <c r="O636" t="s">
        <v>1308</v>
      </c>
      <c r="P636" t="s">
        <v>1308</v>
      </c>
      <c r="R636" t="s">
        <v>1308</v>
      </c>
      <c r="S636" t="s">
        <v>1308</v>
      </c>
      <c r="T636" t="s">
        <v>1308</v>
      </c>
      <c r="U636" t="s">
        <v>1308</v>
      </c>
      <c r="V636" t="s">
        <v>1308</v>
      </c>
    </row>
    <row r="637" spans="1:22">
      <c r="A637" s="93" t="s">
        <v>903</v>
      </c>
      <c r="B637" s="17" t="str">
        <f>VLOOKUP(A637,'Planning Periods'!$E$2:$N$540,10,FALSE)</f>
        <v>04/30/2021 - 04/30/2029</v>
      </c>
      <c r="C637" s="92">
        <v>2013</v>
      </c>
      <c r="D637" s="92" t="str">
        <f t="shared" si="9"/>
        <v>Escondido 2013</v>
      </c>
      <c r="E637" s="92">
        <v>1042</v>
      </c>
      <c r="F637" s="366">
        <v>46</v>
      </c>
      <c r="G637" s="92">
        <v>46</v>
      </c>
      <c r="H637" s="92">
        <v>0</v>
      </c>
      <c r="I637" s="91"/>
      <c r="J637" s="92">
        <v>791</v>
      </c>
      <c r="K637" s="366">
        <v>44</v>
      </c>
      <c r="L637" s="92">
        <v>44</v>
      </c>
      <c r="M637" s="92">
        <v>0</v>
      </c>
      <c r="N637" s="91"/>
      <c r="O637" s="92">
        <v>733</v>
      </c>
      <c r="P637" s="92">
        <v>7</v>
      </c>
      <c r="Q637" s="91"/>
      <c r="R637" s="92">
        <v>1609</v>
      </c>
      <c r="S637" s="92">
        <v>497</v>
      </c>
      <c r="T637" s="91">
        <v>0</v>
      </c>
      <c r="U637" s="92">
        <v>4175</v>
      </c>
      <c r="V637" s="92">
        <v>594</v>
      </c>
    </row>
    <row r="638" spans="1:22">
      <c r="A638" s="93" t="s">
        <v>903</v>
      </c>
      <c r="B638" s="17" t="str">
        <f>VLOOKUP(A638,'Planning Periods'!$E$2:$N$540,10,FALSE)</f>
        <v>04/30/2021 - 04/30/2029</v>
      </c>
      <c r="C638" s="92">
        <v>2014</v>
      </c>
      <c r="D638" s="92" t="str">
        <f t="shared" si="9"/>
        <v>Escondido 2014</v>
      </c>
      <c r="E638" s="92">
        <v>1042</v>
      </c>
      <c r="F638" s="366">
        <v>0</v>
      </c>
      <c r="G638" s="92">
        <v>0</v>
      </c>
      <c r="H638" s="92">
        <v>0</v>
      </c>
      <c r="I638" s="91"/>
      <c r="J638" s="92">
        <v>791</v>
      </c>
      <c r="K638" s="366">
        <v>0</v>
      </c>
      <c r="L638" s="92">
        <v>0</v>
      </c>
      <c r="M638" s="92">
        <v>0</v>
      </c>
      <c r="N638" s="91"/>
      <c r="O638" s="92">
        <v>733</v>
      </c>
      <c r="P638" s="92">
        <v>0</v>
      </c>
      <c r="Q638" s="91"/>
      <c r="R638" s="92">
        <v>1609</v>
      </c>
      <c r="S638" s="92">
        <v>56</v>
      </c>
      <c r="T638" s="91">
        <v>0</v>
      </c>
      <c r="U638" s="92">
        <v>4175</v>
      </c>
      <c r="V638" s="92">
        <v>56</v>
      </c>
    </row>
    <row r="639" spans="1:22">
      <c r="A639" s="93" t="s">
        <v>903</v>
      </c>
      <c r="B639" s="17" t="str">
        <f>VLOOKUP(A639,'Planning Periods'!$E$2:$N$540,10,FALSE)</f>
        <v>04/30/2021 - 04/30/2029</v>
      </c>
      <c r="C639" s="92">
        <v>2015</v>
      </c>
      <c r="D639" s="92" t="str">
        <f t="shared" si="9"/>
        <v>Escondido 2015</v>
      </c>
      <c r="E639" s="92">
        <v>1042</v>
      </c>
      <c r="F639" s="366">
        <v>0</v>
      </c>
      <c r="G639" s="92">
        <v>0</v>
      </c>
      <c r="H639" s="92">
        <v>0</v>
      </c>
      <c r="I639" s="91"/>
      <c r="J639" s="92">
        <v>791</v>
      </c>
      <c r="K639" s="366">
        <v>11</v>
      </c>
      <c r="L639" s="92">
        <v>11</v>
      </c>
      <c r="M639" s="92">
        <v>0</v>
      </c>
      <c r="N639" s="91"/>
      <c r="O639" s="92">
        <v>733</v>
      </c>
      <c r="P639" s="92">
        <v>0</v>
      </c>
      <c r="Q639" s="91"/>
      <c r="R639" s="92">
        <v>1609</v>
      </c>
      <c r="S639" s="92">
        <v>7</v>
      </c>
      <c r="T639" s="91">
        <v>0</v>
      </c>
      <c r="U639" s="92">
        <v>4175</v>
      </c>
      <c r="V639" s="92">
        <v>18</v>
      </c>
    </row>
    <row r="640" spans="1:22">
      <c r="A640" s="93" t="s">
        <v>903</v>
      </c>
      <c r="B640" s="17" t="str">
        <f>VLOOKUP(A640,'Planning Periods'!$E$2:$N$540,10,FALSE)</f>
        <v>04/30/2021 - 04/30/2029</v>
      </c>
      <c r="C640" s="92">
        <v>2016</v>
      </c>
      <c r="D640" s="92" t="str">
        <f t="shared" si="9"/>
        <v>Escondido 2016</v>
      </c>
      <c r="E640" s="92">
        <v>1042</v>
      </c>
      <c r="F640" s="366">
        <v>0</v>
      </c>
      <c r="G640" s="92">
        <v>0</v>
      </c>
      <c r="H640" s="92">
        <v>0</v>
      </c>
      <c r="I640" s="91"/>
      <c r="J640" s="92">
        <v>791</v>
      </c>
      <c r="K640" s="366">
        <v>0</v>
      </c>
      <c r="L640" s="92">
        <v>0</v>
      </c>
      <c r="M640" s="92">
        <v>0</v>
      </c>
      <c r="N640" s="91"/>
      <c r="O640" s="92">
        <v>733</v>
      </c>
      <c r="P640" s="92">
        <v>1</v>
      </c>
      <c r="Q640" s="91"/>
      <c r="R640" s="92">
        <v>1609</v>
      </c>
      <c r="S640" s="92">
        <v>163</v>
      </c>
      <c r="T640" s="91">
        <v>0</v>
      </c>
      <c r="U640" s="92">
        <v>4175</v>
      </c>
      <c r="V640" s="92">
        <v>164</v>
      </c>
    </row>
    <row r="641" spans="1:22">
      <c r="A641" s="93" t="s">
        <v>903</v>
      </c>
      <c r="B641" s="17" t="str">
        <f>VLOOKUP(A641,'Planning Periods'!$E$2:$N$540,10,FALSE)</f>
        <v>04/30/2021 - 04/30/2029</v>
      </c>
      <c r="C641" s="92">
        <v>2017</v>
      </c>
      <c r="D641" s="92" t="str">
        <f t="shared" si="9"/>
        <v>Escondido 2017</v>
      </c>
      <c r="E641" s="92">
        <v>1042</v>
      </c>
      <c r="F641" s="366">
        <v>46</v>
      </c>
      <c r="G641" s="92">
        <v>46</v>
      </c>
      <c r="H641" s="92">
        <v>0</v>
      </c>
      <c r="I641" s="91"/>
      <c r="J641" s="92">
        <v>791</v>
      </c>
      <c r="K641" s="366">
        <v>34</v>
      </c>
      <c r="L641" s="92">
        <v>34</v>
      </c>
      <c r="M641" s="92">
        <v>0</v>
      </c>
      <c r="N641" s="91"/>
      <c r="O641" s="92">
        <v>733</v>
      </c>
      <c r="P641" s="92">
        <v>5</v>
      </c>
      <c r="Q641" s="91"/>
      <c r="R641" s="92">
        <v>1609</v>
      </c>
      <c r="S641" s="92">
        <v>410</v>
      </c>
      <c r="T641" s="91">
        <v>0</v>
      </c>
      <c r="U641" s="92">
        <v>4175</v>
      </c>
      <c r="V641" s="92">
        <v>495</v>
      </c>
    </row>
    <row r="642" spans="1:22">
      <c r="A642" s="93" t="s">
        <v>1272</v>
      </c>
      <c r="B642" s="17" t="str">
        <f>VLOOKUP(A642,'Planning Periods'!$E$2:$N$540,10,FALSE)</f>
        <v>02/15/2023 - 02/15/2031</v>
      </c>
      <c r="C642" s="92">
        <v>2014</v>
      </c>
      <c r="D642" s="92" t="str">
        <f t="shared" si="9"/>
        <v>Etna 2014</v>
      </c>
      <c r="E642" s="92" t="s">
        <v>1308</v>
      </c>
      <c r="F642" s="366" t="s">
        <v>1308</v>
      </c>
      <c r="G642" s="92" t="s">
        <v>1308</v>
      </c>
      <c r="H642" s="92" t="s">
        <v>1308</v>
      </c>
      <c r="I642" s="91"/>
      <c r="J642" s="92" t="s">
        <v>1308</v>
      </c>
      <c r="K642" s="366" t="s">
        <v>1308</v>
      </c>
      <c r="L642" s="92" t="s">
        <v>1308</v>
      </c>
      <c r="M642" s="92" t="s">
        <v>1308</v>
      </c>
      <c r="N642" s="91"/>
      <c r="O642" s="92" t="s">
        <v>1308</v>
      </c>
      <c r="P642" s="92" t="s">
        <v>1308</v>
      </c>
      <c r="Q642" s="91"/>
      <c r="R642" s="92" t="s">
        <v>1308</v>
      </c>
      <c r="S642" s="92" t="s">
        <v>1308</v>
      </c>
      <c r="T642" s="91" t="s">
        <v>1308</v>
      </c>
      <c r="U642" s="92" t="s">
        <v>1308</v>
      </c>
      <c r="V642" s="92" t="s">
        <v>1308</v>
      </c>
    </row>
    <row r="643" spans="1:22">
      <c r="A643" s="93" t="s">
        <v>1272</v>
      </c>
      <c r="B643" s="17" t="str">
        <f>VLOOKUP(A643,'Planning Periods'!$E$2:$N$540,10,FALSE)</f>
        <v>02/15/2023 - 02/15/2031</v>
      </c>
      <c r="C643" s="92">
        <v>2015</v>
      </c>
      <c r="D643" s="92" t="str">
        <f t="shared" si="9"/>
        <v>Etna 2015</v>
      </c>
      <c r="E643" s="92" t="s">
        <v>1308</v>
      </c>
      <c r="F643" s="366" t="s">
        <v>1308</v>
      </c>
      <c r="G643" s="92" t="s">
        <v>1308</v>
      </c>
      <c r="H643" s="92" t="s">
        <v>1308</v>
      </c>
      <c r="I643" s="91"/>
      <c r="J643" s="92" t="s">
        <v>1308</v>
      </c>
      <c r="K643" s="366" t="s">
        <v>1308</v>
      </c>
      <c r="L643" s="92" t="s">
        <v>1308</v>
      </c>
      <c r="M643" s="92" t="s">
        <v>1308</v>
      </c>
      <c r="N643" s="91"/>
      <c r="O643" s="92" t="s">
        <v>1308</v>
      </c>
      <c r="P643" s="92" t="s">
        <v>1308</v>
      </c>
      <c r="Q643" s="91"/>
      <c r="R643" s="92" t="s">
        <v>1308</v>
      </c>
      <c r="S643" s="92" t="s">
        <v>1308</v>
      </c>
      <c r="T643" s="91" t="s">
        <v>1308</v>
      </c>
      <c r="U643" s="92" t="s">
        <v>1308</v>
      </c>
      <c r="V643" s="92" t="s">
        <v>1308</v>
      </c>
    </row>
    <row r="644" spans="1:22">
      <c r="A644" s="93" t="s">
        <v>1272</v>
      </c>
      <c r="B644" s="17" t="str">
        <f>VLOOKUP(A644,'Planning Periods'!$E$2:$N$540,10,FALSE)</f>
        <v>02/15/2023 - 02/15/2031</v>
      </c>
      <c r="C644" s="92">
        <v>2016</v>
      </c>
      <c r="D644" s="92" t="str">
        <f t="shared" si="9"/>
        <v>Etna 2016</v>
      </c>
      <c r="E644" s="92" t="s">
        <v>1308</v>
      </c>
      <c r="F644" s="366" t="s">
        <v>1308</v>
      </c>
      <c r="G644" s="92" t="s">
        <v>1308</v>
      </c>
      <c r="H644" s="92" t="s">
        <v>1308</v>
      </c>
      <c r="I644" s="91"/>
      <c r="J644" s="92" t="s">
        <v>1308</v>
      </c>
      <c r="K644" s="366" t="s">
        <v>1308</v>
      </c>
      <c r="L644" s="92" t="s">
        <v>1308</v>
      </c>
      <c r="M644" s="92" t="s">
        <v>1308</v>
      </c>
      <c r="N644" s="91"/>
      <c r="O644" s="92" t="s">
        <v>1308</v>
      </c>
      <c r="P644" s="92" t="s">
        <v>1308</v>
      </c>
      <c r="Q644" s="91"/>
      <c r="R644" s="92" t="s">
        <v>1308</v>
      </c>
      <c r="S644" s="92" t="s">
        <v>1308</v>
      </c>
      <c r="T644" s="91" t="s">
        <v>1308</v>
      </c>
      <c r="U644" s="92" t="s">
        <v>1308</v>
      </c>
      <c r="V644" s="92" t="s">
        <v>1308</v>
      </c>
    </row>
    <row r="645" spans="1:22">
      <c r="A645" s="93" t="s">
        <v>1272</v>
      </c>
      <c r="B645" s="17" t="str">
        <f>VLOOKUP(A645,'Planning Periods'!$E$2:$N$540,10,FALSE)</f>
        <v>02/15/2023 - 02/15/2031</v>
      </c>
      <c r="C645" s="92">
        <v>2017</v>
      </c>
      <c r="D645" s="92" t="str">
        <f t="shared" si="9"/>
        <v>Etna 2017</v>
      </c>
      <c r="E645" s="92">
        <v>3</v>
      </c>
      <c r="F645" s="366">
        <v>0</v>
      </c>
      <c r="G645" s="92">
        <v>0</v>
      </c>
      <c r="H645" s="92">
        <v>0</v>
      </c>
      <c r="I645" s="91"/>
      <c r="J645" s="92">
        <v>2</v>
      </c>
      <c r="K645" s="366">
        <v>0</v>
      </c>
      <c r="L645" s="92">
        <v>0</v>
      </c>
      <c r="M645" s="92">
        <v>0</v>
      </c>
      <c r="N645" s="91"/>
      <c r="O645" s="92">
        <v>2</v>
      </c>
      <c r="P645" s="92">
        <v>1</v>
      </c>
      <c r="Q645" s="91"/>
      <c r="R645" s="92">
        <v>3</v>
      </c>
      <c r="S645" s="92">
        <v>0</v>
      </c>
      <c r="T645" s="91">
        <v>0</v>
      </c>
      <c r="U645" s="92">
        <v>10</v>
      </c>
      <c r="V645" s="92">
        <v>1</v>
      </c>
    </row>
    <row r="646" spans="1:22">
      <c r="A646" s="93" t="s">
        <v>969</v>
      </c>
      <c r="B646" s="17" t="str">
        <f>VLOOKUP(A646,'Planning Periods'!$E$2:$N$540,10,FALSE)</f>
        <v>08/31/2019 - 08/31/2027</v>
      </c>
      <c r="C646" s="92">
        <v>2014</v>
      </c>
      <c r="D646" s="92" t="str">
        <f t="shared" si="9"/>
        <v>Eureka 2014</v>
      </c>
      <c r="E646" s="92">
        <v>145</v>
      </c>
      <c r="F646" s="366">
        <v>0</v>
      </c>
      <c r="G646" s="92">
        <v>0</v>
      </c>
      <c r="H646" s="92">
        <v>0</v>
      </c>
      <c r="I646" s="91"/>
      <c r="J646" s="92">
        <v>96</v>
      </c>
      <c r="K646" s="366">
        <v>0</v>
      </c>
      <c r="L646" s="92">
        <v>0</v>
      </c>
      <c r="M646" s="92">
        <v>0</v>
      </c>
      <c r="N646" s="91"/>
      <c r="O646" s="92">
        <v>104</v>
      </c>
      <c r="P646" s="92">
        <v>0</v>
      </c>
      <c r="Q646" s="91"/>
      <c r="R646" s="92">
        <v>264</v>
      </c>
      <c r="S646" s="92">
        <v>7</v>
      </c>
      <c r="T646" s="91">
        <v>0</v>
      </c>
      <c r="U646" s="92">
        <v>609</v>
      </c>
      <c r="V646" s="92">
        <v>7</v>
      </c>
    </row>
    <row r="647" spans="1:22">
      <c r="A647" s="93" t="s">
        <v>969</v>
      </c>
      <c r="B647" s="17" t="str">
        <f>VLOOKUP(A647,'Planning Periods'!$E$2:$N$540,10,FALSE)</f>
        <v>08/31/2019 - 08/31/2027</v>
      </c>
      <c r="C647" s="92">
        <v>2015</v>
      </c>
      <c r="D647" s="92" t="str">
        <f t="shared" si="9"/>
        <v>Eureka 2015</v>
      </c>
      <c r="E647" s="92">
        <v>145</v>
      </c>
      <c r="F647" s="366">
        <v>0</v>
      </c>
      <c r="G647" s="92">
        <v>0</v>
      </c>
      <c r="H647" s="92">
        <v>0</v>
      </c>
      <c r="I647" s="91"/>
      <c r="J647" s="92">
        <v>96</v>
      </c>
      <c r="K647" s="366">
        <v>55</v>
      </c>
      <c r="L647" s="92">
        <v>49</v>
      </c>
      <c r="M647" s="92">
        <v>6</v>
      </c>
      <c r="N647" s="91"/>
      <c r="O647" s="92">
        <v>104</v>
      </c>
      <c r="P647" s="92">
        <v>8</v>
      </c>
      <c r="Q647" s="91"/>
      <c r="R647" s="92">
        <v>264</v>
      </c>
      <c r="S647" s="92">
        <v>14</v>
      </c>
      <c r="T647" s="91">
        <v>6</v>
      </c>
      <c r="U647" s="92">
        <v>609</v>
      </c>
      <c r="V647" s="92">
        <v>77</v>
      </c>
    </row>
    <row r="648" spans="1:22">
      <c r="A648" s="93" t="s">
        <v>969</v>
      </c>
      <c r="B648" s="17" t="str">
        <f>VLOOKUP(A648,'Planning Periods'!$E$2:$N$540,10,FALSE)</f>
        <v>08/31/2019 - 08/31/2027</v>
      </c>
      <c r="C648" s="92">
        <v>2016</v>
      </c>
      <c r="D648" s="92" t="str">
        <f t="shared" si="9"/>
        <v>Eureka 2016</v>
      </c>
      <c r="E648" s="92">
        <v>145</v>
      </c>
      <c r="F648" s="366">
        <v>0</v>
      </c>
      <c r="G648" s="92">
        <v>0</v>
      </c>
      <c r="H648" s="92">
        <v>0</v>
      </c>
      <c r="I648" s="91"/>
      <c r="J648" s="92">
        <v>96</v>
      </c>
      <c r="K648" s="366">
        <v>0</v>
      </c>
      <c r="L648" s="92">
        <v>0</v>
      </c>
      <c r="M648" s="92">
        <v>0</v>
      </c>
      <c r="N648" s="91"/>
      <c r="O648" s="92">
        <v>104</v>
      </c>
      <c r="P648" s="92">
        <v>0</v>
      </c>
      <c r="Q648" s="91"/>
      <c r="R648" s="92">
        <v>264</v>
      </c>
      <c r="S648" s="92">
        <v>4</v>
      </c>
      <c r="T648" s="91">
        <v>0</v>
      </c>
      <c r="U648" s="92">
        <v>609</v>
      </c>
      <c r="V648" s="92">
        <v>4</v>
      </c>
    </row>
    <row r="649" spans="1:22">
      <c r="A649" s="93" t="s">
        <v>969</v>
      </c>
      <c r="B649" s="17" t="str">
        <f>VLOOKUP(A649,'Planning Periods'!$E$2:$N$540,10,FALSE)</f>
        <v>08/31/2019 - 08/31/2027</v>
      </c>
      <c r="C649" s="92">
        <v>2017</v>
      </c>
      <c r="D649" s="92" t="str">
        <f t="shared" si="9"/>
        <v>Eureka 2017</v>
      </c>
      <c r="E649" s="92">
        <v>145</v>
      </c>
      <c r="F649" s="366">
        <v>0</v>
      </c>
      <c r="G649" s="92">
        <v>0</v>
      </c>
      <c r="H649" s="92">
        <v>0</v>
      </c>
      <c r="I649" s="91"/>
      <c r="J649" s="92">
        <v>96</v>
      </c>
      <c r="K649" s="366">
        <v>0</v>
      </c>
      <c r="L649" s="92">
        <v>0</v>
      </c>
      <c r="M649" s="92">
        <v>0</v>
      </c>
      <c r="N649" s="91"/>
      <c r="O649" s="92">
        <v>104</v>
      </c>
      <c r="P649" s="92">
        <v>0</v>
      </c>
      <c r="Q649" s="91"/>
      <c r="R649" s="92">
        <v>264</v>
      </c>
      <c r="S649" s="92">
        <v>16</v>
      </c>
      <c r="T649" s="91">
        <v>0</v>
      </c>
      <c r="U649" s="92">
        <v>609</v>
      </c>
      <c r="V649" s="92">
        <v>16</v>
      </c>
    </row>
    <row r="650" spans="1:22">
      <c r="A650" s="93" t="s">
        <v>1134</v>
      </c>
      <c r="B650" s="17" t="str">
        <f>VLOOKUP(A650,'Planning Periods'!$E$2:$N$540,10,FALSE)</f>
        <v>12/31/2015 - 12/31/2023</v>
      </c>
      <c r="C650" s="92">
        <v>2014</v>
      </c>
      <c r="D650" s="92" t="str">
        <f t="shared" si="9"/>
        <v>Exeter 2014</v>
      </c>
      <c r="E650" s="92" t="s">
        <v>1308</v>
      </c>
      <c r="F650" s="366" t="s">
        <v>1308</v>
      </c>
      <c r="G650" s="92" t="s">
        <v>1308</v>
      </c>
      <c r="H650" s="92" t="s">
        <v>1308</v>
      </c>
      <c r="I650" s="91"/>
      <c r="J650" s="92" t="s">
        <v>1308</v>
      </c>
      <c r="K650" s="366" t="s">
        <v>1308</v>
      </c>
      <c r="L650" s="92" t="s">
        <v>1308</v>
      </c>
      <c r="M650" s="92" t="s">
        <v>1308</v>
      </c>
      <c r="N650" s="91"/>
      <c r="O650" s="92" t="s">
        <v>1308</v>
      </c>
      <c r="P650" s="92" t="s">
        <v>1308</v>
      </c>
      <c r="Q650" s="91"/>
      <c r="R650" s="92" t="s">
        <v>1308</v>
      </c>
      <c r="S650" s="92" t="s">
        <v>1308</v>
      </c>
      <c r="T650" s="91" t="s">
        <v>1308</v>
      </c>
      <c r="U650" s="92" t="s">
        <v>1308</v>
      </c>
      <c r="V650" s="92" t="s">
        <v>1308</v>
      </c>
    </row>
    <row r="651" spans="1:22">
      <c r="A651" s="93" t="s">
        <v>1134</v>
      </c>
      <c r="B651" s="17" t="str">
        <f>VLOOKUP(A651,'Planning Periods'!$E$2:$N$540,10,FALSE)</f>
        <v>12/31/2015 - 12/31/2023</v>
      </c>
      <c r="C651" s="92">
        <v>2015</v>
      </c>
      <c r="D651" s="92" t="str">
        <f t="shared" si="9"/>
        <v>Exeter 2015</v>
      </c>
      <c r="E651" s="92" t="s">
        <v>1308</v>
      </c>
      <c r="F651" s="366" t="s">
        <v>1308</v>
      </c>
      <c r="G651" s="92" t="s">
        <v>1308</v>
      </c>
      <c r="H651" s="92" t="s">
        <v>1308</v>
      </c>
      <c r="I651" s="91"/>
      <c r="J651" s="92" t="s">
        <v>1308</v>
      </c>
      <c r="K651" s="366" t="s">
        <v>1308</v>
      </c>
      <c r="L651" s="92" t="s">
        <v>1308</v>
      </c>
      <c r="M651" s="92" t="s">
        <v>1308</v>
      </c>
      <c r="N651" s="91"/>
      <c r="O651" s="92" t="s">
        <v>1308</v>
      </c>
      <c r="P651" s="92" t="s">
        <v>1308</v>
      </c>
      <c r="Q651" s="91"/>
      <c r="R651" s="92" t="s">
        <v>1308</v>
      </c>
      <c r="S651" s="92" t="s">
        <v>1308</v>
      </c>
      <c r="T651" s="91" t="s">
        <v>1308</v>
      </c>
      <c r="U651" s="92" t="s">
        <v>1308</v>
      </c>
      <c r="V651" s="92" t="s">
        <v>1308</v>
      </c>
    </row>
    <row r="652" spans="1:22">
      <c r="A652" s="93" t="s">
        <v>1134</v>
      </c>
      <c r="B652" s="17" t="str">
        <f>VLOOKUP(A652,'Planning Periods'!$E$2:$N$540,10,FALSE)</f>
        <v>12/31/2015 - 12/31/2023</v>
      </c>
      <c r="C652" s="92">
        <v>2016</v>
      </c>
      <c r="D652" s="92" t="str">
        <f t="shared" si="9"/>
        <v>Exeter 2016</v>
      </c>
      <c r="E652" s="92" t="s">
        <v>1308</v>
      </c>
      <c r="F652" s="366" t="s">
        <v>1308</v>
      </c>
      <c r="G652" s="92" t="s">
        <v>1308</v>
      </c>
      <c r="H652" s="92" t="s">
        <v>1308</v>
      </c>
      <c r="I652" s="91"/>
      <c r="J652" s="92" t="s">
        <v>1308</v>
      </c>
      <c r="K652" s="366" t="s">
        <v>1308</v>
      </c>
      <c r="L652" s="92" t="s">
        <v>1308</v>
      </c>
      <c r="M652" s="92" t="s">
        <v>1308</v>
      </c>
      <c r="N652" s="91"/>
      <c r="O652" s="92" t="s">
        <v>1308</v>
      </c>
      <c r="P652" s="92" t="s">
        <v>1308</v>
      </c>
      <c r="Q652" s="91"/>
      <c r="R652" s="92" t="s">
        <v>1308</v>
      </c>
      <c r="S652" s="92" t="s">
        <v>1308</v>
      </c>
      <c r="T652" s="91" t="s">
        <v>1308</v>
      </c>
      <c r="U652" s="92" t="s">
        <v>1308</v>
      </c>
      <c r="V652" s="92" t="s">
        <v>1308</v>
      </c>
    </row>
    <row r="653" spans="1:22">
      <c r="A653" s="93" t="s">
        <v>1134</v>
      </c>
      <c r="B653" s="17" t="str">
        <f>VLOOKUP(A653,'Planning Periods'!$E$2:$N$540,10,FALSE)</f>
        <v>12/31/2015 - 12/31/2023</v>
      </c>
      <c r="C653" s="92">
        <v>2017</v>
      </c>
      <c r="D653" s="92" t="str">
        <f t="shared" si="9"/>
        <v>Exeter 2017</v>
      </c>
      <c r="E653" s="92">
        <v>143</v>
      </c>
      <c r="F653" s="366">
        <v>0</v>
      </c>
      <c r="G653" s="92">
        <v>0</v>
      </c>
      <c r="H653" s="92">
        <v>0</v>
      </c>
      <c r="I653" s="91"/>
      <c r="J653" s="92">
        <v>125</v>
      </c>
      <c r="K653" s="366">
        <v>2</v>
      </c>
      <c r="L653" s="92">
        <v>0</v>
      </c>
      <c r="M653" s="92">
        <v>2</v>
      </c>
      <c r="N653" s="91"/>
      <c r="O653" s="92">
        <v>85</v>
      </c>
      <c r="P653" s="92">
        <v>2</v>
      </c>
      <c r="Q653" s="91"/>
      <c r="R653" s="92">
        <v>272</v>
      </c>
      <c r="S653" s="92">
        <v>6</v>
      </c>
      <c r="T653" s="91">
        <v>2</v>
      </c>
      <c r="U653" s="92">
        <v>625</v>
      </c>
      <c r="V653" s="92">
        <v>10</v>
      </c>
    </row>
    <row r="654" spans="1:22">
      <c r="A654" s="93" t="s">
        <v>1130</v>
      </c>
      <c r="B654" s="17" t="str">
        <f>VLOOKUP(A654,'Planning Periods'!$E$2:$N$540,10,FALSE)</f>
        <v>01/31/2023 - 01/31/2031</v>
      </c>
      <c r="C654" s="92">
        <v>2014</v>
      </c>
      <c r="D654" s="92" t="str">
        <f t="shared" si="9"/>
        <v>Fairfax 2014</v>
      </c>
      <c r="E654" s="92" t="s">
        <v>1308</v>
      </c>
      <c r="F654" s="366" t="s">
        <v>1308</v>
      </c>
      <c r="G654" s="92" t="s">
        <v>1308</v>
      </c>
      <c r="H654" s="92" t="s">
        <v>1308</v>
      </c>
      <c r="I654" s="91"/>
      <c r="J654" s="92" t="s">
        <v>1308</v>
      </c>
      <c r="K654" s="366" t="s">
        <v>1308</v>
      </c>
      <c r="L654" s="92" t="s">
        <v>1308</v>
      </c>
      <c r="M654" s="92" t="s">
        <v>1308</v>
      </c>
      <c r="N654" s="91"/>
      <c r="O654" s="92" t="s">
        <v>1308</v>
      </c>
      <c r="P654" s="92" t="s">
        <v>1308</v>
      </c>
      <c r="Q654" s="91"/>
      <c r="R654" s="92" t="s">
        <v>1308</v>
      </c>
      <c r="S654" s="92" t="s">
        <v>1308</v>
      </c>
      <c r="T654" s="91" t="s">
        <v>1308</v>
      </c>
      <c r="U654" s="92" t="s">
        <v>1308</v>
      </c>
      <c r="V654" s="92" t="s">
        <v>1308</v>
      </c>
    </row>
    <row r="655" spans="1:22">
      <c r="A655" s="93" t="s">
        <v>1130</v>
      </c>
      <c r="B655" s="17" t="str">
        <f>VLOOKUP(A655,'Planning Periods'!$E$2:$N$540,10,FALSE)</f>
        <v>01/31/2023 - 01/31/2031</v>
      </c>
      <c r="C655" s="92">
        <v>2015</v>
      </c>
      <c r="D655" s="92" t="str">
        <f t="shared" si="9"/>
        <v>Fairfax 2015</v>
      </c>
      <c r="E655" s="92">
        <v>16</v>
      </c>
      <c r="F655" s="366">
        <v>0</v>
      </c>
      <c r="G655" s="92">
        <v>0</v>
      </c>
      <c r="H655" s="92">
        <v>0</v>
      </c>
      <c r="I655" s="91"/>
      <c r="J655" s="92">
        <v>11</v>
      </c>
      <c r="K655" s="366">
        <v>0</v>
      </c>
      <c r="L655" s="92">
        <v>0</v>
      </c>
      <c r="M655" s="92">
        <v>0</v>
      </c>
      <c r="N655" s="91"/>
      <c r="O655" s="92">
        <v>11</v>
      </c>
      <c r="P655" s="92">
        <v>0</v>
      </c>
      <c r="Q655" s="91"/>
      <c r="R655" s="92">
        <v>23</v>
      </c>
      <c r="S655" s="92">
        <v>0</v>
      </c>
      <c r="T655" s="91">
        <v>0</v>
      </c>
      <c r="U655" s="92">
        <v>61</v>
      </c>
      <c r="V655" s="92">
        <v>0</v>
      </c>
    </row>
    <row r="656" spans="1:22">
      <c r="A656" s="93" t="s">
        <v>1130</v>
      </c>
      <c r="B656" s="17" t="str">
        <f>VLOOKUP(A656,'Planning Periods'!$E$2:$N$540,10,FALSE)</f>
        <v>01/31/2023 - 01/31/2031</v>
      </c>
      <c r="C656" s="92">
        <v>2016</v>
      </c>
      <c r="D656" s="92" t="str">
        <f t="shared" si="9"/>
        <v>Fairfax 2016</v>
      </c>
      <c r="E656" s="92">
        <v>16</v>
      </c>
      <c r="F656" s="366">
        <v>0</v>
      </c>
      <c r="G656" s="92">
        <v>0</v>
      </c>
      <c r="H656" s="92">
        <v>0</v>
      </c>
      <c r="I656" s="91"/>
      <c r="J656" s="92">
        <v>11</v>
      </c>
      <c r="K656" s="366">
        <v>0</v>
      </c>
      <c r="L656" s="92">
        <v>0</v>
      </c>
      <c r="M656" s="92">
        <v>0</v>
      </c>
      <c r="N656" s="91"/>
      <c r="O656" s="92">
        <v>11</v>
      </c>
      <c r="P656" s="92">
        <v>0</v>
      </c>
      <c r="Q656" s="91"/>
      <c r="R656" s="92">
        <v>23</v>
      </c>
      <c r="S656" s="92">
        <v>5</v>
      </c>
      <c r="T656" s="91">
        <v>0</v>
      </c>
      <c r="U656" s="92">
        <v>61</v>
      </c>
      <c r="V656" s="92">
        <v>5</v>
      </c>
    </row>
    <row r="657" spans="1:22">
      <c r="A657" s="93" t="s">
        <v>1130</v>
      </c>
      <c r="B657" s="17" t="str">
        <f>VLOOKUP(A657,'Planning Periods'!$E$2:$N$540,10,FALSE)</f>
        <v>01/31/2023 - 01/31/2031</v>
      </c>
      <c r="C657" s="92">
        <v>2017</v>
      </c>
      <c r="D657" s="92" t="str">
        <f t="shared" si="9"/>
        <v>Fairfax 2017</v>
      </c>
      <c r="E657" s="92">
        <v>16</v>
      </c>
      <c r="F657" s="366">
        <v>1</v>
      </c>
      <c r="G657" s="92">
        <v>1</v>
      </c>
      <c r="H657" s="92">
        <v>0</v>
      </c>
      <c r="I657" s="91"/>
      <c r="J657" s="92">
        <v>11</v>
      </c>
      <c r="K657" s="366">
        <v>1</v>
      </c>
      <c r="L657" s="92">
        <v>1</v>
      </c>
      <c r="M657" s="92">
        <v>0</v>
      </c>
      <c r="N657" s="91"/>
      <c r="O657" s="92">
        <v>11</v>
      </c>
      <c r="P657" s="92">
        <v>1</v>
      </c>
      <c r="Q657" s="91"/>
      <c r="R657" s="92">
        <v>23</v>
      </c>
      <c r="S657" s="92">
        <v>5</v>
      </c>
      <c r="T657" s="91">
        <v>0</v>
      </c>
      <c r="U657" s="92">
        <v>61</v>
      </c>
      <c r="V657" s="92">
        <v>8</v>
      </c>
    </row>
    <row r="658" spans="1:22">
      <c r="A658" s="93" t="s">
        <v>1131</v>
      </c>
      <c r="B658" s="17" t="str">
        <f>VLOOKUP(A658,'Planning Periods'!$E$2:$N$540,10,FALSE)</f>
        <v>01/31/2023 - 01/31/2031</v>
      </c>
      <c r="C658" s="92">
        <v>2014</v>
      </c>
      <c r="D658" s="92" t="str">
        <f t="shared" si="9"/>
        <v>Fairfield 2014</v>
      </c>
      <c r="E658" s="92">
        <v>779</v>
      </c>
      <c r="F658" s="366">
        <v>0</v>
      </c>
      <c r="G658" s="92">
        <v>0</v>
      </c>
      <c r="H658" s="92">
        <v>0</v>
      </c>
      <c r="I658" s="91"/>
      <c r="J658" s="92">
        <v>404</v>
      </c>
      <c r="K658" s="366">
        <v>0</v>
      </c>
      <c r="L658" s="92">
        <v>0</v>
      </c>
      <c r="M658" s="92">
        <v>0</v>
      </c>
      <c r="N658" s="91"/>
      <c r="O658" s="92">
        <v>456</v>
      </c>
      <c r="P658" s="92">
        <v>6</v>
      </c>
      <c r="Q658" s="91"/>
      <c r="R658" s="92">
        <v>1461</v>
      </c>
      <c r="S658" s="92">
        <v>319</v>
      </c>
      <c r="T658" s="91">
        <v>0</v>
      </c>
      <c r="U658" s="92">
        <v>3100</v>
      </c>
      <c r="V658" s="92">
        <v>325</v>
      </c>
    </row>
    <row r="659" spans="1:22">
      <c r="A659" s="93" t="s">
        <v>1131</v>
      </c>
      <c r="B659" s="17" t="str">
        <f>VLOOKUP(A659,'Planning Periods'!$E$2:$N$540,10,FALSE)</f>
        <v>01/31/2023 - 01/31/2031</v>
      </c>
      <c r="C659" s="92">
        <v>2015</v>
      </c>
      <c r="D659" s="92" t="str">
        <f t="shared" si="9"/>
        <v>Fairfield 2015</v>
      </c>
      <c r="E659" s="92">
        <v>779</v>
      </c>
      <c r="F659" s="366">
        <v>0</v>
      </c>
      <c r="G659" s="92">
        <v>0</v>
      </c>
      <c r="H659" s="92">
        <v>0</v>
      </c>
      <c r="I659" s="91"/>
      <c r="J659" s="92">
        <v>404</v>
      </c>
      <c r="K659" s="366">
        <v>0</v>
      </c>
      <c r="L659" s="92">
        <v>0</v>
      </c>
      <c r="M659" s="92">
        <v>0</v>
      </c>
      <c r="N659" s="91"/>
      <c r="O659" s="92">
        <v>456</v>
      </c>
      <c r="P659" s="92">
        <v>290</v>
      </c>
      <c r="Q659" s="91"/>
      <c r="R659" s="92">
        <v>1461</v>
      </c>
      <c r="S659" s="92">
        <v>448</v>
      </c>
      <c r="T659" s="91">
        <v>0</v>
      </c>
      <c r="U659" s="92">
        <v>3100</v>
      </c>
      <c r="V659" s="92">
        <v>738</v>
      </c>
    </row>
    <row r="660" spans="1:22">
      <c r="A660" s="93" t="s">
        <v>1131</v>
      </c>
      <c r="B660" s="17" t="str">
        <f>VLOOKUP(A660,'Planning Periods'!$E$2:$N$540,10,FALSE)</f>
        <v>01/31/2023 - 01/31/2031</v>
      </c>
      <c r="C660" s="92">
        <v>2016</v>
      </c>
      <c r="D660" s="92" t="str">
        <f t="shared" si="9"/>
        <v>Fairfield 2016</v>
      </c>
      <c r="E660" s="92">
        <v>779</v>
      </c>
      <c r="F660" s="366">
        <v>0</v>
      </c>
      <c r="G660" s="92">
        <v>0</v>
      </c>
      <c r="H660" s="92">
        <v>0</v>
      </c>
      <c r="I660" s="91"/>
      <c r="J660" s="92">
        <v>404</v>
      </c>
      <c r="K660" s="366">
        <v>0</v>
      </c>
      <c r="L660" s="92">
        <v>0</v>
      </c>
      <c r="M660" s="92">
        <v>0</v>
      </c>
      <c r="N660" s="91"/>
      <c r="O660" s="92">
        <v>456</v>
      </c>
      <c r="P660" s="92">
        <v>63</v>
      </c>
      <c r="Q660" s="91"/>
      <c r="R660" s="92">
        <v>1461</v>
      </c>
      <c r="S660" s="92">
        <v>200</v>
      </c>
      <c r="T660" s="91">
        <v>0</v>
      </c>
      <c r="U660" s="92">
        <v>3100</v>
      </c>
      <c r="V660" s="92">
        <v>263</v>
      </c>
    </row>
    <row r="661" spans="1:22">
      <c r="A661" s="93" t="s">
        <v>1131</v>
      </c>
      <c r="B661" s="17" t="str">
        <f>VLOOKUP(A661,'Planning Periods'!$E$2:$N$540,10,FALSE)</f>
        <v>01/31/2023 - 01/31/2031</v>
      </c>
      <c r="C661" s="92">
        <v>2017</v>
      </c>
      <c r="D661" s="92" t="str">
        <f t="shared" si="9"/>
        <v>Fairfield 2017</v>
      </c>
      <c r="E661" s="92">
        <v>779</v>
      </c>
      <c r="F661" s="366">
        <v>0</v>
      </c>
      <c r="G661" s="92">
        <v>0</v>
      </c>
      <c r="H661" s="92">
        <v>0</v>
      </c>
      <c r="I661" s="91"/>
      <c r="J661" s="92">
        <v>404</v>
      </c>
      <c r="K661" s="366">
        <v>0</v>
      </c>
      <c r="L661" s="92">
        <v>0</v>
      </c>
      <c r="M661" s="92">
        <v>0</v>
      </c>
      <c r="N661" s="91"/>
      <c r="O661" s="92">
        <v>456</v>
      </c>
      <c r="P661" s="92">
        <v>1</v>
      </c>
      <c r="Q661" s="91"/>
      <c r="R661" s="92">
        <v>1461</v>
      </c>
      <c r="S661" s="92">
        <v>435</v>
      </c>
      <c r="T661" s="91">
        <v>0</v>
      </c>
      <c r="U661" s="92">
        <v>3100</v>
      </c>
      <c r="V661" s="92">
        <v>436</v>
      </c>
    </row>
    <row r="662" spans="1:22">
      <c r="A662" s="93" t="s">
        <v>1133</v>
      </c>
      <c r="B662" s="17" t="str">
        <f>VLOOKUP(A662,'Planning Periods'!$E$2:$N$540,10,FALSE)</f>
        <v>12/31/2015 - 12/31/2023</v>
      </c>
      <c r="C662" s="92">
        <v>2014</v>
      </c>
      <c r="D662" s="92" t="str">
        <f t="shared" si="9"/>
        <v>Farmersville 2014</v>
      </c>
      <c r="E662" s="92" t="s">
        <v>1308</v>
      </c>
      <c r="F662" s="366" t="s">
        <v>1308</v>
      </c>
      <c r="G662" s="92" t="s">
        <v>1308</v>
      </c>
      <c r="H662" s="92" t="s">
        <v>1308</v>
      </c>
      <c r="I662" s="91"/>
      <c r="J662" s="92" t="s">
        <v>1308</v>
      </c>
      <c r="K662" s="366" t="s">
        <v>1308</v>
      </c>
      <c r="L662" s="92" t="s">
        <v>1308</v>
      </c>
      <c r="M662" s="92" t="s">
        <v>1308</v>
      </c>
      <c r="N662" s="91"/>
      <c r="O662" s="92" t="s">
        <v>1308</v>
      </c>
      <c r="P662" s="92" t="s">
        <v>1308</v>
      </c>
      <c r="Q662" s="91"/>
      <c r="R662" s="92" t="s">
        <v>1308</v>
      </c>
      <c r="S662" s="92" t="s">
        <v>1308</v>
      </c>
      <c r="T662" s="91" t="s">
        <v>1308</v>
      </c>
      <c r="U662" s="92" t="s">
        <v>1308</v>
      </c>
      <c r="V662" s="92" t="s">
        <v>1308</v>
      </c>
    </row>
    <row r="663" spans="1:22">
      <c r="A663" s="93" t="s">
        <v>1133</v>
      </c>
      <c r="B663" s="17" t="str">
        <f>VLOOKUP(A663,'Planning Periods'!$E$2:$N$540,10,FALSE)</f>
        <v>12/31/2015 - 12/31/2023</v>
      </c>
      <c r="C663" s="92">
        <v>2015</v>
      </c>
      <c r="D663" s="92" t="str">
        <f t="shared" si="9"/>
        <v>Farmersville 2015</v>
      </c>
      <c r="E663" s="92" t="s">
        <v>1308</v>
      </c>
      <c r="F663" s="366" t="s">
        <v>1308</v>
      </c>
      <c r="G663" s="92" t="s">
        <v>1308</v>
      </c>
      <c r="H663" s="92" t="s">
        <v>1308</v>
      </c>
      <c r="I663" s="91"/>
      <c r="J663" s="92" t="s">
        <v>1308</v>
      </c>
      <c r="K663" s="366" t="s">
        <v>1308</v>
      </c>
      <c r="L663" s="92" t="s">
        <v>1308</v>
      </c>
      <c r="M663" s="92" t="s">
        <v>1308</v>
      </c>
      <c r="N663" s="91"/>
      <c r="O663" s="92" t="s">
        <v>1308</v>
      </c>
      <c r="P663" s="92" t="s">
        <v>1308</v>
      </c>
      <c r="Q663" s="91"/>
      <c r="R663" s="92" t="s">
        <v>1308</v>
      </c>
      <c r="S663" s="92" t="s">
        <v>1308</v>
      </c>
      <c r="T663" s="91" t="s">
        <v>1308</v>
      </c>
      <c r="U663" s="92" t="s">
        <v>1308</v>
      </c>
      <c r="V663" s="92" t="s">
        <v>1308</v>
      </c>
    </row>
    <row r="664" spans="1:22">
      <c r="A664" s="93" t="s">
        <v>1133</v>
      </c>
      <c r="B664" s="17" t="str">
        <f>VLOOKUP(A664,'Planning Periods'!$E$2:$N$540,10,FALSE)</f>
        <v>12/31/2015 - 12/31/2023</v>
      </c>
      <c r="C664" s="92">
        <v>2016</v>
      </c>
      <c r="D664" s="92" t="str">
        <f t="shared" si="9"/>
        <v>Farmersville 2016</v>
      </c>
      <c r="E664" s="92">
        <v>74</v>
      </c>
      <c r="F664" s="366">
        <v>0</v>
      </c>
      <c r="G664" s="92">
        <v>0</v>
      </c>
      <c r="H664" s="92">
        <v>0</v>
      </c>
      <c r="I664" s="91"/>
      <c r="J664" s="92">
        <v>65</v>
      </c>
      <c r="K664" s="366">
        <v>6</v>
      </c>
      <c r="L664" s="92">
        <v>6</v>
      </c>
      <c r="M664" s="92">
        <v>0</v>
      </c>
      <c r="N664" s="91"/>
      <c r="O664" s="92">
        <v>68</v>
      </c>
      <c r="P664" s="92">
        <v>6</v>
      </c>
      <c r="Q664" s="91"/>
      <c r="R664" s="92">
        <v>259</v>
      </c>
      <c r="S664" s="92">
        <v>0</v>
      </c>
      <c r="T664" s="91">
        <v>0</v>
      </c>
      <c r="U664" s="92">
        <v>466</v>
      </c>
      <c r="V664" s="92">
        <v>12</v>
      </c>
    </row>
    <row r="665" spans="1:22">
      <c r="A665" s="93" t="s">
        <v>1133</v>
      </c>
      <c r="B665" s="17" t="str">
        <f>VLOOKUP(A665,'Planning Periods'!$E$2:$N$540,10,FALSE)</f>
        <v>12/31/2015 - 12/31/2023</v>
      </c>
      <c r="C665" s="92">
        <v>2017</v>
      </c>
      <c r="D665" s="92" t="str">
        <f t="shared" si="9"/>
        <v>Farmersville 2017</v>
      </c>
      <c r="E665" s="92">
        <v>74</v>
      </c>
      <c r="F665" s="366">
        <v>6</v>
      </c>
      <c r="G665" s="92">
        <v>0</v>
      </c>
      <c r="H665" s="92">
        <v>6</v>
      </c>
      <c r="I665" s="91"/>
      <c r="J665" s="92">
        <v>65</v>
      </c>
      <c r="K665" s="366">
        <v>7</v>
      </c>
      <c r="L665" s="92">
        <v>0</v>
      </c>
      <c r="M665" s="92">
        <v>7</v>
      </c>
      <c r="N665" s="91"/>
      <c r="O665" s="92">
        <v>68</v>
      </c>
      <c r="P665" s="92">
        <v>5</v>
      </c>
      <c r="Q665" s="91"/>
      <c r="R665" s="92">
        <v>259</v>
      </c>
      <c r="S665" s="92">
        <v>5</v>
      </c>
      <c r="T665" s="91">
        <v>7</v>
      </c>
      <c r="U665" s="92">
        <v>466</v>
      </c>
      <c r="V665" s="92">
        <v>23</v>
      </c>
    </row>
    <row r="666" spans="1:22">
      <c r="A666" t="s">
        <v>973</v>
      </c>
      <c r="B666" s="17" t="str">
        <f>VLOOKUP(A666,'Planning Periods'!$E$2:$N$540,10,FALSE)</f>
        <v>08/31/2019 - 08/31/2027</v>
      </c>
      <c r="C666" s="92">
        <v>2014</v>
      </c>
      <c r="D666" s="92" t="str">
        <f t="shared" si="9"/>
        <v>Ferndale 2014</v>
      </c>
      <c r="E666" s="366" t="s">
        <v>1308</v>
      </c>
      <c r="F666" s="366" t="s">
        <v>1308</v>
      </c>
      <c r="G666" s="366" t="s">
        <v>1308</v>
      </c>
      <c r="H666" s="366" t="s">
        <v>1308</v>
      </c>
      <c r="I666" s="366">
        <v>0</v>
      </c>
      <c r="J666" s="366" t="s">
        <v>1308</v>
      </c>
      <c r="K666" s="366" t="s">
        <v>1308</v>
      </c>
      <c r="L666" s="366" t="s">
        <v>1308</v>
      </c>
      <c r="M666" s="366" t="s">
        <v>1308</v>
      </c>
      <c r="N666" s="366">
        <v>0</v>
      </c>
      <c r="O666" s="366" t="s">
        <v>1308</v>
      </c>
      <c r="P666" s="366" t="s">
        <v>1308</v>
      </c>
      <c r="Q666" s="366"/>
      <c r="R666" s="366" t="s">
        <v>1308</v>
      </c>
      <c r="S666" s="366" t="s">
        <v>1308</v>
      </c>
      <c r="T666" s="366" t="s">
        <v>1308</v>
      </c>
      <c r="U666" s="366" t="s">
        <v>1308</v>
      </c>
      <c r="V666" s="366" t="s">
        <v>1308</v>
      </c>
    </row>
    <row r="667" spans="1:22">
      <c r="A667" t="s">
        <v>973</v>
      </c>
      <c r="B667" s="17" t="str">
        <f>VLOOKUP(A667,'Planning Periods'!$E$2:$N$540,10,FALSE)</f>
        <v>08/31/2019 - 08/31/2027</v>
      </c>
      <c r="C667" s="92">
        <v>2015</v>
      </c>
      <c r="D667" s="92" t="str">
        <f t="shared" si="9"/>
        <v>Ferndale 2015</v>
      </c>
      <c r="E667" t="s">
        <v>1308</v>
      </c>
      <c r="F667" t="s">
        <v>1308</v>
      </c>
      <c r="G667" t="s">
        <v>1308</v>
      </c>
      <c r="H667" t="s">
        <v>1308</v>
      </c>
      <c r="J667" t="s">
        <v>1308</v>
      </c>
      <c r="K667" t="s">
        <v>1308</v>
      </c>
      <c r="L667" t="s">
        <v>1308</v>
      </c>
      <c r="M667" t="s">
        <v>1308</v>
      </c>
      <c r="O667" t="s">
        <v>1308</v>
      </c>
      <c r="P667" t="s">
        <v>1308</v>
      </c>
      <c r="R667" t="s">
        <v>1308</v>
      </c>
      <c r="S667" t="s">
        <v>1308</v>
      </c>
      <c r="T667" t="s">
        <v>1308</v>
      </c>
      <c r="U667" t="s">
        <v>1308</v>
      </c>
      <c r="V667" t="s">
        <v>1308</v>
      </c>
    </row>
    <row r="668" spans="1:22">
      <c r="A668" t="s">
        <v>973</v>
      </c>
      <c r="B668" s="17" t="str">
        <f>VLOOKUP(A668,'Planning Periods'!$E$2:$N$540,10,FALSE)</f>
        <v>08/31/2019 - 08/31/2027</v>
      </c>
      <c r="C668" s="92">
        <v>2016</v>
      </c>
      <c r="D668" s="92" t="str">
        <f t="shared" ref="D668:D735" si="10">CONCATENATE(A668," ",C668)</f>
        <v>Ferndale 2016</v>
      </c>
      <c r="E668" t="s">
        <v>1308</v>
      </c>
      <c r="F668" t="s">
        <v>1308</v>
      </c>
      <c r="G668" t="s">
        <v>1308</v>
      </c>
      <c r="H668" t="s">
        <v>1308</v>
      </c>
      <c r="J668" t="s">
        <v>1308</v>
      </c>
      <c r="K668" t="s">
        <v>1308</v>
      </c>
      <c r="L668" t="s">
        <v>1308</v>
      </c>
      <c r="M668" t="s">
        <v>1308</v>
      </c>
      <c r="O668" t="s">
        <v>1308</v>
      </c>
      <c r="P668" t="s">
        <v>1308</v>
      </c>
      <c r="R668" t="s">
        <v>1308</v>
      </c>
      <c r="S668" t="s">
        <v>1308</v>
      </c>
      <c r="T668" t="s">
        <v>1308</v>
      </c>
      <c r="U668" t="s">
        <v>1308</v>
      </c>
      <c r="V668" t="s">
        <v>1308</v>
      </c>
    </row>
    <row r="669" spans="1:22">
      <c r="A669" t="s">
        <v>973</v>
      </c>
      <c r="B669" s="17" t="str">
        <f>VLOOKUP(A669,'Planning Periods'!$E$2:$N$540,10,FALSE)</f>
        <v>08/31/2019 - 08/31/2027</v>
      </c>
      <c r="C669" s="92">
        <v>2017</v>
      </c>
      <c r="D669" s="92" t="str">
        <f t="shared" si="10"/>
        <v>Ferndale 2017</v>
      </c>
      <c r="E669" t="s">
        <v>1308</v>
      </c>
      <c r="F669" t="s">
        <v>1308</v>
      </c>
      <c r="G669" t="s">
        <v>1308</v>
      </c>
      <c r="H669" t="s">
        <v>1308</v>
      </c>
      <c r="J669" t="s">
        <v>1308</v>
      </c>
      <c r="K669" t="s">
        <v>1308</v>
      </c>
      <c r="L669" t="s">
        <v>1308</v>
      </c>
      <c r="M669" t="s">
        <v>1308</v>
      </c>
      <c r="O669" t="s">
        <v>1308</v>
      </c>
      <c r="P669" t="s">
        <v>1308</v>
      </c>
      <c r="R669" t="s">
        <v>1308</v>
      </c>
      <c r="S669" t="s">
        <v>1308</v>
      </c>
      <c r="T669" t="s">
        <v>1308</v>
      </c>
      <c r="U669" t="s">
        <v>1308</v>
      </c>
      <c r="V669" t="s">
        <v>1308</v>
      </c>
    </row>
    <row r="670" spans="1:22">
      <c r="A670" t="s">
        <v>971</v>
      </c>
      <c r="B670" s="17"/>
      <c r="C670" s="92">
        <v>2013</v>
      </c>
      <c r="D670" s="92" t="str">
        <f t="shared" si="10"/>
        <v>Fillmore 2013</v>
      </c>
      <c r="E670" t="s">
        <v>1308</v>
      </c>
      <c r="F670" t="s">
        <v>1308</v>
      </c>
      <c r="G670" t="s">
        <v>1308</v>
      </c>
      <c r="H670" t="s">
        <v>1308</v>
      </c>
      <c r="J670" t="s">
        <v>1308</v>
      </c>
      <c r="K670" t="s">
        <v>1308</v>
      </c>
      <c r="L670" t="s">
        <v>1308</v>
      </c>
      <c r="M670" t="s">
        <v>1308</v>
      </c>
      <c r="O670" t="s">
        <v>1308</v>
      </c>
      <c r="P670" t="s">
        <v>1308</v>
      </c>
      <c r="R670" t="s">
        <v>1308</v>
      </c>
      <c r="S670" t="s">
        <v>1308</v>
      </c>
      <c r="T670" t="s">
        <v>1308</v>
      </c>
      <c r="U670" t="s">
        <v>1308</v>
      </c>
      <c r="V670" t="s">
        <v>1308</v>
      </c>
    </row>
    <row r="671" spans="1:22">
      <c r="A671" t="s">
        <v>971</v>
      </c>
      <c r="B671" s="17" t="str">
        <f>VLOOKUP(A671,'Planning Periods'!$E$2:$N$540,10,FALSE)</f>
        <v>10/15/2021 - 10/15/2029</v>
      </c>
      <c r="C671" s="92">
        <v>2014</v>
      </c>
      <c r="D671" s="92" t="str">
        <f t="shared" si="10"/>
        <v>Fillmore 2014</v>
      </c>
      <c r="E671" s="366" t="s">
        <v>1308</v>
      </c>
      <c r="F671" s="366" t="s">
        <v>1308</v>
      </c>
      <c r="G671" s="366" t="s">
        <v>1308</v>
      </c>
      <c r="H671" s="366" t="s">
        <v>1308</v>
      </c>
      <c r="I671" s="366">
        <v>0</v>
      </c>
      <c r="J671" s="366" t="s">
        <v>1308</v>
      </c>
      <c r="K671" s="366" t="s">
        <v>1308</v>
      </c>
      <c r="L671" s="366" t="s">
        <v>1308</v>
      </c>
      <c r="M671" s="366" t="s">
        <v>1308</v>
      </c>
      <c r="N671" s="366">
        <v>0</v>
      </c>
      <c r="O671" s="366" t="s">
        <v>1308</v>
      </c>
      <c r="P671" s="366" t="s">
        <v>1308</v>
      </c>
      <c r="Q671" s="366"/>
      <c r="R671" s="366" t="s">
        <v>1308</v>
      </c>
      <c r="S671" s="366" t="s">
        <v>1308</v>
      </c>
      <c r="T671" s="366" t="s">
        <v>1308</v>
      </c>
      <c r="U671" s="366" t="s">
        <v>1308</v>
      </c>
      <c r="V671" s="366" t="s">
        <v>1308</v>
      </c>
    </row>
    <row r="672" spans="1:22">
      <c r="A672" t="s">
        <v>971</v>
      </c>
      <c r="B672" s="17" t="str">
        <f>VLOOKUP(A672,'Planning Periods'!$E$2:$N$540,10,FALSE)</f>
        <v>10/15/2021 - 10/15/2029</v>
      </c>
      <c r="C672" s="92">
        <v>2015</v>
      </c>
      <c r="D672" s="92" t="str">
        <f t="shared" si="10"/>
        <v>Fillmore 2015</v>
      </c>
      <c r="E672" t="s">
        <v>1308</v>
      </c>
      <c r="F672" t="s">
        <v>1308</v>
      </c>
      <c r="G672" t="s">
        <v>1308</v>
      </c>
      <c r="H672" t="s">
        <v>1308</v>
      </c>
      <c r="J672" t="s">
        <v>1308</v>
      </c>
      <c r="K672" t="s">
        <v>1308</v>
      </c>
      <c r="L672" t="s">
        <v>1308</v>
      </c>
      <c r="M672" t="s">
        <v>1308</v>
      </c>
      <c r="O672" t="s">
        <v>1308</v>
      </c>
      <c r="P672" t="s">
        <v>1308</v>
      </c>
      <c r="R672" t="s">
        <v>1308</v>
      </c>
      <c r="S672" t="s">
        <v>1308</v>
      </c>
      <c r="T672" t="s">
        <v>1308</v>
      </c>
      <c r="U672" t="s">
        <v>1308</v>
      </c>
      <c r="V672" t="s">
        <v>1308</v>
      </c>
    </row>
    <row r="673" spans="1:22">
      <c r="A673" t="s">
        <v>971</v>
      </c>
      <c r="B673" s="17" t="str">
        <f>VLOOKUP(A673,'Planning Periods'!$E$2:$N$540,10,FALSE)</f>
        <v>10/15/2021 - 10/15/2029</v>
      </c>
      <c r="C673" s="92">
        <v>2016</v>
      </c>
      <c r="D673" s="92" t="str">
        <f t="shared" si="10"/>
        <v>Fillmore 2016</v>
      </c>
      <c r="E673" t="s">
        <v>1308</v>
      </c>
      <c r="F673" t="s">
        <v>1308</v>
      </c>
      <c r="G673" t="s">
        <v>1308</v>
      </c>
      <c r="H673" t="s">
        <v>1308</v>
      </c>
      <c r="J673" t="s">
        <v>1308</v>
      </c>
      <c r="K673" t="s">
        <v>1308</v>
      </c>
      <c r="L673" t="s">
        <v>1308</v>
      </c>
      <c r="M673" t="s">
        <v>1308</v>
      </c>
      <c r="O673" t="s">
        <v>1308</v>
      </c>
      <c r="P673" t="s">
        <v>1308</v>
      </c>
      <c r="R673" t="s">
        <v>1308</v>
      </c>
      <c r="S673" t="s">
        <v>1308</v>
      </c>
      <c r="T673" t="s">
        <v>1308</v>
      </c>
      <c r="U673" t="s">
        <v>1308</v>
      </c>
      <c r="V673" t="s">
        <v>1308</v>
      </c>
    </row>
    <row r="674" spans="1:22">
      <c r="A674" t="s">
        <v>971</v>
      </c>
      <c r="B674" s="17" t="str">
        <f>VLOOKUP(A674,'Planning Periods'!$E$2:$N$540,10,FALSE)</f>
        <v>10/15/2021 - 10/15/2029</v>
      </c>
      <c r="C674" s="92">
        <v>2017</v>
      </c>
      <c r="D674" s="92" t="str">
        <f t="shared" si="10"/>
        <v>Fillmore 2017</v>
      </c>
      <c r="E674" t="s">
        <v>1308</v>
      </c>
      <c r="F674" t="s">
        <v>1308</v>
      </c>
      <c r="G674" t="s">
        <v>1308</v>
      </c>
      <c r="H674" t="s">
        <v>1308</v>
      </c>
      <c r="J674" t="s">
        <v>1308</v>
      </c>
      <c r="K674" t="s">
        <v>1308</v>
      </c>
      <c r="L674" t="s">
        <v>1308</v>
      </c>
      <c r="M674" t="s">
        <v>1308</v>
      </c>
      <c r="O674" t="s">
        <v>1308</v>
      </c>
      <c r="P674" t="s">
        <v>1308</v>
      </c>
      <c r="R674" t="s">
        <v>1308</v>
      </c>
      <c r="S674" t="s">
        <v>1308</v>
      </c>
      <c r="T674" t="s">
        <v>1308</v>
      </c>
      <c r="U674" t="s">
        <v>1308</v>
      </c>
      <c r="V674" t="s">
        <v>1308</v>
      </c>
    </row>
    <row r="675" spans="1:22">
      <c r="A675" s="93" t="s">
        <v>1110</v>
      </c>
      <c r="B675" s="17" t="str">
        <f>VLOOKUP(A675,'Planning Periods'!$E$2:$N$540,10,FALSE)</f>
        <v>12/31/2015 - 12/31/2023</v>
      </c>
      <c r="C675" s="92">
        <v>2013</v>
      </c>
      <c r="D675" s="92" t="str">
        <f t="shared" si="10"/>
        <v>Firebaugh 2013</v>
      </c>
      <c r="E675" t="s">
        <v>1308</v>
      </c>
      <c r="F675" t="s">
        <v>1308</v>
      </c>
      <c r="G675" t="s">
        <v>1308</v>
      </c>
      <c r="H675" t="s">
        <v>1308</v>
      </c>
      <c r="J675" t="s">
        <v>1308</v>
      </c>
      <c r="K675" t="s">
        <v>1308</v>
      </c>
      <c r="L675" t="s">
        <v>1308</v>
      </c>
      <c r="M675" t="s">
        <v>1308</v>
      </c>
      <c r="O675" t="s">
        <v>1308</v>
      </c>
      <c r="P675" t="s">
        <v>1308</v>
      </c>
      <c r="R675" t="s">
        <v>1308</v>
      </c>
      <c r="S675" t="s">
        <v>1308</v>
      </c>
      <c r="T675" t="s">
        <v>1308</v>
      </c>
      <c r="U675" t="s">
        <v>1308</v>
      </c>
      <c r="V675" t="s">
        <v>1308</v>
      </c>
    </row>
    <row r="676" spans="1:22">
      <c r="A676" s="93" t="s">
        <v>1110</v>
      </c>
      <c r="B676" s="17" t="str">
        <f>VLOOKUP(A676,'Planning Periods'!$E$2:$N$540,10,FALSE)</f>
        <v>12/31/2015 - 12/31/2023</v>
      </c>
      <c r="C676" s="92">
        <v>2014</v>
      </c>
      <c r="D676" s="92" t="str">
        <f t="shared" si="10"/>
        <v>Firebaugh 2014</v>
      </c>
      <c r="E676" t="s">
        <v>1308</v>
      </c>
      <c r="F676" t="s">
        <v>1308</v>
      </c>
      <c r="G676" t="s">
        <v>1308</v>
      </c>
      <c r="H676" t="s">
        <v>1308</v>
      </c>
      <c r="J676" t="s">
        <v>1308</v>
      </c>
      <c r="K676" t="s">
        <v>1308</v>
      </c>
      <c r="L676" t="s">
        <v>1308</v>
      </c>
      <c r="M676" t="s">
        <v>1308</v>
      </c>
      <c r="O676" t="s">
        <v>1308</v>
      </c>
      <c r="P676" t="s">
        <v>1308</v>
      </c>
      <c r="R676" t="s">
        <v>1308</v>
      </c>
      <c r="S676" t="s">
        <v>1308</v>
      </c>
      <c r="T676" t="s">
        <v>1308</v>
      </c>
      <c r="U676" t="s">
        <v>1308</v>
      </c>
      <c r="V676" t="s">
        <v>1308</v>
      </c>
    </row>
    <row r="677" spans="1:22">
      <c r="A677" s="93" t="s">
        <v>1110</v>
      </c>
      <c r="B677" s="17" t="str">
        <f>VLOOKUP(A677,'Planning Periods'!$E$2:$N$540,10,FALSE)</f>
        <v>12/31/2015 - 12/31/2023</v>
      </c>
      <c r="C677" s="92">
        <v>2015</v>
      </c>
      <c r="D677" s="92" t="str">
        <f t="shared" si="10"/>
        <v>Firebaugh 2015</v>
      </c>
      <c r="E677" t="s">
        <v>1308</v>
      </c>
      <c r="F677" t="s">
        <v>1308</v>
      </c>
      <c r="G677" t="s">
        <v>1308</v>
      </c>
      <c r="H677" t="s">
        <v>1308</v>
      </c>
      <c r="J677" t="s">
        <v>1308</v>
      </c>
      <c r="K677" t="s">
        <v>1308</v>
      </c>
      <c r="L677" t="s">
        <v>1308</v>
      </c>
      <c r="M677" t="s">
        <v>1308</v>
      </c>
      <c r="O677" t="s">
        <v>1308</v>
      </c>
      <c r="P677" t="s">
        <v>1308</v>
      </c>
      <c r="R677" t="s">
        <v>1308</v>
      </c>
      <c r="S677" t="s">
        <v>1308</v>
      </c>
      <c r="T677" t="s">
        <v>1308</v>
      </c>
      <c r="U677" t="s">
        <v>1308</v>
      </c>
      <c r="V677" t="s">
        <v>1308</v>
      </c>
    </row>
    <row r="678" spans="1:22">
      <c r="A678" s="93" t="s">
        <v>1110</v>
      </c>
      <c r="B678" s="17" t="str">
        <f>VLOOKUP(A678,'Planning Periods'!$E$2:$N$540,10,FALSE)</f>
        <v>12/31/2015 - 12/31/2023</v>
      </c>
      <c r="C678" s="92">
        <v>2016</v>
      </c>
      <c r="D678" s="92" t="str">
        <f t="shared" si="10"/>
        <v>Firebaugh 2016</v>
      </c>
      <c r="E678" s="92" t="s">
        <v>1308</v>
      </c>
      <c r="F678" s="366" t="s">
        <v>1308</v>
      </c>
      <c r="G678" s="92" t="s">
        <v>1308</v>
      </c>
      <c r="H678" s="92" t="s">
        <v>1308</v>
      </c>
      <c r="I678" s="91"/>
      <c r="J678" s="92" t="s">
        <v>1308</v>
      </c>
      <c r="K678" s="366" t="s">
        <v>1308</v>
      </c>
      <c r="L678" s="92" t="s">
        <v>1308</v>
      </c>
      <c r="M678" s="92" t="s">
        <v>1308</v>
      </c>
      <c r="N678" s="91"/>
      <c r="O678" s="92" t="s">
        <v>1308</v>
      </c>
      <c r="P678" s="92" t="s">
        <v>1308</v>
      </c>
      <c r="Q678" s="91"/>
      <c r="R678" s="92" t="s">
        <v>1308</v>
      </c>
      <c r="S678" s="92" t="s">
        <v>1308</v>
      </c>
      <c r="T678" s="91" t="s">
        <v>1308</v>
      </c>
      <c r="U678" s="92" t="s">
        <v>1308</v>
      </c>
      <c r="V678" s="92" t="s">
        <v>1308</v>
      </c>
    </row>
    <row r="679" spans="1:22">
      <c r="A679" s="93" t="s">
        <v>1110</v>
      </c>
      <c r="B679" s="17" t="str">
        <f>VLOOKUP(A679,'Planning Periods'!$E$2:$N$540,10,FALSE)</f>
        <v>12/31/2015 - 12/31/2023</v>
      </c>
      <c r="C679" s="92">
        <v>2017</v>
      </c>
      <c r="D679" s="92" t="str">
        <f t="shared" si="10"/>
        <v>Firebaugh 2017</v>
      </c>
      <c r="E679" s="92">
        <v>128</v>
      </c>
      <c r="F679" s="366">
        <v>15</v>
      </c>
      <c r="G679" s="92">
        <v>15</v>
      </c>
      <c r="H679" s="92">
        <v>0</v>
      </c>
      <c r="I679" s="91"/>
      <c r="J679" s="92">
        <v>169</v>
      </c>
      <c r="K679" s="366">
        <v>15</v>
      </c>
      <c r="L679" s="92">
        <v>15</v>
      </c>
      <c r="M679" s="92">
        <v>0</v>
      </c>
      <c r="N679" s="91"/>
      <c r="O679" s="92">
        <v>204</v>
      </c>
      <c r="P679" s="92">
        <v>0</v>
      </c>
      <c r="Q679" s="91"/>
      <c r="R679" s="92">
        <v>211</v>
      </c>
      <c r="S679" s="92">
        <v>0</v>
      </c>
      <c r="T679" s="91">
        <v>0</v>
      </c>
      <c r="U679" s="92">
        <v>712</v>
      </c>
      <c r="V679" s="92">
        <v>30</v>
      </c>
    </row>
    <row r="680" spans="1:22">
      <c r="A680" s="93" t="s">
        <v>870</v>
      </c>
      <c r="B680" s="17" t="str">
        <f>VLOOKUP(A680,'Planning Periods'!$E$2:$N$540,10,FALSE)</f>
        <v>05/15/2021 - 05/15/2029</v>
      </c>
      <c r="C680" s="92">
        <v>2013</v>
      </c>
      <c r="D680" s="92" t="str">
        <f t="shared" si="10"/>
        <v>Folsom 2013</v>
      </c>
      <c r="E680" s="92">
        <v>1218</v>
      </c>
      <c r="F680" s="366">
        <v>0</v>
      </c>
      <c r="G680" s="92">
        <v>0</v>
      </c>
      <c r="H680" s="92">
        <v>0</v>
      </c>
      <c r="I680" s="91"/>
      <c r="J680" s="92">
        <v>854</v>
      </c>
      <c r="K680" s="366">
        <v>0</v>
      </c>
      <c r="L680" s="92">
        <v>0</v>
      </c>
      <c r="M680" s="92">
        <v>0</v>
      </c>
      <c r="N680" s="91"/>
      <c r="O680" s="92">
        <v>862</v>
      </c>
      <c r="P680" s="92">
        <v>28</v>
      </c>
      <c r="Q680" s="91"/>
      <c r="R680" s="92">
        <v>1699</v>
      </c>
      <c r="S680" s="92">
        <v>302</v>
      </c>
      <c r="T680" s="91">
        <v>0</v>
      </c>
      <c r="U680" s="92">
        <v>4633</v>
      </c>
      <c r="V680" s="92">
        <v>330</v>
      </c>
    </row>
    <row r="681" spans="1:22">
      <c r="A681" s="93" t="s">
        <v>870</v>
      </c>
      <c r="B681" s="17" t="str">
        <f>VLOOKUP(A681,'Planning Periods'!$E$2:$N$540,10,FALSE)</f>
        <v>05/15/2021 - 05/15/2029</v>
      </c>
      <c r="C681" s="92">
        <v>2014</v>
      </c>
      <c r="D681" s="92" t="str">
        <f t="shared" si="10"/>
        <v>Folsom 2014</v>
      </c>
      <c r="E681" s="92">
        <v>1218</v>
      </c>
      <c r="F681" s="366">
        <v>0</v>
      </c>
      <c r="G681" s="92">
        <v>0</v>
      </c>
      <c r="H681" s="92">
        <v>0</v>
      </c>
      <c r="I681" s="91"/>
      <c r="J681" s="92">
        <v>854</v>
      </c>
      <c r="K681" s="366">
        <v>0</v>
      </c>
      <c r="L681" s="92">
        <v>0</v>
      </c>
      <c r="M681" s="92">
        <v>0</v>
      </c>
      <c r="N681" s="91"/>
      <c r="O681" s="92">
        <v>862</v>
      </c>
      <c r="P681" s="92">
        <v>68</v>
      </c>
      <c r="Q681" s="91"/>
      <c r="R681" s="92">
        <v>1699</v>
      </c>
      <c r="S681" s="92">
        <v>205</v>
      </c>
      <c r="T681" s="91">
        <v>0</v>
      </c>
      <c r="U681" s="92">
        <v>4633</v>
      </c>
      <c r="V681" s="92">
        <v>273</v>
      </c>
    </row>
    <row r="682" spans="1:22">
      <c r="A682" s="93" t="s">
        <v>870</v>
      </c>
      <c r="B682" s="17" t="str">
        <f>VLOOKUP(A682,'Planning Periods'!$E$2:$N$540,10,FALSE)</f>
        <v>05/15/2021 - 05/15/2029</v>
      </c>
      <c r="C682" s="92">
        <v>2015</v>
      </c>
      <c r="D682" s="92" t="str">
        <f t="shared" si="10"/>
        <v>Folsom 2015</v>
      </c>
      <c r="E682" s="92">
        <v>1218</v>
      </c>
      <c r="F682" s="366">
        <v>0</v>
      </c>
      <c r="G682" s="92">
        <v>0</v>
      </c>
      <c r="H682" s="92">
        <v>0</v>
      </c>
      <c r="I682" s="91"/>
      <c r="J682" s="92">
        <v>854</v>
      </c>
      <c r="K682" s="366">
        <v>0</v>
      </c>
      <c r="L682" s="92">
        <v>0</v>
      </c>
      <c r="M682" s="92">
        <v>0</v>
      </c>
      <c r="N682" s="91"/>
      <c r="O682" s="92">
        <v>862</v>
      </c>
      <c r="P682" s="92">
        <v>54</v>
      </c>
      <c r="Q682" s="91"/>
      <c r="R682" s="92">
        <v>1699</v>
      </c>
      <c r="S682" s="92">
        <v>180</v>
      </c>
      <c r="T682" s="91">
        <v>0</v>
      </c>
      <c r="U682" s="92">
        <v>4633</v>
      </c>
      <c r="V682" s="92">
        <v>234</v>
      </c>
    </row>
    <row r="683" spans="1:22">
      <c r="A683" s="93" t="s">
        <v>870</v>
      </c>
      <c r="B683" s="17" t="str">
        <f>VLOOKUP(A683,'Planning Periods'!$E$2:$N$540,10,FALSE)</f>
        <v>05/15/2021 - 05/15/2029</v>
      </c>
      <c r="C683" s="92">
        <v>2016</v>
      </c>
      <c r="D683" s="92" t="str">
        <f t="shared" si="10"/>
        <v>Folsom 2016</v>
      </c>
      <c r="E683" s="92">
        <v>1218</v>
      </c>
      <c r="F683" s="366">
        <v>0</v>
      </c>
      <c r="G683" s="92">
        <v>0</v>
      </c>
      <c r="H683" s="92">
        <v>0</v>
      </c>
      <c r="I683" s="91"/>
      <c r="J683" s="92">
        <v>854</v>
      </c>
      <c r="K683" s="366">
        <v>0</v>
      </c>
      <c r="L683" s="92">
        <v>0</v>
      </c>
      <c r="M683" s="92">
        <v>0</v>
      </c>
      <c r="N683" s="91"/>
      <c r="O683" s="92">
        <v>862</v>
      </c>
      <c r="P683" s="92">
        <v>74</v>
      </c>
      <c r="Q683" s="91"/>
      <c r="R683" s="92">
        <v>1699</v>
      </c>
      <c r="S683" s="92">
        <v>99</v>
      </c>
      <c r="T683" s="91">
        <v>0</v>
      </c>
      <c r="U683" s="92">
        <v>4633</v>
      </c>
      <c r="V683" s="92">
        <v>173</v>
      </c>
    </row>
    <row r="684" spans="1:22">
      <c r="A684" s="93" t="s">
        <v>870</v>
      </c>
      <c r="B684" s="17" t="str">
        <f>VLOOKUP(A684,'Planning Periods'!$E$2:$N$540,10,FALSE)</f>
        <v>05/15/2021 - 05/15/2029</v>
      </c>
      <c r="C684" s="92">
        <v>2017</v>
      </c>
      <c r="D684" s="92" t="str">
        <f t="shared" si="10"/>
        <v>Folsom 2017</v>
      </c>
      <c r="E684" s="92">
        <v>1218</v>
      </c>
      <c r="F684" s="366">
        <v>6</v>
      </c>
      <c r="G684" s="92">
        <v>6</v>
      </c>
      <c r="H684" s="92">
        <v>0</v>
      </c>
      <c r="I684" s="91"/>
      <c r="J684" s="92">
        <v>854</v>
      </c>
      <c r="K684" s="366">
        <v>0</v>
      </c>
      <c r="L684" s="92">
        <v>0</v>
      </c>
      <c r="M684" s="92">
        <v>0</v>
      </c>
      <c r="N684" s="91"/>
      <c r="O684" s="92">
        <v>862</v>
      </c>
      <c r="P684" s="92">
        <v>358</v>
      </c>
      <c r="Q684" s="91"/>
      <c r="R684" s="92">
        <v>1699</v>
      </c>
      <c r="S684" s="92">
        <v>138</v>
      </c>
      <c r="T684" s="91">
        <v>0</v>
      </c>
      <c r="U684" s="92">
        <v>4633</v>
      </c>
      <c r="V684" s="92">
        <v>502</v>
      </c>
    </row>
    <row r="685" spans="1:22">
      <c r="A685" s="93" t="s">
        <v>964</v>
      </c>
      <c r="B685" s="17"/>
      <c r="C685" s="92">
        <v>2013</v>
      </c>
      <c r="D685" s="92" t="str">
        <f t="shared" si="10"/>
        <v>Fontana 2013</v>
      </c>
      <c r="E685" s="92" t="s">
        <v>1308</v>
      </c>
      <c r="F685" s="366" t="s">
        <v>1308</v>
      </c>
      <c r="G685" s="92" t="s">
        <v>1308</v>
      </c>
      <c r="H685" s="92" t="s">
        <v>1308</v>
      </c>
      <c r="I685" s="91"/>
      <c r="J685" s="92" t="s">
        <v>1308</v>
      </c>
      <c r="K685" s="366" t="s">
        <v>1308</v>
      </c>
      <c r="L685" s="92" t="s">
        <v>1308</v>
      </c>
      <c r="M685" s="92" t="s">
        <v>1308</v>
      </c>
      <c r="N685" s="91"/>
      <c r="O685" s="92" t="s">
        <v>1308</v>
      </c>
      <c r="P685" s="92" t="s">
        <v>1308</v>
      </c>
      <c r="Q685" s="91"/>
      <c r="R685" s="92" t="s">
        <v>1308</v>
      </c>
      <c r="S685" s="92" t="s">
        <v>1308</v>
      </c>
      <c r="T685" s="91" t="s">
        <v>1308</v>
      </c>
      <c r="U685" s="92" t="s">
        <v>1308</v>
      </c>
      <c r="V685" s="92" t="s">
        <v>1308</v>
      </c>
    </row>
    <row r="686" spans="1:22">
      <c r="A686" s="93" t="s">
        <v>964</v>
      </c>
      <c r="B686" s="17" t="str">
        <f>VLOOKUP(A686,'Planning Periods'!$E$2:$N$540,10,FALSE)</f>
        <v>10/15/2021 - 10/15/2029</v>
      </c>
      <c r="C686" s="92">
        <v>2014</v>
      </c>
      <c r="D686" s="92" t="str">
        <f t="shared" si="10"/>
        <v>Fontana 2014</v>
      </c>
      <c r="E686" s="92">
        <v>1442</v>
      </c>
      <c r="F686" s="366">
        <v>63</v>
      </c>
      <c r="G686" s="92">
        <v>63</v>
      </c>
      <c r="H686" s="92">
        <v>0</v>
      </c>
      <c r="I686" s="91"/>
      <c r="J686" s="92">
        <v>974</v>
      </c>
      <c r="K686" s="366">
        <v>0</v>
      </c>
      <c r="L686" s="92">
        <v>0</v>
      </c>
      <c r="M686" s="92">
        <v>0</v>
      </c>
      <c r="N686" s="91"/>
      <c r="O686" s="92">
        <v>1090</v>
      </c>
      <c r="P686" s="92">
        <v>0</v>
      </c>
      <c r="Q686" s="91"/>
      <c r="R686" s="92">
        <v>2471</v>
      </c>
      <c r="S686" s="92">
        <v>258</v>
      </c>
      <c r="T686" s="91">
        <v>0</v>
      </c>
      <c r="U686" s="92">
        <v>5977</v>
      </c>
      <c r="V686" s="92">
        <v>321</v>
      </c>
    </row>
    <row r="687" spans="1:22">
      <c r="A687" s="93" t="s">
        <v>964</v>
      </c>
      <c r="B687" s="17" t="str">
        <f>VLOOKUP(A687,'Planning Periods'!$E$2:$N$540,10,FALSE)</f>
        <v>10/15/2021 - 10/15/2029</v>
      </c>
      <c r="C687" s="92">
        <v>2015</v>
      </c>
      <c r="D687" s="92" t="str">
        <f t="shared" si="10"/>
        <v>Fontana 2015</v>
      </c>
      <c r="E687" s="92">
        <v>1442</v>
      </c>
      <c r="F687" s="366">
        <v>0</v>
      </c>
      <c r="G687" s="92">
        <v>0</v>
      </c>
      <c r="H687" s="92">
        <v>0</v>
      </c>
      <c r="I687" s="91"/>
      <c r="J687" s="92">
        <v>974</v>
      </c>
      <c r="K687" s="366">
        <v>147</v>
      </c>
      <c r="L687" s="92">
        <v>147</v>
      </c>
      <c r="M687" s="92">
        <v>0</v>
      </c>
      <c r="N687" s="91"/>
      <c r="O687" s="92">
        <v>1090</v>
      </c>
      <c r="P687" s="92">
        <v>0</v>
      </c>
      <c r="Q687" s="91"/>
      <c r="R687" s="92">
        <v>2471</v>
      </c>
      <c r="S687" s="92">
        <v>368</v>
      </c>
      <c r="T687" s="91">
        <v>0</v>
      </c>
      <c r="U687" s="92">
        <v>5977</v>
      </c>
      <c r="V687" s="92">
        <v>515</v>
      </c>
    </row>
    <row r="688" spans="1:22">
      <c r="A688" s="93" t="s">
        <v>964</v>
      </c>
      <c r="B688" s="17" t="str">
        <f>VLOOKUP(A688,'Planning Periods'!$E$2:$N$540,10,FALSE)</f>
        <v>10/15/2021 - 10/15/2029</v>
      </c>
      <c r="C688" s="92">
        <v>2016</v>
      </c>
      <c r="D688" s="92" t="str">
        <f t="shared" si="10"/>
        <v>Fontana 2016</v>
      </c>
      <c r="E688" s="92">
        <v>1442</v>
      </c>
      <c r="F688" s="366">
        <v>0</v>
      </c>
      <c r="G688" s="92">
        <v>0</v>
      </c>
      <c r="H688" s="92">
        <v>0</v>
      </c>
      <c r="I688" s="91"/>
      <c r="J688" s="92">
        <v>974</v>
      </c>
      <c r="K688" s="366">
        <v>0</v>
      </c>
      <c r="L688" s="92">
        <v>0</v>
      </c>
      <c r="M688" s="92">
        <v>0</v>
      </c>
      <c r="N688" s="91"/>
      <c r="O688" s="92">
        <v>1090</v>
      </c>
      <c r="P688" s="92">
        <v>0</v>
      </c>
      <c r="Q688" s="91"/>
      <c r="R688" s="92">
        <v>2471</v>
      </c>
      <c r="S688" s="92">
        <v>444</v>
      </c>
      <c r="T688" s="91">
        <v>0</v>
      </c>
      <c r="U688" s="92">
        <v>5977</v>
      </c>
      <c r="V688" s="92">
        <v>444</v>
      </c>
    </row>
    <row r="689" spans="1:22">
      <c r="A689" s="93" t="s">
        <v>964</v>
      </c>
      <c r="B689" s="17" t="str">
        <f>VLOOKUP(A689,'Planning Periods'!$E$2:$N$540,10,FALSE)</f>
        <v>10/15/2021 - 10/15/2029</v>
      </c>
      <c r="C689" s="92">
        <v>2017</v>
      </c>
      <c r="D689" s="92" t="str">
        <f t="shared" si="10"/>
        <v>Fontana 2017</v>
      </c>
      <c r="E689" s="92">
        <v>1442</v>
      </c>
      <c r="F689" s="366">
        <v>0</v>
      </c>
      <c r="G689" s="92">
        <v>0</v>
      </c>
      <c r="H689" s="92">
        <v>0</v>
      </c>
      <c r="I689" s="91"/>
      <c r="J689" s="92">
        <v>974</v>
      </c>
      <c r="K689" s="366">
        <v>0</v>
      </c>
      <c r="L689" s="92">
        <v>0</v>
      </c>
      <c r="M689" s="92">
        <v>0</v>
      </c>
      <c r="N689" s="91"/>
      <c r="O689" s="92">
        <v>1090</v>
      </c>
      <c r="P689" s="92">
        <v>0</v>
      </c>
      <c r="Q689" s="91"/>
      <c r="R689" s="92">
        <v>2471</v>
      </c>
      <c r="S689" s="92">
        <v>435</v>
      </c>
      <c r="T689" s="91">
        <v>0</v>
      </c>
      <c r="U689" s="92">
        <v>5977</v>
      </c>
      <c r="V689" s="92">
        <v>435</v>
      </c>
    </row>
    <row r="690" spans="1:22">
      <c r="A690" s="93" t="s">
        <v>962</v>
      </c>
      <c r="B690" s="17" t="str">
        <f>VLOOKUP(A690,'Planning Periods'!$E$2:$N$540,10,FALSE)</f>
        <v>08/15/2019 - 08/15/2027</v>
      </c>
      <c r="C690" s="92">
        <v>2014</v>
      </c>
      <c r="D690" s="92" t="str">
        <f t="shared" si="10"/>
        <v>Fort Bragg 2014</v>
      </c>
      <c r="E690" s="92" t="s">
        <v>1308</v>
      </c>
      <c r="F690" s="366" t="s">
        <v>1308</v>
      </c>
      <c r="G690" s="92" t="s">
        <v>1308</v>
      </c>
      <c r="H690" s="92" t="s">
        <v>1308</v>
      </c>
      <c r="I690" s="91"/>
      <c r="J690" s="92" t="s">
        <v>1308</v>
      </c>
      <c r="K690" s="366" t="s">
        <v>1308</v>
      </c>
      <c r="L690" s="92" t="s">
        <v>1308</v>
      </c>
      <c r="M690" s="92" t="s">
        <v>1308</v>
      </c>
      <c r="N690" s="91"/>
      <c r="O690" s="92" t="s">
        <v>1308</v>
      </c>
      <c r="P690" s="92" t="s">
        <v>1308</v>
      </c>
      <c r="Q690" s="91"/>
      <c r="R690" s="92" t="s">
        <v>1308</v>
      </c>
      <c r="S690" s="92" t="s">
        <v>1308</v>
      </c>
      <c r="T690" s="91" t="s">
        <v>1308</v>
      </c>
      <c r="U690" s="92" t="s">
        <v>1308</v>
      </c>
      <c r="V690" s="92" t="s">
        <v>1308</v>
      </c>
    </row>
    <row r="691" spans="1:22">
      <c r="A691" s="93" t="s">
        <v>962</v>
      </c>
      <c r="B691" s="17" t="str">
        <f>VLOOKUP(A691,'Planning Periods'!$E$2:$N$540,10,FALSE)</f>
        <v>08/15/2019 - 08/15/2027</v>
      </c>
      <c r="C691" s="92">
        <v>2015</v>
      </c>
      <c r="D691" s="92" t="str">
        <f t="shared" si="10"/>
        <v>Fort Bragg 2015</v>
      </c>
      <c r="E691" s="92">
        <v>5</v>
      </c>
      <c r="F691" s="366">
        <v>0</v>
      </c>
      <c r="G691" s="92">
        <v>0</v>
      </c>
      <c r="H691" s="92">
        <v>0</v>
      </c>
      <c r="I691" s="91"/>
      <c r="J691" s="92">
        <v>5</v>
      </c>
      <c r="K691" s="366">
        <v>2</v>
      </c>
      <c r="L691" s="92">
        <v>2</v>
      </c>
      <c r="M691" s="92">
        <v>0</v>
      </c>
      <c r="N691" s="91"/>
      <c r="O691" s="92">
        <v>3</v>
      </c>
      <c r="P691" s="92">
        <v>0</v>
      </c>
      <c r="Q691" s="91"/>
      <c r="R691" s="92">
        <v>9</v>
      </c>
      <c r="S691" s="92">
        <v>3</v>
      </c>
      <c r="T691" s="91">
        <v>0</v>
      </c>
      <c r="U691" s="92">
        <v>22</v>
      </c>
      <c r="V691" s="92">
        <v>5</v>
      </c>
    </row>
    <row r="692" spans="1:22">
      <c r="A692" s="93" t="s">
        <v>962</v>
      </c>
      <c r="B692" s="17" t="str">
        <f>VLOOKUP(A692,'Planning Periods'!$E$2:$N$540,10,FALSE)</f>
        <v>08/15/2019 - 08/15/2027</v>
      </c>
      <c r="C692" s="92">
        <v>2016</v>
      </c>
      <c r="D692" s="92" t="str">
        <f t="shared" si="10"/>
        <v>Fort Bragg 2016</v>
      </c>
      <c r="E692" s="92" t="s">
        <v>1308</v>
      </c>
      <c r="F692" s="366" t="s">
        <v>1308</v>
      </c>
      <c r="G692" s="92" t="s">
        <v>1308</v>
      </c>
      <c r="H692" s="92" t="s">
        <v>1308</v>
      </c>
      <c r="I692" s="91"/>
      <c r="J692" s="92" t="s">
        <v>1308</v>
      </c>
      <c r="K692" s="366" t="s">
        <v>1308</v>
      </c>
      <c r="L692" s="92" t="s">
        <v>1308</v>
      </c>
      <c r="M692" s="92" t="s">
        <v>1308</v>
      </c>
      <c r="N692" s="91"/>
      <c r="O692" s="92" t="s">
        <v>1308</v>
      </c>
      <c r="P692" s="92" t="s">
        <v>1308</v>
      </c>
      <c r="Q692" s="91"/>
      <c r="R692" s="92" t="s">
        <v>1308</v>
      </c>
      <c r="S692" s="92" t="s">
        <v>1308</v>
      </c>
      <c r="T692" s="91" t="s">
        <v>1308</v>
      </c>
      <c r="U692" s="92" t="s">
        <v>1308</v>
      </c>
      <c r="V692" s="92" t="s">
        <v>1308</v>
      </c>
    </row>
    <row r="693" spans="1:22">
      <c r="A693" s="93" t="s">
        <v>962</v>
      </c>
      <c r="B693" s="17" t="str">
        <f>VLOOKUP(A693,'Planning Periods'!$E$2:$N$540,10,FALSE)</f>
        <v>08/15/2019 - 08/15/2027</v>
      </c>
      <c r="C693" s="92">
        <v>2017</v>
      </c>
      <c r="D693" s="92" t="str">
        <f t="shared" si="10"/>
        <v>Fort Bragg 2017</v>
      </c>
      <c r="E693" s="92" t="s">
        <v>1308</v>
      </c>
      <c r="F693" s="366" t="s">
        <v>1308</v>
      </c>
      <c r="G693" s="92" t="s">
        <v>1308</v>
      </c>
      <c r="H693" s="92" t="s">
        <v>1308</v>
      </c>
      <c r="I693" s="91"/>
      <c r="J693" s="92" t="s">
        <v>1308</v>
      </c>
      <c r="K693" s="366" t="s">
        <v>1308</v>
      </c>
      <c r="L693" s="92" t="s">
        <v>1308</v>
      </c>
      <c r="M693" s="92" t="s">
        <v>1308</v>
      </c>
      <c r="N693" s="91"/>
      <c r="O693" s="92" t="s">
        <v>1308</v>
      </c>
      <c r="P693" s="92" t="s">
        <v>1308</v>
      </c>
      <c r="Q693" s="91"/>
      <c r="R693" s="92" t="s">
        <v>1308</v>
      </c>
      <c r="S693" s="92" t="s">
        <v>1308</v>
      </c>
      <c r="T693" s="91" t="s">
        <v>1308</v>
      </c>
      <c r="U693" s="92" t="s">
        <v>1308</v>
      </c>
      <c r="V693" s="92" t="s">
        <v>1308</v>
      </c>
    </row>
    <row r="694" spans="1:22">
      <c r="A694" t="s">
        <v>1198</v>
      </c>
      <c r="B694" s="17" t="str">
        <f>VLOOKUP(A694,'Planning Periods'!$E$2:$N$540,10,FALSE)</f>
        <v>02/15/2023 - 02/15/2031</v>
      </c>
      <c r="C694" s="92">
        <v>2014</v>
      </c>
      <c r="D694" s="92" t="str">
        <f t="shared" si="10"/>
        <v>Fort Jones 2014</v>
      </c>
      <c r="E694" s="366" t="s">
        <v>1308</v>
      </c>
      <c r="F694" s="366" t="s">
        <v>1308</v>
      </c>
      <c r="G694" s="366" t="s">
        <v>1308</v>
      </c>
      <c r="H694" s="366" t="s">
        <v>1308</v>
      </c>
      <c r="I694" s="366">
        <v>0</v>
      </c>
      <c r="J694" s="366" t="s">
        <v>1308</v>
      </c>
      <c r="K694" s="366" t="s">
        <v>1308</v>
      </c>
      <c r="L694" s="366" t="s">
        <v>1308</v>
      </c>
      <c r="M694" s="366" t="s">
        <v>1308</v>
      </c>
      <c r="N694" s="366">
        <v>0</v>
      </c>
      <c r="O694" s="366" t="s">
        <v>1308</v>
      </c>
      <c r="P694" s="366" t="s">
        <v>1308</v>
      </c>
      <c r="Q694" s="366"/>
      <c r="R694" s="366" t="s">
        <v>1308</v>
      </c>
      <c r="S694" s="366" t="s">
        <v>1308</v>
      </c>
      <c r="T694" s="366" t="s">
        <v>1308</v>
      </c>
      <c r="U694" s="366" t="s">
        <v>1308</v>
      </c>
      <c r="V694" s="366" t="s">
        <v>1308</v>
      </c>
    </row>
    <row r="695" spans="1:22">
      <c r="A695" t="s">
        <v>1198</v>
      </c>
      <c r="B695" s="17" t="str">
        <f>VLOOKUP(A695,'Planning Periods'!$E$2:$N$540,10,FALSE)</f>
        <v>02/15/2023 - 02/15/2031</v>
      </c>
      <c r="C695" s="92">
        <v>2015</v>
      </c>
      <c r="D695" s="92" t="str">
        <f t="shared" si="10"/>
        <v>Fort Jones 2015</v>
      </c>
      <c r="E695" t="s">
        <v>1308</v>
      </c>
      <c r="F695" t="s">
        <v>1308</v>
      </c>
      <c r="G695" t="s">
        <v>1308</v>
      </c>
      <c r="H695" t="s">
        <v>1308</v>
      </c>
      <c r="J695" t="s">
        <v>1308</v>
      </c>
      <c r="K695" t="s">
        <v>1308</v>
      </c>
      <c r="L695" t="s">
        <v>1308</v>
      </c>
      <c r="M695" t="s">
        <v>1308</v>
      </c>
      <c r="O695" t="s">
        <v>1308</v>
      </c>
      <c r="P695" t="s">
        <v>1308</v>
      </c>
      <c r="R695" t="s">
        <v>1308</v>
      </c>
      <c r="S695" t="s">
        <v>1308</v>
      </c>
      <c r="T695" t="s">
        <v>1308</v>
      </c>
      <c r="U695" t="s">
        <v>1308</v>
      </c>
      <c r="V695" t="s">
        <v>1308</v>
      </c>
    </row>
    <row r="696" spans="1:22">
      <c r="A696" t="s">
        <v>1198</v>
      </c>
      <c r="B696" s="17" t="str">
        <f>VLOOKUP(A696,'Planning Periods'!$E$2:$N$540,10,FALSE)</f>
        <v>02/15/2023 - 02/15/2031</v>
      </c>
      <c r="C696" s="92">
        <v>2016</v>
      </c>
      <c r="D696" s="92" t="str">
        <f t="shared" si="10"/>
        <v>Fort Jones 2016</v>
      </c>
      <c r="E696" t="s">
        <v>1308</v>
      </c>
      <c r="F696" t="s">
        <v>1308</v>
      </c>
      <c r="G696" t="s">
        <v>1308</v>
      </c>
      <c r="H696" t="s">
        <v>1308</v>
      </c>
      <c r="J696" t="s">
        <v>1308</v>
      </c>
      <c r="K696" t="s">
        <v>1308</v>
      </c>
      <c r="L696" t="s">
        <v>1308</v>
      </c>
      <c r="M696" t="s">
        <v>1308</v>
      </c>
      <c r="O696" t="s">
        <v>1308</v>
      </c>
      <c r="P696" t="s">
        <v>1308</v>
      </c>
      <c r="R696" t="s">
        <v>1308</v>
      </c>
      <c r="S696" t="s">
        <v>1308</v>
      </c>
      <c r="T696" t="s">
        <v>1308</v>
      </c>
      <c r="U696" t="s">
        <v>1308</v>
      </c>
      <c r="V696" t="s">
        <v>1308</v>
      </c>
    </row>
    <row r="697" spans="1:22">
      <c r="A697" t="s">
        <v>1198</v>
      </c>
      <c r="B697" s="17" t="str">
        <f>VLOOKUP(A697,'Planning Periods'!$E$2:$N$540,10,FALSE)</f>
        <v>02/15/2023 - 02/15/2031</v>
      </c>
      <c r="C697" s="92">
        <v>2017</v>
      </c>
      <c r="D697" s="92" t="str">
        <f t="shared" si="10"/>
        <v>Fort Jones 2017</v>
      </c>
      <c r="E697" t="s">
        <v>1308</v>
      </c>
      <c r="F697" t="s">
        <v>1308</v>
      </c>
      <c r="G697" t="s">
        <v>1308</v>
      </c>
      <c r="H697" t="s">
        <v>1308</v>
      </c>
      <c r="J697" t="s">
        <v>1308</v>
      </c>
      <c r="K697" t="s">
        <v>1308</v>
      </c>
      <c r="L697" t="s">
        <v>1308</v>
      </c>
      <c r="M697" t="s">
        <v>1308</v>
      </c>
      <c r="O697" t="s">
        <v>1308</v>
      </c>
      <c r="P697" t="s">
        <v>1308</v>
      </c>
      <c r="R697" t="s">
        <v>1308</v>
      </c>
      <c r="S697" t="s">
        <v>1308</v>
      </c>
      <c r="T697" t="s">
        <v>1308</v>
      </c>
      <c r="U697" t="s">
        <v>1308</v>
      </c>
      <c r="V697" t="s">
        <v>1308</v>
      </c>
    </row>
    <row r="698" spans="1:22">
      <c r="A698" s="93" t="s">
        <v>967</v>
      </c>
      <c r="B698" s="17" t="str">
        <f>VLOOKUP(A698,'Planning Periods'!$E$2:$N$540,10,FALSE)</f>
        <v>08/31/2019 - 08/31/2027</v>
      </c>
      <c r="C698" s="92">
        <v>2014</v>
      </c>
      <c r="D698" s="92" t="str">
        <f t="shared" si="10"/>
        <v>Fortuna 2014</v>
      </c>
      <c r="E698" s="92" t="s">
        <v>1308</v>
      </c>
      <c r="F698" s="366" t="s">
        <v>1308</v>
      </c>
      <c r="G698" s="92" t="s">
        <v>1308</v>
      </c>
      <c r="H698" s="92" t="s">
        <v>1308</v>
      </c>
      <c r="I698" s="91"/>
      <c r="J698" s="92" t="s">
        <v>1308</v>
      </c>
      <c r="K698" s="366" t="s">
        <v>1308</v>
      </c>
      <c r="L698" s="92" t="s">
        <v>1308</v>
      </c>
      <c r="M698" s="92" t="s">
        <v>1308</v>
      </c>
      <c r="N698" s="91"/>
      <c r="O698" s="92" t="s">
        <v>1308</v>
      </c>
      <c r="P698" s="92" t="s">
        <v>1308</v>
      </c>
      <c r="Q698" s="91"/>
      <c r="R698" s="92" t="s">
        <v>1308</v>
      </c>
      <c r="S698" s="92" t="s">
        <v>1308</v>
      </c>
      <c r="T698" s="91" t="s">
        <v>1308</v>
      </c>
      <c r="U698" s="92" t="s">
        <v>1308</v>
      </c>
      <c r="V698" s="92" t="s">
        <v>1308</v>
      </c>
    </row>
    <row r="699" spans="1:22">
      <c r="A699" s="93" t="s">
        <v>967</v>
      </c>
      <c r="B699" s="17" t="str">
        <f>VLOOKUP(A699,'Planning Periods'!$E$2:$N$540,10,FALSE)</f>
        <v>08/31/2019 - 08/31/2027</v>
      </c>
      <c r="C699" s="92">
        <v>2015</v>
      </c>
      <c r="D699" s="92" t="str">
        <f t="shared" si="10"/>
        <v>Fortuna 2015</v>
      </c>
      <c r="E699" s="92" t="s">
        <v>1308</v>
      </c>
      <c r="F699" s="366" t="s">
        <v>1308</v>
      </c>
      <c r="G699" s="92" t="s">
        <v>1308</v>
      </c>
      <c r="H699" s="92" t="s">
        <v>1308</v>
      </c>
      <c r="I699" s="91"/>
      <c r="J699" s="92" t="s">
        <v>1308</v>
      </c>
      <c r="K699" s="366" t="s">
        <v>1308</v>
      </c>
      <c r="L699" s="92" t="s">
        <v>1308</v>
      </c>
      <c r="M699" s="92" t="s">
        <v>1308</v>
      </c>
      <c r="N699" s="91"/>
      <c r="O699" s="92" t="s">
        <v>1308</v>
      </c>
      <c r="P699" s="92" t="s">
        <v>1308</v>
      </c>
      <c r="Q699" s="91"/>
      <c r="R699" s="92" t="s">
        <v>1308</v>
      </c>
      <c r="S699" s="92" t="s">
        <v>1308</v>
      </c>
      <c r="T699" s="91" t="s">
        <v>1308</v>
      </c>
      <c r="U699" s="92" t="s">
        <v>1308</v>
      </c>
      <c r="V699" s="92" t="s">
        <v>1308</v>
      </c>
    </row>
    <row r="700" spans="1:22">
      <c r="A700" s="93" t="s">
        <v>967</v>
      </c>
      <c r="B700" s="17" t="str">
        <f>VLOOKUP(A700,'Planning Periods'!$E$2:$N$540,10,FALSE)</f>
        <v>08/31/2019 - 08/31/2027</v>
      </c>
      <c r="C700" s="92">
        <v>2016</v>
      </c>
      <c r="D700" s="92" t="str">
        <f t="shared" si="10"/>
        <v>Fortuna 2016</v>
      </c>
      <c r="E700" s="92" t="s">
        <v>1308</v>
      </c>
      <c r="F700" s="366" t="s">
        <v>1308</v>
      </c>
      <c r="G700" s="92" t="s">
        <v>1308</v>
      </c>
      <c r="H700" s="92" t="s">
        <v>1308</v>
      </c>
      <c r="I700" s="91"/>
      <c r="J700" s="92" t="s">
        <v>1308</v>
      </c>
      <c r="K700" s="366" t="s">
        <v>1308</v>
      </c>
      <c r="L700" s="92" t="s">
        <v>1308</v>
      </c>
      <c r="M700" s="92" t="s">
        <v>1308</v>
      </c>
      <c r="N700" s="91"/>
      <c r="O700" s="92" t="s">
        <v>1308</v>
      </c>
      <c r="P700" s="92" t="s">
        <v>1308</v>
      </c>
      <c r="Q700" s="91"/>
      <c r="R700" s="92" t="s">
        <v>1308</v>
      </c>
      <c r="S700" s="92" t="s">
        <v>1308</v>
      </c>
      <c r="T700" s="91" t="s">
        <v>1308</v>
      </c>
      <c r="U700" s="92" t="s">
        <v>1308</v>
      </c>
      <c r="V700" s="92" t="s">
        <v>1308</v>
      </c>
    </row>
    <row r="701" spans="1:22">
      <c r="A701" s="93" t="s">
        <v>967</v>
      </c>
      <c r="B701" s="17" t="str">
        <f>VLOOKUP(A701,'Planning Periods'!$E$2:$N$540,10,FALSE)</f>
        <v>08/31/2019 - 08/31/2027</v>
      </c>
      <c r="C701" s="92">
        <v>2017</v>
      </c>
      <c r="D701" s="92" t="str">
        <f t="shared" si="10"/>
        <v>Fortuna 2017</v>
      </c>
      <c r="E701" s="92">
        <v>39</v>
      </c>
      <c r="F701" s="366">
        <v>0</v>
      </c>
      <c r="G701" s="92">
        <v>0</v>
      </c>
      <c r="H701" s="92">
        <v>0</v>
      </c>
      <c r="I701" s="91"/>
      <c r="J701" s="92">
        <v>24</v>
      </c>
      <c r="K701" s="366">
        <v>0</v>
      </c>
      <c r="L701" s="92">
        <v>0</v>
      </c>
      <c r="M701" s="92">
        <v>0</v>
      </c>
      <c r="N701" s="91"/>
      <c r="O701" s="92">
        <v>27</v>
      </c>
      <c r="P701" s="92">
        <v>4</v>
      </c>
      <c r="Q701" s="91"/>
      <c r="R701" s="92">
        <v>71</v>
      </c>
      <c r="S701" s="92">
        <v>5</v>
      </c>
      <c r="T701" s="91">
        <v>0</v>
      </c>
      <c r="U701" s="92">
        <v>161</v>
      </c>
      <c r="V701" s="92">
        <v>9</v>
      </c>
    </row>
    <row r="702" spans="1:22">
      <c r="A702" s="93" t="s">
        <v>1104</v>
      </c>
      <c r="B702" s="17" t="str">
        <f>VLOOKUP(A702,'Planning Periods'!$E$2:$N$540,10,FALSE)</f>
        <v>01/31/2023 - 01/31/2031</v>
      </c>
      <c r="C702" s="92">
        <v>2014</v>
      </c>
      <c r="D702" s="92" t="str">
        <f t="shared" si="10"/>
        <v>Foster City 2014</v>
      </c>
      <c r="E702" s="92" t="s">
        <v>1308</v>
      </c>
      <c r="F702" s="366" t="s">
        <v>1308</v>
      </c>
      <c r="G702" s="92" t="s">
        <v>1308</v>
      </c>
      <c r="H702" s="92" t="s">
        <v>1308</v>
      </c>
      <c r="I702" s="91"/>
      <c r="J702" s="92" t="s">
        <v>1308</v>
      </c>
      <c r="K702" s="366" t="s">
        <v>1308</v>
      </c>
      <c r="L702" s="92" t="s">
        <v>1308</v>
      </c>
      <c r="M702" s="92" t="s">
        <v>1308</v>
      </c>
      <c r="N702" s="91"/>
      <c r="O702" s="92" t="s">
        <v>1308</v>
      </c>
      <c r="P702" s="92" t="s">
        <v>1308</v>
      </c>
      <c r="Q702" s="91"/>
      <c r="R702" s="92" t="s">
        <v>1308</v>
      </c>
      <c r="S702" s="92" t="s">
        <v>1308</v>
      </c>
      <c r="T702" s="91" t="s">
        <v>1308</v>
      </c>
      <c r="U702" s="92" t="s">
        <v>1308</v>
      </c>
      <c r="V702" s="92" t="s">
        <v>1308</v>
      </c>
    </row>
    <row r="703" spans="1:22">
      <c r="A703" s="93" t="s">
        <v>1104</v>
      </c>
      <c r="B703" s="17" t="str">
        <f>VLOOKUP(A703,'Planning Periods'!$E$2:$N$540,10,FALSE)</f>
        <v>01/31/2023 - 01/31/2031</v>
      </c>
      <c r="C703" s="92">
        <v>2015</v>
      </c>
      <c r="D703" s="92" t="str">
        <f t="shared" si="10"/>
        <v>Foster City 2015</v>
      </c>
      <c r="E703" s="92">
        <v>148</v>
      </c>
      <c r="F703" s="366">
        <v>83</v>
      </c>
      <c r="G703" s="92">
        <v>83</v>
      </c>
      <c r="H703" s="92">
        <v>0</v>
      </c>
      <c r="I703" s="91"/>
      <c r="J703" s="92">
        <v>87</v>
      </c>
      <c r="K703" s="366">
        <v>49</v>
      </c>
      <c r="L703" s="92">
        <v>49</v>
      </c>
      <c r="M703" s="92">
        <v>0</v>
      </c>
      <c r="N703" s="91"/>
      <c r="O703" s="92">
        <v>76</v>
      </c>
      <c r="P703" s="92">
        <v>14</v>
      </c>
      <c r="Q703" s="91"/>
      <c r="R703" s="92">
        <v>119</v>
      </c>
      <c r="S703" s="92">
        <v>563</v>
      </c>
      <c r="T703" s="91">
        <v>0</v>
      </c>
      <c r="U703" s="92">
        <v>430</v>
      </c>
      <c r="V703" s="92">
        <v>709</v>
      </c>
    </row>
    <row r="704" spans="1:22">
      <c r="A704" s="93" t="s">
        <v>1104</v>
      </c>
      <c r="B704" s="17" t="str">
        <f>VLOOKUP(A704,'Planning Periods'!$E$2:$N$540,10,FALSE)</f>
        <v>01/31/2023 - 01/31/2031</v>
      </c>
      <c r="C704" s="92">
        <v>2016</v>
      </c>
      <c r="D704" s="92" t="str">
        <f t="shared" si="10"/>
        <v>Foster City 2016</v>
      </c>
      <c r="E704" s="92">
        <v>148</v>
      </c>
      <c r="F704" s="366">
        <v>0</v>
      </c>
      <c r="G704" s="92">
        <v>0</v>
      </c>
      <c r="H704" s="92">
        <v>0</v>
      </c>
      <c r="I704" s="91"/>
      <c r="J704" s="92">
        <v>87</v>
      </c>
      <c r="K704" s="366">
        <v>0</v>
      </c>
      <c r="L704" s="92">
        <v>0</v>
      </c>
      <c r="M704" s="92">
        <v>0</v>
      </c>
      <c r="N704" s="91"/>
      <c r="O704" s="92">
        <v>76</v>
      </c>
      <c r="P704" s="92">
        <v>0</v>
      </c>
      <c r="Q704" s="91"/>
      <c r="R704" s="92">
        <v>119</v>
      </c>
      <c r="S704" s="92">
        <v>74</v>
      </c>
      <c r="T704" s="91">
        <v>0</v>
      </c>
      <c r="U704" s="92">
        <v>430</v>
      </c>
      <c r="V704" s="92">
        <v>74</v>
      </c>
    </row>
    <row r="705" spans="1:22">
      <c r="A705" s="93" t="s">
        <v>1104</v>
      </c>
      <c r="B705" s="17" t="str">
        <f>VLOOKUP(A705,'Planning Periods'!$E$2:$N$540,10,FALSE)</f>
        <v>01/31/2023 - 01/31/2031</v>
      </c>
      <c r="C705" s="92">
        <v>2017</v>
      </c>
      <c r="D705" s="92" t="str">
        <f t="shared" si="10"/>
        <v>Foster City 2017</v>
      </c>
      <c r="E705" s="92">
        <v>148</v>
      </c>
      <c r="F705" s="366">
        <v>1</v>
      </c>
      <c r="G705" s="92">
        <v>0</v>
      </c>
      <c r="H705" s="92">
        <v>1</v>
      </c>
      <c r="I705" s="91"/>
      <c r="J705" s="92">
        <v>87</v>
      </c>
      <c r="K705" s="366">
        <v>0</v>
      </c>
      <c r="L705" s="92">
        <v>0</v>
      </c>
      <c r="M705" s="92">
        <v>0</v>
      </c>
      <c r="N705" s="91"/>
      <c r="O705" s="92">
        <v>76</v>
      </c>
      <c r="P705" s="92">
        <v>0</v>
      </c>
      <c r="Q705" s="91"/>
      <c r="R705" s="92">
        <v>119</v>
      </c>
      <c r="S705" s="92">
        <v>0</v>
      </c>
      <c r="T705" s="91">
        <v>0</v>
      </c>
      <c r="U705" s="92">
        <v>430</v>
      </c>
      <c r="V705" s="92">
        <v>1</v>
      </c>
    </row>
    <row r="706" spans="1:22">
      <c r="A706" s="93" t="s">
        <v>867</v>
      </c>
      <c r="B706" s="17"/>
      <c r="C706" s="92">
        <v>2013</v>
      </c>
      <c r="D706" s="92" t="str">
        <f t="shared" si="10"/>
        <v>Fountain Valley 2013</v>
      </c>
      <c r="E706" s="92" t="s">
        <v>1308</v>
      </c>
      <c r="F706" s="366" t="s">
        <v>1308</v>
      </c>
      <c r="G706" s="92" t="s">
        <v>1308</v>
      </c>
      <c r="H706" s="92" t="s">
        <v>1308</v>
      </c>
      <c r="I706" s="91"/>
      <c r="J706" s="92" t="s">
        <v>1308</v>
      </c>
      <c r="K706" s="366" t="s">
        <v>1308</v>
      </c>
      <c r="L706" s="92" t="s">
        <v>1308</v>
      </c>
      <c r="M706" s="92" t="s">
        <v>1308</v>
      </c>
      <c r="N706" s="91"/>
      <c r="O706" s="92" t="s">
        <v>1308</v>
      </c>
      <c r="P706" s="92" t="s">
        <v>1308</v>
      </c>
      <c r="Q706" s="91"/>
      <c r="R706" s="92" t="s">
        <v>1308</v>
      </c>
      <c r="S706" s="92" t="s">
        <v>1308</v>
      </c>
      <c r="T706" s="91" t="s">
        <v>1308</v>
      </c>
      <c r="U706" s="92" t="s">
        <v>1308</v>
      </c>
      <c r="V706" s="92" t="s">
        <v>1308</v>
      </c>
    </row>
    <row r="707" spans="1:22">
      <c r="A707" s="93" t="s">
        <v>867</v>
      </c>
      <c r="B707" s="17" t="str">
        <f>VLOOKUP(A707,'Planning Periods'!$E$2:$N$540,10,FALSE)</f>
        <v>10/15/2021 - 10/15/2029</v>
      </c>
      <c r="C707" s="92">
        <v>2014</v>
      </c>
      <c r="D707" s="92" t="str">
        <f t="shared" si="10"/>
        <v>Fountain Valley 2014</v>
      </c>
      <c r="E707" s="92">
        <v>83</v>
      </c>
      <c r="F707" s="366">
        <v>0</v>
      </c>
      <c r="G707" s="92">
        <v>0</v>
      </c>
      <c r="H707" s="92">
        <v>0</v>
      </c>
      <c r="I707" s="91"/>
      <c r="J707" s="92">
        <v>59</v>
      </c>
      <c r="K707" s="366">
        <v>0</v>
      </c>
      <c r="L707" s="92">
        <v>0</v>
      </c>
      <c r="M707" s="92">
        <v>0</v>
      </c>
      <c r="N707" s="91"/>
      <c r="O707" s="92">
        <v>65</v>
      </c>
      <c r="P707" s="92">
        <v>0</v>
      </c>
      <c r="Q707" s="91"/>
      <c r="R707" s="92">
        <v>151</v>
      </c>
      <c r="S707" s="92">
        <v>6</v>
      </c>
      <c r="T707" s="91">
        <v>0</v>
      </c>
      <c r="U707" s="92">
        <v>358</v>
      </c>
      <c r="V707" s="92">
        <v>6</v>
      </c>
    </row>
    <row r="708" spans="1:22">
      <c r="A708" s="93" t="s">
        <v>867</v>
      </c>
      <c r="B708" s="17" t="str">
        <f>VLOOKUP(A708,'Planning Periods'!$E$2:$N$540,10,FALSE)</f>
        <v>10/15/2021 - 10/15/2029</v>
      </c>
      <c r="C708" s="92">
        <v>2015</v>
      </c>
      <c r="D708" s="92" t="str">
        <f t="shared" si="10"/>
        <v>Fountain Valley 2015</v>
      </c>
      <c r="E708" s="92">
        <v>83</v>
      </c>
      <c r="F708" s="366">
        <v>0</v>
      </c>
      <c r="G708" s="92">
        <v>0</v>
      </c>
      <c r="H708" s="92">
        <v>0</v>
      </c>
      <c r="I708" s="91"/>
      <c r="J708" s="92">
        <v>59</v>
      </c>
      <c r="K708" s="366">
        <v>0</v>
      </c>
      <c r="L708" s="92">
        <v>0</v>
      </c>
      <c r="M708" s="92">
        <v>0</v>
      </c>
      <c r="N708" s="91"/>
      <c r="O708" s="92">
        <v>65</v>
      </c>
      <c r="P708" s="92">
        <v>0</v>
      </c>
      <c r="Q708" s="91"/>
      <c r="R708" s="92">
        <v>151</v>
      </c>
      <c r="S708" s="92">
        <v>6</v>
      </c>
      <c r="T708" s="91">
        <v>0</v>
      </c>
      <c r="U708" s="92">
        <v>358</v>
      </c>
      <c r="V708" s="92">
        <v>6</v>
      </c>
    </row>
    <row r="709" spans="1:22">
      <c r="A709" s="93" t="s">
        <v>867</v>
      </c>
      <c r="B709" s="17" t="str">
        <f>VLOOKUP(A709,'Planning Periods'!$E$2:$N$540,10,FALSE)</f>
        <v>10/15/2021 - 10/15/2029</v>
      </c>
      <c r="C709" s="92">
        <v>2016</v>
      </c>
      <c r="D709" s="92" t="str">
        <f t="shared" si="10"/>
        <v>Fountain Valley 2016</v>
      </c>
      <c r="E709" s="92">
        <v>83</v>
      </c>
      <c r="F709" s="366">
        <v>0</v>
      </c>
      <c r="G709" s="92">
        <v>0</v>
      </c>
      <c r="H709" s="92">
        <v>0</v>
      </c>
      <c r="I709" s="91"/>
      <c r="J709" s="92">
        <v>59</v>
      </c>
      <c r="K709" s="366">
        <v>0</v>
      </c>
      <c r="L709" s="92">
        <v>0</v>
      </c>
      <c r="M709" s="92">
        <v>0</v>
      </c>
      <c r="N709" s="91"/>
      <c r="O709" s="92">
        <v>65</v>
      </c>
      <c r="P709" s="92">
        <v>0</v>
      </c>
      <c r="Q709" s="91"/>
      <c r="R709" s="92">
        <v>151</v>
      </c>
      <c r="S709" s="92">
        <v>10</v>
      </c>
      <c r="T709" s="91">
        <v>0</v>
      </c>
      <c r="U709" s="92">
        <v>358</v>
      </c>
      <c r="V709" s="92">
        <v>10</v>
      </c>
    </row>
    <row r="710" spans="1:22">
      <c r="A710" s="93" t="s">
        <v>867</v>
      </c>
      <c r="B710" s="17" t="str">
        <f>VLOOKUP(A710,'Planning Periods'!$E$2:$N$540,10,FALSE)</f>
        <v>10/15/2021 - 10/15/2029</v>
      </c>
      <c r="C710" s="92">
        <v>2017</v>
      </c>
      <c r="D710" s="92" t="str">
        <f t="shared" si="10"/>
        <v>Fountain Valley 2017</v>
      </c>
      <c r="E710" s="92">
        <v>83</v>
      </c>
      <c r="F710" s="366">
        <v>0</v>
      </c>
      <c r="G710" s="92">
        <v>0</v>
      </c>
      <c r="H710" s="92">
        <v>0</v>
      </c>
      <c r="I710" s="91"/>
      <c r="J710" s="92">
        <v>59</v>
      </c>
      <c r="K710" s="366">
        <v>0</v>
      </c>
      <c r="L710" s="92">
        <v>0</v>
      </c>
      <c r="M710" s="92">
        <v>0</v>
      </c>
      <c r="N710" s="91"/>
      <c r="O710" s="92">
        <v>65</v>
      </c>
      <c r="P710" s="92">
        <v>6</v>
      </c>
      <c r="Q710" s="91"/>
      <c r="R710" s="92">
        <v>151</v>
      </c>
      <c r="S710" s="92">
        <v>8</v>
      </c>
      <c r="T710" s="91">
        <v>0</v>
      </c>
      <c r="U710" s="92">
        <v>358</v>
      </c>
      <c r="V710" s="92">
        <v>14</v>
      </c>
    </row>
    <row r="711" spans="1:22">
      <c r="A711" t="s">
        <v>1106</v>
      </c>
      <c r="B711" s="17" t="str">
        <f>VLOOKUP(A711,'Planning Periods'!$E$2:$N$540,10,FALSE)</f>
        <v>12/31/2015 - 12/31/2023</v>
      </c>
      <c r="C711" s="92">
        <v>2013</v>
      </c>
      <c r="D711" s="92" t="str">
        <f t="shared" si="10"/>
        <v>Fowler 2013</v>
      </c>
      <c r="E711" s="92" t="s">
        <v>1308</v>
      </c>
      <c r="F711" s="366" t="s">
        <v>1308</v>
      </c>
      <c r="G711" s="92" t="s">
        <v>1308</v>
      </c>
      <c r="H711" s="92" t="s">
        <v>1308</v>
      </c>
      <c r="I711" s="91"/>
      <c r="J711" s="92" t="s">
        <v>1308</v>
      </c>
      <c r="K711" s="366" t="s">
        <v>1308</v>
      </c>
      <c r="L711" s="92" t="s">
        <v>1308</v>
      </c>
      <c r="M711" s="92" t="s">
        <v>1308</v>
      </c>
      <c r="N711" s="91"/>
      <c r="O711" s="92" t="s">
        <v>1308</v>
      </c>
      <c r="P711" s="92" t="s">
        <v>1308</v>
      </c>
      <c r="Q711" s="91"/>
      <c r="R711" s="92" t="s">
        <v>1308</v>
      </c>
      <c r="S711" s="92" t="s">
        <v>1308</v>
      </c>
      <c r="T711" s="91" t="s">
        <v>1308</v>
      </c>
      <c r="U711" s="92" t="s">
        <v>1308</v>
      </c>
      <c r="V711" s="92" t="s">
        <v>1308</v>
      </c>
    </row>
    <row r="712" spans="1:22">
      <c r="A712" t="s">
        <v>1106</v>
      </c>
      <c r="B712" s="17" t="str">
        <f>VLOOKUP(A712,'Planning Periods'!$E$2:$N$540,10,FALSE)</f>
        <v>12/31/2015 - 12/31/2023</v>
      </c>
      <c r="C712" s="92">
        <v>2014</v>
      </c>
      <c r="D712" s="92" t="str">
        <f t="shared" si="10"/>
        <v>Fowler 2014</v>
      </c>
      <c r="E712" s="366" t="s">
        <v>1308</v>
      </c>
      <c r="F712" s="366" t="s">
        <v>1308</v>
      </c>
      <c r="G712" s="366" t="s">
        <v>1308</v>
      </c>
      <c r="H712" s="366" t="s">
        <v>1308</v>
      </c>
      <c r="I712" s="366">
        <v>0</v>
      </c>
      <c r="J712" s="366" t="s">
        <v>1308</v>
      </c>
      <c r="K712" s="366" t="s">
        <v>1308</v>
      </c>
      <c r="L712" s="366" t="s">
        <v>1308</v>
      </c>
      <c r="M712" s="366" t="s">
        <v>1308</v>
      </c>
      <c r="N712" s="366">
        <v>0</v>
      </c>
      <c r="O712" s="366" t="s">
        <v>1308</v>
      </c>
      <c r="P712" s="366" t="s">
        <v>1308</v>
      </c>
      <c r="Q712" s="366"/>
      <c r="R712" s="366" t="s">
        <v>1308</v>
      </c>
      <c r="S712" s="366" t="s">
        <v>1308</v>
      </c>
      <c r="T712" s="366" t="s">
        <v>1308</v>
      </c>
      <c r="U712" s="366" t="s">
        <v>1308</v>
      </c>
      <c r="V712" s="366" t="s">
        <v>1308</v>
      </c>
    </row>
    <row r="713" spans="1:22">
      <c r="A713" t="s">
        <v>1106</v>
      </c>
      <c r="B713" s="17" t="str">
        <f>VLOOKUP(A713,'Planning Periods'!$E$2:$N$540,10,FALSE)</f>
        <v>12/31/2015 - 12/31/2023</v>
      </c>
      <c r="C713" s="92">
        <v>2015</v>
      </c>
      <c r="D713" s="92" t="str">
        <f t="shared" si="10"/>
        <v>Fowler 2015</v>
      </c>
      <c r="E713" t="s">
        <v>1308</v>
      </c>
      <c r="F713" t="s">
        <v>1308</v>
      </c>
      <c r="G713" t="s">
        <v>1308</v>
      </c>
      <c r="H713" t="s">
        <v>1308</v>
      </c>
      <c r="J713" t="s">
        <v>1308</v>
      </c>
      <c r="K713" t="s">
        <v>1308</v>
      </c>
      <c r="L713" t="s">
        <v>1308</v>
      </c>
      <c r="M713" t="s">
        <v>1308</v>
      </c>
      <c r="O713" t="s">
        <v>1308</v>
      </c>
      <c r="P713" t="s">
        <v>1308</v>
      </c>
      <c r="R713" t="s">
        <v>1308</v>
      </c>
      <c r="S713" t="s">
        <v>1308</v>
      </c>
      <c r="T713" t="s">
        <v>1308</v>
      </c>
      <c r="U713" t="s">
        <v>1308</v>
      </c>
      <c r="V713" t="s">
        <v>1308</v>
      </c>
    </row>
    <row r="714" spans="1:22">
      <c r="A714" t="s">
        <v>1106</v>
      </c>
      <c r="B714" s="17" t="str">
        <f>VLOOKUP(A714,'Planning Periods'!$E$2:$N$540,10,FALSE)</f>
        <v>12/31/2015 - 12/31/2023</v>
      </c>
      <c r="C714" s="92">
        <v>2016</v>
      </c>
      <c r="D714" s="92" t="str">
        <f t="shared" si="10"/>
        <v>Fowler 2016</v>
      </c>
      <c r="E714" t="s">
        <v>1308</v>
      </c>
      <c r="F714" t="s">
        <v>1308</v>
      </c>
      <c r="G714" t="s">
        <v>1308</v>
      </c>
      <c r="H714" t="s">
        <v>1308</v>
      </c>
      <c r="J714" t="s">
        <v>1308</v>
      </c>
      <c r="K714" t="s">
        <v>1308</v>
      </c>
      <c r="L714" t="s">
        <v>1308</v>
      </c>
      <c r="M714" t="s">
        <v>1308</v>
      </c>
      <c r="O714" t="s">
        <v>1308</v>
      </c>
      <c r="P714" t="s">
        <v>1308</v>
      </c>
      <c r="R714" t="s">
        <v>1308</v>
      </c>
      <c r="S714" t="s">
        <v>1308</v>
      </c>
      <c r="T714" t="s">
        <v>1308</v>
      </c>
      <c r="U714" t="s">
        <v>1308</v>
      </c>
      <c r="V714" t="s">
        <v>1308</v>
      </c>
    </row>
    <row r="715" spans="1:22">
      <c r="A715" t="s">
        <v>1106</v>
      </c>
      <c r="B715" s="17" t="str">
        <f>VLOOKUP(A715,'Planning Periods'!$E$2:$N$540,10,FALSE)</f>
        <v>12/31/2015 - 12/31/2023</v>
      </c>
      <c r="C715" s="92">
        <v>2017</v>
      </c>
      <c r="D715" s="92" t="str">
        <f t="shared" si="10"/>
        <v>Fowler 2017</v>
      </c>
      <c r="E715" t="s">
        <v>1308</v>
      </c>
      <c r="F715" t="s">
        <v>1308</v>
      </c>
      <c r="G715" t="s">
        <v>1308</v>
      </c>
      <c r="H715" t="s">
        <v>1308</v>
      </c>
      <c r="J715" t="s">
        <v>1308</v>
      </c>
      <c r="K715" t="s">
        <v>1308</v>
      </c>
      <c r="L715" t="s">
        <v>1308</v>
      </c>
      <c r="M715" t="s">
        <v>1308</v>
      </c>
      <c r="O715" t="s">
        <v>1308</v>
      </c>
      <c r="P715" t="s">
        <v>1308</v>
      </c>
      <c r="R715" t="s">
        <v>1308</v>
      </c>
      <c r="S715" t="s">
        <v>1308</v>
      </c>
      <c r="T715" t="s">
        <v>1308</v>
      </c>
      <c r="U715" t="s">
        <v>1308</v>
      </c>
      <c r="V715" t="s">
        <v>1308</v>
      </c>
    </row>
    <row r="716" spans="1:22">
      <c r="A716" s="93" t="s">
        <v>1113</v>
      </c>
      <c r="B716" s="17" t="str">
        <f>VLOOKUP(A716,'Planning Periods'!$E$2:$N$540,10,FALSE)</f>
        <v>01/31/2023 - 01/31/2031</v>
      </c>
      <c r="C716" s="92">
        <v>2014</v>
      </c>
      <c r="D716" s="92" t="str">
        <f t="shared" si="10"/>
        <v>Fremont 2014</v>
      </c>
      <c r="E716" s="92">
        <v>1714</v>
      </c>
      <c r="F716" s="366">
        <v>0</v>
      </c>
      <c r="G716" s="92">
        <v>0</v>
      </c>
      <c r="H716" s="92">
        <v>0</v>
      </c>
      <c r="I716" s="91"/>
      <c r="J716" s="92">
        <v>926</v>
      </c>
      <c r="K716" s="366">
        <v>0</v>
      </c>
      <c r="L716" s="92">
        <v>0</v>
      </c>
      <c r="M716" s="92">
        <v>0</v>
      </c>
      <c r="N716" s="91"/>
      <c r="O716" s="92">
        <v>978</v>
      </c>
      <c r="P716" s="92">
        <v>0</v>
      </c>
      <c r="Q716" s="91"/>
      <c r="R716" s="92">
        <v>1837</v>
      </c>
      <c r="S716" s="92">
        <v>137</v>
      </c>
      <c r="T716" s="91">
        <v>0</v>
      </c>
      <c r="U716" s="92">
        <v>5455</v>
      </c>
      <c r="V716" s="92">
        <v>137</v>
      </c>
    </row>
    <row r="717" spans="1:22">
      <c r="A717" s="93" t="s">
        <v>1113</v>
      </c>
      <c r="B717" s="17" t="str">
        <f>VLOOKUP(A717,'Planning Periods'!$E$2:$N$540,10,FALSE)</f>
        <v>01/31/2023 - 01/31/2031</v>
      </c>
      <c r="C717" s="92">
        <v>2015</v>
      </c>
      <c r="D717" s="92" t="str">
        <f t="shared" si="10"/>
        <v>Fremont 2015</v>
      </c>
      <c r="E717" s="92">
        <v>1714</v>
      </c>
      <c r="F717" s="366">
        <v>64</v>
      </c>
      <c r="G717" s="92">
        <v>64</v>
      </c>
      <c r="H717" s="92">
        <v>0</v>
      </c>
      <c r="I717" s="91"/>
      <c r="J717" s="92">
        <v>926</v>
      </c>
      <c r="K717" s="366">
        <v>0</v>
      </c>
      <c r="L717" s="92">
        <v>0</v>
      </c>
      <c r="M717" s="92">
        <v>0</v>
      </c>
      <c r="N717" s="91"/>
      <c r="O717" s="92">
        <v>978</v>
      </c>
      <c r="P717" s="92">
        <v>0</v>
      </c>
      <c r="Q717" s="91"/>
      <c r="R717" s="92">
        <v>1837</v>
      </c>
      <c r="S717" s="92">
        <v>383</v>
      </c>
      <c r="T717" s="91">
        <v>0</v>
      </c>
      <c r="U717" s="92">
        <v>5455</v>
      </c>
      <c r="V717" s="92">
        <v>447</v>
      </c>
    </row>
    <row r="718" spans="1:22">
      <c r="A718" s="93" t="s">
        <v>1113</v>
      </c>
      <c r="B718" s="17" t="str">
        <f>VLOOKUP(A718,'Planning Periods'!$E$2:$N$540,10,FALSE)</f>
        <v>01/31/2023 - 01/31/2031</v>
      </c>
      <c r="C718" s="92">
        <v>2016</v>
      </c>
      <c r="D718" s="92" t="str">
        <f t="shared" si="10"/>
        <v>Fremont 2016</v>
      </c>
      <c r="E718" s="92">
        <v>1714</v>
      </c>
      <c r="F718" s="366">
        <v>2</v>
      </c>
      <c r="G718" s="92">
        <v>2</v>
      </c>
      <c r="H718" s="92">
        <v>0</v>
      </c>
      <c r="I718" s="91"/>
      <c r="J718" s="92">
        <v>926</v>
      </c>
      <c r="K718" s="366">
        <v>0</v>
      </c>
      <c r="L718" s="92">
        <v>0</v>
      </c>
      <c r="M718" s="92">
        <v>0</v>
      </c>
      <c r="N718" s="91"/>
      <c r="O718" s="92">
        <v>978</v>
      </c>
      <c r="P718" s="92">
        <v>0</v>
      </c>
      <c r="Q718" s="91"/>
      <c r="R718" s="92">
        <v>1837</v>
      </c>
      <c r="S718" s="92">
        <v>452</v>
      </c>
      <c r="T718" s="91">
        <v>0</v>
      </c>
      <c r="U718" s="92">
        <v>5455</v>
      </c>
      <c r="V718" s="92">
        <v>454</v>
      </c>
    </row>
    <row r="719" spans="1:22">
      <c r="A719" s="93" t="s">
        <v>1113</v>
      </c>
      <c r="B719" s="17" t="str">
        <f>VLOOKUP(A719,'Planning Periods'!$E$2:$N$540,10,FALSE)</f>
        <v>01/31/2023 - 01/31/2031</v>
      </c>
      <c r="C719" s="92">
        <v>2017</v>
      </c>
      <c r="D719" s="92" t="str">
        <f t="shared" si="10"/>
        <v>Fremont 2017</v>
      </c>
      <c r="E719" s="92">
        <v>1714</v>
      </c>
      <c r="F719" s="366">
        <v>217</v>
      </c>
      <c r="G719" s="92">
        <v>217</v>
      </c>
      <c r="H719" s="92">
        <v>0</v>
      </c>
      <c r="I719" s="91"/>
      <c r="J719" s="92">
        <v>926</v>
      </c>
      <c r="K719" s="366">
        <v>249</v>
      </c>
      <c r="L719" s="92">
        <v>249</v>
      </c>
      <c r="M719" s="92">
        <v>0</v>
      </c>
      <c r="N719" s="91"/>
      <c r="O719" s="92">
        <v>978</v>
      </c>
      <c r="P719" s="92">
        <v>0</v>
      </c>
      <c r="Q719" s="91"/>
      <c r="R719" s="92">
        <v>1837</v>
      </c>
      <c r="S719" s="92">
        <v>1601</v>
      </c>
      <c r="T719" s="91">
        <v>0</v>
      </c>
      <c r="U719" s="92">
        <v>5455</v>
      </c>
      <c r="V719" s="92">
        <v>2067</v>
      </c>
    </row>
    <row r="720" spans="1:22">
      <c r="A720" s="93" t="s">
        <v>1117</v>
      </c>
      <c r="B720" s="17" t="str">
        <f>VLOOKUP(A720,'Planning Periods'!$E$2:$N$540,10,FALSE)</f>
        <v>12/31/2015 - 12/31/2023</v>
      </c>
      <c r="C720" s="92">
        <v>2013</v>
      </c>
      <c r="D720" s="92" t="str">
        <f t="shared" si="10"/>
        <v>Fresno 2013</v>
      </c>
      <c r="E720" s="92" t="s">
        <v>1308</v>
      </c>
      <c r="F720" s="366" t="s">
        <v>1308</v>
      </c>
      <c r="G720" s="92" t="s">
        <v>1308</v>
      </c>
      <c r="H720" s="92" t="s">
        <v>1308</v>
      </c>
      <c r="I720" s="91"/>
      <c r="J720" s="92" t="s">
        <v>1308</v>
      </c>
      <c r="K720" s="366" t="s">
        <v>1308</v>
      </c>
      <c r="L720" s="92" t="s">
        <v>1308</v>
      </c>
      <c r="M720" s="92" t="s">
        <v>1308</v>
      </c>
      <c r="N720" s="91"/>
      <c r="O720" s="92" t="s">
        <v>1308</v>
      </c>
      <c r="P720" s="92" t="s">
        <v>1308</v>
      </c>
      <c r="Q720" s="91"/>
      <c r="R720" s="92" t="s">
        <v>1308</v>
      </c>
      <c r="S720" s="92" t="s">
        <v>1308</v>
      </c>
      <c r="T720" s="91" t="s">
        <v>1308</v>
      </c>
      <c r="U720" s="92" t="s">
        <v>1308</v>
      </c>
      <c r="V720" s="92" t="s">
        <v>1308</v>
      </c>
    </row>
    <row r="721" spans="1:22">
      <c r="A721" s="93" t="s">
        <v>1117</v>
      </c>
      <c r="B721" s="17" t="str">
        <f>VLOOKUP(A721,'Planning Periods'!$E$2:$N$540,10,FALSE)</f>
        <v>12/31/2015 - 12/31/2023</v>
      </c>
      <c r="C721" s="92">
        <v>2014</v>
      </c>
      <c r="D721" s="92" t="str">
        <f t="shared" si="10"/>
        <v>Fresno 2014</v>
      </c>
      <c r="E721" s="92" t="s">
        <v>1308</v>
      </c>
      <c r="F721" s="366" t="s">
        <v>1308</v>
      </c>
      <c r="G721" s="92" t="s">
        <v>1308</v>
      </c>
      <c r="H721" s="92" t="s">
        <v>1308</v>
      </c>
      <c r="I721" s="91"/>
      <c r="J721" s="92" t="s">
        <v>1308</v>
      </c>
      <c r="K721" s="366" t="s">
        <v>1308</v>
      </c>
      <c r="L721" s="92" t="s">
        <v>1308</v>
      </c>
      <c r="M721" s="92" t="s">
        <v>1308</v>
      </c>
      <c r="N721" s="91"/>
      <c r="O721" s="92" t="s">
        <v>1308</v>
      </c>
      <c r="P721" s="92" t="s">
        <v>1308</v>
      </c>
      <c r="Q721" s="91"/>
      <c r="R721" s="92" t="s">
        <v>1308</v>
      </c>
      <c r="S721" s="92" t="s">
        <v>1308</v>
      </c>
      <c r="T721" s="91" t="s">
        <v>1308</v>
      </c>
      <c r="U721" s="92" t="s">
        <v>1308</v>
      </c>
      <c r="V721" s="92" t="s">
        <v>1308</v>
      </c>
    </row>
    <row r="722" spans="1:22">
      <c r="A722" s="93" t="s">
        <v>1117</v>
      </c>
      <c r="B722" s="17" t="str">
        <f>VLOOKUP(A722,'Planning Periods'!$E$2:$N$540,10,FALSE)</f>
        <v>12/31/2015 - 12/31/2023</v>
      </c>
      <c r="C722" s="92">
        <v>2015</v>
      </c>
      <c r="D722" s="92" t="str">
        <f t="shared" si="10"/>
        <v>Fresno 2015</v>
      </c>
      <c r="E722" s="92">
        <v>7971</v>
      </c>
      <c r="F722" s="366">
        <v>290</v>
      </c>
      <c r="G722" s="92">
        <v>290</v>
      </c>
      <c r="H722" s="92">
        <v>0</v>
      </c>
      <c r="I722" s="91"/>
      <c r="J722" s="92">
        <v>5736</v>
      </c>
      <c r="K722" s="366">
        <v>268</v>
      </c>
      <c r="L722" s="92">
        <v>268</v>
      </c>
      <c r="M722" s="92">
        <v>0</v>
      </c>
      <c r="N722" s="91"/>
      <c r="O722" s="92">
        <v>3228</v>
      </c>
      <c r="P722" s="92">
        <v>384</v>
      </c>
      <c r="Q722" s="91"/>
      <c r="R722" s="92">
        <v>10116</v>
      </c>
      <c r="S722" s="92">
        <v>2328</v>
      </c>
      <c r="T722" s="91">
        <v>0</v>
      </c>
      <c r="U722" s="92">
        <v>27051</v>
      </c>
      <c r="V722" s="92">
        <v>3270</v>
      </c>
    </row>
    <row r="723" spans="1:22">
      <c r="A723" s="93" t="s">
        <v>1117</v>
      </c>
      <c r="B723" s="17" t="str">
        <f>VLOOKUP(A723,'Planning Periods'!$E$2:$N$540,10,FALSE)</f>
        <v>12/31/2015 - 12/31/2023</v>
      </c>
      <c r="C723" s="92">
        <v>2016</v>
      </c>
      <c r="D723" s="92" t="str">
        <f t="shared" si="10"/>
        <v>Fresno 2016</v>
      </c>
      <c r="E723" s="92">
        <v>7971</v>
      </c>
      <c r="F723" s="366">
        <v>23</v>
      </c>
      <c r="G723" s="92">
        <v>23</v>
      </c>
      <c r="H723" s="92">
        <v>0</v>
      </c>
      <c r="I723" s="91"/>
      <c r="J723" s="92">
        <v>5736</v>
      </c>
      <c r="K723" s="366">
        <v>8</v>
      </c>
      <c r="L723" s="92">
        <v>8</v>
      </c>
      <c r="M723" s="92">
        <v>0</v>
      </c>
      <c r="N723" s="91"/>
      <c r="O723" s="92">
        <v>3228</v>
      </c>
      <c r="P723" s="92">
        <v>334</v>
      </c>
      <c r="Q723" s="91"/>
      <c r="R723" s="92">
        <v>10116</v>
      </c>
      <c r="S723" s="92">
        <v>923</v>
      </c>
      <c r="T723" s="91">
        <v>0</v>
      </c>
      <c r="U723" s="92">
        <v>27051</v>
      </c>
      <c r="V723" s="92">
        <v>1288</v>
      </c>
    </row>
    <row r="724" spans="1:22">
      <c r="A724" s="93" t="s">
        <v>1117</v>
      </c>
      <c r="B724" s="17" t="str">
        <f>VLOOKUP(A724,'Planning Periods'!$E$2:$N$540,10,FALSE)</f>
        <v>12/31/2015 - 12/31/2023</v>
      </c>
      <c r="C724" s="92">
        <v>2017</v>
      </c>
      <c r="D724" s="92" t="str">
        <f t="shared" si="10"/>
        <v>Fresno 2017</v>
      </c>
      <c r="E724" s="92">
        <v>7971</v>
      </c>
      <c r="F724" s="366">
        <v>0</v>
      </c>
      <c r="G724" s="92">
        <v>0</v>
      </c>
      <c r="H724" s="92">
        <v>0</v>
      </c>
      <c r="I724" s="91"/>
      <c r="J724" s="92">
        <v>5736</v>
      </c>
      <c r="K724" s="366">
        <v>4</v>
      </c>
      <c r="L724" s="92">
        <v>4</v>
      </c>
      <c r="M724" s="92">
        <v>0</v>
      </c>
      <c r="N724" s="91"/>
      <c r="O724" s="92">
        <v>3228</v>
      </c>
      <c r="P724" s="92">
        <v>787</v>
      </c>
      <c r="Q724" s="91"/>
      <c r="R724" s="92">
        <v>10116</v>
      </c>
      <c r="S724" s="92">
        <v>676</v>
      </c>
      <c r="T724" s="91">
        <v>0</v>
      </c>
      <c r="U724" s="92">
        <v>27051</v>
      </c>
      <c r="V724" s="92">
        <v>1467</v>
      </c>
    </row>
    <row r="725" spans="1:22">
      <c r="A725" s="93" t="s">
        <v>1119</v>
      </c>
      <c r="B725" s="17" t="str">
        <f>VLOOKUP(A725,'Planning Periods'!$E$2:$N$540,10,FALSE)</f>
        <v>12/31/2015 - 12/31/2023</v>
      </c>
      <c r="C725" s="92">
        <v>2013</v>
      </c>
      <c r="D725" s="92" t="str">
        <f t="shared" si="10"/>
        <v>Fresno County - Unincorporated 2013</v>
      </c>
      <c r="E725" s="92" t="s">
        <v>1308</v>
      </c>
      <c r="F725" s="366" t="s">
        <v>1308</v>
      </c>
      <c r="G725" s="92" t="s">
        <v>1308</v>
      </c>
      <c r="H725" s="92" t="s">
        <v>1308</v>
      </c>
      <c r="I725" s="91"/>
      <c r="J725" s="92" t="s">
        <v>1308</v>
      </c>
      <c r="K725" s="366" t="s">
        <v>1308</v>
      </c>
      <c r="L725" s="92" t="s">
        <v>1308</v>
      </c>
      <c r="M725" s="92" t="s">
        <v>1308</v>
      </c>
      <c r="N725" s="91"/>
      <c r="O725" s="92" t="s">
        <v>1308</v>
      </c>
      <c r="P725" s="92" t="s">
        <v>1308</v>
      </c>
      <c r="Q725" s="91"/>
      <c r="R725" s="92" t="s">
        <v>1308</v>
      </c>
      <c r="S725" s="92" t="s">
        <v>1308</v>
      </c>
      <c r="T725" s="91" t="s">
        <v>1308</v>
      </c>
      <c r="U725" s="92" t="s">
        <v>1308</v>
      </c>
      <c r="V725" s="92" t="s">
        <v>1308</v>
      </c>
    </row>
    <row r="726" spans="1:22">
      <c r="A726" s="93" t="s">
        <v>1119</v>
      </c>
      <c r="B726" s="17" t="str">
        <f>VLOOKUP(A726,'Planning Periods'!$E$2:$N$540,10,FALSE)</f>
        <v>12/31/2015 - 12/31/2023</v>
      </c>
      <c r="C726" s="92">
        <v>2014</v>
      </c>
      <c r="D726" s="92" t="str">
        <f t="shared" si="10"/>
        <v>Fresno County - Unincorporated 2014</v>
      </c>
      <c r="E726" s="92" t="s">
        <v>1308</v>
      </c>
      <c r="F726" s="366" t="s">
        <v>1308</v>
      </c>
      <c r="G726" s="92" t="s">
        <v>1308</v>
      </c>
      <c r="H726" s="92" t="s">
        <v>1308</v>
      </c>
      <c r="I726" s="91"/>
      <c r="J726" s="92" t="s">
        <v>1308</v>
      </c>
      <c r="K726" s="366" t="s">
        <v>1308</v>
      </c>
      <c r="L726" s="92" t="s">
        <v>1308</v>
      </c>
      <c r="M726" s="92" t="s">
        <v>1308</v>
      </c>
      <c r="N726" s="91"/>
      <c r="O726" s="92" t="s">
        <v>1308</v>
      </c>
      <c r="P726" s="92" t="s">
        <v>1308</v>
      </c>
      <c r="Q726" s="91"/>
      <c r="R726" s="92" t="s">
        <v>1308</v>
      </c>
      <c r="S726" s="92" t="s">
        <v>1308</v>
      </c>
      <c r="T726" s="91" t="s">
        <v>1308</v>
      </c>
      <c r="U726" s="92" t="s">
        <v>1308</v>
      </c>
      <c r="V726" s="92" t="s">
        <v>1308</v>
      </c>
    </row>
    <row r="727" spans="1:22">
      <c r="A727" s="93" t="s">
        <v>1119</v>
      </c>
      <c r="B727" s="17" t="str">
        <f>VLOOKUP(A727,'Planning Periods'!$E$2:$N$540,10,FALSE)</f>
        <v>12/31/2015 - 12/31/2023</v>
      </c>
      <c r="C727" s="92">
        <v>2015</v>
      </c>
      <c r="D727" s="92" t="str">
        <f t="shared" si="10"/>
        <v>Fresno County - Unincorporated 2015</v>
      </c>
      <c r="E727" s="92">
        <v>460</v>
      </c>
      <c r="F727" s="366">
        <v>0</v>
      </c>
      <c r="G727" s="92">
        <v>0</v>
      </c>
      <c r="H727" s="92">
        <v>0</v>
      </c>
      <c r="I727" s="91"/>
      <c r="J727" s="92">
        <v>527</v>
      </c>
      <c r="K727" s="366">
        <v>0</v>
      </c>
      <c r="L727" s="92">
        <v>0</v>
      </c>
      <c r="M727" s="92">
        <v>0</v>
      </c>
      <c r="N727" s="91"/>
      <c r="O727" s="92">
        <v>589</v>
      </c>
      <c r="P727" s="92">
        <v>102</v>
      </c>
      <c r="Q727" s="91"/>
      <c r="R727" s="92">
        <v>1146</v>
      </c>
      <c r="S727" s="92">
        <v>162</v>
      </c>
      <c r="T727" s="91">
        <v>0</v>
      </c>
      <c r="U727" s="92">
        <v>2722</v>
      </c>
      <c r="V727" s="92">
        <v>264</v>
      </c>
    </row>
    <row r="728" spans="1:22">
      <c r="A728" s="93" t="s">
        <v>1119</v>
      </c>
      <c r="B728" s="17" t="str">
        <f>VLOOKUP(A728,'Planning Periods'!$E$2:$N$540,10,FALSE)</f>
        <v>12/31/2015 - 12/31/2023</v>
      </c>
      <c r="C728" s="92">
        <v>2016</v>
      </c>
      <c r="D728" s="92" t="str">
        <f t="shared" si="10"/>
        <v>Fresno County - Unincorporated 2016</v>
      </c>
      <c r="E728" s="92">
        <v>460</v>
      </c>
      <c r="F728" s="366">
        <v>0</v>
      </c>
      <c r="G728" s="92">
        <v>0</v>
      </c>
      <c r="H728" s="92">
        <v>0</v>
      </c>
      <c r="I728" s="91"/>
      <c r="J728" s="92">
        <v>527</v>
      </c>
      <c r="K728" s="366">
        <v>0</v>
      </c>
      <c r="L728" s="92">
        <v>0</v>
      </c>
      <c r="M728" s="92">
        <v>0</v>
      </c>
      <c r="N728" s="91"/>
      <c r="O728" s="92">
        <v>589</v>
      </c>
      <c r="P728" s="92">
        <v>63</v>
      </c>
      <c r="Q728" s="91"/>
      <c r="R728" s="92">
        <v>1146</v>
      </c>
      <c r="S728" s="92">
        <v>38</v>
      </c>
      <c r="T728" s="91">
        <v>0</v>
      </c>
      <c r="U728" s="92">
        <v>2722</v>
      </c>
      <c r="V728" s="92">
        <v>101</v>
      </c>
    </row>
    <row r="729" spans="1:22">
      <c r="A729" s="93" t="s">
        <v>1119</v>
      </c>
      <c r="B729" s="17" t="str">
        <f>VLOOKUP(A729,'Planning Periods'!$E$2:$N$540,10,FALSE)</f>
        <v>12/31/2015 - 12/31/2023</v>
      </c>
      <c r="C729" s="92">
        <v>2017</v>
      </c>
      <c r="D729" s="92" t="str">
        <f t="shared" si="10"/>
        <v>Fresno County - Unincorporated 2017</v>
      </c>
      <c r="E729" s="92">
        <v>460</v>
      </c>
      <c r="F729" s="366">
        <v>0</v>
      </c>
      <c r="G729" s="92">
        <v>0</v>
      </c>
      <c r="H729" s="92">
        <v>0</v>
      </c>
      <c r="I729" s="91"/>
      <c r="J729" s="92">
        <v>527</v>
      </c>
      <c r="K729" s="366">
        <v>0</v>
      </c>
      <c r="L729" s="92">
        <v>0</v>
      </c>
      <c r="M729" s="92">
        <v>0</v>
      </c>
      <c r="N729" s="91"/>
      <c r="O729" s="92">
        <v>589</v>
      </c>
      <c r="P729" s="92">
        <v>54</v>
      </c>
      <c r="Q729" s="91"/>
      <c r="R729" s="92">
        <v>1146</v>
      </c>
      <c r="S729" s="92">
        <v>71</v>
      </c>
      <c r="T729" s="91">
        <v>0</v>
      </c>
      <c r="U729" s="92">
        <v>2722</v>
      </c>
      <c r="V729" s="92">
        <v>125</v>
      </c>
    </row>
    <row r="730" spans="1:22">
      <c r="A730" s="93" t="s">
        <v>985</v>
      </c>
      <c r="B730" s="17"/>
      <c r="C730" s="92">
        <v>2013</v>
      </c>
      <c r="D730" s="92" t="str">
        <f t="shared" si="10"/>
        <v>Fullerton 2013</v>
      </c>
      <c r="E730" s="92" t="s">
        <v>1308</v>
      </c>
      <c r="F730" s="366" t="s">
        <v>1308</v>
      </c>
      <c r="G730" s="92" t="s">
        <v>1308</v>
      </c>
      <c r="H730" s="92" t="s">
        <v>1308</v>
      </c>
      <c r="I730" s="91"/>
      <c r="J730" s="92" t="s">
        <v>1308</v>
      </c>
      <c r="K730" s="366" t="s">
        <v>1308</v>
      </c>
      <c r="L730" s="92" t="s">
        <v>1308</v>
      </c>
      <c r="M730" s="92" t="s">
        <v>1308</v>
      </c>
      <c r="N730" s="91"/>
      <c r="O730" s="92" t="s">
        <v>1308</v>
      </c>
      <c r="P730" s="92" t="s">
        <v>1308</v>
      </c>
      <c r="Q730" s="91"/>
      <c r="R730" s="92" t="s">
        <v>1308</v>
      </c>
      <c r="S730" s="92" t="s">
        <v>1308</v>
      </c>
      <c r="T730" s="91" t="s">
        <v>1308</v>
      </c>
      <c r="U730" s="92" t="s">
        <v>1308</v>
      </c>
      <c r="V730" s="92" t="s">
        <v>1308</v>
      </c>
    </row>
    <row r="731" spans="1:22">
      <c r="A731" s="93" t="s">
        <v>985</v>
      </c>
      <c r="B731" s="17" t="str">
        <f>VLOOKUP(A731,'Planning Periods'!$E$2:$N$540,10,FALSE)</f>
        <v>10/15/2021 - 10/15/2029</v>
      </c>
      <c r="C731" s="92">
        <v>2014</v>
      </c>
      <c r="D731" s="92" t="str">
        <f t="shared" si="10"/>
        <v>Fullerton 2014</v>
      </c>
      <c r="E731" s="92">
        <v>411</v>
      </c>
      <c r="F731" s="366">
        <v>8</v>
      </c>
      <c r="G731" s="92">
        <v>8</v>
      </c>
      <c r="H731" s="92">
        <v>0</v>
      </c>
      <c r="I731" s="91"/>
      <c r="J731" s="92">
        <v>299</v>
      </c>
      <c r="K731" s="366">
        <v>0</v>
      </c>
      <c r="L731" s="92">
        <v>0</v>
      </c>
      <c r="M731" s="92">
        <v>0</v>
      </c>
      <c r="N731" s="91"/>
      <c r="O731" s="92">
        <v>337</v>
      </c>
      <c r="P731" s="92">
        <v>0</v>
      </c>
      <c r="Q731" s="91"/>
      <c r="R731" s="92">
        <v>794</v>
      </c>
      <c r="S731" s="92">
        <v>72</v>
      </c>
      <c r="T731" s="91">
        <v>0</v>
      </c>
      <c r="U731" s="92">
        <v>1841</v>
      </c>
      <c r="V731" s="92">
        <v>80</v>
      </c>
    </row>
    <row r="732" spans="1:22">
      <c r="A732" s="93" t="s">
        <v>985</v>
      </c>
      <c r="B732" s="17" t="str">
        <f>VLOOKUP(A732,'Planning Periods'!$E$2:$N$540,10,FALSE)</f>
        <v>10/15/2021 - 10/15/2029</v>
      </c>
      <c r="C732" s="92">
        <v>2015</v>
      </c>
      <c r="D732" s="92" t="str">
        <f t="shared" si="10"/>
        <v>Fullerton 2015</v>
      </c>
      <c r="E732" s="92">
        <v>411</v>
      </c>
      <c r="F732" s="366">
        <v>0</v>
      </c>
      <c r="G732" s="92">
        <v>0</v>
      </c>
      <c r="H732" s="92">
        <v>0</v>
      </c>
      <c r="I732" s="91"/>
      <c r="J732" s="92">
        <v>299</v>
      </c>
      <c r="K732" s="366">
        <v>0</v>
      </c>
      <c r="L732" s="92">
        <v>0</v>
      </c>
      <c r="M732" s="92">
        <v>0</v>
      </c>
      <c r="N732" s="91"/>
      <c r="O732" s="92">
        <v>337</v>
      </c>
      <c r="P732" s="92">
        <v>0</v>
      </c>
      <c r="Q732" s="91"/>
      <c r="R732" s="92">
        <v>794</v>
      </c>
      <c r="S732" s="92">
        <v>131</v>
      </c>
      <c r="T732" s="91">
        <v>0</v>
      </c>
      <c r="U732" s="92">
        <v>1841</v>
      </c>
      <c r="V732" s="92">
        <v>131</v>
      </c>
    </row>
    <row r="733" spans="1:22">
      <c r="A733" s="93" t="s">
        <v>985</v>
      </c>
      <c r="B733" s="17" t="str">
        <f>VLOOKUP(A733,'Planning Periods'!$E$2:$N$540,10,FALSE)</f>
        <v>10/15/2021 - 10/15/2029</v>
      </c>
      <c r="C733" s="92">
        <v>2016</v>
      </c>
      <c r="D733" s="92" t="str">
        <f t="shared" si="10"/>
        <v>Fullerton 2016</v>
      </c>
      <c r="E733" s="92">
        <v>411</v>
      </c>
      <c r="F733" s="366">
        <v>191</v>
      </c>
      <c r="G733" s="92">
        <v>43</v>
      </c>
      <c r="H733" s="92">
        <v>148</v>
      </c>
      <c r="I733" s="91"/>
      <c r="J733" s="92">
        <v>299</v>
      </c>
      <c r="K733" s="366">
        <v>97</v>
      </c>
      <c r="L733" s="92">
        <v>97</v>
      </c>
      <c r="M733" s="92">
        <v>0</v>
      </c>
      <c r="N733" s="91"/>
      <c r="O733" s="92">
        <v>337</v>
      </c>
      <c r="P733" s="92">
        <v>1</v>
      </c>
      <c r="Q733" s="91"/>
      <c r="R733" s="92">
        <v>794</v>
      </c>
      <c r="S733" s="92">
        <v>236</v>
      </c>
      <c r="T733" s="91">
        <v>0</v>
      </c>
      <c r="U733" s="92">
        <v>1841</v>
      </c>
      <c r="V733" s="92">
        <v>525</v>
      </c>
    </row>
    <row r="734" spans="1:22">
      <c r="A734" s="93" t="s">
        <v>985</v>
      </c>
      <c r="B734" s="17" t="str">
        <f>VLOOKUP(A734,'Planning Periods'!$E$2:$N$540,10,FALSE)</f>
        <v>10/15/2021 - 10/15/2029</v>
      </c>
      <c r="C734" s="92">
        <v>2017</v>
      </c>
      <c r="D734" s="92" t="str">
        <f t="shared" si="10"/>
        <v>Fullerton 2017</v>
      </c>
      <c r="E734" s="92">
        <v>411</v>
      </c>
      <c r="F734" s="366">
        <v>39</v>
      </c>
      <c r="G734" s="92">
        <v>39</v>
      </c>
      <c r="H734" s="92">
        <v>0</v>
      </c>
      <c r="I734" s="91"/>
      <c r="J734" s="92">
        <v>299</v>
      </c>
      <c r="K734" s="366">
        <v>17</v>
      </c>
      <c r="L734" s="92">
        <v>17</v>
      </c>
      <c r="M734" s="92">
        <v>0</v>
      </c>
      <c r="N734" s="91"/>
      <c r="O734" s="92">
        <v>337</v>
      </c>
      <c r="P734" s="92">
        <v>2</v>
      </c>
      <c r="Q734" s="91"/>
      <c r="R734" s="92">
        <v>794</v>
      </c>
      <c r="S734" s="92">
        <v>363</v>
      </c>
      <c r="T734" s="91">
        <v>0</v>
      </c>
      <c r="U734" s="92">
        <v>1841</v>
      </c>
      <c r="V734" s="92">
        <v>421</v>
      </c>
    </row>
    <row r="735" spans="1:22">
      <c r="A735" s="93" t="s">
        <v>984</v>
      </c>
      <c r="B735" s="17" t="str">
        <f>VLOOKUP(A735,'Planning Periods'!$E$2:$N$540,10,FALSE)</f>
        <v>05/15/2021 - 05/15/2029</v>
      </c>
      <c r="C735" s="92">
        <v>2013</v>
      </c>
      <c r="D735" s="92" t="str">
        <f t="shared" si="10"/>
        <v>Galt 2013</v>
      </c>
      <c r="E735" s="92">
        <v>131</v>
      </c>
      <c r="F735" s="366">
        <v>0</v>
      </c>
      <c r="G735" s="92">
        <v>0</v>
      </c>
      <c r="H735" s="92">
        <v>0</v>
      </c>
      <c r="I735" s="91"/>
      <c r="J735" s="92">
        <v>91</v>
      </c>
      <c r="K735" s="366">
        <v>0</v>
      </c>
      <c r="L735" s="92">
        <v>0</v>
      </c>
      <c r="M735" s="92">
        <v>0</v>
      </c>
      <c r="N735" s="91"/>
      <c r="O735" s="92">
        <v>126</v>
      </c>
      <c r="P735" s="92">
        <v>0</v>
      </c>
      <c r="Q735" s="91"/>
      <c r="R735" s="92">
        <v>331</v>
      </c>
      <c r="S735" s="92">
        <v>41</v>
      </c>
      <c r="T735" s="91">
        <v>0</v>
      </c>
      <c r="U735" s="92">
        <v>679</v>
      </c>
      <c r="V735" s="92">
        <v>41</v>
      </c>
    </row>
    <row r="736" spans="1:22">
      <c r="A736" s="93" t="s">
        <v>984</v>
      </c>
      <c r="B736" s="17" t="str">
        <f>VLOOKUP(A736,'Planning Periods'!$E$2:$N$540,10,FALSE)</f>
        <v>05/15/2021 - 05/15/2029</v>
      </c>
      <c r="C736" s="92">
        <v>2014</v>
      </c>
      <c r="D736" s="92" t="str">
        <f t="shared" ref="D736:D804" si="11">CONCATENATE(A736," ",C736)</f>
        <v>Galt 2014</v>
      </c>
      <c r="E736" s="92">
        <v>131</v>
      </c>
      <c r="F736" s="366">
        <v>0</v>
      </c>
      <c r="G736" s="92">
        <v>0</v>
      </c>
      <c r="H736" s="92">
        <v>0</v>
      </c>
      <c r="I736" s="91"/>
      <c r="J736" s="92">
        <v>91</v>
      </c>
      <c r="K736" s="366">
        <v>0</v>
      </c>
      <c r="L736" s="92">
        <v>0</v>
      </c>
      <c r="M736" s="92">
        <v>0</v>
      </c>
      <c r="N736" s="91"/>
      <c r="O736" s="92">
        <v>126</v>
      </c>
      <c r="P736" s="92">
        <v>0</v>
      </c>
      <c r="Q736" s="91"/>
      <c r="R736" s="92">
        <v>331</v>
      </c>
      <c r="S736" s="92">
        <v>29</v>
      </c>
      <c r="T736" s="91">
        <v>0</v>
      </c>
      <c r="U736" s="92">
        <v>679</v>
      </c>
      <c r="V736" s="92">
        <v>29</v>
      </c>
    </row>
    <row r="737" spans="1:22">
      <c r="A737" s="93" t="s">
        <v>984</v>
      </c>
      <c r="B737" s="17" t="str">
        <f>VLOOKUP(A737,'Planning Periods'!$E$2:$N$540,10,FALSE)</f>
        <v>05/15/2021 - 05/15/2029</v>
      </c>
      <c r="C737" s="92">
        <v>2015</v>
      </c>
      <c r="D737" s="92" t="str">
        <f t="shared" si="11"/>
        <v>Galt 2015</v>
      </c>
      <c r="E737" s="92">
        <v>131</v>
      </c>
      <c r="F737" s="366">
        <v>0</v>
      </c>
      <c r="G737" s="92">
        <v>0</v>
      </c>
      <c r="H737" s="92">
        <v>0</v>
      </c>
      <c r="I737" s="91"/>
      <c r="J737" s="92">
        <v>91</v>
      </c>
      <c r="K737" s="366">
        <v>0</v>
      </c>
      <c r="L737" s="92">
        <v>0</v>
      </c>
      <c r="M737" s="92">
        <v>0</v>
      </c>
      <c r="N737" s="91"/>
      <c r="O737" s="92">
        <v>126</v>
      </c>
      <c r="P737" s="92">
        <v>0</v>
      </c>
      <c r="Q737" s="91"/>
      <c r="R737" s="92">
        <v>331</v>
      </c>
      <c r="S737" s="92">
        <v>45</v>
      </c>
      <c r="T737" s="91">
        <v>0</v>
      </c>
      <c r="U737" s="92">
        <v>679</v>
      </c>
      <c r="V737" s="92">
        <v>45</v>
      </c>
    </row>
    <row r="738" spans="1:22">
      <c r="A738" s="93" t="s">
        <v>984</v>
      </c>
      <c r="B738" s="17" t="str">
        <f>VLOOKUP(A738,'Planning Periods'!$E$2:$N$540,10,FALSE)</f>
        <v>05/15/2021 - 05/15/2029</v>
      </c>
      <c r="C738" s="92">
        <v>2016</v>
      </c>
      <c r="D738" s="92" t="str">
        <f t="shared" si="11"/>
        <v>Galt 2016</v>
      </c>
      <c r="E738" s="92">
        <v>131</v>
      </c>
      <c r="F738" s="366">
        <v>0</v>
      </c>
      <c r="G738" s="92">
        <v>0</v>
      </c>
      <c r="H738" s="92">
        <v>0</v>
      </c>
      <c r="I738" s="91"/>
      <c r="J738" s="92">
        <v>91</v>
      </c>
      <c r="K738" s="366">
        <v>0</v>
      </c>
      <c r="L738" s="92">
        <v>0</v>
      </c>
      <c r="M738" s="92">
        <v>0</v>
      </c>
      <c r="N738" s="91"/>
      <c r="O738" s="92">
        <v>126</v>
      </c>
      <c r="P738" s="92">
        <v>0</v>
      </c>
      <c r="Q738" s="91"/>
      <c r="R738" s="92">
        <v>331</v>
      </c>
      <c r="S738" s="92">
        <v>134</v>
      </c>
      <c r="T738" s="91">
        <v>0</v>
      </c>
      <c r="U738" s="92">
        <v>679</v>
      </c>
      <c r="V738" s="92">
        <v>134</v>
      </c>
    </row>
    <row r="739" spans="1:22">
      <c r="A739" s="93" t="s">
        <v>984</v>
      </c>
      <c r="B739" s="17" t="str">
        <f>VLOOKUP(A739,'Planning Periods'!$E$2:$N$540,10,FALSE)</f>
        <v>05/15/2021 - 05/15/2029</v>
      </c>
      <c r="C739" s="92">
        <v>2017</v>
      </c>
      <c r="D739" s="92" t="str">
        <f t="shared" si="11"/>
        <v>Galt 2017</v>
      </c>
      <c r="E739" s="92">
        <v>131</v>
      </c>
      <c r="F739" s="366">
        <v>0</v>
      </c>
      <c r="G739" s="92">
        <v>0</v>
      </c>
      <c r="H739" s="92">
        <v>0</v>
      </c>
      <c r="I739" s="91"/>
      <c r="J739" s="92">
        <v>91</v>
      </c>
      <c r="K739" s="366">
        <v>0</v>
      </c>
      <c r="L739" s="92">
        <v>0</v>
      </c>
      <c r="M739" s="92">
        <v>0</v>
      </c>
      <c r="N739" s="91"/>
      <c r="O739" s="92">
        <v>126</v>
      </c>
      <c r="P739" s="92">
        <v>0</v>
      </c>
      <c r="Q739" s="91"/>
      <c r="R739" s="92">
        <v>331</v>
      </c>
      <c r="S739" s="92">
        <v>71</v>
      </c>
      <c r="T739" s="91">
        <v>0</v>
      </c>
      <c r="U739" s="92">
        <v>679</v>
      </c>
      <c r="V739" s="92">
        <v>71</v>
      </c>
    </row>
    <row r="740" spans="1:22">
      <c r="A740" s="93" t="s">
        <v>988</v>
      </c>
      <c r="B740" s="17"/>
      <c r="C740" s="92">
        <v>2013</v>
      </c>
      <c r="D740" s="92" t="str">
        <f t="shared" si="11"/>
        <v>Garden Grove 2013</v>
      </c>
      <c r="E740" s="92">
        <v>164</v>
      </c>
      <c r="F740" s="366">
        <v>0</v>
      </c>
      <c r="G740" s="92">
        <v>0</v>
      </c>
      <c r="H740" s="92">
        <v>0</v>
      </c>
      <c r="I740" s="91"/>
      <c r="J740" s="92">
        <v>120</v>
      </c>
      <c r="K740" s="366">
        <v>0</v>
      </c>
      <c r="L740" s="92">
        <v>0</v>
      </c>
      <c r="M740" s="92">
        <v>0</v>
      </c>
      <c r="N740" s="91"/>
      <c r="O740" s="92">
        <v>135</v>
      </c>
      <c r="P740" s="92">
        <v>3</v>
      </c>
      <c r="Q740" s="91"/>
      <c r="R740" s="92">
        <v>328</v>
      </c>
      <c r="S740" s="92">
        <v>38</v>
      </c>
      <c r="T740" s="91">
        <v>0</v>
      </c>
      <c r="U740" s="92">
        <v>747</v>
      </c>
      <c r="V740" s="92">
        <v>41</v>
      </c>
    </row>
    <row r="741" spans="1:22">
      <c r="A741" s="93" t="s">
        <v>988</v>
      </c>
      <c r="B741" s="17" t="str">
        <f>VLOOKUP(A741,'Planning Periods'!$E$2:$N$540,10,FALSE)</f>
        <v>10/15/2021 - 10/15/2029</v>
      </c>
      <c r="C741" s="92">
        <v>2014</v>
      </c>
      <c r="D741" s="92" t="str">
        <f t="shared" si="11"/>
        <v>Garden Grove 2014</v>
      </c>
      <c r="E741" s="92">
        <v>164</v>
      </c>
      <c r="F741" s="366">
        <v>0</v>
      </c>
      <c r="G741" s="92">
        <v>0</v>
      </c>
      <c r="H741" s="92">
        <v>0</v>
      </c>
      <c r="I741" s="91"/>
      <c r="J741" s="92">
        <v>120</v>
      </c>
      <c r="K741" s="366">
        <v>14</v>
      </c>
      <c r="L741" s="92">
        <v>14</v>
      </c>
      <c r="M741" s="92">
        <v>0</v>
      </c>
      <c r="N741" s="91"/>
      <c r="O741" s="92">
        <v>135</v>
      </c>
      <c r="P741" s="92">
        <v>50</v>
      </c>
      <c r="Q741" s="91"/>
      <c r="R741" s="92">
        <v>328</v>
      </c>
      <c r="S741" s="92">
        <v>37</v>
      </c>
      <c r="T741" s="91">
        <v>0</v>
      </c>
      <c r="U741" s="92">
        <v>747</v>
      </c>
      <c r="V741" s="92">
        <v>101</v>
      </c>
    </row>
    <row r="742" spans="1:22">
      <c r="A742" s="93" t="s">
        <v>988</v>
      </c>
      <c r="B742" s="17" t="str">
        <f>VLOOKUP(A742,'Planning Periods'!$E$2:$N$540,10,FALSE)</f>
        <v>10/15/2021 - 10/15/2029</v>
      </c>
      <c r="C742" s="92">
        <v>2015</v>
      </c>
      <c r="D742" s="92" t="str">
        <f t="shared" si="11"/>
        <v>Garden Grove 2015</v>
      </c>
      <c r="E742" s="92">
        <v>164</v>
      </c>
      <c r="F742" s="366">
        <v>0</v>
      </c>
      <c r="G742" s="92">
        <v>0</v>
      </c>
      <c r="H742" s="92">
        <v>0</v>
      </c>
      <c r="I742" s="91"/>
      <c r="J742" s="92">
        <v>120</v>
      </c>
      <c r="K742" s="366">
        <v>0</v>
      </c>
      <c r="L742" s="92">
        <v>0</v>
      </c>
      <c r="M742" s="92">
        <v>0</v>
      </c>
      <c r="N742" s="91"/>
      <c r="O742" s="92">
        <v>135</v>
      </c>
      <c r="P742" s="92">
        <v>7</v>
      </c>
      <c r="Q742" s="91"/>
      <c r="R742" s="92">
        <v>328</v>
      </c>
      <c r="S742" s="92">
        <v>46</v>
      </c>
      <c r="T742" s="91">
        <v>0</v>
      </c>
      <c r="U742" s="92">
        <v>747</v>
      </c>
      <c r="V742" s="92">
        <v>53</v>
      </c>
    </row>
    <row r="743" spans="1:22">
      <c r="A743" s="93" t="s">
        <v>988</v>
      </c>
      <c r="B743" s="17" t="str">
        <f>VLOOKUP(A743,'Planning Periods'!$E$2:$N$540,10,FALSE)</f>
        <v>10/15/2021 - 10/15/2029</v>
      </c>
      <c r="C743" s="92">
        <v>2016</v>
      </c>
      <c r="D743" s="92" t="str">
        <f t="shared" si="11"/>
        <v>Garden Grove 2016</v>
      </c>
      <c r="E743" s="92">
        <v>164</v>
      </c>
      <c r="F743" s="366">
        <v>0</v>
      </c>
      <c r="G743" s="92">
        <v>0</v>
      </c>
      <c r="H743" s="92">
        <v>0</v>
      </c>
      <c r="I743" s="91"/>
      <c r="J743" s="92">
        <v>120</v>
      </c>
      <c r="K743" s="366">
        <v>0</v>
      </c>
      <c r="L743" s="92">
        <v>0</v>
      </c>
      <c r="M743" s="92">
        <v>0</v>
      </c>
      <c r="N743" s="91"/>
      <c r="O743" s="92">
        <v>135</v>
      </c>
      <c r="P743" s="92">
        <v>9</v>
      </c>
      <c r="Q743" s="91"/>
      <c r="R743" s="92">
        <v>328</v>
      </c>
      <c r="S743" s="92">
        <v>10</v>
      </c>
      <c r="T743" s="91">
        <v>0</v>
      </c>
      <c r="U743" s="92">
        <v>747</v>
      </c>
      <c r="V743" s="92">
        <v>19</v>
      </c>
    </row>
    <row r="744" spans="1:22">
      <c r="A744" s="93" t="s">
        <v>988</v>
      </c>
      <c r="B744" s="17" t="str">
        <f>VLOOKUP(A744,'Planning Periods'!$E$2:$N$540,10,FALSE)</f>
        <v>10/15/2021 - 10/15/2029</v>
      </c>
      <c r="C744" s="92">
        <v>2017</v>
      </c>
      <c r="D744" s="92" t="str">
        <f t="shared" si="11"/>
        <v>Garden Grove 2017</v>
      </c>
      <c r="E744" s="92">
        <v>164</v>
      </c>
      <c r="F744" s="366">
        <v>13</v>
      </c>
      <c r="G744" s="92">
        <v>13</v>
      </c>
      <c r="H744" s="92">
        <v>0</v>
      </c>
      <c r="I744" s="91"/>
      <c r="J744" s="92">
        <v>120</v>
      </c>
      <c r="K744" s="366">
        <v>33</v>
      </c>
      <c r="L744" s="92">
        <v>33</v>
      </c>
      <c r="M744" s="92">
        <v>0</v>
      </c>
      <c r="N744" s="91"/>
      <c r="O744" s="92">
        <v>135</v>
      </c>
      <c r="P744" s="92">
        <v>13</v>
      </c>
      <c r="Q744" s="91"/>
      <c r="R744" s="92">
        <v>328</v>
      </c>
      <c r="S744" s="92">
        <v>9</v>
      </c>
      <c r="T744" s="91">
        <v>0</v>
      </c>
      <c r="U744" s="92">
        <v>747</v>
      </c>
      <c r="V744" s="92">
        <v>68</v>
      </c>
    </row>
    <row r="745" spans="1:22">
      <c r="A745" s="93" t="s">
        <v>987</v>
      </c>
      <c r="B745" s="17"/>
      <c r="C745" s="92">
        <v>2013</v>
      </c>
      <c r="D745" s="92" t="str">
        <f t="shared" si="11"/>
        <v>Gardena 2013</v>
      </c>
      <c r="E745" s="92" t="s">
        <v>1308</v>
      </c>
      <c r="F745" s="366" t="s">
        <v>1308</v>
      </c>
      <c r="G745" s="92" t="s">
        <v>1308</v>
      </c>
      <c r="H745" s="92" t="s">
        <v>1308</v>
      </c>
      <c r="I745" s="91"/>
      <c r="J745" s="92" t="s">
        <v>1308</v>
      </c>
      <c r="K745" s="366" t="s">
        <v>1308</v>
      </c>
      <c r="L745" s="92" t="s">
        <v>1308</v>
      </c>
      <c r="M745" s="92" t="s">
        <v>1308</v>
      </c>
      <c r="N745" s="91"/>
      <c r="O745" s="92" t="s">
        <v>1308</v>
      </c>
      <c r="P745" s="92" t="s">
        <v>1308</v>
      </c>
      <c r="Q745" s="91"/>
      <c r="R745" s="92" t="s">
        <v>1308</v>
      </c>
      <c r="S745" s="92" t="s">
        <v>1308</v>
      </c>
      <c r="T745" s="91" t="s">
        <v>1308</v>
      </c>
      <c r="U745" s="92" t="s">
        <v>1308</v>
      </c>
      <c r="V745" s="92" t="s">
        <v>1308</v>
      </c>
    </row>
    <row r="746" spans="1:22">
      <c r="A746" s="93" t="s">
        <v>987</v>
      </c>
      <c r="B746" s="17" t="str">
        <f>VLOOKUP(A746,'Planning Periods'!$E$2:$N$540,10,FALSE)</f>
        <v>10/15/2021 - 10/15/2029</v>
      </c>
      <c r="C746" s="92">
        <v>2014</v>
      </c>
      <c r="D746" s="92" t="str">
        <f t="shared" si="11"/>
        <v>Gardena 2014</v>
      </c>
      <c r="E746" s="92">
        <v>98</v>
      </c>
      <c r="F746" s="366">
        <v>0</v>
      </c>
      <c r="G746" s="92">
        <v>0</v>
      </c>
      <c r="H746" s="92">
        <v>0</v>
      </c>
      <c r="I746" s="91"/>
      <c r="J746" s="92">
        <v>60</v>
      </c>
      <c r="K746" s="366">
        <v>0</v>
      </c>
      <c r="L746" s="92">
        <v>0</v>
      </c>
      <c r="M746" s="92">
        <v>0</v>
      </c>
      <c r="N746" s="91"/>
      <c r="O746" s="92">
        <v>66</v>
      </c>
      <c r="P746" s="92">
        <v>6</v>
      </c>
      <c r="Q746" s="91"/>
      <c r="R746" s="92">
        <v>173</v>
      </c>
      <c r="S746" s="92">
        <v>21</v>
      </c>
      <c r="T746" s="91">
        <v>0</v>
      </c>
      <c r="U746" s="92">
        <v>397</v>
      </c>
      <c r="V746" s="92">
        <v>27</v>
      </c>
    </row>
    <row r="747" spans="1:22">
      <c r="A747" s="93" t="s">
        <v>987</v>
      </c>
      <c r="B747" s="17" t="str">
        <f>VLOOKUP(A747,'Planning Periods'!$E$2:$N$540,10,FALSE)</f>
        <v>10/15/2021 - 10/15/2029</v>
      </c>
      <c r="C747" s="92">
        <v>2015</v>
      </c>
      <c r="D747" s="92" t="str">
        <f t="shared" si="11"/>
        <v>Gardena 2015</v>
      </c>
      <c r="E747" s="92">
        <v>98</v>
      </c>
      <c r="F747" s="366">
        <v>0</v>
      </c>
      <c r="G747" s="92">
        <v>0</v>
      </c>
      <c r="H747" s="92">
        <v>0</v>
      </c>
      <c r="I747" s="91"/>
      <c r="J747" s="92">
        <v>60</v>
      </c>
      <c r="K747" s="366">
        <v>0</v>
      </c>
      <c r="L747" s="92">
        <v>0</v>
      </c>
      <c r="M747" s="92">
        <v>0</v>
      </c>
      <c r="N747" s="91"/>
      <c r="O747" s="92">
        <v>66</v>
      </c>
      <c r="P747" s="92">
        <v>14</v>
      </c>
      <c r="Q747" s="91"/>
      <c r="R747" s="92">
        <v>173</v>
      </c>
      <c r="S747" s="92">
        <v>42</v>
      </c>
      <c r="T747" s="91">
        <v>0</v>
      </c>
      <c r="U747" s="92">
        <v>397</v>
      </c>
      <c r="V747" s="92">
        <v>56</v>
      </c>
    </row>
    <row r="748" spans="1:22">
      <c r="A748" s="93" t="s">
        <v>987</v>
      </c>
      <c r="B748" s="17" t="str">
        <f>VLOOKUP(A748,'Planning Periods'!$E$2:$N$540,10,FALSE)</f>
        <v>10/15/2021 - 10/15/2029</v>
      </c>
      <c r="C748" s="92">
        <v>2016</v>
      </c>
      <c r="D748" s="92" t="str">
        <f t="shared" si="11"/>
        <v>Gardena 2016</v>
      </c>
      <c r="E748" s="92">
        <v>98</v>
      </c>
      <c r="F748" s="366">
        <v>0</v>
      </c>
      <c r="G748" s="92">
        <v>0</v>
      </c>
      <c r="H748" s="92">
        <v>0</v>
      </c>
      <c r="I748" s="91"/>
      <c r="J748" s="92">
        <v>60</v>
      </c>
      <c r="K748" s="366">
        <v>0</v>
      </c>
      <c r="L748" s="92">
        <v>0</v>
      </c>
      <c r="M748" s="92">
        <v>0</v>
      </c>
      <c r="N748" s="91"/>
      <c r="O748" s="92">
        <v>66</v>
      </c>
      <c r="P748" s="92">
        <v>28</v>
      </c>
      <c r="Q748" s="91"/>
      <c r="R748" s="92">
        <v>173</v>
      </c>
      <c r="S748" s="92">
        <v>74</v>
      </c>
      <c r="T748" s="91">
        <v>0</v>
      </c>
      <c r="U748" s="92">
        <v>397</v>
      </c>
      <c r="V748" s="92">
        <v>102</v>
      </c>
    </row>
    <row r="749" spans="1:22">
      <c r="A749" s="93" t="s">
        <v>987</v>
      </c>
      <c r="B749" s="17" t="str">
        <f>VLOOKUP(A749,'Planning Periods'!$E$2:$N$540,10,FALSE)</f>
        <v>10/15/2021 - 10/15/2029</v>
      </c>
      <c r="C749" s="92">
        <v>2017</v>
      </c>
      <c r="D749" s="92" t="str">
        <f t="shared" si="11"/>
        <v>Gardena 2017</v>
      </c>
      <c r="E749" s="92">
        <v>98</v>
      </c>
      <c r="F749" s="366">
        <v>0</v>
      </c>
      <c r="G749" s="92">
        <v>0</v>
      </c>
      <c r="H749" s="92">
        <v>0</v>
      </c>
      <c r="I749" s="91"/>
      <c r="J749" s="92">
        <v>60</v>
      </c>
      <c r="K749" s="366">
        <v>0</v>
      </c>
      <c r="L749" s="92">
        <v>0</v>
      </c>
      <c r="M749" s="92">
        <v>0</v>
      </c>
      <c r="N749" s="91"/>
      <c r="O749" s="92">
        <v>66</v>
      </c>
      <c r="P749" s="92">
        <v>6</v>
      </c>
      <c r="Q749" s="91"/>
      <c r="R749" s="92">
        <v>173</v>
      </c>
      <c r="S749" s="92">
        <v>44</v>
      </c>
      <c r="T749" s="91">
        <v>0</v>
      </c>
      <c r="U749" s="92">
        <v>397</v>
      </c>
      <c r="V749" s="92">
        <v>50</v>
      </c>
    </row>
    <row r="750" spans="1:22">
      <c r="A750" s="93" t="s">
        <v>1115</v>
      </c>
      <c r="B750" s="17" t="str">
        <f>VLOOKUP(A750,'Planning Periods'!$E$2:$N$540,10,FALSE)</f>
        <v>01/31/2023 - 01/31/2031</v>
      </c>
      <c r="C750" s="92">
        <v>2014</v>
      </c>
      <c r="D750" s="92" t="str">
        <f t="shared" si="11"/>
        <v>Gilroy 2014</v>
      </c>
      <c r="E750" s="92" t="s">
        <v>1308</v>
      </c>
      <c r="F750" s="366" t="s">
        <v>1308</v>
      </c>
      <c r="G750" s="92" t="s">
        <v>1308</v>
      </c>
      <c r="H750" s="92" t="s">
        <v>1308</v>
      </c>
      <c r="I750" s="91"/>
      <c r="J750" s="92" t="s">
        <v>1308</v>
      </c>
      <c r="K750" s="366" t="s">
        <v>1308</v>
      </c>
      <c r="L750" s="92" t="s">
        <v>1308</v>
      </c>
      <c r="M750" s="92" t="s">
        <v>1308</v>
      </c>
      <c r="N750" s="91"/>
      <c r="O750" s="92" t="s">
        <v>1308</v>
      </c>
      <c r="P750" s="92" t="s">
        <v>1308</v>
      </c>
      <c r="Q750" s="91"/>
      <c r="R750" s="92" t="s">
        <v>1308</v>
      </c>
      <c r="S750" s="92" t="s">
        <v>1308</v>
      </c>
      <c r="T750" s="91" t="s">
        <v>1308</v>
      </c>
      <c r="U750" s="92" t="s">
        <v>1308</v>
      </c>
      <c r="V750" s="92" t="s">
        <v>1308</v>
      </c>
    </row>
    <row r="751" spans="1:22">
      <c r="A751" s="93" t="s">
        <v>1115</v>
      </c>
      <c r="B751" s="17" t="str">
        <f>VLOOKUP(A751,'Planning Periods'!$E$2:$N$540,10,FALSE)</f>
        <v>01/31/2023 - 01/31/2031</v>
      </c>
      <c r="C751" s="92">
        <v>2015</v>
      </c>
      <c r="D751" s="92" t="str">
        <f t="shared" si="11"/>
        <v>Gilroy 2015</v>
      </c>
      <c r="E751" s="92">
        <v>236</v>
      </c>
      <c r="F751" s="366">
        <v>26</v>
      </c>
      <c r="G751" s="92">
        <v>26</v>
      </c>
      <c r="H751" s="92">
        <v>0</v>
      </c>
      <c r="I751" s="91"/>
      <c r="J751" s="92">
        <v>160</v>
      </c>
      <c r="K751" s="366">
        <v>247</v>
      </c>
      <c r="L751" s="92">
        <v>247</v>
      </c>
      <c r="M751" s="92">
        <v>0</v>
      </c>
      <c r="N751" s="91"/>
      <c r="O751" s="92">
        <v>217</v>
      </c>
      <c r="P751" s="92">
        <v>14</v>
      </c>
      <c r="Q751" s="91"/>
      <c r="R751" s="92">
        <v>475</v>
      </c>
      <c r="S751" s="92">
        <v>406</v>
      </c>
      <c r="T751" s="91">
        <v>0</v>
      </c>
      <c r="U751" s="92">
        <v>1088</v>
      </c>
      <c r="V751" s="92">
        <v>693</v>
      </c>
    </row>
    <row r="752" spans="1:22">
      <c r="A752" s="93" t="s">
        <v>1115</v>
      </c>
      <c r="B752" s="17" t="str">
        <f>VLOOKUP(A752,'Planning Periods'!$E$2:$N$540,10,FALSE)</f>
        <v>01/31/2023 - 01/31/2031</v>
      </c>
      <c r="C752" s="92">
        <v>2016</v>
      </c>
      <c r="D752" s="92" t="str">
        <f t="shared" si="11"/>
        <v>Gilroy 2016</v>
      </c>
      <c r="E752" s="92">
        <v>236</v>
      </c>
      <c r="F752" s="366">
        <v>0</v>
      </c>
      <c r="G752" s="92">
        <v>0</v>
      </c>
      <c r="H752" s="92">
        <v>0</v>
      </c>
      <c r="I752" s="91"/>
      <c r="J752" s="92">
        <v>160</v>
      </c>
      <c r="K752" s="366">
        <v>0</v>
      </c>
      <c r="L752" s="92">
        <v>0</v>
      </c>
      <c r="M752" s="92">
        <v>0</v>
      </c>
      <c r="N752" s="91"/>
      <c r="O752" s="92">
        <v>217</v>
      </c>
      <c r="P752" s="92">
        <v>0</v>
      </c>
      <c r="Q752" s="91"/>
      <c r="R752" s="92">
        <v>475</v>
      </c>
      <c r="S752" s="92">
        <v>321</v>
      </c>
      <c r="T752" s="91">
        <v>0</v>
      </c>
      <c r="U752" s="92">
        <v>1088</v>
      </c>
      <c r="V752" s="92">
        <v>321</v>
      </c>
    </row>
    <row r="753" spans="1:22">
      <c r="A753" s="93" t="s">
        <v>1115</v>
      </c>
      <c r="B753" s="17" t="str">
        <f>VLOOKUP(A753,'Planning Periods'!$E$2:$N$540,10,FALSE)</f>
        <v>01/31/2023 - 01/31/2031</v>
      </c>
      <c r="C753" s="92">
        <v>2017</v>
      </c>
      <c r="D753" s="92" t="str">
        <f t="shared" si="11"/>
        <v>Gilroy 2017</v>
      </c>
      <c r="E753" s="92">
        <v>236</v>
      </c>
      <c r="F753" s="366">
        <v>0</v>
      </c>
      <c r="G753" s="92">
        <v>0</v>
      </c>
      <c r="H753" s="92">
        <v>0</v>
      </c>
      <c r="I753" s="91"/>
      <c r="J753" s="92">
        <v>160</v>
      </c>
      <c r="K753" s="366">
        <v>202</v>
      </c>
      <c r="L753" s="92">
        <v>202</v>
      </c>
      <c r="M753" s="92">
        <v>0</v>
      </c>
      <c r="N753" s="91"/>
      <c r="O753" s="92">
        <v>217</v>
      </c>
      <c r="P753" s="92">
        <v>0</v>
      </c>
      <c r="Q753" s="91"/>
      <c r="R753" s="92">
        <v>475</v>
      </c>
      <c r="S753" s="92">
        <v>243</v>
      </c>
      <c r="T753" s="91">
        <v>0</v>
      </c>
      <c r="U753" s="92">
        <v>1088</v>
      </c>
      <c r="V753" s="92">
        <v>445</v>
      </c>
    </row>
    <row r="754" spans="1:22">
      <c r="A754" s="93" t="s">
        <v>813</v>
      </c>
      <c r="B754" s="17"/>
      <c r="C754" s="92">
        <v>2013</v>
      </c>
      <c r="D754" s="92" t="str">
        <f t="shared" si="11"/>
        <v>Glendale 2013</v>
      </c>
      <c r="E754" s="92" t="s">
        <v>1308</v>
      </c>
      <c r="F754" s="366" t="s">
        <v>1308</v>
      </c>
      <c r="G754" s="92" t="s">
        <v>1308</v>
      </c>
      <c r="H754" s="92" t="s">
        <v>1308</v>
      </c>
      <c r="I754" s="91"/>
      <c r="J754" s="92" t="s">
        <v>1308</v>
      </c>
      <c r="K754" s="366" t="s">
        <v>1308</v>
      </c>
      <c r="L754" s="92" t="s">
        <v>1308</v>
      </c>
      <c r="M754" s="92" t="s">
        <v>1308</v>
      </c>
      <c r="N754" s="91"/>
      <c r="O754" s="92" t="s">
        <v>1308</v>
      </c>
      <c r="P754" s="92" t="s">
        <v>1308</v>
      </c>
      <c r="Q754" s="91"/>
      <c r="R754" s="92" t="s">
        <v>1308</v>
      </c>
      <c r="S754" s="92" t="s">
        <v>1308</v>
      </c>
      <c r="T754" s="91" t="s">
        <v>1308</v>
      </c>
      <c r="U754" s="92" t="s">
        <v>1308</v>
      </c>
      <c r="V754" s="92" t="s">
        <v>1308</v>
      </c>
    </row>
    <row r="755" spans="1:22">
      <c r="A755" s="93" t="s">
        <v>813</v>
      </c>
      <c r="B755" s="17" t="str">
        <f>VLOOKUP(A755,'Planning Periods'!$E$2:$N$540,10,FALSE)</f>
        <v>10/15/2021 - 10/15/2029</v>
      </c>
      <c r="C755" s="92">
        <v>2014</v>
      </c>
      <c r="D755" s="92" t="str">
        <f t="shared" si="11"/>
        <v>Glendale 2014</v>
      </c>
      <c r="E755" s="92">
        <v>508</v>
      </c>
      <c r="F755" s="366">
        <v>71</v>
      </c>
      <c r="G755" s="92">
        <v>71</v>
      </c>
      <c r="H755" s="92">
        <v>0</v>
      </c>
      <c r="I755" s="91"/>
      <c r="J755" s="92">
        <v>310</v>
      </c>
      <c r="K755" s="366">
        <v>48</v>
      </c>
      <c r="L755" s="92">
        <v>48</v>
      </c>
      <c r="M755" s="92">
        <v>0</v>
      </c>
      <c r="N755" s="91"/>
      <c r="O755" s="92">
        <v>337</v>
      </c>
      <c r="P755" s="92">
        <v>0</v>
      </c>
      <c r="Q755" s="91"/>
      <c r="R755" s="92">
        <v>862</v>
      </c>
      <c r="S755" s="92">
        <v>532</v>
      </c>
      <c r="T755" s="91">
        <v>0</v>
      </c>
      <c r="U755" s="92">
        <v>2017</v>
      </c>
      <c r="V755" s="92">
        <v>651</v>
      </c>
    </row>
    <row r="756" spans="1:22">
      <c r="A756" s="93" t="s">
        <v>813</v>
      </c>
      <c r="B756" s="17" t="str">
        <f>VLOOKUP(A756,'Planning Periods'!$E$2:$N$540,10,FALSE)</f>
        <v>10/15/2021 - 10/15/2029</v>
      </c>
      <c r="C756" s="92">
        <v>2015</v>
      </c>
      <c r="D756" s="92" t="str">
        <f t="shared" si="11"/>
        <v>Glendale 2015</v>
      </c>
      <c r="E756" s="92">
        <v>508</v>
      </c>
      <c r="F756" s="366">
        <v>0</v>
      </c>
      <c r="G756" s="92">
        <v>0</v>
      </c>
      <c r="H756" s="92">
        <v>0</v>
      </c>
      <c r="I756" s="91"/>
      <c r="J756" s="92">
        <v>310</v>
      </c>
      <c r="K756" s="366">
        <v>0</v>
      </c>
      <c r="L756" s="92">
        <v>0</v>
      </c>
      <c r="M756" s="92">
        <v>0</v>
      </c>
      <c r="N756" s="91"/>
      <c r="O756" s="92">
        <v>337</v>
      </c>
      <c r="P756" s="92">
        <v>1</v>
      </c>
      <c r="Q756" s="91"/>
      <c r="R756" s="92">
        <v>862</v>
      </c>
      <c r="S756" s="92">
        <v>776</v>
      </c>
      <c r="T756" s="91">
        <v>0</v>
      </c>
      <c r="U756" s="92">
        <v>2017</v>
      </c>
      <c r="V756" s="92">
        <v>777</v>
      </c>
    </row>
    <row r="757" spans="1:22">
      <c r="A757" s="93" t="s">
        <v>813</v>
      </c>
      <c r="B757" s="17" t="str">
        <f>VLOOKUP(A757,'Planning Periods'!$E$2:$N$540,10,FALSE)</f>
        <v>10/15/2021 - 10/15/2029</v>
      </c>
      <c r="C757" s="92">
        <v>2016</v>
      </c>
      <c r="D757" s="92" t="str">
        <f t="shared" si="11"/>
        <v>Glendale 2016</v>
      </c>
      <c r="E757" s="92">
        <v>508</v>
      </c>
      <c r="F757" s="366">
        <v>12</v>
      </c>
      <c r="G757" s="92">
        <v>12</v>
      </c>
      <c r="H757" s="92">
        <v>0</v>
      </c>
      <c r="I757" s="91"/>
      <c r="J757" s="92">
        <v>310</v>
      </c>
      <c r="K757" s="366">
        <v>12</v>
      </c>
      <c r="L757" s="92">
        <v>12</v>
      </c>
      <c r="M757" s="92">
        <v>0</v>
      </c>
      <c r="N757" s="91"/>
      <c r="O757" s="92">
        <v>337</v>
      </c>
      <c r="P757" s="92">
        <v>0</v>
      </c>
      <c r="Q757" s="91"/>
      <c r="R757" s="92">
        <v>862</v>
      </c>
      <c r="S757" s="92">
        <v>1187</v>
      </c>
      <c r="T757" s="91">
        <v>0</v>
      </c>
      <c r="U757" s="92">
        <v>2017</v>
      </c>
      <c r="V757" s="92">
        <v>1211</v>
      </c>
    </row>
    <row r="758" spans="1:22">
      <c r="A758" s="93" t="s">
        <v>813</v>
      </c>
      <c r="B758" s="17" t="str">
        <f>VLOOKUP(A758,'Planning Periods'!$E$2:$N$540,10,FALSE)</f>
        <v>10/15/2021 - 10/15/2029</v>
      </c>
      <c r="C758" s="92">
        <v>2017</v>
      </c>
      <c r="D758" s="92" t="str">
        <f t="shared" si="11"/>
        <v>Glendale 2017</v>
      </c>
      <c r="E758" s="92">
        <v>508</v>
      </c>
      <c r="F758" s="366">
        <v>5</v>
      </c>
      <c r="G758" s="92">
        <v>5</v>
      </c>
      <c r="H758" s="92">
        <v>0</v>
      </c>
      <c r="I758" s="91"/>
      <c r="J758" s="92">
        <v>310</v>
      </c>
      <c r="K758" s="366">
        <v>37</v>
      </c>
      <c r="L758" s="92">
        <v>37</v>
      </c>
      <c r="M758" s="92">
        <v>0</v>
      </c>
      <c r="N758" s="91"/>
      <c r="O758" s="92">
        <v>337</v>
      </c>
      <c r="P758" s="92">
        <v>0</v>
      </c>
      <c r="Q758" s="91"/>
      <c r="R758" s="92">
        <v>862</v>
      </c>
      <c r="S758" s="92">
        <v>610</v>
      </c>
      <c r="T758" s="91">
        <v>0</v>
      </c>
      <c r="U758" s="92">
        <v>2017</v>
      </c>
      <c r="V758" s="92">
        <v>652</v>
      </c>
    </row>
    <row r="759" spans="1:22">
      <c r="A759" s="93" t="s">
        <v>978</v>
      </c>
      <c r="B759" s="17"/>
      <c r="C759" s="92">
        <v>2013</v>
      </c>
      <c r="D759" s="92" t="str">
        <f t="shared" si="11"/>
        <v>Glendora 2013</v>
      </c>
      <c r="E759" s="92" t="s">
        <v>1308</v>
      </c>
      <c r="F759" s="366" t="s">
        <v>1308</v>
      </c>
      <c r="G759" s="92" t="s">
        <v>1308</v>
      </c>
      <c r="H759" s="92" t="s">
        <v>1308</v>
      </c>
      <c r="I759" s="91"/>
      <c r="J759" s="92" t="s">
        <v>1308</v>
      </c>
      <c r="K759" s="366" t="s">
        <v>1308</v>
      </c>
      <c r="L759" s="92" t="s">
        <v>1308</v>
      </c>
      <c r="M759" s="92" t="s">
        <v>1308</v>
      </c>
      <c r="N759" s="91"/>
      <c r="O759" s="92" t="s">
        <v>1308</v>
      </c>
      <c r="P759" s="92" t="s">
        <v>1308</v>
      </c>
      <c r="Q759" s="91"/>
      <c r="R759" s="92" t="s">
        <v>1308</v>
      </c>
      <c r="S759" s="92" t="s">
        <v>1308</v>
      </c>
      <c r="T759" s="91" t="s">
        <v>1308</v>
      </c>
      <c r="U759" s="92" t="s">
        <v>1308</v>
      </c>
      <c r="V759" s="92" t="s">
        <v>1308</v>
      </c>
    </row>
    <row r="760" spans="1:22">
      <c r="A760" s="93" t="s">
        <v>978</v>
      </c>
      <c r="B760" s="17" t="str">
        <f>VLOOKUP(A760,'Planning Periods'!$E$2:$N$540,10,FALSE)</f>
        <v>10/15/2021 - 10/15/2029</v>
      </c>
      <c r="C760" s="92">
        <v>2014</v>
      </c>
      <c r="D760" s="92" t="str">
        <f t="shared" si="11"/>
        <v>Glendora 2014</v>
      </c>
      <c r="E760" s="92">
        <v>171</v>
      </c>
      <c r="F760" s="366">
        <v>0</v>
      </c>
      <c r="G760" s="92">
        <v>0</v>
      </c>
      <c r="H760" s="92">
        <v>0</v>
      </c>
      <c r="I760" s="91"/>
      <c r="J760" s="92">
        <v>100</v>
      </c>
      <c r="K760" s="366">
        <v>0</v>
      </c>
      <c r="L760" s="92">
        <v>0</v>
      </c>
      <c r="M760" s="92">
        <v>0</v>
      </c>
      <c r="N760" s="91"/>
      <c r="O760" s="92">
        <v>108</v>
      </c>
      <c r="P760" s="92">
        <v>0</v>
      </c>
      <c r="Q760" s="91"/>
      <c r="R760" s="92">
        <v>267</v>
      </c>
      <c r="S760" s="92">
        <v>48</v>
      </c>
      <c r="T760" s="91">
        <v>0</v>
      </c>
      <c r="U760" s="92">
        <v>646</v>
      </c>
      <c r="V760" s="92">
        <v>48</v>
      </c>
    </row>
    <row r="761" spans="1:22">
      <c r="A761" s="93" t="s">
        <v>978</v>
      </c>
      <c r="B761" s="17" t="str">
        <f>VLOOKUP(A761,'Planning Periods'!$E$2:$N$540,10,FALSE)</f>
        <v>10/15/2021 - 10/15/2029</v>
      </c>
      <c r="C761" s="92">
        <v>2015</v>
      </c>
      <c r="D761" s="92" t="str">
        <f t="shared" si="11"/>
        <v>Glendora 2015</v>
      </c>
      <c r="E761" s="92">
        <v>171</v>
      </c>
      <c r="F761" s="366">
        <v>0</v>
      </c>
      <c r="G761" s="92">
        <v>0</v>
      </c>
      <c r="H761" s="92">
        <v>0</v>
      </c>
      <c r="I761" s="91"/>
      <c r="J761" s="92">
        <v>100</v>
      </c>
      <c r="K761" s="366">
        <v>0</v>
      </c>
      <c r="L761" s="92">
        <v>0</v>
      </c>
      <c r="M761" s="92">
        <v>0</v>
      </c>
      <c r="N761" s="91"/>
      <c r="O761" s="92">
        <v>108</v>
      </c>
      <c r="P761" s="92">
        <v>0</v>
      </c>
      <c r="Q761" s="91"/>
      <c r="R761" s="92">
        <v>267</v>
      </c>
      <c r="S761" s="92">
        <v>22</v>
      </c>
      <c r="T761" s="91">
        <v>0</v>
      </c>
      <c r="U761" s="92">
        <v>646</v>
      </c>
      <c r="V761" s="92">
        <v>22</v>
      </c>
    </row>
    <row r="762" spans="1:22">
      <c r="A762" s="93" t="s">
        <v>978</v>
      </c>
      <c r="B762" s="17" t="str">
        <f>VLOOKUP(A762,'Planning Periods'!$E$2:$N$540,10,FALSE)</f>
        <v>10/15/2021 - 10/15/2029</v>
      </c>
      <c r="C762" s="92">
        <v>2016</v>
      </c>
      <c r="D762" s="92" t="str">
        <f t="shared" si="11"/>
        <v>Glendora 2016</v>
      </c>
      <c r="E762" s="92">
        <v>171</v>
      </c>
      <c r="F762" s="366">
        <v>0</v>
      </c>
      <c r="G762" s="92">
        <v>0</v>
      </c>
      <c r="H762" s="92">
        <v>0</v>
      </c>
      <c r="I762" s="91"/>
      <c r="J762" s="92">
        <v>100</v>
      </c>
      <c r="K762" s="366">
        <v>0</v>
      </c>
      <c r="L762" s="92">
        <v>0</v>
      </c>
      <c r="M762" s="92">
        <v>0</v>
      </c>
      <c r="N762" s="91"/>
      <c r="O762" s="92">
        <v>108</v>
      </c>
      <c r="P762" s="92">
        <v>0</v>
      </c>
      <c r="Q762" s="91"/>
      <c r="R762" s="92">
        <v>267</v>
      </c>
      <c r="S762" s="92">
        <v>329</v>
      </c>
      <c r="T762" s="91">
        <v>0</v>
      </c>
      <c r="U762" s="92">
        <v>646</v>
      </c>
      <c r="V762" s="92">
        <v>329</v>
      </c>
    </row>
    <row r="763" spans="1:22">
      <c r="A763" s="93" t="s">
        <v>978</v>
      </c>
      <c r="B763" s="17" t="str">
        <f>VLOOKUP(A763,'Planning Periods'!$E$2:$N$540,10,FALSE)</f>
        <v>10/15/2021 - 10/15/2029</v>
      </c>
      <c r="C763" s="92">
        <v>2017</v>
      </c>
      <c r="D763" s="92" t="str">
        <f t="shared" si="11"/>
        <v>Glendora 2017</v>
      </c>
      <c r="E763" s="92">
        <v>171</v>
      </c>
      <c r="F763" s="366">
        <v>0</v>
      </c>
      <c r="G763" s="92">
        <v>0</v>
      </c>
      <c r="H763" s="92">
        <v>0</v>
      </c>
      <c r="I763" s="91"/>
      <c r="J763" s="92">
        <v>100</v>
      </c>
      <c r="K763" s="366">
        <v>0</v>
      </c>
      <c r="L763" s="92">
        <v>0</v>
      </c>
      <c r="M763" s="92">
        <v>0</v>
      </c>
      <c r="N763" s="91"/>
      <c r="O763" s="92">
        <v>108</v>
      </c>
      <c r="P763" s="92">
        <v>0</v>
      </c>
      <c r="Q763" s="91"/>
      <c r="R763" s="92">
        <v>267</v>
      </c>
      <c r="S763" s="92">
        <v>84</v>
      </c>
      <c r="T763" s="91">
        <v>0</v>
      </c>
      <c r="U763" s="92">
        <v>646</v>
      </c>
      <c r="V763" s="92">
        <v>84</v>
      </c>
    </row>
    <row r="764" spans="1:22">
      <c r="A764" s="93" t="s">
        <v>976</v>
      </c>
      <c r="B764" s="17" t="str">
        <f>VLOOKUP(A764,'Planning Periods'!$E$2:$N$540,10,FALSE)</f>
        <v>11/30/2021 - 11/30/2029</v>
      </c>
      <c r="C764" s="92">
        <v>2014</v>
      </c>
      <c r="D764" s="92" t="str">
        <f t="shared" si="11"/>
        <v>Glenn County - Unincorporated 2014</v>
      </c>
      <c r="E764" s="92">
        <v>25</v>
      </c>
      <c r="F764" s="366">
        <v>1</v>
      </c>
      <c r="G764" s="92">
        <v>1</v>
      </c>
      <c r="H764" s="92">
        <v>0</v>
      </c>
      <c r="I764" s="91"/>
      <c r="J764" s="92">
        <v>19</v>
      </c>
      <c r="K764" s="366">
        <v>3</v>
      </c>
      <c r="L764" s="92">
        <v>2</v>
      </c>
      <c r="M764" s="92">
        <v>1</v>
      </c>
      <c r="N764" s="91"/>
      <c r="O764" s="92">
        <v>25</v>
      </c>
      <c r="P764" s="92">
        <v>1</v>
      </c>
      <c r="Q764" s="91"/>
      <c r="R764" s="92">
        <v>48</v>
      </c>
      <c r="S764" s="92">
        <v>4</v>
      </c>
      <c r="T764" s="91">
        <v>1</v>
      </c>
      <c r="U764" s="92">
        <v>117</v>
      </c>
      <c r="V764" s="92">
        <v>9</v>
      </c>
    </row>
    <row r="765" spans="1:22">
      <c r="A765" s="93" t="s">
        <v>976</v>
      </c>
      <c r="B765" s="17" t="str">
        <f>VLOOKUP(A765,'Planning Periods'!$E$2:$N$540,10,FALSE)</f>
        <v>11/30/2021 - 11/30/2029</v>
      </c>
      <c r="C765" s="92">
        <v>2015</v>
      </c>
      <c r="D765" s="92" t="str">
        <f t="shared" si="11"/>
        <v>Glenn County - Unincorporated 2015</v>
      </c>
      <c r="E765" s="92">
        <v>25</v>
      </c>
      <c r="F765" s="366">
        <v>4</v>
      </c>
      <c r="G765" s="92">
        <v>4</v>
      </c>
      <c r="H765" s="92">
        <v>0</v>
      </c>
      <c r="I765" s="91"/>
      <c r="J765" s="92">
        <v>19</v>
      </c>
      <c r="K765" s="366">
        <v>1</v>
      </c>
      <c r="L765" s="92">
        <v>0</v>
      </c>
      <c r="M765" s="92">
        <v>1</v>
      </c>
      <c r="N765" s="91"/>
      <c r="O765" s="92">
        <v>25</v>
      </c>
      <c r="P765" s="92">
        <v>1</v>
      </c>
      <c r="Q765" s="91"/>
      <c r="R765" s="92">
        <v>48</v>
      </c>
      <c r="S765" s="92">
        <v>6</v>
      </c>
      <c r="T765" s="91">
        <v>1</v>
      </c>
      <c r="U765" s="92">
        <v>117</v>
      </c>
      <c r="V765" s="92">
        <v>12</v>
      </c>
    </row>
    <row r="766" spans="1:22">
      <c r="A766" s="93" t="s">
        <v>976</v>
      </c>
      <c r="B766" s="17" t="str">
        <f>VLOOKUP(A766,'Planning Periods'!$E$2:$N$540,10,FALSE)</f>
        <v>11/30/2021 - 11/30/2029</v>
      </c>
      <c r="C766" s="92">
        <v>2016</v>
      </c>
      <c r="D766" s="92" t="str">
        <f t="shared" si="11"/>
        <v>Glenn County - Unincorporated 2016</v>
      </c>
      <c r="E766" s="92">
        <v>25</v>
      </c>
      <c r="F766" s="366">
        <v>1</v>
      </c>
      <c r="G766" s="92">
        <v>1</v>
      </c>
      <c r="H766" s="92">
        <v>0</v>
      </c>
      <c r="I766" s="91"/>
      <c r="J766" s="92">
        <v>19</v>
      </c>
      <c r="K766" s="366">
        <v>3</v>
      </c>
      <c r="L766" s="92">
        <v>0</v>
      </c>
      <c r="M766" s="92">
        <v>3</v>
      </c>
      <c r="N766" s="91"/>
      <c r="O766" s="92">
        <v>25</v>
      </c>
      <c r="P766" s="92">
        <v>2</v>
      </c>
      <c r="Q766" s="91"/>
      <c r="R766" s="92">
        <v>48</v>
      </c>
      <c r="S766" s="92">
        <v>7</v>
      </c>
      <c r="T766" s="91">
        <v>3</v>
      </c>
      <c r="U766" s="92">
        <v>117</v>
      </c>
      <c r="V766" s="92">
        <v>13</v>
      </c>
    </row>
    <row r="767" spans="1:22">
      <c r="A767" s="93" t="s">
        <v>976</v>
      </c>
      <c r="B767" s="17" t="str">
        <f>VLOOKUP(A767,'Planning Periods'!$E$2:$N$540,10,FALSE)</f>
        <v>11/30/2021 - 11/30/2029</v>
      </c>
      <c r="C767" s="92">
        <v>2017</v>
      </c>
      <c r="D767" s="92" t="str">
        <f t="shared" si="11"/>
        <v>Glenn County - Unincorporated 2017</v>
      </c>
      <c r="E767" s="92">
        <v>25</v>
      </c>
      <c r="F767" s="366">
        <v>4</v>
      </c>
      <c r="G767" s="92">
        <v>0</v>
      </c>
      <c r="H767" s="92">
        <v>4</v>
      </c>
      <c r="I767" s="91"/>
      <c r="J767" s="92">
        <v>19</v>
      </c>
      <c r="K767" s="366">
        <v>3</v>
      </c>
      <c r="L767" s="92">
        <v>0</v>
      </c>
      <c r="M767" s="92">
        <v>3</v>
      </c>
      <c r="N767" s="91"/>
      <c r="O767" s="92">
        <v>25</v>
      </c>
      <c r="P767" s="92">
        <v>5</v>
      </c>
      <c r="Q767" s="91"/>
      <c r="R767" s="92">
        <v>48</v>
      </c>
      <c r="S767" s="92">
        <v>13</v>
      </c>
      <c r="T767" s="91">
        <v>3</v>
      </c>
      <c r="U767" s="92">
        <v>117</v>
      </c>
      <c r="V767" s="92">
        <v>25</v>
      </c>
    </row>
    <row r="768" spans="1:22">
      <c r="A768" s="93" t="s">
        <v>767</v>
      </c>
      <c r="B768" s="17" t="str">
        <f>VLOOKUP(A768,'Planning Periods'!$E$2:$N$540,10,FALSE)</f>
        <v>02/15/2023 - 02/15/2031</v>
      </c>
      <c r="C768" s="92">
        <v>2014</v>
      </c>
      <c r="D768" s="92" t="str">
        <f t="shared" si="11"/>
        <v>Goleta 2014</v>
      </c>
      <c r="E768" s="92">
        <v>235</v>
      </c>
      <c r="F768" s="366">
        <v>0</v>
      </c>
      <c r="G768" s="92">
        <v>0</v>
      </c>
      <c r="H768" s="92">
        <v>0</v>
      </c>
      <c r="I768" s="91"/>
      <c r="J768" s="92">
        <v>157</v>
      </c>
      <c r="K768" s="366">
        <v>0</v>
      </c>
      <c r="L768" s="92">
        <v>0</v>
      </c>
      <c r="M768" s="92">
        <v>0</v>
      </c>
      <c r="N768" s="91"/>
      <c r="O768" s="92">
        <v>174</v>
      </c>
      <c r="P768" s="92">
        <v>0</v>
      </c>
      <c r="Q768" s="91"/>
      <c r="R768" s="92">
        <v>413</v>
      </c>
      <c r="S768" s="92">
        <v>132</v>
      </c>
      <c r="T768" s="91">
        <v>0</v>
      </c>
      <c r="U768" s="92">
        <v>979</v>
      </c>
      <c r="V768" s="92">
        <v>132</v>
      </c>
    </row>
    <row r="769" spans="1:22">
      <c r="A769" s="93" t="s">
        <v>767</v>
      </c>
      <c r="B769" s="17" t="str">
        <f>VLOOKUP(A769,'Planning Periods'!$E$2:$N$540,10,FALSE)</f>
        <v>02/15/2023 - 02/15/2031</v>
      </c>
      <c r="C769" s="92">
        <v>2015</v>
      </c>
      <c r="D769" s="92" t="str">
        <f t="shared" si="11"/>
        <v>Goleta 2015</v>
      </c>
      <c r="E769" s="92">
        <v>235</v>
      </c>
      <c r="F769" s="366">
        <v>0</v>
      </c>
      <c r="G769" s="92">
        <v>0</v>
      </c>
      <c r="H769" s="92">
        <v>0</v>
      </c>
      <c r="I769" s="91"/>
      <c r="J769" s="92">
        <v>157</v>
      </c>
      <c r="K769" s="366">
        <v>0</v>
      </c>
      <c r="L769" s="92">
        <v>0</v>
      </c>
      <c r="M769" s="92">
        <v>0</v>
      </c>
      <c r="N769" s="91"/>
      <c r="O769" s="92">
        <v>174</v>
      </c>
      <c r="P769" s="92">
        <v>5</v>
      </c>
      <c r="Q769" s="91"/>
      <c r="R769" s="92">
        <v>413</v>
      </c>
      <c r="S769" s="92">
        <v>197</v>
      </c>
      <c r="T769" s="91">
        <v>0</v>
      </c>
      <c r="U769" s="92">
        <v>979</v>
      </c>
      <c r="V769" s="92">
        <v>202</v>
      </c>
    </row>
    <row r="770" spans="1:22">
      <c r="A770" s="93" t="s">
        <v>767</v>
      </c>
      <c r="B770" s="17" t="str">
        <f>VLOOKUP(A770,'Planning Periods'!$E$2:$N$540,10,FALSE)</f>
        <v>02/15/2023 - 02/15/2031</v>
      </c>
      <c r="C770" s="92">
        <v>2016</v>
      </c>
      <c r="D770" s="92" t="str">
        <f t="shared" si="11"/>
        <v>Goleta 2016</v>
      </c>
      <c r="E770" s="92">
        <v>235</v>
      </c>
      <c r="F770" s="366">
        <v>0</v>
      </c>
      <c r="G770" s="92">
        <v>0</v>
      </c>
      <c r="H770" s="92">
        <v>0</v>
      </c>
      <c r="I770" s="91"/>
      <c r="J770" s="92">
        <v>157</v>
      </c>
      <c r="K770" s="366">
        <v>0</v>
      </c>
      <c r="L770" s="92">
        <v>0</v>
      </c>
      <c r="M770" s="92">
        <v>0</v>
      </c>
      <c r="N770" s="91"/>
      <c r="O770" s="92">
        <v>174</v>
      </c>
      <c r="P770" s="92">
        <v>0</v>
      </c>
      <c r="Q770" s="91"/>
      <c r="R770" s="92">
        <v>413</v>
      </c>
      <c r="S770" s="92">
        <v>135</v>
      </c>
      <c r="T770" s="91">
        <v>0</v>
      </c>
      <c r="U770" s="92">
        <v>979</v>
      </c>
      <c r="V770" s="92">
        <v>135</v>
      </c>
    </row>
    <row r="771" spans="1:22">
      <c r="A771" s="93" t="s">
        <v>767</v>
      </c>
      <c r="B771" s="17" t="str">
        <f>VLOOKUP(A771,'Planning Periods'!$E$2:$N$540,10,FALSE)</f>
        <v>02/15/2023 - 02/15/2031</v>
      </c>
      <c r="C771" s="92">
        <v>2017</v>
      </c>
      <c r="D771" s="92" t="str">
        <f t="shared" si="11"/>
        <v>Goleta 2017</v>
      </c>
      <c r="E771" s="92">
        <v>235</v>
      </c>
      <c r="F771" s="366">
        <v>0</v>
      </c>
      <c r="G771" s="92">
        <v>0</v>
      </c>
      <c r="H771" s="92">
        <v>0</v>
      </c>
      <c r="I771" s="91"/>
      <c r="J771" s="92">
        <v>157</v>
      </c>
      <c r="K771" s="366">
        <v>0</v>
      </c>
      <c r="L771" s="92">
        <v>0</v>
      </c>
      <c r="M771" s="92">
        <v>0</v>
      </c>
      <c r="N771" s="91"/>
      <c r="O771" s="92">
        <v>174</v>
      </c>
      <c r="P771" s="92">
        <v>0</v>
      </c>
      <c r="Q771" s="91"/>
      <c r="R771" s="92">
        <v>413</v>
      </c>
      <c r="S771" s="92">
        <v>100</v>
      </c>
      <c r="T771" s="91">
        <v>0</v>
      </c>
      <c r="U771" s="92">
        <v>979</v>
      </c>
      <c r="V771" s="92">
        <v>100</v>
      </c>
    </row>
    <row r="772" spans="1:22">
      <c r="A772" t="s">
        <v>1270</v>
      </c>
      <c r="B772" s="17" t="str">
        <f>VLOOKUP(A772,'Planning Periods'!$E$2:$N$540,10,FALSE)</f>
        <v>12/31/2015 - 12/31/2023</v>
      </c>
      <c r="C772" s="92">
        <v>2014</v>
      </c>
      <c r="D772" s="92" t="str">
        <f t="shared" si="11"/>
        <v>Gonzales 2014</v>
      </c>
      <c r="E772" s="366" t="s">
        <v>1308</v>
      </c>
      <c r="F772" s="366" t="s">
        <v>1308</v>
      </c>
      <c r="G772" s="366" t="s">
        <v>1308</v>
      </c>
      <c r="H772" s="366" t="s">
        <v>1308</v>
      </c>
      <c r="I772" s="366">
        <v>0</v>
      </c>
      <c r="J772" s="366" t="s">
        <v>1308</v>
      </c>
      <c r="K772" s="366" t="s">
        <v>1308</v>
      </c>
      <c r="L772" s="366" t="s">
        <v>1308</v>
      </c>
      <c r="M772" s="366" t="s">
        <v>1308</v>
      </c>
      <c r="N772" s="366">
        <v>0</v>
      </c>
      <c r="O772" s="366" t="s">
        <v>1308</v>
      </c>
      <c r="P772" s="366" t="s">
        <v>1308</v>
      </c>
      <c r="Q772" s="366"/>
      <c r="R772" s="366" t="s">
        <v>1308</v>
      </c>
      <c r="S772" s="366" t="s">
        <v>1308</v>
      </c>
      <c r="T772" s="366" t="s">
        <v>1308</v>
      </c>
      <c r="U772" s="366" t="s">
        <v>1308</v>
      </c>
      <c r="V772" s="366" t="s">
        <v>1308</v>
      </c>
    </row>
    <row r="773" spans="1:22">
      <c r="A773" t="s">
        <v>1270</v>
      </c>
      <c r="B773" s="17" t="str">
        <f>VLOOKUP(A773,'Planning Periods'!$E$2:$N$540,10,FALSE)</f>
        <v>12/31/2015 - 12/31/2023</v>
      </c>
      <c r="C773" s="92">
        <v>2015</v>
      </c>
      <c r="D773" s="92" t="str">
        <f t="shared" si="11"/>
        <v>Gonzales 2015</v>
      </c>
      <c r="E773">
        <v>71</v>
      </c>
      <c r="F773">
        <v>0</v>
      </c>
      <c r="G773">
        <v>0</v>
      </c>
      <c r="H773">
        <v>0</v>
      </c>
      <c r="J773">
        <v>46</v>
      </c>
      <c r="K773">
        <v>0</v>
      </c>
      <c r="L773">
        <v>0</v>
      </c>
      <c r="M773">
        <v>0</v>
      </c>
      <c r="O773">
        <v>53</v>
      </c>
      <c r="P773">
        <v>0</v>
      </c>
      <c r="R773">
        <v>123</v>
      </c>
      <c r="S773">
        <v>0</v>
      </c>
      <c r="T773">
        <v>0</v>
      </c>
      <c r="U773">
        <v>293</v>
      </c>
      <c r="V773">
        <v>0</v>
      </c>
    </row>
    <row r="774" spans="1:22">
      <c r="A774" t="s">
        <v>1270</v>
      </c>
      <c r="B774" s="17" t="str">
        <f>VLOOKUP(A774,'Planning Periods'!$E$2:$N$540,10,FALSE)</f>
        <v>12/31/2015 - 12/31/2023</v>
      </c>
      <c r="C774" s="92">
        <v>2016</v>
      </c>
      <c r="D774" s="92" t="str">
        <f t="shared" si="11"/>
        <v>Gonzales 2016</v>
      </c>
      <c r="E774" t="s">
        <v>1308</v>
      </c>
      <c r="F774" t="s">
        <v>1308</v>
      </c>
      <c r="G774" t="s">
        <v>1308</v>
      </c>
      <c r="H774" t="s">
        <v>1308</v>
      </c>
      <c r="J774" t="s">
        <v>1308</v>
      </c>
      <c r="K774" t="s">
        <v>1308</v>
      </c>
      <c r="L774" t="s">
        <v>1308</v>
      </c>
      <c r="M774" t="s">
        <v>1308</v>
      </c>
      <c r="O774" t="s">
        <v>1308</v>
      </c>
      <c r="P774" t="s">
        <v>1308</v>
      </c>
      <c r="R774" t="s">
        <v>1308</v>
      </c>
      <c r="S774" t="s">
        <v>1308</v>
      </c>
      <c r="T774" t="s">
        <v>1308</v>
      </c>
      <c r="U774" t="s">
        <v>1308</v>
      </c>
      <c r="V774" t="s">
        <v>1308</v>
      </c>
    </row>
    <row r="775" spans="1:22">
      <c r="A775" t="s">
        <v>1270</v>
      </c>
      <c r="B775" s="17" t="str">
        <f>VLOOKUP(A775,'Planning Periods'!$E$2:$N$540,10,FALSE)</f>
        <v>12/31/2015 - 12/31/2023</v>
      </c>
      <c r="C775" s="92">
        <v>2017</v>
      </c>
      <c r="D775" s="92" t="str">
        <f t="shared" si="11"/>
        <v>Gonzales 2017</v>
      </c>
      <c r="E775" t="s">
        <v>1308</v>
      </c>
      <c r="F775" t="s">
        <v>1308</v>
      </c>
      <c r="G775" t="s">
        <v>1308</v>
      </c>
      <c r="H775" t="s">
        <v>1308</v>
      </c>
      <c r="J775" t="s">
        <v>1308</v>
      </c>
      <c r="K775" t="s">
        <v>1308</v>
      </c>
      <c r="L775" t="s">
        <v>1308</v>
      </c>
      <c r="M775" t="s">
        <v>1308</v>
      </c>
      <c r="O775" t="s">
        <v>1308</v>
      </c>
      <c r="P775" t="s">
        <v>1308</v>
      </c>
      <c r="R775" t="s">
        <v>1308</v>
      </c>
      <c r="S775" t="s">
        <v>1308</v>
      </c>
      <c r="T775" t="s">
        <v>1308</v>
      </c>
      <c r="U775" t="s">
        <v>1308</v>
      </c>
      <c r="V775" t="s">
        <v>1308</v>
      </c>
    </row>
    <row r="776" spans="1:22">
      <c r="A776" s="93" t="s">
        <v>983</v>
      </c>
      <c r="B776" s="17"/>
      <c r="C776" s="92">
        <v>2013</v>
      </c>
      <c r="D776" s="92" t="str">
        <f t="shared" si="11"/>
        <v>Grand Terrace 2013</v>
      </c>
      <c r="E776" t="s">
        <v>1308</v>
      </c>
      <c r="F776" t="s">
        <v>1308</v>
      </c>
      <c r="G776" t="s">
        <v>1308</v>
      </c>
      <c r="H776" t="s">
        <v>1308</v>
      </c>
      <c r="J776" t="s">
        <v>1308</v>
      </c>
      <c r="K776" t="s">
        <v>1308</v>
      </c>
      <c r="L776" t="s">
        <v>1308</v>
      </c>
      <c r="M776" t="s">
        <v>1308</v>
      </c>
      <c r="O776" t="s">
        <v>1308</v>
      </c>
      <c r="P776" t="s">
        <v>1308</v>
      </c>
      <c r="R776" t="s">
        <v>1308</v>
      </c>
      <c r="S776" t="s">
        <v>1308</v>
      </c>
      <c r="T776" t="s">
        <v>1308</v>
      </c>
      <c r="U776" t="s">
        <v>1308</v>
      </c>
      <c r="V776" t="s">
        <v>1308</v>
      </c>
    </row>
    <row r="777" spans="1:22">
      <c r="A777" s="93" t="s">
        <v>983</v>
      </c>
      <c r="B777" s="17" t="str">
        <f>VLOOKUP(A777,'Planning Periods'!$E$2:$N$540,10,FALSE)</f>
        <v>10/15/2021 - 10/15/2029</v>
      </c>
      <c r="C777" s="92">
        <v>2014</v>
      </c>
      <c r="D777" s="92" t="str">
        <f t="shared" si="11"/>
        <v>Grand Terrace 2014</v>
      </c>
      <c r="E777" s="92" t="s">
        <v>1308</v>
      </c>
      <c r="F777" s="366" t="s">
        <v>1308</v>
      </c>
      <c r="G777" s="92" t="s">
        <v>1308</v>
      </c>
      <c r="H777" s="92" t="s">
        <v>1308</v>
      </c>
      <c r="I777" s="91"/>
      <c r="J777" s="92" t="s">
        <v>1308</v>
      </c>
      <c r="K777" s="366" t="s">
        <v>1308</v>
      </c>
      <c r="L777" s="92" t="s">
        <v>1308</v>
      </c>
      <c r="M777" s="92" t="s">
        <v>1308</v>
      </c>
      <c r="N777" s="91"/>
      <c r="O777" s="92" t="s">
        <v>1308</v>
      </c>
      <c r="P777" s="92" t="s">
        <v>1308</v>
      </c>
      <c r="Q777" s="91"/>
      <c r="R777" s="92" t="s">
        <v>1308</v>
      </c>
      <c r="S777" s="92" t="s">
        <v>1308</v>
      </c>
      <c r="T777" s="91" t="s">
        <v>1308</v>
      </c>
      <c r="U777" s="92" t="s">
        <v>1308</v>
      </c>
      <c r="V777" s="92" t="s">
        <v>1308</v>
      </c>
    </row>
    <row r="778" spans="1:22">
      <c r="A778" s="93" t="s">
        <v>983</v>
      </c>
      <c r="B778" s="17" t="str">
        <f>VLOOKUP(A778,'Planning Periods'!$E$2:$N$540,10,FALSE)</f>
        <v>10/15/2021 - 10/15/2029</v>
      </c>
      <c r="C778" s="92">
        <v>2015</v>
      </c>
      <c r="D778" s="92" t="str">
        <f t="shared" si="11"/>
        <v>Grand Terrace 2015</v>
      </c>
      <c r="E778" s="92">
        <v>28</v>
      </c>
      <c r="F778" s="366">
        <v>0</v>
      </c>
      <c r="G778" s="92">
        <v>0</v>
      </c>
      <c r="H778" s="92">
        <v>0</v>
      </c>
      <c r="I778" s="91"/>
      <c r="J778" s="92">
        <v>19</v>
      </c>
      <c r="K778" s="366">
        <v>0</v>
      </c>
      <c r="L778" s="92">
        <v>0</v>
      </c>
      <c r="M778" s="92">
        <v>0</v>
      </c>
      <c r="N778" s="91"/>
      <c r="O778" s="92">
        <v>22</v>
      </c>
      <c r="P778" s="92">
        <v>10</v>
      </c>
      <c r="Q778" s="91"/>
      <c r="R778" s="92">
        <v>49</v>
      </c>
      <c r="S778" s="92">
        <v>0</v>
      </c>
      <c r="T778" s="91">
        <v>0</v>
      </c>
      <c r="U778" s="92">
        <v>118</v>
      </c>
      <c r="V778" s="92">
        <v>10</v>
      </c>
    </row>
    <row r="779" spans="1:22">
      <c r="A779" s="93" t="s">
        <v>983</v>
      </c>
      <c r="B779" s="17" t="str">
        <f>VLOOKUP(A779,'Planning Periods'!$E$2:$N$540,10,FALSE)</f>
        <v>10/15/2021 - 10/15/2029</v>
      </c>
      <c r="C779" s="92">
        <v>2016</v>
      </c>
      <c r="D779" s="92" t="str">
        <f t="shared" si="11"/>
        <v>Grand Terrace 2016</v>
      </c>
      <c r="E779" s="92">
        <v>28</v>
      </c>
      <c r="F779" s="366">
        <v>0</v>
      </c>
      <c r="G779" s="92">
        <v>0</v>
      </c>
      <c r="H779" s="92">
        <v>0</v>
      </c>
      <c r="I779" s="91"/>
      <c r="J779" s="92">
        <v>19</v>
      </c>
      <c r="K779" s="366">
        <v>0</v>
      </c>
      <c r="L779" s="92">
        <v>0</v>
      </c>
      <c r="M779" s="92">
        <v>0</v>
      </c>
      <c r="N779" s="91"/>
      <c r="O779" s="92">
        <v>22</v>
      </c>
      <c r="P779" s="92">
        <v>5</v>
      </c>
      <c r="Q779" s="91"/>
      <c r="R779" s="92">
        <v>49</v>
      </c>
      <c r="S779" s="92">
        <v>0</v>
      </c>
      <c r="T779" s="91">
        <v>0</v>
      </c>
      <c r="U779" s="92">
        <v>118</v>
      </c>
      <c r="V779" s="92">
        <v>5</v>
      </c>
    </row>
    <row r="780" spans="1:22">
      <c r="A780" s="93" t="s">
        <v>983</v>
      </c>
      <c r="B780" s="17" t="str">
        <f>VLOOKUP(A780,'Planning Periods'!$E$2:$N$540,10,FALSE)</f>
        <v>10/15/2021 - 10/15/2029</v>
      </c>
      <c r="C780" s="92">
        <v>2017</v>
      </c>
      <c r="D780" s="92" t="str">
        <f t="shared" si="11"/>
        <v>Grand Terrace 2017</v>
      </c>
      <c r="E780" s="92">
        <v>28</v>
      </c>
      <c r="F780" s="366">
        <v>0</v>
      </c>
      <c r="G780" s="92">
        <v>0</v>
      </c>
      <c r="H780" s="92">
        <v>0</v>
      </c>
      <c r="I780" s="91"/>
      <c r="J780" s="92">
        <v>19</v>
      </c>
      <c r="K780" s="366">
        <v>0</v>
      </c>
      <c r="L780" s="92">
        <v>0</v>
      </c>
      <c r="M780" s="92">
        <v>0</v>
      </c>
      <c r="N780" s="91"/>
      <c r="O780" s="92">
        <v>22</v>
      </c>
      <c r="P780" s="92">
        <v>1</v>
      </c>
      <c r="Q780" s="91"/>
      <c r="R780" s="92">
        <v>49</v>
      </c>
      <c r="S780" s="92">
        <v>21</v>
      </c>
      <c r="T780" s="91">
        <v>0</v>
      </c>
      <c r="U780" s="92">
        <v>118</v>
      </c>
      <c r="V780" s="92">
        <v>22</v>
      </c>
    </row>
    <row r="781" spans="1:22">
      <c r="A781" s="93" t="s">
        <v>980</v>
      </c>
      <c r="B781" s="17" t="str">
        <f>VLOOKUP(A781,'Planning Periods'!$E$2:$N$540,10,FALSE)</f>
        <v>08/15/2019 - 08/15/2027</v>
      </c>
      <c r="C781" s="92">
        <v>2014</v>
      </c>
      <c r="D781" s="92" t="str">
        <f t="shared" si="11"/>
        <v>Grass Valley 2014</v>
      </c>
      <c r="E781" s="92">
        <v>122</v>
      </c>
      <c r="F781" s="366">
        <v>10</v>
      </c>
      <c r="G781" s="92">
        <v>10</v>
      </c>
      <c r="H781" s="92">
        <v>0</v>
      </c>
      <c r="I781" s="91"/>
      <c r="J781" s="92">
        <v>88</v>
      </c>
      <c r="K781" s="366">
        <v>74</v>
      </c>
      <c r="L781" s="92">
        <v>72</v>
      </c>
      <c r="M781" s="92">
        <v>2</v>
      </c>
      <c r="N781" s="91"/>
      <c r="O781" s="92">
        <v>100</v>
      </c>
      <c r="P781" s="92">
        <v>0</v>
      </c>
      <c r="Q781" s="91"/>
      <c r="R781" s="92">
        <v>220</v>
      </c>
      <c r="S781" s="92">
        <v>0</v>
      </c>
      <c r="T781" s="91">
        <v>2</v>
      </c>
      <c r="U781" s="92">
        <v>530</v>
      </c>
      <c r="V781" s="92">
        <v>84</v>
      </c>
    </row>
    <row r="782" spans="1:22">
      <c r="A782" s="93" t="s">
        <v>980</v>
      </c>
      <c r="B782" s="17" t="str">
        <f>VLOOKUP(A782,'Planning Periods'!$E$2:$N$540,10,FALSE)</f>
        <v>08/15/2019 - 08/15/2027</v>
      </c>
      <c r="C782" s="92">
        <v>2015</v>
      </c>
      <c r="D782" s="92" t="str">
        <f t="shared" si="11"/>
        <v>Grass Valley 2015</v>
      </c>
      <c r="E782" s="92">
        <v>122</v>
      </c>
      <c r="F782" s="366">
        <v>2</v>
      </c>
      <c r="G782" s="92">
        <v>2</v>
      </c>
      <c r="H782" s="92">
        <v>0</v>
      </c>
      <c r="I782" s="91"/>
      <c r="J782" s="92">
        <v>88</v>
      </c>
      <c r="K782" s="366">
        <v>0</v>
      </c>
      <c r="L782" s="92">
        <v>0</v>
      </c>
      <c r="M782" s="92">
        <v>0</v>
      </c>
      <c r="N782" s="91"/>
      <c r="O782" s="92">
        <v>100</v>
      </c>
      <c r="P782" s="92">
        <v>0</v>
      </c>
      <c r="Q782" s="91"/>
      <c r="R782" s="92">
        <v>220</v>
      </c>
      <c r="S782" s="92">
        <v>5</v>
      </c>
      <c r="T782" s="91">
        <v>0</v>
      </c>
      <c r="U782" s="92">
        <v>530</v>
      </c>
      <c r="V782" s="92">
        <v>7</v>
      </c>
    </row>
    <row r="783" spans="1:22">
      <c r="A783" s="93" t="s">
        <v>980</v>
      </c>
      <c r="B783" s="17" t="str">
        <f>VLOOKUP(A783,'Planning Periods'!$E$2:$N$540,10,FALSE)</f>
        <v>08/15/2019 - 08/15/2027</v>
      </c>
      <c r="C783" s="92">
        <v>2016</v>
      </c>
      <c r="D783" s="92" t="str">
        <f t="shared" si="11"/>
        <v>Grass Valley 2016</v>
      </c>
      <c r="E783" s="92">
        <v>122</v>
      </c>
      <c r="F783" s="366">
        <v>1</v>
      </c>
      <c r="G783" s="92">
        <v>1</v>
      </c>
      <c r="H783" s="92">
        <v>0</v>
      </c>
      <c r="I783" s="91"/>
      <c r="J783" s="92">
        <v>88</v>
      </c>
      <c r="K783" s="366">
        <v>0</v>
      </c>
      <c r="L783" s="92">
        <v>0</v>
      </c>
      <c r="M783" s="92">
        <v>0</v>
      </c>
      <c r="N783" s="91"/>
      <c r="O783" s="92">
        <v>100</v>
      </c>
      <c r="P783" s="92">
        <v>1</v>
      </c>
      <c r="Q783" s="91"/>
      <c r="R783" s="92">
        <v>220</v>
      </c>
      <c r="S783" s="92">
        <v>0</v>
      </c>
      <c r="T783" s="91">
        <v>0</v>
      </c>
      <c r="U783" s="92">
        <v>530</v>
      </c>
      <c r="V783" s="92">
        <v>2</v>
      </c>
    </row>
    <row r="784" spans="1:22">
      <c r="A784" s="93" t="s">
        <v>980</v>
      </c>
      <c r="B784" s="17" t="str">
        <f>VLOOKUP(A784,'Planning Periods'!$E$2:$N$540,10,FALSE)</f>
        <v>08/15/2019 - 08/15/2027</v>
      </c>
      <c r="C784" s="92">
        <v>2017</v>
      </c>
      <c r="D784" s="92" t="str">
        <f t="shared" si="11"/>
        <v>Grass Valley 2017</v>
      </c>
      <c r="E784" s="92" t="s">
        <v>1308</v>
      </c>
      <c r="F784" s="366" t="s">
        <v>1308</v>
      </c>
      <c r="G784" s="92" t="s">
        <v>1308</v>
      </c>
      <c r="H784" s="92" t="s">
        <v>1308</v>
      </c>
      <c r="I784" s="91"/>
      <c r="J784" s="92" t="s">
        <v>1308</v>
      </c>
      <c r="K784" s="366" t="s">
        <v>1308</v>
      </c>
      <c r="L784" s="92" t="s">
        <v>1308</v>
      </c>
      <c r="M784" s="92" t="s">
        <v>1308</v>
      </c>
      <c r="N784" s="91"/>
      <c r="O784" s="92" t="s">
        <v>1308</v>
      </c>
      <c r="P784" s="92" t="s">
        <v>1308</v>
      </c>
      <c r="Q784" s="91"/>
      <c r="R784" s="92" t="s">
        <v>1308</v>
      </c>
      <c r="S784" s="92" t="s">
        <v>1308</v>
      </c>
      <c r="T784" s="91" t="s">
        <v>1308</v>
      </c>
      <c r="U784" s="92" t="s">
        <v>1308</v>
      </c>
      <c r="V784" s="92" t="s">
        <v>1308</v>
      </c>
    </row>
    <row r="785" spans="1:22">
      <c r="A785" t="s">
        <v>1193</v>
      </c>
      <c r="B785" s="17" t="str">
        <f>VLOOKUP(A785,'Planning Periods'!$E$2:$N$540,10,FALSE)</f>
        <v>12/31/2015 - 12/31/2023</v>
      </c>
      <c r="C785" s="92">
        <v>2014</v>
      </c>
      <c r="D785" s="92" t="str">
        <f t="shared" si="11"/>
        <v>Greenfield 2014</v>
      </c>
      <c r="E785" s="366" t="s">
        <v>1308</v>
      </c>
      <c r="F785" s="366" t="s">
        <v>1308</v>
      </c>
      <c r="G785" s="366" t="s">
        <v>1308</v>
      </c>
      <c r="H785" s="366" t="s">
        <v>1308</v>
      </c>
      <c r="I785" s="366">
        <v>0</v>
      </c>
      <c r="J785" s="366" t="s">
        <v>1308</v>
      </c>
      <c r="K785" s="366" t="s">
        <v>1308</v>
      </c>
      <c r="L785" s="366" t="s">
        <v>1308</v>
      </c>
      <c r="M785" s="366" t="s">
        <v>1308</v>
      </c>
      <c r="N785" s="366">
        <v>0</v>
      </c>
      <c r="O785" s="366" t="s">
        <v>1308</v>
      </c>
      <c r="P785" s="366" t="s">
        <v>1308</v>
      </c>
      <c r="Q785" s="366"/>
      <c r="R785" s="366" t="s">
        <v>1308</v>
      </c>
      <c r="S785" s="366" t="s">
        <v>1308</v>
      </c>
      <c r="T785" s="366" t="s">
        <v>1308</v>
      </c>
      <c r="U785" s="366" t="s">
        <v>1308</v>
      </c>
      <c r="V785" s="366" t="s">
        <v>1308</v>
      </c>
    </row>
    <row r="786" spans="1:22">
      <c r="A786" t="s">
        <v>1193</v>
      </c>
      <c r="B786" s="17" t="str">
        <f>VLOOKUP(A786,'Planning Periods'!$E$2:$N$540,10,FALSE)</f>
        <v>12/31/2015 - 12/31/2023</v>
      </c>
      <c r="C786" s="92">
        <v>2015</v>
      </c>
      <c r="D786" s="92" t="str">
        <f t="shared" si="11"/>
        <v>Greenfield 2015</v>
      </c>
      <c r="E786" t="s">
        <v>1308</v>
      </c>
      <c r="F786" t="s">
        <v>1308</v>
      </c>
      <c r="G786" t="s">
        <v>1308</v>
      </c>
      <c r="H786" t="s">
        <v>1308</v>
      </c>
      <c r="J786" t="s">
        <v>1308</v>
      </c>
      <c r="K786" t="s">
        <v>1308</v>
      </c>
      <c r="L786" t="s">
        <v>1308</v>
      </c>
      <c r="M786" t="s">
        <v>1308</v>
      </c>
      <c r="O786" t="s">
        <v>1308</v>
      </c>
      <c r="P786" t="s">
        <v>1308</v>
      </c>
      <c r="R786" t="s">
        <v>1308</v>
      </c>
      <c r="S786" t="s">
        <v>1308</v>
      </c>
      <c r="T786" t="s">
        <v>1308</v>
      </c>
      <c r="U786" t="s">
        <v>1308</v>
      </c>
      <c r="V786" t="s">
        <v>1308</v>
      </c>
    </row>
    <row r="787" spans="1:22">
      <c r="A787" t="s">
        <v>1193</v>
      </c>
      <c r="B787" s="17" t="str">
        <f>VLOOKUP(A787,'Planning Periods'!$E$2:$N$540,10,FALSE)</f>
        <v>12/31/2015 - 12/31/2023</v>
      </c>
      <c r="C787" s="92">
        <v>2016</v>
      </c>
      <c r="D787" s="92" t="str">
        <f t="shared" si="11"/>
        <v>Greenfield 2016</v>
      </c>
      <c r="E787" t="s">
        <v>1308</v>
      </c>
      <c r="F787" t="s">
        <v>1308</v>
      </c>
      <c r="G787" t="s">
        <v>1308</v>
      </c>
      <c r="H787" t="s">
        <v>1308</v>
      </c>
      <c r="J787" t="s">
        <v>1308</v>
      </c>
      <c r="K787" t="s">
        <v>1308</v>
      </c>
      <c r="L787" t="s">
        <v>1308</v>
      </c>
      <c r="M787" t="s">
        <v>1308</v>
      </c>
      <c r="O787" t="s">
        <v>1308</v>
      </c>
      <c r="P787" t="s">
        <v>1308</v>
      </c>
      <c r="R787" t="s">
        <v>1308</v>
      </c>
      <c r="S787" t="s">
        <v>1308</v>
      </c>
      <c r="T787" t="s">
        <v>1308</v>
      </c>
      <c r="U787" t="s">
        <v>1308</v>
      </c>
      <c r="V787" t="s">
        <v>1308</v>
      </c>
    </row>
    <row r="788" spans="1:22">
      <c r="A788" t="s">
        <v>1193</v>
      </c>
      <c r="B788" s="17" t="str">
        <f>VLOOKUP(A788,'Planning Periods'!$E$2:$N$540,10,FALSE)</f>
        <v>12/31/2015 - 12/31/2023</v>
      </c>
      <c r="C788" s="92">
        <v>2017</v>
      </c>
      <c r="D788" s="92" t="str">
        <f t="shared" si="11"/>
        <v>Greenfield 2017</v>
      </c>
      <c r="E788" t="s">
        <v>1308</v>
      </c>
      <c r="F788" t="s">
        <v>1308</v>
      </c>
      <c r="G788" t="s">
        <v>1308</v>
      </c>
      <c r="H788" t="s">
        <v>1308</v>
      </c>
      <c r="J788" t="s">
        <v>1308</v>
      </c>
      <c r="K788" t="s">
        <v>1308</v>
      </c>
      <c r="L788" t="s">
        <v>1308</v>
      </c>
      <c r="M788" t="s">
        <v>1308</v>
      </c>
      <c r="O788" t="s">
        <v>1308</v>
      </c>
      <c r="P788" t="s">
        <v>1308</v>
      </c>
      <c r="R788" t="s">
        <v>1308</v>
      </c>
      <c r="S788" t="s">
        <v>1308</v>
      </c>
      <c r="T788" t="s">
        <v>1308</v>
      </c>
      <c r="U788" t="s">
        <v>1308</v>
      </c>
      <c r="V788" t="s">
        <v>1308</v>
      </c>
    </row>
    <row r="789" spans="1:22">
      <c r="A789" s="93" t="s">
        <v>1172</v>
      </c>
      <c r="B789" s="17" t="str">
        <f>VLOOKUP(A789,'Planning Periods'!$E$2:$N$540,10,FALSE)</f>
        <v>06/15/2022 - 06/15/2030</v>
      </c>
      <c r="C789" s="92">
        <v>2014</v>
      </c>
      <c r="D789" s="92" t="str">
        <f t="shared" si="11"/>
        <v>Gridley 2014</v>
      </c>
      <c r="E789" s="92">
        <v>322</v>
      </c>
      <c r="F789" s="366">
        <v>0</v>
      </c>
      <c r="G789" s="92">
        <v>0</v>
      </c>
      <c r="H789" s="92">
        <v>0</v>
      </c>
      <c r="I789" s="91"/>
      <c r="J789" s="92">
        <v>135</v>
      </c>
      <c r="K789" s="366">
        <v>0</v>
      </c>
      <c r="L789" s="92">
        <v>0</v>
      </c>
      <c r="M789" s="92">
        <v>0</v>
      </c>
      <c r="N789" s="91"/>
      <c r="O789" s="92">
        <v>279</v>
      </c>
      <c r="P789" s="92">
        <v>0</v>
      </c>
      <c r="Q789" s="91"/>
      <c r="R789" s="92">
        <v>321</v>
      </c>
      <c r="S789" s="92">
        <v>8</v>
      </c>
      <c r="T789" s="91">
        <v>0</v>
      </c>
      <c r="U789" s="92">
        <v>1057</v>
      </c>
      <c r="V789" s="92">
        <v>8</v>
      </c>
    </row>
    <row r="790" spans="1:22">
      <c r="A790" s="93" t="s">
        <v>1172</v>
      </c>
      <c r="B790" s="17" t="str">
        <f>VLOOKUP(A790,'Planning Periods'!$E$2:$N$540,10,FALSE)</f>
        <v>06/15/2022 - 06/15/2030</v>
      </c>
      <c r="C790" s="92">
        <v>2015</v>
      </c>
      <c r="D790" s="92" t="str">
        <f t="shared" si="11"/>
        <v>Gridley 2015</v>
      </c>
      <c r="E790" s="92">
        <v>322</v>
      </c>
      <c r="F790" s="366">
        <v>0</v>
      </c>
      <c r="G790" s="92">
        <v>0</v>
      </c>
      <c r="H790" s="92">
        <v>0</v>
      </c>
      <c r="I790" s="91"/>
      <c r="J790" s="92">
        <v>135</v>
      </c>
      <c r="K790" s="366">
        <v>0</v>
      </c>
      <c r="L790" s="92">
        <v>0</v>
      </c>
      <c r="M790" s="92">
        <v>0</v>
      </c>
      <c r="N790" s="91"/>
      <c r="O790" s="92">
        <v>279</v>
      </c>
      <c r="P790" s="92">
        <v>0</v>
      </c>
      <c r="Q790" s="91"/>
      <c r="R790" s="92">
        <v>321</v>
      </c>
      <c r="S790" s="92">
        <v>3</v>
      </c>
      <c r="T790" s="91">
        <v>0</v>
      </c>
      <c r="U790" s="92">
        <v>1057</v>
      </c>
      <c r="V790" s="92">
        <v>3</v>
      </c>
    </row>
    <row r="791" spans="1:22">
      <c r="A791" s="93" t="s">
        <v>1172</v>
      </c>
      <c r="B791" s="17" t="str">
        <f>VLOOKUP(A791,'Planning Periods'!$E$2:$N$540,10,FALSE)</f>
        <v>06/15/2022 - 06/15/2030</v>
      </c>
      <c r="C791" s="92">
        <v>2016</v>
      </c>
      <c r="D791" s="92" t="str">
        <f t="shared" si="11"/>
        <v>Gridley 2016</v>
      </c>
      <c r="E791" s="92">
        <v>322</v>
      </c>
      <c r="F791" s="366">
        <v>0</v>
      </c>
      <c r="G791" s="92">
        <v>0</v>
      </c>
      <c r="H791" s="92">
        <v>0</v>
      </c>
      <c r="I791" s="91"/>
      <c r="J791" s="92">
        <v>135</v>
      </c>
      <c r="K791" s="366">
        <v>0</v>
      </c>
      <c r="L791" s="92">
        <v>0</v>
      </c>
      <c r="M791" s="92">
        <v>0</v>
      </c>
      <c r="N791" s="91"/>
      <c r="O791" s="92">
        <v>279</v>
      </c>
      <c r="P791" s="92">
        <v>0</v>
      </c>
      <c r="Q791" s="91"/>
      <c r="R791" s="92">
        <v>321</v>
      </c>
      <c r="S791" s="92">
        <v>16</v>
      </c>
      <c r="T791" s="91">
        <v>0</v>
      </c>
      <c r="U791" s="92">
        <v>1057</v>
      </c>
      <c r="V791" s="92">
        <v>16</v>
      </c>
    </row>
    <row r="792" spans="1:22">
      <c r="A792" s="93" t="s">
        <v>1172</v>
      </c>
      <c r="B792" s="17" t="str">
        <f>VLOOKUP(A792,'Planning Periods'!$E$2:$N$540,10,FALSE)</f>
        <v>06/15/2022 - 06/15/2030</v>
      </c>
      <c r="C792" s="92">
        <v>2017</v>
      </c>
      <c r="D792" s="92" t="str">
        <f t="shared" si="11"/>
        <v>Gridley 2017</v>
      </c>
      <c r="E792" s="92">
        <v>322</v>
      </c>
      <c r="F792" s="366">
        <v>0</v>
      </c>
      <c r="G792" s="92">
        <v>0</v>
      </c>
      <c r="H792" s="92">
        <v>0</v>
      </c>
      <c r="I792" s="91"/>
      <c r="J792" s="92">
        <v>135</v>
      </c>
      <c r="K792" s="366">
        <v>0</v>
      </c>
      <c r="L792" s="92">
        <v>0</v>
      </c>
      <c r="M792" s="92">
        <v>0</v>
      </c>
      <c r="N792" s="91"/>
      <c r="O792" s="92">
        <v>279</v>
      </c>
      <c r="P792" s="92">
        <v>0</v>
      </c>
      <c r="Q792" s="91"/>
      <c r="R792" s="92">
        <v>321</v>
      </c>
      <c r="S792" s="92">
        <v>19</v>
      </c>
      <c r="T792" s="91">
        <v>0</v>
      </c>
      <c r="U792" s="92">
        <v>1057</v>
      </c>
      <c r="V792" s="92">
        <v>19</v>
      </c>
    </row>
    <row r="793" spans="1:22">
      <c r="A793" s="93" t="s">
        <v>1016</v>
      </c>
      <c r="B793" s="17" t="str">
        <f>VLOOKUP(A793,'Planning Periods'!$E$2:$N$540,10,FALSE)</f>
        <v>01/01/2021 - 12/31/2028</v>
      </c>
      <c r="C793" s="92">
        <v>2014</v>
      </c>
      <c r="D793" s="92" t="str">
        <f t="shared" si="11"/>
        <v>Grover Beach 2014</v>
      </c>
      <c r="E793" s="92">
        <v>41</v>
      </c>
      <c r="F793" s="366">
        <v>0</v>
      </c>
      <c r="G793" s="92">
        <v>0</v>
      </c>
      <c r="H793" s="92">
        <v>0</v>
      </c>
      <c r="I793" s="91"/>
      <c r="J793" s="92">
        <v>26</v>
      </c>
      <c r="K793" s="366">
        <v>1</v>
      </c>
      <c r="L793" s="92">
        <v>1</v>
      </c>
      <c r="M793" s="92">
        <v>0</v>
      </c>
      <c r="N793" s="91"/>
      <c r="O793" s="92">
        <v>29</v>
      </c>
      <c r="P793" s="92">
        <v>0</v>
      </c>
      <c r="Q793" s="91"/>
      <c r="R793" s="92">
        <v>69</v>
      </c>
      <c r="S793" s="92">
        <v>12</v>
      </c>
      <c r="T793" s="91">
        <v>0</v>
      </c>
      <c r="U793" s="92">
        <v>165</v>
      </c>
      <c r="V793" s="92">
        <v>13</v>
      </c>
    </row>
    <row r="794" spans="1:22">
      <c r="A794" s="93" t="s">
        <v>1016</v>
      </c>
      <c r="B794" s="17" t="str">
        <f>VLOOKUP(A794,'Planning Periods'!$E$2:$N$540,10,FALSE)</f>
        <v>01/01/2021 - 12/31/2028</v>
      </c>
      <c r="C794" s="92">
        <v>2015</v>
      </c>
      <c r="D794" s="92" t="str">
        <f t="shared" si="11"/>
        <v>Grover Beach 2015</v>
      </c>
      <c r="E794" s="92">
        <v>41</v>
      </c>
      <c r="F794" s="366">
        <v>0</v>
      </c>
      <c r="G794" s="92">
        <v>0</v>
      </c>
      <c r="H794" s="92">
        <v>0</v>
      </c>
      <c r="I794" s="91"/>
      <c r="J794" s="92">
        <v>26</v>
      </c>
      <c r="K794" s="366">
        <v>2</v>
      </c>
      <c r="L794" s="92">
        <v>2</v>
      </c>
      <c r="M794" s="92">
        <v>0</v>
      </c>
      <c r="N794" s="91"/>
      <c r="O794" s="92">
        <v>29</v>
      </c>
      <c r="P794" s="92">
        <v>0</v>
      </c>
      <c r="Q794" s="91"/>
      <c r="R794" s="92">
        <v>69</v>
      </c>
      <c r="S794" s="92">
        <v>30</v>
      </c>
      <c r="T794" s="91">
        <v>0</v>
      </c>
      <c r="U794" s="92">
        <v>165</v>
      </c>
      <c r="V794" s="92">
        <v>32</v>
      </c>
    </row>
    <row r="795" spans="1:22">
      <c r="A795" s="93" t="s">
        <v>1016</v>
      </c>
      <c r="B795" s="17" t="str">
        <f>VLOOKUP(A795,'Planning Periods'!$E$2:$N$540,10,FALSE)</f>
        <v>01/01/2021 - 12/31/2028</v>
      </c>
      <c r="C795" s="92">
        <v>2016</v>
      </c>
      <c r="D795" s="92" t="str">
        <f t="shared" si="11"/>
        <v>Grover Beach 2016</v>
      </c>
      <c r="E795" s="92">
        <v>41</v>
      </c>
      <c r="F795" s="366">
        <v>0</v>
      </c>
      <c r="G795" s="92">
        <v>0</v>
      </c>
      <c r="H795" s="92">
        <v>0</v>
      </c>
      <c r="I795" s="91"/>
      <c r="J795" s="92">
        <v>26</v>
      </c>
      <c r="K795" s="366">
        <v>2</v>
      </c>
      <c r="L795" s="92">
        <v>2</v>
      </c>
      <c r="M795" s="92">
        <v>0</v>
      </c>
      <c r="N795" s="91"/>
      <c r="O795" s="92">
        <v>29</v>
      </c>
      <c r="P795" s="92">
        <v>0</v>
      </c>
      <c r="Q795" s="91"/>
      <c r="R795" s="92">
        <v>69</v>
      </c>
      <c r="S795" s="92">
        <v>21</v>
      </c>
      <c r="T795" s="91">
        <v>0</v>
      </c>
      <c r="U795" s="92">
        <v>165</v>
      </c>
      <c r="V795" s="92">
        <v>23</v>
      </c>
    </row>
    <row r="796" spans="1:22">
      <c r="A796" s="93" t="s">
        <v>1016</v>
      </c>
      <c r="B796" s="17" t="str">
        <f>VLOOKUP(A796,'Planning Periods'!$E$2:$N$540,10,FALSE)</f>
        <v>01/01/2021 - 12/31/2028</v>
      </c>
      <c r="C796" s="92">
        <v>2017</v>
      </c>
      <c r="D796" s="92" t="str">
        <f t="shared" si="11"/>
        <v>Grover Beach 2017</v>
      </c>
      <c r="E796" s="92">
        <v>41</v>
      </c>
      <c r="F796" s="366">
        <v>0</v>
      </c>
      <c r="G796" s="92">
        <v>0</v>
      </c>
      <c r="H796" s="92">
        <v>0</v>
      </c>
      <c r="I796" s="91"/>
      <c r="J796" s="92">
        <v>26</v>
      </c>
      <c r="K796" s="366">
        <v>0</v>
      </c>
      <c r="L796" s="92">
        <v>0</v>
      </c>
      <c r="M796" s="92">
        <v>0</v>
      </c>
      <c r="N796" s="91"/>
      <c r="O796" s="92">
        <v>29</v>
      </c>
      <c r="P796" s="92">
        <v>0</v>
      </c>
      <c r="Q796" s="91"/>
      <c r="R796" s="92">
        <v>69</v>
      </c>
      <c r="S796" s="92">
        <v>17</v>
      </c>
      <c r="T796" s="91">
        <v>0</v>
      </c>
      <c r="U796" s="92">
        <v>165</v>
      </c>
      <c r="V796" s="92">
        <v>17</v>
      </c>
    </row>
    <row r="797" spans="1:22">
      <c r="A797" t="s">
        <v>1173</v>
      </c>
      <c r="B797" s="17" t="str">
        <f>VLOOKUP(A797,'Planning Periods'!$E$2:$N$540,10,FALSE)</f>
        <v>02/15/2023 - 02/15/2031</v>
      </c>
      <c r="C797" s="92">
        <v>2014</v>
      </c>
      <c r="D797" s="92" t="str">
        <f t="shared" si="11"/>
        <v>Guadalupe 2014</v>
      </c>
      <c r="E797" s="366" t="s">
        <v>1308</v>
      </c>
      <c r="F797" s="366" t="s">
        <v>1308</v>
      </c>
      <c r="G797" s="366" t="s">
        <v>1308</v>
      </c>
      <c r="H797" s="366" t="s">
        <v>1308</v>
      </c>
      <c r="I797" s="366">
        <v>0</v>
      </c>
      <c r="J797" s="366" t="s">
        <v>1308</v>
      </c>
      <c r="K797" s="366" t="s">
        <v>1308</v>
      </c>
      <c r="L797" s="366" t="s">
        <v>1308</v>
      </c>
      <c r="M797" s="366" t="s">
        <v>1308</v>
      </c>
      <c r="N797" s="366">
        <v>0</v>
      </c>
      <c r="O797" s="366" t="s">
        <v>1308</v>
      </c>
      <c r="P797" s="366" t="s">
        <v>1308</v>
      </c>
      <c r="Q797" s="366"/>
      <c r="R797" s="366" t="s">
        <v>1308</v>
      </c>
      <c r="S797" s="366" t="s">
        <v>1308</v>
      </c>
      <c r="T797" s="366" t="s">
        <v>1308</v>
      </c>
      <c r="U797" s="366" t="s">
        <v>1308</v>
      </c>
      <c r="V797" s="366" t="s">
        <v>1308</v>
      </c>
    </row>
    <row r="798" spans="1:22">
      <c r="A798" t="s">
        <v>1173</v>
      </c>
      <c r="B798" s="17" t="str">
        <f>VLOOKUP(A798,'Planning Periods'!$E$2:$N$540,10,FALSE)</f>
        <v>02/15/2023 - 02/15/2031</v>
      </c>
      <c r="C798" s="92">
        <v>2015</v>
      </c>
      <c r="D798" s="92" t="str">
        <f t="shared" si="11"/>
        <v>Guadalupe 2015</v>
      </c>
      <c r="E798" t="s">
        <v>1308</v>
      </c>
      <c r="F798" t="s">
        <v>1308</v>
      </c>
      <c r="G798" t="s">
        <v>1308</v>
      </c>
      <c r="H798" t="s">
        <v>1308</v>
      </c>
      <c r="J798" t="s">
        <v>1308</v>
      </c>
      <c r="K798" t="s">
        <v>1308</v>
      </c>
      <c r="L798" t="s">
        <v>1308</v>
      </c>
      <c r="M798" t="s">
        <v>1308</v>
      </c>
      <c r="O798" t="s">
        <v>1308</v>
      </c>
      <c r="P798" t="s">
        <v>1308</v>
      </c>
      <c r="R798" t="s">
        <v>1308</v>
      </c>
      <c r="S798" t="s">
        <v>1308</v>
      </c>
      <c r="T798" t="s">
        <v>1308</v>
      </c>
      <c r="U798" t="s">
        <v>1308</v>
      </c>
      <c r="V798" t="s">
        <v>1308</v>
      </c>
    </row>
    <row r="799" spans="1:22">
      <c r="A799" t="s">
        <v>1173</v>
      </c>
      <c r="B799" s="17" t="str">
        <f>VLOOKUP(A799,'Planning Periods'!$E$2:$N$540,10,FALSE)</f>
        <v>02/15/2023 - 02/15/2031</v>
      </c>
      <c r="C799" s="92">
        <v>2016</v>
      </c>
      <c r="D799" s="92" t="str">
        <f t="shared" si="11"/>
        <v>Guadalupe 2016</v>
      </c>
      <c r="E799" t="s">
        <v>1308</v>
      </c>
      <c r="F799" t="s">
        <v>1308</v>
      </c>
      <c r="G799" t="s">
        <v>1308</v>
      </c>
      <c r="H799" t="s">
        <v>1308</v>
      </c>
      <c r="J799" t="s">
        <v>1308</v>
      </c>
      <c r="K799" t="s">
        <v>1308</v>
      </c>
      <c r="L799" t="s">
        <v>1308</v>
      </c>
      <c r="M799" t="s">
        <v>1308</v>
      </c>
      <c r="O799" t="s">
        <v>1308</v>
      </c>
      <c r="P799" t="s">
        <v>1308</v>
      </c>
      <c r="R799" t="s">
        <v>1308</v>
      </c>
      <c r="S799" t="s">
        <v>1308</v>
      </c>
      <c r="T799" t="s">
        <v>1308</v>
      </c>
      <c r="U799" t="s">
        <v>1308</v>
      </c>
      <c r="V799" t="s">
        <v>1308</v>
      </c>
    </row>
    <row r="800" spans="1:22">
      <c r="A800" t="s">
        <v>1173</v>
      </c>
      <c r="B800" s="17" t="str">
        <f>VLOOKUP(A800,'Planning Periods'!$E$2:$N$540,10,FALSE)</f>
        <v>02/15/2023 - 02/15/2031</v>
      </c>
      <c r="C800" s="92">
        <v>2017</v>
      </c>
      <c r="D800" s="92" t="str">
        <f t="shared" si="11"/>
        <v>Guadalupe 2017</v>
      </c>
      <c r="E800" t="s">
        <v>1308</v>
      </c>
      <c r="F800" t="s">
        <v>1308</v>
      </c>
      <c r="G800" t="s">
        <v>1308</v>
      </c>
      <c r="H800" t="s">
        <v>1308</v>
      </c>
      <c r="J800" t="s">
        <v>1308</v>
      </c>
      <c r="K800" t="s">
        <v>1308</v>
      </c>
      <c r="L800" t="s">
        <v>1308</v>
      </c>
      <c r="M800" t="s">
        <v>1308</v>
      </c>
      <c r="O800" t="s">
        <v>1308</v>
      </c>
      <c r="P800" t="s">
        <v>1308</v>
      </c>
      <c r="R800" t="s">
        <v>1308</v>
      </c>
      <c r="S800" t="s">
        <v>1308</v>
      </c>
      <c r="T800" t="s">
        <v>1308</v>
      </c>
      <c r="U800" t="s">
        <v>1308</v>
      </c>
      <c r="V800" t="s">
        <v>1308</v>
      </c>
    </row>
    <row r="801" spans="1:22">
      <c r="A801" t="s">
        <v>1171</v>
      </c>
      <c r="B801" s="17" t="str">
        <f>VLOOKUP(A801,'Planning Periods'!$E$2:$N$540,10,FALSE)</f>
        <v>03/31/2016 - 03/31/2024</v>
      </c>
      <c r="C801" s="92">
        <v>2014</v>
      </c>
      <c r="D801" s="92" t="str">
        <f t="shared" si="11"/>
        <v>Gustine 2014</v>
      </c>
      <c r="E801" s="366" t="s">
        <v>1308</v>
      </c>
      <c r="F801" s="366" t="s">
        <v>1308</v>
      </c>
      <c r="G801" s="366" t="s">
        <v>1308</v>
      </c>
      <c r="H801" s="366" t="s">
        <v>1308</v>
      </c>
      <c r="I801" s="366">
        <v>0</v>
      </c>
      <c r="J801" s="366" t="s">
        <v>1308</v>
      </c>
      <c r="K801" s="366" t="s">
        <v>1308</v>
      </c>
      <c r="L801" s="366" t="s">
        <v>1308</v>
      </c>
      <c r="M801" s="366" t="s">
        <v>1308</v>
      </c>
      <c r="N801" s="366">
        <v>0</v>
      </c>
      <c r="O801" s="366" t="s">
        <v>1308</v>
      </c>
      <c r="P801" s="366" t="s">
        <v>1308</v>
      </c>
      <c r="Q801" s="366"/>
      <c r="R801" s="366" t="s">
        <v>1308</v>
      </c>
      <c r="S801" s="366" t="s">
        <v>1308</v>
      </c>
      <c r="T801" s="366" t="s">
        <v>1308</v>
      </c>
      <c r="U801" s="366" t="s">
        <v>1308</v>
      </c>
      <c r="V801" s="366" t="s">
        <v>1308</v>
      </c>
    </row>
    <row r="802" spans="1:22">
      <c r="A802" t="s">
        <v>1171</v>
      </c>
      <c r="B802" s="17" t="str">
        <f>VLOOKUP(A802,'Planning Periods'!$E$2:$N$540,10,FALSE)</f>
        <v>03/31/2016 - 03/31/2024</v>
      </c>
      <c r="C802" s="92">
        <v>2015</v>
      </c>
      <c r="D802" s="92" t="str">
        <f t="shared" si="11"/>
        <v>Gustine 2015</v>
      </c>
      <c r="E802" t="s">
        <v>1308</v>
      </c>
      <c r="F802" t="s">
        <v>1308</v>
      </c>
      <c r="G802" t="s">
        <v>1308</v>
      </c>
      <c r="H802" t="s">
        <v>1308</v>
      </c>
      <c r="J802" t="s">
        <v>1308</v>
      </c>
      <c r="K802" t="s">
        <v>1308</v>
      </c>
      <c r="L802" t="s">
        <v>1308</v>
      </c>
      <c r="M802" t="s">
        <v>1308</v>
      </c>
      <c r="O802" t="s">
        <v>1308</v>
      </c>
      <c r="P802" t="s">
        <v>1308</v>
      </c>
      <c r="R802" t="s">
        <v>1308</v>
      </c>
      <c r="S802" t="s">
        <v>1308</v>
      </c>
      <c r="T802" t="s">
        <v>1308</v>
      </c>
      <c r="U802" t="s">
        <v>1308</v>
      </c>
      <c r="V802" t="s">
        <v>1308</v>
      </c>
    </row>
    <row r="803" spans="1:22">
      <c r="A803" t="s">
        <v>1171</v>
      </c>
      <c r="B803" s="17" t="str">
        <f>VLOOKUP(A803,'Planning Periods'!$E$2:$N$540,10,FALSE)</f>
        <v>03/31/2016 - 03/31/2024</v>
      </c>
      <c r="C803" s="92">
        <v>2016</v>
      </c>
      <c r="D803" s="92" t="str">
        <f t="shared" si="11"/>
        <v>Gustine 2016</v>
      </c>
      <c r="E803" t="s">
        <v>1308</v>
      </c>
      <c r="F803" t="s">
        <v>1308</v>
      </c>
      <c r="G803" t="s">
        <v>1308</v>
      </c>
      <c r="H803" t="s">
        <v>1308</v>
      </c>
      <c r="J803" t="s">
        <v>1308</v>
      </c>
      <c r="K803" t="s">
        <v>1308</v>
      </c>
      <c r="L803" t="s">
        <v>1308</v>
      </c>
      <c r="M803" t="s">
        <v>1308</v>
      </c>
      <c r="O803" t="s">
        <v>1308</v>
      </c>
      <c r="P803" t="s">
        <v>1308</v>
      </c>
      <c r="R803" t="s">
        <v>1308</v>
      </c>
      <c r="S803" t="s">
        <v>1308</v>
      </c>
      <c r="T803" t="s">
        <v>1308</v>
      </c>
      <c r="U803" t="s">
        <v>1308</v>
      </c>
      <c r="V803" t="s">
        <v>1308</v>
      </c>
    </row>
    <row r="804" spans="1:22">
      <c r="A804" t="s">
        <v>1171</v>
      </c>
      <c r="B804" s="17" t="str">
        <f>VLOOKUP(A804,'Planning Periods'!$E$2:$N$540,10,FALSE)</f>
        <v>03/31/2016 - 03/31/2024</v>
      </c>
      <c r="C804" s="92">
        <v>2017</v>
      </c>
      <c r="D804" s="92" t="str">
        <f t="shared" si="11"/>
        <v>Gustine 2017</v>
      </c>
      <c r="E804" t="s">
        <v>1308</v>
      </c>
      <c r="F804" t="s">
        <v>1308</v>
      </c>
      <c r="G804" t="s">
        <v>1308</v>
      </c>
      <c r="H804" t="s">
        <v>1308</v>
      </c>
      <c r="J804" t="s">
        <v>1308</v>
      </c>
      <c r="K804" t="s">
        <v>1308</v>
      </c>
      <c r="L804" t="s">
        <v>1308</v>
      </c>
      <c r="M804" t="s">
        <v>1308</v>
      </c>
      <c r="O804" t="s">
        <v>1308</v>
      </c>
      <c r="P804" t="s">
        <v>1308</v>
      </c>
      <c r="R804" t="s">
        <v>1308</v>
      </c>
      <c r="S804" t="s">
        <v>1308</v>
      </c>
      <c r="T804" t="s">
        <v>1308</v>
      </c>
      <c r="U804" t="s">
        <v>1308</v>
      </c>
      <c r="V804" t="s">
        <v>1308</v>
      </c>
    </row>
    <row r="805" spans="1:22">
      <c r="A805" s="93" t="s">
        <v>1169</v>
      </c>
      <c r="B805" s="17" t="str">
        <f>VLOOKUP(A805,'Planning Periods'!$E$2:$N$540,10,FALSE)</f>
        <v>01/31/2023 - 01/31/2031</v>
      </c>
      <c r="C805" s="92">
        <v>2014</v>
      </c>
      <c r="D805" s="92" t="str">
        <f t="shared" ref="D805:D876" si="12">CONCATENATE(A805," ",C805)</f>
        <v>Half Moon Bay 2014</v>
      </c>
      <c r="E805" s="92">
        <v>52</v>
      </c>
      <c r="F805" s="366">
        <v>52</v>
      </c>
      <c r="G805" s="92">
        <v>52</v>
      </c>
      <c r="H805" s="92">
        <v>0</v>
      </c>
      <c r="I805" s="91"/>
      <c r="J805" s="92">
        <v>31</v>
      </c>
      <c r="K805" s="366">
        <v>3</v>
      </c>
      <c r="L805" s="92">
        <v>3</v>
      </c>
      <c r="M805" s="92">
        <v>0</v>
      </c>
      <c r="N805" s="91"/>
      <c r="O805" s="92">
        <v>36</v>
      </c>
      <c r="P805" s="92">
        <v>0</v>
      </c>
      <c r="Q805" s="91"/>
      <c r="R805" s="92">
        <v>121</v>
      </c>
      <c r="S805" s="92">
        <v>0</v>
      </c>
      <c r="T805" s="91">
        <v>0</v>
      </c>
      <c r="U805" s="92">
        <v>240</v>
      </c>
      <c r="V805" s="92">
        <v>55</v>
      </c>
    </row>
    <row r="806" spans="1:22">
      <c r="A806" s="93" t="s">
        <v>1169</v>
      </c>
      <c r="B806" s="17" t="str">
        <f>VLOOKUP(A806,'Planning Periods'!$E$2:$N$540,10,FALSE)</f>
        <v>01/31/2023 - 01/31/2031</v>
      </c>
      <c r="C806" s="92">
        <v>2015</v>
      </c>
      <c r="D806" s="92" t="str">
        <f t="shared" si="12"/>
        <v>Half Moon Bay 2015</v>
      </c>
      <c r="E806" s="92">
        <v>52</v>
      </c>
      <c r="F806" s="366">
        <v>0</v>
      </c>
      <c r="G806" s="92">
        <v>0</v>
      </c>
      <c r="H806" s="92">
        <v>0</v>
      </c>
      <c r="I806" s="91"/>
      <c r="J806" s="92">
        <v>31</v>
      </c>
      <c r="K806" s="366">
        <v>0</v>
      </c>
      <c r="L806" s="92">
        <v>0</v>
      </c>
      <c r="M806" s="92">
        <v>0</v>
      </c>
      <c r="N806" s="91"/>
      <c r="O806" s="92">
        <v>36</v>
      </c>
      <c r="P806" s="92">
        <v>0</v>
      </c>
      <c r="Q806" s="91"/>
      <c r="R806" s="92">
        <v>121</v>
      </c>
      <c r="S806" s="92">
        <v>9</v>
      </c>
      <c r="T806" s="91">
        <v>0</v>
      </c>
      <c r="U806" s="92">
        <v>240</v>
      </c>
      <c r="V806" s="92">
        <v>9</v>
      </c>
    </row>
    <row r="807" spans="1:22">
      <c r="A807" s="93" t="s">
        <v>1169</v>
      </c>
      <c r="B807" s="17" t="str">
        <f>VLOOKUP(A807,'Planning Periods'!$E$2:$N$540,10,FALSE)</f>
        <v>01/31/2023 - 01/31/2031</v>
      </c>
      <c r="C807" s="92">
        <v>2016</v>
      </c>
      <c r="D807" s="92" t="str">
        <f t="shared" si="12"/>
        <v>Half Moon Bay 2016</v>
      </c>
      <c r="E807" s="92">
        <v>52</v>
      </c>
      <c r="F807" s="366">
        <v>0</v>
      </c>
      <c r="G807" s="92">
        <v>0</v>
      </c>
      <c r="H807" s="92">
        <v>0</v>
      </c>
      <c r="I807" s="91"/>
      <c r="J807" s="92">
        <v>31</v>
      </c>
      <c r="K807" s="366">
        <v>0</v>
      </c>
      <c r="L807" s="92">
        <v>0</v>
      </c>
      <c r="M807" s="92">
        <v>0</v>
      </c>
      <c r="N807" s="91"/>
      <c r="O807" s="92">
        <v>36</v>
      </c>
      <c r="P807" s="92">
        <v>6</v>
      </c>
      <c r="Q807" s="91"/>
      <c r="R807" s="92">
        <v>121</v>
      </c>
      <c r="S807" s="92">
        <v>14</v>
      </c>
      <c r="T807" s="91">
        <v>0</v>
      </c>
      <c r="U807" s="92">
        <v>240</v>
      </c>
      <c r="V807" s="92">
        <v>20</v>
      </c>
    </row>
    <row r="808" spans="1:22">
      <c r="A808" s="93" t="s">
        <v>1169</v>
      </c>
      <c r="B808" s="17" t="str">
        <f>VLOOKUP(A808,'Planning Periods'!$E$2:$N$540,10,FALSE)</f>
        <v>01/31/2023 - 01/31/2031</v>
      </c>
      <c r="C808" s="92">
        <v>2017</v>
      </c>
      <c r="D808" s="92" t="str">
        <f t="shared" si="12"/>
        <v>Half Moon Bay 2017</v>
      </c>
      <c r="E808" s="92">
        <v>52</v>
      </c>
      <c r="F808" s="366">
        <v>0</v>
      </c>
      <c r="G808" s="92">
        <v>0</v>
      </c>
      <c r="H808" s="92">
        <v>0</v>
      </c>
      <c r="I808" s="91"/>
      <c r="J808" s="92">
        <v>31</v>
      </c>
      <c r="K808" s="366">
        <v>0</v>
      </c>
      <c r="L808" s="92">
        <v>0</v>
      </c>
      <c r="M808" s="92">
        <v>0</v>
      </c>
      <c r="N808" s="91"/>
      <c r="O808" s="92">
        <v>36</v>
      </c>
      <c r="P808" s="92">
        <v>3</v>
      </c>
      <c r="Q808" s="91"/>
      <c r="R808" s="92">
        <v>121</v>
      </c>
      <c r="S808" s="92">
        <v>12</v>
      </c>
      <c r="T808" s="91">
        <v>0</v>
      </c>
      <c r="U808" s="92">
        <v>240</v>
      </c>
      <c r="V808" s="92">
        <v>15</v>
      </c>
    </row>
    <row r="809" spans="1:22">
      <c r="A809" t="s">
        <v>1170</v>
      </c>
      <c r="B809" s="17" t="str">
        <f>VLOOKUP(A809,'Planning Periods'!$E$2:$N$540,10,FALSE)</f>
        <v>01/31/2016 - 01/31/2024</v>
      </c>
      <c r="C809" s="92">
        <v>2014</v>
      </c>
      <c r="D809" s="92" t="str">
        <f t="shared" si="12"/>
        <v>Hanford 2014</v>
      </c>
      <c r="E809" s="366" t="s">
        <v>1308</v>
      </c>
      <c r="F809" s="366" t="s">
        <v>1308</v>
      </c>
      <c r="G809" s="366" t="s">
        <v>1308</v>
      </c>
      <c r="H809" s="366" t="s">
        <v>1308</v>
      </c>
      <c r="I809" s="366">
        <v>0</v>
      </c>
      <c r="J809" s="366" t="s">
        <v>1308</v>
      </c>
      <c r="K809" s="366" t="s">
        <v>1308</v>
      </c>
      <c r="L809" s="366" t="s">
        <v>1308</v>
      </c>
      <c r="M809" s="366" t="s">
        <v>1308</v>
      </c>
      <c r="N809" s="366">
        <v>0</v>
      </c>
      <c r="O809" s="366" t="s">
        <v>1308</v>
      </c>
      <c r="P809" s="366" t="s">
        <v>1308</v>
      </c>
      <c r="Q809" s="366"/>
      <c r="R809" s="366" t="s">
        <v>1308</v>
      </c>
      <c r="S809" s="366" t="s">
        <v>1308</v>
      </c>
      <c r="T809" s="366" t="s">
        <v>1308</v>
      </c>
      <c r="U809" s="366" t="s">
        <v>1308</v>
      </c>
      <c r="V809" s="366" t="s">
        <v>1308</v>
      </c>
    </row>
    <row r="810" spans="1:22">
      <c r="A810" t="s">
        <v>1170</v>
      </c>
      <c r="B810" s="17" t="str">
        <f>VLOOKUP(A810,'Planning Periods'!$E$2:$N$540,10,FALSE)</f>
        <v>01/31/2016 - 01/31/2024</v>
      </c>
      <c r="C810" s="92">
        <v>2015</v>
      </c>
      <c r="D810" s="92" t="str">
        <f t="shared" si="12"/>
        <v>Hanford 2015</v>
      </c>
      <c r="E810" t="s">
        <v>1308</v>
      </c>
      <c r="F810" t="s">
        <v>1308</v>
      </c>
      <c r="G810" t="s">
        <v>1308</v>
      </c>
      <c r="H810" t="s">
        <v>1308</v>
      </c>
      <c r="J810" t="s">
        <v>1308</v>
      </c>
      <c r="K810" t="s">
        <v>1308</v>
      </c>
      <c r="L810" t="s">
        <v>1308</v>
      </c>
      <c r="M810" t="s">
        <v>1308</v>
      </c>
      <c r="O810" t="s">
        <v>1308</v>
      </c>
      <c r="P810" t="s">
        <v>1308</v>
      </c>
      <c r="R810" t="s">
        <v>1308</v>
      </c>
      <c r="S810" t="s">
        <v>1308</v>
      </c>
      <c r="T810" t="s">
        <v>1308</v>
      </c>
      <c r="U810" t="s">
        <v>1308</v>
      </c>
      <c r="V810" t="s">
        <v>1308</v>
      </c>
    </row>
    <row r="811" spans="1:22">
      <c r="A811" t="s">
        <v>1170</v>
      </c>
      <c r="B811" s="17" t="str">
        <f>VLOOKUP(A811,'Planning Periods'!$E$2:$N$540,10,FALSE)</f>
        <v>01/31/2016 - 01/31/2024</v>
      </c>
      <c r="C811" s="92">
        <v>2016</v>
      </c>
      <c r="D811" s="92" t="str">
        <f t="shared" si="12"/>
        <v>Hanford 2016</v>
      </c>
      <c r="E811" t="s">
        <v>1308</v>
      </c>
      <c r="F811" t="s">
        <v>1308</v>
      </c>
      <c r="G811" t="s">
        <v>1308</v>
      </c>
      <c r="H811" t="s">
        <v>1308</v>
      </c>
      <c r="J811" t="s">
        <v>1308</v>
      </c>
      <c r="K811" t="s">
        <v>1308</v>
      </c>
      <c r="L811" t="s">
        <v>1308</v>
      </c>
      <c r="M811" t="s">
        <v>1308</v>
      </c>
      <c r="O811" t="s">
        <v>1308</v>
      </c>
      <c r="P811" t="s">
        <v>1308</v>
      </c>
      <c r="R811" t="s">
        <v>1308</v>
      </c>
      <c r="S811" t="s">
        <v>1308</v>
      </c>
      <c r="T811" t="s">
        <v>1308</v>
      </c>
      <c r="U811" t="s">
        <v>1308</v>
      </c>
      <c r="V811" t="s">
        <v>1308</v>
      </c>
    </row>
    <row r="812" spans="1:22">
      <c r="A812" t="s">
        <v>1170</v>
      </c>
      <c r="B812" s="17" t="str">
        <f>VLOOKUP(A812,'Planning Periods'!$E$2:$N$540,10,FALSE)</f>
        <v>01/31/2016 - 01/31/2024</v>
      </c>
      <c r="C812" s="92">
        <v>2017</v>
      </c>
      <c r="D812" s="92" t="str">
        <f t="shared" si="12"/>
        <v>Hanford 2017</v>
      </c>
      <c r="E812" t="s">
        <v>1308</v>
      </c>
      <c r="F812" t="s">
        <v>1308</v>
      </c>
      <c r="G812" t="s">
        <v>1308</v>
      </c>
      <c r="H812" t="s">
        <v>1308</v>
      </c>
      <c r="J812" t="s">
        <v>1308</v>
      </c>
      <c r="K812" t="s">
        <v>1308</v>
      </c>
      <c r="L812" t="s">
        <v>1308</v>
      </c>
      <c r="M812" t="s">
        <v>1308</v>
      </c>
      <c r="O812" t="s">
        <v>1308</v>
      </c>
      <c r="P812" t="s">
        <v>1308</v>
      </c>
      <c r="R812" t="s">
        <v>1308</v>
      </c>
      <c r="S812" t="s">
        <v>1308</v>
      </c>
      <c r="T812" t="s">
        <v>1308</v>
      </c>
      <c r="U812" t="s">
        <v>1308</v>
      </c>
      <c r="V812" t="s">
        <v>1308</v>
      </c>
    </row>
    <row r="813" spans="1:22">
      <c r="A813" t="s">
        <v>1297</v>
      </c>
      <c r="B813" s="17"/>
      <c r="C813" s="92">
        <v>2013</v>
      </c>
      <c r="D813" s="92" t="str">
        <f t="shared" si="12"/>
        <v>Hawaiian Gardens 2013</v>
      </c>
      <c r="E813" t="s">
        <v>1308</v>
      </c>
      <c r="F813" t="s">
        <v>1308</v>
      </c>
      <c r="G813" t="s">
        <v>1308</v>
      </c>
      <c r="H813" t="s">
        <v>1308</v>
      </c>
      <c r="J813" t="s">
        <v>1308</v>
      </c>
      <c r="K813" t="s">
        <v>1308</v>
      </c>
      <c r="L813" t="s">
        <v>1308</v>
      </c>
      <c r="M813" t="s">
        <v>1308</v>
      </c>
      <c r="O813" t="s">
        <v>1308</v>
      </c>
      <c r="P813" t="s">
        <v>1308</v>
      </c>
      <c r="R813" t="s">
        <v>1308</v>
      </c>
      <c r="S813" t="s">
        <v>1308</v>
      </c>
      <c r="T813" t="s">
        <v>1308</v>
      </c>
      <c r="U813" t="s">
        <v>1308</v>
      </c>
      <c r="V813" t="s">
        <v>1308</v>
      </c>
    </row>
    <row r="814" spans="1:22">
      <c r="A814" t="s">
        <v>1297</v>
      </c>
      <c r="B814" s="17" t="str">
        <f>VLOOKUP(A814,'Planning Periods'!$E$2:$N$540,10,FALSE)</f>
        <v>10/15/2021 - 10/15/2029</v>
      </c>
      <c r="C814" s="92">
        <v>2014</v>
      </c>
      <c r="D814" s="92" t="str">
        <f t="shared" si="12"/>
        <v>Hawaiian Gardens 2014</v>
      </c>
      <c r="E814" s="366" t="s">
        <v>1308</v>
      </c>
      <c r="F814" s="366" t="s">
        <v>1308</v>
      </c>
      <c r="G814" s="366" t="s">
        <v>1308</v>
      </c>
      <c r="H814" s="366" t="s">
        <v>1308</v>
      </c>
      <c r="I814" s="366">
        <v>0</v>
      </c>
      <c r="J814" s="366" t="s">
        <v>1308</v>
      </c>
      <c r="K814" s="366" t="s">
        <v>1308</v>
      </c>
      <c r="L814" s="366" t="s">
        <v>1308</v>
      </c>
      <c r="M814" s="366" t="s">
        <v>1308</v>
      </c>
      <c r="N814" s="366">
        <v>0</v>
      </c>
      <c r="O814" s="366" t="s">
        <v>1308</v>
      </c>
      <c r="P814" s="366" t="s">
        <v>1308</v>
      </c>
      <c r="Q814" s="366"/>
      <c r="R814" s="366" t="s">
        <v>1308</v>
      </c>
      <c r="S814" s="366" t="s">
        <v>1308</v>
      </c>
      <c r="T814" s="366" t="s">
        <v>1308</v>
      </c>
      <c r="U814" s="366" t="s">
        <v>1308</v>
      </c>
      <c r="V814" s="366" t="s">
        <v>1308</v>
      </c>
    </row>
    <row r="815" spans="1:22">
      <c r="A815" t="s">
        <v>1297</v>
      </c>
      <c r="B815" s="17" t="str">
        <f>VLOOKUP(A815,'Planning Periods'!$E$2:$N$540,10,FALSE)</f>
        <v>10/15/2021 - 10/15/2029</v>
      </c>
      <c r="C815" s="92">
        <v>2015</v>
      </c>
      <c r="D815" s="92" t="str">
        <f t="shared" si="12"/>
        <v>Hawaiian Gardens 2015</v>
      </c>
      <c r="E815" t="s">
        <v>1308</v>
      </c>
      <c r="F815" t="s">
        <v>1308</v>
      </c>
      <c r="G815" t="s">
        <v>1308</v>
      </c>
      <c r="H815" t="s">
        <v>1308</v>
      </c>
      <c r="J815" t="s">
        <v>1308</v>
      </c>
      <c r="K815" t="s">
        <v>1308</v>
      </c>
      <c r="L815" t="s">
        <v>1308</v>
      </c>
      <c r="M815" t="s">
        <v>1308</v>
      </c>
      <c r="O815" t="s">
        <v>1308</v>
      </c>
      <c r="P815" t="s">
        <v>1308</v>
      </c>
      <c r="R815" t="s">
        <v>1308</v>
      </c>
      <c r="S815" t="s">
        <v>1308</v>
      </c>
      <c r="T815" t="s">
        <v>1308</v>
      </c>
      <c r="U815" t="s">
        <v>1308</v>
      </c>
      <c r="V815" t="s">
        <v>1308</v>
      </c>
    </row>
    <row r="816" spans="1:22">
      <c r="A816" t="s">
        <v>1297</v>
      </c>
      <c r="B816" s="17" t="str">
        <f>VLOOKUP(A816,'Planning Periods'!$E$2:$N$540,10,FALSE)</f>
        <v>10/15/2021 - 10/15/2029</v>
      </c>
      <c r="C816" s="92">
        <v>2016</v>
      </c>
      <c r="D816" s="92" t="str">
        <f t="shared" si="12"/>
        <v>Hawaiian Gardens 2016</v>
      </c>
      <c r="E816" t="s">
        <v>1308</v>
      </c>
      <c r="F816" t="s">
        <v>1308</v>
      </c>
      <c r="G816" t="s">
        <v>1308</v>
      </c>
      <c r="H816" t="s">
        <v>1308</v>
      </c>
      <c r="J816" t="s">
        <v>1308</v>
      </c>
      <c r="K816" t="s">
        <v>1308</v>
      </c>
      <c r="L816" t="s">
        <v>1308</v>
      </c>
      <c r="M816" t="s">
        <v>1308</v>
      </c>
      <c r="O816" t="s">
        <v>1308</v>
      </c>
      <c r="P816" t="s">
        <v>1308</v>
      </c>
      <c r="R816" t="s">
        <v>1308</v>
      </c>
      <c r="S816" t="s">
        <v>1308</v>
      </c>
      <c r="T816" t="s">
        <v>1308</v>
      </c>
      <c r="U816" t="s">
        <v>1308</v>
      </c>
      <c r="V816" t="s">
        <v>1308</v>
      </c>
    </row>
    <row r="817" spans="1:22">
      <c r="A817" t="s">
        <v>1297</v>
      </c>
      <c r="B817" s="17" t="str">
        <f>VLOOKUP(A817,'Planning Periods'!$E$2:$N$540,10,FALSE)</f>
        <v>10/15/2021 - 10/15/2029</v>
      </c>
      <c r="C817" s="92">
        <v>2017</v>
      </c>
      <c r="D817" s="92" t="str">
        <f t="shared" si="12"/>
        <v>Hawaiian Gardens 2017</v>
      </c>
      <c r="E817" t="s">
        <v>1308</v>
      </c>
      <c r="F817" t="s">
        <v>1308</v>
      </c>
      <c r="G817" t="s">
        <v>1308</v>
      </c>
      <c r="H817" t="s">
        <v>1308</v>
      </c>
      <c r="J817" t="s">
        <v>1308</v>
      </c>
      <c r="K817" t="s">
        <v>1308</v>
      </c>
      <c r="L817" t="s">
        <v>1308</v>
      </c>
      <c r="M817" t="s">
        <v>1308</v>
      </c>
      <c r="O817" t="s">
        <v>1308</v>
      </c>
      <c r="P817" t="s">
        <v>1308</v>
      </c>
      <c r="R817" t="s">
        <v>1308</v>
      </c>
      <c r="S817" t="s">
        <v>1308</v>
      </c>
      <c r="T817" t="s">
        <v>1308</v>
      </c>
      <c r="U817" t="s">
        <v>1308</v>
      </c>
      <c r="V817" t="s">
        <v>1308</v>
      </c>
    </row>
    <row r="818" spans="1:22">
      <c r="A818" s="93" t="s">
        <v>1053</v>
      </c>
      <c r="B818" s="17"/>
      <c r="C818" s="92">
        <v>2013</v>
      </c>
      <c r="D818" s="92" t="str">
        <f t="shared" si="12"/>
        <v>Hawthorne 2013</v>
      </c>
      <c r="E818" t="s">
        <v>1308</v>
      </c>
      <c r="F818" t="s">
        <v>1308</v>
      </c>
      <c r="G818" t="s">
        <v>1308</v>
      </c>
      <c r="H818" t="s">
        <v>1308</v>
      </c>
      <c r="J818" t="s">
        <v>1308</v>
      </c>
      <c r="K818" t="s">
        <v>1308</v>
      </c>
      <c r="L818" t="s">
        <v>1308</v>
      </c>
      <c r="M818" t="s">
        <v>1308</v>
      </c>
      <c r="O818" t="s">
        <v>1308</v>
      </c>
      <c r="P818" t="s">
        <v>1308</v>
      </c>
      <c r="R818" t="s">
        <v>1308</v>
      </c>
      <c r="S818" t="s">
        <v>1308</v>
      </c>
      <c r="T818" t="s">
        <v>1308</v>
      </c>
      <c r="U818" t="s">
        <v>1308</v>
      </c>
      <c r="V818" t="s">
        <v>1308</v>
      </c>
    </row>
    <row r="819" spans="1:22">
      <c r="A819" s="93" t="s">
        <v>1053</v>
      </c>
      <c r="B819" s="17" t="str">
        <f>VLOOKUP(A819,'Planning Periods'!$E$2:$N$540,10,FALSE)</f>
        <v>10/15/2021 - 10/15/2029</v>
      </c>
      <c r="C819" s="92">
        <v>2014</v>
      </c>
      <c r="D819" s="92" t="str">
        <f t="shared" si="12"/>
        <v>Hawthorne 2014</v>
      </c>
      <c r="E819" s="92">
        <v>170</v>
      </c>
      <c r="F819" s="366">
        <v>0</v>
      </c>
      <c r="G819" s="92">
        <v>0</v>
      </c>
      <c r="H819" s="92">
        <v>0</v>
      </c>
      <c r="I819" s="91"/>
      <c r="J819" s="92">
        <v>101</v>
      </c>
      <c r="K819" s="366">
        <v>0</v>
      </c>
      <c r="L819" s="92">
        <v>0</v>
      </c>
      <c r="M819" s="92">
        <v>0</v>
      </c>
      <c r="N819" s="91"/>
      <c r="O819" s="92">
        <v>112</v>
      </c>
      <c r="P819" s="92">
        <v>34</v>
      </c>
      <c r="Q819" s="91"/>
      <c r="R819" s="92">
        <v>300</v>
      </c>
      <c r="S819" s="92">
        <v>320</v>
      </c>
      <c r="T819" s="91">
        <v>0</v>
      </c>
      <c r="U819" s="92">
        <v>683</v>
      </c>
      <c r="V819" s="92">
        <v>354</v>
      </c>
    </row>
    <row r="820" spans="1:22">
      <c r="A820" s="93" t="s">
        <v>1053</v>
      </c>
      <c r="B820" s="17" t="str">
        <f>VLOOKUP(A820,'Planning Periods'!$E$2:$N$540,10,FALSE)</f>
        <v>10/15/2021 - 10/15/2029</v>
      </c>
      <c r="C820" s="92">
        <v>2015</v>
      </c>
      <c r="D820" s="92" t="str">
        <f t="shared" si="12"/>
        <v>Hawthorne 2015</v>
      </c>
      <c r="E820" s="92">
        <v>170</v>
      </c>
      <c r="F820" s="366">
        <v>0</v>
      </c>
      <c r="G820" s="92">
        <v>0</v>
      </c>
      <c r="H820" s="92">
        <v>0</v>
      </c>
      <c r="I820" s="91"/>
      <c r="J820" s="92">
        <v>101</v>
      </c>
      <c r="K820" s="366">
        <v>127</v>
      </c>
      <c r="L820" s="92">
        <v>127</v>
      </c>
      <c r="M820" s="92">
        <v>0</v>
      </c>
      <c r="N820" s="91"/>
      <c r="O820" s="92">
        <v>112</v>
      </c>
      <c r="P820" s="92">
        <v>0</v>
      </c>
      <c r="Q820" s="91"/>
      <c r="R820" s="92">
        <v>300</v>
      </c>
      <c r="S820" s="92">
        <v>0</v>
      </c>
      <c r="T820" s="91">
        <v>0</v>
      </c>
      <c r="U820" s="92">
        <v>683</v>
      </c>
      <c r="V820" s="92">
        <v>127</v>
      </c>
    </row>
    <row r="821" spans="1:22">
      <c r="A821" s="93" t="s">
        <v>1053</v>
      </c>
      <c r="B821" s="17" t="str">
        <f>VLOOKUP(A821,'Planning Periods'!$E$2:$N$540,10,FALSE)</f>
        <v>10/15/2021 - 10/15/2029</v>
      </c>
      <c r="C821" s="92">
        <v>2016</v>
      </c>
      <c r="D821" s="92" t="str">
        <f t="shared" si="12"/>
        <v>Hawthorne 2016</v>
      </c>
      <c r="E821" s="92">
        <v>170</v>
      </c>
      <c r="F821" s="366">
        <v>0</v>
      </c>
      <c r="G821" s="92">
        <v>0</v>
      </c>
      <c r="H821" s="92">
        <v>0</v>
      </c>
      <c r="I821" s="91"/>
      <c r="J821" s="92">
        <v>101</v>
      </c>
      <c r="K821" s="366">
        <v>0</v>
      </c>
      <c r="L821" s="92">
        <v>0</v>
      </c>
      <c r="M821" s="92">
        <v>0</v>
      </c>
      <c r="N821" s="91"/>
      <c r="O821" s="92">
        <v>112</v>
      </c>
      <c r="P821" s="92">
        <v>0</v>
      </c>
      <c r="Q821" s="91"/>
      <c r="R821" s="92">
        <v>300</v>
      </c>
      <c r="S821" s="92">
        <v>4</v>
      </c>
      <c r="T821" s="91">
        <v>0</v>
      </c>
      <c r="U821" s="92">
        <v>683</v>
      </c>
      <c r="V821" s="92">
        <v>4</v>
      </c>
    </row>
    <row r="822" spans="1:22">
      <c r="A822" s="93" t="s">
        <v>1053</v>
      </c>
      <c r="B822" s="17" t="str">
        <f>VLOOKUP(A822,'Planning Periods'!$E$2:$N$540,10,FALSE)</f>
        <v>10/15/2021 - 10/15/2029</v>
      </c>
      <c r="C822" s="92">
        <v>2017</v>
      </c>
      <c r="D822" s="92" t="str">
        <f t="shared" si="12"/>
        <v>Hawthorne 2017</v>
      </c>
      <c r="E822" s="92">
        <v>170</v>
      </c>
      <c r="F822" s="366">
        <v>0</v>
      </c>
      <c r="G822" s="92">
        <v>0</v>
      </c>
      <c r="H822" s="92">
        <v>0</v>
      </c>
      <c r="I822" s="91"/>
      <c r="J822" s="92">
        <v>101</v>
      </c>
      <c r="K822" s="366">
        <v>0</v>
      </c>
      <c r="L822" s="92">
        <v>0</v>
      </c>
      <c r="M822" s="92">
        <v>0</v>
      </c>
      <c r="N822" s="91"/>
      <c r="O822" s="92">
        <v>112</v>
      </c>
      <c r="P822" s="92">
        <v>5</v>
      </c>
      <c r="Q822" s="91"/>
      <c r="R822" s="92">
        <v>300</v>
      </c>
      <c r="S822" s="92">
        <v>37</v>
      </c>
      <c r="T822" s="91">
        <v>0</v>
      </c>
      <c r="U822" s="92">
        <v>683</v>
      </c>
      <c r="V822" s="92">
        <v>42</v>
      </c>
    </row>
    <row r="823" spans="1:22">
      <c r="A823" s="93" t="s">
        <v>1174</v>
      </c>
      <c r="B823" s="17" t="str">
        <f>VLOOKUP(A823,'Planning Periods'!$E$2:$N$540,10,FALSE)</f>
        <v>01/31/2023 - 01/31/2031</v>
      </c>
      <c r="C823" s="92">
        <v>2014</v>
      </c>
      <c r="D823" s="92" t="str">
        <f t="shared" si="12"/>
        <v>Hayward 2014</v>
      </c>
      <c r="E823" s="92" t="s">
        <v>1308</v>
      </c>
      <c r="F823" s="366" t="s">
        <v>1308</v>
      </c>
      <c r="G823" s="92" t="s">
        <v>1308</v>
      </c>
      <c r="H823" s="92" t="s">
        <v>1308</v>
      </c>
      <c r="I823" s="91"/>
      <c r="J823" s="92" t="s">
        <v>1308</v>
      </c>
      <c r="K823" s="366" t="s">
        <v>1308</v>
      </c>
      <c r="L823" s="92" t="s">
        <v>1308</v>
      </c>
      <c r="M823" s="92" t="s">
        <v>1308</v>
      </c>
      <c r="N823" s="91"/>
      <c r="O823" s="92" t="s">
        <v>1308</v>
      </c>
      <c r="P823" s="92" t="s">
        <v>1308</v>
      </c>
      <c r="Q823" s="91"/>
      <c r="R823" s="92" t="s">
        <v>1308</v>
      </c>
      <c r="S823" s="92" t="s">
        <v>1308</v>
      </c>
      <c r="T823" s="91" t="s">
        <v>1308</v>
      </c>
      <c r="U823" s="92" t="s">
        <v>1308</v>
      </c>
      <c r="V823" s="92" t="s">
        <v>1308</v>
      </c>
    </row>
    <row r="824" spans="1:22">
      <c r="A824" s="93" t="s">
        <v>1174</v>
      </c>
      <c r="B824" s="17" t="str">
        <f>VLOOKUP(A824,'Planning Periods'!$E$2:$N$540,10,FALSE)</f>
        <v>01/31/2023 - 01/31/2031</v>
      </c>
      <c r="C824" s="92">
        <v>2015</v>
      </c>
      <c r="D824" s="92" t="str">
        <f t="shared" si="12"/>
        <v>Hayward 2015</v>
      </c>
      <c r="E824" s="92">
        <v>851</v>
      </c>
      <c r="F824" s="366">
        <v>0</v>
      </c>
      <c r="G824" s="92">
        <v>0</v>
      </c>
      <c r="H824" s="92">
        <v>0</v>
      </c>
      <c r="I824" s="91"/>
      <c r="J824" s="92">
        <v>480</v>
      </c>
      <c r="K824" s="366">
        <v>0</v>
      </c>
      <c r="L824" s="92">
        <v>0</v>
      </c>
      <c r="M824" s="92">
        <v>0</v>
      </c>
      <c r="N824" s="91"/>
      <c r="O824" s="92">
        <v>608</v>
      </c>
      <c r="P824" s="92">
        <v>0</v>
      </c>
      <c r="Q824" s="91"/>
      <c r="R824" s="92">
        <v>1981</v>
      </c>
      <c r="S824" s="92">
        <v>108</v>
      </c>
      <c r="T824" s="91">
        <v>0</v>
      </c>
      <c r="U824" s="92">
        <v>3920</v>
      </c>
      <c r="V824" s="92">
        <v>108</v>
      </c>
    </row>
    <row r="825" spans="1:22">
      <c r="A825" s="93" t="s">
        <v>1174</v>
      </c>
      <c r="B825" s="17" t="str">
        <f>VLOOKUP(A825,'Planning Periods'!$E$2:$N$540,10,FALSE)</f>
        <v>01/31/2023 - 01/31/2031</v>
      </c>
      <c r="C825" s="92">
        <v>2016</v>
      </c>
      <c r="D825" s="92" t="str">
        <f t="shared" si="12"/>
        <v>Hayward 2016</v>
      </c>
      <c r="E825" s="92">
        <v>851</v>
      </c>
      <c r="F825" s="366">
        <v>0</v>
      </c>
      <c r="G825" s="92">
        <v>0</v>
      </c>
      <c r="H825" s="92">
        <v>0</v>
      </c>
      <c r="I825" s="91"/>
      <c r="J825" s="92">
        <v>480</v>
      </c>
      <c r="K825" s="366">
        <v>0</v>
      </c>
      <c r="L825" s="92">
        <v>0</v>
      </c>
      <c r="M825" s="92">
        <v>0</v>
      </c>
      <c r="N825" s="91"/>
      <c r="O825" s="92">
        <v>608</v>
      </c>
      <c r="P825" s="92">
        <v>0</v>
      </c>
      <c r="Q825" s="91"/>
      <c r="R825" s="92">
        <v>1981</v>
      </c>
      <c r="S825" s="92">
        <v>225</v>
      </c>
      <c r="T825" s="91">
        <v>0</v>
      </c>
      <c r="U825" s="92">
        <v>3920</v>
      </c>
      <c r="V825" s="92">
        <v>225</v>
      </c>
    </row>
    <row r="826" spans="1:22">
      <c r="A826" s="93" t="s">
        <v>1174</v>
      </c>
      <c r="B826" s="17" t="str">
        <f>VLOOKUP(A826,'Planning Periods'!$E$2:$N$540,10,FALSE)</f>
        <v>01/31/2023 - 01/31/2031</v>
      </c>
      <c r="C826" s="92">
        <v>2017</v>
      </c>
      <c r="D826" s="92" t="str">
        <f t="shared" si="12"/>
        <v>Hayward 2017</v>
      </c>
      <c r="E826" s="92">
        <v>851</v>
      </c>
      <c r="F826" s="366">
        <v>40</v>
      </c>
      <c r="G826" s="92">
        <v>40</v>
      </c>
      <c r="H826" s="92">
        <v>0</v>
      </c>
      <c r="I826" s="91"/>
      <c r="J826" s="92">
        <v>480</v>
      </c>
      <c r="K826" s="366">
        <v>19</v>
      </c>
      <c r="L826" s="92">
        <v>19</v>
      </c>
      <c r="M826" s="92">
        <v>0</v>
      </c>
      <c r="N826" s="91"/>
      <c r="O826" s="92">
        <v>608</v>
      </c>
      <c r="P826" s="92">
        <v>0</v>
      </c>
      <c r="Q826" s="91"/>
      <c r="R826" s="92">
        <v>1981</v>
      </c>
      <c r="S826" s="92">
        <v>395</v>
      </c>
      <c r="T826" s="91">
        <v>0</v>
      </c>
      <c r="U826" s="92">
        <v>3920</v>
      </c>
      <c r="V826" s="92">
        <v>454</v>
      </c>
    </row>
    <row r="827" spans="1:22">
      <c r="A827" s="93" t="s">
        <v>1175</v>
      </c>
      <c r="B827" s="17" t="str">
        <f>VLOOKUP(A827,'Planning Periods'!$E$2:$N$540,10,FALSE)</f>
        <v>01/31/2023 - 01/31/2031</v>
      </c>
      <c r="C827" s="92">
        <v>2014</v>
      </c>
      <c r="D827" s="92" t="str">
        <f t="shared" si="12"/>
        <v>Healdsburg 2014</v>
      </c>
      <c r="E827" s="92">
        <v>31</v>
      </c>
      <c r="F827" s="366">
        <v>0</v>
      </c>
      <c r="G827" s="92">
        <v>0</v>
      </c>
      <c r="H827" s="92">
        <v>0</v>
      </c>
      <c r="I827" s="91"/>
      <c r="J827" s="92">
        <v>24</v>
      </c>
      <c r="K827" s="366">
        <v>0</v>
      </c>
      <c r="L827" s="92">
        <v>0</v>
      </c>
      <c r="M827" s="92">
        <v>0</v>
      </c>
      <c r="N827" s="91"/>
      <c r="O827" s="92">
        <v>26</v>
      </c>
      <c r="P827" s="92">
        <v>0</v>
      </c>
      <c r="Q827" s="91"/>
      <c r="R827" s="92">
        <v>76</v>
      </c>
      <c r="S827" s="92">
        <v>27</v>
      </c>
      <c r="T827" s="91">
        <v>0</v>
      </c>
      <c r="U827" s="92">
        <v>157</v>
      </c>
      <c r="V827" s="92">
        <v>27</v>
      </c>
    </row>
    <row r="828" spans="1:22">
      <c r="A828" s="93" t="s">
        <v>1175</v>
      </c>
      <c r="B828" s="17" t="str">
        <f>VLOOKUP(A828,'Planning Periods'!$E$2:$N$540,10,FALSE)</f>
        <v>01/31/2023 - 01/31/2031</v>
      </c>
      <c r="C828" s="92">
        <v>2015</v>
      </c>
      <c r="D828" s="92" t="str">
        <f t="shared" si="12"/>
        <v>Healdsburg 2015</v>
      </c>
      <c r="E828" s="92">
        <v>31</v>
      </c>
      <c r="F828" s="366">
        <v>1</v>
      </c>
      <c r="G828" s="92">
        <v>1</v>
      </c>
      <c r="H828" s="92">
        <v>0</v>
      </c>
      <c r="I828" s="91"/>
      <c r="J828" s="92">
        <v>24</v>
      </c>
      <c r="K828" s="366">
        <v>2</v>
      </c>
      <c r="L828" s="92">
        <v>2</v>
      </c>
      <c r="M828" s="92">
        <v>0</v>
      </c>
      <c r="N828" s="91"/>
      <c r="O828" s="92">
        <v>26</v>
      </c>
      <c r="P828" s="92">
        <v>12</v>
      </c>
      <c r="Q828" s="91"/>
      <c r="R828" s="92">
        <v>76</v>
      </c>
      <c r="S828" s="92">
        <v>44</v>
      </c>
      <c r="T828" s="91">
        <v>0</v>
      </c>
      <c r="U828" s="92">
        <v>157</v>
      </c>
      <c r="V828" s="92">
        <v>59</v>
      </c>
    </row>
    <row r="829" spans="1:22">
      <c r="A829" s="93" t="s">
        <v>1175</v>
      </c>
      <c r="B829" s="17" t="str">
        <f>VLOOKUP(A829,'Planning Periods'!$E$2:$N$540,10,FALSE)</f>
        <v>01/31/2023 - 01/31/2031</v>
      </c>
      <c r="C829" s="92">
        <v>2016</v>
      </c>
      <c r="D829" s="92" t="str">
        <f t="shared" si="12"/>
        <v>Healdsburg 2016</v>
      </c>
      <c r="E829" s="92">
        <v>31</v>
      </c>
      <c r="F829" s="366">
        <v>2</v>
      </c>
      <c r="G829" s="92">
        <v>2</v>
      </c>
      <c r="H829" s="92">
        <v>0</v>
      </c>
      <c r="I829" s="91"/>
      <c r="J829" s="92">
        <v>24</v>
      </c>
      <c r="K829" s="366">
        <v>3</v>
      </c>
      <c r="L829" s="92">
        <v>3</v>
      </c>
      <c r="M829" s="92">
        <v>0</v>
      </c>
      <c r="N829" s="91"/>
      <c r="O829" s="92">
        <v>26</v>
      </c>
      <c r="P829" s="92">
        <v>4</v>
      </c>
      <c r="Q829" s="91"/>
      <c r="R829" s="92">
        <v>76</v>
      </c>
      <c r="S829" s="92">
        <v>23</v>
      </c>
      <c r="T829" s="91">
        <v>0</v>
      </c>
      <c r="U829" s="92">
        <v>157</v>
      </c>
      <c r="V829" s="92">
        <v>32</v>
      </c>
    </row>
    <row r="830" spans="1:22">
      <c r="A830" s="93" t="s">
        <v>1175</v>
      </c>
      <c r="B830" s="17" t="str">
        <f>VLOOKUP(A830,'Planning Periods'!$E$2:$N$540,10,FALSE)</f>
        <v>01/31/2023 - 01/31/2031</v>
      </c>
      <c r="C830" s="92">
        <v>2017</v>
      </c>
      <c r="D830" s="92" t="str">
        <f t="shared" si="12"/>
        <v>Healdsburg 2017</v>
      </c>
      <c r="E830" s="92">
        <v>31</v>
      </c>
      <c r="F830" s="366">
        <v>12</v>
      </c>
      <c r="G830" s="92">
        <v>12</v>
      </c>
      <c r="H830" s="92">
        <v>0</v>
      </c>
      <c r="I830" s="91"/>
      <c r="J830" s="92">
        <v>24</v>
      </c>
      <c r="K830" s="366">
        <v>20</v>
      </c>
      <c r="L830" s="92">
        <v>20</v>
      </c>
      <c r="M830" s="92">
        <v>0</v>
      </c>
      <c r="N830" s="91"/>
      <c r="O830" s="92">
        <v>26</v>
      </c>
      <c r="P830" s="92">
        <v>29</v>
      </c>
      <c r="Q830" s="91"/>
      <c r="R830" s="92">
        <v>76</v>
      </c>
      <c r="S830" s="92">
        <v>16</v>
      </c>
      <c r="T830" s="91">
        <v>0</v>
      </c>
      <c r="U830" s="92">
        <v>157</v>
      </c>
      <c r="V830" s="92">
        <v>77</v>
      </c>
    </row>
    <row r="831" spans="1:22">
      <c r="A831" s="93" t="s">
        <v>1051</v>
      </c>
      <c r="B831" s="17"/>
      <c r="C831" s="92">
        <v>2013</v>
      </c>
      <c r="D831" s="92" t="str">
        <f t="shared" si="12"/>
        <v>Hemet 2013</v>
      </c>
      <c r="E831" s="92">
        <v>134</v>
      </c>
      <c r="F831" s="366">
        <v>0</v>
      </c>
      <c r="G831" s="92">
        <v>0</v>
      </c>
      <c r="H831" s="92">
        <v>0</v>
      </c>
      <c r="I831" s="91"/>
      <c r="J831" s="92">
        <v>96</v>
      </c>
      <c r="K831" s="366">
        <v>17</v>
      </c>
      <c r="L831" s="92">
        <v>0</v>
      </c>
      <c r="M831" s="92">
        <v>17</v>
      </c>
      <c r="N831" s="91"/>
      <c r="O831" s="92">
        <v>112</v>
      </c>
      <c r="P831" s="92">
        <v>86</v>
      </c>
      <c r="Q831" s="91"/>
      <c r="R831" s="92">
        <v>262</v>
      </c>
      <c r="S831" s="92">
        <v>6</v>
      </c>
      <c r="T831" s="91">
        <v>17</v>
      </c>
      <c r="U831" s="92">
        <v>604</v>
      </c>
      <c r="V831" s="92">
        <v>109</v>
      </c>
    </row>
    <row r="832" spans="1:22">
      <c r="A832" s="93" t="s">
        <v>1051</v>
      </c>
      <c r="B832" s="17" t="str">
        <f>VLOOKUP(A832,'Planning Periods'!$E$2:$N$540,10,FALSE)</f>
        <v>10/15/2021 - 10/15/2029</v>
      </c>
      <c r="C832" s="92">
        <v>2014</v>
      </c>
      <c r="D832" s="92" t="str">
        <f t="shared" si="12"/>
        <v>Hemet 2014</v>
      </c>
      <c r="E832" s="92">
        <v>134</v>
      </c>
      <c r="F832" s="366">
        <v>0</v>
      </c>
      <c r="G832" s="92">
        <v>0</v>
      </c>
      <c r="H832" s="92">
        <v>0</v>
      </c>
      <c r="I832" s="91"/>
      <c r="J832" s="92">
        <v>96</v>
      </c>
      <c r="K832" s="366">
        <v>3</v>
      </c>
      <c r="L832" s="92">
        <v>0</v>
      </c>
      <c r="M832" s="92">
        <v>3</v>
      </c>
      <c r="N832" s="91"/>
      <c r="O832" s="92">
        <v>112</v>
      </c>
      <c r="P832" s="92">
        <v>114</v>
      </c>
      <c r="Q832" s="91"/>
      <c r="R832" s="92">
        <v>262</v>
      </c>
      <c r="S832" s="92">
        <v>32</v>
      </c>
      <c r="T832" s="91">
        <v>3</v>
      </c>
      <c r="U832" s="92">
        <v>604</v>
      </c>
      <c r="V832" s="92">
        <v>149</v>
      </c>
    </row>
    <row r="833" spans="1:22">
      <c r="A833" s="93" t="s">
        <v>1051</v>
      </c>
      <c r="B833" s="17" t="str">
        <f>VLOOKUP(A833,'Planning Periods'!$E$2:$N$540,10,FALSE)</f>
        <v>10/15/2021 - 10/15/2029</v>
      </c>
      <c r="C833" s="92">
        <v>2015</v>
      </c>
      <c r="D833" s="92" t="str">
        <f t="shared" si="12"/>
        <v>Hemet 2015</v>
      </c>
      <c r="E833" s="92">
        <v>134</v>
      </c>
      <c r="F833" s="366">
        <v>0</v>
      </c>
      <c r="G833" s="92">
        <v>0</v>
      </c>
      <c r="H833" s="92">
        <v>0</v>
      </c>
      <c r="I833" s="91"/>
      <c r="J833" s="92">
        <v>96</v>
      </c>
      <c r="K833" s="366">
        <v>14</v>
      </c>
      <c r="L833" s="92">
        <v>12</v>
      </c>
      <c r="M833" s="92">
        <v>2</v>
      </c>
      <c r="N833" s="91"/>
      <c r="O833" s="92">
        <v>112</v>
      </c>
      <c r="P833" s="92">
        <v>76</v>
      </c>
      <c r="Q833" s="91"/>
      <c r="R833" s="92">
        <v>262</v>
      </c>
      <c r="S833" s="92">
        <v>17</v>
      </c>
      <c r="T833" s="91">
        <v>2</v>
      </c>
      <c r="U833" s="92">
        <v>604</v>
      </c>
      <c r="V833" s="92">
        <v>107</v>
      </c>
    </row>
    <row r="834" spans="1:22">
      <c r="A834" s="93" t="s">
        <v>1051</v>
      </c>
      <c r="B834" s="17" t="str">
        <f>VLOOKUP(A834,'Planning Periods'!$E$2:$N$540,10,FALSE)</f>
        <v>10/15/2021 - 10/15/2029</v>
      </c>
      <c r="C834" s="92">
        <v>2016</v>
      </c>
      <c r="D834" s="92" t="str">
        <f t="shared" si="12"/>
        <v>Hemet 2016</v>
      </c>
      <c r="E834" s="92">
        <v>134</v>
      </c>
      <c r="F834" s="366">
        <v>0</v>
      </c>
      <c r="G834" s="92">
        <v>0</v>
      </c>
      <c r="H834" s="92">
        <v>0</v>
      </c>
      <c r="I834" s="91"/>
      <c r="J834" s="92">
        <v>96</v>
      </c>
      <c r="K834" s="366">
        <v>29</v>
      </c>
      <c r="L834" s="92">
        <v>29</v>
      </c>
      <c r="M834" s="92">
        <v>0</v>
      </c>
      <c r="N834" s="91"/>
      <c r="O834" s="92">
        <v>112</v>
      </c>
      <c r="P834" s="92">
        <v>25</v>
      </c>
      <c r="Q834" s="91"/>
      <c r="R834" s="92">
        <v>262</v>
      </c>
      <c r="S834" s="92">
        <v>8</v>
      </c>
      <c r="T834" s="91">
        <v>0</v>
      </c>
      <c r="U834" s="92">
        <v>604</v>
      </c>
      <c r="V834" s="92">
        <v>62</v>
      </c>
    </row>
    <row r="835" spans="1:22">
      <c r="A835" s="93" t="s">
        <v>1051</v>
      </c>
      <c r="B835" s="17" t="str">
        <f>VLOOKUP(A835,'Planning Periods'!$E$2:$N$540,10,FALSE)</f>
        <v>10/15/2021 - 10/15/2029</v>
      </c>
      <c r="C835" s="92">
        <v>2017</v>
      </c>
      <c r="D835" s="92" t="str">
        <f t="shared" si="12"/>
        <v>Hemet 2017</v>
      </c>
      <c r="E835" s="92">
        <v>134</v>
      </c>
      <c r="F835" s="366">
        <v>0</v>
      </c>
      <c r="G835" s="92">
        <v>0</v>
      </c>
      <c r="H835" s="92">
        <v>0</v>
      </c>
      <c r="I835" s="91"/>
      <c r="J835" s="92">
        <v>96</v>
      </c>
      <c r="K835" s="366">
        <v>0</v>
      </c>
      <c r="L835" s="92">
        <v>0</v>
      </c>
      <c r="M835" s="92">
        <v>0</v>
      </c>
      <c r="N835" s="91"/>
      <c r="O835" s="92">
        <v>112</v>
      </c>
      <c r="P835" s="92">
        <v>2</v>
      </c>
      <c r="Q835" s="91"/>
      <c r="R835" s="92">
        <v>262</v>
      </c>
      <c r="S835" s="92">
        <v>12</v>
      </c>
      <c r="T835" s="91">
        <v>0</v>
      </c>
      <c r="U835" s="92">
        <v>604</v>
      </c>
      <c r="V835" s="92">
        <v>14</v>
      </c>
    </row>
    <row r="836" spans="1:22">
      <c r="A836" s="93" t="s">
        <v>1176</v>
      </c>
      <c r="B836" s="17" t="str">
        <f>VLOOKUP(A836,'Planning Periods'!$E$2:$N$540,10,FALSE)</f>
        <v>01/31/2023 - 01/31/2031</v>
      </c>
      <c r="C836" s="92">
        <v>2014</v>
      </c>
      <c r="D836" s="92" t="str">
        <f t="shared" si="12"/>
        <v>Hercules 2014</v>
      </c>
      <c r="E836" s="92" t="s">
        <v>1308</v>
      </c>
      <c r="F836" s="366" t="s">
        <v>1308</v>
      </c>
      <c r="G836" s="92" t="s">
        <v>1308</v>
      </c>
      <c r="H836" s="92" t="s">
        <v>1308</v>
      </c>
      <c r="I836" s="91"/>
      <c r="J836" s="92" t="s">
        <v>1308</v>
      </c>
      <c r="K836" s="366" t="s">
        <v>1308</v>
      </c>
      <c r="L836" s="92" t="s">
        <v>1308</v>
      </c>
      <c r="M836" s="92" t="s">
        <v>1308</v>
      </c>
      <c r="N836" s="91"/>
      <c r="O836" s="92" t="s">
        <v>1308</v>
      </c>
      <c r="P836" s="92" t="s">
        <v>1308</v>
      </c>
      <c r="Q836" s="91"/>
      <c r="R836" s="92" t="s">
        <v>1308</v>
      </c>
      <c r="S836" s="92" t="s">
        <v>1308</v>
      </c>
      <c r="T836" s="91" t="s">
        <v>1308</v>
      </c>
      <c r="U836" s="92" t="s">
        <v>1308</v>
      </c>
      <c r="V836" s="92" t="s">
        <v>1308</v>
      </c>
    </row>
    <row r="837" spans="1:22">
      <c r="A837" s="93" t="s">
        <v>1176</v>
      </c>
      <c r="B837" s="17" t="str">
        <f>VLOOKUP(A837,'Planning Periods'!$E$2:$N$540,10,FALSE)</f>
        <v>01/31/2023 - 01/31/2031</v>
      </c>
      <c r="C837" s="92">
        <v>2015</v>
      </c>
      <c r="D837" s="92" t="str">
        <f t="shared" si="12"/>
        <v>Hercules 2015</v>
      </c>
      <c r="E837" s="92">
        <v>220</v>
      </c>
      <c r="F837" s="366">
        <v>0</v>
      </c>
      <c r="G837" s="92">
        <v>0</v>
      </c>
      <c r="H837" s="92">
        <v>0</v>
      </c>
      <c r="I837" s="91"/>
      <c r="J837" s="92">
        <v>118</v>
      </c>
      <c r="K837" s="366">
        <v>0</v>
      </c>
      <c r="L837" s="92">
        <v>0</v>
      </c>
      <c r="M837" s="92">
        <v>0</v>
      </c>
      <c r="N837" s="91"/>
      <c r="O837" s="92">
        <v>100</v>
      </c>
      <c r="P837" s="92">
        <v>0</v>
      </c>
      <c r="Q837" s="91"/>
      <c r="R837" s="92">
        <v>244</v>
      </c>
      <c r="S837" s="92">
        <v>190</v>
      </c>
      <c r="T837" s="91">
        <v>0</v>
      </c>
      <c r="U837" s="92">
        <v>682</v>
      </c>
      <c r="V837" s="92">
        <v>190</v>
      </c>
    </row>
    <row r="838" spans="1:22">
      <c r="A838" s="93" t="s">
        <v>1176</v>
      </c>
      <c r="B838" s="17" t="str">
        <f>VLOOKUP(A838,'Planning Periods'!$E$2:$N$540,10,FALSE)</f>
        <v>01/31/2023 - 01/31/2031</v>
      </c>
      <c r="C838" s="92">
        <v>2016</v>
      </c>
      <c r="D838" s="92" t="str">
        <f t="shared" si="12"/>
        <v>Hercules 2016</v>
      </c>
      <c r="E838" s="92">
        <v>220</v>
      </c>
      <c r="F838" s="366">
        <v>0</v>
      </c>
      <c r="G838" s="92">
        <v>0</v>
      </c>
      <c r="H838" s="92">
        <v>0</v>
      </c>
      <c r="I838" s="91"/>
      <c r="J838" s="92">
        <v>118</v>
      </c>
      <c r="K838" s="366">
        <v>1</v>
      </c>
      <c r="L838" s="92">
        <v>0</v>
      </c>
      <c r="M838" s="92">
        <v>1</v>
      </c>
      <c r="N838" s="91"/>
      <c r="O838" s="92">
        <v>100</v>
      </c>
      <c r="P838" s="92">
        <v>0</v>
      </c>
      <c r="Q838" s="91"/>
      <c r="R838" s="92">
        <v>244</v>
      </c>
      <c r="S838" s="92">
        <v>30</v>
      </c>
      <c r="T838" s="91">
        <v>1</v>
      </c>
      <c r="U838" s="92">
        <v>682</v>
      </c>
      <c r="V838" s="92">
        <v>31</v>
      </c>
    </row>
    <row r="839" spans="1:22">
      <c r="A839" s="93" t="s">
        <v>1176</v>
      </c>
      <c r="B839" s="17" t="str">
        <f>VLOOKUP(A839,'Planning Periods'!$E$2:$N$540,10,FALSE)</f>
        <v>01/31/2023 - 01/31/2031</v>
      </c>
      <c r="C839" s="92">
        <v>2017</v>
      </c>
      <c r="D839" s="92" t="str">
        <f t="shared" si="12"/>
        <v>Hercules 2017</v>
      </c>
      <c r="E839" s="92">
        <v>220</v>
      </c>
      <c r="F839" s="366">
        <v>0</v>
      </c>
      <c r="G839" s="92">
        <v>0</v>
      </c>
      <c r="H839" s="92">
        <v>0</v>
      </c>
      <c r="I839" s="91"/>
      <c r="J839" s="92">
        <v>118</v>
      </c>
      <c r="K839" s="366">
        <v>0</v>
      </c>
      <c r="L839" s="92">
        <v>0</v>
      </c>
      <c r="M839" s="92">
        <v>0</v>
      </c>
      <c r="N839" s="91"/>
      <c r="O839" s="92">
        <v>100</v>
      </c>
      <c r="P839" s="92">
        <v>0</v>
      </c>
      <c r="Q839" s="91"/>
      <c r="R839" s="92">
        <v>244</v>
      </c>
      <c r="S839" s="92">
        <v>41</v>
      </c>
      <c r="T839" s="91">
        <v>0</v>
      </c>
      <c r="U839" s="92">
        <v>682</v>
      </c>
      <c r="V839" s="92">
        <v>41</v>
      </c>
    </row>
    <row r="840" spans="1:22">
      <c r="A840" t="s">
        <v>1056</v>
      </c>
      <c r="B840" s="17"/>
      <c r="C840" s="92">
        <v>2013</v>
      </c>
      <c r="D840" s="92" t="str">
        <f t="shared" si="12"/>
        <v>Hermosa Beach 2013</v>
      </c>
      <c r="E840" s="92" t="s">
        <v>1308</v>
      </c>
      <c r="F840" s="366" t="s">
        <v>1308</v>
      </c>
      <c r="G840" s="92" t="s">
        <v>1308</v>
      </c>
      <c r="H840" s="92" t="s">
        <v>1308</v>
      </c>
      <c r="I840" s="91"/>
      <c r="J840" s="92" t="s">
        <v>1308</v>
      </c>
      <c r="K840" s="366" t="s">
        <v>1308</v>
      </c>
      <c r="L840" s="92" t="s">
        <v>1308</v>
      </c>
      <c r="M840" s="92" t="s">
        <v>1308</v>
      </c>
      <c r="N840" s="91"/>
      <c r="O840" s="92" t="s">
        <v>1308</v>
      </c>
      <c r="P840" s="92" t="s">
        <v>1308</v>
      </c>
      <c r="Q840" s="91"/>
      <c r="R840" s="92" t="s">
        <v>1308</v>
      </c>
      <c r="S840" s="92" t="s">
        <v>1308</v>
      </c>
      <c r="T840" s="91" t="s">
        <v>1308</v>
      </c>
      <c r="U840" s="92" t="s">
        <v>1308</v>
      </c>
      <c r="V840" s="92" t="s">
        <v>1308</v>
      </c>
    </row>
    <row r="841" spans="1:22">
      <c r="A841" t="s">
        <v>1056</v>
      </c>
      <c r="B841" s="17" t="str">
        <f>VLOOKUP(A841,'Planning Periods'!$E$2:$N$540,10,FALSE)</f>
        <v>10/15/2021 - 10/15/2029</v>
      </c>
      <c r="C841" s="92">
        <v>2014</v>
      </c>
      <c r="D841" s="92" t="str">
        <f t="shared" si="12"/>
        <v>Hermosa Beach 2014</v>
      </c>
      <c r="E841" s="366" t="s">
        <v>1308</v>
      </c>
      <c r="F841" s="366" t="s">
        <v>1308</v>
      </c>
      <c r="G841" s="366" t="s">
        <v>1308</v>
      </c>
      <c r="H841" s="366" t="s">
        <v>1308</v>
      </c>
      <c r="I841" s="366">
        <v>0</v>
      </c>
      <c r="J841" s="366" t="s">
        <v>1308</v>
      </c>
      <c r="K841" s="366" t="s">
        <v>1308</v>
      </c>
      <c r="L841" s="366" t="s">
        <v>1308</v>
      </c>
      <c r="M841" s="366" t="s">
        <v>1308</v>
      </c>
      <c r="N841" s="366">
        <v>0</v>
      </c>
      <c r="O841" s="366" t="s">
        <v>1308</v>
      </c>
      <c r="P841" s="366" t="s">
        <v>1308</v>
      </c>
      <c r="Q841" s="366"/>
      <c r="R841" s="366" t="s">
        <v>1308</v>
      </c>
      <c r="S841" s="366" t="s">
        <v>1308</v>
      </c>
      <c r="T841" s="366" t="s">
        <v>1308</v>
      </c>
      <c r="U841" s="366" t="s">
        <v>1308</v>
      </c>
      <c r="V841" s="366" t="s">
        <v>1308</v>
      </c>
    </row>
    <row r="842" spans="1:22">
      <c r="A842" t="s">
        <v>1056</v>
      </c>
      <c r="B842" s="17" t="str">
        <f>VLOOKUP(A842,'Planning Periods'!$E$2:$N$540,10,FALSE)</f>
        <v>10/15/2021 - 10/15/2029</v>
      </c>
      <c r="C842" s="92">
        <v>2015</v>
      </c>
      <c r="D842" s="92" t="str">
        <f t="shared" si="12"/>
        <v>Hermosa Beach 2015</v>
      </c>
      <c r="E842" t="s">
        <v>1308</v>
      </c>
      <c r="F842" t="s">
        <v>1308</v>
      </c>
      <c r="G842" t="s">
        <v>1308</v>
      </c>
      <c r="H842" t="s">
        <v>1308</v>
      </c>
      <c r="J842" t="s">
        <v>1308</v>
      </c>
      <c r="K842" t="s">
        <v>1308</v>
      </c>
      <c r="L842" t="s">
        <v>1308</v>
      </c>
      <c r="M842" t="s">
        <v>1308</v>
      </c>
      <c r="O842" t="s">
        <v>1308</v>
      </c>
      <c r="P842" t="s">
        <v>1308</v>
      </c>
      <c r="R842" t="s">
        <v>1308</v>
      </c>
      <c r="S842" t="s">
        <v>1308</v>
      </c>
      <c r="T842" t="s">
        <v>1308</v>
      </c>
      <c r="U842" t="s">
        <v>1308</v>
      </c>
      <c r="V842" t="s">
        <v>1308</v>
      </c>
    </row>
    <row r="843" spans="1:22">
      <c r="A843" t="s">
        <v>1056</v>
      </c>
      <c r="B843" s="17" t="str">
        <f>VLOOKUP(A843,'Planning Periods'!$E$2:$N$540,10,FALSE)</f>
        <v>10/15/2021 - 10/15/2029</v>
      </c>
      <c r="C843" s="92">
        <v>2016</v>
      </c>
      <c r="D843" s="92" t="str">
        <f t="shared" si="12"/>
        <v>Hermosa Beach 2016</v>
      </c>
      <c r="E843" t="s">
        <v>1308</v>
      </c>
      <c r="F843" t="s">
        <v>1308</v>
      </c>
      <c r="G843" t="s">
        <v>1308</v>
      </c>
      <c r="H843" t="s">
        <v>1308</v>
      </c>
      <c r="J843" t="s">
        <v>1308</v>
      </c>
      <c r="K843" t="s">
        <v>1308</v>
      </c>
      <c r="L843" t="s">
        <v>1308</v>
      </c>
      <c r="M843" t="s">
        <v>1308</v>
      </c>
      <c r="O843" t="s">
        <v>1308</v>
      </c>
      <c r="P843" t="s">
        <v>1308</v>
      </c>
      <c r="R843" t="s">
        <v>1308</v>
      </c>
      <c r="S843" t="s">
        <v>1308</v>
      </c>
      <c r="T843" t="s">
        <v>1308</v>
      </c>
      <c r="U843" t="s">
        <v>1308</v>
      </c>
      <c r="V843" t="s">
        <v>1308</v>
      </c>
    </row>
    <row r="844" spans="1:22">
      <c r="A844" t="s">
        <v>1056</v>
      </c>
      <c r="B844" s="17" t="str">
        <f>VLOOKUP(A844,'Planning Periods'!$E$2:$N$540,10,FALSE)</f>
        <v>10/15/2021 - 10/15/2029</v>
      </c>
      <c r="C844" s="92">
        <v>2017</v>
      </c>
      <c r="D844" s="92" t="str">
        <f t="shared" si="12"/>
        <v>Hermosa Beach 2017</v>
      </c>
      <c r="E844" t="s">
        <v>1308</v>
      </c>
      <c r="F844" t="s">
        <v>1308</v>
      </c>
      <c r="G844" t="s">
        <v>1308</v>
      </c>
      <c r="H844" t="s">
        <v>1308</v>
      </c>
      <c r="J844" t="s">
        <v>1308</v>
      </c>
      <c r="K844" t="s">
        <v>1308</v>
      </c>
      <c r="L844" t="s">
        <v>1308</v>
      </c>
      <c r="M844" t="s">
        <v>1308</v>
      </c>
      <c r="O844" t="s">
        <v>1308</v>
      </c>
      <c r="P844" t="s">
        <v>1308</v>
      </c>
      <c r="R844" t="s">
        <v>1308</v>
      </c>
      <c r="S844" t="s">
        <v>1308</v>
      </c>
      <c r="T844" t="s">
        <v>1308</v>
      </c>
      <c r="U844" t="s">
        <v>1308</v>
      </c>
      <c r="V844" t="s">
        <v>1308</v>
      </c>
    </row>
    <row r="845" spans="1:22">
      <c r="A845" s="93" t="s">
        <v>1054</v>
      </c>
      <c r="B845" s="17"/>
      <c r="C845" s="92">
        <v>2013</v>
      </c>
      <c r="D845" s="92" t="str">
        <f t="shared" si="12"/>
        <v>Hesperia 2013</v>
      </c>
      <c r="E845" t="s">
        <v>1308</v>
      </c>
      <c r="F845" t="s">
        <v>1308</v>
      </c>
      <c r="G845" t="s">
        <v>1308</v>
      </c>
      <c r="H845" t="s">
        <v>1308</v>
      </c>
      <c r="J845" t="s">
        <v>1308</v>
      </c>
      <c r="K845" t="s">
        <v>1308</v>
      </c>
      <c r="L845" t="s">
        <v>1308</v>
      </c>
      <c r="M845" t="s">
        <v>1308</v>
      </c>
      <c r="O845" t="s">
        <v>1308</v>
      </c>
      <c r="P845" t="s">
        <v>1308</v>
      </c>
      <c r="R845" t="s">
        <v>1308</v>
      </c>
      <c r="S845" t="s">
        <v>1308</v>
      </c>
      <c r="T845" t="s">
        <v>1308</v>
      </c>
      <c r="U845" t="s">
        <v>1308</v>
      </c>
      <c r="V845" t="s">
        <v>1308</v>
      </c>
    </row>
    <row r="846" spans="1:22">
      <c r="A846" s="93" t="s">
        <v>1054</v>
      </c>
      <c r="B846" s="17" t="str">
        <f>VLOOKUP(A846,'Planning Periods'!$E$2:$N$540,10,FALSE)</f>
        <v>10/15/2021 - 10/15/2029</v>
      </c>
      <c r="C846" s="92">
        <v>2014</v>
      </c>
      <c r="D846" s="92" t="str">
        <f t="shared" si="12"/>
        <v>Hesperia 2014</v>
      </c>
      <c r="E846" s="92">
        <v>398</v>
      </c>
      <c r="F846" s="366">
        <v>0</v>
      </c>
      <c r="G846" s="92">
        <v>0</v>
      </c>
      <c r="H846" s="92">
        <v>0</v>
      </c>
      <c r="I846" s="91"/>
      <c r="J846" s="92">
        <v>274</v>
      </c>
      <c r="K846" s="366">
        <v>0</v>
      </c>
      <c r="L846" s="92">
        <v>0</v>
      </c>
      <c r="M846" s="92">
        <v>0</v>
      </c>
      <c r="N846" s="91"/>
      <c r="O846" s="92">
        <v>314</v>
      </c>
      <c r="P846" s="92">
        <v>82</v>
      </c>
      <c r="Q846" s="91"/>
      <c r="R846" s="92">
        <v>729</v>
      </c>
      <c r="S846" s="92">
        <v>0</v>
      </c>
      <c r="T846" s="91">
        <v>0</v>
      </c>
      <c r="U846" s="92">
        <v>1715</v>
      </c>
      <c r="V846" s="92">
        <v>82</v>
      </c>
    </row>
    <row r="847" spans="1:22">
      <c r="A847" s="93" t="s">
        <v>1054</v>
      </c>
      <c r="B847" s="17" t="str">
        <f>VLOOKUP(A847,'Planning Periods'!$E$2:$N$540,10,FALSE)</f>
        <v>10/15/2021 - 10/15/2029</v>
      </c>
      <c r="C847" s="92">
        <v>2015</v>
      </c>
      <c r="D847" s="92" t="str">
        <f t="shared" si="12"/>
        <v>Hesperia 2015</v>
      </c>
      <c r="E847" s="92">
        <v>398</v>
      </c>
      <c r="F847" s="366">
        <v>0</v>
      </c>
      <c r="G847" s="92">
        <v>0</v>
      </c>
      <c r="H847" s="92">
        <v>0</v>
      </c>
      <c r="I847" s="91"/>
      <c r="J847" s="92">
        <v>274</v>
      </c>
      <c r="K847" s="366">
        <v>0</v>
      </c>
      <c r="L847" s="92">
        <v>0</v>
      </c>
      <c r="M847" s="92">
        <v>0</v>
      </c>
      <c r="N847" s="91"/>
      <c r="O847" s="92">
        <v>314</v>
      </c>
      <c r="P847" s="92">
        <v>0</v>
      </c>
      <c r="Q847" s="91"/>
      <c r="R847" s="92">
        <v>729</v>
      </c>
      <c r="S847" s="92">
        <v>98</v>
      </c>
      <c r="T847" s="91">
        <v>0</v>
      </c>
      <c r="U847" s="92">
        <v>1715</v>
      </c>
      <c r="V847" s="92">
        <v>98</v>
      </c>
    </row>
    <row r="848" spans="1:22">
      <c r="A848" s="93" t="s">
        <v>1054</v>
      </c>
      <c r="B848" s="17" t="str">
        <f>VLOOKUP(A848,'Planning Periods'!$E$2:$N$540,10,FALSE)</f>
        <v>10/15/2021 - 10/15/2029</v>
      </c>
      <c r="C848" s="92">
        <v>2016</v>
      </c>
      <c r="D848" s="92" t="str">
        <f t="shared" si="12"/>
        <v>Hesperia 2016</v>
      </c>
      <c r="E848" s="92">
        <v>398</v>
      </c>
      <c r="F848" s="366">
        <v>0</v>
      </c>
      <c r="G848" s="92">
        <v>0</v>
      </c>
      <c r="H848" s="92">
        <v>0</v>
      </c>
      <c r="I848" s="91"/>
      <c r="J848" s="92">
        <v>274</v>
      </c>
      <c r="K848" s="366">
        <v>20</v>
      </c>
      <c r="L848" s="92">
        <v>20</v>
      </c>
      <c r="M848" s="92">
        <v>0</v>
      </c>
      <c r="N848" s="91"/>
      <c r="O848" s="92">
        <v>314</v>
      </c>
      <c r="P848" s="92">
        <v>75</v>
      </c>
      <c r="Q848" s="91"/>
      <c r="R848" s="92">
        <v>729</v>
      </c>
      <c r="S848" s="92">
        <v>172</v>
      </c>
      <c r="T848" s="91">
        <v>0</v>
      </c>
      <c r="U848" s="92">
        <v>1715</v>
      </c>
      <c r="V848" s="92">
        <v>267</v>
      </c>
    </row>
    <row r="849" spans="1:22">
      <c r="A849" s="93" t="s">
        <v>1054</v>
      </c>
      <c r="B849" s="17" t="str">
        <f>VLOOKUP(A849,'Planning Periods'!$E$2:$N$540,10,FALSE)</f>
        <v>10/15/2021 - 10/15/2029</v>
      </c>
      <c r="C849" s="92">
        <v>2017</v>
      </c>
      <c r="D849" s="92" t="str">
        <f t="shared" si="12"/>
        <v>Hesperia 2017</v>
      </c>
      <c r="E849" s="92">
        <v>398</v>
      </c>
      <c r="F849" s="366">
        <v>0</v>
      </c>
      <c r="G849" s="92">
        <v>0</v>
      </c>
      <c r="H849" s="92">
        <v>0</v>
      </c>
      <c r="I849" s="91"/>
      <c r="J849" s="92">
        <v>274</v>
      </c>
      <c r="K849" s="366">
        <v>0</v>
      </c>
      <c r="L849" s="92">
        <v>0</v>
      </c>
      <c r="M849" s="92">
        <v>0</v>
      </c>
      <c r="N849" s="91"/>
      <c r="O849" s="92">
        <v>314</v>
      </c>
      <c r="P849" s="92">
        <v>0</v>
      </c>
      <c r="Q849" s="91"/>
      <c r="R849" s="92">
        <v>729</v>
      </c>
      <c r="S849" s="92">
        <v>230</v>
      </c>
      <c r="T849" s="91">
        <v>0</v>
      </c>
      <c r="U849" s="92">
        <v>1715</v>
      </c>
      <c r="V849" s="92">
        <v>230</v>
      </c>
    </row>
    <row r="850" spans="1:22">
      <c r="A850" t="s">
        <v>896</v>
      </c>
      <c r="B850" s="17"/>
      <c r="C850" s="92">
        <v>2013</v>
      </c>
      <c r="D850" s="92" t="str">
        <f t="shared" si="12"/>
        <v>Hidden Hills 2013</v>
      </c>
      <c r="E850" s="92" t="s">
        <v>1308</v>
      </c>
      <c r="F850" s="366" t="s">
        <v>1308</v>
      </c>
      <c r="G850" s="92" t="s">
        <v>1308</v>
      </c>
      <c r="H850" s="92" t="s">
        <v>1308</v>
      </c>
      <c r="I850" s="91"/>
      <c r="J850" s="92" t="s">
        <v>1308</v>
      </c>
      <c r="K850" s="366" t="s">
        <v>1308</v>
      </c>
      <c r="L850" s="92" t="s">
        <v>1308</v>
      </c>
      <c r="M850" s="92" t="s">
        <v>1308</v>
      </c>
      <c r="N850" s="91"/>
      <c r="O850" s="92" t="s">
        <v>1308</v>
      </c>
      <c r="P850" s="92" t="s">
        <v>1308</v>
      </c>
      <c r="Q850" s="91"/>
      <c r="R850" s="92" t="s">
        <v>1308</v>
      </c>
      <c r="S850" s="92" t="s">
        <v>1308</v>
      </c>
      <c r="T850" s="91" t="s">
        <v>1308</v>
      </c>
      <c r="U850" s="92" t="s">
        <v>1308</v>
      </c>
      <c r="V850" s="92" t="s">
        <v>1308</v>
      </c>
    </row>
    <row r="851" spans="1:22">
      <c r="A851" t="s">
        <v>896</v>
      </c>
      <c r="B851" s="17" t="str">
        <f>VLOOKUP(A851,'Planning Periods'!$E$2:$N$540,10,FALSE)</f>
        <v>10/15/2021 - 10/15/2029</v>
      </c>
      <c r="C851" s="92">
        <v>2014</v>
      </c>
      <c r="D851" s="92" t="str">
        <f t="shared" si="12"/>
        <v>Hidden Hills 2014</v>
      </c>
      <c r="E851" s="366" t="s">
        <v>1308</v>
      </c>
      <c r="F851" s="366" t="s">
        <v>1308</v>
      </c>
      <c r="G851" s="366" t="s">
        <v>1308</v>
      </c>
      <c r="H851" s="366" t="s">
        <v>1308</v>
      </c>
      <c r="I851" s="366">
        <v>0</v>
      </c>
      <c r="J851" s="366" t="s">
        <v>1308</v>
      </c>
      <c r="K851" s="366" t="s">
        <v>1308</v>
      </c>
      <c r="L851" s="366" t="s">
        <v>1308</v>
      </c>
      <c r="M851" s="366" t="s">
        <v>1308</v>
      </c>
      <c r="N851" s="366">
        <v>0</v>
      </c>
      <c r="O851" s="366" t="s">
        <v>1308</v>
      </c>
      <c r="P851" s="366" t="s">
        <v>1308</v>
      </c>
      <c r="Q851" s="366"/>
      <c r="R851" s="366" t="s">
        <v>1308</v>
      </c>
      <c r="S851" s="366" t="s">
        <v>1308</v>
      </c>
      <c r="T851" s="366" t="s">
        <v>1308</v>
      </c>
      <c r="U851" s="366" t="s">
        <v>1308</v>
      </c>
      <c r="V851" s="366" t="s">
        <v>1308</v>
      </c>
    </row>
    <row r="852" spans="1:22">
      <c r="A852" t="s">
        <v>896</v>
      </c>
      <c r="B852" s="17" t="str">
        <f>VLOOKUP(A852,'Planning Periods'!$E$2:$N$540,10,FALSE)</f>
        <v>10/15/2021 - 10/15/2029</v>
      </c>
      <c r="C852" s="92">
        <v>2015</v>
      </c>
      <c r="D852" s="92" t="str">
        <f t="shared" si="12"/>
        <v>Hidden Hills 2015</v>
      </c>
      <c r="E852" t="s">
        <v>1308</v>
      </c>
      <c r="F852" t="s">
        <v>1308</v>
      </c>
      <c r="G852" t="s">
        <v>1308</v>
      </c>
      <c r="H852" t="s">
        <v>1308</v>
      </c>
      <c r="J852" t="s">
        <v>1308</v>
      </c>
      <c r="K852" t="s">
        <v>1308</v>
      </c>
      <c r="L852" t="s">
        <v>1308</v>
      </c>
      <c r="M852" t="s">
        <v>1308</v>
      </c>
      <c r="O852" t="s">
        <v>1308</v>
      </c>
      <c r="P852" t="s">
        <v>1308</v>
      </c>
      <c r="R852" t="s">
        <v>1308</v>
      </c>
      <c r="S852" t="s">
        <v>1308</v>
      </c>
      <c r="T852" t="s">
        <v>1308</v>
      </c>
      <c r="U852" t="s">
        <v>1308</v>
      </c>
      <c r="V852" t="s">
        <v>1308</v>
      </c>
    </row>
    <row r="853" spans="1:22">
      <c r="A853" t="s">
        <v>896</v>
      </c>
      <c r="B853" s="17" t="str">
        <f>VLOOKUP(A853,'Planning Periods'!$E$2:$N$540,10,FALSE)</f>
        <v>10/15/2021 - 10/15/2029</v>
      </c>
      <c r="C853" s="92">
        <v>2016</v>
      </c>
      <c r="D853" s="92" t="str">
        <f t="shared" si="12"/>
        <v>Hidden Hills 2016</v>
      </c>
      <c r="E853" t="s">
        <v>1308</v>
      </c>
      <c r="F853" t="s">
        <v>1308</v>
      </c>
      <c r="G853" t="s">
        <v>1308</v>
      </c>
      <c r="H853" t="s">
        <v>1308</v>
      </c>
      <c r="J853" t="s">
        <v>1308</v>
      </c>
      <c r="K853" t="s">
        <v>1308</v>
      </c>
      <c r="L853" t="s">
        <v>1308</v>
      </c>
      <c r="M853" t="s">
        <v>1308</v>
      </c>
      <c r="O853" t="s">
        <v>1308</v>
      </c>
      <c r="P853" t="s">
        <v>1308</v>
      </c>
      <c r="R853" t="s">
        <v>1308</v>
      </c>
      <c r="S853" t="s">
        <v>1308</v>
      </c>
      <c r="T853" t="s">
        <v>1308</v>
      </c>
      <c r="U853" t="s">
        <v>1308</v>
      </c>
      <c r="V853" t="s">
        <v>1308</v>
      </c>
    </row>
    <row r="854" spans="1:22">
      <c r="A854" t="s">
        <v>896</v>
      </c>
      <c r="B854" s="17" t="str">
        <f>VLOOKUP(A854,'Planning Periods'!$E$2:$N$540,10,FALSE)</f>
        <v>10/15/2021 - 10/15/2029</v>
      </c>
      <c r="C854" s="92">
        <v>2017</v>
      </c>
      <c r="D854" s="92" t="str">
        <f t="shared" si="12"/>
        <v>Hidden Hills 2017</v>
      </c>
      <c r="E854" t="s">
        <v>1308</v>
      </c>
      <c r="F854" t="s">
        <v>1308</v>
      </c>
      <c r="G854" t="s">
        <v>1308</v>
      </c>
      <c r="H854" t="s">
        <v>1308</v>
      </c>
      <c r="J854" t="s">
        <v>1308</v>
      </c>
      <c r="K854" t="s">
        <v>1308</v>
      </c>
      <c r="L854" t="s">
        <v>1308</v>
      </c>
      <c r="M854" t="s">
        <v>1308</v>
      </c>
      <c r="O854" t="s">
        <v>1308</v>
      </c>
      <c r="P854" t="s">
        <v>1308</v>
      </c>
      <c r="R854" t="s">
        <v>1308</v>
      </c>
      <c r="S854" t="s">
        <v>1308</v>
      </c>
      <c r="T854" t="s">
        <v>1308</v>
      </c>
      <c r="U854" t="s">
        <v>1308</v>
      </c>
      <c r="V854" t="s">
        <v>1308</v>
      </c>
    </row>
    <row r="855" spans="1:22">
      <c r="A855" s="93" t="s">
        <v>1050</v>
      </c>
      <c r="B855" s="17"/>
      <c r="C855" s="92">
        <v>2013</v>
      </c>
      <c r="D855" s="92" t="str">
        <f t="shared" si="12"/>
        <v>Highland 2013</v>
      </c>
      <c r="E855" t="s">
        <v>1308</v>
      </c>
      <c r="F855" t="s">
        <v>1308</v>
      </c>
      <c r="G855" t="s">
        <v>1308</v>
      </c>
      <c r="H855" t="s">
        <v>1308</v>
      </c>
      <c r="J855" t="s">
        <v>1308</v>
      </c>
      <c r="K855" t="s">
        <v>1308</v>
      </c>
      <c r="L855" t="s">
        <v>1308</v>
      </c>
      <c r="M855" t="s">
        <v>1308</v>
      </c>
      <c r="O855" t="s">
        <v>1308</v>
      </c>
      <c r="P855" t="s">
        <v>1308</v>
      </c>
      <c r="R855" t="s">
        <v>1308</v>
      </c>
      <c r="S855" t="s">
        <v>1308</v>
      </c>
      <c r="T855" t="s">
        <v>1308</v>
      </c>
      <c r="U855" t="s">
        <v>1308</v>
      </c>
      <c r="V855" t="s">
        <v>1308</v>
      </c>
    </row>
    <row r="856" spans="1:22">
      <c r="A856" s="93" t="s">
        <v>1050</v>
      </c>
      <c r="B856" s="17" t="str">
        <f>VLOOKUP(A856,'Planning Periods'!$E$2:$N$540,10,FALSE)</f>
        <v>10/15/2021 - 10/15/2029</v>
      </c>
      <c r="C856" s="92">
        <v>2014</v>
      </c>
      <c r="D856" s="92" t="str">
        <f t="shared" si="12"/>
        <v>Highland 2014</v>
      </c>
      <c r="E856" s="92">
        <v>759</v>
      </c>
      <c r="F856" s="366">
        <v>0</v>
      </c>
      <c r="G856" s="92">
        <v>0</v>
      </c>
      <c r="H856" s="92">
        <v>0</v>
      </c>
      <c r="I856" s="91"/>
      <c r="J856" s="92">
        <v>726</v>
      </c>
      <c r="K856" s="366">
        <v>0</v>
      </c>
      <c r="L856" s="92">
        <v>0</v>
      </c>
      <c r="M856" s="92">
        <v>0</v>
      </c>
      <c r="N856" s="91"/>
      <c r="O856" s="92">
        <v>409</v>
      </c>
      <c r="P856" s="92">
        <v>1</v>
      </c>
      <c r="Q856" s="91"/>
      <c r="R856" s="92">
        <v>890</v>
      </c>
      <c r="S856" s="92">
        <v>3</v>
      </c>
      <c r="T856" s="91">
        <v>0</v>
      </c>
      <c r="U856" s="92">
        <v>2784</v>
      </c>
      <c r="V856" s="92">
        <v>4</v>
      </c>
    </row>
    <row r="857" spans="1:22">
      <c r="A857" s="93" t="s">
        <v>1050</v>
      </c>
      <c r="B857" s="17" t="str">
        <f>VLOOKUP(A857,'Planning Periods'!$E$2:$N$540,10,FALSE)</f>
        <v>10/15/2021 - 10/15/2029</v>
      </c>
      <c r="C857" s="92">
        <v>2015</v>
      </c>
      <c r="D857" s="92" t="str">
        <f t="shared" si="12"/>
        <v>Highland 2015</v>
      </c>
      <c r="E857" s="92">
        <v>759</v>
      </c>
      <c r="F857" s="366">
        <v>0</v>
      </c>
      <c r="G857" s="92">
        <v>0</v>
      </c>
      <c r="H857" s="92">
        <v>0</v>
      </c>
      <c r="I857" s="91"/>
      <c r="J857" s="92">
        <v>726</v>
      </c>
      <c r="K857" s="366">
        <v>0</v>
      </c>
      <c r="L857" s="92">
        <v>0</v>
      </c>
      <c r="M857" s="92">
        <v>0</v>
      </c>
      <c r="N857" s="91"/>
      <c r="O857" s="92">
        <v>409</v>
      </c>
      <c r="P857" s="92">
        <v>0</v>
      </c>
      <c r="Q857" s="91"/>
      <c r="R857" s="92">
        <v>890</v>
      </c>
      <c r="S857" s="92">
        <v>6</v>
      </c>
      <c r="T857" s="91">
        <v>0</v>
      </c>
      <c r="U857" s="92">
        <v>2784</v>
      </c>
      <c r="V857" s="92">
        <v>6</v>
      </c>
    </row>
    <row r="858" spans="1:22">
      <c r="A858" s="93" t="s">
        <v>1050</v>
      </c>
      <c r="B858" s="17" t="str">
        <f>VLOOKUP(A858,'Planning Periods'!$E$2:$N$540,10,FALSE)</f>
        <v>10/15/2021 - 10/15/2029</v>
      </c>
      <c r="C858" s="92">
        <v>2016</v>
      </c>
      <c r="D858" s="92" t="str">
        <f t="shared" si="12"/>
        <v>Highland 2016</v>
      </c>
      <c r="E858" s="92">
        <v>759</v>
      </c>
      <c r="F858" s="366">
        <v>0</v>
      </c>
      <c r="G858" s="92">
        <v>0</v>
      </c>
      <c r="H858" s="92">
        <v>0</v>
      </c>
      <c r="I858" s="91"/>
      <c r="J858" s="92">
        <v>726</v>
      </c>
      <c r="K858" s="366">
        <v>0</v>
      </c>
      <c r="L858" s="92">
        <v>0</v>
      </c>
      <c r="M858" s="92">
        <v>0</v>
      </c>
      <c r="N858" s="91"/>
      <c r="O858" s="92">
        <v>409</v>
      </c>
      <c r="P858" s="92">
        <v>6</v>
      </c>
      <c r="Q858" s="91"/>
      <c r="R858" s="92">
        <v>890</v>
      </c>
      <c r="S858" s="92">
        <v>18</v>
      </c>
      <c r="T858" s="91">
        <v>0</v>
      </c>
      <c r="U858" s="92">
        <v>2784</v>
      </c>
      <c r="V858" s="92">
        <v>24</v>
      </c>
    </row>
    <row r="859" spans="1:22">
      <c r="A859" s="93" t="s">
        <v>1050</v>
      </c>
      <c r="B859" s="17" t="str">
        <f>VLOOKUP(A859,'Planning Periods'!$E$2:$N$540,10,FALSE)</f>
        <v>10/15/2021 - 10/15/2029</v>
      </c>
      <c r="C859" s="92">
        <v>2017</v>
      </c>
      <c r="D859" s="92" t="str">
        <f t="shared" si="12"/>
        <v>Highland 2017</v>
      </c>
      <c r="E859" s="92">
        <v>759</v>
      </c>
      <c r="F859" s="366">
        <v>0</v>
      </c>
      <c r="G859" s="92">
        <v>0</v>
      </c>
      <c r="H859" s="92">
        <v>0</v>
      </c>
      <c r="I859" s="91"/>
      <c r="J859" s="92">
        <v>726</v>
      </c>
      <c r="K859" s="366">
        <v>0</v>
      </c>
      <c r="L859" s="92">
        <v>0</v>
      </c>
      <c r="M859" s="92">
        <v>0</v>
      </c>
      <c r="N859" s="91"/>
      <c r="O859" s="92">
        <v>409</v>
      </c>
      <c r="P859" s="92">
        <v>9</v>
      </c>
      <c r="Q859" s="91"/>
      <c r="R859" s="92">
        <v>890</v>
      </c>
      <c r="S859" s="92">
        <v>70</v>
      </c>
      <c r="T859" s="91">
        <v>0</v>
      </c>
      <c r="U859" s="92">
        <v>2784</v>
      </c>
      <c r="V859" s="92">
        <v>79</v>
      </c>
    </row>
    <row r="860" spans="1:22">
      <c r="A860" s="93" t="s">
        <v>1167</v>
      </c>
      <c r="B860" s="17" t="str">
        <f>VLOOKUP(A860,'Planning Periods'!$E$2:$N$540,10,FALSE)</f>
        <v>01/31/2023 - 01/31/2031</v>
      </c>
      <c r="C860" s="92">
        <v>2014</v>
      </c>
      <c r="D860" s="92" t="str">
        <f t="shared" si="12"/>
        <v>Hillsborough 2014</v>
      </c>
      <c r="E860" s="92" t="s">
        <v>1308</v>
      </c>
      <c r="F860" s="366" t="s">
        <v>1308</v>
      </c>
      <c r="G860" s="92" t="s">
        <v>1308</v>
      </c>
      <c r="H860" s="92" t="s">
        <v>1308</v>
      </c>
      <c r="I860" s="91"/>
      <c r="J860" s="92" t="s">
        <v>1308</v>
      </c>
      <c r="K860" s="366" t="s">
        <v>1308</v>
      </c>
      <c r="L860" s="92" t="s">
        <v>1308</v>
      </c>
      <c r="M860" s="92" t="s">
        <v>1308</v>
      </c>
      <c r="N860" s="91"/>
      <c r="O860" s="92" t="s">
        <v>1308</v>
      </c>
      <c r="P860" s="92" t="s">
        <v>1308</v>
      </c>
      <c r="Q860" s="91"/>
      <c r="R860" s="92" t="s">
        <v>1308</v>
      </c>
      <c r="S860" s="92" t="s">
        <v>1308</v>
      </c>
      <c r="T860" s="91" t="s">
        <v>1308</v>
      </c>
      <c r="U860" s="92" t="s">
        <v>1308</v>
      </c>
      <c r="V860" s="92" t="s">
        <v>1308</v>
      </c>
    </row>
    <row r="861" spans="1:22">
      <c r="A861" s="93" t="s">
        <v>1167</v>
      </c>
      <c r="B861" s="17" t="str">
        <f>VLOOKUP(A861,'Planning Periods'!$E$2:$N$540,10,FALSE)</f>
        <v>01/31/2023 - 01/31/2031</v>
      </c>
      <c r="C861" s="92">
        <v>2015</v>
      </c>
      <c r="D861" s="92" t="str">
        <f t="shared" si="12"/>
        <v>Hillsborough 2015</v>
      </c>
      <c r="E861" s="92">
        <v>32</v>
      </c>
      <c r="F861" s="366">
        <v>16</v>
      </c>
      <c r="G861" s="92">
        <v>0</v>
      </c>
      <c r="H861" s="92">
        <v>16</v>
      </c>
      <c r="I861" s="91"/>
      <c r="J861" s="92">
        <v>17</v>
      </c>
      <c r="K861" s="366">
        <v>8</v>
      </c>
      <c r="L861" s="92">
        <v>0</v>
      </c>
      <c r="M861" s="92">
        <v>8</v>
      </c>
      <c r="N861" s="91"/>
      <c r="O861" s="92">
        <v>21</v>
      </c>
      <c r="P861" s="92">
        <v>10</v>
      </c>
      <c r="Q861" s="91"/>
      <c r="R861" s="92">
        <v>21</v>
      </c>
      <c r="S861" s="92">
        <v>5</v>
      </c>
      <c r="T861" s="91">
        <v>8</v>
      </c>
      <c r="U861" s="92">
        <v>91</v>
      </c>
      <c r="V861" s="92">
        <v>39</v>
      </c>
    </row>
    <row r="862" spans="1:22">
      <c r="A862" s="93" t="s">
        <v>1167</v>
      </c>
      <c r="B862" s="17" t="str">
        <f>VLOOKUP(A862,'Planning Periods'!$E$2:$N$540,10,FALSE)</f>
        <v>01/31/2023 - 01/31/2031</v>
      </c>
      <c r="C862" s="92">
        <v>2016</v>
      </c>
      <c r="D862" s="92" t="str">
        <f t="shared" si="12"/>
        <v>Hillsborough 2016</v>
      </c>
      <c r="E862" s="92">
        <v>32</v>
      </c>
      <c r="F862" s="366">
        <v>4</v>
      </c>
      <c r="G862" s="92">
        <v>0</v>
      </c>
      <c r="H862" s="92">
        <v>4</v>
      </c>
      <c r="I862" s="91"/>
      <c r="J862" s="92">
        <v>17</v>
      </c>
      <c r="K862" s="366">
        <v>2</v>
      </c>
      <c r="L862" s="92">
        <v>0</v>
      </c>
      <c r="M862" s="92">
        <v>2</v>
      </c>
      <c r="N862" s="91"/>
      <c r="O862" s="92">
        <v>21</v>
      </c>
      <c r="P862" s="92">
        <v>2</v>
      </c>
      <c r="Q862" s="91"/>
      <c r="R862" s="92">
        <v>21</v>
      </c>
      <c r="S862" s="92">
        <v>2</v>
      </c>
      <c r="T862" s="91">
        <v>2</v>
      </c>
      <c r="U862" s="92">
        <v>91</v>
      </c>
      <c r="V862" s="92">
        <v>10</v>
      </c>
    </row>
    <row r="863" spans="1:22">
      <c r="A863" s="93" t="s">
        <v>1167</v>
      </c>
      <c r="B863" s="17" t="str">
        <f>VLOOKUP(A863,'Planning Periods'!$E$2:$N$540,10,FALSE)</f>
        <v>01/31/2023 - 01/31/2031</v>
      </c>
      <c r="C863" s="92">
        <v>2017</v>
      </c>
      <c r="D863" s="92" t="str">
        <f t="shared" si="12"/>
        <v>Hillsborough 2017</v>
      </c>
      <c r="E863" s="92">
        <v>32</v>
      </c>
      <c r="F863" s="366">
        <v>8</v>
      </c>
      <c r="G863" s="92">
        <v>0</v>
      </c>
      <c r="H863" s="92">
        <v>8</v>
      </c>
      <c r="I863" s="91"/>
      <c r="J863" s="92">
        <v>17</v>
      </c>
      <c r="K863" s="366">
        <v>3</v>
      </c>
      <c r="L863" s="92">
        <v>0</v>
      </c>
      <c r="M863" s="92">
        <v>3</v>
      </c>
      <c r="N863" s="91"/>
      <c r="O863" s="92">
        <v>21</v>
      </c>
      <c r="P863" s="92">
        <v>4</v>
      </c>
      <c r="Q863" s="91"/>
      <c r="R863" s="92">
        <v>21</v>
      </c>
      <c r="S863" s="92">
        <v>3</v>
      </c>
      <c r="T863" s="91">
        <v>3</v>
      </c>
      <c r="U863" s="92">
        <v>91</v>
      </c>
      <c r="V863" s="92">
        <v>18</v>
      </c>
    </row>
    <row r="864" spans="1:22">
      <c r="A864" s="93" t="s">
        <v>1168</v>
      </c>
      <c r="B864" s="17" t="str">
        <f>VLOOKUP(A864,'Planning Periods'!$E$2:$N$540,10,FALSE)</f>
        <v>12/31/2015 - 12/31/2023</v>
      </c>
      <c r="C864" s="92">
        <v>2014</v>
      </c>
      <c r="D864" s="92" t="str">
        <f t="shared" si="12"/>
        <v>Hollister 2014</v>
      </c>
      <c r="E864" s="92" t="s">
        <v>1308</v>
      </c>
      <c r="F864" s="366" t="s">
        <v>1308</v>
      </c>
      <c r="G864" s="92" t="s">
        <v>1308</v>
      </c>
      <c r="H864" s="92" t="s">
        <v>1308</v>
      </c>
      <c r="I864" s="91"/>
      <c r="J864" s="92" t="s">
        <v>1308</v>
      </c>
      <c r="K864" s="366" t="s">
        <v>1308</v>
      </c>
      <c r="L864" s="92" t="s">
        <v>1308</v>
      </c>
      <c r="M864" s="92" t="s">
        <v>1308</v>
      </c>
      <c r="N864" s="91"/>
      <c r="O864" s="92" t="s">
        <v>1308</v>
      </c>
      <c r="P864" s="92" t="s">
        <v>1308</v>
      </c>
      <c r="Q864" s="91"/>
      <c r="R864" s="92" t="s">
        <v>1308</v>
      </c>
      <c r="S864" s="92" t="s">
        <v>1308</v>
      </c>
      <c r="T864" s="91" t="s">
        <v>1308</v>
      </c>
      <c r="U864" s="92" t="s">
        <v>1308</v>
      </c>
      <c r="V864" s="92" t="s">
        <v>1308</v>
      </c>
    </row>
    <row r="865" spans="1:22">
      <c r="A865" s="93" t="s">
        <v>1168</v>
      </c>
      <c r="B865" s="17" t="str">
        <f>VLOOKUP(A865,'Planning Periods'!$E$2:$N$540,10,FALSE)</f>
        <v>12/31/2015 - 12/31/2023</v>
      </c>
      <c r="C865" s="92">
        <v>2015</v>
      </c>
      <c r="D865" s="92" t="str">
        <f t="shared" si="12"/>
        <v>Hollister 2015</v>
      </c>
      <c r="E865" s="92">
        <v>671</v>
      </c>
      <c r="F865" s="366">
        <v>0</v>
      </c>
      <c r="G865" s="92">
        <v>0</v>
      </c>
      <c r="H865" s="92">
        <v>0</v>
      </c>
      <c r="I865" s="91"/>
      <c r="J865" s="92">
        <v>518</v>
      </c>
      <c r="K865" s="366">
        <v>0</v>
      </c>
      <c r="L865" s="92">
        <v>0</v>
      </c>
      <c r="M865" s="92">
        <v>0</v>
      </c>
      <c r="N865" s="91"/>
      <c r="O865" s="92">
        <v>610</v>
      </c>
      <c r="P865" s="92">
        <v>0</v>
      </c>
      <c r="Q865" s="91"/>
      <c r="R865" s="92">
        <v>1251</v>
      </c>
      <c r="S865" s="92">
        <v>68</v>
      </c>
      <c r="T865" s="91">
        <v>0</v>
      </c>
      <c r="U865" s="92">
        <v>3050</v>
      </c>
      <c r="V865" s="92">
        <v>68</v>
      </c>
    </row>
    <row r="866" spans="1:22">
      <c r="A866" s="93" t="s">
        <v>1168</v>
      </c>
      <c r="B866" s="17" t="str">
        <f>VLOOKUP(A866,'Planning Periods'!$E$2:$N$540,10,FALSE)</f>
        <v>12/31/2015 - 12/31/2023</v>
      </c>
      <c r="C866" s="92">
        <v>2016</v>
      </c>
      <c r="D866" s="92" t="str">
        <f t="shared" si="12"/>
        <v>Hollister 2016</v>
      </c>
      <c r="E866" s="92">
        <v>671</v>
      </c>
      <c r="F866" s="366">
        <v>0</v>
      </c>
      <c r="G866" s="92">
        <v>0</v>
      </c>
      <c r="H866" s="92">
        <v>0</v>
      </c>
      <c r="I866" s="91"/>
      <c r="J866" s="92">
        <v>518</v>
      </c>
      <c r="K866" s="366">
        <v>0</v>
      </c>
      <c r="L866" s="92">
        <v>0</v>
      </c>
      <c r="M866" s="92">
        <v>0</v>
      </c>
      <c r="N866" s="91"/>
      <c r="O866" s="92">
        <v>610</v>
      </c>
      <c r="P866" s="92">
        <v>12</v>
      </c>
      <c r="Q866" s="91"/>
      <c r="R866" s="92">
        <v>1251</v>
      </c>
      <c r="S866" s="92">
        <v>87</v>
      </c>
      <c r="T866" s="91">
        <v>0</v>
      </c>
      <c r="U866" s="92">
        <v>3050</v>
      </c>
      <c r="V866" s="92">
        <v>99</v>
      </c>
    </row>
    <row r="867" spans="1:22">
      <c r="A867" s="93" t="s">
        <v>1168</v>
      </c>
      <c r="B867" s="17" t="str">
        <f>VLOOKUP(A867,'Planning Periods'!$E$2:$N$540,10,FALSE)</f>
        <v>12/31/2015 - 12/31/2023</v>
      </c>
      <c r="C867" s="92">
        <v>2017</v>
      </c>
      <c r="D867" s="92" t="str">
        <f t="shared" si="12"/>
        <v>Hollister 2017</v>
      </c>
      <c r="E867" s="92">
        <v>671</v>
      </c>
      <c r="F867" s="366">
        <v>0</v>
      </c>
      <c r="G867" s="92">
        <v>0</v>
      </c>
      <c r="H867" s="92">
        <v>0</v>
      </c>
      <c r="I867" s="91"/>
      <c r="J867" s="92">
        <v>518</v>
      </c>
      <c r="K867" s="366">
        <v>0</v>
      </c>
      <c r="L867" s="92">
        <v>0</v>
      </c>
      <c r="M867" s="92">
        <v>0</v>
      </c>
      <c r="N867" s="91"/>
      <c r="O867" s="92">
        <v>610</v>
      </c>
      <c r="P867" s="92">
        <v>91</v>
      </c>
      <c r="Q867" s="91"/>
      <c r="R867" s="92">
        <v>1251</v>
      </c>
      <c r="S867" s="92">
        <v>219</v>
      </c>
      <c r="T867" s="91">
        <v>0</v>
      </c>
      <c r="U867" s="92">
        <v>3050</v>
      </c>
      <c r="V867" s="92">
        <v>310</v>
      </c>
    </row>
    <row r="868" spans="1:22">
      <c r="A868" s="93" t="s">
        <v>1048</v>
      </c>
      <c r="B868" s="17"/>
      <c r="C868" s="92">
        <v>2013</v>
      </c>
      <c r="D868" s="92" t="str">
        <f t="shared" si="12"/>
        <v>Holtville 2013</v>
      </c>
      <c r="E868" s="92" t="s">
        <v>1308</v>
      </c>
      <c r="F868" s="366" t="s">
        <v>1308</v>
      </c>
      <c r="G868" s="92" t="s">
        <v>1308</v>
      </c>
      <c r="H868" s="92" t="s">
        <v>1308</v>
      </c>
      <c r="I868" s="91"/>
      <c r="J868" s="92" t="s">
        <v>1308</v>
      </c>
      <c r="K868" s="366" t="s">
        <v>1308</v>
      </c>
      <c r="L868" s="92" t="s">
        <v>1308</v>
      </c>
      <c r="M868" s="92" t="s">
        <v>1308</v>
      </c>
      <c r="N868" s="91"/>
      <c r="O868" s="92" t="s">
        <v>1308</v>
      </c>
      <c r="P868" s="92" t="s">
        <v>1308</v>
      </c>
      <c r="Q868" s="91"/>
      <c r="R868" s="92" t="s">
        <v>1308</v>
      </c>
      <c r="S868" s="92" t="s">
        <v>1308</v>
      </c>
      <c r="T868" s="91" t="s">
        <v>1308</v>
      </c>
      <c r="U868" s="92" t="s">
        <v>1308</v>
      </c>
      <c r="V868" s="92" t="s">
        <v>1308</v>
      </c>
    </row>
    <row r="869" spans="1:22">
      <c r="A869" s="93" t="s">
        <v>1048</v>
      </c>
      <c r="B869" s="17" t="str">
        <f>VLOOKUP(A869,'Planning Periods'!$E$2:$N$540,10,FALSE)</f>
        <v>10/15/2021 - 10/15/2029</v>
      </c>
      <c r="C869" s="92">
        <v>2014</v>
      </c>
      <c r="D869" s="92" t="str">
        <f t="shared" si="12"/>
        <v>Holtville 2014</v>
      </c>
      <c r="E869" s="92" t="s">
        <v>1308</v>
      </c>
      <c r="F869" s="366" t="s">
        <v>1308</v>
      </c>
      <c r="G869" s="92" t="s">
        <v>1308</v>
      </c>
      <c r="H869" s="92" t="s">
        <v>1308</v>
      </c>
      <c r="I869" s="91"/>
      <c r="J869" s="92" t="s">
        <v>1308</v>
      </c>
      <c r="K869" s="366" t="s">
        <v>1308</v>
      </c>
      <c r="L869" s="92" t="s">
        <v>1308</v>
      </c>
      <c r="M869" s="92" t="s">
        <v>1308</v>
      </c>
      <c r="N869" s="91"/>
      <c r="O869" s="92" t="s">
        <v>1308</v>
      </c>
      <c r="P869" s="92" t="s">
        <v>1308</v>
      </c>
      <c r="Q869" s="91"/>
      <c r="R869" s="92" t="s">
        <v>1308</v>
      </c>
      <c r="S869" s="92" t="s">
        <v>1308</v>
      </c>
      <c r="T869" s="91" t="s">
        <v>1308</v>
      </c>
      <c r="U869" s="92" t="s">
        <v>1308</v>
      </c>
      <c r="V869" s="92" t="s">
        <v>1308</v>
      </c>
    </row>
    <row r="870" spans="1:22">
      <c r="A870" s="93" t="s">
        <v>1048</v>
      </c>
      <c r="B870" s="17" t="str">
        <f>VLOOKUP(A870,'Planning Periods'!$E$2:$N$540,10,FALSE)</f>
        <v>10/15/2021 - 10/15/2029</v>
      </c>
      <c r="C870" s="92">
        <v>2015</v>
      </c>
      <c r="D870" s="92" t="str">
        <f t="shared" si="12"/>
        <v>Holtville 2015</v>
      </c>
      <c r="E870" s="92" t="s">
        <v>1308</v>
      </c>
      <c r="F870" s="366" t="s">
        <v>1308</v>
      </c>
      <c r="G870" s="92" t="s">
        <v>1308</v>
      </c>
      <c r="H870" s="92" t="s">
        <v>1308</v>
      </c>
      <c r="I870" s="91"/>
      <c r="J870" s="92" t="s">
        <v>1308</v>
      </c>
      <c r="K870" s="366" t="s">
        <v>1308</v>
      </c>
      <c r="L870" s="92" t="s">
        <v>1308</v>
      </c>
      <c r="M870" s="92" t="s">
        <v>1308</v>
      </c>
      <c r="N870" s="91"/>
      <c r="O870" s="92" t="s">
        <v>1308</v>
      </c>
      <c r="P870" s="92" t="s">
        <v>1308</v>
      </c>
      <c r="Q870" s="91"/>
      <c r="R870" s="92" t="s">
        <v>1308</v>
      </c>
      <c r="S870" s="92" t="s">
        <v>1308</v>
      </c>
      <c r="T870" s="91" t="s">
        <v>1308</v>
      </c>
      <c r="U870" s="92" t="s">
        <v>1308</v>
      </c>
      <c r="V870" s="92" t="s">
        <v>1308</v>
      </c>
    </row>
    <row r="871" spans="1:22">
      <c r="A871" s="93" t="s">
        <v>1048</v>
      </c>
      <c r="B871" s="17" t="str">
        <f>VLOOKUP(A871,'Planning Periods'!$E$2:$N$540,10,FALSE)</f>
        <v>10/15/2021 - 10/15/2029</v>
      </c>
      <c r="C871" s="92">
        <v>2016</v>
      </c>
      <c r="D871" s="92" t="str">
        <f t="shared" si="12"/>
        <v>Holtville 2016</v>
      </c>
      <c r="E871" s="92" t="s">
        <v>1308</v>
      </c>
      <c r="F871" s="366" t="s">
        <v>1308</v>
      </c>
      <c r="G871" s="92" t="s">
        <v>1308</v>
      </c>
      <c r="H871" s="92" t="s">
        <v>1308</v>
      </c>
      <c r="I871" s="91"/>
      <c r="J871" s="92" t="s">
        <v>1308</v>
      </c>
      <c r="K871" s="366" t="s">
        <v>1308</v>
      </c>
      <c r="L871" s="92" t="s">
        <v>1308</v>
      </c>
      <c r="M871" s="92" t="s">
        <v>1308</v>
      </c>
      <c r="N871" s="91"/>
      <c r="O871" s="92" t="s">
        <v>1308</v>
      </c>
      <c r="P871" s="92" t="s">
        <v>1308</v>
      </c>
      <c r="Q871" s="91"/>
      <c r="R871" s="92" t="s">
        <v>1308</v>
      </c>
      <c r="S871" s="92" t="s">
        <v>1308</v>
      </c>
      <c r="T871" s="91" t="s">
        <v>1308</v>
      </c>
      <c r="U871" s="92" t="s">
        <v>1308</v>
      </c>
      <c r="V871" s="92" t="s">
        <v>1308</v>
      </c>
    </row>
    <row r="872" spans="1:22">
      <c r="A872" s="93" t="s">
        <v>1048</v>
      </c>
      <c r="B872" s="17" t="str">
        <f>VLOOKUP(A872,'Planning Periods'!$E$2:$N$540,10,FALSE)</f>
        <v>10/15/2021 - 10/15/2029</v>
      </c>
      <c r="C872" s="92">
        <v>2017</v>
      </c>
      <c r="D872" s="92" t="str">
        <f t="shared" si="12"/>
        <v>Holtville 2017</v>
      </c>
      <c r="E872" s="92">
        <v>54</v>
      </c>
      <c r="F872" s="366">
        <v>0</v>
      </c>
      <c r="G872" s="92">
        <v>0</v>
      </c>
      <c r="H872" s="92">
        <v>0</v>
      </c>
      <c r="I872" s="91"/>
      <c r="J872" s="92">
        <v>31</v>
      </c>
      <c r="K872" s="366">
        <v>1</v>
      </c>
      <c r="L872" s="92">
        <v>0</v>
      </c>
      <c r="M872" s="92">
        <v>1</v>
      </c>
      <c r="N872" s="91"/>
      <c r="O872" s="92">
        <v>32</v>
      </c>
      <c r="P872" s="92">
        <v>1</v>
      </c>
      <c r="Q872" s="91"/>
      <c r="R872" s="92">
        <v>92</v>
      </c>
      <c r="S872" s="92">
        <v>1</v>
      </c>
      <c r="T872" s="91">
        <v>1</v>
      </c>
      <c r="U872" s="92">
        <v>209</v>
      </c>
      <c r="V872" s="92">
        <v>3</v>
      </c>
    </row>
    <row r="873" spans="1:22">
      <c r="A873" s="93" t="s">
        <v>1271</v>
      </c>
      <c r="B873" s="17" t="str">
        <f>VLOOKUP(A873,'Planning Periods'!$E$2:$N$540,10,FALSE)</f>
        <v>12/31/2015 - 12/31/2023</v>
      </c>
      <c r="C873" s="92">
        <v>2014</v>
      </c>
      <c r="D873" s="92" t="str">
        <f t="shared" si="12"/>
        <v>Hughson 2014</v>
      </c>
      <c r="E873" s="92" t="s">
        <v>1308</v>
      </c>
      <c r="F873" s="366" t="s">
        <v>1308</v>
      </c>
      <c r="G873" s="92" t="s">
        <v>1308</v>
      </c>
      <c r="H873" s="92" t="s">
        <v>1308</v>
      </c>
      <c r="I873" s="91"/>
      <c r="J873" s="92" t="s">
        <v>1308</v>
      </c>
      <c r="K873" s="366" t="s">
        <v>1308</v>
      </c>
      <c r="L873" s="92" t="s">
        <v>1308</v>
      </c>
      <c r="M873" s="92" t="s">
        <v>1308</v>
      </c>
      <c r="N873" s="91"/>
      <c r="O873" s="92" t="s">
        <v>1308</v>
      </c>
      <c r="P873" s="92" t="s">
        <v>1308</v>
      </c>
      <c r="Q873" s="91"/>
      <c r="R873" s="92" t="s">
        <v>1308</v>
      </c>
      <c r="S873" s="92" t="s">
        <v>1308</v>
      </c>
      <c r="T873" s="91" t="s">
        <v>1308</v>
      </c>
      <c r="U873" s="92" t="s">
        <v>1308</v>
      </c>
      <c r="V873" s="92" t="s">
        <v>1308</v>
      </c>
    </row>
    <row r="874" spans="1:22">
      <c r="A874" s="93" t="s">
        <v>1271</v>
      </c>
      <c r="B874" s="17" t="str">
        <f>VLOOKUP(A874,'Planning Periods'!$E$2:$N$540,10,FALSE)</f>
        <v>12/31/2015 - 12/31/2023</v>
      </c>
      <c r="C874" s="92">
        <v>2015</v>
      </c>
      <c r="D874" s="92" t="str">
        <f t="shared" si="12"/>
        <v>Hughson 2015</v>
      </c>
      <c r="E874" s="92">
        <v>53</v>
      </c>
      <c r="F874" s="366">
        <v>0</v>
      </c>
      <c r="G874" s="92">
        <v>0</v>
      </c>
      <c r="H874" s="92">
        <v>0</v>
      </c>
      <c r="I874" s="91"/>
      <c r="J874" s="92">
        <v>34</v>
      </c>
      <c r="K874" s="366">
        <v>0</v>
      </c>
      <c r="L874" s="92">
        <v>0</v>
      </c>
      <c r="M874" s="92">
        <v>0</v>
      </c>
      <c r="N874" s="91"/>
      <c r="O874" s="92">
        <v>38</v>
      </c>
      <c r="P874" s="92">
        <v>0</v>
      </c>
      <c r="Q874" s="91"/>
      <c r="R874" s="92">
        <v>93</v>
      </c>
      <c r="S874" s="92">
        <v>32</v>
      </c>
      <c r="T874" s="91">
        <v>0</v>
      </c>
      <c r="U874" s="92">
        <v>218</v>
      </c>
      <c r="V874" s="92">
        <v>32</v>
      </c>
    </row>
    <row r="875" spans="1:22">
      <c r="A875" s="93" t="s">
        <v>1271</v>
      </c>
      <c r="B875" s="17" t="str">
        <f>VLOOKUP(A875,'Planning Periods'!$E$2:$N$540,10,FALSE)</f>
        <v>12/31/2015 - 12/31/2023</v>
      </c>
      <c r="C875" s="92">
        <v>2016</v>
      </c>
      <c r="D875" s="92" t="str">
        <f t="shared" si="12"/>
        <v>Hughson 2016</v>
      </c>
      <c r="E875" s="92">
        <v>53</v>
      </c>
      <c r="F875" s="366">
        <v>0</v>
      </c>
      <c r="G875" s="92">
        <v>0</v>
      </c>
      <c r="H875" s="92">
        <v>0</v>
      </c>
      <c r="I875" s="91"/>
      <c r="J875" s="92">
        <v>34</v>
      </c>
      <c r="K875" s="366">
        <v>0</v>
      </c>
      <c r="L875" s="92">
        <v>0</v>
      </c>
      <c r="M875" s="92">
        <v>0</v>
      </c>
      <c r="N875" s="91"/>
      <c r="O875" s="92">
        <v>38</v>
      </c>
      <c r="P875" s="92">
        <v>0</v>
      </c>
      <c r="Q875" s="91"/>
      <c r="R875" s="92">
        <v>93</v>
      </c>
      <c r="S875" s="92">
        <v>15</v>
      </c>
      <c r="T875" s="91">
        <v>0</v>
      </c>
      <c r="U875" s="92">
        <v>218</v>
      </c>
      <c r="V875" s="92">
        <v>15</v>
      </c>
    </row>
    <row r="876" spans="1:22">
      <c r="A876" s="93" t="s">
        <v>1271</v>
      </c>
      <c r="B876" s="17" t="str">
        <f>VLOOKUP(A876,'Planning Periods'!$E$2:$N$540,10,FALSE)</f>
        <v>12/31/2015 - 12/31/2023</v>
      </c>
      <c r="C876" s="92">
        <v>2017</v>
      </c>
      <c r="D876" s="92" t="str">
        <f t="shared" si="12"/>
        <v>Hughson 2017</v>
      </c>
      <c r="E876" s="92">
        <v>53</v>
      </c>
      <c r="F876" s="366">
        <v>0</v>
      </c>
      <c r="G876" s="92">
        <v>0</v>
      </c>
      <c r="H876" s="92">
        <v>0</v>
      </c>
      <c r="I876" s="91"/>
      <c r="J876" s="92">
        <v>34</v>
      </c>
      <c r="K876" s="366">
        <v>0</v>
      </c>
      <c r="L876" s="92">
        <v>0</v>
      </c>
      <c r="M876" s="92">
        <v>0</v>
      </c>
      <c r="N876" s="91"/>
      <c r="O876" s="92">
        <v>38</v>
      </c>
      <c r="P876" s="92">
        <v>0</v>
      </c>
      <c r="Q876" s="91"/>
      <c r="R876" s="92">
        <v>93</v>
      </c>
      <c r="S876" s="92">
        <v>16</v>
      </c>
      <c r="T876" s="91">
        <v>0</v>
      </c>
      <c r="U876" s="92">
        <v>218</v>
      </c>
      <c r="V876" s="92">
        <v>16</v>
      </c>
    </row>
    <row r="877" spans="1:22">
      <c r="A877" s="93" t="s">
        <v>864</v>
      </c>
      <c r="B877" s="17" t="str">
        <f>VLOOKUP(A877,'Planning Periods'!$E$2:$N$540,10,FALSE)</f>
        <v>08/31/2019 - 08/31/2027</v>
      </c>
      <c r="C877" s="92">
        <v>2014</v>
      </c>
      <c r="D877" s="92" t="str">
        <f t="shared" ref="D877:D947" si="13">CONCATENATE(A877," ",C877)</f>
        <v>Humboldt County - Unincorporated 2014</v>
      </c>
      <c r="E877" s="92">
        <v>211</v>
      </c>
      <c r="F877" s="366">
        <v>16</v>
      </c>
      <c r="G877" s="92">
        <v>0</v>
      </c>
      <c r="H877" s="92">
        <v>16</v>
      </c>
      <c r="I877" s="91"/>
      <c r="J877" s="92">
        <v>136</v>
      </c>
      <c r="K877" s="366">
        <v>13</v>
      </c>
      <c r="L877" s="92">
        <v>0</v>
      </c>
      <c r="M877" s="92">
        <v>13</v>
      </c>
      <c r="N877" s="91"/>
      <c r="O877" s="92">
        <v>146</v>
      </c>
      <c r="P877" s="92">
        <v>26</v>
      </c>
      <c r="Q877" s="91"/>
      <c r="R877" s="92">
        <v>890</v>
      </c>
      <c r="S877" s="92">
        <v>83</v>
      </c>
      <c r="T877" s="91">
        <v>13</v>
      </c>
      <c r="U877" s="92">
        <v>1383</v>
      </c>
      <c r="V877" s="92">
        <v>138</v>
      </c>
    </row>
    <row r="878" spans="1:22">
      <c r="A878" s="93" t="s">
        <v>864</v>
      </c>
      <c r="B878" s="17" t="str">
        <f>VLOOKUP(A878,'Planning Periods'!$E$2:$N$540,10,FALSE)</f>
        <v>08/31/2019 - 08/31/2027</v>
      </c>
      <c r="C878" s="92">
        <v>2015</v>
      </c>
      <c r="D878" s="92" t="str">
        <f t="shared" si="13"/>
        <v>Humboldt County - Unincorporated 2015</v>
      </c>
      <c r="E878" s="92">
        <v>211</v>
      </c>
      <c r="F878" s="366">
        <v>5</v>
      </c>
      <c r="G878" s="92">
        <v>0</v>
      </c>
      <c r="H878" s="92">
        <v>5</v>
      </c>
      <c r="I878" s="91"/>
      <c r="J878" s="92">
        <v>136</v>
      </c>
      <c r="K878" s="366">
        <v>4</v>
      </c>
      <c r="L878" s="92">
        <v>0</v>
      </c>
      <c r="M878" s="92">
        <v>4</v>
      </c>
      <c r="N878" s="91"/>
      <c r="O878" s="92">
        <v>146</v>
      </c>
      <c r="P878" s="92">
        <v>53</v>
      </c>
      <c r="Q878" s="91"/>
      <c r="R878" s="92">
        <v>890</v>
      </c>
      <c r="S878" s="92">
        <v>39</v>
      </c>
      <c r="T878" s="91">
        <v>4</v>
      </c>
      <c r="U878" s="92">
        <v>1383</v>
      </c>
      <c r="V878" s="92">
        <v>101</v>
      </c>
    </row>
    <row r="879" spans="1:22">
      <c r="A879" s="93" t="s">
        <v>864</v>
      </c>
      <c r="B879" s="17" t="str">
        <f>VLOOKUP(A879,'Planning Periods'!$E$2:$N$540,10,FALSE)</f>
        <v>08/31/2019 - 08/31/2027</v>
      </c>
      <c r="C879" s="92">
        <v>2016</v>
      </c>
      <c r="D879" s="92" t="str">
        <f t="shared" si="13"/>
        <v>Humboldt County - Unincorporated 2016</v>
      </c>
      <c r="E879" s="92">
        <v>211</v>
      </c>
      <c r="F879" s="366">
        <v>3</v>
      </c>
      <c r="G879" s="92">
        <v>0</v>
      </c>
      <c r="H879" s="92">
        <v>3</v>
      </c>
      <c r="I879" s="91"/>
      <c r="J879" s="92">
        <v>136</v>
      </c>
      <c r="K879" s="366">
        <v>11</v>
      </c>
      <c r="L879" s="92">
        <v>0</v>
      </c>
      <c r="M879" s="92">
        <v>11</v>
      </c>
      <c r="N879" s="91"/>
      <c r="O879" s="92">
        <v>146</v>
      </c>
      <c r="P879" s="92">
        <v>30</v>
      </c>
      <c r="Q879" s="91"/>
      <c r="R879" s="92">
        <v>890</v>
      </c>
      <c r="S879" s="92">
        <v>27</v>
      </c>
      <c r="T879" s="91">
        <v>11</v>
      </c>
      <c r="U879" s="92">
        <v>1383</v>
      </c>
      <c r="V879" s="92">
        <v>71</v>
      </c>
    </row>
    <row r="880" spans="1:22">
      <c r="A880" s="93" t="s">
        <v>864</v>
      </c>
      <c r="B880" s="17" t="str">
        <f>VLOOKUP(A880,'Planning Periods'!$E$2:$N$540,10,FALSE)</f>
        <v>08/31/2019 - 08/31/2027</v>
      </c>
      <c r="C880" s="92">
        <v>2017</v>
      </c>
      <c r="D880" s="92" t="str">
        <f t="shared" si="13"/>
        <v>Humboldt County - Unincorporated 2017</v>
      </c>
      <c r="E880" s="92">
        <v>211</v>
      </c>
      <c r="F880" s="366">
        <v>7</v>
      </c>
      <c r="G880" s="92">
        <v>0</v>
      </c>
      <c r="H880" s="92">
        <v>7</v>
      </c>
      <c r="I880" s="91"/>
      <c r="J880" s="92">
        <v>136</v>
      </c>
      <c r="K880" s="366">
        <v>15</v>
      </c>
      <c r="L880" s="92">
        <v>0</v>
      </c>
      <c r="M880" s="92">
        <v>15</v>
      </c>
      <c r="N880" s="91"/>
      <c r="O880" s="92">
        <v>146</v>
      </c>
      <c r="P880" s="92">
        <v>86</v>
      </c>
      <c r="Q880" s="91"/>
      <c r="R880" s="92">
        <v>890</v>
      </c>
      <c r="S880" s="92">
        <v>12</v>
      </c>
      <c r="T880" s="91">
        <v>15</v>
      </c>
      <c r="U880" s="92">
        <v>1383</v>
      </c>
      <c r="V880" s="92">
        <v>120</v>
      </c>
    </row>
    <row r="881" spans="1:22">
      <c r="A881" t="s">
        <v>781</v>
      </c>
      <c r="B881" s="17"/>
      <c r="C881" s="92">
        <v>2013</v>
      </c>
      <c r="D881" s="92" t="str">
        <f t="shared" si="13"/>
        <v>Huntington Beach 2013</v>
      </c>
      <c r="E881" s="92" t="s">
        <v>1308</v>
      </c>
      <c r="F881" s="366" t="s">
        <v>1308</v>
      </c>
      <c r="G881" s="92" t="s">
        <v>1308</v>
      </c>
      <c r="H881" s="92" t="s">
        <v>1308</v>
      </c>
      <c r="I881" s="91"/>
      <c r="J881" s="92" t="s">
        <v>1308</v>
      </c>
      <c r="K881" s="366" t="s">
        <v>1308</v>
      </c>
      <c r="L881" s="92" t="s">
        <v>1308</v>
      </c>
      <c r="M881" s="92" t="s">
        <v>1308</v>
      </c>
      <c r="N881" s="91"/>
      <c r="O881" s="92" t="s">
        <v>1308</v>
      </c>
      <c r="P881" s="92" t="s">
        <v>1308</v>
      </c>
      <c r="Q881" s="91"/>
      <c r="R881" s="92" t="s">
        <v>1308</v>
      </c>
      <c r="S881" s="92" t="s">
        <v>1308</v>
      </c>
      <c r="T881" s="91" t="s">
        <v>1308</v>
      </c>
      <c r="U881" s="92" t="s">
        <v>1308</v>
      </c>
      <c r="V881" s="92" t="s">
        <v>1308</v>
      </c>
    </row>
    <row r="882" spans="1:22">
      <c r="A882" t="s">
        <v>781</v>
      </c>
      <c r="B882" s="17" t="str">
        <f>VLOOKUP(A882,'Planning Periods'!$E$2:$N$540,10,FALSE)</f>
        <v>10/15/2021 - 10/15/2029</v>
      </c>
      <c r="C882" s="92">
        <v>2014</v>
      </c>
      <c r="D882" s="92" t="str">
        <f t="shared" si="13"/>
        <v>Huntington Beach 2014</v>
      </c>
      <c r="E882" s="366" t="s">
        <v>1308</v>
      </c>
      <c r="F882" s="366" t="s">
        <v>1308</v>
      </c>
      <c r="G882" s="366" t="s">
        <v>1308</v>
      </c>
      <c r="H882" s="366" t="s">
        <v>1308</v>
      </c>
      <c r="I882" s="366">
        <v>0</v>
      </c>
      <c r="J882" s="366" t="s">
        <v>1308</v>
      </c>
      <c r="K882" s="366" t="s">
        <v>1308</v>
      </c>
      <c r="L882" s="366" t="s">
        <v>1308</v>
      </c>
      <c r="M882" s="366" t="s">
        <v>1308</v>
      </c>
      <c r="N882" s="366">
        <v>0</v>
      </c>
      <c r="O882" s="366" t="s">
        <v>1308</v>
      </c>
      <c r="P882" s="366" t="s">
        <v>1308</v>
      </c>
      <c r="Q882" s="366"/>
      <c r="R882" s="366" t="s">
        <v>1308</v>
      </c>
      <c r="S882" s="366" t="s">
        <v>1308</v>
      </c>
      <c r="T882" s="366" t="s">
        <v>1308</v>
      </c>
      <c r="U882" s="366" t="s">
        <v>1308</v>
      </c>
      <c r="V882" s="366" t="s">
        <v>1308</v>
      </c>
    </row>
    <row r="883" spans="1:22">
      <c r="A883" t="s">
        <v>781</v>
      </c>
      <c r="B883" s="17" t="str">
        <f>VLOOKUP(A883,'Planning Periods'!$E$2:$N$540,10,FALSE)</f>
        <v>10/15/2021 - 10/15/2029</v>
      </c>
      <c r="C883" s="92">
        <v>2015</v>
      </c>
      <c r="D883" s="92" t="str">
        <f t="shared" si="13"/>
        <v>Huntington Beach 2015</v>
      </c>
      <c r="E883" t="s">
        <v>1308</v>
      </c>
      <c r="F883" t="s">
        <v>1308</v>
      </c>
      <c r="G883" t="s">
        <v>1308</v>
      </c>
      <c r="H883" t="s">
        <v>1308</v>
      </c>
      <c r="J883" t="s">
        <v>1308</v>
      </c>
      <c r="K883" t="s">
        <v>1308</v>
      </c>
      <c r="L883" t="s">
        <v>1308</v>
      </c>
      <c r="M883" t="s">
        <v>1308</v>
      </c>
      <c r="O883" t="s">
        <v>1308</v>
      </c>
      <c r="P883" t="s">
        <v>1308</v>
      </c>
      <c r="R883" t="s">
        <v>1308</v>
      </c>
      <c r="S883" t="s">
        <v>1308</v>
      </c>
      <c r="T883" t="s">
        <v>1308</v>
      </c>
      <c r="U883" t="s">
        <v>1308</v>
      </c>
      <c r="V883" t="s">
        <v>1308</v>
      </c>
    </row>
    <row r="884" spans="1:22">
      <c r="A884" t="s">
        <v>781</v>
      </c>
      <c r="B884" s="17" t="str">
        <f>VLOOKUP(A884,'Planning Periods'!$E$2:$N$540,10,FALSE)</f>
        <v>10/15/2021 - 10/15/2029</v>
      </c>
      <c r="C884" s="92">
        <v>2016</v>
      </c>
      <c r="D884" s="92" t="str">
        <f t="shared" si="13"/>
        <v>Huntington Beach 2016</v>
      </c>
      <c r="E884" t="s">
        <v>1308</v>
      </c>
      <c r="F884" t="s">
        <v>1308</v>
      </c>
      <c r="G884" t="s">
        <v>1308</v>
      </c>
      <c r="H884" t="s">
        <v>1308</v>
      </c>
      <c r="J884" t="s">
        <v>1308</v>
      </c>
      <c r="K884" t="s">
        <v>1308</v>
      </c>
      <c r="L884" t="s">
        <v>1308</v>
      </c>
      <c r="M884" t="s">
        <v>1308</v>
      </c>
      <c r="O884" t="s">
        <v>1308</v>
      </c>
      <c r="P884" t="s">
        <v>1308</v>
      </c>
      <c r="R884" t="s">
        <v>1308</v>
      </c>
      <c r="S884" t="s">
        <v>1308</v>
      </c>
      <c r="T884" t="s">
        <v>1308</v>
      </c>
      <c r="U884" t="s">
        <v>1308</v>
      </c>
      <c r="V884" t="s">
        <v>1308</v>
      </c>
    </row>
    <row r="885" spans="1:22">
      <c r="A885" t="s">
        <v>781</v>
      </c>
      <c r="B885" s="17" t="str">
        <f>VLOOKUP(A885,'Planning Periods'!$E$2:$N$540,10,FALSE)</f>
        <v>10/15/2021 - 10/15/2029</v>
      </c>
      <c r="C885" s="92">
        <v>2017</v>
      </c>
      <c r="D885" s="92" t="str">
        <f t="shared" si="13"/>
        <v>Huntington Beach 2017</v>
      </c>
      <c r="E885" t="s">
        <v>1308</v>
      </c>
      <c r="F885" t="s">
        <v>1308</v>
      </c>
      <c r="G885" t="s">
        <v>1308</v>
      </c>
      <c r="H885" t="s">
        <v>1308</v>
      </c>
      <c r="J885" t="s">
        <v>1308</v>
      </c>
      <c r="K885" t="s">
        <v>1308</v>
      </c>
      <c r="L885" t="s">
        <v>1308</v>
      </c>
      <c r="M885" t="s">
        <v>1308</v>
      </c>
      <c r="O885" t="s">
        <v>1308</v>
      </c>
      <c r="P885" t="s">
        <v>1308</v>
      </c>
      <c r="R885" t="s">
        <v>1308</v>
      </c>
      <c r="S885" t="s">
        <v>1308</v>
      </c>
      <c r="T885" t="s">
        <v>1308</v>
      </c>
      <c r="U885" t="s">
        <v>1308</v>
      </c>
      <c r="V885" t="s">
        <v>1308</v>
      </c>
    </row>
    <row r="886" spans="1:22">
      <c r="A886" t="s">
        <v>1066</v>
      </c>
      <c r="B886" s="17"/>
      <c r="C886" s="92">
        <v>2013</v>
      </c>
      <c r="D886" s="92" t="str">
        <f t="shared" si="13"/>
        <v>Huntington Park 2013</v>
      </c>
      <c r="E886" t="s">
        <v>1308</v>
      </c>
      <c r="F886" t="s">
        <v>1308</v>
      </c>
      <c r="G886" t="s">
        <v>1308</v>
      </c>
      <c r="H886" t="s">
        <v>1308</v>
      </c>
      <c r="J886" t="s">
        <v>1308</v>
      </c>
      <c r="K886" t="s">
        <v>1308</v>
      </c>
      <c r="L886" t="s">
        <v>1308</v>
      </c>
      <c r="M886" t="s">
        <v>1308</v>
      </c>
      <c r="O886" t="s">
        <v>1308</v>
      </c>
      <c r="P886" t="s">
        <v>1308</v>
      </c>
      <c r="R886" t="s">
        <v>1308</v>
      </c>
      <c r="S886" t="s">
        <v>1308</v>
      </c>
      <c r="T886" t="s">
        <v>1308</v>
      </c>
      <c r="U886" t="s">
        <v>1308</v>
      </c>
      <c r="V886" t="s">
        <v>1308</v>
      </c>
    </row>
    <row r="887" spans="1:22">
      <c r="A887" t="s">
        <v>1066</v>
      </c>
      <c r="B887" s="17" t="str">
        <f>VLOOKUP(A887,'Planning Periods'!$E$2:$N$540,10,FALSE)</f>
        <v>10/15/2021 - 10/15/2029</v>
      </c>
      <c r="C887" s="92">
        <v>2014</v>
      </c>
      <c r="D887" s="92" t="str">
        <f t="shared" si="13"/>
        <v>Huntington Park 2014</v>
      </c>
      <c r="E887" s="366" t="s">
        <v>1308</v>
      </c>
      <c r="F887" s="366" t="s">
        <v>1308</v>
      </c>
      <c r="G887" s="366" t="s">
        <v>1308</v>
      </c>
      <c r="H887" s="366" t="s">
        <v>1308</v>
      </c>
      <c r="I887" s="366">
        <v>0</v>
      </c>
      <c r="J887" s="366" t="s">
        <v>1308</v>
      </c>
      <c r="K887" s="366" t="s">
        <v>1308</v>
      </c>
      <c r="L887" s="366" t="s">
        <v>1308</v>
      </c>
      <c r="M887" s="366" t="s">
        <v>1308</v>
      </c>
      <c r="N887" s="366">
        <v>0</v>
      </c>
      <c r="O887" s="366" t="s">
        <v>1308</v>
      </c>
      <c r="P887" s="366" t="s">
        <v>1308</v>
      </c>
      <c r="Q887" s="366"/>
      <c r="R887" s="366" t="s">
        <v>1308</v>
      </c>
      <c r="S887" s="366" t="s">
        <v>1308</v>
      </c>
      <c r="T887" s="366" t="s">
        <v>1308</v>
      </c>
      <c r="U887" s="366" t="s">
        <v>1308</v>
      </c>
      <c r="V887" s="366" t="s">
        <v>1308</v>
      </c>
    </row>
    <row r="888" spans="1:22">
      <c r="A888" t="s">
        <v>1066</v>
      </c>
      <c r="B888" s="17" t="str">
        <f>VLOOKUP(A888,'Planning Periods'!$E$2:$N$540,10,FALSE)</f>
        <v>10/15/2021 - 10/15/2029</v>
      </c>
      <c r="C888" s="92">
        <v>2015</v>
      </c>
      <c r="D888" s="92" t="str">
        <f t="shared" si="13"/>
        <v>Huntington Park 2015</v>
      </c>
      <c r="E888" t="s">
        <v>1308</v>
      </c>
      <c r="F888" t="s">
        <v>1308</v>
      </c>
      <c r="G888" t="s">
        <v>1308</v>
      </c>
      <c r="H888" t="s">
        <v>1308</v>
      </c>
      <c r="J888" t="s">
        <v>1308</v>
      </c>
      <c r="K888" t="s">
        <v>1308</v>
      </c>
      <c r="L888" t="s">
        <v>1308</v>
      </c>
      <c r="M888" t="s">
        <v>1308</v>
      </c>
      <c r="O888" t="s">
        <v>1308</v>
      </c>
      <c r="P888" t="s">
        <v>1308</v>
      </c>
      <c r="R888" t="s">
        <v>1308</v>
      </c>
      <c r="S888" t="s">
        <v>1308</v>
      </c>
      <c r="T888" t="s">
        <v>1308</v>
      </c>
      <c r="U888" t="s">
        <v>1308</v>
      </c>
      <c r="V888" t="s">
        <v>1308</v>
      </c>
    </row>
    <row r="889" spans="1:22">
      <c r="A889" t="s">
        <v>1066</v>
      </c>
      <c r="B889" s="17" t="str">
        <f>VLOOKUP(A889,'Planning Periods'!$E$2:$N$540,10,FALSE)</f>
        <v>10/15/2021 - 10/15/2029</v>
      </c>
      <c r="C889" s="92">
        <v>2016</v>
      </c>
      <c r="D889" s="92" t="str">
        <f t="shared" si="13"/>
        <v>Huntington Park 2016</v>
      </c>
      <c r="E889" t="s">
        <v>1308</v>
      </c>
      <c r="F889" t="s">
        <v>1308</v>
      </c>
      <c r="G889" t="s">
        <v>1308</v>
      </c>
      <c r="H889" t="s">
        <v>1308</v>
      </c>
      <c r="J889" t="s">
        <v>1308</v>
      </c>
      <c r="K889" t="s">
        <v>1308</v>
      </c>
      <c r="L889" t="s">
        <v>1308</v>
      </c>
      <c r="M889" t="s">
        <v>1308</v>
      </c>
      <c r="O889" t="s">
        <v>1308</v>
      </c>
      <c r="P889" t="s">
        <v>1308</v>
      </c>
      <c r="R889" t="s">
        <v>1308</v>
      </c>
      <c r="S889" t="s">
        <v>1308</v>
      </c>
      <c r="T889" t="s">
        <v>1308</v>
      </c>
      <c r="U889" t="s">
        <v>1308</v>
      </c>
      <c r="V889" t="s">
        <v>1308</v>
      </c>
    </row>
    <row r="890" spans="1:22">
      <c r="A890" t="s">
        <v>1066</v>
      </c>
      <c r="B890" s="17" t="str">
        <f>VLOOKUP(A890,'Planning Periods'!$E$2:$N$540,10,FALSE)</f>
        <v>10/15/2021 - 10/15/2029</v>
      </c>
      <c r="C890" s="92">
        <v>2017</v>
      </c>
      <c r="D890" s="92" t="str">
        <f t="shared" si="13"/>
        <v>Huntington Park 2017</v>
      </c>
      <c r="E890" t="s">
        <v>1308</v>
      </c>
      <c r="F890" t="s">
        <v>1308</v>
      </c>
      <c r="G890" t="s">
        <v>1308</v>
      </c>
      <c r="H890" t="s">
        <v>1308</v>
      </c>
      <c r="J890" t="s">
        <v>1308</v>
      </c>
      <c r="K890" t="s">
        <v>1308</v>
      </c>
      <c r="L890" t="s">
        <v>1308</v>
      </c>
      <c r="M890" t="s">
        <v>1308</v>
      </c>
      <c r="O890" t="s">
        <v>1308</v>
      </c>
      <c r="P890" t="s">
        <v>1308</v>
      </c>
      <c r="R890" t="s">
        <v>1308</v>
      </c>
      <c r="S890" t="s">
        <v>1308</v>
      </c>
      <c r="T890" t="s">
        <v>1308</v>
      </c>
      <c r="U890" t="s">
        <v>1308</v>
      </c>
      <c r="V890" t="s">
        <v>1308</v>
      </c>
    </row>
    <row r="891" spans="1:22">
      <c r="A891" s="93" t="s">
        <v>1298</v>
      </c>
      <c r="B891" s="17" t="str">
        <f>VLOOKUP(A891,'Planning Periods'!$E$2:$N$540,10,FALSE)</f>
        <v>12/31/2015 - 12/31/2023</v>
      </c>
      <c r="C891" s="92">
        <v>2013</v>
      </c>
      <c r="D891" s="92" t="str">
        <f t="shared" si="13"/>
        <v>Huron 2013</v>
      </c>
      <c r="E891" t="s">
        <v>1308</v>
      </c>
      <c r="F891" t="s">
        <v>1308</v>
      </c>
      <c r="G891" t="s">
        <v>1308</v>
      </c>
      <c r="H891" t="s">
        <v>1308</v>
      </c>
      <c r="J891" t="s">
        <v>1308</v>
      </c>
      <c r="K891" t="s">
        <v>1308</v>
      </c>
      <c r="L891" t="s">
        <v>1308</v>
      </c>
      <c r="M891" t="s">
        <v>1308</v>
      </c>
      <c r="O891" t="s">
        <v>1308</v>
      </c>
      <c r="P891" t="s">
        <v>1308</v>
      </c>
      <c r="R891" t="s">
        <v>1308</v>
      </c>
      <c r="S891" t="s">
        <v>1308</v>
      </c>
      <c r="T891" t="s">
        <v>1308</v>
      </c>
      <c r="U891" t="s">
        <v>1308</v>
      </c>
      <c r="V891" t="s">
        <v>1308</v>
      </c>
    </row>
    <row r="892" spans="1:22">
      <c r="A892" s="93" t="s">
        <v>1298</v>
      </c>
      <c r="B892" s="17" t="str">
        <f>VLOOKUP(A892,'Planning Periods'!$E$2:$N$540,10,FALSE)</f>
        <v>12/31/2015 - 12/31/2023</v>
      </c>
      <c r="C892" s="92">
        <v>2014</v>
      </c>
      <c r="D892" s="92" t="str">
        <f t="shared" si="13"/>
        <v>Huron 2014</v>
      </c>
      <c r="E892" t="s">
        <v>1308</v>
      </c>
      <c r="F892" t="s">
        <v>1308</v>
      </c>
      <c r="G892" t="s">
        <v>1308</v>
      </c>
      <c r="H892" t="s">
        <v>1308</v>
      </c>
      <c r="J892" t="s">
        <v>1308</v>
      </c>
      <c r="K892" t="s">
        <v>1308</v>
      </c>
      <c r="L892" t="s">
        <v>1308</v>
      </c>
      <c r="M892" t="s">
        <v>1308</v>
      </c>
      <c r="O892" t="s">
        <v>1308</v>
      </c>
      <c r="P892" t="s">
        <v>1308</v>
      </c>
      <c r="R892" t="s">
        <v>1308</v>
      </c>
      <c r="S892" t="s">
        <v>1308</v>
      </c>
      <c r="T892" t="s">
        <v>1308</v>
      </c>
      <c r="U892" t="s">
        <v>1308</v>
      </c>
      <c r="V892" t="s">
        <v>1308</v>
      </c>
    </row>
    <row r="893" spans="1:22">
      <c r="A893" s="93" t="s">
        <v>1298</v>
      </c>
      <c r="B893" s="17" t="str">
        <f>VLOOKUP(A893,'Planning Periods'!$E$2:$N$540,10,FALSE)</f>
        <v>12/31/2015 - 12/31/2023</v>
      </c>
      <c r="C893" s="92">
        <v>2015</v>
      </c>
      <c r="D893" s="92" t="str">
        <f t="shared" si="13"/>
        <v>Huron 2015</v>
      </c>
      <c r="E893" s="92">
        <v>87</v>
      </c>
      <c r="F893" s="366">
        <v>0</v>
      </c>
      <c r="G893" s="92">
        <v>0</v>
      </c>
      <c r="H893" s="92">
        <v>0</v>
      </c>
      <c r="I893" s="91"/>
      <c r="J893" s="92">
        <v>107</v>
      </c>
      <c r="K893" s="366">
        <v>0</v>
      </c>
      <c r="L893" s="92">
        <v>0</v>
      </c>
      <c r="M893" s="92">
        <v>0</v>
      </c>
      <c r="N893" s="91"/>
      <c r="O893" s="92">
        <v>106</v>
      </c>
      <c r="P893" s="92">
        <v>0</v>
      </c>
      <c r="Q893" s="91"/>
      <c r="R893" s="92">
        <v>124</v>
      </c>
      <c r="S893" s="92">
        <v>0</v>
      </c>
      <c r="T893" s="91">
        <v>0</v>
      </c>
      <c r="U893" s="92">
        <v>424</v>
      </c>
      <c r="V893" s="92">
        <v>0</v>
      </c>
    </row>
    <row r="894" spans="1:22">
      <c r="A894" s="93" t="s">
        <v>1298</v>
      </c>
      <c r="B894" s="17" t="str">
        <f>VLOOKUP(A894,'Planning Periods'!$E$2:$N$540,10,FALSE)</f>
        <v>12/31/2015 - 12/31/2023</v>
      </c>
      <c r="C894" s="92">
        <v>2016</v>
      </c>
      <c r="D894" s="92" t="str">
        <f t="shared" si="13"/>
        <v>Huron 2016</v>
      </c>
      <c r="E894" s="92">
        <v>87</v>
      </c>
      <c r="F894" s="366">
        <v>0</v>
      </c>
      <c r="G894" s="92">
        <v>0</v>
      </c>
      <c r="H894" s="92">
        <v>0</v>
      </c>
      <c r="I894" s="91"/>
      <c r="J894" s="92">
        <v>107</v>
      </c>
      <c r="K894" s="366">
        <v>22</v>
      </c>
      <c r="L894" s="92">
        <v>22</v>
      </c>
      <c r="M894" s="92">
        <v>0</v>
      </c>
      <c r="N894" s="91"/>
      <c r="O894" s="92">
        <v>106</v>
      </c>
      <c r="P894" s="92">
        <v>34</v>
      </c>
      <c r="Q894" s="91"/>
      <c r="R894" s="92">
        <v>124</v>
      </c>
      <c r="S894" s="92">
        <v>0</v>
      </c>
      <c r="T894" s="91">
        <v>0</v>
      </c>
      <c r="U894" s="92">
        <v>424</v>
      </c>
      <c r="V894" s="92">
        <v>56</v>
      </c>
    </row>
    <row r="895" spans="1:22">
      <c r="A895" s="93" t="s">
        <v>1298</v>
      </c>
      <c r="B895" s="17" t="str">
        <f>VLOOKUP(A895,'Planning Periods'!$E$2:$N$540,10,FALSE)</f>
        <v>12/31/2015 - 12/31/2023</v>
      </c>
      <c r="C895" s="92">
        <v>2017</v>
      </c>
      <c r="D895" s="92" t="str">
        <f t="shared" si="13"/>
        <v>Huron 2017</v>
      </c>
      <c r="E895" s="92">
        <v>87</v>
      </c>
      <c r="F895" s="366">
        <v>0</v>
      </c>
      <c r="G895" s="92">
        <v>0</v>
      </c>
      <c r="H895" s="92">
        <v>0</v>
      </c>
      <c r="I895" s="91"/>
      <c r="J895" s="92">
        <v>107</v>
      </c>
      <c r="K895" s="366">
        <v>0</v>
      </c>
      <c r="L895" s="92">
        <v>0</v>
      </c>
      <c r="M895" s="92">
        <v>0</v>
      </c>
      <c r="N895" s="91"/>
      <c r="O895" s="92">
        <v>106</v>
      </c>
      <c r="P895" s="92">
        <v>0</v>
      </c>
      <c r="Q895" s="91"/>
      <c r="R895" s="92">
        <v>124</v>
      </c>
      <c r="S895" s="92">
        <v>0</v>
      </c>
      <c r="T895" s="91">
        <v>0</v>
      </c>
      <c r="U895" s="92">
        <v>424</v>
      </c>
      <c r="V895" s="92">
        <v>0</v>
      </c>
    </row>
    <row r="896" spans="1:22">
      <c r="A896" s="93" t="s">
        <v>1299</v>
      </c>
      <c r="B896" s="17"/>
      <c r="C896" s="92">
        <v>2013</v>
      </c>
      <c r="D896" s="92" t="str">
        <f t="shared" si="13"/>
        <v>Imperial 2013</v>
      </c>
      <c r="E896" s="92" t="s">
        <v>1308</v>
      </c>
      <c r="F896" s="366" t="s">
        <v>1308</v>
      </c>
      <c r="G896" s="92" t="s">
        <v>1308</v>
      </c>
      <c r="H896" s="92" t="s">
        <v>1308</v>
      </c>
      <c r="I896" s="91"/>
      <c r="J896" s="92" t="s">
        <v>1308</v>
      </c>
      <c r="K896" s="366" t="s">
        <v>1308</v>
      </c>
      <c r="L896" s="92" t="s">
        <v>1308</v>
      </c>
      <c r="M896" s="92" t="s">
        <v>1308</v>
      </c>
      <c r="N896" s="91"/>
      <c r="O896" s="92" t="s">
        <v>1308</v>
      </c>
      <c r="P896" s="92" t="s">
        <v>1308</v>
      </c>
      <c r="Q896" s="91"/>
      <c r="R896" s="92" t="s">
        <v>1308</v>
      </c>
      <c r="S896" s="92" t="s">
        <v>1308</v>
      </c>
      <c r="T896" s="91" t="s">
        <v>1308</v>
      </c>
      <c r="U896" s="92" t="s">
        <v>1308</v>
      </c>
      <c r="V896" s="92" t="s">
        <v>1308</v>
      </c>
    </row>
    <row r="897" spans="1:22">
      <c r="A897" s="93" t="s">
        <v>1299</v>
      </c>
      <c r="B897" s="17" t="str">
        <f>VLOOKUP(A897,'Planning Periods'!$E$2:$N$540,10,FALSE)</f>
        <v>10/15/2021 - 10/15/2029</v>
      </c>
      <c r="C897" s="92">
        <v>2014</v>
      </c>
      <c r="D897" s="92" t="str">
        <f t="shared" si="13"/>
        <v>Imperial 2014</v>
      </c>
      <c r="E897" s="92">
        <v>349</v>
      </c>
      <c r="F897" s="366">
        <v>56</v>
      </c>
      <c r="G897" s="92">
        <v>56</v>
      </c>
      <c r="H897" s="92">
        <v>0</v>
      </c>
      <c r="I897" s="91"/>
      <c r="J897" s="92">
        <v>205</v>
      </c>
      <c r="K897" s="366">
        <v>0</v>
      </c>
      <c r="L897" s="92">
        <v>0</v>
      </c>
      <c r="M897" s="92">
        <v>0</v>
      </c>
      <c r="N897" s="91"/>
      <c r="O897" s="92">
        <v>202</v>
      </c>
      <c r="P897" s="92">
        <v>43</v>
      </c>
      <c r="Q897" s="91"/>
      <c r="R897" s="92">
        <v>553</v>
      </c>
      <c r="S897" s="92">
        <v>16</v>
      </c>
      <c r="T897" s="91">
        <v>0</v>
      </c>
      <c r="U897" s="92">
        <v>1309</v>
      </c>
      <c r="V897" s="92">
        <v>115</v>
      </c>
    </row>
    <row r="898" spans="1:22">
      <c r="A898" s="93" t="s">
        <v>1299</v>
      </c>
      <c r="B898" s="17" t="str">
        <f>VLOOKUP(A898,'Planning Periods'!$E$2:$N$540,10,FALSE)</f>
        <v>10/15/2021 - 10/15/2029</v>
      </c>
      <c r="C898" s="92">
        <v>2015</v>
      </c>
      <c r="D898" s="92" t="str">
        <f t="shared" si="13"/>
        <v>Imperial 2015</v>
      </c>
      <c r="E898" s="92">
        <v>349</v>
      </c>
      <c r="F898" s="366">
        <v>0</v>
      </c>
      <c r="G898" s="92">
        <v>0</v>
      </c>
      <c r="H898" s="92">
        <v>0</v>
      </c>
      <c r="I898" s="91"/>
      <c r="J898" s="92">
        <v>205</v>
      </c>
      <c r="K898" s="366">
        <v>10</v>
      </c>
      <c r="L898" s="92">
        <v>10</v>
      </c>
      <c r="M898" s="92">
        <v>0</v>
      </c>
      <c r="N898" s="91"/>
      <c r="O898" s="92">
        <v>202</v>
      </c>
      <c r="P898" s="92">
        <v>77</v>
      </c>
      <c r="Q898" s="91"/>
      <c r="R898" s="92">
        <v>553</v>
      </c>
      <c r="S898" s="92">
        <v>19</v>
      </c>
      <c r="T898" s="91">
        <v>0</v>
      </c>
      <c r="U898" s="92">
        <v>1309</v>
      </c>
      <c r="V898" s="92">
        <v>106</v>
      </c>
    </row>
    <row r="899" spans="1:22">
      <c r="A899" s="93" t="s">
        <v>1299</v>
      </c>
      <c r="B899" s="17" t="str">
        <f>VLOOKUP(A899,'Planning Periods'!$E$2:$N$540,10,FALSE)</f>
        <v>10/15/2021 - 10/15/2029</v>
      </c>
      <c r="C899" s="92">
        <v>2016</v>
      </c>
      <c r="D899" s="92" t="str">
        <f t="shared" si="13"/>
        <v>Imperial 2016</v>
      </c>
      <c r="E899" s="92">
        <v>349</v>
      </c>
      <c r="F899" s="366">
        <v>0</v>
      </c>
      <c r="G899" s="92">
        <v>0</v>
      </c>
      <c r="H899" s="92">
        <v>0</v>
      </c>
      <c r="I899" s="91"/>
      <c r="J899" s="92">
        <v>205</v>
      </c>
      <c r="K899" s="366">
        <v>0</v>
      </c>
      <c r="L899" s="92">
        <v>0</v>
      </c>
      <c r="M899" s="92">
        <v>0</v>
      </c>
      <c r="N899" s="91"/>
      <c r="O899" s="92">
        <v>202</v>
      </c>
      <c r="P899" s="92">
        <v>227</v>
      </c>
      <c r="Q899" s="91"/>
      <c r="R899" s="92">
        <v>553</v>
      </c>
      <c r="S899" s="92">
        <v>40</v>
      </c>
      <c r="T899" s="91">
        <v>0</v>
      </c>
      <c r="U899" s="92">
        <v>1309</v>
      </c>
      <c r="V899" s="92">
        <v>267</v>
      </c>
    </row>
    <row r="900" spans="1:22">
      <c r="A900" s="93" t="s">
        <v>1299</v>
      </c>
      <c r="B900" s="17" t="str">
        <f>VLOOKUP(A900,'Planning Periods'!$E$2:$N$540,10,FALSE)</f>
        <v>10/15/2021 - 10/15/2029</v>
      </c>
      <c r="C900" s="92">
        <v>2017</v>
      </c>
      <c r="D900" s="92" t="str">
        <f t="shared" si="13"/>
        <v>Imperial 2017</v>
      </c>
      <c r="E900" s="92">
        <v>349</v>
      </c>
      <c r="F900" s="366">
        <v>0</v>
      </c>
      <c r="G900" s="92">
        <v>0</v>
      </c>
      <c r="H900" s="92">
        <v>0</v>
      </c>
      <c r="I900" s="91"/>
      <c r="J900" s="92">
        <v>205</v>
      </c>
      <c r="K900" s="366">
        <v>0</v>
      </c>
      <c r="L900" s="92">
        <v>0</v>
      </c>
      <c r="M900" s="92">
        <v>0</v>
      </c>
      <c r="N900" s="91"/>
      <c r="O900" s="92">
        <v>202</v>
      </c>
      <c r="P900" s="92">
        <v>79</v>
      </c>
      <c r="Q900" s="91"/>
      <c r="R900" s="92">
        <v>553</v>
      </c>
      <c r="S900" s="92">
        <v>36</v>
      </c>
      <c r="T900" s="91">
        <v>0</v>
      </c>
      <c r="U900" s="92">
        <v>1309</v>
      </c>
      <c r="V900" s="92">
        <v>115</v>
      </c>
    </row>
    <row r="901" spans="1:22">
      <c r="A901" s="93" t="s">
        <v>1064</v>
      </c>
      <c r="B901" s="17" t="str">
        <f>VLOOKUP(A901,'Planning Periods'!$E$2:$N$540,10,FALSE)</f>
        <v>04/30/2021 - 04/30/2029</v>
      </c>
      <c r="C901" s="92">
        <v>2013</v>
      </c>
      <c r="D901" s="92" t="str">
        <f t="shared" si="13"/>
        <v>Imperial Beach 2013</v>
      </c>
      <c r="E901" s="92">
        <v>63</v>
      </c>
      <c r="F901" s="366">
        <v>3</v>
      </c>
      <c r="G901" s="92">
        <v>3</v>
      </c>
      <c r="H901" s="92">
        <v>0</v>
      </c>
      <c r="I901" s="91"/>
      <c r="J901" s="92">
        <v>48</v>
      </c>
      <c r="K901" s="366">
        <v>26</v>
      </c>
      <c r="L901" s="92">
        <v>26</v>
      </c>
      <c r="M901" s="92">
        <v>0</v>
      </c>
      <c r="N901" s="91"/>
      <c r="O901" s="92">
        <v>45</v>
      </c>
      <c r="P901" s="92">
        <v>5</v>
      </c>
      <c r="Q901" s="91"/>
      <c r="R901" s="92">
        <v>98</v>
      </c>
      <c r="S901" s="92">
        <v>22</v>
      </c>
      <c r="T901" s="91">
        <v>0</v>
      </c>
      <c r="U901" s="92">
        <v>254</v>
      </c>
      <c r="V901" s="92">
        <v>56</v>
      </c>
    </row>
    <row r="902" spans="1:22">
      <c r="A902" s="93" t="s">
        <v>1064</v>
      </c>
      <c r="B902" s="17" t="str">
        <f>VLOOKUP(A902,'Planning Periods'!$E$2:$N$540,10,FALSE)</f>
        <v>04/30/2021 - 04/30/2029</v>
      </c>
      <c r="C902" s="92">
        <v>2014</v>
      </c>
      <c r="D902" s="92" t="str">
        <f t="shared" si="13"/>
        <v>Imperial Beach 2014</v>
      </c>
      <c r="E902" s="92">
        <v>63</v>
      </c>
      <c r="F902" s="366">
        <v>0</v>
      </c>
      <c r="G902" s="92">
        <v>0</v>
      </c>
      <c r="H902" s="92">
        <v>0</v>
      </c>
      <c r="I902" s="91"/>
      <c r="J902" s="92">
        <v>48</v>
      </c>
      <c r="K902" s="366">
        <v>6</v>
      </c>
      <c r="L902" s="92">
        <v>6</v>
      </c>
      <c r="M902" s="92">
        <v>0</v>
      </c>
      <c r="N902" s="91"/>
      <c r="O902" s="92">
        <v>45</v>
      </c>
      <c r="P902" s="92">
        <v>0</v>
      </c>
      <c r="Q902" s="91"/>
      <c r="R902" s="92">
        <v>98</v>
      </c>
      <c r="S902" s="92">
        <v>40</v>
      </c>
      <c r="T902" s="91">
        <v>0</v>
      </c>
      <c r="U902" s="92">
        <v>254</v>
      </c>
      <c r="V902" s="92">
        <v>46</v>
      </c>
    </row>
    <row r="903" spans="1:22">
      <c r="A903" s="93" t="s">
        <v>1064</v>
      </c>
      <c r="B903" s="17" t="str">
        <f>VLOOKUP(A903,'Planning Periods'!$E$2:$N$540,10,FALSE)</f>
        <v>04/30/2021 - 04/30/2029</v>
      </c>
      <c r="C903" s="92">
        <v>2015</v>
      </c>
      <c r="D903" s="92" t="str">
        <f t="shared" si="13"/>
        <v>Imperial Beach 2015</v>
      </c>
      <c r="E903" s="92">
        <v>63</v>
      </c>
      <c r="F903" s="366">
        <v>0</v>
      </c>
      <c r="G903" s="92">
        <v>0</v>
      </c>
      <c r="H903" s="92">
        <v>0</v>
      </c>
      <c r="I903" s="91"/>
      <c r="J903" s="92">
        <v>48</v>
      </c>
      <c r="K903" s="366">
        <v>0</v>
      </c>
      <c r="L903" s="92">
        <v>0</v>
      </c>
      <c r="M903" s="92">
        <v>0</v>
      </c>
      <c r="N903" s="91"/>
      <c r="O903" s="92">
        <v>45</v>
      </c>
      <c r="P903" s="92">
        <v>0</v>
      </c>
      <c r="Q903" s="91"/>
      <c r="R903" s="92">
        <v>98</v>
      </c>
      <c r="S903" s="92">
        <v>20</v>
      </c>
      <c r="T903" s="91">
        <v>0</v>
      </c>
      <c r="U903" s="92">
        <v>254</v>
      </c>
      <c r="V903" s="92">
        <v>20</v>
      </c>
    </row>
    <row r="904" spans="1:22">
      <c r="A904" s="93" t="s">
        <v>1064</v>
      </c>
      <c r="B904" s="17" t="str">
        <f>VLOOKUP(A904,'Planning Periods'!$E$2:$N$540,10,FALSE)</f>
        <v>04/30/2021 - 04/30/2029</v>
      </c>
      <c r="C904" s="92">
        <v>2016</v>
      </c>
      <c r="D904" s="92" t="str">
        <f t="shared" si="13"/>
        <v>Imperial Beach 2016</v>
      </c>
      <c r="E904" s="92">
        <v>63</v>
      </c>
      <c r="F904" s="366">
        <v>0</v>
      </c>
      <c r="G904" s="92">
        <v>0</v>
      </c>
      <c r="H904" s="92">
        <v>0</v>
      </c>
      <c r="I904" s="91"/>
      <c r="J904" s="92">
        <v>48</v>
      </c>
      <c r="K904" s="366">
        <v>0</v>
      </c>
      <c r="L904" s="92">
        <v>0</v>
      </c>
      <c r="M904" s="92">
        <v>0</v>
      </c>
      <c r="N904" s="91"/>
      <c r="O904" s="92">
        <v>45</v>
      </c>
      <c r="P904" s="92">
        <v>0</v>
      </c>
      <c r="Q904" s="91"/>
      <c r="R904" s="92">
        <v>98</v>
      </c>
      <c r="S904" s="92">
        <v>13</v>
      </c>
      <c r="T904" s="91">
        <v>0</v>
      </c>
      <c r="U904" s="92">
        <v>254</v>
      </c>
      <c r="V904" s="92">
        <v>13</v>
      </c>
    </row>
    <row r="905" spans="1:22">
      <c r="A905" s="93" t="s">
        <v>1064</v>
      </c>
      <c r="B905" s="17" t="str">
        <f>VLOOKUP(A905,'Planning Periods'!$E$2:$N$540,10,FALSE)</f>
        <v>04/30/2021 - 04/30/2029</v>
      </c>
      <c r="C905" s="92">
        <v>2017</v>
      </c>
      <c r="D905" s="92" t="str">
        <f t="shared" si="13"/>
        <v>Imperial Beach 2017</v>
      </c>
      <c r="E905" s="92">
        <v>63</v>
      </c>
      <c r="F905" s="366">
        <v>0</v>
      </c>
      <c r="G905" s="92">
        <v>0</v>
      </c>
      <c r="H905" s="92">
        <v>0</v>
      </c>
      <c r="I905" s="91"/>
      <c r="J905" s="92">
        <v>48</v>
      </c>
      <c r="K905" s="366">
        <v>0</v>
      </c>
      <c r="L905" s="92">
        <v>0</v>
      </c>
      <c r="M905" s="92">
        <v>0</v>
      </c>
      <c r="N905" s="91"/>
      <c r="O905" s="92">
        <v>45</v>
      </c>
      <c r="P905" s="92">
        <v>0</v>
      </c>
      <c r="Q905" s="91"/>
      <c r="R905" s="92">
        <v>98</v>
      </c>
      <c r="S905" s="92">
        <v>117</v>
      </c>
      <c r="T905" s="91">
        <v>0</v>
      </c>
      <c r="U905" s="92">
        <v>254</v>
      </c>
      <c r="V905" s="92">
        <v>117</v>
      </c>
    </row>
    <row r="906" spans="1:22">
      <c r="A906" s="93" t="s">
        <v>1070</v>
      </c>
      <c r="B906" s="17"/>
      <c r="C906" s="92">
        <v>2013</v>
      </c>
      <c r="D906" s="92" t="str">
        <f t="shared" si="13"/>
        <v>Imperial County - Unincorporated 2013</v>
      </c>
      <c r="E906" s="92" t="s">
        <v>1308</v>
      </c>
      <c r="F906" s="366" t="s">
        <v>1308</v>
      </c>
      <c r="G906" s="92" t="s">
        <v>1308</v>
      </c>
      <c r="H906" s="92" t="s">
        <v>1308</v>
      </c>
      <c r="I906" s="91"/>
      <c r="J906" s="92" t="s">
        <v>1308</v>
      </c>
      <c r="K906" s="366" t="s">
        <v>1308</v>
      </c>
      <c r="L906" s="92" t="s">
        <v>1308</v>
      </c>
      <c r="M906" s="92" t="s">
        <v>1308</v>
      </c>
      <c r="N906" s="91"/>
      <c r="O906" s="92" t="s">
        <v>1308</v>
      </c>
      <c r="P906" s="92" t="s">
        <v>1308</v>
      </c>
      <c r="Q906" s="91"/>
      <c r="R906" s="92" t="s">
        <v>1308</v>
      </c>
      <c r="S906" s="92" t="s">
        <v>1308</v>
      </c>
      <c r="T906" s="91" t="s">
        <v>1308</v>
      </c>
      <c r="U906" s="92" t="s">
        <v>1308</v>
      </c>
      <c r="V906" s="92" t="s">
        <v>1308</v>
      </c>
    </row>
    <row r="907" spans="1:22">
      <c r="A907" s="93" t="s">
        <v>1070</v>
      </c>
      <c r="B907" s="17" t="str">
        <f>VLOOKUP(A907,'Planning Periods'!$E$2:$N$540,10,FALSE)</f>
        <v>10/15/2021 - 10/15/2029</v>
      </c>
      <c r="C907" s="92">
        <v>2014</v>
      </c>
      <c r="D907" s="92" t="str">
        <f t="shared" si="13"/>
        <v>Imperial County - Unincorporated 2014</v>
      </c>
      <c r="E907" s="92" t="s">
        <v>1308</v>
      </c>
      <c r="F907" s="366" t="s">
        <v>1308</v>
      </c>
      <c r="G907" s="92" t="s">
        <v>1308</v>
      </c>
      <c r="H907" s="92" t="s">
        <v>1308</v>
      </c>
      <c r="I907" s="91"/>
      <c r="J907" s="92" t="s">
        <v>1308</v>
      </c>
      <c r="K907" s="366" t="s">
        <v>1308</v>
      </c>
      <c r="L907" s="92" t="s">
        <v>1308</v>
      </c>
      <c r="M907" s="92" t="s">
        <v>1308</v>
      </c>
      <c r="N907" s="91"/>
      <c r="O907" s="92" t="s">
        <v>1308</v>
      </c>
      <c r="P907" s="92" t="s">
        <v>1308</v>
      </c>
      <c r="Q907" s="91"/>
      <c r="R907" s="92" t="s">
        <v>1308</v>
      </c>
      <c r="S907" s="92" t="s">
        <v>1308</v>
      </c>
      <c r="T907" s="91" t="s">
        <v>1308</v>
      </c>
      <c r="U907" s="92" t="s">
        <v>1308</v>
      </c>
      <c r="V907" s="92" t="s">
        <v>1308</v>
      </c>
    </row>
    <row r="908" spans="1:22">
      <c r="A908" s="93" t="s">
        <v>1070</v>
      </c>
      <c r="B908" s="17" t="str">
        <f>VLOOKUP(A908,'Planning Periods'!$E$2:$N$540,10,FALSE)</f>
        <v>10/15/2021 - 10/15/2029</v>
      </c>
      <c r="C908" s="92">
        <v>2015</v>
      </c>
      <c r="D908" s="92" t="str">
        <f t="shared" si="13"/>
        <v>Imperial County - Unincorporated 2015</v>
      </c>
      <c r="E908" s="92" t="s">
        <v>1308</v>
      </c>
      <c r="F908" s="366" t="s">
        <v>1308</v>
      </c>
      <c r="G908" s="92" t="s">
        <v>1308</v>
      </c>
      <c r="H908" s="92" t="s">
        <v>1308</v>
      </c>
      <c r="I908" s="91"/>
      <c r="J908" s="92" t="s">
        <v>1308</v>
      </c>
      <c r="K908" s="366" t="s">
        <v>1308</v>
      </c>
      <c r="L908" s="92" t="s">
        <v>1308</v>
      </c>
      <c r="M908" s="92" t="s">
        <v>1308</v>
      </c>
      <c r="N908" s="91"/>
      <c r="O908" s="92" t="s">
        <v>1308</v>
      </c>
      <c r="P908" s="92" t="s">
        <v>1308</v>
      </c>
      <c r="Q908" s="91"/>
      <c r="R908" s="92" t="s">
        <v>1308</v>
      </c>
      <c r="S908" s="92" t="s">
        <v>1308</v>
      </c>
      <c r="T908" s="91" t="s">
        <v>1308</v>
      </c>
      <c r="U908" s="92" t="s">
        <v>1308</v>
      </c>
      <c r="V908" s="92" t="s">
        <v>1308</v>
      </c>
    </row>
    <row r="909" spans="1:22">
      <c r="A909" s="93" t="s">
        <v>1070</v>
      </c>
      <c r="B909" s="17" t="str">
        <f>VLOOKUP(A909,'Planning Periods'!$E$2:$N$540,10,FALSE)</f>
        <v>10/15/2021 - 10/15/2029</v>
      </c>
      <c r="C909" s="92">
        <v>2016</v>
      </c>
      <c r="D909" s="92" t="str">
        <f t="shared" si="13"/>
        <v>Imperial County - Unincorporated 2016</v>
      </c>
      <c r="E909" s="92">
        <v>57</v>
      </c>
      <c r="F909" s="366">
        <v>0</v>
      </c>
      <c r="G909" s="92">
        <v>0</v>
      </c>
      <c r="H909" s="92">
        <v>0</v>
      </c>
      <c r="I909" s="91"/>
      <c r="J909" s="92">
        <v>35</v>
      </c>
      <c r="K909" s="366">
        <v>0</v>
      </c>
      <c r="L909" s="92">
        <v>0</v>
      </c>
      <c r="M909" s="92">
        <v>0</v>
      </c>
      <c r="N909" s="91"/>
      <c r="O909" s="92">
        <v>36</v>
      </c>
      <c r="P909" s="92">
        <v>24</v>
      </c>
      <c r="Q909" s="91"/>
      <c r="R909" s="92">
        <v>105</v>
      </c>
      <c r="S909" s="92">
        <v>0</v>
      </c>
      <c r="T909" s="91">
        <v>0</v>
      </c>
      <c r="U909" s="92">
        <v>233</v>
      </c>
      <c r="V909" s="92">
        <v>24</v>
      </c>
    </row>
    <row r="910" spans="1:22">
      <c r="A910" s="93" t="s">
        <v>1070</v>
      </c>
      <c r="B910" s="17" t="str">
        <f>VLOOKUP(A910,'Planning Periods'!$E$2:$N$540,10,FALSE)</f>
        <v>10/15/2021 - 10/15/2029</v>
      </c>
      <c r="C910" s="92">
        <v>2017</v>
      </c>
      <c r="D910" s="92" t="str">
        <f t="shared" si="13"/>
        <v>Imperial County - Unincorporated 2017</v>
      </c>
      <c r="E910" s="92">
        <v>57</v>
      </c>
      <c r="F910" s="366">
        <v>0</v>
      </c>
      <c r="G910" s="92">
        <v>0</v>
      </c>
      <c r="H910" s="92">
        <v>0</v>
      </c>
      <c r="I910" s="91"/>
      <c r="J910" s="92">
        <v>35</v>
      </c>
      <c r="K910" s="366">
        <v>0</v>
      </c>
      <c r="L910" s="92">
        <v>0</v>
      </c>
      <c r="M910" s="92">
        <v>0</v>
      </c>
      <c r="N910" s="91"/>
      <c r="O910" s="92">
        <v>36</v>
      </c>
      <c r="P910" s="92">
        <v>13</v>
      </c>
      <c r="Q910" s="91"/>
      <c r="R910" s="92">
        <v>105</v>
      </c>
      <c r="S910" s="92">
        <v>0</v>
      </c>
      <c r="T910" s="91">
        <v>0</v>
      </c>
      <c r="U910" s="92">
        <v>233</v>
      </c>
      <c r="V910" s="92">
        <v>13</v>
      </c>
    </row>
    <row r="911" spans="1:22">
      <c r="A911" s="93" t="s">
        <v>1068</v>
      </c>
      <c r="B911" s="17"/>
      <c r="C911" s="92">
        <v>2013</v>
      </c>
      <c r="D911" s="92" t="str">
        <f t="shared" si="13"/>
        <v>Indian Wells 2013</v>
      </c>
      <c r="E911" s="92" t="s">
        <v>1308</v>
      </c>
      <c r="F911" s="366" t="s">
        <v>1308</v>
      </c>
      <c r="G911" s="92" t="s">
        <v>1308</v>
      </c>
      <c r="H911" s="92" t="s">
        <v>1308</v>
      </c>
      <c r="I911" s="91"/>
      <c r="J911" s="92" t="s">
        <v>1308</v>
      </c>
      <c r="K911" s="366" t="s">
        <v>1308</v>
      </c>
      <c r="L911" s="92" t="s">
        <v>1308</v>
      </c>
      <c r="M911" s="92" t="s">
        <v>1308</v>
      </c>
      <c r="N911" s="91"/>
      <c r="O911" s="92" t="s">
        <v>1308</v>
      </c>
      <c r="P911" s="92" t="s">
        <v>1308</v>
      </c>
      <c r="Q911" s="91"/>
      <c r="R911" s="92" t="s">
        <v>1308</v>
      </c>
      <c r="S911" s="92" t="s">
        <v>1308</v>
      </c>
      <c r="T911" s="91" t="s">
        <v>1308</v>
      </c>
      <c r="U911" s="92" t="s">
        <v>1308</v>
      </c>
      <c r="V911" s="92" t="s">
        <v>1308</v>
      </c>
    </row>
    <row r="912" spans="1:22">
      <c r="A912" s="93" t="s">
        <v>1068</v>
      </c>
      <c r="B912" s="17" t="str">
        <f>VLOOKUP(A912,'Planning Periods'!$E$2:$N$540,10,FALSE)</f>
        <v>10/15/2021 - 10/15/2029</v>
      </c>
      <c r="C912" s="92">
        <v>2014</v>
      </c>
      <c r="D912" s="92" t="str">
        <f t="shared" si="13"/>
        <v>Indian Wells 2014</v>
      </c>
      <c r="E912" s="92">
        <v>40</v>
      </c>
      <c r="F912" s="366">
        <v>0</v>
      </c>
      <c r="G912" s="92">
        <v>0</v>
      </c>
      <c r="H912" s="92">
        <v>0</v>
      </c>
      <c r="I912" s="91"/>
      <c r="J912" s="92">
        <v>27</v>
      </c>
      <c r="K912" s="366">
        <v>0</v>
      </c>
      <c r="L912" s="92">
        <v>0</v>
      </c>
      <c r="M912" s="92">
        <v>0</v>
      </c>
      <c r="N912" s="91"/>
      <c r="O912" s="92">
        <v>31</v>
      </c>
      <c r="P912" s="92">
        <v>0</v>
      </c>
      <c r="Q912" s="91"/>
      <c r="R912" s="92">
        <v>62</v>
      </c>
      <c r="S912" s="92">
        <v>40</v>
      </c>
      <c r="T912" s="91">
        <v>0</v>
      </c>
      <c r="U912" s="92">
        <v>160</v>
      </c>
      <c r="V912" s="92">
        <v>40</v>
      </c>
    </row>
    <row r="913" spans="1:22">
      <c r="A913" s="93" t="s">
        <v>1068</v>
      </c>
      <c r="B913" s="17" t="str">
        <f>VLOOKUP(A913,'Planning Periods'!$E$2:$N$540,10,FALSE)</f>
        <v>10/15/2021 - 10/15/2029</v>
      </c>
      <c r="C913" s="92">
        <v>2015</v>
      </c>
      <c r="D913" s="92" t="str">
        <f t="shared" si="13"/>
        <v>Indian Wells 2015</v>
      </c>
      <c r="E913" s="92">
        <v>40</v>
      </c>
      <c r="F913" s="366">
        <v>0</v>
      </c>
      <c r="G913" s="92">
        <v>0</v>
      </c>
      <c r="H913" s="92">
        <v>0</v>
      </c>
      <c r="I913" s="91"/>
      <c r="J913" s="92">
        <v>27</v>
      </c>
      <c r="K913" s="366">
        <v>0</v>
      </c>
      <c r="L913" s="92">
        <v>0</v>
      </c>
      <c r="M913" s="92">
        <v>0</v>
      </c>
      <c r="N913" s="91"/>
      <c r="O913" s="92">
        <v>31</v>
      </c>
      <c r="P913" s="92">
        <v>0</v>
      </c>
      <c r="Q913" s="91"/>
      <c r="R913" s="92">
        <v>62</v>
      </c>
      <c r="S913" s="92">
        <v>43</v>
      </c>
      <c r="T913" s="91">
        <v>0</v>
      </c>
      <c r="U913" s="92">
        <v>160</v>
      </c>
      <c r="V913" s="92">
        <v>43</v>
      </c>
    </row>
    <row r="914" spans="1:22">
      <c r="A914" s="93" t="s">
        <v>1068</v>
      </c>
      <c r="B914" s="17" t="str">
        <f>VLOOKUP(A914,'Planning Periods'!$E$2:$N$540,10,FALSE)</f>
        <v>10/15/2021 - 10/15/2029</v>
      </c>
      <c r="C914" s="92">
        <v>2016</v>
      </c>
      <c r="D914" s="92" t="str">
        <f t="shared" si="13"/>
        <v>Indian Wells 2016</v>
      </c>
      <c r="E914" s="92">
        <v>40</v>
      </c>
      <c r="F914" s="366">
        <v>0</v>
      </c>
      <c r="G914" s="92">
        <v>0</v>
      </c>
      <c r="H914" s="92">
        <v>0</v>
      </c>
      <c r="I914" s="91"/>
      <c r="J914" s="92">
        <v>27</v>
      </c>
      <c r="K914" s="366">
        <v>0</v>
      </c>
      <c r="L914" s="92">
        <v>0</v>
      </c>
      <c r="M914" s="92">
        <v>0</v>
      </c>
      <c r="N914" s="91"/>
      <c r="O914" s="92">
        <v>31</v>
      </c>
      <c r="P914" s="92">
        <v>0</v>
      </c>
      <c r="Q914" s="91"/>
      <c r="R914" s="92">
        <v>62</v>
      </c>
      <c r="S914" s="92">
        <v>36</v>
      </c>
      <c r="T914" s="91">
        <v>0</v>
      </c>
      <c r="U914" s="92">
        <v>160</v>
      </c>
      <c r="V914" s="92">
        <v>36</v>
      </c>
    </row>
    <row r="915" spans="1:22">
      <c r="A915" s="93" t="s">
        <v>1068</v>
      </c>
      <c r="B915" s="17" t="str">
        <f>VLOOKUP(A915,'Planning Periods'!$E$2:$N$540,10,FALSE)</f>
        <v>10/15/2021 - 10/15/2029</v>
      </c>
      <c r="C915" s="92">
        <v>2017</v>
      </c>
      <c r="D915" s="92" t="str">
        <f t="shared" si="13"/>
        <v>Indian Wells 2017</v>
      </c>
      <c r="E915" s="92">
        <v>40</v>
      </c>
      <c r="F915" s="366">
        <v>0</v>
      </c>
      <c r="G915" s="92">
        <v>0</v>
      </c>
      <c r="H915" s="92">
        <v>0</v>
      </c>
      <c r="I915" s="91"/>
      <c r="J915" s="92">
        <v>27</v>
      </c>
      <c r="K915" s="366">
        <v>0</v>
      </c>
      <c r="L915" s="92">
        <v>0</v>
      </c>
      <c r="M915" s="92">
        <v>0</v>
      </c>
      <c r="N915" s="91"/>
      <c r="O915" s="92">
        <v>31</v>
      </c>
      <c r="P915" s="92">
        <v>0</v>
      </c>
      <c r="Q915" s="91"/>
      <c r="R915" s="92">
        <v>62</v>
      </c>
      <c r="S915" s="92">
        <v>24</v>
      </c>
      <c r="T915" s="91">
        <v>0</v>
      </c>
      <c r="U915" s="92">
        <v>160</v>
      </c>
      <c r="V915" s="92">
        <v>24</v>
      </c>
    </row>
    <row r="916" spans="1:22">
      <c r="A916" s="93" t="s">
        <v>1063</v>
      </c>
      <c r="B916" s="17"/>
      <c r="C916" s="92">
        <v>2013</v>
      </c>
      <c r="D916" s="92" t="str">
        <f t="shared" si="13"/>
        <v>Indio 2013</v>
      </c>
      <c r="E916" s="92" t="s">
        <v>1308</v>
      </c>
      <c r="F916" s="366" t="s">
        <v>1308</v>
      </c>
      <c r="G916" s="92" t="s">
        <v>1308</v>
      </c>
      <c r="H916" s="92" t="s">
        <v>1308</v>
      </c>
      <c r="I916" s="91"/>
      <c r="J916" s="92" t="s">
        <v>1308</v>
      </c>
      <c r="K916" s="366" t="s">
        <v>1308</v>
      </c>
      <c r="L916" s="92" t="s">
        <v>1308</v>
      </c>
      <c r="M916" s="92" t="s">
        <v>1308</v>
      </c>
      <c r="N916" s="91"/>
      <c r="O916" s="92" t="s">
        <v>1308</v>
      </c>
      <c r="P916" s="92" t="s">
        <v>1308</v>
      </c>
      <c r="Q916" s="91"/>
      <c r="R916" s="92" t="s">
        <v>1308</v>
      </c>
      <c r="S916" s="92" t="s">
        <v>1308</v>
      </c>
      <c r="T916" s="91" t="s">
        <v>1308</v>
      </c>
      <c r="U916" s="92" t="s">
        <v>1308</v>
      </c>
      <c r="V916" s="92" t="s">
        <v>1308</v>
      </c>
    </row>
    <row r="917" spans="1:22">
      <c r="A917" s="93" t="s">
        <v>1063</v>
      </c>
      <c r="B917" s="17" t="str">
        <f>VLOOKUP(A917,'Planning Periods'!$E$2:$N$540,10,FALSE)</f>
        <v>10/15/2021 - 10/15/2029</v>
      </c>
      <c r="C917" s="92">
        <v>2014</v>
      </c>
      <c r="D917" s="92" t="str">
        <f t="shared" si="13"/>
        <v>Indio 2014</v>
      </c>
      <c r="E917" s="92">
        <v>714</v>
      </c>
      <c r="F917" s="366">
        <v>84</v>
      </c>
      <c r="G917" s="92">
        <v>84</v>
      </c>
      <c r="H917" s="92">
        <v>0</v>
      </c>
      <c r="I917" s="91"/>
      <c r="J917" s="92">
        <v>487</v>
      </c>
      <c r="K917" s="366">
        <v>0</v>
      </c>
      <c r="L917" s="92">
        <v>0</v>
      </c>
      <c r="M917" s="92">
        <v>0</v>
      </c>
      <c r="N917" s="91"/>
      <c r="O917" s="92">
        <v>553</v>
      </c>
      <c r="P917" s="92">
        <v>1</v>
      </c>
      <c r="Q917" s="91"/>
      <c r="R917" s="92">
        <v>1271</v>
      </c>
      <c r="S917" s="92">
        <v>367</v>
      </c>
      <c r="T917" s="91">
        <v>0</v>
      </c>
      <c r="U917" s="92">
        <v>3025</v>
      </c>
      <c r="V917" s="92">
        <v>452</v>
      </c>
    </row>
    <row r="918" spans="1:22">
      <c r="A918" s="93" t="s">
        <v>1063</v>
      </c>
      <c r="B918" s="17" t="str">
        <f>VLOOKUP(A918,'Planning Periods'!$E$2:$N$540,10,FALSE)</f>
        <v>10/15/2021 - 10/15/2029</v>
      </c>
      <c r="C918" s="92">
        <v>2015</v>
      </c>
      <c r="D918" s="92" t="str">
        <f t="shared" si="13"/>
        <v>Indio 2015</v>
      </c>
      <c r="E918" s="92">
        <v>714</v>
      </c>
      <c r="F918" s="366">
        <v>0</v>
      </c>
      <c r="G918" s="92">
        <v>0</v>
      </c>
      <c r="H918" s="92">
        <v>0</v>
      </c>
      <c r="I918" s="91"/>
      <c r="J918" s="92">
        <v>487</v>
      </c>
      <c r="K918" s="366">
        <v>0</v>
      </c>
      <c r="L918" s="92">
        <v>0</v>
      </c>
      <c r="M918" s="92">
        <v>0</v>
      </c>
      <c r="N918" s="91"/>
      <c r="O918" s="92">
        <v>553</v>
      </c>
      <c r="P918" s="92">
        <v>0</v>
      </c>
      <c r="Q918" s="91"/>
      <c r="R918" s="92">
        <v>1271</v>
      </c>
      <c r="S918" s="92">
        <v>319</v>
      </c>
      <c r="T918" s="91">
        <v>0</v>
      </c>
      <c r="U918" s="92">
        <v>3025</v>
      </c>
      <c r="V918" s="92">
        <v>319</v>
      </c>
    </row>
    <row r="919" spans="1:22">
      <c r="A919" s="93" t="s">
        <v>1063</v>
      </c>
      <c r="B919" s="17" t="str">
        <f>VLOOKUP(A919,'Planning Periods'!$E$2:$N$540,10,FALSE)</f>
        <v>10/15/2021 - 10/15/2029</v>
      </c>
      <c r="C919" s="92">
        <v>2016</v>
      </c>
      <c r="D919" s="92" t="str">
        <f t="shared" si="13"/>
        <v>Indio 2016</v>
      </c>
      <c r="E919" s="92">
        <v>714</v>
      </c>
      <c r="F919" s="366">
        <v>0</v>
      </c>
      <c r="G919" s="92">
        <v>0</v>
      </c>
      <c r="H919" s="92">
        <v>0</v>
      </c>
      <c r="I919" s="91"/>
      <c r="J919" s="92">
        <v>487</v>
      </c>
      <c r="K919" s="366">
        <v>0</v>
      </c>
      <c r="L919" s="92">
        <v>0</v>
      </c>
      <c r="M919" s="92">
        <v>0</v>
      </c>
      <c r="N919" s="91"/>
      <c r="O919" s="92">
        <v>553</v>
      </c>
      <c r="P919" s="92">
        <v>0</v>
      </c>
      <c r="Q919" s="91"/>
      <c r="R919" s="92">
        <v>1271</v>
      </c>
      <c r="S919" s="92">
        <v>228</v>
      </c>
      <c r="T919" s="91">
        <v>0</v>
      </c>
      <c r="U919" s="92">
        <v>3025</v>
      </c>
      <c r="V919" s="92">
        <v>228</v>
      </c>
    </row>
    <row r="920" spans="1:22">
      <c r="A920" s="93" t="s">
        <v>1063</v>
      </c>
      <c r="B920" s="17" t="str">
        <f>VLOOKUP(A920,'Planning Periods'!$E$2:$N$540,10,FALSE)</f>
        <v>10/15/2021 - 10/15/2029</v>
      </c>
      <c r="C920" s="92">
        <v>2017</v>
      </c>
      <c r="D920" s="92" t="str">
        <f t="shared" si="13"/>
        <v>Indio 2017</v>
      </c>
      <c r="E920" s="92">
        <v>714</v>
      </c>
      <c r="F920" s="366">
        <v>0</v>
      </c>
      <c r="G920" s="92">
        <v>0</v>
      </c>
      <c r="H920" s="92">
        <v>0</v>
      </c>
      <c r="I920" s="91"/>
      <c r="J920" s="92">
        <v>487</v>
      </c>
      <c r="K920" s="366">
        <v>0</v>
      </c>
      <c r="L920" s="92">
        <v>0</v>
      </c>
      <c r="M920" s="92">
        <v>0</v>
      </c>
      <c r="N920" s="91"/>
      <c r="O920" s="92">
        <v>553</v>
      </c>
      <c r="P920" s="92">
        <v>0</v>
      </c>
      <c r="Q920" s="91"/>
      <c r="R920" s="92">
        <v>1271</v>
      </c>
      <c r="S920" s="92">
        <v>247</v>
      </c>
      <c r="T920" s="91">
        <v>0</v>
      </c>
      <c r="U920" s="92">
        <v>3025</v>
      </c>
      <c r="V920" s="92">
        <v>247</v>
      </c>
    </row>
    <row r="921" spans="1:22">
      <c r="A921" t="s">
        <v>1305</v>
      </c>
      <c r="B921" s="17"/>
      <c r="C921" s="92">
        <v>2013</v>
      </c>
      <c r="D921" s="92" t="str">
        <f t="shared" si="13"/>
        <v>Industry 2013</v>
      </c>
      <c r="E921" s="92" t="s">
        <v>1308</v>
      </c>
      <c r="F921" s="366" t="s">
        <v>1308</v>
      </c>
      <c r="G921" s="92" t="s">
        <v>1308</v>
      </c>
      <c r="H921" s="92" t="s">
        <v>1308</v>
      </c>
      <c r="I921" s="91"/>
      <c r="J921" s="92" t="s">
        <v>1308</v>
      </c>
      <c r="K921" s="366" t="s">
        <v>1308</v>
      </c>
      <c r="L921" s="92" t="s">
        <v>1308</v>
      </c>
      <c r="M921" s="92" t="s">
        <v>1308</v>
      </c>
      <c r="N921" s="91"/>
      <c r="O921" s="92" t="s">
        <v>1308</v>
      </c>
      <c r="P921" s="92" t="s">
        <v>1308</v>
      </c>
      <c r="Q921" s="91"/>
      <c r="R921" s="92" t="s">
        <v>1308</v>
      </c>
      <c r="S921" s="92" t="s">
        <v>1308</v>
      </c>
      <c r="T921" s="91" t="s">
        <v>1308</v>
      </c>
      <c r="U921" s="92" t="s">
        <v>1308</v>
      </c>
      <c r="V921" s="92" t="s">
        <v>1308</v>
      </c>
    </row>
    <row r="922" spans="1:22">
      <c r="A922" t="s">
        <v>1305</v>
      </c>
      <c r="B922" s="17" t="str">
        <f>VLOOKUP(A922,'Planning Periods'!$E$2:$N$540,10,FALSE)</f>
        <v>10/15/2021 - 10/15/2029</v>
      </c>
      <c r="C922" s="92">
        <v>2014</v>
      </c>
      <c r="D922" s="92" t="str">
        <f t="shared" si="13"/>
        <v>Industry 2014</v>
      </c>
      <c r="E922" s="366" t="s">
        <v>1308</v>
      </c>
      <c r="F922" s="366" t="s">
        <v>1308</v>
      </c>
      <c r="G922" s="366" t="s">
        <v>1308</v>
      </c>
      <c r="H922" s="366" t="s">
        <v>1308</v>
      </c>
      <c r="I922" s="366">
        <v>0</v>
      </c>
      <c r="J922" s="366" t="s">
        <v>1308</v>
      </c>
      <c r="K922" s="366" t="s">
        <v>1308</v>
      </c>
      <c r="L922" s="366" t="s">
        <v>1308</v>
      </c>
      <c r="M922" s="366" t="s">
        <v>1308</v>
      </c>
      <c r="N922" s="366">
        <v>0</v>
      </c>
      <c r="O922" s="366" t="s">
        <v>1308</v>
      </c>
      <c r="P922" s="366" t="s">
        <v>1308</v>
      </c>
      <c r="Q922" s="366"/>
      <c r="R922" s="366" t="s">
        <v>1308</v>
      </c>
      <c r="S922" s="366" t="s">
        <v>1308</v>
      </c>
      <c r="T922" s="366" t="s">
        <v>1308</v>
      </c>
      <c r="U922" s="366" t="s">
        <v>1308</v>
      </c>
      <c r="V922" s="366" t="s">
        <v>1308</v>
      </c>
    </row>
    <row r="923" spans="1:22">
      <c r="A923" t="s">
        <v>1305</v>
      </c>
      <c r="B923" s="17" t="str">
        <f>VLOOKUP(A923,'Planning Periods'!$E$2:$N$540,10,FALSE)</f>
        <v>10/15/2021 - 10/15/2029</v>
      </c>
      <c r="C923" s="92">
        <v>2015</v>
      </c>
      <c r="D923" s="92" t="str">
        <f t="shared" si="13"/>
        <v>Industry 2015</v>
      </c>
      <c r="E923" t="s">
        <v>1308</v>
      </c>
      <c r="F923" t="s">
        <v>1308</v>
      </c>
      <c r="G923" t="s">
        <v>1308</v>
      </c>
      <c r="H923" t="s">
        <v>1308</v>
      </c>
      <c r="J923" t="s">
        <v>1308</v>
      </c>
      <c r="K923" t="s">
        <v>1308</v>
      </c>
      <c r="L923" t="s">
        <v>1308</v>
      </c>
      <c r="M923" t="s">
        <v>1308</v>
      </c>
      <c r="O923" t="s">
        <v>1308</v>
      </c>
      <c r="P923" t="s">
        <v>1308</v>
      </c>
      <c r="R923" t="s">
        <v>1308</v>
      </c>
      <c r="S923" t="s">
        <v>1308</v>
      </c>
      <c r="T923" t="s">
        <v>1308</v>
      </c>
      <c r="U923" t="s">
        <v>1308</v>
      </c>
      <c r="V923" t="s">
        <v>1308</v>
      </c>
    </row>
    <row r="924" spans="1:22">
      <c r="A924" t="s">
        <v>1305</v>
      </c>
      <c r="B924" s="17" t="str">
        <f>VLOOKUP(A924,'Planning Periods'!$E$2:$N$540,10,FALSE)</f>
        <v>10/15/2021 - 10/15/2029</v>
      </c>
      <c r="C924" s="92">
        <v>2016</v>
      </c>
      <c r="D924" s="92" t="str">
        <f t="shared" si="13"/>
        <v>Industry 2016</v>
      </c>
      <c r="E924" t="s">
        <v>1308</v>
      </c>
      <c r="F924" t="s">
        <v>1308</v>
      </c>
      <c r="G924" t="s">
        <v>1308</v>
      </c>
      <c r="H924" t="s">
        <v>1308</v>
      </c>
      <c r="J924" t="s">
        <v>1308</v>
      </c>
      <c r="K924" t="s">
        <v>1308</v>
      </c>
      <c r="L924" t="s">
        <v>1308</v>
      </c>
      <c r="M924" t="s">
        <v>1308</v>
      </c>
      <c r="O924" t="s">
        <v>1308</v>
      </c>
      <c r="P924" t="s">
        <v>1308</v>
      </c>
      <c r="R924" t="s">
        <v>1308</v>
      </c>
      <c r="S924" t="s">
        <v>1308</v>
      </c>
      <c r="T924" t="s">
        <v>1308</v>
      </c>
      <c r="U924" t="s">
        <v>1308</v>
      </c>
      <c r="V924" t="s">
        <v>1308</v>
      </c>
    </row>
    <row r="925" spans="1:22">
      <c r="A925" t="s">
        <v>1305</v>
      </c>
      <c r="B925" s="17" t="str">
        <f>VLOOKUP(A925,'Planning Periods'!$E$2:$N$540,10,FALSE)</f>
        <v>10/15/2021 - 10/15/2029</v>
      </c>
      <c r="C925" s="92">
        <v>2017</v>
      </c>
      <c r="D925" s="92" t="str">
        <f t="shared" si="13"/>
        <v>Industry 2017</v>
      </c>
      <c r="E925">
        <v>1</v>
      </c>
      <c r="F925">
        <v>0</v>
      </c>
      <c r="G925">
        <v>0</v>
      </c>
      <c r="H925">
        <v>0</v>
      </c>
      <c r="J925">
        <v>1</v>
      </c>
      <c r="K925">
        <v>0</v>
      </c>
      <c r="L925">
        <v>0</v>
      </c>
      <c r="M925">
        <v>0</v>
      </c>
      <c r="O925">
        <v>0</v>
      </c>
      <c r="P925">
        <v>0</v>
      </c>
      <c r="R925">
        <v>0</v>
      </c>
      <c r="S925">
        <v>0</v>
      </c>
      <c r="T925">
        <v>0</v>
      </c>
      <c r="U925">
        <v>2</v>
      </c>
      <c r="V925">
        <v>0</v>
      </c>
    </row>
    <row r="926" spans="1:22">
      <c r="A926" s="93" t="s">
        <v>1058</v>
      </c>
      <c r="B926" s="17"/>
      <c r="C926" s="92">
        <v>2013</v>
      </c>
      <c r="D926" s="92" t="str">
        <f t="shared" si="13"/>
        <v>Inglewood 2013</v>
      </c>
      <c r="E926">
        <v>250</v>
      </c>
      <c r="F926">
        <v>0</v>
      </c>
      <c r="G926">
        <v>0</v>
      </c>
      <c r="H926">
        <v>0</v>
      </c>
      <c r="J926">
        <v>150</v>
      </c>
      <c r="K926">
        <v>0</v>
      </c>
      <c r="L926">
        <v>0</v>
      </c>
      <c r="M926">
        <v>0</v>
      </c>
      <c r="O926">
        <v>167</v>
      </c>
      <c r="P926">
        <v>0</v>
      </c>
      <c r="R926">
        <v>446</v>
      </c>
      <c r="S926">
        <v>11</v>
      </c>
      <c r="T926">
        <v>0</v>
      </c>
      <c r="U926">
        <v>1013</v>
      </c>
      <c r="V926">
        <v>11</v>
      </c>
    </row>
    <row r="927" spans="1:22">
      <c r="A927" s="93" t="s">
        <v>1058</v>
      </c>
      <c r="B927" s="17" t="str">
        <f>VLOOKUP(A927,'Planning Periods'!$E$2:$N$540,10,FALSE)</f>
        <v>10/15/2021 - 10/15/2029</v>
      </c>
      <c r="C927" s="92">
        <v>2014</v>
      </c>
      <c r="D927" s="92" t="str">
        <f t="shared" si="13"/>
        <v>Inglewood 2014</v>
      </c>
      <c r="E927" s="92">
        <v>250</v>
      </c>
      <c r="F927" s="366">
        <v>0</v>
      </c>
      <c r="G927" s="92">
        <v>0</v>
      </c>
      <c r="H927" s="92">
        <v>0</v>
      </c>
      <c r="I927" s="91"/>
      <c r="J927" s="92">
        <v>150</v>
      </c>
      <c r="K927" s="366">
        <v>0</v>
      </c>
      <c r="L927" s="92">
        <v>0</v>
      </c>
      <c r="M927" s="92">
        <v>0</v>
      </c>
      <c r="N927" s="91"/>
      <c r="O927" s="92">
        <v>167</v>
      </c>
      <c r="P927" s="92">
        <v>0</v>
      </c>
      <c r="Q927" s="91"/>
      <c r="R927" s="92">
        <v>446</v>
      </c>
      <c r="S927" s="92">
        <v>3</v>
      </c>
      <c r="T927" s="91">
        <v>0</v>
      </c>
      <c r="U927" s="92">
        <v>1013</v>
      </c>
      <c r="V927" s="92">
        <v>3</v>
      </c>
    </row>
    <row r="928" spans="1:22">
      <c r="A928" s="93" t="s">
        <v>1058</v>
      </c>
      <c r="B928" s="17" t="str">
        <f>VLOOKUP(A928,'Planning Periods'!$E$2:$N$540,10,FALSE)</f>
        <v>10/15/2021 - 10/15/2029</v>
      </c>
      <c r="C928" s="92">
        <v>2015</v>
      </c>
      <c r="D928" s="92" t="str">
        <f t="shared" si="13"/>
        <v>Inglewood 2015</v>
      </c>
      <c r="E928" s="92">
        <v>250</v>
      </c>
      <c r="F928" s="366">
        <v>0</v>
      </c>
      <c r="G928" s="92">
        <v>0</v>
      </c>
      <c r="H928" s="92">
        <v>0</v>
      </c>
      <c r="I928" s="91"/>
      <c r="J928" s="92">
        <v>150</v>
      </c>
      <c r="K928" s="366">
        <v>0</v>
      </c>
      <c r="L928" s="92">
        <v>0</v>
      </c>
      <c r="M928" s="92">
        <v>0</v>
      </c>
      <c r="N928" s="91"/>
      <c r="O928" s="92">
        <v>167</v>
      </c>
      <c r="P928" s="92">
        <v>0</v>
      </c>
      <c r="Q928" s="91"/>
      <c r="R928" s="92">
        <v>446</v>
      </c>
      <c r="S928" s="92">
        <v>5</v>
      </c>
      <c r="T928" s="91">
        <v>0</v>
      </c>
      <c r="U928" s="92">
        <v>1013</v>
      </c>
      <c r="V928" s="92">
        <v>5</v>
      </c>
    </row>
    <row r="929" spans="1:22">
      <c r="A929" s="93" t="s">
        <v>1058</v>
      </c>
      <c r="B929" s="17" t="str">
        <f>VLOOKUP(A929,'Planning Periods'!$E$2:$N$540,10,FALSE)</f>
        <v>10/15/2021 - 10/15/2029</v>
      </c>
      <c r="C929" s="92">
        <v>2016</v>
      </c>
      <c r="D929" s="92" t="str">
        <f t="shared" si="13"/>
        <v>Inglewood 2016</v>
      </c>
      <c r="E929" s="92">
        <v>250</v>
      </c>
      <c r="F929" s="366">
        <v>0</v>
      </c>
      <c r="G929" s="92">
        <v>0</v>
      </c>
      <c r="H929" s="92">
        <v>0</v>
      </c>
      <c r="I929" s="91"/>
      <c r="J929" s="92">
        <v>150</v>
      </c>
      <c r="K929" s="366">
        <v>0</v>
      </c>
      <c r="L929" s="92">
        <v>0</v>
      </c>
      <c r="M929" s="92">
        <v>0</v>
      </c>
      <c r="N929" s="91"/>
      <c r="O929" s="92">
        <v>167</v>
      </c>
      <c r="P929" s="92">
        <v>0</v>
      </c>
      <c r="Q929" s="91"/>
      <c r="R929" s="92">
        <v>446</v>
      </c>
      <c r="S929" s="92">
        <v>12</v>
      </c>
      <c r="T929" s="91">
        <v>0</v>
      </c>
      <c r="U929" s="92">
        <v>1013</v>
      </c>
      <c r="V929" s="92">
        <v>12</v>
      </c>
    </row>
    <row r="930" spans="1:22">
      <c r="A930" s="93" t="s">
        <v>1058</v>
      </c>
      <c r="B930" s="17" t="str">
        <f>VLOOKUP(A930,'Planning Periods'!$E$2:$N$540,10,FALSE)</f>
        <v>10/15/2021 - 10/15/2029</v>
      </c>
      <c r="C930" s="92">
        <v>2017</v>
      </c>
      <c r="D930" s="92" t="str">
        <f t="shared" si="13"/>
        <v>Inglewood 2017</v>
      </c>
      <c r="E930" s="92">
        <v>250</v>
      </c>
      <c r="F930" s="366">
        <v>39</v>
      </c>
      <c r="G930" s="92">
        <v>39</v>
      </c>
      <c r="H930" s="92">
        <v>0</v>
      </c>
      <c r="I930" s="91"/>
      <c r="J930" s="92">
        <v>150</v>
      </c>
      <c r="K930" s="366">
        <v>1</v>
      </c>
      <c r="L930" s="92">
        <v>1</v>
      </c>
      <c r="M930" s="92">
        <v>0</v>
      </c>
      <c r="N930" s="91"/>
      <c r="O930" s="92">
        <v>167</v>
      </c>
      <c r="P930" s="92">
        <v>0</v>
      </c>
      <c r="Q930" s="91"/>
      <c r="R930" s="92">
        <v>446</v>
      </c>
      <c r="S930" s="92">
        <v>13</v>
      </c>
      <c r="T930" s="91">
        <v>0</v>
      </c>
      <c r="U930" s="92">
        <v>1013</v>
      </c>
      <c r="V930" s="92">
        <v>53</v>
      </c>
    </row>
    <row r="931" spans="1:22">
      <c r="A931" s="93" t="s">
        <v>1057</v>
      </c>
      <c r="B931" s="17" t="str">
        <f>VLOOKUP(A931,'Planning Periods'!$E$2:$N$540,10,FALSE)</f>
        <v>04/30/2021 - 04/30/2029</v>
      </c>
      <c r="C931" s="92">
        <v>2014</v>
      </c>
      <c r="D931" s="92" t="str">
        <f t="shared" si="13"/>
        <v>Inyo County - Unincorporated 2014</v>
      </c>
      <c r="E931" s="92">
        <v>35</v>
      </c>
      <c r="F931" s="366">
        <v>0</v>
      </c>
      <c r="G931" s="92">
        <v>0</v>
      </c>
      <c r="H931" s="92">
        <v>0</v>
      </c>
      <c r="I931" s="91"/>
      <c r="J931" s="92">
        <v>25</v>
      </c>
      <c r="K931" s="366">
        <v>0</v>
      </c>
      <c r="L931" s="92">
        <v>0</v>
      </c>
      <c r="M931" s="92">
        <v>0</v>
      </c>
      <c r="N931" s="91"/>
      <c r="O931" s="92">
        <v>28</v>
      </c>
      <c r="P931" s="92">
        <v>0</v>
      </c>
      <c r="Q931" s="91"/>
      <c r="R931" s="92">
        <v>72</v>
      </c>
      <c r="S931" s="92">
        <v>3</v>
      </c>
      <c r="T931" s="91">
        <v>0</v>
      </c>
      <c r="U931" s="92">
        <v>160</v>
      </c>
      <c r="V931" s="92">
        <v>3</v>
      </c>
    </row>
    <row r="932" spans="1:22">
      <c r="A932" s="93" t="s">
        <v>1057</v>
      </c>
      <c r="B932" s="17" t="str">
        <f>VLOOKUP(A932,'Planning Periods'!$E$2:$N$540,10,FALSE)</f>
        <v>04/30/2021 - 04/30/2029</v>
      </c>
      <c r="C932" s="92">
        <v>2015</v>
      </c>
      <c r="D932" s="92" t="str">
        <f t="shared" si="13"/>
        <v>Inyo County - Unincorporated 2015</v>
      </c>
      <c r="E932" s="92">
        <v>35</v>
      </c>
      <c r="F932" s="366">
        <v>0</v>
      </c>
      <c r="G932" s="92">
        <v>0</v>
      </c>
      <c r="H932" s="92">
        <v>0</v>
      </c>
      <c r="I932" s="91"/>
      <c r="J932" s="92">
        <v>25</v>
      </c>
      <c r="K932" s="366">
        <v>0</v>
      </c>
      <c r="L932" s="92">
        <v>0</v>
      </c>
      <c r="M932" s="92">
        <v>0</v>
      </c>
      <c r="N932" s="91"/>
      <c r="O932" s="92">
        <v>28</v>
      </c>
      <c r="P932" s="92">
        <v>0</v>
      </c>
      <c r="Q932" s="91"/>
      <c r="R932" s="92">
        <v>72</v>
      </c>
      <c r="S932" s="92">
        <v>2</v>
      </c>
      <c r="T932" s="91">
        <v>0</v>
      </c>
      <c r="U932" s="92">
        <v>160</v>
      </c>
      <c r="V932" s="92">
        <v>2</v>
      </c>
    </row>
    <row r="933" spans="1:22">
      <c r="A933" s="93" t="s">
        <v>1057</v>
      </c>
      <c r="B933" s="17" t="str">
        <f>VLOOKUP(A933,'Planning Periods'!$E$2:$N$540,10,FALSE)</f>
        <v>04/30/2021 - 04/30/2029</v>
      </c>
      <c r="C933" s="92">
        <v>2016</v>
      </c>
      <c r="D933" s="92" t="str">
        <f t="shared" si="13"/>
        <v>Inyo County - Unincorporated 2016</v>
      </c>
      <c r="E933" s="92">
        <v>35</v>
      </c>
      <c r="F933" s="366">
        <v>0</v>
      </c>
      <c r="G933" s="92">
        <v>0</v>
      </c>
      <c r="H933" s="92">
        <v>0</v>
      </c>
      <c r="I933" s="91"/>
      <c r="J933" s="92">
        <v>25</v>
      </c>
      <c r="K933" s="366">
        <v>0</v>
      </c>
      <c r="L933" s="92">
        <v>0</v>
      </c>
      <c r="M933" s="92">
        <v>0</v>
      </c>
      <c r="N933" s="91"/>
      <c r="O933" s="92">
        <v>28</v>
      </c>
      <c r="P933" s="92">
        <v>0</v>
      </c>
      <c r="Q933" s="91"/>
      <c r="R933" s="92">
        <v>72</v>
      </c>
      <c r="S933" s="92">
        <v>9</v>
      </c>
      <c r="T933" s="91">
        <v>0</v>
      </c>
      <c r="U933" s="92">
        <v>160</v>
      </c>
      <c r="V933" s="92">
        <v>9</v>
      </c>
    </row>
    <row r="934" spans="1:22">
      <c r="A934" s="93" t="s">
        <v>1057</v>
      </c>
      <c r="B934" s="17" t="str">
        <f>VLOOKUP(A934,'Planning Periods'!$E$2:$N$540,10,FALSE)</f>
        <v>04/30/2021 - 04/30/2029</v>
      </c>
      <c r="C934" s="92">
        <v>2017</v>
      </c>
      <c r="D934" s="92" t="str">
        <f t="shared" si="13"/>
        <v>Inyo County - Unincorporated 2017</v>
      </c>
      <c r="E934" s="92">
        <v>35</v>
      </c>
      <c r="F934" s="366">
        <v>0</v>
      </c>
      <c r="G934" s="92">
        <v>0</v>
      </c>
      <c r="H934" s="92">
        <v>0</v>
      </c>
      <c r="I934" s="91"/>
      <c r="J934" s="92">
        <v>25</v>
      </c>
      <c r="K934" s="366">
        <v>0</v>
      </c>
      <c r="L934" s="92">
        <v>0</v>
      </c>
      <c r="M934" s="92">
        <v>0</v>
      </c>
      <c r="N934" s="91"/>
      <c r="O934" s="92">
        <v>28</v>
      </c>
      <c r="P934" s="92">
        <v>0</v>
      </c>
      <c r="Q934" s="91"/>
      <c r="R934" s="92">
        <v>72</v>
      </c>
      <c r="S934" s="92">
        <v>7</v>
      </c>
      <c r="T934" s="91">
        <v>0</v>
      </c>
      <c r="U934" s="92">
        <v>160</v>
      </c>
      <c r="V934" s="92">
        <v>7</v>
      </c>
    </row>
    <row r="935" spans="1:22">
      <c r="A935" t="s">
        <v>1061</v>
      </c>
      <c r="B935" s="17" t="str">
        <f>VLOOKUP(A935,'Planning Periods'!$E$2:$N$540,10,FALSE)</f>
        <v>09/15/2021 - 09/15/2029</v>
      </c>
      <c r="C935" s="92">
        <v>2014</v>
      </c>
      <c r="D935" s="92" t="str">
        <f t="shared" si="13"/>
        <v>Ione 2014</v>
      </c>
      <c r="E935" s="366" t="s">
        <v>1308</v>
      </c>
      <c r="F935" s="366" t="s">
        <v>1308</v>
      </c>
      <c r="G935" s="366" t="s">
        <v>1308</v>
      </c>
      <c r="H935" s="366" t="s">
        <v>1308</v>
      </c>
      <c r="I935" s="366">
        <v>0</v>
      </c>
      <c r="J935" s="366" t="s">
        <v>1308</v>
      </c>
      <c r="K935" s="366" t="s">
        <v>1308</v>
      </c>
      <c r="L935" s="366" t="s">
        <v>1308</v>
      </c>
      <c r="M935" s="366" t="s">
        <v>1308</v>
      </c>
      <c r="N935" s="366">
        <v>0</v>
      </c>
      <c r="O935" s="366" t="s">
        <v>1308</v>
      </c>
      <c r="P935" s="366" t="s">
        <v>1308</v>
      </c>
      <c r="Q935" s="366"/>
      <c r="R935" s="366" t="s">
        <v>1308</v>
      </c>
      <c r="S935" s="366" t="s">
        <v>1308</v>
      </c>
      <c r="T935" s="366" t="s">
        <v>1308</v>
      </c>
      <c r="U935" s="366" t="s">
        <v>1308</v>
      </c>
      <c r="V935" s="366" t="s">
        <v>1308</v>
      </c>
    </row>
    <row r="936" spans="1:22">
      <c r="A936" t="s">
        <v>1061</v>
      </c>
      <c r="B936" s="17" t="str">
        <f>VLOOKUP(A936,'Planning Periods'!$E$2:$N$540,10,FALSE)</f>
        <v>09/15/2021 - 09/15/2029</v>
      </c>
      <c r="C936" s="92">
        <v>2015</v>
      </c>
      <c r="D936" s="92" t="str">
        <f t="shared" si="13"/>
        <v>Ione 2015</v>
      </c>
      <c r="E936" t="s">
        <v>1308</v>
      </c>
      <c r="F936" t="s">
        <v>1308</v>
      </c>
      <c r="G936" t="s">
        <v>1308</v>
      </c>
      <c r="H936" t="s">
        <v>1308</v>
      </c>
      <c r="J936" t="s">
        <v>1308</v>
      </c>
      <c r="K936" t="s">
        <v>1308</v>
      </c>
      <c r="L936" t="s">
        <v>1308</v>
      </c>
      <c r="M936" t="s">
        <v>1308</v>
      </c>
      <c r="O936" t="s">
        <v>1308</v>
      </c>
      <c r="P936" t="s">
        <v>1308</v>
      </c>
      <c r="R936" t="s">
        <v>1308</v>
      </c>
      <c r="S936" t="s">
        <v>1308</v>
      </c>
      <c r="T936" t="s">
        <v>1308</v>
      </c>
      <c r="U936" t="s">
        <v>1308</v>
      </c>
      <c r="V936" t="s">
        <v>1308</v>
      </c>
    </row>
    <row r="937" spans="1:22">
      <c r="A937" t="s">
        <v>1061</v>
      </c>
      <c r="B937" s="17" t="str">
        <f>VLOOKUP(A937,'Planning Periods'!$E$2:$N$540,10,FALSE)</f>
        <v>09/15/2021 - 09/15/2029</v>
      </c>
      <c r="C937" s="92">
        <v>2016</v>
      </c>
      <c r="D937" s="92" t="str">
        <f t="shared" si="13"/>
        <v>Ione 2016</v>
      </c>
      <c r="E937">
        <v>3</v>
      </c>
      <c r="F937">
        <v>0</v>
      </c>
      <c r="G937">
        <v>0</v>
      </c>
      <c r="H937">
        <v>0</v>
      </c>
      <c r="J937">
        <v>3</v>
      </c>
      <c r="K937">
        <v>0</v>
      </c>
      <c r="L937">
        <v>0</v>
      </c>
      <c r="M937">
        <v>0</v>
      </c>
      <c r="O937">
        <v>3</v>
      </c>
      <c r="P937">
        <v>0</v>
      </c>
      <c r="R937">
        <v>7</v>
      </c>
      <c r="S937">
        <v>3</v>
      </c>
      <c r="T937">
        <v>0</v>
      </c>
      <c r="U937">
        <v>16</v>
      </c>
      <c r="V937">
        <v>3</v>
      </c>
    </row>
    <row r="938" spans="1:22">
      <c r="A938" t="s">
        <v>1061</v>
      </c>
      <c r="B938" s="17" t="str">
        <f>VLOOKUP(A938,'Planning Periods'!$E$2:$N$540,10,FALSE)</f>
        <v>09/15/2021 - 09/15/2029</v>
      </c>
      <c r="C938" s="92">
        <v>2017</v>
      </c>
      <c r="D938" s="92" t="str">
        <f t="shared" si="13"/>
        <v>Ione 2017</v>
      </c>
      <c r="E938">
        <v>3</v>
      </c>
      <c r="F938">
        <v>0</v>
      </c>
      <c r="G938">
        <v>0</v>
      </c>
      <c r="H938">
        <v>0</v>
      </c>
      <c r="J938">
        <v>3</v>
      </c>
      <c r="K938">
        <v>0</v>
      </c>
      <c r="L938">
        <v>0</v>
      </c>
      <c r="M938">
        <v>0</v>
      </c>
      <c r="O938">
        <v>3</v>
      </c>
      <c r="P938">
        <v>1</v>
      </c>
      <c r="R938">
        <v>7</v>
      </c>
      <c r="S938">
        <v>31</v>
      </c>
      <c r="T938">
        <v>0</v>
      </c>
      <c r="U938">
        <v>16</v>
      </c>
      <c r="V938">
        <v>32</v>
      </c>
    </row>
    <row r="939" spans="1:22">
      <c r="A939" s="93" t="s">
        <v>857</v>
      </c>
      <c r="B939" s="17"/>
      <c r="C939" s="92">
        <v>2013</v>
      </c>
      <c r="D939" s="92" t="str">
        <f t="shared" si="13"/>
        <v>Irvine 2013</v>
      </c>
      <c r="E939" t="s">
        <v>1308</v>
      </c>
      <c r="F939" t="s">
        <v>1308</v>
      </c>
      <c r="G939" t="s">
        <v>1308</v>
      </c>
      <c r="H939" t="s">
        <v>1308</v>
      </c>
      <c r="J939" t="s">
        <v>1308</v>
      </c>
      <c r="K939" t="s">
        <v>1308</v>
      </c>
      <c r="L939" t="s">
        <v>1308</v>
      </c>
      <c r="M939" t="s">
        <v>1308</v>
      </c>
      <c r="O939" t="s">
        <v>1308</v>
      </c>
      <c r="P939" t="s">
        <v>1308</v>
      </c>
      <c r="R939" t="s">
        <v>1308</v>
      </c>
      <c r="S939" t="s">
        <v>1308</v>
      </c>
      <c r="T939" t="s">
        <v>1308</v>
      </c>
      <c r="U939" t="s">
        <v>1308</v>
      </c>
      <c r="V939" t="s">
        <v>1308</v>
      </c>
    </row>
    <row r="940" spans="1:22">
      <c r="A940" s="93" t="s">
        <v>857</v>
      </c>
      <c r="B940" s="17" t="str">
        <f>VLOOKUP(A940,'Planning Periods'!$E$2:$N$540,10,FALSE)</f>
        <v>10/15/2021 - 10/15/2029</v>
      </c>
      <c r="C940" s="92">
        <v>2014</v>
      </c>
      <c r="D940" s="92" t="str">
        <f t="shared" si="13"/>
        <v>Irvine 2014</v>
      </c>
      <c r="E940" s="92">
        <v>2817</v>
      </c>
      <c r="F940" s="366">
        <v>137</v>
      </c>
      <c r="G940" s="92">
        <v>137</v>
      </c>
      <c r="H940" s="92">
        <v>0</v>
      </c>
      <c r="I940" s="91"/>
      <c r="J940" s="92">
        <v>2034</v>
      </c>
      <c r="K940" s="366">
        <v>0</v>
      </c>
      <c r="L940" s="92">
        <v>0</v>
      </c>
      <c r="M940" s="92">
        <v>0</v>
      </c>
      <c r="N940" s="91"/>
      <c r="O940" s="92">
        <v>2239</v>
      </c>
      <c r="P940" s="92">
        <v>1702</v>
      </c>
      <c r="Q940" s="91"/>
      <c r="R940" s="92">
        <v>5059</v>
      </c>
      <c r="S940" s="92">
        <v>1654</v>
      </c>
      <c r="T940" s="91">
        <v>0</v>
      </c>
      <c r="U940" s="92">
        <v>12149</v>
      </c>
      <c r="V940" s="92">
        <v>3493</v>
      </c>
    </row>
    <row r="941" spans="1:22">
      <c r="A941" s="93" t="s">
        <v>857</v>
      </c>
      <c r="B941" s="17" t="str">
        <f>VLOOKUP(A941,'Planning Periods'!$E$2:$N$540,10,FALSE)</f>
        <v>10/15/2021 - 10/15/2029</v>
      </c>
      <c r="C941" s="92">
        <v>2015</v>
      </c>
      <c r="D941" s="92" t="str">
        <f t="shared" si="13"/>
        <v>Irvine 2015</v>
      </c>
      <c r="E941" s="92">
        <v>2817</v>
      </c>
      <c r="F941" s="366">
        <v>22</v>
      </c>
      <c r="G941" s="92">
        <v>22</v>
      </c>
      <c r="H941" s="92">
        <v>0</v>
      </c>
      <c r="I941" s="91"/>
      <c r="J941" s="92">
        <v>2034</v>
      </c>
      <c r="K941" s="366">
        <v>1</v>
      </c>
      <c r="L941" s="92">
        <v>1</v>
      </c>
      <c r="M941" s="92">
        <v>0</v>
      </c>
      <c r="N941" s="91"/>
      <c r="O941" s="92">
        <v>2239</v>
      </c>
      <c r="P941" s="92">
        <v>4531</v>
      </c>
      <c r="Q941" s="91"/>
      <c r="R941" s="92">
        <v>5059</v>
      </c>
      <c r="S941" s="92">
        <v>1645</v>
      </c>
      <c r="T941" s="91">
        <v>0</v>
      </c>
      <c r="U941" s="92">
        <v>12149</v>
      </c>
      <c r="V941" s="92">
        <v>6199</v>
      </c>
    </row>
    <row r="942" spans="1:22">
      <c r="A942" s="93" t="s">
        <v>857</v>
      </c>
      <c r="B942" s="17" t="str">
        <f>VLOOKUP(A942,'Planning Periods'!$E$2:$N$540,10,FALSE)</f>
        <v>10/15/2021 - 10/15/2029</v>
      </c>
      <c r="C942" s="92">
        <v>2016</v>
      </c>
      <c r="D942" s="92" t="str">
        <f t="shared" si="13"/>
        <v>Irvine 2016</v>
      </c>
      <c r="E942" s="92">
        <v>2817</v>
      </c>
      <c r="F942" s="366">
        <v>724</v>
      </c>
      <c r="G942" s="92">
        <v>724</v>
      </c>
      <c r="H942" s="92">
        <v>0</v>
      </c>
      <c r="I942" s="91"/>
      <c r="J942" s="92">
        <v>2034</v>
      </c>
      <c r="K942" s="366">
        <v>2</v>
      </c>
      <c r="L942" s="92">
        <v>2</v>
      </c>
      <c r="M942" s="92">
        <v>0</v>
      </c>
      <c r="N942" s="91"/>
      <c r="O942" s="92">
        <v>2239</v>
      </c>
      <c r="P942" s="92">
        <v>4582</v>
      </c>
      <c r="Q942" s="91"/>
      <c r="R942" s="92">
        <v>5059</v>
      </c>
      <c r="S942" s="92">
        <v>2987</v>
      </c>
      <c r="T942" s="91">
        <v>0</v>
      </c>
      <c r="U942" s="92">
        <v>12149</v>
      </c>
      <c r="V942" s="92">
        <v>8295</v>
      </c>
    </row>
    <row r="943" spans="1:22">
      <c r="A943" s="93" t="s">
        <v>857</v>
      </c>
      <c r="B943" s="17" t="str">
        <f>VLOOKUP(A943,'Planning Periods'!$E$2:$N$540,10,FALSE)</f>
        <v>10/15/2021 - 10/15/2029</v>
      </c>
      <c r="C943" s="92">
        <v>2017</v>
      </c>
      <c r="D943" s="92" t="str">
        <f t="shared" si="13"/>
        <v>Irvine 2017</v>
      </c>
      <c r="E943" s="92">
        <v>2817</v>
      </c>
      <c r="F943" s="366">
        <v>24</v>
      </c>
      <c r="G943" s="92">
        <v>24</v>
      </c>
      <c r="H943" s="92">
        <v>0</v>
      </c>
      <c r="I943" s="91"/>
      <c r="J943" s="92">
        <v>2034</v>
      </c>
      <c r="K943" s="366">
        <v>0</v>
      </c>
      <c r="L943" s="92">
        <v>0</v>
      </c>
      <c r="M943" s="92">
        <v>0</v>
      </c>
      <c r="N943" s="91"/>
      <c r="O943" s="92">
        <v>2239</v>
      </c>
      <c r="P943" s="92">
        <v>2158</v>
      </c>
      <c r="Q943" s="91"/>
      <c r="R943" s="92">
        <v>5059</v>
      </c>
      <c r="S943" s="92">
        <v>2396</v>
      </c>
      <c r="T943" s="91">
        <v>0</v>
      </c>
      <c r="U943" s="92">
        <v>12149</v>
      </c>
      <c r="V943" s="92">
        <v>4578</v>
      </c>
    </row>
    <row r="944" spans="1:22">
      <c r="A944" s="93" t="s">
        <v>1028</v>
      </c>
      <c r="B944" s="17"/>
      <c r="C944" s="92">
        <v>2013</v>
      </c>
      <c r="D944" s="92" t="str">
        <f t="shared" si="13"/>
        <v>Irwindale 2013</v>
      </c>
      <c r="E944" s="92" t="s">
        <v>1308</v>
      </c>
      <c r="F944" s="366" t="s">
        <v>1308</v>
      </c>
      <c r="G944" s="92" t="s">
        <v>1308</v>
      </c>
      <c r="H944" s="92" t="s">
        <v>1308</v>
      </c>
      <c r="I944" s="91"/>
      <c r="J944" s="92" t="s">
        <v>1308</v>
      </c>
      <c r="K944" s="366" t="s">
        <v>1308</v>
      </c>
      <c r="L944" s="92" t="s">
        <v>1308</v>
      </c>
      <c r="M944" s="92" t="s">
        <v>1308</v>
      </c>
      <c r="N944" s="91"/>
      <c r="O944" s="92" t="s">
        <v>1308</v>
      </c>
      <c r="P944" s="92" t="s">
        <v>1308</v>
      </c>
      <c r="Q944" s="91"/>
      <c r="R944" s="92" t="s">
        <v>1308</v>
      </c>
      <c r="S944" s="92" t="s">
        <v>1308</v>
      </c>
      <c r="T944" s="91" t="s">
        <v>1308</v>
      </c>
      <c r="U944" s="92" t="s">
        <v>1308</v>
      </c>
      <c r="V944" s="92" t="s">
        <v>1308</v>
      </c>
    </row>
    <row r="945" spans="1:22">
      <c r="A945" s="93" t="s">
        <v>1028</v>
      </c>
      <c r="B945" s="17" t="str">
        <f>VLOOKUP(A945,'Planning Periods'!$E$2:$N$540,10,FALSE)</f>
        <v>10/15/2021 - 10/15/2029</v>
      </c>
      <c r="C945" s="92">
        <v>2014</v>
      </c>
      <c r="D945" s="92" t="str">
        <f t="shared" si="13"/>
        <v>Irwindale 2014</v>
      </c>
      <c r="E945" s="92" t="s">
        <v>1308</v>
      </c>
      <c r="F945" s="366" t="s">
        <v>1308</v>
      </c>
      <c r="G945" s="92" t="s">
        <v>1308</v>
      </c>
      <c r="H945" s="92" t="s">
        <v>1308</v>
      </c>
      <c r="I945" s="91"/>
      <c r="J945" s="92" t="s">
        <v>1308</v>
      </c>
      <c r="K945" s="366" t="s">
        <v>1308</v>
      </c>
      <c r="L945" s="92" t="s">
        <v>1308</v>
      </c>
      <c r="M945" s="92" t="s">
        <v>1308</v>
      </c>
      <c r="N945" s="91"/>
      <c r="O945" s="92" t="s">
        <v>1308</v>
      </c>
      <c r="P945" s="92" t="s">
        <v>1308</v>
      </c>
      <c r="Q945" s="91"/>
      <c r="R945" s="92" t="s">
        <v>1308</v>
      </c>
      <c r="S945" s="92" t="s">
        <v>1308</v>
      </c>
      <c r="T945" s="91" t="s">
        <v>1308</v>
      </c>
      <c r="U945" s="92" t="s">
        <v>1308</v>
      </c>
      <c r="V945" s="92" t="s">
        <v>1308</v>
      </c>
    </row>
    <row r="946" spans="1:22">
      <c r="A946" s="93" t="s">
        <v>1028</v>
      </c>
      <c r="B946" s="17" t="str">
        <f>VLOOKUP(A946,'Planning Periods'!$E$2:$N$540,10,FALSE)</f>
        <v>10/15/2021 - 10/15/2029</v>
      </c>
      <c r="C946" s="92">
        <v>2015</v>
      </c>
      <c r="D946" s="92" t="str">
        <f t="shared" si="13"/>
        <v>Irwindale 2015</v>
      </c>
      <c r="E946" s="92" t="s">
        <v>1308</v>
      </c>
      <c r="F946" s="366" t="s">
        <v>1308</v>
      </c>
      <c r="G946" s="92" t="s">
        <v>1308</v>
      </c>
      <c r="H946" s="92" t="s">
        <v>1308</v>
      </c>
      <c r="I946" s="91"/>
      <c r="J946" s="92" t="s">
        <v>1308</v>
      </c>
      <c r="K946" s="366" t="s">
        <v>1308</v>
      </c>
      <c r="L946" s="92" t="s">
        <v>1308</v>
      </c>
      <c r="M946" s="92" t="s">
        <v>1308</v>
      </c>
      <c r="N946" s="91"/>
      <c r="O946" s="92" t="s">
        <v>1308</v>
      </c>
      <c r="P946" s="92" t="s">
        <v>1308</v>
      </c>
      <c r="Q946" s="91"/>
      <c r="R946" s="92" t="s">
        <v>1308</v>
      </c>
      <c r="S946" s="92" t="s">
        <v>1308</v>
      </c>
      <c r="T946" s="91" t="s">
        <v>1308</v>
      </c>
      <c r="U946" s="92" t="s">
        <v>1308</v>
      </c>
      <c r="V946" s="92" t="s">
        <v>1308</v>
      </c>
    </row>
    <row r="947" spans="1:22">
      <c r="A947" s="93" t="s">
        <v>1028</v>
      </c>
      <c r="B947" s="17" t="str">
        <f>VLOOKUP(A947,'Planning Periods'!$E$2:$N$540,10,FALSE)</f>
        <v>10/15/2021 - 10/15/2029</v>
      </c>
      <c r="C947" s="92">
        <v>2016</v>
      </c>
      <c r="D947" s="92" t="str">
        <f t="shared" si="13"/>
        <v>Irwindale 2016</v>
      </c>
      <c r="E947" s="92" t="s">
        <v>1308</v>
      </c>
      <c r="F947" s="366" t="s">
        <v>1308</v>
      </c>
      <c r="G947" s="92" t="s">
        <v>1308</v>
      </c>
      <c r="H947" s="92" t="s">
        <v>1308</v>
      </c>
      <c r="I947" s="91"/>
      <c r="J947" s="92" t="s">
        <v>1308</v>
      </c>
      <c r="K947" s="366" t="s">
        <v>1308</v>
      </c>
      <c r="L947" s="92" t="s">
        <v>1308</v>
      </c>
      <c r="M947" s="92" t="s">
        <v>1308</v>
      </c>
      <c r="N947" s="91"/>
      <c r="O947" s="92" t="s">
        <v>1308</v>
      </c>
      <c r="P947" s="92" t="s">
        <v>1308</v>
      </c>
      <c r="Q947" s="91"/>
      <c r="R947" s="92" t="s">
        <v>1308</v>
      </c>
      <c r="S947" s="92" t="s">
        <v>1308</v>
      </c>
      <c r="T947" s="91" t="s">
        <v>1308</v>
      </c>
      <c r="U947" s="92" t="s">
        <v>1308</v>
      </c>
      <c r="V947" s="92" t="s">
        <v>1308</v>
      </c>
    </row>
    <row r="948" spans="1:22">
      <c r="A948" s="93" t="s">
        <v>1028</v>
      </c>
      <c r="B948" s="17" t="str">
        <f>VLOOKUP(A948,'Planning Periods'!$E$2:$N$540,10,FALSE)</f>
        <v>10/15/2021 - 10/15/2029</v>
      </c>
      <c r="C948" s="92">
        <v>2017</v>
      </c>
      <c r="D948" s="92" t="str">
        <f t="shared" ref="D948:D1016" si="14">CONCATENATE(A948," ",C948)</f>
        <v>Irwindale 2017</v>
      </c>
      <c r="E948" s="92">
        <v>4</v>
      </c>
      <c r="F948" s="366">
        <v>3</v>
      </c>
      <c r="G948" s="92">
        <v>3</v>
      </c>
      <c r="H948" s="92">
        <v>0</v>
      </c>
      <c r="I948" s="91"/>
      <c r="J948" s="92">
        <v>2</v>
      </c>
      <c r="K948" s="366">
        <v>2</v>
      </c>
      <c r="L948" s="92">
        <v>2</v>
      </c>
      <c r="M948" s="92">
        <v>0</v>
      </c>
      <c r="N948" s="91"/>
      <c r="O948" s="92">
        <v>2</v>
      </c>
      <c r="P948" s="92">
        <v>4</v>
      </c>
      <c r="Q948" s="91"/>
      <c r="R948" s="92">
        <v>7</v>
      </c>
      <c r="S948" s="92">
        <v>0</v>
      </c>
      <c r="T948" s="91">
        <v>0</v>
      </c>
      <c r="U948" s="92">
        <v>15</v>
      </c>
      <c r="V948" s="92">
        <v>9</v>
      </c>
    </row>
    <row r="949" spans="1:22">
      <c r="A949" t="s">
        <v>1304</v>
      </c>
      <c r="B949" s="17" t="str">
        <f>VLOOKUP(A949,'Planning Periods'!$E$2:$N$540,10,FALSE)</f>
        <v>05/15/2021 - 05/15/2029</v>
      </c>
      <c r="C949" s="92">
        <v>2013</v>
      </c>
      <c r="D949" s="92" t="str">
        <f t="shared" si="14"/>
        <v>Isleton 2013</v>
      </c>
      <c r="E949" s="92" t="s">
        <v>1308</v>
      </c>
      <c r="F949" s="366" t="s">
        <v>1308</v>
      </c>
      <c r="G949" s="92" t="s">
        <v>1308</v>
      </c>
      <c r="H949" s="92" t="s">
        <v>1308</v>
      </c>
      <c r="I949" s="91"/>
      <c r="J949" s="92" t="s">
        <v>1308</v>
      </c>
      <c r="K949" s="366" t="s">
        <v>1308</v>
      </c>
      <c r="L949" s="92" t="s">
        <v>1308</v>
      </c>
      <c r="M949" s="92" t="s">
        <v>1308</v>
      </c>
      <c r="N949" s="91"/>
      <c r="O949" s="92" t="s">
        <v>1308</v>
      </c>
      <c r="P949" s="92" t="s">
        <v>1308</v>
      </c>
      <c r="Q949" s="91"/>
      <c r="R949" s="92" t="s">
        <v>1308</v>
      </c>
      <c r="S949" s="92" t="s">
        <v>1308</v>
      </c>
      <c r="T949" s="91" t="s">
        <v>1308</v>
      </c>
      <c r="U949" s="92" t="s">
        <v>1308</v>
      </c>
      <c r="V949" s="92" t="s">
        <v>1308</v>
      </c>
    </row>
    <row r="950" spans="1:22">
      <c r="A950" t="s">
        <v>1304</v>
      </c>
      <c r="B950" s="17" t="str">
        <f>VLOOKUP(A950,'Planning Periods'!$E$2:$N$540,10,FALSE)</f>
        <v>05/15/2021 - 05/15/2029</v>
      </c>
      <c r="C950" s="92">
        <v>2014</v>
      </c>
      <c r="D950" s="92" t="str">
        <f t="shared" si="14"/>
        <v>Isleton 2014</v>
      </c>
      <c r="E950" s="366" t="s">
        <v>1308</v>
      </c>
      <c r="F950" s="366" t="s">
        <v>1308</v>
      </c>
      <c r="G950" s="366" t="s">
        <v>1308</v>
      </c>
      <c r="H950" s="366" t="s">
        <v>1308</v>
      </c>
      <c r="I950" s="366">
        <v>0</v>
      </c>
      <c r="J950" s="366" t="s">
        <v>1308</v>
      </c>
      <c r="K950" s="366" t="s">
        <v>1308</v>
      </c>
      <c r="L950" s="366" t="s">
        <v>1308</v>
      </c>
      <c r="M950" s="366" t="s">
        <v>1308</v>
      </c>
      <c r="N950" s="366">
        <v>0</v>
      </c>
      <c r="O950" s="366" t="s">
        <v>1308</v>
      </c>
      <c r="P950" s="366" t="s">
        <v>1308</v>
      </c>
      <c r="Q950" s="366"/>
      <c r="R950" s="366" t="s">
        <v>1308</v>
      </c>
      <c r="S950" s="366" t="s">
        <v>1308</v>
      </c>
      <c r="T950" s="366" t="s">
        <v>1308</v>
      </c>
      <c r="U950" s="366" t="s">
        <v>1308</v>
      </c>
      <c r="V950" s="366" t="s">
        <v>1308</v>
      </c>
    </row>
    <row r="951" spans="1:22">
      <c r="A951" t="s">
        <v>1304</v>
      </c>
      <c r="B951" s="17" t="str">
        <f>VLOOKUP(A951,'Planning Periods'!$E$2:$N$540,10,FALSE)</f>
        <v>05/15/2021 - 05/15/2029</v>
      </c>
      <c r="C951" s="92">
        <v>2015</v>
      </c>
      <c r="D951" s="92" t="str">
        <f t="shared" si="14"/>
        <v>Isleton 2015</v>
      </c>
      <c r="E951" t="s">
        <v>1308</v>
      </c>
      <c r="F951" t="s">
        <v>1308</v>
      </c>
      <c r="G951" t="s">
        <v>1308</v>
      </c>
      <c r="H951" t="s">
        <v>1308</v>
      </c>
      <c r="J951" t="s">
        <v>1308</v>
      </c>
      <c r="K951" t="s">
        <v>1308</v>
      </c>
      <c r="L951" t="s">
        <v>1308</v>
      </c>
      <c r="M951" t="s">
        <v>1308</v>
      </c>
      <c r="O951" t="s">
        <v>1308</v>
      </c>
      <c r="P951" t="s">
        <v>1308</v>
      </c>
      <c r="R951" t="s">
        <v>1308</v>
      </c>
      <c r="S951" t="s">
        <v>1308</v>
      </c>
      <c r="T951" t="s">
        <v>1308</v>
      </c>
      <c r="U951" t="s">
        <v>1308</v>
      </c>
      <c r="V951" t="s">
        <v>1308</v>
      </c>
    </row>
    <row r="952" spans="1:22">
      <c r="A952" t="s">
        <v>1304</v>
      </c>
      <c r="B952" s="17" t="str">
        <f>VLOOKUP(A952,'Planning Periods'!$E$2:$N$540,10,FALSE)</f>
        <v>05/15/2021 - 05/15/2029</v>
      </c>
      <c r="C952" s="92">
        <v>2016</v>
      </c>
      <c r="D952" s="92" t="str">
        <f t="shared" si="14"/>
        <v>Isleton 2016</v>
      </c>
      <c r="E952" t="s">
        <v>1308</v>
      </c>
      <c r="F952" t="s">
        <v>1308</v>
      </c>
      <c r="G952" t="s">
        <v>1308</v>
      </c>
      <c r="H952" t="s">
        <v>1308</v>
      </c>
      <c r="J952" t="s">
        <v>1308</v>
      </c>
      <c r="K952" t="s">
        <v>1308</v>
      </c>
      <c r="L952" t="s">
        <v>1308</v>
      </c>
      <c r="M952" t="s">
        <v>1308</v>
      </c>
      <c r="O952" t="s">
        <v>1308</v>
      </c>
      <c r="P952" t="s">
        <v>1308</v>
      </c>
      <c r="R952" t="s">
        <v>1308</v>
      </c>
      <c r="S952" t="s">
        <v>1308</v>
      </c>
      <c r="T952" t="s">
        <v>1308</v>
      </c>
      <c r="U952" t="s">
        <v>1308</v>
      </c>
      <c r="V952" t="s">
        <v>1308</v>
      </c>
    </row>
    <row r="953" spans="1:22">
      <c r="A953" t="s">
        <v>1304</v>
      </c>
      <c r="B953" s="17" t="str">
        <f>VLOOKUP(A953,'Planning Periods'!$E$2:$N$540,10,FALSE)</f>
        <v>05/15/2021 - 05/15/2029</v>
      </c>
      <c r="C953" s="92">
        <v>2017</v>
      </c>
      <c r="D953" s="92" t="str">
        <f t="shared" si="14"/>
        <v>Isleton 2017</v>
      </c>
      <c r="E953" t="s">
        <v>1308</v>
      </c>
      <c r="F953" t="s">
        <v>1308</v>
      </c>
      <c r="G953" t="s">
        <v>1308</v>
      </c>
      <c r="H953" t="s">
        <v>1308</v>
      </c>
      <c r="J953" t="s">
        <v>1308</v>
      </c>
      <c r="K953" t="s">
        <v>1308</v>
      </c>
      <c r="L953" t="s">
        <v>1308</v>
      </c>
      <c r="M953" t="s">
        <v>1308</v>
      </c>
      <c r="O953" t="s">
        <v>1308</v>
      </c>
      <c r="P953" t="s">
        <v>1308</v>
      </c>
      <c r="R953" t="s">
        <v>1308</v>
      </c>
      <c r="S953" t="s">
        <v>1308</v>
      </c>
      <c r="T953" t="s">
        <v>1308</v>
      </c>
      <c r="U953" t="s">
        <v>1308</v>
      </c>
      <c r="V953" t="s">
        <v>1308</v>
      </c>
    </row>
    <row r="954" spans="1:22">
      <c r="A954" s="93" t="s">
        <v>1026</v>
      </c>
      <c r="B954" s="17" t="str">
        <f>VLOOKUP(A954,'Planning Periods'!$E$2:$N$540,10,FALSE)</f>
        <v>09/15/2021 - 09/15/2029</v>
      </c>
      <c r="C954" s="92">
        <v>2014</v>
      </c>
      <c r="D954" s="92" t="str">
        <f t="shared" si="14"/>
        <v>Jackson 2014</v>
      </c>
      <c r="E954" s="92">
        <v>4</v>
      </c>
      <c r="F954" s="366">
        <v>0</v>
      </c>
      <c r="G954" s="92">
        <v>0</v>
      </c>
      <c r="H954" s="92">
        <v>0</v>
      </c>
      <c r="I954" s="91"/>
      <c r="J954" s="92">
        <v>3</v>
      </c>
      <c r="K954" s="366">
        <v>0</v>
      </c>
      <c r="L954" s="92">
        <v>0</v>
      </c>
      <c r="M954" s="92">
        <v>0</v>
      </c>
      <c r="N954" s="91"/>
      <c r="O954" s="92">
        <v>4</v>
      </c>
      <c r="P954" s="92">
        <v>1</v>
      </c>
      <c r="Q954" s="91"/>
      <c r="R954" s="92">
        <v>8</v>
      </c>
      <c r="S954" s="92">
        <v>0</v>
      </c>
      <c r="T954" s="91">
        <v>0</v>
      </c>
      <c r="U954" s="92">
        <v>19</v>
      </c>
      <c r="V954" s="92">
        <v>1</v>
      </c>
    </row>
    <row r="955" spans="1:22">
      <c r="A955" s="93" t="s">
        <v>1026</v>
      </c>
      <c r="B955" s="17" t="str">
        <f>VLOOKUP(A955,'Planning Periods'!$E$2:$N$540,10,FALSE)</f>
        <v>09/15/2021 - 09/15/2029</v>
      </c>
      <c r="C955" s="92">
        <v>2015</v>
      </c>
      <c r="D955" s="92" t="str">
        <f t="shared" si="14"/>
        <v>Jackson 2015</v>
      </c>
      <c r="E955" s="92">
        <v>4</v>
      </c>
      <c r="F955" s="366">
        <v>0</v>
      </c>
      <c r="G955" s="92">
        <v>0</v>
      </c>
      <c r="H955" s="92">
        <v>0</v>
      </c>
      <c r="I955" s="91"/>
      <c r="J955" s="92">
        <v>3</v>
      </c>
      <c r="K955" s="366">
        <v>0</v>
      </c>
      <c r="L955" s="92">
        <v>0</v>
      </c>
      <c r="M955" s="92">
        <v>0</v>
      </c>
      <c r="N955" s="91"/>
      <c r="O955" s="92">
        <v>4</v>
      </c>
      <c r="P955" s="92">
        <v>11</v>
      </c>
      <c r="Q955" s="91"/>
      <c r="R955" s="92">
        <v>8</v>
      </c>
      <c r="S955" s="92">
        <v>0</v>
      </c>
      <c r="T955" s="91">
        <v>0</v>
      </c>
      <c r="U955" s="92">
        <v>19</v>
      </c>
      <c r="V955" s="92">
        <v>11</v>
      </c>
    </row>
    <row r="956" spans="1:22">
      <c r="A956" s="93" t="s">
        <v>1026</v>
      </c>
      <c r="B956" s="17" t="str">
        <f>VLOOKUP(A956,'Planning Periods'!$E$2:$N$540,10,FALSE)</f>
        <v>09/15/2021 - 09/15/2029</v>
      </c>
      <c r="C956" s="92">
        <v>2016</v>
      </c>
      <c r="D956" s="92" t="str">
        <f t="shared" si="14"/>
        <v>Jackson 2016</v>
      </c>
      <c r="E956" s="92">
        <v>4</v>
      </c>
      <c r="F956" s="366">
        <v>0</v>
      </c>
      <c r="G956" s="92">
        <v>0</v>
      </c>
      <c r="H956" s="92">
        <v>0</v>
      </c>
      <c r="I956" s="91"/>
      <c r="J956" s="92">
        <v>3</v>
      </c>
      <c r="K956" s="366">
        <v>0</v>
      </c>
      <c r="L956" s="92">
        <v>0</v>
      </c>
      <c r="M956" s="92">
        <v>0</v>
      </c>
      <c r="N956" s="91"/>
      <c r="O956" s="92">
        <v>4</v>
      </c>
      <c r="P956" s="92">
        <v>4</v>
      </c>
      <c r="Q956" s="91"/>
      <c r="R956" s="92">
        <v>8</v>
      </c>
      <c r="S956" s="92">
        <v>0</v>
      </c>
      <c r="T956" s="91">
        <v>0</v>
      </c>
      <c r="U956" s="92">
        <v>19</v>
      </c>
      <c r="V956" s="92">
        <v>4</v>
      </c>
    </row>
    <row r="957" spans="1:22">
      <c r="A957" s="93" t="s">
        <v>1026</v>
      </c>
      <c r="B957" s="17" t="str">
        <f>VLOOKUP(A957,'Planning Periods'!$E$2:$N$540,10,FALSE)</f>
        <v>09/15/2021 - 09/15/2029</v>
      </c>
      <c r="C957" s="92">
        <v>2017</v>
      </c>
      <c r="D957" s="92" t="str">
        <f t="shared" si="14"/>
        <v>Jackson 2017</v>
      </c>
      <c r="E957" s="92">
        <v>4</v>
      </c>
      <c r="F957" s="366">
        <v>0</v>
      </c>
      <c r="G957" s="92">
        <v>0</v>
      </c>
      <c r="H957" s="92">
        <v>0</v>
      </c>
      <c r="I957" s="91"/>
      <c r="J957" s="92">
        <v>3</v>
      </c>
      <c r="K957" s="366">
        <v>0</v>
      </c>
      <c r="L957" s="92">
        <v>0</v>
      </c>
      <c r="M957" s="92">
        <v>0</v>
      </c>
      <c r="N957" s="91"/>
      <c r="O957" s="92">
        <v>4</v>
      </c>
      <c r="P957" s="92">
        <v>13</v>
      </c>
      <c r="Q957" s="91"/>
      <c r="R957" s="92">
        <v>8</v>
      </c>
      <c r="S957" s="92">
        <v>0</v>
      </c>
      <c r="T957" s="91">
        <v>0</v>
      </c>
      <c r="U957" s="92">
        <v>19</v>
      </c>
      <c r="V957" s="92">
        <v>13</v>
      </c>
    </row>
    <row r="958" spans="1:22">
      <c r="A958" t="s">
        <v>1031</v>
      </c>
      <c r="B958" s="17"/>
      <c r="C958" s="92">
        <v>2013</v>
      </c>
      <c r="D958" s="92" t="str">
        <f t="shared" si="14"/>
        <v>Jurupa Valley 2013</v>
      </c>
      <c r="E958" s="92" t="s">
        <v>1308</v>
      </c>
      <c r="F958" s="366" t="s">
        <v>1308</v>
      </c>
      <c r="G958" s="92" t="s">
        <v>1308</v>
      </c>
      <c r="H958" s="92" t="s">
        <v>1308</v>
      </c>
      <c r="I958" s="91"/>
      <c r="J958" s="92" t="s">
        <v>1308</v>
      </c>
      <c r="K958" s="366" t="s">
        <v>1308</v>
      </c>
      <c r="L958" s="92" t="s">
        <v>1308</v>
      </c>
      <c r="M958" s="92" t="s">
        <v>1308</v>
      </c>
      <c r="N958" s="91"/>
      <c r="O958" s="92" t="s">
        <v>1308</v>
      </c>
      <c r="P958" s="92" t="s">
        <v>1308</v>
      </c>
      <c r="Q958" s="91"/>
      <c r="R958" s="92" t="s">
        <v>1308</v>
      </c>
      <c r="S958" s="92" t="s">
        <v>1308</v>
      </c>
      <c r="T958" s="91" t="s">
        <v>1308</v>
      </c>
      <c r="U958" s="92" t="s">
        <v>1308</v>
      </c>
      <c r="V958" s="92" t="s">
        <v>1308</v>
      </c>
    </row>
    <row r="959" spans="1:22">
      <c r="A959" t="s">
        <v>1031</v>
      </c>
      <c r="B959" s="17" t="str">
        <f>VLOOKUP(A959,'Planning Periods'!$E$2:$N$540,10,FALSE)</f>
        <v>10/15/2021 - 10/15/2029</v>
      </c>
      <c r="C959" s="92">
        <v>2014</v>
      </c>
      <c r="D959" s="92" t="str">
        <f t="shared" si="14"/>
        <v>Jurupa Valley 2014</v>
      </c>
      <c r="E959" s="366" t="s">
        <v>1308</v>
      </c>
      <c r="F959" s="366" t="s">
        <v>1308</v>
      </c>
      <c r="G959" s="366" t="s">
        <v>1308</v>
      </c>
      <c r="H959" s="366" t="s">
        <v>1308</v>
      </c>
      <c r="I959" s="366">
        <v>0</v>
      </c>
      <c r="J959" s="366" t="s">
        <v>1308</v>
      </c>
      <c r="K959" s="366" t="s">
        <v>1308</v>
      </c>
      <c r="L959" s="366" t="s">
        <v>1308</v>
      </c>
      <c r="M959" s="366" t="s">
        <v>1308</v>
      </c>
      <c r="N959" s="366">
        <v>0</v>
      </c>
      <c r="O959" s="366" t="s">
        <v>1308</v>
      </c>
      <c r="P959" s="366" t="s">
        <v>1308</v>
      </c>
      <c r="Q959" s="366"/>
      <c r="R959" s="366" t="s">
        <v>1308</v>
      </c>
      <c r="S959" s="366" t="s">
        <v>1308</v>
      </c>
      <c r="T959" s="366" t="s">
        <v>1308</v>
      </c>
      <c r="U959" s="366" t="s">
        <v>1308</v>
      </c>
      <c r="V959" s="366" t="s">
        <v>1308</v>
      </c>
    </row>
    <row r="960" spans="1:22">
      <c r="A960" t="s">
        <v>1031</v>
      </c>
      <c r="B960" s="17" t="str">
        <f>VLOOKUP(A960,'Planning Periods'!$E$2:$N$540,10,FALSE)</f>
        <v>10/15/2021 - 10/15/2029</v>
      </c>
      <c r="C960" s="92">
        <v>2015</v>
      </c>
      <c r="D960" s="92" t="str">
        <f t="shared" si="14"/>
        <v>Jurupa Valley 2015</v>
      </c>
      <c r="E960" t="s">
        <v>1308</v>
      </c>
      <c r="F960" t="s">
        <v>1308</v>
      </c>
      <c r="G960" t="s">
        <v>1308</v>
      </c>
      <c r="H960" t="s">
        <v>1308</v>
      </c>
      <c r="J960" t="s">
        <v>1308</v>
      </c>
      <c r="K960" t="s">
        <v>1308</v>
      </c>
      <c r="L960" t="s">
        <v>1308</v>
      </c>
      <c r="M960" t="s">
        <v>1308</v>
      </c>
      <c r="O960" t="s">
        <v>1308</v>
      </c>
      <c r="P960" t="s">
        <v>1308</v>
      </c>
      <c r="R960" t="s">
        <v>1308</v>
      </c>
      <c r="S960" t="s">
        <v>1308</v>
      </c>
      <c r="T960" t="s">
        <v>1308</v>
      </c>
      <c r="U960" t="s">
        <v>1308</v>
      </c>
      <c r="V960" t="s">
        <v>1308</v>
      </c>
    </row>
    <row r="961" spans="1:22">
      <c r="A961" t="s">
        <v>1031</v>
      </c>
      <c r="B961" s="17" t="str">
        <f>VLOOKUP(A961,'Planning Periods'!$E$2:$N$540,10,FALSE)</f>
        <v>10/15/2021 - 10/15/2029</v>
      </c>
      <c r="C961" s="92">
        <v>2016</v>
      </c>
      <c r="D961" s="92" t="str">
        <f t="shared" si="14"/>
        <v>Jurupa Valley 2016</v>
      </c>
      <c r="E961" t="s">
        <v>1308</v>
      </c>
      <c r="F961" t="s">
        <v>1308</v>
      </c>
      <c r="G961" t="s">
        <v>1308</v>
      </c>
      <c r="H961" t="s">
        <v>1308</v>
      </c>
      <c r="J961" t="s">
        <v>1308</v>
      </c>
      <c r="K961" t="s">
        <v>1308</v>
      </c>
      <c r="L961" t="s">
        <v>1308</v>
      </c>
      <c r="M961" t="s">
        <v>1308</v>
      </c>
      <c r="O961" t="s">
        <v>1308</v>
      </c>
      <c r="P961" t="s">
        <v>1308</v>
      </c>
      <c r="R961" t="s">
        <v>1308</v>
      </c>
      <c r="S961" t="s">
        <v>1308</v>
      </c>
      <c r="T961" t="s">
        <v>1308</v>
      </c>
      <c r="U961" t="s">
        <v>1308</v>
      </c>
      <c r="V961" t="s">
        <v>1308</v>
      </c>
    </row>
    <row r="962" spans="1:22">
      <c r="A962" t="s">
        <v>1031</v>
      </c>
      <c r="B962" s="17" t="str">
        <f>VLOOKUP(A962,'Planning Periods'!$E$2:$N$540,10,FALSE)</f>
        <v>10/15/2021 - 10/15/2029</v>
      </c>
      <c r="C962" s="92">
        <v>2017</v>
      </c>
      <c r="D962" s="92" t="str">
        <f t="shared" si="14"/>
        <v>Jurupa Valley 2017</v>
      </c>
      <c r="E962" t="s">
        <v>1308</v>
      </c>
      <c r="F962" t="s">
        <v>1308</v>
      </c>
      <c r="G962" t="s">
        <v>1308</v>
      </c>
      <c r="H962" t="s">
        <v>1308</v>
      </c>
      <c r="J962" t="s">
        <v>1308</v>
      </c>
      <c r="K962" t="s">
        <v>1308</v>
      </c>
      <c r="L962" t="s">
        <v>1308</v>
      </c>
      <c r="M962" t="s">
        <v>1308</v>
      </c>
      <c r="O962" t="s">
        <v>1308</v>
      </c>
      <c r="P962" t="s">
        <v>1308</v>
      </c>
      <c r="R962" t="s">
        <v>1308</v>
      </c>
      <c r="S962" t="s">
        <v>1308</v>
      </c>
      <c r="T962" t="s">
        <v>1308</v>
      </c>
      <c r="U962" t="s">
        <v>1308</v>
      </c>
      <c r="V962" t="s">
        <v>1308</v>
      </c>
    </row>
    <row r="963" spans="1:22">
      <c r="A963" s="93" t="s">
        <v>1177</v>
      </c>
      <c r="B963" s="17" t="str">
        <f>VLOOKUP(A963,'Planning Periods'!$E$2:$N$540,10,FALSE)</f>
        <v>12/31/2015 - 12/31/2023</v>
      </c>
      <c r="C963" s="92">
        <v>2013</v>
      </c>
      <c r="D963" s="92" t="str">
        <f t="shared" si="14"/>
        <v>Kerman 2013</v>
      </c>
      <c r="E963" t="s">
        <v>1308</v>
      </c>
      <c r="F963" t="s">
        <v>1308</v>
      </c>
      <c r="G963" t="s">
        <v>1308</v>
      </c>
      <c r="H963" t="s">
        <v>1308</v>
      </c>
      <c r="J963" t="s">
        <v>1308</v>
      </c>
      <c r="K963" t="s">
        <v>1308</v>
      </c>
      <c r="L963" t="s">
        <v>1308</v>
      </c>
      <c r="M963" t="s">
        <v>1308</v>
      </c>
      <c r="O963" t="s">
        <v>1308</v>
      </c>
      <c r="P963" t="s">
        <v>1308</v>
      </c>
      <c r="R963" t="s">
        <v>1308</v>
      </c>
      <c r="S963" t="s">
        <v>1308</v>
      </c>
      <c r="T963" t="s">
        <v>1308</v>
      </c>
      <c r="U963" t="s">
        <v>1308</v>
      </c>
      <c r="V963" t="s">
        <v>1308</v>
      </c>
    </row>
    <row r="964" spans="1:22">
      <c r="A964" s="93" t="s">
        <v>1177</v>
      </c>
      <c r="B964" s="17" t="str">
        <f>VLOOKUP(A964,'Planning Periods'!$E$2:$N$540,10,FALSE)</f>
        <v>12/31/2015 - 12/31/2023</v>
      </c>
      <c r="C964" s="92">
        <v>2014</v>
      </c>
      <c r="D964" s="92" t="str">
        <f t="shared" si="14"/>
        <v>Kerman 2014</v>
      </c>
      <c r="E964" t="s">
        <v>1308</v>
      </c>
      <c r="F964" t="s">
        <v>1308</v>
      </c>
      <c r="G964" t="s">
        <v>1308</v>
      </c>
      <c r="H964" t="s">
        <v>1308</v>
      </c>
      <c r="J964" t="s">
        <v>1308</v>
      </c>
      <c r="K964" t="s">
        <v>1308</v>
      </c>
      <c r="L964" t="s">
        <v>1308</v>
      </c>
      <c r="M964" t="s">
        <v>1308</v>
      </c>
      <c r="O964" t="s">
        <v>1308</v>
      </c>
      <c r="P964" t="s">
        <v>1308</v>
      </c>
      <c r="R964" t="s">
        <v>1308</v>
      </c>
      <c r="S964" t="s">
        <v>1308</v>
      </c>
      <c r="T964" t="s">
        <v>1308</v>
      </c>
      <c r="U964" t="s">
        <v>1308</v>
      </c>
      <c r="V964" t="s">
        <v>1308</v>
      </c>
    </row>
    <row r="965" spans="1:22">
      <c r="A965" s="93" t="s">
        <v>1177</v>
      </c>
      <c r="B965" s="17" t="str">
        <f>VLOOKUP(A965,'Planning Periods'!$E$2:$N$540,10,FALSE)</f>
        <v>12/31/2015 - 12/31/2023</v>
      </c>
      <c r="C965" s="92">
        <v>2015</v>
      </c>
      <c r="D965" s="92" t="str">
        <f t="shared" si="14"/>
        <v>Kerman 2015</v>
      </c>
      <c r="E965" s="92" t="s">
        <v>1308</v>
      </c>
      <c r="F965" s="366" t="s">
        <v>1308</v>
      </c>
      <c r="G965" s="92" t="s">
        <v>1308</v>
      </c>
      <c r="H965" s="92" t="s">
        <v>1308</v>
      </c>
      <c r="I965" s="91"/>
      <c r="J965" s="92" t="s">
        <v>1308</v>
      </c>
      <c r="K965" s="366" t="s">
        <v>1308</v>
      </c>
      <c r="L965" s="92" t="s">
        <v>1308</v>
      </c>
      <c r="M965" s="92" t="s">
        <v>1308</v>
      </c>
      <c r="N965" s="91"/>
      <c r="O965" s="92" t="s">
        <v>1308</v>
      </c>
      <c r="P965" s="92" t="s">
        <v>1308</v>
      </c>
      <c r="Q965" s="91"/>
      <c r="R965" s="92" t="s">
        <v>1308</v>
      </c>
      <c r="S965" s="92" t="s">
        <v>1308</v>
      </c>
      <c r="T965" s="91" t="s">
        <v>1308</v>
      </c>
      <c r="U965" s="92" t="s">
        <v>1308</v>
      </c>
      <c r="V965" s="92" t="s">
        <v>1308</v>
      </c>
    </row>
    <row r="966" spans="1:22">
      <c r="A966" s="93" t="s">
        <v>1177</v>
      </c>
      <c r="B966" s="17" t="str">
        <f>VLOOKUP(A966,'Planning Periods'!$E$2:$N$540,10,FALSE)</f>
        <v>12/31/2015 - 12/31/2023</v>
      </c>
      <c r="C966" s="92">
        <v>2016</v>
      </c>
      <c r="D966" s="92" t="str">
        <f t="shared" si="14"/>
        <v>Kerman 2016</v>
      </c>
      <c r="E966" s="92" t="s">
        <v>1308</v>
      </c>
      <c r="F966" s="366" t="s">
        <v>1308</v>
      </c>
      <c r="G966" s="92" t="s">
        <v>1308</v>
      </c>
      <c r="H966" s="92" t="s">
        <v>1308</v>
      </c>
      <c r="I966" s="91"/>
      <c r="J966" s="92" t="s">
        <v>1308</v>
      </c>
      <c r="K966" s="366" t="s">
        <v>1308</v>
      </c>
      <c r="L966" s="92" t="s">
        <v>1308</v>
      </c>
      <c r="M966" s="92" t="s">
        <v>1308</v>
      </c>
      <c r="N966" s="91"/>
      <c r="O966" s="92" t="s">
        <v>1308</v>
      </c>
      <c r="P966" s="92" t="s">
        <v>1308</v>
      </c>
      <c r="Q966" s="91"/>
      <c r="R966" s="92" t="s">
        <v>1308</v>
      </c>
      <c r="S966" s="92" t="s">
        <v>1308</v>
      </c>
      <c r="T966" s="91" t="s">
        <v>1308</v>
      </c>
      <c r="U966" s="92" t="s">
        <v>1308</v>
      </c>
      <c r="V966" s="92" t="s">
        <v>1308</v>
      </c>
    </row>
    <row r="967" spans="1:22" ht="15" customHeight="1">
      <c r="A967" s="93" t="s">
        <v>1177</v>
      </c>
      <c r="B967" s="17" t="str">
        <f>VLOOKUP(A967,'Planning Periods'!$E$2:$N$540,10,FALSE)</f>
        <v>12/31/2015 - 12/31/2023</v>
      </c>
      <c r="C967" s="92">
        <v>2017</v>
      </c>
      <c r="D967" s="92" t="str">
        <f t="shared" si="14"/>
        <v>Kerman 2017</v>
      </c>
      <c r="E967" s="92">
        <v>238</v>
      </c>
      <c r="F967" s="366">
        <v>0</v>
      </c>
      <c r="G967" s="92">
        <v>0</v>
      </c>
      <c r="H967" s="92">
        <v>0</v>
      </c>
      <c r="I967" s="91"/>
      <c r="J967" s="92">
        <v>211</v>
      </c>
      <c r="K967" s="366">
        <v>5</v>
      </c>
      <c r="L967" s="92">
        <v>5</v>
      </c>
      <c r="M967" s="92">
        <v>0</v>
      </c>
      <c r="N967" s="91"/>
      <c r="O967" s="92">
        <v>202</v>
      </c>
      <c r="P967" s="92">
        <v>34</v>
      </c>
      <c r="Q967" s="91"/>
      <c r="R967" s="92">
        <v>258</v>
      </c>
      <c r="S967" s="92">
        <v>9</v>
      </c>
      <c r="T967" s="91">
        <v>0</v>
      </c>
      <c r="U967" s="92">
        <v>909</v>
      </c>
      <c r="V967" s="92">
        <v>48</v>
      </c>
    </row>
    <row r="968" spans="1:22" ht="15" customHeight="1">
      <c r="A968" s="93" t="s">
        <v>1188</v>
      </c>
      <c r="B968" s="17" t="str">
        <f>VLOOKUP(A968,'Planning Periods'!$E$2:$N$540,10,FALSE)</f>
        <v>12/31/2015 - 12/31/2023</v>
      </c>
      <c r="C968" s="92">
        <v>2013</v>
      </c>
      <c r="D968" s="92" t="str">
        <f t="shared" si="14"/>
        <v>Kern County - Unincorporated 2013</v>
      </c>
      <c r="E968" s="92" t="s">
        <v>1308</v>
      </c>
      <c r="F968" s="366" t="s">
        <v>1308</v>
      </c>
      <c r="G968" s="92" t="s">
        <v>1308</v>
      </c>
      <c r="H968" s="92" t="s">
        <v>1308</v>
      </c>
      <c r="I968" s="91"/>
      <c r="J968" s="92" t="s">
        <v>1308</v>
      </c>
      <c r="K968" s="366" t="s">
        <v>1308</v>
      </c>
      <c r="L968" s="92" t="s">
        <v>1308</v>
      </c>
      <c r="M968" s="92" t="s">
        <v>1308</v>
      </c>
      <c r="N968" s="91"/>
      <c r="O968" s="92" t="s">
        <v>1308</v>
      </c>
      <c r="P968" s="92" t="s">
        <v>1308</v>
      </c>
      <c r="Q968" s="91"/>
      <c r="R968" s="92" t="s">
        <v>1308</v>
      </c>
      <c r="S968" s="92" t="s">
        <v>1308</v>
      </c>
      <c r="T968" s="91" t="s">
        <v>1308</v>
      </c>
      <c r="U968" s="92" t="s">
        <v>1308</v>
      </c>
      <c r="V968" s="92" t="s">
        <v>1308</v>
      </c>
    </row>
    <row r="969" spans="1:22" ht="15" customHeight="1">
      <c r="A969" s="93" t="s">
        <v>1188</v>
      </c>
      <c r="B969" s="17" t="str">
        <f>VLOOKUP(A969,'Planning Periods'!$E$2:$N$540,10,FALSE)</f>
        <v>12/31/2015 - 12/31/2023</v>
      </c>
      <c r="C969" s="92">
        <v>2014</v>
      </c>
      <c r="D969" s="92" t="str">
        <f t="shared" si="14"/>
        <v>Kern County - Unincorporated 2014</v>
      </c>
      <c r="E969" s="92" t="s">
        <v>1308</v>
      </c>
      <c r="F969" s="366" t="s">
        <v>1308</v>
      </c>
      <c r="G969" s="92" t="s">
        <v>1308</v>
      </c>
      <c r="H969" s="92" t="s">
        <v>1308</v>
      </c>
      <c r="I969" s="91"/>
      <c r="J969" s="92" t="s">
        <v>1308</v>
      </c>
      <c r="K969" s="366" t="s">
        <v>1308</v>
      </c>
      <c r="L969" s="92" t="s">
        <v>1308</v>
      </c>
      <c r="M969" s="92" t="s">
        <v>1308</v>
      </c>
      <c r="N969" s="91"/>
      <c r="O969" s="92" t="s">
        <v>1308</v>
      </c>
      <c r="P969" s="92" t="s">
        <v>1308</v>
      </c>
      <c r="Q969" s="91"/>
      <c r="R969" s="92" t="s">
        <v>1308</v>
      </c>
      <c r="S969" s="92" t="s">
        <v>1308</v>
      </c>
      <c r="T969" s="91" t="s">
        <v>1308</v>
      </c>
      <c r="U969" s="92" t="s">
        <v>1308</v>
      </c>
      <c r="V969" s="92" t="s">
        <v>1308</v>
      </c>
    </row>
    <row r="970" spans="1:22">
      <c r="A970" s="93" t="s">
        <v>1188</v>
      </c>
      <c r="B970" s="17" t="str">
        <f>VLOOKUP(A970,'Planning Periods'!$E$2:$N$540,10,FALSE)</f>
        <v>12/31/2015 - 12/31/2023</v>
      </c>
      <c r="C970" s="92">
        <v>2015</v>
      </c>
      <c r="D970" s="92" t="str">
        <f t="shared" si="14"/>
        <v>Kern County - Unincorporated 2015</v>
      </c>
      <c r="E970" s="92">
        <v>4888</v>
      </c>
      <c r="F970" s="366">
        <v>0</v>
      </c>
      <c r="G970" s="92">
        <v>0</v>
      </c>
      <c r="H970" s="92">
        <v>0</v>
      </c>
      <c r="I970" s="91"/>
      <c r="J970" s="92">
        <v>3107</v>
      </c>
      <c r="K970" s="366">
        <v>0</v>
      </c>
      <c r="L970" s="92">
        <v>0</v>
      </c>
      <c r="M970" s="92">
        <v>0</v>
      </c>
      <c r="N970" s="91"/>
      <c r="O970" s="92">
        <v>3126</v>
      </c>
      <c r="P970" s="92">
        <v>0</v>
      </c>
      <c r="Q970" s="91"/>
      <c r="R970" s="92">
        <v>10462</v>
      </c>
      <c r="S970" s="92">
        <v>0</v>
      </c>
      <c r="T970" s="91">
        <v>0</v>
      </c>
      <c r="U970" s="92">
        <v>21583</v>
      </c>
      <c r="V970" s="92">
        <v>0</v>
      </c>
    </row>
    <row r="971" spans="1:22">
      <c r="A971" s="93" t="s">
        <v>1188</v>
      </c>
      <c r="B971" s="17" t="str">
        <f>VLOOKUP(A971,'Planning Periods'!$E$2:$N$540,10,FALSE)</f>
        <v>12/31/2015 - 12/31/2023</v>
      </c>
      <c r="C971" s="92">
        <v>2016</v>
      </c>
      <c r="D971" s="92" t="str">
        <f t="shared" si="14"/>
        <v>Kern County - Unincorporated 2016</v>
      </c>
      <c r="E971" s="92">
        <v>4888</v>
      </c>
      <c r="F971" s="366">
        <v>103</v>
      </c>
      <c r="G971" s="92">
        <v>103</v>
      </c>
      <c r="H971" s="92">
        <v>0</v>
      </c>
      <c r="I971" s="91"/>
      <c r="J971" s="92">
        <v>3107</v>
      </c>
      <c r="K971" s="366">
        <v>57</v>
      </c>
      <c r="L971" s="92">
        <v>57</v>
      </c>
      <c r="M971" s="92">
        <v>0</v>
      </c>
      <c r="N971" s="91"/>
      <c r="O971" s="92">
        <v>3126</v>
      </c>
      <c r="P971" s="92">
        <v>0</v>
      </c>
      <c r="Q971" s="91"/>
      <c r="R971" s="92">
        <v>10462</v>
      </c>
      <c r="S971" s="92">
        <v>3</v>
      </c>
      <c r="T971" s="91">
        <v>0</v>
      </c>
      <c r="U971" s="92">
        <v>21583</v>
      </c>
      <c r="V971" s="92">
        <v>163</v>
      </c>
    </row>
    <row r="972" spans="1:22">
      <c r="A972" s="93" t="s">
        <v>1188</v>
      </c>
      <c r="B972" s="17" t="str">
        <f>VLOOKUP(A972,'Planning Periods'!$E$2:$N$540,10,FALSE)</f>
        <v>12/31/2015 - 12/31/2023</v>
      </c>
      <c r="C972" s="92">
        <v>2017</v>
      </c>
      <c r="D972" s="92" t="str">
        <f t="shared" si="14"/>
        <v>Kern County - Unincorporated 2017</v>
      </c>
      <c r="E972" s="92">
        <v>4888</v>
      </c>
      <c r="F972" s="366">
        <v>0</v>
      </c>
      <c r="G972" s="92">
        <v>0</v>
      </c>
      <c r="H972" s="92">
        <v>0</v>
      </c>
      <c r="I972" s="91"/>
      <c r="J972" s="92">
        <v>3107</v>
      </c>
      <c r="K972" s="366">
        <v>0</v>
      </c>
      <c r="L972" s="92">
        <v>0</v>
      </c>
      <c r="M972" s="92">
        <v>0</v>
      </c>
      <c r="N972" s="91"/>
      <c r="O972" s="92">
        <v>3126</v>
      </c>
      <c r="P972" s="92">
        <v>0</v>
      </c>
      <c r="Q972" s="91"/>
      <c r="R972" s="92">
        <v>10462</v>
      </c>
      <c r="S972" s="92">
        <v>0</v>
      </c>
      <c r="T972" s="91">
        <v>0</v>
      </c>
      <c r="U972" s="92">
        <v>21583</v>
      </c>
      <c r="V972" s="92">
        <v>0</v>
      </c>
    </row>
    <row r="973" spans="1:22">
      <c r="A973" s="93" t="s">
        <v>1189</v>
      </c>
      <c r="B973" s="17" t="str">
        <f>VLOOKUP(A973,'Planning Periods'!$E$2:$N$540,10,FALSE)</f>
        <v>12/31/2015 - 12/31/2023</v>
      </c>
      <c r="C973" s="92">
        <v>2014</v>
      </c>
      <c r="D973" s="92" t="str">
        <f t="shared" si="14"/>
        <v>King City 2014</v>
      </c>
      <c r="E973" s="92" t="s">
        <v>1308</v>
      </c>
      <c r="F973" s="366" t="s">
        <v>1308</v>
      </c>
      <c r="G973" s="92" t="s">
        <v>1308</v>
      </c>
      <c r="H973" s="92" t="s">
        <v>1308</v>
      </c>
      <c r="I973" s="91"/>
      <c r="J973" s="92" t="s">
        <v>1308</v>
      </c>
      <c r="K973" s="366" t="s">
        <v>1308</v>
      </c>
      <c r="L973" s="92" t="s">
        <v>1308</v>
      </c>
      <c r="M973" s="92" t="s">
        <v>1308</v>
      </c>
      <c r="N973" s="91"/>
      <c r="O973" s="92" t="s">
        <v>1308</v>
      </c>
      <c r="P973" s="92" t="s">
        <v>1308</v>
      </c>
      <c r="Q973" s="91"/>
      <c r="R973" s="92" t="s">
        <v>1308</v>
      </c>
      <c r="S973" s="92" t="s">
        <v>1308</v>
      </c>
      <c r="T973" s="91" t="s">
        <v>1308</v>
      </c>
      <c r="U973" s="92" t="s">
        <v>1308</v>
      </c>
      <c r="V973" s="92" t="s">
        <v>1308</v>
      </c>
    </row>
    <row r="974" spans="1:22">
      <c r="A974" s="93" t="s">
        <v>1189</v>
      </c>
      <c r="B974" s="17" t="str">
        <f>VLOOKUP(A974,'Planning Periods'!$E$2:$N$540,10,FALSE)</f>
        <v>12/31/2015 - 12/31/2023</v>
      </c>
      <c r="C974" s="92">
        <v>2015</v>
      </c>
      <c r="D974" s="92" t="str">
        <f t="shared" si="14"/>
        <v>King City 2015</v>
      </c>
      <c r="E974" s="92">
        <v>43</v>
      </c>
      <c r="F974" s="366">
        <v>0</v>
      </c>
      <c r="G974" s="92">
        <v>0</v>
      </c>
      <c r="H974" s="92">
        <v>0</v>
      </c>
      <c r="I974" s="91"/>
      <c r="J974" s="92">
        <v>28</v>
      </c>
      <c r="K974" s="366">
        <v>0</v>
      </c>
      <c r="L974" s="92">
        <v>0</v>
      </c>
      <c r="M974" s="92">
        <v>0</v>
      </c>
      <c r="N974" s="91"/>
      <c r="O974" s="92">
        <v>33</v>
      </c>
      <c r="P974" s="92">
        <v>0</v>
      </c>
      <c r="Q974" s="91"/>
      <c r="R974" s="92">
        <v>76</v>
      </c>
      <c r="S974" s="92">
        <v>25</v>
      </c>
      <c r="T974" s="91">
        <v>0</v>
      </c>
      <c r="U974" s="92">
        <v>180</v>
      </c>
      <c r="V974" s="92">
        <v>25</v>
      </c>
    </row>
    <row r="975" spans="1:22">
      <c r="A975" s="93" t="s">
        <v>1189</v>
      </c>
      <c r="B975" s="17" t="str">
        <f>VLOOKUP(A975,'Planning Periods'!$E$2:$N$540,10,FALSE)</f>
        <v>12/31/2015 - 12/31/2023</v>
      </c>
      <c r="C975" s="92">
        <v>2016</v>
      </c>
      <c r="D975" s="92" t="str">
        <f t="shared" si="14"/>
        <v>King City 2016</v>
      </c>
      <c r="E975" s="92">
        <v>43</v>
      </c>
      <c r="F975" s="366">
        <v>0</v>
      </c>
      <c r="G975" s="92">
        <v>0</v>
      </c>
      <c r="H975" s="92">
        <v>0</v>
      </c>
      <c r="I975" s="91"/>
      <c r="J975" s="92">
        <v>28</v>
      </c>
      <c r="K975" s="366">
        <v>4</v>
      </c>
      <c r="L975" s="92">
        <v>4</v>
      </c>
      <c r="M975" s="92">
        <v>0</v>
      </c>
      <c r="N975" s="91"/>
      <c r="O975" s="92">
        <v>33</v>
      </c>
      <c r="P975" s="92">
        <v>1</v>
      </c>
      <c r="Q975" s="91"/>
      <c r="R975" s="92">
        <v>76</v>
      </c>
      <c r="S975" s="92">
        <v>30</v>
      </c>
      <c r="T975" s="91">
        <v>0</v>
      </c>
      <c r="U975" s="92">
        <v>180</v>
      </c>
      <c r="V975" s="92">
        <v>35</v>
      </c>
    </row>
    <row r="976" spans="1:22">
      <c r="A976" s="93" t="s">
        <v>1189</v>
      </c>
      <c r="B976" s="17" t="str">
        <f>VLOOKUP(A976,'Planning Periods'!$E$2:$N$540,10,FALSE)</f>
        <v>12/31/2015 - 12/31/2023</v>
      </c>
      <c r="C976" s="92">
        <v>2017</v>
      </c>
      <c r="D976" s="92" t="str">
        <f t="shared" si="14"/>
        <v>King City 2017</v>
      </c>
      <c r="E976" s="92">
        <v>43</v>
      </c>
      <c r="F976" s="366">
        <v>0</v>
      </c>
      <c r="G976" s="92">
        <v>0</v>
      </c>
      <c r="H976" s="92">
        <v>0</v>
      </c>
      <c r="I976" s="91"/>
      <c r="J976" s="92">
        <v>28</v>
      </c>
      <c r="K976" s="366">
        <v>2</v>
      </c>
      <c r="L976" s="92">
        <v>2</v>
      </c>
      <c r="M976" s="92">
        <v>0</v>
      </c>
      <c r="N976" s="91"/>
      <c r="O976" s="92">
        <v>33</v>
      </c>
      <c r="P976" s="92">
        <v>5</v>
      </c>
      <c r="Q976" s="91"/>
      <c r="R976" s="92">
        <v>76</v>
      </c>
      <c r="S976" s="92">
        <v>31</v>
      </c>
      <c r="T976" s="91">
        <v>0</v>
      </c>
      <c r="U976" s="92">
        <v>180</v>
      </c>
      <c r="V976" s="92">
        <v>38</v>
      </c>
    </row>
    <row r="977" spans="1:22">
      <c r="A977" s="93" t="s">
        <v>1190</v>
      </c>
      <c r="B977" s="17" t="str">
        <f>VLOOKUP(A977,'Planning Periods'!$E$2:$N$540,10,FALSE)</f>
        <v>01/31/2016 - 01/31/2024</v>
      </c>
      <c r="C977" s="92">
        <v>2014</v>
      </c>
      <c r="D977" s="92" t="str">
        <f t="shared" si="14"/>
        <v>Kings County - Unincorporated 2014</v>
      </c>
      <c r="E977" s="92" t="s">
        <v>1308</v>
      </c>
      <c r="F977" s="366" t="s">
        <v>1308</v>
      </c>
      <c r="G977" s="92" t="s">
        <v>1308</v>
      </c>
      <c r="H977" s="92" t="s">
        <v>1308</v>
      </c>
      <c r="I977" s="91"/>
      <c r="J977" s="92" t="s">
        <v>1308</v>
      </c>
      <c r="K977" s="366" t="s">
        <v>1308</v>
      </c>
      <c r="L977" s="92" t="s">
        <v>1308</v>
      </c>
      <c r="M977" s="92" t="s">
        <v>1308</v>
      </c>
      <c r="N977" s="91"/>
      <c r="O977" s="92" t="s">
        <v>1308</v>
      </c>
      <c r="P977" s="92" t="s">
        <v>1308</v>
      </c>
      <c r="Q977" s="91"/>
      <c r="R977" s="92" t="s">
        <v>1308</v>
      </c>
      <c r="S977" s="92" t="s">
        <v>1308</v>
      </c>
      <c r="T977" s="91" t="s">
        <v>1308</v>
      </c>
      <c r="U977" s="92" t="s">
        <v>1308</v>
      </c>
      <c r="V977" s="92" t="s">
        <v>1308</v>
      </c>
    </row>
    <row r="978" spans="1:22">
      <c r="A978" s="93" t="s">
        <v>1190</v>
      </c>
      <c r="B978" s="17" t="str">
        <f>VLOOKUP(A978,'Planning Periods'!$E$2:$N$540,10,FALSE)</f>
        <v>01/31/2016 - 01/31/2024</v>
      </c>
      <c r="C978" s="92">
        <v>2015</v>
      </c>
      <c r="D978" s="92" t="str">
        <f t="shared" si="14"/>
        <v>Kings County - Unincorporated 2015</v>
      </c>
      <c r="E978" s="92" t="s">
        <v>1308</v>
      </c>
      <c r="F978" s="366" t="s">
        <v>1308</v>
      </c>
      <c r="G978" s="92" t="s">
        <v>1308</v>
      </c>
      <c r="H978" s="92" t="s">
        <v>1308</v>
      </c>
      <c r="I978" s="91"/>
      <c r="J978" s="92" t="s">
        <v>1308</v>
      </c>
      <c r="K978" s="366" t="s">
        <v>1308</v>
      </c>
      <c r="L978" s="92" t="s">
        <v>1308</v>
      </c>
      <c r="M978" s="92" t="s">
        <v>1308</v>
      </c>
      <c r="N978" s="91"/>
      <c r="O978" s="92" t="s">
        <v>1308</v>
      </c>
      <c r="P978" s="92" t="s">
        <v>1308</v>
      </c>
      <c r="Q978" s="91"/>
      <c r="R978" s="92" t="s">
        <v>1308</v>
      </c>
      <c r="S978" s="92" t="s">
        <v>1308</v>
      </c>
      <c r="T978" s="91" t="s">
        <v>1308</v>
      </c>
      <c r="U978" s="92" t="s">
        <v>1308</v>
      </c>
      <c r="V978" s="92" t="s">
        <v>1308</v>
      </c>
    </row>
    <row r="979" spans="1:22">
      <c r="A979" s="93" t="s">
        <v>1190</v>
      </c>
      <c r="B979" s="17" t="str">
        <f>VLOOKUP(A979,'Planning Periods'!$E$2:$N$540,10,FALSE)</f>
        <v>01/31/2016 - 01/31/2024</v>
      </c>
      <c r="C979" s="92">
        <v>2016</v>
      </c>
      <c r="D979" s="92" t="str">
        <f t="shared" si="14"/>
        <v>Kings County - Unincorporated 2016</v>
      </c>
      <c r="E979" s="92" t="s">
        <v>1308</v>
      </c>
      <c r="F979" s="366" t="s">
        <v>1308</v>
      </c>
      <c r="G979" s="92" t="s">
        <v>1308</v>
      </c>
      <c r="H979" s="92" t="s">
        <v>1308</v>
      </c>
      <c r="I979" s="91"/>
      <c r="J979" s="92" t="s">
        <v>1308</v>
      </c>
      <c r="K979" s="366" t="s">
        <v>1308</v>
      </c>
      <c r="L979" s="92" t="s">
        <v>1308</v>
      </c>
      <c r="M979" s="92" t="s">
        <v>1308</v>
      </c>
      <c r="N979" s="91"/>
      <c r="O979" s="92" t="s">
        <v>1308</v>
      </c>
      <c r="P979" s="92" t="s">
        <v>1308</v>
      </c>
      <c r="Q979" s="91"/>
      <c r="R979" s="92" t="s">
        <v>1308</v>
      </c>
      <c r="S979" s="92" t="s">
        <v>1308</v>
      </c>
      <c r="T979" s="91" t="s">
        <v>1308</v>
      </c>
      <c r="U979" s="92" t="s">
        <v>1308</v>
      </c>
      <c r="V979" s="92" t="s">
        <v>1308</v>
      </c>
    </row>
    <row r="980" spans="1:22">
      <c r="A980" s="93" t="s">
        <v>1190</v>
      </c>
      <c r="B980" s="17" t="str">
        <f>VLOOKUP(A980,'Planning Periods'!$E$2:$N$540,10,FALSE)</f>
        <v>01/31/2016 - 01/31/2024</v>
      </c>
      <c r="C980" s="92">
        <v>2017</v>
      </c>
      <c r="D980" s="92" t="str">
        <f t="shared" si="14"/>
        <v>Kings County - Unincorporated 2017</v>
      </c>
      <c r="E980" s="92">
        <v>186</v>
      </c>
      <c r="F980" s="366">
        <v>0</v>
      </c>
      <c r="G980" s="92">
        <v>0</v>
      </c>
      <c r="H980" s="92">
        <v>0</v>
      </c>
      <c r="I980" s="91"/>
      <c r="J980" s="92">
        <v>138</v>
      </c>
      <c r="K980" s="366">
        <v>8</v>
      </c>
      <c r="L980" s="92">
        <v>8</v>
      </c>
      <c r="M980" s="92">
        <v>0</v>
      </c>
      <c r="N980" s="91"/>
      <c r="O980" s="92">
        <v>147</v>
      </c>
      <c r="P980" s="92">
        <v>1</v>
      </c>
      <c r="Q980" s="91"/>
      <c r="R980" s="92">
        <v>347</v>
      </c>
      <c r="S980" s="92">
        <v>8</v>
      </c>
      <c r="T980" s="91">
        <v>0</v>
      </c>
      <c r="U980" s="92">
        <v>818</v>
      </c>
      <c r="V980" s="92">
        <v>17</v>
      </c>
    </row>
    <row r="981" spans="1:22">
      <c r="A981" t="s">
        <v>1187</v>
      </c>
      <c r="B981" s="17" t="str">
        <f>VLOOKUP(A981,'Planning Periods'!$E$2:$N$540,10,FALSE)</f>
        <v>12/31/2015 - 12/31/2023</v>
      </c>
      <c r="C981" s="92">
        <v>2013</v>
      </c>
      <c r="D981" s="92" t="str">
        <f t="shared" si="14"/>
        <v>Kingsburg 2013</v>
      </c>
      <c r="E981" s="92" t="s">
        <v>1308</v>
      </c>
      <c r="F981" s="366" t="s">
        <v>1308</v>
      </c>
      <c r="G981" s="92" t="s">
        <v>1308</v>
      </c>
      <c r="H981" s="92" t="s">
        <v>1308</v>
      </c>
      <c r="I981" s="91"/>
      <c r="J981" s="92" t="s">
        <v>1308</v>
      </c>
      <c r="K981" s="366" t="s">
        <v>1308</v>
      </c>
      <c r="L981" s="92" t="s">
        <v>1308</v>
      </c>
      <c r="M981" s="92" t="s">
        <v>1308</v>
      </c>
      <c r="N981" s="91"/>
      <c r="O981" s="92" t="s">
        <v>1308</v>
      </c>
      <c r="P981" s="92" t="s">
        <v>1308</v>
      </c>
      <c r="Q981" s="91"/>
      <c r="R981" s="92" t="s">
        <v>1308</v>
      </c>
      <c r="S981" s="92" t="s">
        <v>1308</v>
      </c>
      <c r="T981" s="91" t="s">
        <v>1308</v>
      </c>
      <c r="U981" s="92" t="s">
        <v>1308</v>
      </c>
      <c r="V981" s="92" t="s">
        <v>1308</v>
      </c>
    </row>
    <row r="982" spans="1:22">
      <c r="A982" t="s">
        <v>1187</v>
      </c>
      <c r="B982" s="17" t="str">
        <f>VLOOKUP(A982,'Planning Periods'!$E$2:$N$540,10,FALSE)</f>
        <v>12/31/2015 - 12/31/2023</v>
      </c>
      <c r="C982" s="92">
        <v>2014</v>
      </c>
      <c r="D982" s="92" t="str">
        <f t="shared" si="14"/>
        <v>Kingsburg 2014</v>
      </c>
      <c r="E982" s="366" t="s">
        <v>1308</v>
      </c>
      <c r="F982" s="366" t="s">
        <v>1308</v>
      </c>
      <c r="G982" s="366" t="s">
        <v>1308</v>
      </c>
      <c r="H982" s="366" t="s">
        <v>1308</v>
      </c>
      <c r="I982" s="366">
        <v>0</v>
      </c>
      <c r="J982" s="366" t="s">
        <v>1308</v>
      </c>
      <c r="K982" s="366" t="s">
        <v>1308</v>
      </c>
      <c r="L982" s="366" t="s">
        <v>1308</v>
      </c>
      <c r="M982" s="366" t="s">
        <v>1308</v>
      </c>
      <c r="N982" s="366">
        <v>0</v>
      </c>
      <c r="O982" s="366" t="s">
        <v>1308</v>
      </c>
      <c r="P982" s="366" t="s">
        <v>1308</v>
      </c>
      <c r="Q982" s="366"/>
      <c r="R982" s="366" t="s">
        <v>1308</v>
      </c>
      <c r="S982" s="366" t="s">
        <v>1308</v>
      </c>
      <c r="T982" s="366" t="s">
        <v>1308</v>
      </c>
      <c r="U982" s="366" t="s">
        <v>1308</v>
      </c>
      <c r="V982" s="366" t="s">
        <v>1308</v>
      </c>
    </row>
    <row r="983" spans="1:22">
      <c r="A983" t="s">
        <v>1187</v>
      </c>
      <c r="B983" s="17" t="str">
        <f>VLOOKUP(A983,'Planning Periods'!$E$2:$N$540,10,FALSE)</f>
        <v>12/31/2015 - 12/31/2023</v>
      </c>
      <c r="C983" s="92">
        <v>2015</v>
      </c>
      <c r="D983" s="92" t="str">
        <f t="shared" si="14"/>
        <v>Kingsburg 2015</v>
      </c>
      <c r="E983" t="s">
        <v>1308</v>
      </c>
      <c r="F983" t="s">
        <v>1308</v>
      </c>
      <c r="G983" t="s">
        <v>1308</v>
      </c>
      <c r="H983" t="s">
        <v>1308</v>
      </c>
      <c r="J983" t="s">
        <v>1308</v>
      </c>
      <c r="K983" t="s">
        <v>1308</v>
      </c>
      <c r="L983" t="s">
        <v>1308</v>
      </c>
      <c r="M983" t="s">
        <v>1308</v>
      </c>
      <c r="O983" t="s">
        <v>1308</v>
      </c>
      <c r="P983" t="s">
        <v>1308</v>
      </c>
      <c r="R983" t="s">
        <v>1308</v>
      </c>
      <c r="S983" t="s">
        <v>1308</v>
      </c>
      <c r="T983" t="s">
        <v>1308</v>
      </c>
      <c r="U983" t="s">
        <v>1308</v>
      </c>
      <c r="V983" t="s">
        <v>1308</v>
      </c>
    </row>
    <row r="984" spans="1:22">
      <c r="A984" t="s">
        <v>1187</v>
      </c>
      <c r="B984" s="17" t="str">
        <f>VLOOKUP(A984,'Planning Periods'!$E$2:$N$540,10,FALSE)</f>
        <v>12/31/2015 - 12/31/2023</v>
      </c>
      <c r="C984" s="92">
        <v>2016</v>
      </c>
      <c r="D984" s="92" t="str">
        <f t="shared" si="14"/>
        <v>Kingsburg 2016</v>
      </c>
      <c r="E984" t="s">
        <v>1308</v>
      </c>
      <c r="F984" t="s">
        <v>1308</v>
      </c>
      <c r="G984" t="s">
        <v>1308</v>
      </c>
      <c r="H984" t="s">
        <v>1308</v>
      </c>
      <c r="J984" t="s">
        <v>1308</v>
      </c>
      <c r="K984" t="s">
        <v>1308</v>
      </c>
      <c r="L984" t="s">
        <v>1308</v>
      </c>
      <c r="M984" t="s">
        <v>1308</v>
      </c>
      <c r="O984" t="s">
        <v>1308</v>
      </c>
      <c r="P984" t="s">
        <v>1308</v>
      </c>
      <c r="R984" t="s">
        <v>1308</v>
      </c>
      <c r="S984" t="s">
        <v>1308</v>
      </c>
      <c r="T984" t="s">
        <v>1308</v>
      </c>
      <c r="U984" t="s">
        <v>1308</v>
      </c>
      <c r="V984" t="s">
        <v>1308</v>
      </c>
    </row>
    <row r="985" spans="1:22">
      <c r="A985" t="s">
        <v>1187</v>
      </c>
      <c r="B985" s="17" t="str">
        <f>VLOOKUP(A985,'Planning Periods'!$E$2:$N$540,10,FALSE)</f>
        <v>12/31/2015 - 12/31/2023</v>
      </c>
      <c r="C985" s="92">
        <v>2017</v>
      </c>
      <c r="D985" s="92" t="str">
        <f t="shared" si="14"/>
        <v>Kingsburg 2017</v>
      </c>
      <c r="E985">
        <v>113</v>
      </c>
      <c r="F985">
        <v>0</v>
      </c>
      <c r="G985">
        <v>0</v>
      </c>
      <c r="H985">
        <v>0</v>
      </c>
      <c r="J985">
        <v>70</v>
      </c>
      <c r="K985">
        <v>0</v>
      </c>
      <c r="L985">
        <v>0</v>
      </c>
      <c r="M985">
        <v>0</v>
      </c>
      <c r="O985">
        <v>60</v>
      </c>
      <c r="P985">
        <v>19</v>
      </c>
      <c r="R985">
        <v>131</v>
      </c>
      <c r="S985">
        <v>0</v>
      </c>
      <c r="T985">
        <v>0</v>
      </c>
      <c r="U985">
        <v>374</v>
      </c>
      <c r="V985">
        <v>19</v>
      </c>
    </row>
    <row r="986" spans="1:22">
      <c r="A986" s="93" t="s">
        <v>1030</v>
      </c>
      <c r="B986" s="17"/>
      <c r="C986" s="92">
        <v>2013</v>
      </c>
      <c r="D986" s="92" t="str">
        <f t="shared" si="14"/>
        <v>La Canada Flintridge 2013</v>
      </c>
      <c r="E986" t="s">
        <v>1308</v>
      </c>
      <c r="F986" t="s">
        <v>1308</v>
      </c>
      <c r="G986" t="s">
        <v>1308</v>
      </c>
      <c r="H986" t="s">
        <v>1308</v>
      </c>
      <c r="J986" t="s">
        <v>1308</v>
      </c>
      <c r="K986" t="s">
        <v>1308</v>
      </c>
      <c r="L986" t="s">
        <v>1308</v>
      </c>
      <c r="M986" t="s">
        <v>1308</v>
      </c>
      <c r="O986" t="s">
        <v>1308</v>
      </c>
      <c r="P986" t="s">
        <v>1308</v>
      </c>
      <c r="R986" t="s">
        <v>1308</v>
      </c>
      <c r="S986" t="s">
        <v>1308</v>
      </c>
      <c r="T986" t="s">
        <v>1308</v>
      </c>
      <c r="U986" t="s">
        <v>1308</v>
      </c>
      <c r="V986" t="s">
        <v>1308</v>
      </c>
    </row>
    <row r="987" spans="1:22">
      <c r="A987" s="93" t="s">
        <v>1030</v>
      </c>
      <c r="B987" s="17" t="str">
        <f>VLOOKUP(A987,'Planning Periods'!$E$2:$N$540,10,FALSE)</f>
        <v>10/15/2021 - 10/15/2029</v>
      </c>
      <c r="C987" s="92">
        <v>2014</v>
      </c>
      <c r="D987" s="92" t="str">
        <f t="shared" si="14"/>
        <v>La Canada Flintridge 2014</v>
      </c>
      <c r="E987" s="92">
        <v>92</v>
      </c>
      <c r="F987" s="366">
        <v>0</v>
      </c>
      <c r="G987" s="92">
        <v>0</v>
      </c>
      <c r="H987" s="92">
        <v>0</v>
      </c>
      <c r="I987" s="91"/>
      <c r="J987" s="92">
        <v>57</v>
      </c>
      <c r="K987" s="366">
        <v>0</v>
      </c>
      <c r="L987" s="92">
        <v>0</v>
      </c>
      <c r="M987" s="92">
        <v>0</v>
      </c>
      <c r="N987" s="91"/>
      <c r="O987" s="92">
        <v>62</v>
      </c>
      <c r="P987" s="92">
        <v>0</v>
      </c>
      <c r="Q987" s="91"/>
      <c r="R987" s="92">
        <v>132</v>
      </c>
      <c r="S987" s="92">
        <v>5</v>
      </c>
      <c r="T987" s="91">
        <v>0</v>
      </c>
      <c r="U987" s="92">
        <v>343</v>
      </c>
      <c r="V987" s="92">
        <v>5</v>
      </c>
    </row>
    <row r="988" spans="1:22">
      <c r="A988" s="93" t="s">
        <v>1030</v>
      </c>
      <c r="B988" s="17" t="str">
        <f>VLOOKUP(A988,'Planning Periods'!$E$2:$N$540,10,FALSE)</f>
        <v>10/15/2021 - 10/15/2029</v>
      </c>
      <c r="C988" s="92">
        <v>2015</v>
      </c>
      <c r="D988" s="92" t="str">
        <f t="shared" si="14"/>
        <v>La Canada Flintridge 2015</v>
      </c>
      <c r="E988" s="92">
        <v>92</v>
      </c>
      <c r="F988" s="366">
        <v>0</v>
      </c>
      <c r="G988" s="92">
        <v>0</v>
      </c>
      <c r="H988" s="92">
        <v>0</v>
      </c>
      <c r="I988" s="91"/>
      <c r="J988" s="92">
        <v>57</v>
      </c>
      <c r="K988" s="366">
        <v>0</v>
      </c>
      <c r="L988" s="92">
        <v>0</v>
      </c>
      <c r="M988" s="92">
        <v>0</v>
      </c>
      <c r="N988" s="91"/>
      <c r="O988" s="92">
        <v>62</v>
      </c>
      <c r="P988" s="92">
        <v>0</v>
      </c>
      <c r="Q988" s="91"/>
      <c r="R988" s="92">
        <v>132</v>
      </c>
      <c r="S988" s="92">
        <v>18</v>
      </c>
      <c r="T988" s="91">
        <v>0</v>
      </c>
      <c r="U988" s="92">
        <v>343</v>
      </c>
      <c r="V988" s="92">
        <v>18</v>
      </c>
    </row>
    <row r="989" spans="1:22">
      <c r="A989" s="93" t="s">
        <v>1030</v>
      </c>
      <c r="B989" s="17" t="str">
        <f>VLOOKUP(A989,'Planning Periods'!$E$2:$N$540,10,FALSE)</f>
        <v>10/15/2021 - 10/15/2029</v>
      </c>
      <c r="C989" s="92">
        <v>2016</v>
      </c>
      <c r="D989" s="92" t="str">
        <f t="shared" si="14"/>
        <v>La Canada Flintridge 2016</v>
      </c>
      <c r="E989" s="92">
        <v>92</v>
      </c>
      <c r="F989" s="366">
        <v>0</v>
      </c>
      <c r="G989" s="92">
        <v>0</v>
      </c>
      <c r="H989" s="92">
        <v>0</v>
      </c>
      <c r="I989" s="91"/>
      <c r="J989" s="92">
        <v>57</v>
      </c>
      <c r="K989" s="366">
        <v>0</v>
      </c>
      <c r="L989" s="92">
        <v>0</v>
      </c>
      <c r="M989" s="92">
        <v>0</v>
      </c>
      <c r="N989" s="91"/>
      <c r="O989" s="92">
        <v>62</v>
      </c>
      <c r="P989" s="92">
        <v>0</v>
      </c>
      <c r="Q989" s="91"/>
      <c r="R989" s="92">
        <v>132</v>
      </c>
      <c r="S989" s="92">
        <v>0</v>
      </c>
      <c r="T989" s="91">
        <v>0</v>
      </c>
      <c r="U989" s="92">
        <v>343</v>
      </c>
      <c r="V989" s="92">
        <v>0</v>
      </c>
    </row>
    <row r="990" spans="1:22">
      <c r="A990" s="93" t="s">
        <v>1030</v>
      </c>
      <c r="B990" s="17" t="str">
        <f>VLOOKUP(A990,'Planning Periods'!$E$2:$N$540,10,FALSE)</f>
        <v>10/15/2021 - 10/15/2029</v>
      </c>
      <c r="C990" s="92">
        <v>2017</v>
      </c>
      <c r="D990" s="92" t="str">
        <f t="shared" si="14"/>
        <v>La Canada Flintridge 2017</v>
      </c>
      <c r="E990" s="92">
        <v>92</v>
      </c>
      <c r="F990" s="366">
        <v>0</v>
      </c>
      <c r="G990" s="92">
        <v>0</v>
      </c>
      <c r="H990" s="92">
        <v>0</v>
      </c>
      <c r="I990" s="91"/>
      <c r="J990" s="92">
        <v>57</v>
      </c>
      <c r="K990" s="366">
        <v>0</v>
      </c>
      <c r="L990" s="92">
        <v>0</v>
      </c>
      <c r="M990" s="92">
        <v>0</v>
      </c>
      <c r="N990" s="91"/>
      <c r="O990" s="92">
        <v>62</v>
      </c>
      <c r="P990" s="92">
        <v>0</v>
      </c>
      <c r="Q990" s="91"/>
      <c r="R990" s="92">
        <v>132</v>
      </c>
      <c r="S990" s="92">
        <v>11</v>
      </c>
      <c r="T990" s="91">
        <v>0</v>
      </c>
      <c r="U990" s="92">
        <v>343</v>
      </c>
      <c r="V990" s="92">
        <v>11</v>
      </c>
    </row>
    <row r="991" spans="1:22">
      <c r="A991" s="93" t="s">
        <v>942</v>
      </c>
      <c r="B991" s="17"/>
      <c r="C991" s="92">
        <v>2013</v>
      </c>
      <c r="D991" s="92" t="str">
        <f t="shared" si="14"/>
        <v>La Habra 2013</v>
      </c>
      <c r="E991" s="92">
        <v>1</v>
      </c>
      <c r="F991" s="366">
        <v>0</v>
      </c>
      <c r="G991" s="92">
        <v>0</v>
      </c>
      <c r="H991" s="92">
        <v>0</v>
      </c>
      <c r="I991" s="91"/>
      <c r="J991" s="92">
        <v>77</v>
      </c>
      <c r="K991" s="366">
        <v>0</v>
      </c>
      <c r="L991" s="92">
        <v>0</v>
      </c>
      <c r="M991" s="92">
        <v>0</v>
      </c>
      <c r="N991" s="91"/>
      <c r="O991" s="92">
        <v>1</v>
      </c>
      <c r="P991" s="92">
        <v>0</v>
      </c>
      <c r="Q991" s="91"/>
      <c r="R991" s="92">
        <v>1</v>
      </c>
      <c r="S991" s="92">
        <v>4</v>
      </c>
      <c r="T991" s="91">
        <v>0</v>
      </c>
      <c r="U991" s="92">
        <v>80</v>
      </c>
      <c r="V991" s="92">
        <v>4</v>
      </c>
    </row>
    <row r="992" spans="1:22">
      <c r="A992" s="93" t="s">
        <v>942</v>
      </c>
      <c r="B992" s="17" t="str">
        <f>VLOOKUP(A992,'Planning Periods'!$E$2:$N$540,10,FALSE)</f>
        <v>10/15/2021 - 10/15/2029</v>
      </c>
      <c r="C992" s="92">
        <v>2014</v>
      </c>
      <c r="D992" s="92" t="str">
        <f t="shared" si="14"/>
        <v>La Habra 2014</v>
      </c>
      <c r="E992" s="92">
        <v>1</v>
      </c>
      <c r="F992" s="366">
        <v>0</v>
      </c>
      <c r="G992" s="92">
        <v>0</v>
      </c>
      <c r="H992" s="92">
        <v>0</v>
      </c>
      <c r="I992" s="91"/>
      <c r="J992" s="92">
        <v>77</v>
      </c>
      <c r="K992" s="366">
        <v>0</v>
      </c>
      <c r="L992" s="92">
        <v>0</v>
      </c>
      <c r="M992" s="92">
        <v>0</v>
      </c>
      <c r="N992" s="91"/>
      <c r="O992" s="92">
        <v>1</v>
      </c>
      <c r="P992" s="92">
        <v>7</v>
      </c>
      <c r="Q992" s="91"/>
      <c r="R992" s="92">
        <v>1</v>
      </c>
      <c r="S992" s="92">
        <v>0</v>
      </c>
      <c r="T992" s="91">
        <v>0</v>
      </c>
      <c r="U992" s="92">
        <v>80</v>
      </c>
      <c r="V992" s="92">
        <v>7</v>
      </c>
    </row>
    <row r="993" spans="1:22">
      <c r="A993" s="93" t="s">
        <v>942</v>
      </c>
      <c r="B993" s="17" t="str">
        <f>VLOOKUP(A993,'Planning Periods'!$E$2:$N$540,10,FALSE)</f>
        <v>10/15/2021 - 10/15/2029</v>
      </c>
      <c r="C993" s="92">
        <v>2015</v>
      </c>
      <c r="D993" s="92" t="str">
        <f t="shared" si="14"/>
        <v>La Habra 2015</v>
      </c>
      <c r="E993" s="92">
        <v>1</v>
      </c>
      <c r="F993" s="366">
        <v>0</v>
      </c>
      <c r="G993" s="92">
        <v>0</v>
      </c>
      <c r="H993" s="92">
        <v>0</v>
      </c>
      <c r="I993" s="91"/>
      <c r="J993" s="92">
        <v>77</v>
      </c>
      <c r="K993" s="366">
        <v>3</v>
      </c>
      <c r="L993" s="92">
        <v>3</v>
      </c>
      <c r="M993" s="92">
        <v>0</v>
      </c>
      <c r="N993" s="91"/>
      <c r="O993" s="92">
        <v>1</v>
      </c>
      <c r="P993" s="92">
        <v>4</v>
      </c>
      <c r="Q993" s="91"/>
      <c r="R993" s="92">
        <v>1</v>
      </c>
      <c r="S993" s="92">
        <v>22</v>
      </c>
      <c r="T993" s="91">
        <v>0</v>
      </c>
      <c r="U993" s="92">
        <v>80</v>
      </c>
      <c r="V993" s="92">
        <v>29</v>
      </c>
    </row>
    <row r="994" spans="1:22">
      <c r="A994" s="93" t="s">
        <v>942</v>
      </c>
      <c r="B994" s="17" t="str">
        <f>VLOOKUP(A994,'Planning Periods'!$E$2:$N$540,10,FALSE)</f>
        <v>10/15/2021 - 10/15/2029</v>
      </c>
      <c r="C994" s="92">
        <v>2016</v>
      </c>
      <c r="D994" s="92" t="str">
        <f t="shared" si="14"/>
        <v>La Habra 2016</v>
      </c>
      <c r="E994" s="92">
        <v>1</v>
      </c>
      <c r="F994" s="366">
        <v>0</v>
      </c>
      <c r="G994" s="92">
        <v>0</v>
      </c>
      <c r="H994" s="92">
        <v>0</v>
      </c>
      <c r="I994" s="91"/>
      <c r="J994" s="92">
        <v>77</v>
      </c>
      <c r="K994" s="366">
        <v>0</v>
      </c>
      <c r="L994" s="92">
        <v>0</v>
      </c>
      <c r="M994" s="92">
        <v>0</v>
      </c>
      <c r="N994" s="91"/>
      <c r="O994" s="92">
        <v>1</v>
      </c>
      <c r="P994" s="92">
        <v>0</v>
      </c>
      <c r="Q994" s="91"/>
      <c r="R994" s="92">
        <v>1</v>
      </c>
      <c r="S994" s="92">
        <v>357</v>
      </c>
      <c r="T994" s="91">
        <v>0</v>
      </c>
      <c r="U994" s="92">
        <v>80</v>
      </c>
      <c r="V994" s="92">
        <v>357</v>
      </c>
    </row>
    <row r="995" spans="1:22">
      <c r="A995" s="93" t="s">
        <v>942</v>
      </c>
      <c r="B995" s="17" t="str">
        <f>VLOOKUP(A995,'Planning Periods'!$E$2:$N$540,10,FALSE)</f>
        <v>10/15/2021 - 10/15/2029</v>
      </c>
      <c r="C995" s="92">
        <v>2017</v>
      </c>
      <c r="D995" s="92" t="str">
        <f t="shared" si="14"/>
        <v>La Habra 2017</v>
      </c>
      <c r="E995" s="92">
        <v>1</v>
      </c>
      <c r="F995" s="366">
        <v>0</v>
      </c>
      <c r="G995" s="92">
        <v>0</v>
      </c>
      <c r="H995" s="92">
        <v>0</v>
      </c>
      <c r="I995" s="91"/>
      <c r="J995" s="92">
        <v>77</v>
      </c>
      <c r="K995" s="366">
        <v>0</v>
      </c>
      <c r="L995" s="92">
        <v>0</v>
      </c>
      <c r="M995" s="92">
        <v>0</v>
      </c>
      <c r="N995" s="91"/>
      <c r="O995" s="92">
        <v>1</v>
      </c>
      <c r="P995" s="92">
        <v>0</v>
      </c>
      <c r="Q995" s="91"/>
      <c r="R995" s="92">
        <v>1</v>
      </c>
      <c r="S995" s="92">
        <v>41</v>
      </c>
      <c r="T995" s="91">
        <v>0</v>
      </c>
      <c r="U995" s="92">
        <v>80</v>
      </c>
      <c r="V995" s="92">
        <v>41</v>
      </c>
    </row>
    <row r="996" spans="1:22">
      <c r="A996" t="s">
        <v>1186</v>
      </c>
      <c r="B996" s="17"/>
      <c r="C996" s="92">
        <v>2013</v>
      </c>
      <c r="D996" s="92" t="str">
        <f t="shared" si="14"/>
        <v>La Habra Heights 2013</v>
      </c>
      <c r="E996" s="92" t="s">
        <v>1308</v>
      </c>
      <c r="F996" s="366" t="s">
        <v>1308</v>
      </c>
      <c r="G996" s="92" t="s">
        <v>1308</v>
      </c>
      <c r="H996" s="92" t="s">
        <v>1308</v>
      </c>
      <c r="I996" s="91"/>
      <c r="J996" s="92" t="s">
        <v>1308</v>
      </c>
      <c r="K996" s="366" t="s">
        <v>1308</v>
      </c>
      <c r="L996" s="92" t="s">
        <v>1308</v>
      </c>
      <c r="M996" s="92" t="s">
        <v>1308</v>
      </c>
      <c r="N996" s="91"/>
      <c r="O996" s="92" t="s">
        <v>1308</v>
      </c>
      <c r="P996" s="92" t="s">
        <v>1308</v>
      </c>
      <c r="Q996" s="91"/>
      <c r="R996" s="92" t="s">
        <v>1308</v>
      </c>
      <c r="S996" s="92" t="s">
        <v>1308</v>
      </c>
      <c r="T996" s="91" t="s">
        <v>1308</v>
      </c>
      <c r="U996" s="92" t="s">
        <v>1308</v>
      </c>
      <c r="V996" s="92" t="s">
        <v>1308</v>
      </c>
    </row>
    <row r="997" spans="1:22">
      <c r="A997" t="s">
        <v>1186</v>
      </c>
      <c r="B997" s="17" t="str">
        <f>VLOOKUP(A997,'Planning Periods'!$E$2:$N$540,10,FALSE)</f>
        <v>10/15/2021 - 10/15/2029</v>
      </c>
      <c r="C997" s="92">
        <v>2014</v>
      </c>
      <c r="D997" s="92" t="str">
        <f t="shared" si="14"/>
        <v>La Habra Heights 2014</v>
      </c>
      <c r="E997" s="366" t="s">
        <v>1308</v>
      </c>
      <c r="F997" s="366" t="s">
        <v>1308</v>
      </c>
      <c r="G997" s="366" t="s">
        <v>1308</v>
      </c>
      <c r="H997" s="366" t="s">
        <v>1308</v>
      </c>
      <c r="I997" s="366">
        <v>0</v>
      </c>
      <c r="J997" s="366" t="s">
        <v>1308</v>
      </c>
      <c r="K997" s="366" t="s">
        <v>1308</v>
      </c>
      <c r="L997" s="366" t="s">
        <v>1308</v>
      </c>
      <c r="M997" s="366" t="s">
        <v>1308</v>
      </c>
      <c r="N997" s="366">
        <v>0</v>
      </c>
      <c r="O997" s="366" t="s">
        <v>1308</v>
      </c>
      <c r="P997" s="366" t="s">
        <v>1308</v>
      </c>
      <c r="Q997" s="366"/>
      <c r="R997" s="366" t="s">
        <v>1308</v>
      </c>
      <c r="S997" s="366" t="s">
        <v>1308</v>
      </c>
      <c r="T997" s="366" t="s">
        <v>1308</v>
      </c>
      <c r="U997" s="366" t="s">
        <v>1308</v>
      </c>
      <c r="V997" s="366" t="s">
        <v>1308</v>
      </c>
    </row>
    <row r="998" spans="1:22">
      <c r="A998" t="s">
        <v>1186</v>
      </c>
      <c r="B998" s="17" t="str">
        <f>VLOOKUP(A998,'Planning Periods'!$E$2:$N$540,10,FALSE)</f>
        <v>10/15/2021 - 10/15/2029</v>
      </c>
      <c r="C998" s="92">
        <v>2015</v>
      </c>
      <c r="D998" s="92" t="str">
        <f t="shared" si="14"/>
        <v>La Habra Heights 2015</v>
      </c>
      <c r="E998" t="s">
        <v>1308</v>
      </c>
      <c r="F998" t="s">
        <v>1308</v>
      </c>
      <c r="G998" t="s">
        <v>1308</v>
      </c>
      <c r="H998" t="s">
        <v>1308</v>
      </c>
      <c r="J998" t="s">
        <v>1308</v>
      </c>
      <c r="K998" t="s">
        <v>1308</v>
      </c>
      <c r="L998" t="s">
        <v>1308</v>
      </c>
      <c r="M998" t="s">
        <v>1308</v>
      </c>
      <c r="O998" t="s">
        <v>1308</v>
      </c>
      <c r="P998" t="s">
        <v>1308</v>
      </c>
      <c r="R998" t="s">
        <v>1308</v>
      </c>
      <c r="S998" t="s">
        <v>1308</v>
      </c>
      <c r="T998" t="s">
        <v>1308</v>
      </c>
      <c r="U998" t="s">
        <v>1308</v>
      </c>
      <c r="V998" t="s">
        <v>1308</v>
      </c>
    </row>
    <row r="999" spans="1:22">
      <c r="A999" t="s">
        <v>1186</v>
      </c>
      <c r="B999" s="17" t="str">
        <f>VLOOKUP(A999,'Planning Periods'!$E$2:$N$540,10,FALSE)</f>
        <v>10/15/2021 - 10/15/2029</v>
      </c>
      <c r="C999" s="92">
        <v>2016</v>
      </c>
      <c r="D999" s="92" t="str">
        <f t="shared" si="14"/>
        <v>La Habra Heights 2016</v>
      </c>
      <c r="E999" t="s">
        <v>1308</v>
      </c>
      <c r="F999" t="s">
        <v>1308</v>
      </c>
      <c r="G999" t="s">
        <v>1308</v>
      </c>
      <c r="H999" t="s">
        <v>1308</v>
      </c>
      <c r="J999" t="s">
        <v>1308</v>
      </c>
      <c r="K999" t="s">
        <v>1308</v>
      </c>
      <c r="L999" t="s">
        <v>1308</v>
      </c>
      <c r="M999" t="s">
        <v>1308</v>
      </c>
      <c r="O999" t="s">
        <v>1308</v>
      </c>
      <c r="P999" t="s">
        <v>1308</v>
      </c>
      <c r="R999" t="s">
        <v>1308</v>
      </c>
      <c r="S999" t="s">
        <v>1308</v>
      </c>
      <c r="T999" t="s">
        <v>1308</v>
      </c>
      <c r="U999" t="s">
        <v>1308</v>
      </c>
      <c r="V999" t="s">
        <v>1308</v>
      </c>
    </row>
    <row r="1000" spans="1:22">
      <c r="A1000" t="s">
        <v>1186</v>
      </c>
      <c r="B1000" s="17" t="str">
        <f>VLOOKUP(A1000,'Planning Periods'!$E$2:$N$540,10,FALSE)</f>
        <v>10/15/2021 - 10/15/2029</v>
      </c>
      <c r="C1000" s="92">
        <v>2017</v>
      </c>
      <c r="D1000" s="92" t="str">
        <f t="shared" si="14"/>
        <v>La Habra Heights 2017</v>
      </c>
      <c r="E1000" t="s">
        <v>1308</v>
      </c>
      <c r="F1000" t="s">
        <v>1308</v>
      </c>
      <c r="G1000" t="s">
        <v>1308</v>
      </c>
      <c r="H1000" t="s">
        <v>1308</v>
      </c>
      <c r="J1000" t="s">
        <v>1308</v>
      </c>
      <c r="K1000" t="s">
        <v>1308</v>
      </c>
      <c r="L1000" t="s">
        <v>1308</v>
      </c>
      <c r="M1000" t="s">
        <v>1308</v>
      </c>
      <c r="O1000" t="s">
        <v>1308</v>
      </c>
      <c r="P1000" t="s">
        <v>1308</v>
      </c>
      <c r="R1000" t="s">
        <v>1308</v>
      </c>
      <c r="S1000" t="s">
        <v>1308</v>
      </c>
      <c r="T1000" t="s">
        <v>1308</v>
      </c>
      <c r="U1000" t="s">
        <v>1308</v>
      </c>
      <c r="V1000" t="s">
        <v>1308</v>
      </c>
    </row>
    <row r="1001" spans="1:22">
      <c r="A1001" s="93" t="s">
        <v>1021</v>
      </c>
      <c r="B1001" s="17" t="str">
        <f>VLOOKUP(A1001,'Planning Periods'!$E$2:$N$540,10,FALSE)</f>
        <v>04/30/2021 - 04/30/2029</v>
      </c>
      <c r="C1001" s="92">
        <v>2013</v>
      </c>
      <c r="D1001" s="92" t="str">
        <f t="shared" si="14"/>
        <v>La Mesa 2013</v>
      </c>
      <c r="E1001" s="92">
        <v>430</v>
      </c>
      <c r="F1001" s="366">
        <v>18</v>
      </c>
      <c r="G1001" s="92">
        <v>18</v>
      </c>
      <c r="H1001" s="92">
        <v>0</v>
      </c>
      <c r="I1001" s="91"/>
      <c r="J1001" s="92">
        <v>326</v>
      </c>
      <c r="K1001" s="366">
        <v>0</v>
      </c>
      <c r="L1001" s="92">
        <v>0</v>
      </c>
      <c r="M1001" s="92">
        <v>0</v>
      </c>
      <c r="N1001" s="91"/>
      <c r="O1001" s="92">
        <v>302</v>
      </c>
      <c r="P1001" s="92">
        <v>279</v>
      </c>
      <c r="Q1001" s="91"/>
      <c r="R1001" s="92">
        <v>664</v>
      </c>
      <c r="S1001" s="92">
        <v>241</v>
      </c>
      <c r="T1001" s="91">
        <v>0</v>
      </c>
      <c r="U1001" s="92">
        <v>1722</v>
      </c>
      <c r="V1001" s="92">
        <v>538</v>
      </c>
    </row>
    <row r="1002" spans="1:22">
      <c r="A1002" s="93" t="s">
        <v>1021</v>
      </c>
      <c r="B1002" s="17" t="str">
        <f>VLOOKUP(A1002,'Planning Periods'!$E$2:$N$540,10,FALSE)</f>
        <v>04/30/2021 - 04/30/2029</v>
      </c>
      <c r="C1002" s="92">
        <v>2014</v>
      </c>
      <c r="D1002" s="92" t="str">
        <f t="shared" si="14"/>
        <v>La Mesa 2014</v>
      </c>
      <c r="E1002" s="92">
        <v>430</v>
      </c>
      <c r="F1002" s="366">
        <v>0</v>
      </c>
      <c r="G1002" s="92">
        <v>0</v>
      </c>
      <c r="H1002" s="92">
        <v>0</v>
      </c>
      <c r="I1002" s="91"/>
      <c r="J1002" s="92">
        <v>326</v>
      </c>
      <c r="K1002" s="366">
        <v>1</v>
      </c>
      <c r="L1002" s="92">
        <v>0</v>
      </c>
      <c r="M1002" s="92">
        <v>1</v>
      </c>
      <c r="N1002" s="91"/>
      <c r="O1002" s="92">
        <v>302</v>
      </c>
      <c r="P1002" s="92">
        <v>0</v>
      </c>
      <c r="Q1002" s="91"/>
      <c r="R1002" s="92">
        <v>664</v>
      </c>
      <c r="S1002" s="92">
        <v>310</v>
      </c>
      <c r="T1002" s="91">
        <v>1</v>
      </c>
      <c r="U1002" s="92">
        <v>1722</v>
      </c>
      <c r="V1002" s="92">
        <v>311</v>
      </c>
    </row>
    <row r="1003" spans="1:22">
      <c r="A1003" s="93" t="s">
        <v>1021</v>
      </c>
      <c r="B1003" s="17" t="str">
        <f>VLOOKUP(A1003,'Planning Periods'!$E$2:$N$540,10,FALSE)</f>
        <v>04/30/2021 - 04/30/2029</v>
      </c>
      <c r="C1003" s="92">
        <v>2015</v>
      </c>
      <c r="D1003" s="92" t="str">
        <f t="shared" si="14"/>
        <v>La Mesa 2015</v>
      </c>
      <c r="E1003" s="92">
        <v>430</v>
      </c>
      <c r="F1003" s="366">
        <v>0</v>
      </c>
      <c r="G1003" s="92">
        <v>0</v>
      </c>
      <c r="H1003" s="92">
        <v>0</v>
      </c>
      <c r="I1003" s="91"/>
      <c r="J1003" s="92">
        <v>326</v>
      </c>
      <c r="K1003" s="366">
        <v>1</v>
      </c>
      <c r="L1003" s="92">
        <v>0</v>
      </c>
      <c r="M1003" s="92">
        <v>1</v>
      </c>
      <c r="N1003" s="91"/>
      <c r="O1003" s="92">
        <v>302</v>
      </c>
      <c r="P1003" s="92">
        <v>0</v>
      </c>
      <c r="Q1003" s="91"/>
      <c r="R1003" s="92">
        <v>664</v>
      </c>
      <c r="S1003" s="92">
        <v>28</v>
      </c>
      <c r="T1003" s="91">
        <v>1</v>
      </c>
      <c r="U1003" s="92">
        <v>1722</v>
      </c>
      <c r="V1003" s="92">
        <v>29</v>
      </c>
    </row>
    <row r="1004" spans="1:22">
      <c r="A1004" s="93" t="s">
        <v>1021</v>
      </c>
      <c r="B1004" s="17" t="str">
        <f>VLOOKUP(A1004,'Planning Periods'!$E$2:$N$540,10,FALSE)</f>
        <v>04/30/2021 - 04/30/2029</v>
      </c>
      <c r="C1004" s="92">
        <v>2016</v>
      </c>
      <c r="D1004" s="92" t="str">
        <f t="shared" si="14"/>
        <v>La Mesa 2016</v>
      </c>
      <c r="E1004" s="92">
        <v>430</v>
      </c>
      <c r="F1004" s="366">
        <v>0</v>
      </c>
      <c r="G1004" s="92">
        <v>0</v>
      </c>
      <c r="H1004" s="92">
        <v>0</v>
      </c>
      <c r="I1004" s="91"/>
      <c r="J1004" s="92">
        <v>326</v>
      </c>
      <c r="K1004" s="366">
        <v>0</v>
      </c>
      <c r="L1004" s="92">
        <v>0</v>
      </c>
      <c r="M1004" s="92">
        <v>0</v>
      </c>
      <c r="N1004" s="91"/>
      <c r="O1004" s="92">
        <v>302</v>
      </c>
      <c r="P1004" s="92">
        <v>0</v>
      </c>
      <c r="Q1004" s="91"/>
      <c r="R1004" s="92">
        <v>664</v>
      </c>
      <c r="S1004" s="92">
        <v>106</v>
      </c>
      <c r="T1004" s="91">
        <v>0</v>
      </c>
      <c r="U1004" s="92">
        <v>1722</v>
      </c>
      <c r="V1004" s="92">
        <v>106</v>
      </c>
    </row>
    <row r="1005" spans="1:22">
      <c r="A1005" s="93" t="s">
        <v>1021</v>
      </c>
      <c r="B1005" s="17" t="str">
        <f>VLOOKUP(A1005,'Planning Periods'!$E$2:$N$540,10,FALSE)</f>
        <v>04/30/2021 - 04/30/2029</v>
      </c>
      <c r="C1005" s="92">
        <v>2017</v>
      </c>
      <c r="D1005" s="92" t="str">
        <f t="shared" si="14"/>
        <v>La Mesa 2017</v>
      </c>
      <c r="E1005" s="92">
        <v>430</v>
      </c>
      <c r="F1005" s="366">
        <v>0</v>
      </c>
      <c r="G1005" s="92">
        <v>0</v>
      </c>
      <c r="H1005" s="92">
        <v>0</v>
      </c>
      <c r="I1005" s="91"/>
      <c r="J1005" s="92">
        <v>326</v>
      </c>
      <c r="K1005" s="366">
        <v>7</v>
      </c>
      <c r="L1005" s="92">
        <v>0</v>
      </c>
      <c r="M1005" s="92">
        <v>7</v>
      </c>
      <c r="N1005" s="91"/>
      <c r="O1005" s="92">
        <v>302</v>
      </c>
      <c r="P1005" s="92">
        <v>0</v>
      </c>
      <c r="Q1005" s="91"/>
      <c r="R1005" s="92">
        <v>664</v>
      </c>
      <c r="S1005" s="92">
        <v>24</v>
      </c>
      <c r="T1005" s="91">
        <v>7</v>
      </c>
      <c r="U1005" s="92">
        <v>1722</v>
      </c>
      <c r="V1005" s="92">
        <v>31</v>
      </c>
    </row>
    <row r="1006" spans="1:22">
      <c r="A1006" s="93" t="s">
        <v>1019</v>
      </c>
      <c r="B1006" s="17"/>
      <c r="C1006" s="92">
        <v>2013</v>
      </c>
      <c r="D1006" s="92" t="str">
        <f t="shared" si="14"/>
        <v>La Mirada 2013</v>
      </c>
      <c r="E1006" s="92" t="s">
        <v>1308</v>
      </c>
      <c r="F1006" s="366" t="s">
        <v>1308</v>
      </c>
      <c r="G1006" s="92" t="s">
        <v>1308</v>
      </c>
      <c r="H1006" s="92" t="s">
        <v>1308</v>
      </c>
      <c r="I1006" s="91"/>
      <c r="J1006" s="92" t="s">
        <v>1308</v>
      </c>
      <c r="K1006" s="366" t="s">
        <v>1308</v>
      </c>
      <c r="L1006" s="92" t="s">
        <v>1308</v>
      </c>
      <c r="M1006" s="92" t="s">
        <v>1308</v>
      </c>
      <c r="N1006" s="91"/>
      <c r="O1006" s="92" t="s">
        <v>1308</v>
      </c>
      <c r="P1006" s="92" t="s">
        <v>1308</v>
      </c>
      <c r="Q1006" s="91"/>
      <c r="R1006" s="92" t="s">
        <v>1308</v>
      </c>
      <c r="S1006" s="92" t="s">
        <v>1308</v>
      </c>
      <c r="T1006" s="91" t="s">
        <v>1308</v>
      </c>
      <c r="U1006" s="92" t="s">
        <v>1308</v>
      </c>
      <c r="V1006" s="92" t="s">
        <v>1308</v>
      </c>
    </row>
    <row r="1007" spans="1:22">
      <c r="A1007" s="93" t="s">
        <v>1019</v>
      </c>
      <c r="B1007" s="17" t="str">
        <f>VLOOKUP(A1007,'Planning Periods'!$E$2:$N$540,10,FALSE)</f>
        <v>10/15/2021 - 10/15/2029</v>
      </c>
      <c r="C1007" s="92">
        <v>2014</v>
      </c>
      <c r="D1007" s="92" t="str">
        <f t="shared" si="14"/>
        <v>La Mirada 2014</v>
      </c>
      <c r="E1007" s="92" t="s">
        <v>1308</v>
      </c>
      <c r="F1007" s="366" t="s">
        <v>1308</v>
      </c>
      <c r="G1007" s="92" t="s">
        <v>1308</v>
      </c>
      <c r="H1007" s="92" t="s">
        <v>1308</v>
      </c>
      <c r="I1007" s="91"/>
      <c r="J1007" s="92" t="s">
        <v>1308</v>
      </c>
      <c r="K1007" s="366" t="s">
        <v>1308</v>
      </c>
      <c r="L1007" s="92" t="s">
        <v>1308</v>
      </c>
      <c r="M1007" s="92" t="s">
        <v>1308</v>
      </c>
      <c r="N1007" s="91"/>
      <c r="O1007" s="92" t="s">
        <v>1308</v>
      </c>
      <c r="P1007" s="92" t="s">
        <v>1308</v>
      </c>
      <c r="Q1007" s="91"/>
      <c r="R1007" s="92" t="s">
        <v>1308</v>
      </c>
      <c r="S1007" s="92" t="s">
        <v>1308</v>
      </c>
      <c r="T1007" s="91" t="s">
        <v>1308</v>
      </c>
      <c r="U1007" s="92" t="s">
        <v>1308</v>
      </c>
      <c r="V1007" s="92" t="s">
        <v>1308</v>
      </c>
    </row>
    <row r="1008" spans="1:22">
      <c r="A1008" s="93" t="s">
        <v>1019</v>
      </c>
      <c r="B1008" s="17" t="str">
        <f>VLOOKUP(A1008,'Planning Periods'!$E$2:$N$540,10,FALSE)</f>
        <v>10/15/2021 - 10/15/2029</v>
      </c>
      <c r="C1008" s="92">
        <v>2015</v>
      </c>
      <c r="D1008" s="92" t="str">
        <f t="shared" si="14"/>
        <v>La Mirada 2015</v>
      </c>
      <c r="E1008" s="92" t="s">
        <v>1308</v>
      </c>
      <c r="F1008" s="366" t="s">
        <v>1308</v>
      </c>
      <c r="G1008" s="92" t="s">
        <v>1308</v>
      </c>
      <c r="H1008" s="92" t="s">
        <v>1308</v>
      </c>
      <c r="I1008" s="91"/>
      <c r="J1008" s="92" t="s">
        <v>1308</v>
      </c>
      <c r="K1008" s="366" t="s">
        <v>1308</v>
      </c>
      <c r="L1008" s="92" t="s">
        <v>1308</v>
      </c>
      <c r="M1008" s="92" t="s">
        <v>1308</v>
      </c>
      <c r="N1008" s="91"/>
      <c r="O1008" s="92" t="s">
        <v>1308</v>
      </c>
      <c r="P1008" s="92" t="s">
        <v>1308</v>
      </c>
      <c r="Q1008" s="91"/>
      <c r="R1008" s="92" t="s">
        <v>1308</v>
      </c>
      <c r="S1008" s="92" t="s">
        <v>1308</v>
      </c>
      <c r="T1008" s="91" t="s">
        <v>1308</v>
      </c>
      <c r="U1008" s="92" t="s">
        <v>1308</v>
      </c>
      <c r="V1008" s="92" t="s">
        <v>1308</v>
      </c>
    </row>
    <row r="1009" spans="1:22">
      <c r="A1009" s="93" t="s">
        <v>1019</v>
      </c>
      <c r="B1009" s="17" t="str">
        <f>VLOOKUP(A1009,'Planning Periods'!$E$2:$N$540,10,FALSE)</f>
        <v>10/15/2021 - 10/15/2029</v>
      </c>
      <c r="C1009" s="92">
        <v>2016</v>
      </c>
      <c r="D1009" s="92" t="str">
        <f t="shared" si="14"/>
        <v>La Mirada 2016</v>
      </c>
      <c r="E1009" s="92" t="s">
        <v>1308</v>
      </c>
      <c r="F1009" s="366" t="s">
        <v>1308</v>
      </c>
      <c r="G1009" s="92" t="s">
        <v>1308</v>
      </c>
      <c r="H1009" s="92" t="s">
        <v>1308</v>
      </c>
      <c r="I1009" s="91"/>
      <c r="J1009" s="92" t="s">
        <v>1308</v>
      </c>
      <c r="K1009" s="366" t="s">
        <v>1308</v>
      </c>
      <c r="L1009" s="92" t="s">
        <v>1308</v>
      </c>
      <c r="M1009" s="92" t="s">
        <v>1308</v>
      </c>
      <c r="N1009" s="91"/>
      <c r="O1009" s="92" t="s">
        <v>1308</v>
      </c>
      <c r="P1009" s="92" t="s">
        <v>1308</v>
      </c>
      <c r="Q1009" s="91"/>
      <c r="R1009" s="92" t="s">
        <v>1308</v>
      </c>
      <c r="S1009" s="92" t="s">
        <v>1308</v>
      </c>
      <c r="T1009" s="91" t="s">
        <v>1308</v>
      </c>
      <c r="U1009" s="92" t="s">
        <v>1308</v>
      </c>
      <c r="V1009" s="92" t="s">
        <v>1308</v>
      </c>
    </row>
    <row r="1010" spans="1:22">
      <c r="A1010" s="93" t="s">
        <v>1019</v>
      </c>
      <c r="B1010" s="17" t="str">
        <f>VLOOKUP(A1010,'Planning Periods'!$E$2:$N$540,10,FALSE)</f>
        <v>10/15/2021 - 10/15/2029</v>
      </c>
      <c r="C1010" s="92">
        <v>2017</v>
      </c>
      <c r="D1010" s="92" t="str">
        <f t="shared" si="14"/>
        <v>La Mirada 2017</v>
      </c>
      <c r="E1010" s="92">
        <v>62</v>
      </c>
      <c r="F1010" s="366">
        <v>0</v>
      </c>
      <c r="G1010" s="92">
        <v>0</v>
      </c>
      <c r="H1010" s="92">
        <v>0</v>
      </c>
      <c r="I1010" s="91"/>
      <c r="J1010" s="92">
        <v>37</v>
      </c>
      <c r="K1010" s="366">
        <v>0</v>
      </c>
      <c r="L1010" s="92">
        <v>0</v>
      </c>
      <c r="M1010" s="92">
        <v>0</v>
      </c>
      <c r="N1010" s="91"/>
      <c r="O1010" s="92">
        <v>40</v>
      </c>
      <c r="P1010" s="92">
        <v>1</v>
      </c>
      <c r="Q1010" s="91"/>
      <c r="R1010" s="92">
        <v>96</v>
      </c>
      <c r="S1010" s="92">
        <v>31</v>
      </c>
      <c r="T1010" s="91">
        <v>0</v>
      </c>
      <c r="U1010" s="92">
        <v>235</v>
      </c>
      <c r="V1010" s="92">
        <v>32</v>
      </c>
    </row>
    <row r="1011" spans="1:22">
      <c r="A1011" s="93" t="s">
        <v>925</v>
      </c>
      <c r="B1011" s="17"/>
      <c r="C1011" s="92">
        <v>2013</v>
      </c>
      <c r="D1011" s="92" t="str">
        <f t="shared" si="14"/>
        <v>La Palma 2013</v>
      </c>
      <c r="E1011" s="92" t="s">
        <v>1308</v>
      </c>
      <c r="F1011" s="366" t="s">
        <v>1308</v>
      </c>
      <c r="G1011" s="92" t="s">
        <v>1308</v>
      </c>
      <c r="H1011" s="92" t="s">
        <v>1308</v>
      </c>
      <c r="I1011" s="91"/>
      <c r="J1011" s="92" t="s">
        <v>1308</v>
      </c>
      <c r="K1011" s="366" t="s">
        <v>1308</v>
      </c>
      <c r="L1011" s="92" t="s">
        <v>1308</v>
      </c>
      <c r="M1011" s="92" t="s">
        <v>1308</v>
      </c>
      <c r="N1011" s="91"/>
      <c r="O1011" s="92" t="s">
        <v>1308</v>
      </c>
      <c r="P1011" s="92" t="s">
        <v>1308</v>
      </c>
      <c r="Q1011" s="91"/>
      <c r="R1011" s="92" t="s">
        <v>1308</v>
      </c>
      <c r="S1011" s="92" t="s">
        <v>1308</v>
      </c>
      <c r="T1011" s="91" t="s">
        <v>1308</v>
      </c>
      <c r="U1011" s="92" t="s">
        <v>1308</v>
      </c>
      <c r="V1011" s="92" t="s">
        <v>1308</v>
      </c>
    </row>
    <row r="1012" spans="1:22">
      <c r="A1012" s="93" t="s">
        <v>925</v>
      </c>
      <c r="B1012" s="17" t="str">
        <f>VLOOKUP(A1012,'Planning Periods'!$E$2:$N$540,10,FALSE)</f>
        <v>10/15/2021 - 10/15/2029</v>
      </c>
      <c r="C1012" s="92">
        <v>2014</v>
      </c>
      <c r="D1012" s="92" t="str">
        <f t="shared" si="14"/>
        <v>La Palma 2014</v>
      </c>
      <c r="E1012" s="92">
        <v>2</v>
      </c>
      <c r="F1012" s="366">
        <v>0</v>
      </c>
      <c r="G1012" s="92">
        <v>0</v>
      </c>
      <c r="H1012" s="92">
        <v>0</v>
      </c>
      <c r="I1012" s="91"/>
      <c r="J1012" s="92">
        <v>2</v>
      </c>
      <c r="K1012" s="366">
        <v>0</v>
      </c>
      <c r="L1012" s="92">
        <v>0</v>
      </c>
      <c r="M1012" s="92">
        <v>0</v>
      </c>
      <c r="N1012" s="91"/>
      <c r="O1012" s="92">
        <v>2</v>
      </c>
      <c r="P1012" s="92">
        <v>0</v>
      </c>
      <c r="Q1012" s="91"/>
      <c r="R1012" s="92">
        <v>3</v>
      </c>
      <c r="S1012" s="92">
        <v>0</v>
      </c>
      <c r="T1012" s="91">
        <v>0</v>
      </c>
      <c r="U1012" s="92">
        <v>9</v>
      </c>
      <c r="V1012" s="92">
        <v>0</v>
      </c>
    </row>
    <row r="1013" spans="1:22">
      <c r="A1013" s="93" t="s">
        <v>925</v>
      </c>
      <c r="B1013" s="17" t="str">
        <f>VLOOKUP(A1013,'Planning Periods'!$E$2:$N$540,10,FALSE)</f>
        <v>10/15/2021 - 10/15/2029</v>
      </c>
      <c r="C1013" s="92">
        <v>2015</v>
      </c>
      <c r="D1013" s="92" t="str">
        <f t="shared" si="14"/>
        <v>La Palma 2015</v>
      </c>
      <c r="E1013" s="92">
        <v>2</v>
      </c>
      <c r="F1013" s="366">
        <v>0</v>
      </c>
      <c r="G1013" s="92">
        <v>0</v>
      </c>
      <c r="H1013" s="92">
        <v>0</v>
      </c>
      <c r="I1013" s="91"/>
      <c r="J1013" s="92">
        <v>2</v>
      </c>
      <c r="K1013" s="366">
        <v>0</v>
      </c>
      <c r="L1013" s="92">
        <v>0</v>
      </c>
      <c r="M1013" s="92">
        <v>0</v>
      </c>
      <c r="N1013" s="91"/>
      <c r="O1013" s="92">
        <v>2</v>
      </c>
      <c r="P1013" s="92">
        <v>0</v>
      </c>
      <c r="Q1013" s="91"/>
      <c r="R1013" s="92">
        <v>3</v>
      </c>
      <c r="S1013" s="92">
        <v>0</v>
      </c>
      <c r="T1013" s="91">
        <v>0</v>
      </c>
      <c r="U1013" s="92">
        <v>9</v>
      </c>
      <c r="V1013" s="92">
        <v>0</v>
      </c>
    </row>
    <row r="1014" spans="1:22">
      <c r="A1014" s="93" t="s">
        <v>925</v>
      </c>
      <c r="B1014" s="17" t="str">
        <f>VLOOKUP(A1014,'Planning Periods'!$E$2:$N$540,10,FALSE)</f>
        <v>10/15/2021 - 10/15/2029</v>
      </c>
      <c r="C1014" s="92">
        <v>2016</v>
      </c>
      <c r="D1014" s="92" t="str">
        <f t="shared" si="14"/>
        <v>La Palma 2016</v>
      </c>
      <c r="E1014" s="92">
        <v>2</v>
      </c>
      <c r="F1014" s="366">
        <v>0</v>
      </c>
      <c r="G1014" s="92">
        <v>0</v>
      </c>
      <c r="H1014" s="92">
        <v>0</v>
      </c>
      <c r="I1014" s="91"/>
      <c r="J1014" s="92">
        <v>2</v>
      </c>
      <c r="K1014" s="366">
        <v>0</v>
      </c>
      <c r="L1014" s="92">
        <v>0</v>
      </c>
      <c r="M1014" s="92">
        <v>0</v>
      </c>
      <c r="N1014" s="91"/>
      <c r="O1014" s="92">
        <v>2</v>
      </c>
      <c r="P1014" s="92">
        <v>0</v>
      </c>
      <c r="Q1014" s="91"/>
      <c r="R1014" s="92">
        <v>3</v>
      </c>
      <c r="S1014" s="92">
        <v>0</v>
      </c>
      <c r="T1014" s="91">
        <v>0</v>
      </c>
      <c r="U1014" s="92">
        <v>9</v>
      </c>
      <c r="V1014" s="92">
        <v>0</v>
      </c>
    </row>
    <row r="1015" spans="1:22">
      <c r="A1015" s="93" t="s">
        <v>925</v>
      </c>
      <c r="B1015" s="17" t="str">
        <f>VLOOKUP(A1015,'Planning Periods'!$E$2:$N$540,10,FALSE)</f>
        <v>10/15/2021 - 10/15/2029</v>
      </c>
      <c r="C1015" s="92">
        <v>2017</v>
      </c>
      <c r="D1015" s="92" t="str">
        <f t="shared" ref="D1015:D1089" si="15">CONCATENATE(A1015," ",C1015)</f>
        <v>La Palma 2017</v>
      </c>
      <c r="E1015" s="92">
        <v>2</v>
      </c>
      <c r="F1015" s="366">
        <v>0</v>
      </c>
      <c r="G1015" s="92">
        <v>0</v>
      </c>
      <c r="H1015" s="92">
        <v>0</v>
      </c>
      <c r="I1015" s="91"/>
      <c r="J1015" s="92">
        <v>2</v>
      </c>
      <c r="K1015" s="366">
        <v>0</v>
      </c>
      <c r="L1015" s="92">
        <v>0</v>
      </c>
      <c r="M1015" s="92">
        <v>0</v>
      </c>
      <c r="N1015" s="91"/>
      <c r="O1015" s="92">
        <v>2</v>
      </c>
      <c r="P1015" s="92">
        <v>0</v>
      </c>
      <c r="Q1015" s="91"/>
      <c r="R1015" s="92">
        <v>3</v>
      </c>
      <c r="S1015" s="92">
        <v>10</v>
      </c>
      <c r="T1015" s="91">
        <v>0</v>
      </c>
      <c r="U1015" s="92">
        <v>9</v>
      </c>
      <c r="V1015" s="92">
        <v>10</v>
      </c>
    </row>
    <row r="1016" spans="1:22">
      <c r="A1016" t="s">
        <v>1023</v>
      </c>
      <c r="B1016" s="17"/>
      <c r="C1016" s="92">
        <v>2013</v>
      </c>
      <c r="D1016" s="92" t="str">
        <f t="shared" si="14"/>
        <v>La Puente 2013</v>
      </c>
      <c r="E1016" s="92" t="s">
        <v>1308</v>
      </c>
      <c r="F1016" s="366" t="s">
        <v>1308</v>
      </c>
      <c r="G1016" s="92" t="s">
        <v>1308</v>
      </c>
      <c r="H1016" s="92" t="s">
        <v>1308</v>
      </c>
      <c r="I1016" s="91"/>
      <c r="J1016" s="92" t="s">
        <v>1308</v>
      </c>
      <c r="K1016" s="366" t="s">
        <v>1308</v>
      </c>
      <c r="L1016" s="92" t="s">
        <v>1308</v>
      </c>
      <c r="M1016" s="92" t="s">
        <v>1308</v>
      </c>
      <c r="N1016" s="91"/>
      <c r="O1016" s="92" t="s">
        <v>1308</v>
      </c>
      <c r="P1016" s="92" t="s">
        <v>1308</v>
      </c>
      <c r="Q1016" s="91"/>
      <c r="R1016" s="92" t="s">
        <v>1308</v>
      </c>
      <c r="S1016" s="92" t="s">
        <v>1308</v>
      </c>
      <c r="T1016" s="91" t="s">
        <v>1308</v>
      </c>
      <c r="U1016" s="92" t="s">
        <v>1308</v>
      </c>
      <c r="V1016" s="92" t="s">
        <v>1308</v>
      </c>
    </row>
    <row r="1017" spans="1:22">
      <c r="A1017" t="s">
        <v>1023</v>
      </c>
      <c r="B1017" s="17" t="str">
        <f>VLOOKUP(A1017,'Planning Periods'!$E$2:$N$540,10,FALSE)</f>
        <v>10/15/2021 - 10/15/2029</v>
      </c>
      <c r="C1017" s="92">
        <v>2014</v>
      </c>
      <c r="D1017" s="92" t="str">
        <f>CONCATENATE(A1017," ",C1017)</f>
        <v>La Puente 2014</v>
      </c>
      <c r="E1017" s="366" t="s">
        <v>1308</v>
      </c>
      <c r="F1017" s="366" t="s">
        <v>1308</v>
      </c>
      <c r="G1017" s="366" t="s">
        <v>1308</v>
      </c>
      <c r="H1017" s="366" t="s">
        <v>1308</v>
      </c>
      <c r="I1017" s="366">
        <v>0</v>
      </c>
      <c r="J1017" s="366" t="s">
        <v>1308</v>
      </c>
      <c r="K1017" s="366" t="s">
        <v>1308</v>
      </c>
      <c r="L1017" s="366" t="s">
        <v>1308</v>
      </c>
      <c r="M1017" s="366" t="s">
        <v>1308</v>
      </c>
      <c r="N1017" s="366">
        <v>0</v>
      </c>
      <c r="O1017" s="366" t="s">
        <v>1308</v>
      </c>
      <c r="P1017" s="366" t="s">
        <v>1308</v>
      </c>
      <c r="Q1017" s="366"/>
      <c r="R1017" s="366" t="s">
        <v>1308</v>
      </c>
      <c r="S1017" s="366" t="s">
        <v>1308</v>
      </c>
      <c r="T1017" s="366" t="s">
        <v>1308</v>
      </c>
      <c r="U1017" s="366" t="s">
        <v>1308</v>
      </c>
      <c r="V1017" s="366" t="s">
        <v>1308</v>
      </c>
    </row>
    <row r="1018" spans="1:22">
      <c r="A1018" t="s">
        <v>1023</v>
      </c>
      <c r="B1018" s="17" t="str">
        <f>VLOOKUP(A1018,'Planning Periods'!$E$2:$N$540,10,FALSE)</f>
        <v>10/15/2021 - 10/15/2029</v>
      </c>
      <c r="C1018" s="92">
        <v>2015</v>
      </c>
      <c r="D1018" s="92" t="str">
        <f t="shared" si="15"/>
        <v>La Puente 2015</v>
      </c>
      <c r="E1018" t="s">
        <v>1308</v>
      </c>
      <c r="F1018" t="s">
        <v>1308</v>
      </c>
      <c r="G1018" t="s">
        <v>1308</v>
      </c>
      <c r="H1018" t="s">
        <v>1308</v>
      </c>
      <c r="J1018" t="s">
        <v>1308</v>
      </c>
      <c r="K1018" t="s">
        <v>1308</v>
      </c>
      <c r="L1018" t="s">
        <v>1308</v>
      </c>
      <c r="M1018" t="s">
        <v>1308</v>
      </c>
      <c r="O1018" t="s">
        <v>1308</v>
      </c>
      <c r="P1018" t="s">
        <v>1308</v>
      </c>
      <c r="R1018" t="s">
        <v>1308</v>
      </c>
      <c r="S1018" t="s">
        <v>1308</v>
      </c>
      <c r="T1018" t="s">
        <v>1308</v>
      </c>
      <c r="U1018" t="s">
        <v>1308</v>
      </c>
      <c r="V1018" t="s">
        <v>1308</v>
      </c>
    </row>
    <row r="1019" spans="1:22">
      <c r="A1019" t="s">
        <v>1023</v>
      </c>
      <c r="B1019" s="17" t="str">
        <f>VLOOKUP(A1019,'Planning Periods'!$E$2:$N$540,10,FALSE)</f>
        <v>10/15/2021 - 10/15/2029</v>
      </c>
      <c r="C1019" s="92">
        <v>2016</v>
      </c>
      <c r="D1019" s="92" t="str">
        <f t="shared" si="15"/>
        <v>La Puente 2016</v>
      </c>
      <c r="E1019" t="s">
        <v>1308</v>
      </c>
      <c r="F1019" t="s">
        <v>1308</v>
      </c>
      <c r="G1019" t="s">
        <v>1308</v>
      </c>
      <c r="H1019" t="s">
        <v>1308</v>
      </c>
      <c r="J1019" t="s">
        <v>1308</v>
      </c>
      <c r="K1019" t="s">
        <v>1308</v>
      </c>
      <c r="L1019" t="s">
        <v>1308</v>
      </c>
      <c r="M1019" t="s">
        <v>1308</v>
      </c>
      <c r="O1019" t="s">
        <v>1308</v>
      </c>
      <c r="P1019" t="s">
        <v>1308</v>
      </c>
      <c r="R1019" t="s">
        <v>1308</v>
      </c>
      <c r="S1019" t="s">
        <v>1308</v>
      </c>
      <c r="T1019" t="s">
        <v>1308</v>
      </c>
      <c r="U1019" t="s">
        <v>1308</v>
      </c>
      <c r="V1019" t="s">
        <v>1308</v>
      </c>
    </row>
    <row r="1020" spans="1:22">
      <c r="A1020" t="s">
        <v>1023</v>
      </c>
      <c r="B1020" s="17" t="str">
        <f>VLOOKUP(A1020,'Planning Periods'!$E$2:$N$540,10,FALSE)</f>
        <v>10/15/2021 - 10/15/2029</v>
      </c>
      <c r="C1020" s="92">
        <v>2017</v>
      </c>
      <c r="D1020" s="92" t="str">
        <f t="shared" si="15"/>
        <v>La Puente 2017</v>
      </c>
      <c r="E1020" t="s">
        <v>1308</v>
      </c>
      <c r="F1020" t="s">
        <v>1308</v>
      </c>
      <c r="G1020" t="s">
        <v>1308</v>
      </c>
      <c r="H1020" t="s">
        <v>1308</v>
      </c>
      <c r="J1020" t="s">
        <v>1308</v>
      </c>
      <c r="K1020" t="s">
        <v>1308</v>
      </c>
      <c r="L1020" t="s">
        <v>1308</v>
      </c>
      <c r="M1020" t="s">
        <v>1308</v>
      </c>
      <c r="O1020" t="s">
        <v>1308</v>
      </c>
      <c r="P1020" t="s">
        <v>1308</v>
      </c>
      <c r="R1020" t="s">
        <v>1308</v>
      </c>
      <c r="S1020" t="s">
        <v>1308</v>
      </c>
      <c r="T1020" t="s">
        <v>1308</v>
      </c>
      <c r="U1020" t="s">
        <v>1308</v>
      </c>
      <c r="V1020" t="s">
        <v>1308</v>
      </c>
    </row>
    <row r="1021" spans="1:22">
      <c r="A1021" s="93" t="s">
        <v>1044</v>
      </c>
      <c r="B1021" s="17"/>
      <c r="C1021" s="92">
        <v>2013</v>
      </c>
      <c r="D1021" s="92" t="str">
        <f t="shared" si="15"/>
        <v>La Quinta 2013</v>
      </c>
      <c r="E1021" t="s">
        <v>1308</v>
      </c>
      <c r="F1021" t="s">
        <v>1308</v>
      </c>
      <c r="G1021" t="s">
        <v>1308</v>
      </c>
      <c r="H1021" t="s">
        <v>1308</v>
      </c>
      <c r="J1021" t="s">
        <v>1308</v>
      </c>
      <c r="K1021" t="s">
        <v>1308</v>
      </c>
      <c r="L1021" t="s">
        <v>1308</v>
      </c>
      <c r="M1021" t="s">
        <v>1308</v>
      </c>
      <c r="O1021" t="s">
        <v>1308</v>
      </c>
      <c r="P1021" t="s">
        <v>1308</v>
      </c>
      <c r="R1021" t="s">
        <v>1308</v>
      </c>
      <c r="S1021" t="s">
        <v>1308</v>
      </c>
      <c r="T1021" t="s">
        <v>1308</v>
      </c>
      <c r="U1021" t="s">
        <v>1308</v>
      </c>
      <c r="V1021" t="s">
        <v>1308</v>
      </c>
    </row>
    <row r="1022" spans="1:22">
      <c r="A1022" s="93" t="s">
        <v>1044</v>
      </c>
      <c r="B1022" s="17" t="str">
        <f>VLOOKUP(A1022,'Planning Periods'!$E$2:$N$540,10,FALSE)</f>
        <v>10/15/2021 - 10/15/2029</v>
      </c>
      <c r="C1022" s="92">
        <v>2014</v>
      </c>
      <c r="D1022" s="92" t="str">
        <f t="shared" si="15"/>
        <v>La Quinta 2014</v>
      </c>
      <c r="E1022" s="92" t="s">
        <v>1308</v>
      </c>
      <c r="F1022" s="366" t="s">
        <v>1308</v>
      </c>
      <c r="G1022" s="92" t="s">
        <v>1308</v>
      </c>
      <c r="H1022" s="92" t="s">
        <v>1308</v>
      </c>
      <c r="I1022" s="91"/>
      <c r="J1022" s="92" t="s">
        <v>1308</v>
      </c>
      <c r="K1022" s="366" t="s">
        <v>1308</v>
      </c>
      <c r="L1022" s="92" t="s">
        <v>1308</v>
      </c>
      <c r="M1022" s="92" t="s">
        <v>1308</v>
      </c>
      <c r="N1022" s="91"/>
      <c r="O1022" s="92" t="s">
        <v>1308</v>
      </c>
      <c r="P1022" s="92" t="s">
        <v>1308</v>
      </c>
      <c r="Q1022" s="91"/>
      <c r="R1022" s="92" t="s">
        <v>1308</v>
      </c>
      <c r="S1022" s="92" t="s">
        <v>1308</v>
      </c>
      <c r="T1022" s="91" t="s">
        <v>1308</v>
      </c>
      <c r="U1022" s="92" t="s">
        <v>1308</v>
      </c>
      <c r="V1022" s="92" t="s">
        <v>1308</v>
      </c>
    </row>
    <row r="1023" spans="1:22">
      <c r="A1023" s="93" t="s">
        <v>1044</v>
      </c>
      <c r="B1023" s="17" t="str">
        <f>VLOOKUP(A1023,'Planning Periods'!$E$2:$N$540,10,FALSE)</f>
        <v>10/15/2021 - 10/15/2029</v>
      </c>
      <c r="C1023" s="92">
        <v>2015</v>
      </c>
      <c r="D1023" s="92" t="str">
        <f t="shared" si="15"/>
        <v>La Quinta 2015</v>
      </c>
      <c r="E1023" s="92" t="s">
        <v>1308</v>
      </c>
      <c r="F1023" s="366" t="s">
        <v>1308</v>
      </c>
      <c r="G1023" s="92" t="s">
        <v>1308</v>
      </c>
      <c r="H1023" s="92" t="s">
        <v>1308</v>
      </c>
      <c r="I1023" s="91"/>
      <c r="J1023" s="92" t="s">
        <v>1308</v>
      </c>
      <c r="K1023" s="366" t="s">
        <v>1308</v>
      </c>
      <c r="L1023" s="92" t="s">
        <v>1308</v>
      </c>
      <c r="M1023" s="92" t="s">
        <v>1308</v>
      </c>
      <c r="N1023" s="91"/>
      <c r="O1023" s="92" t="s">
        <v>1308</v>
      </c>
      <c r="P1023" s="92" t="s">
        <v>1308</v>
      </c>
      <c r="Q1023" s="91"/>
      <c r="R1023" s="92" t="s">
        <v>1308</v>
      </c>
      <c r="S1023" s="92" t="s">
        <v>1308</v>
      </c>
      <c r="T1023" s="91" t="s">
        <v>1308</v>
      </c>
      <c r="U1023" s="92" t="s">
        <v>1308</v>
      </c>
      <c r="V1023" s="92" t="s">
        <v>1308</v>
      </c>
    </row>
    <row r="1024" spans="1:22">
      <c r="A1024" s="93" t="s">
        <v>1044</v>
      </c>
      <c r="B1024" s="17" t="str">
        <f>VLOOKUP(A1024,'Planning Periods'!$E$2:$N$540,10,FALSE)</f>
        <v>10/15/2021 - 10/15/2029</v>
      </c>
      <c r="C1024" s="92">
        <v>2016</v>
      </c>
      <c r="D1024" s="92" t="str">
        <f t="shared" si="15"/>
        <v>La Quinta 2016</v>
      </c>
      <c r="E1024" s="92" t="s">
        <v>1308</v>
      </c>
      <c r="F1024" s="366" t="s">
        <v>1308</v>
      </c>
      <c r="G1024" s="92" t="s">
        <v>1308</v>
      </c>
      <c r="H1024" s="92" t="s">
        <v>1308</v>
      </c>
      <c r="I1024" s="91"/>
      <c r="J1024" s="92" t="s">
        <v>1308</v>
      </c>
      <c r="K1024" s="366" t="s">
        <v>1308</v>
      </c>
      <c r="L1024" s="92" t="s">
        <v>1308</v>
      </c>
      <c r="M1024" s="92" t="s">
        <v>1308</v>
      </c>
      <c r="N1024" s="91"/>
      <c r="O1024" s="92" t="s">
        <v>1308</v>
      </c>
      <c r="P1024" s="92" t="s">
        <v>1308</v>
      </c>
      <c r="Q1024" s="91"/>
      <c r="R1024" s="92" t="s">
        <v>1308</v>
      </c>
      <c r="S1024" s="92" t="s">
        <v>1308</v>
      </c>
      <c r="T1024" s="91" t="s">
        <v>1308</v>
      </c>
      <c r="U1024" s="92" t="s">
        <v>1308</v>
      </c>
      <c r="V1024" s="92" t="s">
        <v>1308</v>
      </c>
    </row>
    <row r="1025" spans="1:22">
      <c r="A1025" s="93" t="s">
        <v>1044</v>
      </c>
      <c r="B1025" s="17" t="str">
        <f>VLOOKUP(A1025,'Planning Periods'!$E$2:$N$540,10,FALSE)</f>
        <v>10/15/2021 - 10/15/2029</v>
      </c>
      <c r="C1025" s="92">
        <v>2017</v>
      </c>
      <c r="D1025" s="92" t="str">
        <f t="shared" si="15"/>
        <v>La Quinta 2017</v>
      </c>
      <c r="E1025" s="92">
        <v>91</v>
      </c>
      <c r="F1025" s="366">
        <v>0</v>
      </c>
      <c r="G1025" s="92">
        <v>0</v>
      </c>
      <c r="H1025" s="92">
        <v>0</v>
      </c>
      <c r="I1025" s="91"/>
      <c r="J1025" s="92">
        <v>61</v>
      </c>
      <c r="K1025" s="366">
        <v>0</v>
      </c>
      <c r="L1025" s="92">
        <v>0</v>
      </c>
      <c r="M1025" s="92">
        <v>0</v>
      </c>
      <c r="N1025" s="91"/>
      <c r="O1025" s="92">
        <v>66</v>
      </c>
      <c r="P1025" s="92">
        <v>0</v>
      </c>
      <c r="Q1025" s="91"/>
      <c r="R1025" s="92">
        <v>146</v>
      </c>
      <c r="S1025" s="92">
        <v>102</v>
      </c>
      <c r="T1025" s="91">
        <v>0</v>
      </c>
      <c r="U1025" s="92">
        <v>364</v>
      </c>
      <c r="V1025" s="92">
        <v>102</v>
      </c>
    </row>
    <row r="1026" spans="1:22">
      <c r="A1026" s="93" t="s">
        <v>1042</v>
      </c>
      <c r="B1026" s="17"/>
      <c r="C1026" s="92">
        <v>2013</v>
      </c>
      <c r="D1026" s="92" t="str">
        <f t="shared" si="15"/>
        <v>La Verne 2013</v>
      </c>
      <c r="E1026" s="92">
        <v>147</v>
      </c>
      <c r="F1026" s="366">
        <v>0</v>
      </c>
      <c r="G1026" s="92">
        <v>0</v>
      </c>
      <c r="H1026" s="92">
        <v>0</v>
      </c>
      <c r="I1026" s="91"/>
      <c r="J1026" s="92">
        <v>88</v>
      </c>
      <c r="K1026" s="366">
        <v>2</v>
      </c>
      <c r="L1026" s="92">
        <v>1</v>
      </c>
      <c r="M1026" s="92">
        <v>1</v>
      </c>
      <c r="N1026" s="91"/>
      <c r="O1026" s="92">
        <v>94</v>
      </c>
      <c r="P1026" s="92">
        <v>26</v>
      </c>
      <c r="Q1026" s="91"/>
      <c r="R1026" s="92">
        <v>233</v>
      </c>
      <c r="S1026" s="92">
        <v>153</v>
      </c>
      <c r="T1026" s="91">
        <v>1</v>
      </c>
      <c r="U1026" s="92">
        <v>562</v>
      </c>
      <c r="V1026" s="92">
        <v>181</v>
      </c>
    </row>
    <row r="1027" spans="1:22">
      <c r="A1027" s="93" t="s">
        <v>1042</v>
      </c>
      <c r="B1027" s="17" t="str">
        <f>VLOOKUP(A1027,'Planning Periods'!$E$2:$N$540,10,FALSE)</f>
        <v>10/15/2021 - 10/15/2029</v>
      </c>
      <c r="C1027" s="92">
        <v>2014</v>
      </c>
      <c r="D1027" s="92" t="str">
        <f t="shared" si="15"/>
        <v>La Verne 2014</v>
      </c>
      <c r="E1027" s="92">
        <v>147</v>
      </c>
      <c r="F1027" s="366">
        <v>35</v>
      </c>
      <c r="G1027" s="92">
        <v>35</v>
      </c>
      <c r="H1027" s="92">
        <v>0</v>
      </c>
      <c r="I1027" s="91"/>
      <c r="J1027" s="92">
        <v>88</v>
      </c>
      <c r="K1027" s="366">
        <v>2</v>
      </c>
      <c r="L1027" s="92">
        <v>2</v>
      </c>
      <c r="M1027" s="92">
        <v>0</v>
      </c>
      <c r="N1027" s="91"/>
      <c r="O1027" s="92">
        <v>94</v>
      </c>
      <c r="P1027" s="92">
        <v>0</v>
      </c>
      <c r="Q1027" s="91"/>
      <c r="R1027" s="92">
        <v>233</v>
      </c>
      <c r="S1027" s="92">
        <v>78</v>
      </c>
      <c r="T1027" s="91">
        <v>0</v>
      </c>
      <c r="U1027" s="92">
        <v>562</v>
      </c>
      <c r="V1027" s="92">
        <v>115</v>
      </c>
    </row>
    <row r="1028" spans="1:22">
      <c r="A1028" s="93" t="s">
        <v>1042</v>
      </c>
      <c r="B1028" s="17" t="str">
        <f>VLOOKUP(A1028,'Planning Periods'!$E$2:$N$540,10,FALSE)</f>
        <v>10/15/2021 - 10/15/2029</v>
      </c>
      <c r="C1028" s="92">
        <v>2015</v>
      </c>
      <c r="D1028" s="92" t="str">
        <f t="shared" si="15"/>
        <v>La Verne 2015</v>
      </c>
      <c r="E1028" s="92">
        <v>147</v>
      </c>
      <c r="F1028" s="366">
        <v>0</v>
      </c>
      <c r="G1028" s="92">
        <v>0</v>
      </c>
      <c r="H1028" s="92">
        <v>0</v>
      </c>
      <c r="I1028" s="91"/>
      <c r="J1028" s="92">
        <v>88</v>
      </c>
      <c r="K1028" s="366">
        <v>1</v>
      </c>
      <c r="L1028" s="92">
        <v>0</v>
      </c>
      <c r="M1028" s="92">
        <v>1</v>
      </c>
      <c r="N1028" s="91"/>
      <c r="O1028" s="92">
        <v>94</v>
      </c>
      <c r="P1028" s="92">
        <v>0</v>
      </c>
      <c r="Q1028" s="91"/>
      <c r="R1028" s="92">
        <v>233</v>
      </c>
      <c r="S1028" s="92">
        <v>4</v>
      </c>
      <c r="T1028" s="91">
        <v>1</v>
      </c>
      <c r="U1028" s="92">
        <v>562</v>
      </c>
      <c r="V1028" s="92">
        <v>5</v>
      </c>
    </row>
    <row r="1029" spans="1:22">
      <c r="A1029" s="93" t="s">
        <v>1042</v>
      </c>
      <c r="B1029" s="17" t="str">
        <f>VLOOKUP(A1029,'Planning Periods'!$E$2:$N$540,10,FALSE)</f>
        <v>10/15/2021 - 10/15/2029</v>
      </c>
      <c r="C1029" s="92">
        <v>2016</v>
      </c>
      <c r="D1029" s="92" t="str">
        <f t="shared" si="15"/>
        <v>La Verne 2016</v>
      </c>
      <c r="E1029" s="92">
        <v>147</v>
      </c>
      <c r="F1029" s="366">
        <v>0</v>
      </c>
      <c r="G1029" s="92">
        <v>0</v>
      </c>
      <c r="H1029" s="92">
        <v>0</v>
      </c>
      <c r="I1029" s="91"/>
      <c r="J1029" s="92">
        <v>88</v>
      </c>
      <c r="K1029" s="366">
        <v>0</v>
      </c>
      <c r="L1029" s="92">
        <v>0</v>
      </c>
      <c r="M1029" s="92">
        <v>0</v>
      </c>
      <c r="N1029" s="91"/>
      <c r="O1029" s="92">
        <v>94</v>
      </c>
      <c r="P1029" s="92">
        <v>0</v>
      </c>
      <c r="Q1029" s="91"/>
      <c r="R1029" s="92">
        <v>233</v>
      </c>
      <c r="S1029" s="92">
        <v>10</v>
      </c>
      <c r="T1029" s="91">
        <v>0</v>
      </c>
      <c r="U1029" s="92">
        <v>562</v>
      </c>
      <c r="V1029" s="92">
        <v>10</v>
      </c>
    </row>
    <row r="1030" spans="1:22">
      <c r="A1030" s="93" t="s">
        <v>1042</v>
      </c>
      <c r="B1030" s="17" t="str">
        <f>VLOOKUP(A1030,'Planning Periods'!$E$2:$N$540,10,FALSE)</f>
        <v>10/15/2021 - 10/15/2029</v>
      </c>
      <c r="C1030" s="92">
        <v>2017</v>
      </c>
      <c r="D1030" s="92" t="str">
        <f t="shared" si="15"/>
        <v>La Verne 2017</v>
      </c>
      <c r="E1030" s="92">
        <v>147</v>
      </c>
      <c r="F1030" s="366">
        <v>1</v>
      </c>
      <c r="G1030" s="92">
        <v>1</v>
      </c>
      <c r="H1030" s="92">
        <v>0</v>
      </c>
      <c r="I1030" s="91"/>
      <c r="J1030" s="92">
        <v>88</v>
      </c>
      <c r="K1030" s="366">
        <v>0</v>
      </c>
      <c r="L1030" s="92">
        <v>0</v>
      </c>
      <c r="M1030" s="92">
        <v>0</v>
      </c>
      <c r="N1030" s="91"/>
      <c r="O1030" s="92">
        <v>94</v>
      </c>
      <c r="P1030" s="92">
        <v>0</v>
      </c>
      <c r="Q1030" s="91"/>
      <c r="R1030" s="92">
        <v>233</v>
      </c>
      <c r="S1030" s="92">
        <v>20</v>
      </c>
      <c r="T1030" s="91">
        <v>0</v>
      </c>
      <c r="U1030" s="92">
        <v>562</v>
      </c>
      <c r="V1030" s="92">
        <v>21</v>
      </c>
    </row>
    <row r="1031" spans="1:22">
      <c r="A1031" s="93" t="s">
        <v>1192</v>
      </c>
      <c r="B1031" s="17" t="str">
        <f>VLOOKUP(A1031,'Planning Periods'!$E$2:$N$540,10,FALSE)</f>
        <v>01/31/2023 - 01/31/2031</v>
      </c>
      <c r="C1031" s="92">
        <v>2014</v>
      </c>
      <c r="D1031" s="92" t="str">
        <f t="shared" si="15"/>
        <v>Lafayette 2014</v>
      </c>
      <c r="E1031" s="92">
        <v>138</v>
      </c>
      <c r="F1031" s="366">
        <v>0</v>
      </c>
      <c r="G1031" s="92">
        <v>0</v>
      </c>
      <c r="H1031" s="92">
        <v>0</v>
      </c>
      <c r="I1031" s="91"/>
      <c r="J1031" s="92">
        <v>78</v>
      </c>
      <c r="K1031" s="366">
        <v>0</v>
      </c>
      <c r="L1031" s="92">
        <v>0</v>
      </c>
      <c r="M1031" s="92">
        <v>0</v>
      </c>
      <c r="N1031" s="91"/>
      <c r="O1031" s="92">
        <v>85</v>
      </c>
      <c r="P1031" s="92">
        <v>21</v>
      </c>
      <c r="Q1031" s="91"/>
      <c r="R1031" s="92">
        <v>99</v>
      </c>
      <c r="S1031" s="92">
        <v>247</v>
      </c>
      <c r="T1031" s="91">
        <v>0</v>
      </c>
      <c r="U1031" s="92">
        <v>400</v>
      </c>
      <c r="V1031" s="92">
        <v>268</v>
      </c>
    </row>
    <row r="1032" spans="1:22">
      <c r="A1032" s="93" t="s">
        <v>1192</v>
      </c>
      <c r="B1032" s="17" t="str">
        <f>VLOOKUP(A1032,'Planning Periods'!$E$2:$N$540,10,FALSE)</f>
        <v>01/31/2023 - 01/31/2031</v>
      </c>
      <c r="C1032" s="92">
        <v>2015</v>
      </c>
      <c r="D1032" s="92" t="str">
        <f t="shared" si="15"/>
        <v>Lafayette 2015</v>
      </c>
      <c r="E1032" s="92">
        <v>138</v>
      </c>
      <c r="F1032" s="366">
        <v>0</v>
      </c>
      <c r="G1032" s="92">
        <v>0</v>
      </c>
      <c r="H1032" s="92">
        <v>0</v>
      </c>
      <c r="I1032" s="91"/>
      <c r="J1032" s="92">
        <v>78</v>
      </c>
      <c r="K1032" s="366">
        <v>0</v>
      </c>
      <c r="L1032" s="92">
        <v>0</v>
      </c>
      <c r="M1032" s="92">
        <v>0</v>
      </c>
      <c r="N1032" s="91"/>
      <c r="O1032" s="92">
        <v>85</v>
      </c>
      <c r="P1032" s="92">
        <v>3</v>
      </c>
      <c r="Q1032" s="91"/>
      <c r="R1032" s="92">
        <v>99</v>
      </c>
      <c r="S1032" s="92">
        <v>13</v>
      </c>
      <c r="T1032" s="91">
        <v>0</v>
      </c>
      <c r="U1032" s="92">
        <v>400</v>
      </c>
      <c r="V1032" s="92">
        <v>16</v>
      </c>
    </row>
    <row r="1033" spans="1:22">
      <c r="A1033" s="93" t="s">
        <v>1192</v>
      </c>
      <c r="B1033" s="17" t="str">
        <f>VLOOKUP(A1033,'Planning Periods'!$E$2:$N$540,10,FALSE)</f>
        <v>01/31/2023 - 01/31/2031</v>
      </c>
      <c r="C1033" s="92">
        <v>2016</v>
      </c>
      <c r="D1033" s="92" t="str">
        <f t="shared" si="15"/>
        <v>Lafayette 2016</v>
      </c>
      <c r="E1033" s="92">
        <v>138</v>
      </c>
      <c r="F1033" s="366">
        <v>2</v>
      </c>
      <c r="G1033" s="92">
        <v>2</v>
      </c>
      <c r="H1033" s="92">
        <v>0</v>
      </c>
      <c r="I1033" s="91"/>
      <c r="J1033" s="92">
        <v>78</v>
      </c>
      <c r="K1033" s="366">
        <v>2</v>
      </c>
      <c r="L1033" s="92">
        <v>2</v>
      </c>
      <c r="M1033" s="92">
        <v>0</v>
      </c>
      <c r="N1033" s="91"/>
      <c r="O1033" s="92">
        <v>85</v>
      </c>
      <c r="P1033" s="92">
        <v>10</v>
      </c>
      <c r="Q1033" s="91"/>
      <c r="R1033" s="92">
        <v>99</v>
      </c>
      <c r="S1033" s="92">
        <v>62</v>
      </c>
      <c r="T1033" s="91">
        <v>0</v>
      </c>
      <c r="U1033" s="92">
        <v>400</v>
      </c>
      <c r="V1033" s="92">
        <v>76</v>
      </c>
    </row>
    <row r="1034" spans="1:22">
      <c r="A1034" s="93" t="s">
        <v>1192</v>
      </c>
      <c r="B1034" s="17" t="str">
        <f>VLOOKUP(A1034,'Planning Periods'!$E$2:$N$540,10,FALSE)</f>
        <v>01/31/2023 - 01/31/2031</v>
      </c>
      <c r="C1034" s="92">
        <v>2017</v>
      </c>
      <c r="D1034" s="92" t="str">
        <f t="shared" si="15"/>
        <v>Lafayette 2017</v>
      </c>
      <c r="E1034" s="92">
        <v>138</v>
      </c>
      <c r="F1034" s="366">
        <v>0</v>
      </c>
      <c r="G1034" s="92">
        <v>0</v>
      </c>
      <c r="H1034" s="92">
        <v>0</v>
      </c>
      <c r="I1034" s="91"/>
      <c r="J1034" s="92">
        <v>78</v>
      </c>
      <c r="K1034" s="366">
        <v>1</v>
      </c>
      <c r="L1034" s="92">
        <v>1</v>
      </c>
      <c r="M1034" s="92">
        <v>0</v>
      </c>
      <c r="N1034" s="91"/>
      <c r="O1034" s="92">
        <v>85</v>
      </c>
      <c r="P1034" s="92">
        <v>9</v>
      </c>
      <c r="Q1034" s="91"/>
      <c r="R1034" s="92">
        <v>99</v>
      </c>
      <c r="S1034" s="92">
        <v>25</v>
      </c>
      <c r="T1034" s="91">
        <v>0</v>
      </c>
      <c r="U1034" s="92">
        <v>400</v>
      </c>
      <c r="V1034" s="92">
        <v>35</v>
      </c>
    </row>
    <row r="1035" spans="1:22">
      <c r="A1035" s="93" t="s">
        <v>1046</v>
      </c>
      <c r="B1035" s="17"/>
      <c r="C1035" s="92">
        <v>2013</v>
      </c>
      <c r="D1035" s="92" t="str">
        <f t="shared" si="15"/>
        <v>Laguna Beach 2013</v>
      </c>
      <c r="E1035" s="92">
        <v>1</v>
      </c>
      <c r="F1035" s="366">
        <v>0</v>
      </c>
      <c r="G1035" s="92">
        <v>0</v>
      </c>
      <c r="H1035" s="92">
        <v>0</v>
      </c>
      <c r="I1035" s="91"/>
      <c r="J1035" s="92">
        <v>1</v>
      </c>
      <c r="K1035" s="366">
        <v>0</v>
      </c>
      <c r="L1035" s="92">
        <v>0</v>
      </c>
      <c r="M1035" s="92">
        <v>0</v>
      </c>
      <c r="N1035" s="91"/>
      <c r="O1035" s="92">
        <v>0</v>
      </c>
      <c r="P1035" s="92">
        <v>1</v>
      </c>
      <c r="Q1035" s="91"/>
      <c r="R1035" s="92">
        <v>0</v>
      </c>
      <c r="S1035" s="92">
        <v>4</v>
      </c>
      <c r="T1035" s="91">
        <v>0</v>
      </c>
      <c r="U1035" s="92">
        <v>2</v>
      </c>
      <c r="V1035" s="92">
        <v>5</v>
      </c>
    </row>
    <row r="1036" spans="1:22">
      <c r="A1036" s="93" t="s">
        <v>1046</v>
      </c>
      <c r="B1036" s="17" t="str">
        <f>VLOOKUP(A1036,'Planning Periods'!$E$2:$N$540,10,FALSE)</f>
        <v>10/15/2021 - 10/15/2029</v>
      </c>
      <c r="C1036" s="92">
        <v>2014</v>
      </c>
      <c r="D1036" s="92" t="str">
        <f t="shared" si="15"/>
        <v>Laguna Beach 2014</v>
      </c>
      <c r="E1036" s="92">
        <v>1</v>
      </c>
      <c r="F1036" s="366">
        <v>0</v>
      </c>
      <c r="G1036" s="92">
        <v>0</v>
      </c>
      <c r="H1036" s="92">
        <v>0</v>
      </c>
      <c r="I1036" s="91"/>
      <c r="J1036" s="92">
        <v>1</v>
      </c>
      <c r="K1036" s="366">
        <v>0</v>
      </c>
      <c r="L1036" s="92">
        <v>0</v>
      </c>
      <c r="M1036" s="92">
        <v>0</v>
      </c>
      <c r="N1036" s="91"/>
      <c r="O1036" s="92">
        <v>0</v>
      </c>
      <c r="P1036" s="92">
        <v>0</v>
      </c>
      <c r="Q1036" s="91"/>
      <c r="R1036" s="92">
        <v>0</v>
      </c>
      <c r="S1036" s="92">
        <v>15</v>
      </c>
      <c r="T1036" s="91">
        <v>0</v>
      </c>
      <c r="U1036" s="92">
        <v>2</v>
      </c>
      <c r="V1036" s="92">
        <v>15</v>
      </c>
    </row>
    <row r="1037" spans="1:22">
      <c r="A1037" s="93" t="s">
        <v>1046</v>
      </c>
      <c r="B1037" s="17" t="str">
        <f>VLOOKUP(A1037,'Planning Periods'!$E$2:$N$540,10,FALSE)</f>
        <v>10/15/2021 - 10/15/2029</v>
      </c>
      <c r="C1037" s="92">
        <v>2015</v>
      </c>
      <c r="D1037" s="92" t="str">
        <f t="shared" si="15"/>
        <v>Laguna Beach 2015</v>
      </c>
      <c r="E1037" s="92">
        <v>1</v>
      </c>
      <c r="F1037" s="366">
        <v>0</v>
      </c>
      <c r="G1037" s="92">
        <v>0</v>
      </c>
      <c r="H1037" s="92">
        <v>0</v>
      </c>
      <c r="I1037" s="91"/>
      <c r="J1037" s="92">
        <v>1</v>
      </c>
      <c r="K1037" s="366">
        <v>0</v>
      </c>
      <c r="L1037" s="92">
        <v>0</v>
      </c>
      <c r="M1037" s="92">
        <v>0</v>
      </c>
      <c r="N1037" s="91"/>
      <c r="O1037" s="92">
        <v>0</v>
      </c>
      <c r="P1037" s="92">
        <v>0</v>
      </c>
      <c r="Q1037" s="91"/>
      <c r="R1037" s="92">
        <v>0</v>
      </c>
      <c r="S1037" s="92">
        <v>15</v>
      </c>
      <c r="T1037" s="91">
        <v>0</v>
      </c>
      <c r="U1037" s="92">
        <v>2</v>
      </c>
      <c r="V1037" s="92">
        <v>15</v>
      </c>
    </row>
    <row r="1038" spans="1:22">
      <c r="A1038" s="93" t="s">
        <v>1046</v>
      </c>
      <c r="B1038" s="17" t="str">
        <f>VLOOKUP(A1038,'Planning Periods'!$E$2:$N$540,10,FALSE)</f>
        <v>10/15/2021 - 10/15/2029</v>
      </c>
      <c r="C1038" s="92">
        <v>2016</v>
      </c>
      <c r="D1038" s="92" t="str">
        <f t="shared" si="15"/>
        <v>Laguna Beach 2016</v>
      </c>
      <c r="E1038" s="92">
        <v>1</v>
      </c>
      <c r="F1038" s="366">
        <v>0</v>
      </c>
      <c r="G1038" s="92">
        <v>0</v>
      </c>
      <c r="H1038" s="92">
        <v>0</v>
      </c>
      <c r="I1038" s="91"/>
      <c r="J1038" s="92">
        <v>1</v>
      </c>
      <c r="K1038" s="366">
        <v>0</v>
      </c>
      <c r="L1038" s="92">
        <v>0</v>
      </c>
      <c r="M1038" s="92">
        <v>0</v>
      </c>
      <c r="N1038" s="91"/>
      <c r="O1038" s="92">
        <v>0</v>
      </c>
      <c r="P1038" s="92">
        <v>4</v>
      </c>
      <c r="Q1038" s="91"/>
      <c r="R1038" s="92">
        <v>0</v>
      </c>
      <c r="S1038" s="92">
        <v>8</v>
      </c>
      <c r="T1038" s="91">
        <v>0</v>
      </c>
      <c r="U1038" s="92">
        <v>2</v>
      </c>
      <c r="V1038" s="92">
        <v>12</v>
      </c>
    </row>
    <row r="1039" spans="1:22">
      <c r="A1039" s="93" t="s">
        <v>1046</v>
      </c>
      <c r="B1039" s="17" t="str">
        <f>VLOOKUP(A1039,'Planning Periods'!$E$2:$N$540,10,FALSE)</f>
        <v>10/15/2021 - 10/15/2029</v>
      </c>
      <c r="C1039" s="92">
        <v>2017</v>
      </c>
      <c r="D1039" s="92" t="str">
        <f t="shared" si="15"/>
        <v>Laguna Beach 2017</v>
      </c>
      <c r="E1039" s="92">
        <v>1</v>
      </c>
      <c r="F1039" s="366">
        <v>0</v>
      </c>
      <c r="G1039" s="92">
        <v>0</v>
      </c>
      <c r="H1039" s="92">
        <v>0</v>
      </c>
      <c r="I1039" s="91"/>
      <c r="J1039" s="92">
        <v>1</v>
      </c>
      <c r="K1039" s="366">
        <v>1</v>
      </c>
      <c r="L1039" s="92">
        <v>1</v>
      </c>
      <c r="M1039" s="92">
        <v>0</v>
      </c>
      <c r="N1039" s="91"/>
      <c r="O1039" s="92">
        <v>0</v>
      </c>
      <c r="P1039" s="92">
        <v>3</v>
      </c>
      <c r="Q1039" s="91"/>
      <c r="R1039" s="92">
        <v>0</v>
      </c>
      <c r="S1039" s="92">
        <v>19</v>
      </c>
      <c r="T1039" s="91">
        <v>0</v>
      </c>
      <c r="U1039" s="92">
        <v>2</v>
      </c>
      <c r="V1039" s="92">
        <v>23</v>
      </c>
    </row>
    <row r="1040" spans="1:22">
      <c r="A1040" s="93" t="s">
        <v>1191</v>
      </c>
      <c r="B1040" s="17"/>
      <c r="C1040" s="92">
        <v>2013</v>
      </c>
      <c r="D1040" s="92" t="str">
        <f t="shared" si="15"/>
        <v>Laguna Hills 2013</v>
      </c>
      <c r="E1040" s="92" t="s">
        <v>1308</v>
      </c>
      <c r="F1040" s="366" t="s">
        <v>1308</v>
      </c>
      <c r="G1040" s="92" t="s">
        <v>1308</v>
      </c>
      <c r="H1040" s="92" t="s">
        <v>1308</v>
      </c>
      <c r="I1040" s="91"/>
      <c r="J1040" s="92" t="s">
        <v>1308</v>
      </c>
      <c r="K1040" s="366" t="s">
        <v>1308</v>
      </c>
      <c r="L1040" s="92" t="s">
        <v>1308</v>
      </c>
      <c r="M1040" s="92" t="s">
        <v>1308</v>
      </c>
      <c r="N1040" s="91"/>
      <c r="O1040" s="92" t="s">
        <v>1308</v>
      </c>
      <c r="P1040" s="92" t="s">
        <v>1308</v>
      </c>
      <c r="Q1040" s="91"/>
      <c r="R1040" s="92" t="s">
        <v>1308</v>
      </c>
      <c r="S1040" s="92" t="s">
        <v>1308</v>
      </c>
      <c r="T1040" s="91" t="s">
        <v>1308</v>
      </c>
      <c r="U1040" s="92" t="s">
        <v>1308</v>
      </c>
      <c r="V1040" s="92" t="s">
        <v>1308</v>
      </c>
    </row>
    <row r="1041" spans="1:22">
      <c r="A1041" s="93" t="s">
        <v>1191</v>
      </c>
      <c r="B1041" s="17" t="str">
        <f>VLOOKUP(A1041,'Planning Periods'!$E$2:$N$540,10,FALSE)</f>
        <v>10/15/2021 - 10/15/2029</v>
      </c>
      <c r="C1041" s="92">
        <v>2014</v>
      </c>
      <c r="D1041" s="92" t="str">
        <f t="shared" si="15"/>
        <v>Laguna Hills 2014</v>
      </c>
      <c r="E1041" s="92">
        <v>1</v>
      </c>
      <c r="F1041" s="366">
        <v>0</v>
      </c>
      <c r="G1041" s="92">
        <v>0</v>
      </c>
      <c r="H1041" s="92">
        <v>0</v>
      </c>
      <c r="I1041" s="91"/>
      <c r="J1041" s="92">
        <v>1</v>
      </c>
      <c r="K1041" s="366">
        <v>0</v>
      </c>
      <c r="L1041" s="92">
        <v>0</v>
      </c>
      <c r="M1041" s="92">
        <v>0</v>
      </c>
      <c r="N1041" s="91"/>
      <c r="O1041" s="92">
        <v>0</v>
      </c>
      <c r="P1041" s="92">
        <v>0</v>
      </c>
      <c r="Q1041" s="91"/>
      <c r="R1041" s="92">
        <v>0</v>
      </c>
      <c r="S1041" s="92">
        <v>0</v>
      </c>
      <c r="T1041" s="91">
        <v>0</v>
      </c>
      <c r="U1041" s="92">
        <v>2</v>
      </c>
      <c r="V1041" s="92">
        <v>0</v>
      </c>
    </row>
    <row r="1042" spans="1:22">
      <c r="A1042" s="93" t="s">
        <v>1191</v>
      </c>
      <c r="B1042" s="17" t="str">
        <f>VLOOKUP(A1042,'Planning Periods'!$E$2:$N$540,10,FALSE)</f>
        <v>10/15/2021 - 10/15/2029</v>
      </c>
      <c r="C1042" s="92">
        <v>2015</v>
      </c>
      <c r="D1042" s="92" t="str">
        <f t="shared" si="15"/>
        <v>Laguna Hills 2015</v>
      </c>
      <c r="E1042" s="92">
        <v>1</v>
      </c>
      <c r="F1042" s="366">
        <v>0</v>
      </c>
      <c r="G1042" s="92">
        <v>0</v>
      </c>
      <c r="H1042" s="92">
        <v>0</v>
      </c>
      <c r="I1042" s="91"/>
      <c r="J1042" s="92">
        <v>1</v>
      </c>
      <c r="K1042" s="366">
        <v>0</v>
      </c>
      <c r="L1042" s="92">
        <v>0</v>
      </c>
      <c r="M1042" s="92">
        <v>0</v>
      </c>
      <c r="N1042" s="91"/>
      <c r="O1042" s="92">
        <v>0</v>
      </c>
      <c r="P1042" s="92">
        <v>0</v>
      </c>
      <c r="Q1042" s="91"/>
      <c r="R1042" s="92">
        <v>0</v>
      </c>
      <c r="S1042" s="92">
        <v>0</v>
      </c>
      <c r="T1042" s="91">
        <v>0</v>
      </c>
      <c r="U1042" s="92">
        <v>2</v>
      </c>
      <c r="V1042" s="92">
        <v>0</v>
      </c>
    </row>
    <row r="1043" spans="1:22">
      <c r="A1043" s="93" t="s">
        <v>1191</v>
      </c>
      <c r="B1043" s="17" t="str">
        <f>VLOOKUP(A1043,'Planning Periods'!$E$2:$N$540,10,FALSE)</f>
        <v>10/15/2021 - 10/15/2029</v>
      </c>
      <c r="C1043" s="92">
        <v>2016</v>
      </c>
      <c r="D1043" s="92" t="str">
        <f t="shared" si="15"/>
        <v>Laguna Hills 2016</v>
      </c>
      <c r="E1043" s="92">
        <v>1</v>
      </c>
      <c r="F1043" s="366">
        <v>0</v>
      </c>
      <c r="G1043" s="92">
        <v>0</v>
      </c>
      <c r="H1043" s="92">
        <v>0</v>
      </c>
      <c r="I1043" s="91"/>
      <c r="J1043" s="92">
        <v>1</v>
      </c>
      <c r="K1043" s="366">
        <v>0</v>
      </c>
      <c r="L1043" s="92">
        <v>0</v>
      </c>
      <c r="M1043" s="92">
        <v>0</v>
      </c>
      <c r="N1043" s="91"/>
      <c r="O1043" s="92">
        <v>0</v>
      </c>
      <c r="P1043" s="92">
        <v>291</v>
      </c>
      <c r="Q1043" s="91"/>
      <c r="R1043" s="92">
        <v>0</v>
      </c>
      <c r="S1043" s="92">
        <v>1</v>
      </c>
      <c r="T1043" s="91">
        <v>0</v>
      </c>
      <c r="U1043" s="92">
        <v>2</v>
      </c>
      <c r="V1043" s="92">
        <v>292</v>
      </c>
    </row>
    <row r="1044" spans="1:22">
      <c r="A1044" s="93" t="s">
        <v>1191</v>
      </c>
      <c r="B1044" s="17" t="str">
        <f>VLOOKUP(A1044,'Planning Periods'!$E$2:$N$540,10,FALSE)</f>
        <v>10/15/2021 - 10/15/2029</v>
      </c>
      <c r="C1044" s="92">
        <v>2017</v>
      </c>
      <c r="D1044" s="92" t="str">
        <f t="shared" si="15"/>
        <v>Laguna Hills 2017</v>
      </c>
      <c r="E1044" s="92">
        <v>1</v>
      </c>
      <c r="F1044" s="366">
        <v>0</v>
      </c>
      <c r="G1044" s="92">
        <v>0</v>
      </c>
      <c r="H1044" s="92">
        <v>0</v>
      </c>
      <c r="I1044" s="91"/>
      <c r="J1044" s="92">
        <v>1</v>
      </c>
      <c r="K1044" s="366">
        <v>0</v>
      </c>
      <c r="L1044" s="92">
        <v>0</v>
      </c>
      <c r="M1044" s="92">
        <v>0</v>
      </c>
      <c r="N1044" s="91"/>
      <c r="O1044" s="92">
        <v>0</v>
      </c>
      <c r="P1044" s="92">
        <v>1</v>
      </c>
      <c r="Q1044" s="91"/>
      <c r="R1044" s="92">
        <v>0</v>
      </c>
      <c r="S1044" s="92">
        <v>1</v>
      </c>
      <c r="T1044" s="91">
        <v>0</v>
      </c>
      <c r="U1044" s="92">
        <v>2</v>
      </c>
      <c r="V1044" s="92">
        <v>2</v>
      </c>
    </row>
    <row r="1045" spans="1:22">
      <c r="A1045" s="93" t="s">
        <v>885</v>
      </c>
      <c r="B1045" s="17"/>
      <c r="C1045" s="92">
        <v>2013</v>
      </c>
      <c r="D1045" s="92" t="str">
        <f t="shared" si="15"/>
        <v>Laguna Niguel 2013</v>
      </c>
      <c r="E1045" s="92" t="s">
        <v>1308</v>
      </c>
      <c r="F1045" s="366" t="s">
        <v>1308</v>
      </c>
      <c r="G1045" s="92" t="s">
        <v>1308</v>
      </c>
      <c r="H1045" s="92" t="s">
        <v>1308</v>
      </c>
      <c r="I1045" s="91"/>
      <c r="J1045" s="92" t="s">
        <v>1308</v>
      </c>
      <c r="K1045" s="366" t="s">
        <v>1308</v>
      </c>
      <c r="L1045" s="92" t="s">
        <v>1308</v>
      </c>
      <c r="M1045" s="92" t="s">
        <v>1308</v>
      </c>
      <c r="N1045" s="91"/>
      <c r="O1045" s="92" t="s">
        <v>1308</v>
      </c>
      <c r="P1045" s="92" t="s">
        <v>1308</v>
      </c>
      <c r="Q1045" s="91"/>
      <c r="R1045" s="92" t="s">
        <v>1308</v>
      </c>
      <c r="S1045" s="92" t="s">
        <v>1308</v>
      </c>
      <c r="T1045" s="91" t="s">
        <v>1308</v>
      </c>
      <c r="U1045" s="92" t="s">
        <v>1308</v>
      </c>
      <c r="V1045" s="92" t="s">
        <v>1308</v>
      </c>
    </row>
    <row r="1046" spans="1:22">
      <c r="A1046" s="93" t="s">
        <v>885</v>
      </c>
      <c r="B1046" s="17" t="str">
        <f>VLOOKUP(A1046,'Planning Periods'!$E$2:$N$540,10,FALSE)</f>
        <v>10/15/2021 - 10/15/2029</v>
      </c>
      <c r="C1046" s="92">
        <v>2014</v>
      </c>
      <c r="D1046" s="92" t="str">
        <f t="shared" si="15"/>
        <v>Laguna Niguel 2014</v>
      </c>
      <c r="E1046" s="92">
        <v>43</v>
      </c>
      <c r="F1046" s="366">
        <v>14</v>
      </c>
      <c r="G1046" s="92">
        <v>14</v>
      </c>
      <c r="H1046" s="92">
        <v>0</v>
      </c>
      <c r="I1046" s="91"/>
      <c r="J1046" s="92">
        <v>30</v>
      </c>
      <c r="K1046" s="366">
        <v>14</v>
      </c>
      <c r="L1046" s="92">
        <v>14</v>
      </c>
      <c r="M1046" s="92">
        <v>0</v>
      </c>
      <c r="N1046" s="91"/>
      <c r="O1046" s="92">
        <v>34</v>
      </c>
      <c r="P1046" s="92">
        <v>0</v>
      </c>
      <c r="Q1046" s="91"/>
      <c r="R1046" s="92">
        <v>75</v>
      </c>
      <c r="S1046" s="92">
        <v>427</v>
      </c>
      <c r="T1046" s="91">
        <v>0</v>
      </c>
      <c r="U1046" s="92">
        <v>182</v>
      </c>
      <c r="V1046" s="92">
        <v>455</v>
      </c>
    </row>
    <row r="1047" spans="1:22">
      <c r="A1047" s="93" t="s">
        <v>885</v>
      </c>
      <c r="B1047" s="17" t="str">
        <f>VLOOKUP(A1047,'Planning Periods'!$E$2:$N$540,10,FALSE)</f>
        <v>10/15/2021 - 10/15/2029</v>
      </c>
      <c r="C1047" s="92">
        <v>2015</v>
      </c>
      <c r="D1047" s="92" t="str">
        <f t="shared" si="15"/>
        <v>Laguna Niguel 2015</v>
      </c>
      <c r="E1047" s="92">
        <v>43</v>
      </c>
      <c r="F1047" s="366">
        <v>0</v>
      </c>
      <c r="G1047" s="92">
        <v>0</v>
      </c>
      <c r="H1047" s="92">
        <v>0</v>
      </c>
      <c r="I1047" s="91"/>
      <c r="J1047" s="92">
        <v>30</v>
      </c>
      <c r="K1047" s="366">
        <v>0</v>
      </c>
      <c r="L1047" s="92">
        <v>0</v>
      </c>
      <c r="M1047" s="92">
        <v>0</v>
      </c>
      <c r="N1047" s="91"/>
      <c r="O1047" s="92">
        <v>34</v>
      </c>
      <c r="P1047" s="92">
        <v>2</v>
      </c>
      <c r="Q1047" s="91"/>
      <c r="R1047" s="92">
        <v>75</v>
      </c>
      <c r="S1047" s="92">
        <v>4</v>
      </c>
      <c r="T1047" s="91">
        <v>0</v>
      </c>
      <c r="U1047" s="92">
        <v>182</v>
      </c>
      <c r="V1047" s="92">
        <v>6</v>
      </c>
    </row>
    <row r="1048" spans="1:22">
      <c r="A1048" s="93" t="s">
        <v>885</v>
      </c>
      <c r="B1048" s="17" t="str">
        <f>VLOOKUP(A1048,'Planning Periods'!$E$2:$N$540,10,FALSE)</f>
        <v>10/15/2021 - 10/15/2029</v>
      </c>
      <c r="C1048" s="92">
        <v>2016</v>
      </c>
      <c r="D1048" s="92" t="str">
        <f t="shared" si="15"/>
        <v>Laguna Niguel 2016</v>
      </c>
      <c r="E1048" s="92">
        <v>43</v>
      </c>
      <c r="F1048" s="366">
        <v>18</v>
      </c>
      <c r="G1048" s="92">
        <v>18</v>
      </c>
      <c r="H1048" s="92">
        <v>0</v>
      </c>
      <c r="I1048" s="91"/>
      <c r="J1048" s="92">
        <v>30</v>
      </c>
      <c r="K1048" s="366">
        <v>0</v>
      </c>
      <c r="L1048" s="92">
        <v>0</v>
      </c>
      <c r="M1048" s="92">
        <v>0</v>
      </c>
      <c r="N1048" s="91"/>
      <c r="O1048" s="92">
        <v>34</v>
      </c>
      <c r="P1048" s="92">
        <v>0</v>
      </c>
      <c r="Q1048" s="91"/>
      <c r="R1048" s="92">
        <v>75</v>
      </c>
      <c r="S1048" s="92">
        <v>508</v>
      </c>
      <c r="T1048" s="91">
        <v>0</v>
      </c>
      <c r="U1048" s="92">
        <v>182</v>
      </c>
      <c r="V1048" s="92">
        <v>526</v>
      </c>
    </row>
    <row r="1049" spans="1:22">
      <c r="A1049" s="93" t="s">
        <v>885</v>
      </c>
      <c r="B1049" s="17" t="str">
        <f>VLOOKUP(A1049,'Planning Periods'!$E$2:$N$540,10,FALSE)</f>
        <v>10/15/2021 - 10/15/2029</v>
      </c>
      <c r="C1049" s="92">
        <v>2017</v>
      </c>
      <c r="D1049" s="92" t="str">
        <f t="shared" si="15"/>
        <v>Laguna Niguel 2017</v>
      </c>
      <c r="E1049" s="92">
        <v>43</v>
      </c>
      <c r="F1049" s="366">
        <v>0</v>
      </c>
      <c r="G1049" s="92">
        <v>0</v>
      </c>
      <c r="H1049" s="92">
        <v>0</v>
      </c>
      <c r="I1049" s="91"/>
      <c r="J1049" s="92">
        <v>30</v>
      </c>
      <c r="K1049" s="366">
        <v>24</v>
      </c>
      <c r="L1049" s="92">
        <v>24</v>
      </c>
      <c r="M1049" s="92">
        <v>0</v>
      </c>
      <c r="N1049" s="91"/>
      <c r="O1049" s="92">
        <v>34</v>
      </c>
      <c r="P1049" s="92">
        <v>0</v>
      </c>
      <c r="Q1049" s="91"/>
      <c r="R1049" s="92">
        <v>75</v>
      </c>
      <c r="S1049" s="92">
        <v>211</v>
      </c>
      <c r="T1049" s="91">
        <v>0</v>
      </c>
      <c r="U1049" s="92">
        <v>182</v>
      </c>
      <c r="V1049" s="92">
        <v>235</v>
      </c>
    </row>
    <row r="1050" spans="1:22">
      <c r="A1050" s="93" t="s">
        <v>1306</v>
      </c>
      <c r="B1050" s="17"/>
      <c r="C1050" s="92">
        <v>2013</v>
      </c>
      <c r="D1050" s="92" t="str">
        <f t="shared" si="15"/>
        <v>Laguna Woods 2013</v>
      </c>
      <c r="E1050" s="92" t="s">
        <v>1308</v>
      </c>
      <c r="F1050" s="366" t="s">
        <v>1308</v>
      </c>
      <c r="G1050" s="92" t="s">
        <v>1308</v>
      </c>
      <c r="H1050" s="92" t="s">
        <v>1308</v>
      </c>
      <c r="I1050" s="91"/>
      <c r="J1050" s="92" t="s">
        <v>1308</v>
      </c>
      <c r="K1050" s="366" t="s">
        <v>1308</v>
      </c>
      <c r="L1050" s="92" t="s">
        <v>1308</v>
      </c>
      <c r="M1050" s="92" t="s">
        <v>1308</v>
      </c>
      <c r="N1050" s="91"/>
      <c r="O1050" s="92" t="s">
        <v>1308</v>
      </c>
      <c r="P1050" s="92" t="s">
        <v>1308</v>
      </c>
      <c r="Q1050" s="91"/>
      <c r="R1050" s="92" t="s">
        <v>1308</v>
      </c>
      <c r="S1050" s="92" t="s">
        <v>1308</v>
      </c>
      <c r="T1050" s="91" t="s">
        <v>1308</v>
      </c>
      <c r="U1050" s="92" t="s">
        <v>1308</v>
      </c>
      <c r="V1050" s="92" t="s">
        <v>1308</v>
      </c>
    </row>
    <row r="1051" spans="1:22">
      <c r="A1051" s="93" t="s">
        <v>1306</v>
      </c>
      <c r="B1051" s="17" t="str">
        <f>VLOOKUP(A1051,'Planning Periods'!$E$2:$N$540,10,FALSE)</f>
        <v>10/15/2021 - 10/15/2029</v>
      </c>
      <c r="C1051" s="92">
        <v>2014</v>
      </c>
      <c r="D1051" s="92" t="str">
        <f t="shared" si="15"/>
        <v>Laguna Woods 2014</v>
      </c>
      <c r="E1051" s="92">
        <v>1</v>
      </c>
      <c r="F1051" s="366">
        <v>0</v>
      </c>
      <c r="G1051" s="92">
        <v>0</v>
      </c>
      <c r="H1051" s="92">
        <v>0</v>
      </c>
      <c r="I1051" s="91"/>
      <c r="J1051" s="92">
        <v>1</v>
      </c>
      <c r="K1051" s="366">
        <v>0</v>
      </c>
      <c r="L1051" s="92">
        <v>0</v>
      </c>
      <c r="M1051" s="92">
        <v>0</v>
      </c>
      <c r="N1051" s="91"/>
      <c r="O1051" s="92">
        <v>0</v>
      </c>
      <c r="P1051" s="92">
        <v>0</v>
      </c>
      <c r="Q1051" s="91"/>
      <c r="R1051" s="92">
        <v>0</v>
      </c>
      <c r="S1051" s="92">
        <v>0</v>
      </c>
      <c r="T1051" s="91">
        <v>0</v>
      </c>
      <c r="U1051" s="92">
        <v>2</v>
      </c>
      <c r="V1051" s="92">
        <v>0</v>
      </c>
    </row>
    <row r="1052" spans="1:22">
      <c r="A1052" s="93" t="s">
        <v>1306</v>
      </c>
      <c r="B1052" s="17" t="str">
        <f>VLOOKUP(A1052,'Planning Periods'!$E$2:$N$540,10,FALSE)</f>
        <v>10/15/2021 - 10/15/2029</v>
      </c>
      <c r="C1052" s="92">
        <v>2015</v>
      </c>
      <c r="D1052" s="92" t="str">
        <f t="shared" si="15"/>
        <v>Laguna Woods 2015</v>
      </c>
      <c r="E1052" s="92">
        <v>1</v>
      </c>
      <c r="F1052" s="366">
        <v>0</v>
      </c>
      <c r="G1052" s="92">
        <v>0</v>
      </c>
      <c r="H1052" s="92">
        <v>0</v>
      </c>
      <c r="I1052" s="91"/>
      <c r="J1052" s="92">
        <v>1</v>
      </c>
      <c r="K1052" s="366">
        <v>0</v>
      </c>
      <c r="L1052" s="92">
        <v>0</v>
      </c>
      <c r="M1052" s="92">
        <v>0</v>
      </c>
      <c r="N1052" s="91"/>
      <c r="O1052" s="92">
        <v>0</v>
      </c>
      <c r="P1052" s="92">
        <v>0</v>
      </c>
      <c r="Q1052" s="91"/>
      <c r="R1052" s="92">
        <v>0</v>
      </c>
      <c r="S1052" s="92">
        <v>0</v>
      </c>
      <c r="T1052" s="91">
        <v>0</v>
      </c>
      <c r="U1052" s="92">
        <v>2</v>
      </c>
      <c r="V1052" s="92">
        <v>0</v>
      </c>
    </row>
    <row r="1053" spans="1:22">
      <c r="A1053" s="93" t="s">
        <v>1306</v>
      </c>
      <c r="B1053" s="17" t="str">
        <f>VLOOKUP(A1053,'Planning Periods'!$E$2:$N$540,10,FALSE)</f>
        <v>10/15/2021 - 10/15/2029</v>
      </c>
      <c r="C1053" s="92">
        <v>2016</v>
      </c>
      <c r="D1053" s="92" t="str">
        <f t="shared" si="15"/>
        <v>Laguna Woods 2016</v>
      </c>
      <c r="E1053" s="92">
        <v>1</v>
      </c>
      <c r="F1053" s="366">
        <v>0</v>
      </c>
      <c r="G1053" s="92">
        <v>0</v>
      </c>
      <c r="H1053" s="92">
        <v>0</v>
      </c>
      <c r="I1053" s="91"/>
      <c r="J1053" s="92">
        <v>1</v>
      </c>
      <c r="K1053" s="366">
        <v>0</v>
      </c>
      <c r="L1053" s="92">
        <v>0</v>
      </c>
      <c r="M1053" s="92">
        <v>0</v>
      </c>
      <c r="N1053" s="91"/>
      <c r="O1053" s="92">
        <v>0</v>
      </c>
      <c r="P1053" s="92">
        <v>0</v>
      </c>
      <c r="Q1053" s="91"/>
      <c r="R1053" s="92">
        <v>0</v>
      </c>
      <c r="S1053" s="92">
        <v>0</v>
      </c>
      <c r="T1053" s="91">
        <v>0</v>
      </c>
      <c r="U1053" s="92">
        <v>2</v>
      </c>
      <c r="V1053" s="92">
        <v>0</v>
      </c>
    </row>
    <row r="1054" spans="1:22">
      <c r="A1054" s="93" t="s">
        <v>1306</v>
      </c>
      <c r="B1054" s="17" t="str">
        <f>VLOOKUP(A1054,'Planning Periods'!$E$2:$N$540,10,FALSE)</f>
        <v>10/15/2021 - 10/15/2029</v>
      </c>
      <c r="C1054" s="92">
        <v>2017</v>
      </c>
      <c r="D1054" s="92" t="str">
        <f t="shared" si="15"/>
        <v>Laguna Woods 2017</v>
      </c>
      <c r="E1054" s="92">
        <v>1</v>
      </c>
      <c r="F1054" s="366">
        <v>0</v>
      </c>
      <c r="G1054" s="92">
        <v>0</v>
      </c>
      <c r="H1054" s="92">
        <v>0</v>
      </c>
      <c r="I1054" s="91"/>
      <c r="J1054" s="92">
        <v>1</v>
      </c>
      <c r="K1054" s="366">
        <v>0</v>
      </c>
      <c r="L1054" s="92">
        <v>0</v>
      </c>
      <c r="M1054" s="92">
        <v>0</v>
      </c>
      <c r="N1054" s="91"/>
      <c r="O1054" s="92">
        <v>0</v>
      </c>
      <c r="P1054" s="92">
        <v>0</v>
      </c>
      <c r="Q1054" s="91"/>
      <c r="R1054" s="92">
        <v>0</v>
      </c>
      <c r="S1054" s="92">
        <v>0</v>
      </c>
      <c r="T1054" s="91">
        <v>0</v>
      </c>
      <c r="U1054" s="92">
        <v>2</v>
      </c>
      <c r="V1054" s="92">
        <v>0</v>
      </c>
    </row>
    <row r="1055" spans="1:22">
      <c r="A1055" t="s">
        <v>930</v>
      </c>
      <c r="B1055" s="17" t="str">
        <f>VLOOKUP(A1055,'Planning Periods'!$E$2:$N$540,10,FALSE)</f>
        <v>08/15/2019 - 08/15/2027</v>
      </c>
      <c r="C1055" s="92">
        <v>2014</v>
      </c>
      <c r="D1055" s="92" t="str">
        <f t="shared" si="15"/>
        <v>Lake County - Unincorporated 2014</v>
      </c>
      <c r="E1055" s="366" t="s">
        <v>1308</v>
      </c>
      <c r="F1055" s="366" t="s">
        <v>1308</v>
      </c>
      <c r="G1055" s="366" t="s">
        <v>1308</v>
      </c>
      <c r="H1055" s="366" t="s">
        <v>1308</v>
      </c>
      <c r="I1055" s="366">
        <v>0</v>
      </c>
      <c r="J1055" s="366" t="s">
        <v>1308</v>
      </c>
      <c r="K1055" s="366" t="s">
        <v>1308</v>
      </c>
      <c r="L1055" s="366" t="s">
        <v>1308</v>
      </c>
      <c r="M1055" s="366" t="s">
        <v>1308</v>
      </c>
      <c r="N1055" s="366">
        <v>0</v>
      </c>
      <c r="O1055" s="366" t="s">
        <v>1308</v>
      </c>
      <c r="P1055" s="366" t="s">
        <v>1308</v>
      </c>
      <c r="Q1055" s="366"/>
      <c r="R1055" s="366" t="s">
        <v>1308</v>
      </c>
      <c r="S1055" s="366" t="s">
        <v>1308</v>
      </c>
      <c r="T1055" s="366" t="s">
        <v>1308</v>
      </c>
      <c r="U1055" s="366" t="s">
        <v>1308</v>
      </c>
      <c r="V1055" s="366" t="s">
        <v>1308</v>
      </c>
    </row>
    <row r="1056" spans="1:22">
      <c r="A1056" t="s">
        <v>930</v>
      </c>
      <c r="B1056" s="17" t="str">
        <f>VLOOKUP(A1056,'Planning Periods'!$E$2:$N$540,10,FALSE)</f>
        <v>08/15/2019 - 08/15/2027</v>
      </c>
      <c r="C1056" s="92">
        <v>2015</v>
      </c>
      <c r="D1056" s="92" t="str">
        <f t="shared" si="15"/>
        <v>Lake County - Unincorporated 2015</v>
      </c>
      <c r="E1056" t="s">
        <v>1308</v>
      </c>
      <c r="F1056" t="s">
        <v>1308</v>
      </c>
      <c r="G1056" t="s">
        <v>1308</v>
      </c>
      <c r="H1056" t="s">
        <v>1308</v>
      </c>
      <c r="J1056" t="s">
        <v>1308</v>
      </c>
      <c r="K1056" t="s">
        <v>1308</v>
      </c>
      <c r="L1056" t="s">
        <v>1308</v>
      </c>
      <c r="M1056" t="s">
        <v>1308</v>
      </c>
      <c r="O1056" t="s">
        <v>1308</v>
      </c>
      <c r="P1056" t="s">
        <v>1308</v>
      </c>
      <c r="R1056" t="s">
        <v>1308</v>
      </c>
      <c r="S1056" t="s">
        <v>1308</v>
      </c>
      <c r="T1056" t="s">
        <v>1308</v>
      </c>
      <c r="U1056" t="s">
        <v>1308</v>
      </c>
      <c r="V1056" t="s">
        <v>1308</v>
      </c>
    </row>
    <row r="1057" spans="1:22">
      <c r="A1057" t="s">
        <v>930</v>
      </c>
      <c r="B1057" s="17" t="str">
        <f>VLOOKUP(A1057,'Planning Periods'!$E$2:$N$540,10,FALSE)</f>
        <v>08/15/2019 - 08/15/2027</v>
      </c>
      <c r="C1057" s="92">
        <v>2016</v>
      </c>
      <c r="D1057" s="92" t="str">
        <f t="shared" si="15"/>
        <v>Lake County - Unincorporated 2016</v>
      </c>
      <c r="E1057" t="s">
        <v>1308</v>
      </c>
      <c r="F1057" t="s">
        <v>1308</v>
      </c>
      <c r="G1057" t="s">
        <v>1308</v>
      </c>
      <c r="H1057" t="s">
        <v>1308</v>
      </c>
      <c r="J1057" t="s">
        <v>1308</v>
      </c>
      <c r="K1057" t="s">
        <v>1308</v>
      </c>
      <c r="L1057" t="s">
        <v>1308</v>
      </c>
      <c r="M1057" t="s">
        <v>1308</v>
      </c>
      <c r="O1057" t="s">
        <v>1308</v>
      </c>
      <c r="P1057" t="s">
        <v>1308</v>
      </c>
      <c r="R1057" t="s">
        <v>1308</v>
      </c>
      <c r="S1057" t="s">
        <v>1308</v>
      </c>
      <c r="T1057" t="s">
        <v>1308</v>
      </c>
      <c r="U1057" t="s">
        <v>1308</v>
      </c>
      <c r="V1057" t="s">
        <v>1308</v>
      </c>
    </row>
    <row r="1058" spans="1:22">
      <c r="A1058" t="s">
        <v>930</v>
      </c>
      <c r="B1058" s="17" t="str">
        <f>VLOOKUP(A1058,'Planning Periods'!$E$2:$N$540,10,FALSE)</f>
        <v>08/15/2019 - 08/15/2027</v>
      </c>
      <c r="C1058" s="92">
        <v>2017</v>
      </c>
      <c r="D1058" s="92" t="str">
        <f t="shared" si="15"/>
        <v>Lake County - Unincorporated 2017</v>
      </c>
      <c r="E1058" t="s">
        <v>1308</v>
      </c>
      <c r="F1058" t="s">
        <v>1308</v>
      </c>
      <c r="G1058" t="s">
        <v>1308</v>
      </c>
      <c r="H1058" t="s">
        <v>1308</v>
      </c>
      <c r="J1058" t="s">
        <v>1308</v>
      </c>
      <c r="K1058" t="s">
        <v>1308</v>
      </c>
      <c r="L1058" t="s">
        <v>1308</v>
      </c>
      <c r="M1058" t="s">
        <v>1308</v>
      </c>
      <c r="O1058" t="s">
        <v>1308</v>
      </c>
      <c r="P1058" t="s">
        <v>1308</v>
      </c>
      <c r="R1058" t="s">
        <v>1308</v>
      </c>
      <c r="S1058" t="s">
        <v>1308</v>
      </c>
      <c r="T1058" t="s">
        <v>1308</v>
      </c>
      <c r="U1058" t="s">
        <v>1308</v>
      </c>
      <c r="V1058" t="s">
        <v>1308</v>
      </c>
    </row>
    <row r="1059" spans="1:22">
      <c r="A1059" s="93" t="s">
        <v>1035</v>
      </c>
      <c r="B1059" s="17"/>
      <c r="C1059" s="92">
        <v>2013</v>
      </c>
      <c r="D1059" s="92" t="str">
        <f t="shared" si="15"/>
        <v>Lake Elsinore 2013</v>
      </c>
      <c r="E1059" t="s">
        <v>1308</v>
      </c>
      <c r="F1059" t="s">
        <v>1308</v>
      </c>
      <c r="G1059" t="s">
        <v>1308</v>
      </c>
      <c r="H1059" t="s">
        <v>1308</v>
      </c>
      <c r="J1059" t="s">
        <v>1308</v>
      </c>
      <c r="K1059" t="s">
        <v>1308</v>
      </c>
      <c r="L1059" t="s">
        <v>1308</v>
      </c>
      <c r="M1059" t="s">
        <v>1308</v>
      </c>
      <c r="O1059" t="s">
        <v>1308</v>
      </c>
      <c r="P1059" t="s">
        <v>1308</v>
      </c>
      <c r="R1059" t="s">
        <v>1308</v>
      </c>
      <c r="S1059" t="s">
        <v>1308</v>
      </c>
      <c r="T1059" t="s">
        <v>1308</v>
      </c>
      <c r="U1059" t="s">
        <v>1308</v>
      </c>
      <c r="V1059" t="s">
        <v>1308</v>
      </c>
    </row>
    <row r="1060" spans="1:22">
      <c r="A1060" s="93" t="s">
        <v>1035</v>
      </c>
      <c r="B1060" s="17" t="str">
        <f>VLOOKUP(A1060,'Planning Periods'!$E$2:$N$540,10,FALSE)</f>
        <v>10/15/2021 - 10/15/2029</v>
      </c>
      <c r="C1060" s="92">
        <v>2014</v>
      </c>
      <c r="D1060" s="92" t="str">
        <f t="shared" si="15"/>
        <v>Lake Elsinore 2014</v>
      </c>
      <c r="E1060" s="92">
        <v>978</v>
      </c>
      <c r="F1060" s="366">
        <v>0</v>
      </c>
      <c r="G1060" s="92">
        <v>0</v>
      </c>
      <c r="H1060" s="92">
        <v>0</v>
      </c>
      <c r="I1060" s="91"/>
      <c r="J1060" s="92">
        <v>639</v>
      </c>
      <c r="K1060" s="366">
        <v>0</v>
      </c>
      <c r="L1060" s="92">
        <v>0</v>
      </c>
      <c r="M1060" s="92">
        <v>0</v>
      </c>
      <c r="N1060" s="91"/>
      <c r="O1060" s="92">
        <v>829</v>
      </c>
      <c r="P1060" s="92">
        <v>0</v>
      </c>
      <c r="Q1060" s="91"/>
      <c r="R1060" s="92">
        <v>1317</v>
      </c>
      <c r="S1060" s="92">
        <v>0</v>
      </c>
      <c r="T1060" s="91">
        <v>0</v>
      </c>
      <c r="U1060" s="92">
        <v>3763</v>
      </c>
      <c r="V1060" s="92">
        <v>0</v>
      </c>
    </row>
    <row r="1061" spans="1:22">
      <c r="A1061" s="93" t="s">
        <v>1035</v>
      </c>
      <c r="B1061" s="17" t="str">
        <f>VLOOKUP(A1061,'Planning Periods'!$E$2:$N$540,10,FALSE)</f>
        <v>10/15/2021 - 10/15/2029</v>
      </c>
      <c r="C1061" s="92">
        <v>2015</v>
      </c>
      <c r="D1061" s="92" t="str">
        <f t="shared" si="15"/>
        <v>Lake Elsinore 2015</v>
      </c>
      <c r="E1061" s="92">
        <v>978</v>
      </c>
      <c r="F1061" s="366">
        <v>0</v>
      </c>
      <c r="G1061" s="92">
        <v>0</v>
      </c>
      <c r="H1061" s="92">
        <v>0</v>
      </c>
      <c r="I1061" s="91"/>
      <c r="J1061" s="92">
        <v>639</v>
      </c>
      <c r="K1061" s="366">
        <v>0</v>
      </c>
      <c r="L1061" s="92">
        <v>0</v>
      </c>
      <c r="M1061" s="92">
        <v>0</v>
      </c>
      <c r="N1061" s="91"/>
      <c r="O1061" s="92">
        <v>829</v>
      </c>
      <c r="P1061" s="92">
        <v>341</v>
      </c>
      <c r="Q1061" s="91"/>
      <c r="R1061" s="92">
        <v>1317</v>
      </c>
      <c r="S1061" s="92">
        <v>2</v>
      </c>
      <c r="T1061" s="91">
        <v>0</v>
      </c>
      <c r="U1061" s="92">
        <v>3763</v>
      </c>
      <c r="V1061" s="92">
        <v>343</v>
      </c>
    </row>
    <row r="1062" spans="1:22">
      <c r="A1062" s="93" t="s">
        <v>1035</v>
      </c>
      <c r="B1062" s="17" t="str">
        <f>VLOOKUP(A1062,'Planning Periods'!$E$2:$N$540,10,FALSE)</f>
        <v>10/15/2021 - 10/15/2029</v>
      </c>
      <c r="C1062" s="92">
        <v>2016</v>
      </c>
      <c r="D1062" s="92" t="str">
        <f t="shared" si="15"/>
        <v>Lake Elsinore 2016</v>
      </c>
      <c r="E1062" s="92">
        <v>978</v>
      </c>
      <c r="F1062" s="366">
        <v>0</v>
      </c>
      <c r="G1062" s="92">
        <v>0</v>
      </c>
      <c r="H1062" s="92">
        <v>0</v>
      </c>
      <c r="I1062" s="91"/>
      <c r="J1062" s="92">
        <v>639</v>
      </c>
      <c r="K1062" s="366">
        <v>0</v>
      </c>
      <c r="L1062" s="92">
        <v>0</v>
      </c>
      <c r="M1062" s="92">
        <v>0</v>
      </c>
      <c r="N1062" s="91"/>
      <c r="O1062" s="92">
        <v>829</v>
      </c>
      <c r="P1062" s="92">
        <v>203</v>
      </c>
      <c r="Q1062" s="91"/>
      <c r="R1062" s="92">
        <v>1317</v>
      </c>
      <c r="S1062" s="92">
        <v>258</v>
      </c>
      <c r="T1062" s="91">
        <v>0</v>
      </c>
      <c r="U1062" s="92">
        <v>3763</v>
      </c>
      <c r="V1062" s="92">
        <v>461</v>
      </c>
    </row>
    <row r="1063" spans="1:22">
      <c r="A1063" s="93" t="s">
        <v>1035</v>
      </c>
      <c r="B1063" s="17" t="str">
        <f>VLOOKUP(A1063,'Planning Periods'!$E$2:$N$540,10,FALSE)</f>
        <v>10/15/2021 - 10/15/2029</v>
      </c>
      <c r="C1063" s="92">
        <v>2017</v>
      </c>
      <c r="D1063" s="92" t="str">
        <f t="shared" si="15"/>
        <v>Lake Elsinore 2017</v>
      </c>
      <c r="E1063" s="92">
        <v>978</v>
      </c>
      <c r="F1063" s="366">
        <v>2</v>
      </c>
      <c r="G1063" s="92">
        <v>0</v>
      </c>
      <c r="H1063" s="92">
        <v>2</v>
      </c>
      <c r="I1063" s="91"/>
      <c r="J1063" s="92">
        <v>639</v>
      </c>
      <c r="K1063" s="366">
        <v>0</v>
      </c>
      <c r="L1063" s="92">
        <v>0</v>
      </c>
      <c r="M1063" s="92">
        <v>0</v>
      </c>
      <c r="N1063" s="91"/>
      <c r="O1063" s="92">
        <v>829</v>
      </c>
      <c r="P1063" s="92">
        <v>129</v>
      </c>
      <c r="Q1063" s="91"/>
      <c r="R1063" s="92">
        <v>1317</v>
      </c>
      <c r="S1063" s="92">
        <v>435</v>
      </c>
      <c r="T1063" s="91">
        <v>0</v>
      </c>
      <c r="U1063" s="92">
        <v>3763</v>
      </c>
      <c r="V1063" s="92">
        <v>566</v>
      </c>
    </row>
    <row r="1064" spans="1:22">
      <c r="A1064" s="93" t="s">
        <v>1033</v>
      </c>
      <c r="B1064" s="17"/>
      <c r="C1064" s="92">
        <v>2013</v>
      </c>
      <c r="D1064" s="92" t="str">
        <f t="shared" si="15"/>
        <v>Lake Forest 2013</v>
      </c>
      <c r="E1064" s="92">
        <v>647</v>
      </c>
      <c r="F1064" s="366">
        <v>20</v>
      </c>
      <c r="G1064" s="92">
        <v>20</v>
      </c>
      <c r="H1064" s="92">
        <v>0</v>
      </c>
      <c r="I1064" s="91"/>
      <c r="J1064" s="92">
        <v>450</v>
      </c>
      <c r="K1064" s="366">
        <v>167</v>
      </c>
      <c r="L1064" s="92">
        <v>167</v>
      </c>
      <c r="M1064" s="92">
        <v>0</v>
      </c>
      <c r="N1064" s="91"/>
      <c r="O1064" s="92">
        <v>497</v>
      </c>
      <c r="P1064" s="92">
        <v>20</v>
      </c>
      <c r="Q1064" s="91"/>
      <c r="R1064" s="92">
        <v>1133</v>
      </c>
      <c r="S1064" s="92">
        <v>29</v>
      </c>
      <c r="T1064" s="91">
        <v>0</v>
      </c>
      <c r="U1064" s="92">
        <v>2727</v>
      </c>
      <c r="V1064" s="92">
        <v>236</v>
      </c>
    </row>
    <row r="1065" spans="1:22">
      <c r="A1065" s="93" t="s">
        <v>1033</v>
      </c>
      <c r="B1065" s="17" t="str">
        <f>VLOOKUP(A1065,'Planning Periods'!$E$2:$N$540,10,FALSE)</f>
        <v>10/15/2021 - 10/15/2029</v>
      </c>
      <c r="C1065" s="92">
        <v>2014</v>
      </c>
      <c r="D1065" s="92" t="str">
        <f t="shared" si="15"/>
        <v>Lake Forest 2014</v>
      </c>
      <c r="E1065" s="92">
        <v>647</v>
      </c>
      <c r="F1065" s="366">
        <v>0</v>
      </c>
      <c r="G1065" s="92">
        <v>0</v>
      </c>
      <c r="H1065" s="92">
        <v>0</v>
      </c>
      <c r="I1065" s="91"/>
      <c r="J1065" s="92">
        <v>450</v>
      </c>
      <c r="K1065" s="366">
        <v>0</v>
      </c>
      <c r="L1065" s="92">
        <v>0</v>
      </c>
      <c r="M1065" s="92">
        <v>0</v>
      </c>
      <c r="N1065" s="91"/>
      <c r="O1065" s="92">
        <v>497</v>
      </c>
      <c r="P1065" s="92">
        <v>145</v>
      </c>
      <c r="Q1065" s="91"/>
      <c r="R1065" s="92">
        <v>1133</v>
      </c>
      <c r="S1065" s="92">
        <v>688</v>
      </c>
      <c r="T1065" s="91">
        <v>0</v>
      </c>
      <c r="U1065" s="92">
        <v>2727</v>
      </c>
      <c r="V1065" s="92">
        <v>833</v>
      </c>
    </row>
    <row r="1066" spans="1:22">
      <c r="A1066" s="93" t="s">
        <v>1033</v>
      </c>
      <c r="B1066" s="17" t="str">
        <f>VLOOKUP(A1066,'Planning Periods'!$E$2:$N$540,10,FALSE)</f>
        <v>10/15/2021 - 10/15/2029</v>
      </c>
      <c r="C1066" s="92">
        <v>2015</v>
      </c>
      <c r="D1066" s="92" t="str">
        <f t="shared" si="15"/>
        <v>Lake Forest 2015</v>
      </c>
      <c r="E1066" s="92">
        <v>647</v>
      </c>
      <c r="F1066" s="366">
        <v>0</v>
      </c>
      <c r="G1066" s="92">
        <v>0</v>
      </c>
      <c r="H1066" s="92">
        <v>0</v>
      </c>
      <c r="I1066" s="91"/>
      <c r="J1066" s="92">
        <v>450</v>
      </c>
      <c r="K1066" s="366">
        <v>0</v>
      </c>
      <c r="L1066" s="92">
        <v>0</v>
      </c>
      <c r="M1066" s="92">
        <v>0</v>
      </c>
      <c r="N1066" s="91"/>
      <c r="O1066" s="92">
        <v>497</v>
      </c>
      <c r="P1066" s="92">
        <v>48</v>
      </c>
      <c r="Q1066" s="91"/>
      <c r="R1066" s="92">
        <v>1133</v>
      </c>
      <c r="S1066" s="92">
        <v>461</v>
      </c>
      <c r="T1066" s="91">
        <v>0</v>
      </c>
      <c r="U1066" s="92">
        <v>2727</v>
      </c>
      <c r="V1066" s="92">
        <v>509</v>
      </c>
    </row>
    <row r="1067" spans="1:22">
      <c r="A1067" s="93" t="s">
        <v>1033</v>
      </c>
      <c r="B1067" s="17" t="str">
        <f>VLOOKUP(A1067,'Planning Periods'!$E$2:$N$540,10,FALSE)</f>
        <v>10/15/2021 - 10/15/2029</v>
      </c>
      <c r="C1067" s="92">
        <v>2016</v>
      </c>
      <c r="D1067" s="92" t="str">
        <f t="shared" si="15"/>
        <v>Lake Forest 2016</v>
      </c>
      <c r="E1067" s="92">
        <v>647</v>
      </c>
      <c r="F1067" s="366">
        <v>0</v>
      </c>
      <c r="G1067" s="92">
        <v>0</v>
      </c>
      <c r="H1067" s="92">
        <v>0</v>
      </c>
      <c r="I1067" s="91"/>
      <c r="J1067" s="92">
        <v>450</v>
      </c>
      <c r="K1067" s="366">
        <v>0</v>
      </c>
      <c r="L1067" s="92">
        <v>0</v>
      </c>
      <c r="M1067" s="92">
        <v>0</v>
      </c>
      <c r="N1067" s="91"/>
      <c r="O1067" s="92">
        <v>497</v>
      </c>
      <c r="P1067" s="92">
        <v>8</v>
      </c>
      <c r="Q1067" s="91"/>
      <c r="R1067" s="92">
        <v>1133</v>
      </c>
      <c r="S1067" s="92">
        <v>489</v>
      </c>
      <c r="T1067" s="91">
        <v>0</v>
      </c>
      <c r="U1067" s="92">
        <v>2727</v>
      </c>
      <c r="V1067" s="92">
        <v>497</v>
      </c>
    </row>
    <row r="1068" spans="1:22">
      <c r="A1068" s="93" t="s">
        <v>1033</v>
      </c>
      <c r="B1068" s="17" t="str">
        <f>VLOOKUP(A1068,'Planning Periods'!$E$2:$N$540,10,FALSE)</f>
        <v>10/15/2021 - 10/15/2029</v>
      </c>
      <c r="C1068" s="92">
        <v>2017</v>
      </c>
      <c r="D1068" s="92" t="str">
        <f t="shared" si="15"/>
        <v>Lake Forest 2017</v>
      </c>
      <c r="E1068" s="92">
        <v>647</v>
      </c>
      <c r="F1068" s="366">
        <v>0</v>
      </c>
      <c r="G1068" s="92">
        <v>0</v>
      </c>
      <c r="H1068" s="92">
        <v>0</v>
      </c>
      <c r="I1068" s="91"/>
      <c r="J1068" s="92">
        <v>450</v>
      </c>
      <c r="K1068" s="366">
        <v>0</v>
      </c>
      <c r="L1068" s="92">
        <v>0</v>
      </c>
      <c r="M1068" s="92">
        <v>0</v>
      </c>
      <c r="N1068" s="91"/>
      <c r="O1068" s="92">
        <v>497</v>
      </c>
      <c r="P1068" s="92">
        <v>0</v>
      </c>
      <c r="Q1068" s="91"/>
      <c r="R1068" s="92">
        <v>1133</v>
      </c>
      <c r="S1068" s="92">
        <v>749</v>
      </c>
      <c r="T1068" s="91">
        <v>0</v>
      </c>
      <c r="U1068" s="92">
        <v>2727</v>
      </c>
      <c r="V1068" s="92">
        <v>749</v>
      </c>
    </row>
    <row r="1069" spans="1:22">
      <c r="A1069" s="93" t="s">
        <v>1040</v>
      </c>
      <c r="B1069" s="17" t="str">
        <f>VLOOKUP(A1069,'Planning Periods'!$E$2:$N$540,10,FALSE)</f>
        <v>08/15/2019 - 08/15/2027</v>
      </c>
      <c r="C1069" s="92">
        <v>2014</v>
      </c>
      <c r="D1069" s="92" t="str">
        <f t="shared" si="15"/>
        <v>Lakeport 2014</v>
      </c>
      <c r="E1069" s="92" t="s">
        <v>1308</v>
      </c>
      <c r="F1069" s="366" t="s">
        <v>1308</v>
      </c>
      <c r="G1069" s="92" t="s">
        <v>1308</v>
      </c>
      <c r="H1069" s="92" t="s">
        <v>1308</v>
      </c>
      <c r="I1069" s="91"/>
      <c r="J1069" s="92" t="s">
        <v>1308</v>
      </c>
      <c r="K1069" s="366" t="s">
        <v>1308</v>
      </c>
      <c r="L1069" s="92" t="s">
        <v>1308</v>
      </c>
      <c r="M1069" s="92" t="s">
        <v>1308</v>
      </c>
      <c r="N1069" s="91"/>
      <c r="O1069" s="92" t="s">
        <v>1308</v>
      </c>
      <c r="P1069" s="92" t="s">
        <v>1308</v>
      </c>
      <c r="Q1069" s="91"/>
      <c r="R1069" s="92" t="s">
        <v>1308</v>
      </c>
      <c r="S1069" s="92" t="s">
        <v>1308</v>
      </c>
      <c r="T1069" s="91" t="s">
        <v>1308</v>
      </c>
      <c r="U1069" s="92" t="s">
        <v>1308</v>
      </c>
      <c r="V1069" s="92" t="s">
        <v>1308</v>
      </c>
    </row>
    <row r="1070" spans="1:22">
      <c r="A1070" s="93" t="s">
        <v>1040</v>
      </c>
      <c r="B1070" s="17" t="str">
        <f>VLOOKUP(A1070,'Planning Periods'!$E$2:$N$540,10,FALSE)</f>
        <v>08/15/2019 - 08/15/2027</v>
      </c>
      <c r="C1070" s="92">
        <v>2015</v>
      </c>
      <c r="D1070" s="92" t="str">
        <f t="shared" si="15"/>
        <v>Lakeport 2015</v>
      </c>
      <c r="E1070" s="92" t="s">
        <v>1308</v>
      </c>
      <c r="F1070" s="366" t="s">
        <v>1308</v>
      </c>
      <c r="G1070" s="92" t="s">
        <v>1308</v>
      </c>
      <c r="H1070" s="92" t="s">
        <v>1308</v>
      </c>
      <c r="I1070" s="91"/>
      <c r="J1070" s="92" t="s">
        <v>1308</v>
      </c>
      <c r="K1070" s="366" t="s">
        <v>1308</v>
      </c>
      <c r="L1070" s="92" t="s">
        <v>1308</v>
      </c>
      <c r="M1070" s="92" t="s">
        <v>1308</v>
      </c>
      <c r="N1070" s="91"/>
      <c r="O1070" s="92" t="s">
        <v>1308</v>
      </c>
      <c r="P1070" s="92" t="s">
        <v>1308</v>
      </c>
      <c r="Q1070" s="91"/>
      <c r="R1070" s="92" t="s">
        <v>1308</v>
      </c>
      <c r="S1070" s="92" t="s">
        <v>1308</v>
      </c>
      <c r="T1070" s="91" t="s">
        <v>1308</v>
      </c>
      <c r="U1070" s="92" t="s">
        <v>1308</v>
      </c>
      <c r="V1070" s="92" t="s">
        <v>1308</v>
      </c>
    </row>
    <row r="1071" spans="1:22">
      <c r="A1071" s="93" t="s">
        <v>1040</v>
      </c>
      <c r="B1071" s="17" t="str">
        <f>VLOOKUP(A1071,'Planning Periods'!$E$2:$N$540,10,FALSE)</f>
        <v>08/15/2019 - 08/15/2027</v>
      </c>
      <c r="C1071" s="92">
        <v>2016</v>
      </c>
      <c r="D1071" s="92" t="str">
        <f t="shared" si="15"/>
        <v>Lakeport 2016</v>
      </c>
      <c r="E1071" s="92" t="s">
        <v>1308</v>
      </c>
      <c r="F1071" s="366" t="s">
        <v>1308</v>
      </c>
      <c r="G1071" s="92" t="s">
        <v>1308</v>
      </c>
      <c r="H1071" s="92" t="s">
        <v>1308</v>
      </c>
      <c r="I1071" s="91"/>
      <c r="J1071" s="92" t="s">
        <v>1308</v>
      </c>
      <c r="K1071" s="366" t="s">
        <v>1308</v>
      </c>
      <c r="L1071" s="92" t="s">
        <v>1308</v>
      </c>
      <c r="M1071" s="92" t="s">
        <v>1308</v>
      </c>
      <c r="N1071" s="91"/>
      <c r="O1071" s="92" t="s">
        <v>1308</v>
      </c>
      <c r="P1071" s="92" t="s">
        <v>1308</v>
      </c>
      <c r="Q1071" s="91"/>
      <c r="R1071" s="92" t="s">
        <v>1308</v>
      </c>
      <c r="S1071" s="92" t="s">
        <v>1308</v>
      </c>
      <c r="T1071" s="91" t="s">
        <v>1308</v>
      </c>
      <c r="U1071" s="92" t="s">
        <v>1308</v>
      </c>
      <c r="V1071" s="92" t="s">
        <v>1308</v>
      </c>
    </row>
    <row r="1072" spans="1:22">
      <c r="A1072" s="93" t="s">
        <v>1040</v>
      </c>
      <c r="B1072" s="17" t="str">
        <f>VLOOKUP(A1072,'Planning Periods'!$E$2:$N$540,10,FALSE)</f>
        <v>08/15/2019 - 08/15/2027</v>
      </c>
      <c r="C1072" s="92">
        <v>2017</v>
      </c>
      <c r="D1072" s="92" t="str">
        <f t="shared" si="15"/>
        <v>Lakeport 2017</v>
      </c>
      <c r="E1072" s="92">
        <v>38</v>
      </c>
      <c r="F1072" s="366">
        <v>0</v>
      </c>
      <c r="G1072" s="92">
        <v>0</v>
      </c>
      <c r="H1072" s="92">
        <v>0</v>
      </c>
      <c r="I1072" s="91"/>
      <c r="J1072" s="92">
        <v>24</v>
      </c>
      <c r="K1072" s="366">
        <v>0</v>
      </c>
      <c r="L1072" s="92">
        <v>0</v>
      </c>
      <c r="M1072" s="92">
        <v>0</v>
      </c>
      <c r="N1072" s="91"/>
      <c r="O1072" s="92">
        <v>27</v>
      </c>
      <c r="P1072" s="92">
        <v>0</v>
      </c>
      <c r="Q1072" s="91"/>
      <c r="R1072" s="92">
        <v>64</v>
      </c>
      <c r="S1072" s="92">
        <v>4</v>
      </c>
      <c r="T1072" s="91">
        <v>0</v>
      </c>
      <c r="U1072" s="92">
        <v>153</v>
      </c>
      <c r="V1072" s="92">
        <v>4</v>
      </c>
    </row>
    <row r="1073" spans="1:22">
      <c r="A1073" s="93" t="s">
        <v>1038</v>
      </c>
      <c r="B1073" s="17"/>
      <c r="C1073" s="92">
        <v>2013</v>
      </c>
      <c r="D1073" s="92" t="str">
        <f t="shared" si="15"/>
        <v>Lakewood 2013</v>
      </c>
      <c r="E1073" s="92" t="s">
        <v>1308</v>
      </c>
      <c r="F1073" s="366" t="s">
        <v>1308</v>
      </c>
      <c r="G1073" s="92" t="s">
        <v>1308</v>
      </c>
      <c r="H1073" s="92" t="s">
        <v>1308</v>
      </c>
      <c r="I1073" s="91"/>
      <c r="J1073" s="92" t="s">
        <v>1308</v>
      </c>
      <c r="K1073" s="366" t="s">
        <v>1308</v>
      </c>
      <c r="L1073" s="92" t="s">
        <v>1308</v>
      </c>
      <c r="M1073" s="92" t="s">
        <v>1308</v>
      </c>
      <c r="N1073" s="91"/>
      <c r="O1073" s="92" t="s">
        <v>1308</v>
      </c>
      <c r="P1073" s="92" t="s">
        <v>1308</v>
      </c>
      <c r="Q1073" s="91"/>
      <c r="R1073" s="92" t="s">
        <v>1308</v>
      </c>
      <c r="S1073" s="92" t="s">
        <v>1308</v>
      </c>
      <c r="T1073" s="91" t="s">
        <v>1308</v>
      </c>
      <c r="U1073" s="92" t="s">
        <v>1308</v>
      </c>
      <c r="V1073" s="92" t="s">
        <v>1308</v>
      </c>
    </row>
    <row r="1074" spans="1:22">
      <c r="A1074" s="93" t="s">
        <v>1038</v>
      </c>
      <c r="B1074" s="17" t="str">
        <f>VLOOKUP(A1074,'Planning Periods'!$E$2:$N$540,10,FALSE)</f>
        <v>10/15/2021 - 10/15/2029</v>
      </c>
      <c r="C1074" s="92">
        <v>2014</v>
      </c>
      <c r="D1074" s="92" t="str">
        <f t="shared" si="15"/>
        <v>Lakewood 2014</v>
      </c>
      <c r="E1074" s="92">
        <v>107</v>
      </c>
      <c r="F1074" s="366">
        <v>0</v>
      </c>
      <c r="G1074" s="92">
        <v>0</v>
      </c>
      <c r="H1074" s="92">
        <v>0</v>
      </c>
      <c r="I1074" s="91"/>
      <c r="J1074" s="92">
        <v>63</v>
      </c>
      <c r="K1074" s="366">
        <v>0</v>
      </c>
      <c r="L1074" s="92">
        <v>0</v>
      </c>
      <c r="M1074" s="92">
        <v>0</v>
      </c>
      <c r="N1074" s="91"/>
      <c r="O1074" s="92">
        <v>67</v>
      </c>
      <c r="P1074" s="92">
        <v>0</v>
      </c>
      <c r="Q1074" s="91"/>
      <c r="R1074" s="92">
        <v>166</v>
      </c>
      <c r="S1074" s="92">
        <v>0</v>
      </c>
      <c r="T1074" s="91">
        <v>0</v>
      </c>
      <c r="U1074" s="92">
        <v>403</v>
      </c>
      <c r="V1074" s="92">
        <v>0</v>
      </c>
    </row>
    <row r="1075" spans="1:22">
      <c r="A1075" s="93" t="s">
        <v>1038</v>
      </c>
      <c r="B1075" s="17" t="str">
        <f>VLOOKUP(A1075,'Planning Periods'!$E$2:$N$540,10,FALSE)</f>
        <v>10/15/2021 - 10/15/2029</v>
      </c>
      <c r="C1075" s="92">
        <v>2015</v>
      </c>
      <c r="D1075" s="92" t="str">
        <f t="shared" si="15"/>
        <v>Lakewood 2015</v>
      </c>
      <c r="E1075" s="92">
        <v>107</v>
      </c>
      <c r="F1075" s="366">
        <v>0</v>
      </c>
      <c r="G1075" s="92">
        <v>0</v>
      </c>
      <c r="H1075" s="92">
        <v>0</v>
      </c>
      <c r="I1075" s="91"/>
      <c r="J1075" s="92">
        <v>63</v>
      </c>
      <c r="K1075" s="366">
        <v>0</v>
      </c>
      <c r="L1075" s="92">
        <v>0</v>
      </c>
      <c r="M1075" s="92">
        <v>0</v>
      </c>
      <c r="N1075" s="91"/>
      <c r="O1075" s="92">
        <v>67</v>
      </c>
      <c r="P1075" s="92">
        <v>0</v>
      </c>
      <c r="Q1075" s="91"/>
      <c r="R1075" s="92">
        <v>166</v>
      </c>
      <c r="S1075" s="92">
        <v>52</v>
      </c>
      <c r="T1075" s="91">
        <v>0</v>
      </c>
      <c r="U1075" s="92">
        <v>403</v>
      </c>
      <c r="V1075" s="92">
        <v>52</v>
      </c>
    </row>
    <row r="1076" spans="1:22">
      <c r="A1076" s="93" t="s">
        <v>1038</v>
      </c>
      <c r="B1076" s="17" t="str">
        <f>VLOOKUP(A1076,'Planning Periods'!$E$2:$N$540,10,FALSE)</f>
        <v>10/15/2021 - 10/15/2029</v>
      </c>
      <c r="C1076" s="92">
        <v>2016</v>
      </c>
      <c r="D1076" s="92" t="str">
        <f t="shared" si="15"/>
        <v>Lakewood 2016</v>
      </c>
      <c r="E1076" s="92">
        <v>107</v>
      </c>
      <c r="F1076" s="366">
        <v>0</v>
      </c>
      <c r="G1076" s="92">
        <v>0</v>
      </c>
      <c r="H1076" s="92">
        <v>0</v>
      </c>
      <c r="I1076" s="91"/>
      <c r="J1076" s="92">
        <v>63</v>
      </c>
      <c r="K1076" s="366">
        <v>0</v>
      </c>
      <c r="L1076" s="92">
        <v>0</v>
      </c>
      <c r="M1076" s="92">
        <v>0</v>
      </c>
      <c r="N1076" s="91"/>
      <c r="O1076" s="92">
        <v>67</v>
      </c>
      <c r="P1076" s="92">
        <v>0</v>
      </c>
      <c r="Q1076" s="91"/>
      <c r="R1076" s="92">
        <v>166</v>
      </c>
      <c r="S1076" s="92">
        <v>20</v>
      </c>
      <c r="T1076" s="91">
        <v>0</v>
      </c>
      <c r="U1076" s="92">
        <v>403</v>
      </c>
      <c r="V1076" s="92">
        <v>20</v>
      </c>
    </row>
    <row r="1077" spans="1:22">
      <c r="A1077" s="93" t="s">
        <v>1038</v>
      </c>
      <c r="B1077" s="17" t="str">
        <f>VLOOKUP(A1077,'Planning Periods'!$E$2:$N$540,10,FALSE)</f>
        <v>10/15/2021 - 10/15/2029</v>
      </c>
      <c r="C1077" s="92">
        <v>2017</v>
      </c>
      <c r="D1077" s="92" t="str">
        <f t="shared" si="15"/>
        <v>Lakewood 2017</v>
      </c>
      <c r="E1077" s="92">
        <v>107</v>
      </c>
      <c r="F1077" s="366">
        <v>0</v>
      </c>
      <c r="G1077" s="92">
        <v>0</v>
      </c>
      <c r="H1077" s="92">
        <v>0</v>
      </c>
      <c r="I1077" s="91"/>
      <c r="J1077" s="92">
        <v>63</v>
      </c>
      <c r="K1077" s="366">
        <v>0</v>
      </c>
      <c r="L1077" s="92">
        <v>0</v>
      </c>
      <c r="M1077" s="92">
        <v>0</v>
      </c>
      <c r="N1077" s="91"/>
      <c r="O1077" s="92">
        <v>67</v>
      </c>
      <c r="P1077" s="92">
        <v>0</v>
      </c>
      <c r="Q1077" s="91"/>
      <c r="R1077" s="92">
        <v>166</v>
      </c>
      <c r="S1077" s="92">
        <v>47</v>
      </c>
      <c r="T1077" s="91">
        <v>0</v>
      </c>
      <c r="U1077" s="92">
        <v>403</v>
      </c>
      <c r="V1077" s="92">
        <v>47</v>
      </c>
    </row>
    <row r="1078" spans="1:22">
      <c r="A1078" t="s">
        <v>1158</v>
      </c>
      <c r="B1078" s="17"/>
      <c r="C1078" s="92">
        <v>2013</v>
      </c>
      <c r="D1078" s="92" t="str">
        <f t="shared" si="15"/>
        <v>Lancaster 2013</v>
      </c>
      <c r="E1078" s="92" t="s">
        <v>1308</v>
      </c>
      <c r="F1078" s="366" t="s">
        <v>1308</v>
      </c>
      <c r="G1078" s="92" t="s">
        <v>1308</v>
      </c>
      <c r="H1078" s="92" t="s">
        <v>1308</v>
      </c>
      <c r="I1078" s="91"/>
      <c r="J1078" s="92" t="s">
        <v>1308</v>
      </c>
      <c r="K1078" s="366" t="s">
        <v>1308</v>
      </c>
      <c r="L1078" s="92" t="s">
        <v>1308</v>
      </c>
      <c r="M1078" s="92" t="s">
        <v>1308</v>
      </c>
      <c r="N1078" s="91"/>
      <c r="O1078" s="92" t="s">
        <v>1308</v>
      </c>
      <c r="P1078" s="92" t="s">
        <v>1308</v>
      </c>
      <c r="Q1078" s="91"/>
      <c r="R1078" s="92" t="s">
        <v>1308</v>
      </c>
      <c r="S1078" s="92" t="s">
        <v>1308</v>
      </c>
      <c r="T1078" s="91" t="s">
        <v>1308</v>
      </c>
      <c r="U1078" s="92" t="s">
        <v>1308</v>
      </c>
      <c r="V1078" s="92" t="s">
        <v>1308</v>
      </c>
    </row>
    <row r="1079" spans="1:22">
      <c r="A1079" t="s">
        <v>1158</v>
      </c>
      <c r="B1079" s="17" t="str">
        <f>VLOOKUP(A1079,'Planning Periods'!$E$2:$N$540,10,FALSE)</f>
        <v>10/15/2021 - 10/15/2029</v>
      </c>
      <c r="C1079" s="92">
        <v>2014</v>
      </c>
      <c r="D1079" s="92" t="str">
        <f t="shared" si="15"/>
        <v>Lancaster 2014</v>
      </c>
      <c r="E1079" s="366" t="s">
        <v>1308</v>
      </c>
      <c r="F1079" s="366" t="s">
        <v>1308</v>
      </c>
      <c r="G1079" s="366" t="s">
        <v>1308</v>
      </c>
      <c r="H1079" s="366" t="s">
        <v>1308</v>
      </c>
      <c r="I1079" s="366">
        <v>0</v>
      </c>
      <c r="J1079" s="366" t="s">
        <v>1308</v>
      </c>
      <c r="K1079" s="366" t="s">
        <v>1308</v>
      </c>
      <c r="L1079" s="366" t="s">
        <v>1308</v>
      </c>
      <c r="M1079" s="366" t="s">
        <v>1308</v>
      </c>
      <c r="N1079" s="366">
        <v>0</v>
      </c>
      <c r="O1079" s="366" t="s">
        <v>1308</v>
      </c>
      <c r="P1079" s="366" t="s">
        <v>1308</v>
      </c>
      <c r="Q1079" s="366"/>
      <c r="R1079" s="366" t="s">
        <v>1308</v>
      </c>
      <c r="S1079" s="366" t="s">
        <v>1308</v>
      </c>
      <c r="T1079" s="366" t="s">
        <v>1308</v>
      </c>
      <c r="U1079" s="366" t="s">
        <v>1308</v>
      </c>
      <c r="V1079" s="366" t="s">
        <v>1308</v>
      </c>
    </row>
    <row r="1080" spans="1:22">
      <c r="A1080" t="s">
        <v>1158</v>
      </c>
      <c r="B1080" s="17" t="str">
        <f>VLOOKUP(A1080,'Planning Periods'!$E$2:$N$540,10,FALSE)</f>
        <v>10/15/2021 - 10/15/2029</v>
      </c>
      <c r="C1080" s="92">
        <v>2015</v>
      </c>
      <c r="D1080" s="92" t="str">
        <f t="shared" si="15"/>
        <v>Lancaster 2015</v>
      </c>
      <c r="E1080" t="s">
        <v>1308</v>
      </c>
      <c r="F1080" t="s">
        <v>1308</v>
      </c>
      <c r="G1080" t="s">
        <v>1308</v>
      </c>
      <c r="H1080" t="s">
        <v>1308</v>
      </c>
      <c r="J1080" t="s">
        <v>1308</v>
      </c>
      <c r="K1080" t="s">
        <v>1308</v>
      </c>
      <c r="L1080" t="s">
        <v>1308</v>
      </c>
      <c r="M1080" t="s">
        <v>1308</v>
      </c>
      <c r="O1080" t="s">
        <v>1308</v>
      </c>
      <c r="P1080" t="s">
        <v>1308</v>
      </c>
      <c r="R1080" t="s">
        <v>1308</v>
      </c>
      <c r="S1080" t="s">
        <v>1308</v>
      </c>
      <c r="T1080" t="s">
        <v>1308</v>
      </c>
      <c r="U1080" t="s">
        <v>1308</v>
      </c>
      <c r="V1080" t="s">
        <v>1308</v>
      </c>
    </row>
    <row r="1081" spans="1:22">
      <c r="A1081" t="s">
        <v>1158</v>
      </c>
      <c r="B1081" s="17" t="str">
        <f>VLOOKUP(A1081,'Planning Periods'!$E$2:$N$540,10,FALSE)</f>
        <v>10/15/2021 - 10/15/2029</v>
      </c>
      <c r="C1081" s="92">
        <v>2016</v>
      </c>
      <c r="D1081" s="92" t="str">
        <f t="shared" si="15"/>
        <v>Lancaster 2016</v>
      </c>
      <c r="E1081" t="s">
        <v>1308</v>
      </c>
      <c r="F1081" t="s">
        <v>1308</v>
      </c>
      <c r="G1081" t="s">
        <v>1308</v>
      </c>
      <c r="H1081" t="s">
        <v>1308</v>
      </c>
      <c r="J1081" t="s">
        <v>1308</v>
      </c>
      <c r="K1081" t="s">
        <v>1308</v>
      </c>
      <c r="L1081" t="s">
        <v>1308</v>
      </c>
      <c r="M1081" t="s">
        <v>1308</v>
      </c>
      <c r="O1081" t="s">
        <v>1308</v>
      </c>
      <c r="P1081" t="s">
        <v>1308</v>
      </c>
      <c r="R1081" t="s">
        <v>1308</v>
      </c>
      <c r="S1081" t="s">
        <v>1308</v>
      </c>
      <c r="T1081" t="s">
        <v>1308</v>
      </c>
      <c r="U1081" t="s">
        <v>1308</v>
      </c>
      <c r="V1081" t="s">
        <v>1308</v>
      </c>
    </row>
    <row r="1082" spans="1:22">
      <c r="A1082" t="s">
        <v>1158</v>
      </c>
      <c r="B1082" s="17" t="str">
        <f>VLOOKUP(A1082,'Planning Periods'!$E$2:$N$540,10,FALSE)</f>
        <v>10/15/2021 - 10/15/2029</v>
      </c>
      <c r="C1082" s="92">
        <v>2017</v>
      </c>
      <c r="D1082" s="92" t="str">
        <f t="shared" si="15"/>
        <v>Lancaster 2017</v>
      </c>
      <c r="E1082" t="s">
        <v>1308</v>
      </c>
      <c r="F1082" t="s">
        <v>1308</v>
      </c>
      <c r="G1082" t="s">
        <v>1308</v>
      </c>
      <c r="H1082" t="s">
        <v>1308</v>
      </c>
      <c r="J1082" t="s">
        <v>1308</v>
      </c>
      <c r="K1082" t="s">
        <v>1308</v>
      </c>
      <c r="L1082" t="s">
        <v>1308</v>
      </c>
      <c r="M1082" t="s">
        <v>1308</v>
      </c>
      <c r="O1082" t="s">
        <v>1308</v>
      </c>
      <c r="P1082" t="s">
        <v>1308</v>
      </c>
      <c r="R1082" t="s">
        <v>1308</v>
      </c>
      <c r="S1082" t="s">
        <v>1308</v>
      </c>
      <c r="T1082" t="s">
        <v>1308</v>
      </c>
      <c r="U1082" t="s">
        <v>1308</v>
      </c>
      <c r="V1082" t="s">
        <v>1308</v>
      </c>
    </row>
    <row r="1083" spans="1:22">
      <c r="A1083" s="93" t="s">
        <v>1178</v>
      </c>
      <c r="B1083" s="17" t="str">
        <f>VLOOKUP(A1083,'Planning Periods'!$E$2:$N$540,10,FALSE)</f>
        <v>01/31/2023 - 01/31/2031</v>
      </c>
      <c r="C1083" s="92">
        <v>2014</v>
      </c>
      <c r="D1083" s="92" t="str">
        <f t="shared" si="15"/>
        <v>Larkspur 2014</v>
      </c>
      <c r="E1083" s="92">
        <v>40</v>
      </c>
      <c r="F1083" s="366">
        <v>3</v>
      </c>
      <c r="G1083" s="92">
        <v>3</v>
      </c>
      <c r="H1083" s="92">
        <v>0</v>
      </c>
      <c r="I1083" s="91"/>
      <c r="J1083" s="92">
        <v>20</v>
      </c>
      <c r="K1083" s="366">
        <v>9</v>
      </c>
      <c r="L1083" s="92">
        <v>9</v>
      </c>
      <c r="M1083" s="92">
        <v>0</v>
      </c>
      <c r="N1083" s="91"/>
      <c r="O1083" s="92">
        <v>21</v>
      </c>
      <c r="P1083" s="92">
        <v>8</v>
      </c>
      <c r="Q1083" s="91"/>
      <c r="R1083" s="92">
        <v>51</v>
      </c>
      <c r="S1083" s="92">
        <v>76</v>
      </c>
      <c r="T1083" s="91">
        <v>0</v>
      </c>
      <c r="U1083" s="92">
        <v>132</v>
      </c>
      <c r="V1083" s="92">
        <v>96</v>
      </c>
    </row>
    <row r="1084" spans="1:22">
      <c r="A1084" s="93" t="s">
        <v>1178</v>
      </c>
      <c r="B1084" s="17" t="str">
        <f>VLOOKUP(A1084,'Planning Periods'!$E$2:$N$540,10,FALSE)</f>
        <v>01/31/2023 - 01/31/2031</v>
      </c>
      <c r="C1084" s="92">
        <v>2015</v>
      </c>
      <c r="D1084" s="92" t="str">
        <f t="shared" si="15"/>
        <v>Larkspur 2015</v>
      </c>
      <c r="E1084" s="92">
        <v>40</v>
      </c>
      <c r="F1084" s="366">
        <v>0</v>
      </c>
      <c r="G1084" s="92">
        <v>0</v>
      </c>
      <c r="H1084" s="92">
        <v>0</v>
      </c>
      <c r="I1084" s="91"/>
      <c r="J1084" s="92">
        <v>20</v>
      </c>
      <c r="K1084" s="366">
        <v>0</v>
      </c>
      <c r="L1084" s="92">
        <v>0</v>
      </c>
      <c r="M1084" s="92">
        <v>0</v>
      </c>
      <c r="N1084" s="91"/>
      <c r="O1084" s="92">
        <v>21</v>
      </c>
      <c r="P1084" s="92">
        <v>0</v>
      </c>
      <c r="Q1084" s="91"/>
      <c r="R1084" s="92">
        <v>51</v>
      </c>
      <c r="S1084" s="92">
        <v>7</v>
      </c>
      <c r="T1084" s="91">
        <v>0</v>
      </c>
      <c r="U1084" s="92">
        <v>132</v>
      </c>
      <c r="V1084" s="92">
        <v>7</v>
      </c>
    </row>
    <row r="1085" spans="1:22">
      <c r="A1085" s="93" t="s">
        <v>1178</v>
      </c>
      <c r="B1085" s="17" t="str">
        <f>VLOOKUP(A1085,'Planning Periods'!$E$2:$N$540,10,FALSE)</f>
        <v>01/31/2023 - 01/31/2031</v>
      </c>
      <c r="C1085" s="92">
        <v>2016</v>
      </c>
      <c r="D1085" s="92" t="str">
        <f t="shared" si="15"/>
        <v>Larkspur 2016</v>
      </c>
      <c r="E1085" s="92">
        <v>40</v>
      </c>
      <c r="F1085" s="366">
        <v>0</v>
      </c>
      <c r="G1085" s="92">
        <v>0</v>
      </c>
      <c r="H1085" s="92">
        <v>0</v>
      </c>
      <c r="I1085" s="91"/>
      <c r="J1085" s="92">
        <v>20</v>
      </c>
      <c r="K1085" s="366">
        <v>0</v>
      </c>
      <c r="L1085" s="92">
        <v>0</v>
      </c>
      <c r="M1085" s="92">
        <v>0</v>
      </c>
      <c r="N1085" s="91"/>
      <c r="O1085" s="92">
        <v>21</v>
      </c>
      <c r="P1085" s="92">
        <v>1</v>
      </c>
      <c r="Q1085" s="91"/>
      <c r="R1085" s="92">
        <v>51</v>
      </c>
      <c r="S1085" s="92">
        <v>3</v>
      </c>
      <c r="T1085" s="91">
        <v>0</v>
      </c>
      <c r="U1085" s="92">
        <v>132</v>
      </c>
      <c r="V1085" s="92">
        <v>4</v>
      </c>
    </row>
    <row r="1086" spans="1:22">
      <c r="A1086" s="93" t="s">
        <v>1178</v>
      </c>
      <c r="B1086" s="17" t="str">
        <f>VLOOKUP(A1086,'Planning Periods'!$E$2:$N$540,10,FALSE)</f>
        <v>01/31/2023 - 01/31/2031</v>
      </c>
      <c r="C1086" s="92">
        <v>2017</v>
      </c>
      <c r="D1086" s="92" t="str">
        <f t="shared" si="15"/>
        <v>Larkspur 2017</v>
      </c>
      <c r="E1086" s="92">
        <v>40</v>
      </c>
      <c r="F1086" s="366">
        <v>0</v>
      </c>
      <c r="G1086" s="92">
        <v>0</v>
      </c>
      <c r="H1086" s="92">
        <v>0</v>
      </c>
      <c r="I1086" s="91"/>
      <c r="J1086" s="92">
        <v>20</v>
      </c>
      <c r="K1086" s="366">
        <v>1</v>
      </c>
      <c r="L1086" s="92">
        <v>0</v>
      </c>
      <c r="M1086" s="92">
        <v>1</v>
      </c>
      <c r="N1086" s="91"/>
      <c r="O1086" s="92">
        <v>21</v>
      </c>
      <c r="P1086" s="92">
        <v>0</v>
      </c>
      <c r="Q1086" s="91"/>
      <c r="R1086" s="92">
        <v>51</v>
      </c>
      <c r="S1086" s="92">
        <v>0</v>
      </c>
      <c r="T1086" s="91">
        <v>1</v>
      </c>
      <c r="U1086" s="92">
        <v>132</v>
      </c>
      <c r="V1086" s="92">
        <v>1</v>
      </c>
    </row>
    <row r="1087" spans="1:22">
      <c r="A1087" t="s">
        <v>895</v>
      </c>
      <c r="B1087" s="17" t="str">
        <f>VLOOKUP(A1087,'Planning Periods'!$E$2:$N$540,10,FALSE)</f>
        <v>08/31/2019 - 08/31/2024</v>
      </c>
      <c r="C1087" s="92">
        <v>2014</v>
      </c>
      <c r="D1087" s="92" t="str">
        <f t="shared" si="15"/>
        <v>Lassen County - Unincorporated 2014</v>
      </c>
      <c r="E1087" s="366" t="s">
        <v>1308</v>
      </c>
      <c r="F1087" s="366" t="s">
        <v>1308</v>
      </c>
      <c r="G1087" s="366" t="s">
        <v>1308</v>
      </c>
      <c r="H1087" s="366" t="s">
        <v>1308</v>
      </c>
      <c r="I1087" s="366">
        <v>0</v>
      </c>
      <c r="J1087" s="366" t="s">
        <v>1308</v>
      </c>
      <c r="K1087" s="366" t="s">
        <v>1308</v>
      </c>
      <c r="L1087" s="366" t="s">
        <v>1308</v>
      </c>
      <c r="M1087" s="366" t="s">
        <v>1308</v>
      </c>
      <c r="N1087" s="366">
        <v>0</v>
      </c>
      <c r="O1087" s="366" t="s">
        <v>1308</v>
      </c>
      <c r="P1087" s="366" t="s">
        <v>1308</v>
      </c>
      <c r="Q1087" s="366"/>
      <c r="R1087" s="366" t="s">
        <v>1308</v>
      </c>
      <c r="S1087" s="366" t="s">
        <v>1308</v>
      </c>
      <c r="T1087" s="366" t="s">
        <v>1308</v>
      </c>
      <c r="U1087" s="366" t="s">
        <v>1308</v>
      </c>
      <c r="V1087" s="366" t="s">
        <v>1308</v>
      </c>
    </row>
    <row r="1088" spans="1:22">
      <c r="A1088" t="s">
        <v>895</v>
      </c>
      <c r="B1088" s="17" t="str">
        <f>VLOOKUP(A1088,'Planning Periods'!$E$2:$N$540,10,FALSE)</f>
        <v>08/31/2019 - 08/31/2024</v>
      </c>
      <c r="C1088" s="92">
        <v>2015</v>
      </c>
      <c r="D1088" s="92" t="str">
        <f t="shared" si="15"/>
        <v>Lassen County - Unincorporated 2015</v>
      </c>
      <c r="E1088" t="s">
        <v>1308</v>
      </c>
      <c r="F1088" t="s">
        <v>1308</v>
      </c>
      <c r="G1088" t="s">
        <v>1308</v>
      </c>
      <c r="H1088" t="s">
        <v>1308</v>
      </c>
      <c r="J1088" t="s">
        <v>1308</v>
      </c>
      <c r="K1088" t="s">
        <v>1308</v>
      </c>
      <c r="L1088" t="s">
        <v>1308</v>
      </c>
      <c r="M1088" t="s">
        <v>1308</v>
      </c>
      <c r="O1088" t="s">
        <v>1308</v>
      </c>
      <c r="P1088" t="s">
        <v>1308</v>
      </c>
      <c r="R1088" t="s">
        <v>1308</v>
      </c>
      <c r="S1088" t="s">
        <v>1308</v>
      </c>
      <c r="T1088" t="s">
        <v>1308</v>
      </c>
      <c r="U1088" t="s">
        <v>1308</v>
      </c>
      <c r="V1088" t="s">
        <v>1308</v>
      </c>
    </row>
    <row r="1089" spans="1:22">
      <c r="A1089" t="s">
        <v>895</v>
      </c>
      <c r="B1089" s="17" t="str">
        <f>VLOOKUP(A1089,'Planning Periods'!$E$2:$N$540,10,FALSE)</f>
        <v>08/31/2019 - 08/31/2024</v>
      </c>
      <c r="C1089" s="92">
        <v>2016</v>
      </c>
      <c r="D1089" s="92" t="str">
        <f t="shared" si="15"/>
        <v>Lassen County - Unincorporated 2016</v>
      </c>
      <c r="E1089" t="s">
        <v>1308</v>
      </c>
      <c r="F1089" t="s">
        <v>1308</v>
      </c>
      <c r="G1089" t="s">
        <v>1308</v>
      </c>
      <c r="H1089" t="s">
        <v>1308</v>
      </c>
      <c r="J1089" t="s">
        <v>1308</v>
      </c>
      <c r="K1089" t="s">
        <v>1308</v>
      </c>
      <c r="L1089" t="s">
        <v>1308</v>
      </c>
      <c r="M1089" t="s">
        <v>1308</v>
      </c>
      <c r="O1089" t="s">
        <v>1308</v>
      </c>
      <c r="P1089" t="s">
        <v>1308</v>
      </c>
      <c r="R1089" t="s">
        <v>1308</v>
      </c>
      <c r="S1089" t="s">
        <v>1308</v>
      </c>
      <c r="T1089" t="s">
        <v>1308</v>
      </c>
      <c r="U1089" t="s">
        <v>1308</v>
      </c>
      <c r="V1089" t="s">
        <v>1308</v>
      </c>
    </row>
    <row r="1090" spans="1:22">
      <c r="A1090" t="s">
        <v>895</v>
      </c>
      <c r="B1090" s="17" t="str">
        <f>VLOOKUP(A1090,'Planning Periods'!$E$2:$N$540,10,FALSE)</f>
        <v>08/31/2019 - 08/31/2024</v>
      </c>
      <c r="C1090" s="92">
        <v>2017</v>
      </c>
      <c r="D1090" s="92" t="str">
        <f t="shared" ref="D1090:D1154" si="16">CONCATENATE(A1090," ",C1090)</f>
        <v>Lassen County - Unincorporated 2017</v>
      </c>
      <c r="E1090" t="s">
        <v>1308</v>
      </c>
      <c r="F1090" t="s">
        <v>1308</v>
      </c>
      <c r="G1090" t="s">
        <v>1308</v>
      </c>
      <c r="H1090" t="s">
        <v>1308</v>
      </c>
      <c r="J1090" t="s">
        <v>1308</v>
      </c>
      <c r="K1090" t="s">
        <v>1308</v>
      </c>
      <c r="L1090" t="s">
        <v>1308</v>
      </c>
      <c r="M1090" t="s">
        <v>1308</v>
      </c>
      <c r="O1090" t="s">
        <v>1308</v>
      </c>
      <c r="P1090" t="s">
        <v>1308</v>
      </c>
      <c r="R1090" t="s">
        <v>1308</v>
      </c>
      <c r="S1090" t="s">
        <v>1308</v>
      </c>
      <c r="T1090" t="s">
        <v>1308</v>
      </c>
      <c r="U1090" t="s">
        <v>1308</v>
      </c>
      <c r="V1090" t="s">
        <v>1308</v>
      </c>
    </row>
    <row r="1091" spans="1:22">
      <c r="A1091" s="93" t="s">
        <v>1179</v>
      </c>
      <c r="B1091" s="17" t="str">
        <f>VLOOKUP(A1091,'Planning Periods'!$E$2:$N$540,10,FALSE)</f>
        <v>12/31/2015 - 12/31/2023</v>
      </c>
      <c r="C1091" s="92">
        <v>2014</v>
      </c>
      <c r="D1091" s="92" t="str">
        <f t="shared" si="16"/>
        <v>Lathrop 2014</v>
      </c>
      <c r="E1091" t="s">
        <v>1308</v>
      </c>
      <c r="F1091" t="s">
        <v>1308</v>
      </c>
      <c r="G1091" t="s">
        <v>1308</v>
      </c>
      <c r="H1091" t="s">
        <v>1308</v>
      </c>
      <c r="J1091" t="s">
        <v>1308</v>
      </c>
      <c r="K1091" t="s">
        <v>1308</v>
      </c>
      <c r="L1091" t="s">
        <v>1308</v>
      </c>
      <c r="M1091" t="s">
        <v>1308</v>
      </c>
      <c r="O1091" t="s">
        <v>1308</v>
      </c>
      <c r="P1091" t="s">
        <v>1308</v>
      </c>
      <c r="R1091" t="s">
        <v>1308</v>
      </c>
      <c r="S1091" t="s">
        <v>1308</v>
      </c>
      <c r="T1091" t="s">
        <v>1308</v>
      </c>
      <c r="U1091" t="s">
        <v>1308</v>
      </c>
      <c r="V1091" t="s">
        <v>1308</v>
      </c>
    </row>
    <row r="1092" spans="1:22">
      <c r="A1092" s="93" t="s">
        <v>1179</v>
      </c>
      <c r="B1092" s="17" t="str">
        <f>VLOOKUP(A1092,'Planning Periods'!$E$2:$N$540,10,FALSE)</f>
        <v>12/31/2015 - 12/31/2023</v>
      </c>
      <c r="C1092" s="92">
        <v>2015</v>
      </c>
      <c r="D1092" s="92" t="str">
        <f t="shared" si="16"/>
        <v>Lathrop 2015</v>
      </c>
      <c r="E1092" t="s">
        <v>1308</v>
      </c>
      <c r="F1092" t="s">
        <v>1308</v>
      </c>
      <c r="G1092" t="s">
        <v>1308</v>
      </c>
      <c r="H1092" t="s">
        <v>1308</v>
      </c>
      <c r="J1092" t="s">
        <v>1308</v>
      </c>
      <c r="K1092" t="s">
        <v>1308</v>
      </c>
      <c r="L1092" t="s">
        <v>1308</v>
      </c>
      <c r="M1092" t="s">
        <v>1308</v>
      </c>
      <c r="O1092" t="s">
        <v>1308</v>
      </c>
      <c r="P1092" t="s">
        <v>1308</v>
      </c>
      <c r="R1092" t="s">
        <v>1308</v>
      </c>
      <c r="S1092" t="s">
        <v>1308</v>
      </c>
      <c r="T1092" t="s">
        <v>1308</v>
      </c>
      <c r="U1092" t="s">
        <v>1308</v>
      </c>
      <c r="V1092" t="s">
        <v>1308</v>
      </c>
    </row>
    <row r="1093" spans="1:22">
      <c r="A1093" s="93" t="s">
        <v>1179</v>
      </c>
      <c r="B1093" s="17" t="str">
        <f>VLOOKUP(A1093,'Planning Periods'!$E$2:$N$540,10,FALSE)</f>
        <v>12/31/2015 - 12/31/2023</v>
      </c>
      <c r="C1093" s="92">
        <v>2016</v>
      </c>
      <c r="D1093" s="92" t="str">
        <f t="shared" si="16"/>
        <v>Lathrop 2016</v>
      </c>
      <c r="E1093" s="92">
        <v>1019</v>
      </c>
      <c r="F1093" s="366">
        <v>0</v>
      </c>
      <c r="G1093" s="92">
        <v>0</v>
      </c>
      <c r="H1093" s="92">
        <v>0</v>
      </c>
      <c r="I1093" s="91"/>
      <c r="J1093" s="92">
        <v>759</v>
      </c>
      <c r="K1093" s="366">
        <v>0</v>
      </c>
      <c r="L1093" s="92">
        <v>0</v>
      </c>
      <c r="M1093" s="92">
        <v>0</v>
      </c>
      <c r="N1093" s="91"/>
      <c r="O1093" s="92">
        <v>957</v>
      </c>
      <c r="P1093" s="92">
        <v>0</v>
      </c>
      <c r="Q1093" s="91"/>
      <c r="R1093" s="92">
        <v>2421</v>
      </c>
      <c r="S1093" s="92">
        <v>170</v>
      </c>
      <c r="T1093" s="91">
        <v>0</v>
      </c>
      <c r="U1093" s="92">
        <v>5156</v>
      </c>
      <c r="V1093" s="92">
        <v>170</v>
      </c>
    </row>
    <row r="1094" spans="1:22">
      <c r="A1094" s="93" t="s">
        <v>1179</v>
      </c>
      <c r="B1094" s="17" t="str">
        <f>VLOOKUP(A1094,'Planning Periods'!$E$2:$N$540,10,FALSE)</f>
        <v>12/31/2015 - 12/31/2023</v>
      </c>
      <c r="C1094" s="92">
        <v>2017</v>
      </c>
      <c r="D1094" s="92" t="str">
        <f t="shared" si="16"/>
        <v>Lathrop 2017</v>
      </c>
      <c r="E1094" s="92">
        <v>1019</v>
      </c>
      <c r="F1094" s="366">
        <v>0</v>
      </c>
      <c r="G1094" s="92">
        <v>0</v>
      </c>
      <c r="H1094" s="92">
        <v>0</v>
      </c>
      <c r="I1094" s="91"/>
      <c r="J1094" s="92">
        <v>759</v>
      </c>
      <c r="K1094" s="366">
        <v>0</v>
      </c>
      <c r="L1094" s="92">
        <v>0</v>
      </c>
      <c r="M1094" s="92">
        <v>0</v>
      </c>
      <c r="N1094" s="91"/>
      <c r="O1094" s="92">
        <v>957</v>
      </c>
      <c r="P1094" s="92">
        <v>0</v>
      </c>
      <c r="Q1094" s="91"/>
      <c r="R1094" s="92">
        <v>2421</v>
      </c>
      <c r="S1094" s="92">
        <v>297</v>
      </c>
      <c r="T1094" s="91">
        <v>0</v>
      </c>
      <c r="U1094" s="92">
        <v>5156</v>
      </c>
      <c r="V1094" s="92">
        <v>297</v>
      </c>
    </row>
    <row r="1095" spans="1:22">
      <c r="A1095" s="93" t="s">
        <v>1180</v>
      </c>
      <c r="B1095" s="17"/>
      <c r="C1095" s="92">
        <v>2013</v>
      </c>
      <c r="D1095" s="92" t="str">
        <f t="shared" si="16"/>
        <v>Lawndale 2013</v>
      </c>
      <c r="E1095" s="92" t="s">
        <v>1308</v>
      </c>
      <c r="F1095" s="366" t="s">
        <v>1308</v>
      </c>
      <c r="G1095" s="92" t="s">
        <v>1308</v>
      </c>
      <c r="H1095" s="92" t="s">
        <v>1308</v>
      </c>
      <c r="I1095" s="91"/>
      <c r="J1095" s="92" t="s">
        <v>1308</v>
      </c>
      <c r="K1095" s="366" t="s">
        <v>1308</v>
      </c>
      <c r="L1095" s="92" t="s">
        <v>1308</v>
      </c>
      <c r="M1095" s="92" t="s">
        <v>1308</v>
      </c>
      <c r="N1095" s="91"/>
      <c r="O1095" s="92" t="s">
        <v>1308</v>
      </c>
      <c r="P1095" s="92" t="s">
        <v>1308</v>
      </c>
      <c r="Q1095" s="91"/>
      <c r="R1095" s="92" t="s">
        <v>1308</v>
      </c>
      <c r="S1095" s="92" t="s">
        <v>1308</v>
      </c>
      <c r="T1095" s="91" t="s">
        <v>1308</v>
      </c>
      <c r="U1095" s="92" t="s">
        <v>1308</v>
      </c>
      <c r="V1095" s="92" t="s">
        <v>1308</v>
      </c>
    </row>
    <row r="1096" spans="1:22">
      <c r="A1096" s="93" t="s">
        <v>1180</v>
      </c>
      <c r="B1096" s="17" t="str">
        <f>VLOOKUP(A1096,'Planning Periods'!$E$2:$N$540,10,FALSE)</f>
        <v>10/15/2021 - 10/15/2029</v>
      </c>
      <c r="C1096" s="92">
        <v>2014</v>
      </c>
      <c r="D1096" s="92" t="str">
        <f t="shared" si="16"/>
        <v>Lawndale 2014</v>
      </c>
      <c r="E1096" s="92">
        <v>96</v>
      </c>
      <c r="F1096" s="366">
        <v>0</v>
      </c>
      <c r="G1096" s="92">
        <v>0</v>
      </c>
      <c r="H1096" s="92">
        <v>0</v>
      </c>
      <c r="I1096" s="91"/>
      <c r="J1096" s="92">
        <v>57</v>
      </c>
      <c r="K1096" s="366">
        <v>0</v>
      </c>
      <c r="L1096" s="92">
        <v>0</v>
      </c>
      <c r="M1096" s="92">
        <v>0</v>
      </c>
      <c r="N1096" s="91"/>
      <c r="O1096" s="92">
        <v>62</v>
      </c>
      <c r="P1096" s="92">
        <v>0</v>
      </c>
      <c r="Q1096" s="91"/>
      <c r="R1096" s="92">
        <v>166</v>
      </c>
      <c r="S1096" s="92">
        <v>5</v>
      </c>
      <c r="T1096" s="91">
        <v>0</v>
      </c>
      <c r="U1096" s="92">
        <v>381</v>
      </c>
      <c r="V1096" s="92">
        <v>5</v>
      </c>
    </row>
    <row r="1097" spans="1:22">
      <c r="A1097" s="93" t="s">
        <v>1180</v>
      </c>
      <c r="B1097" s="17" t="str">
        <f>VLOOKUP(A1097,'Planning Periods'!$E$2:$N$540,10,FALSE)</f>
        <v>10/15/2021 - 10/15/2029</v>
      </c>
      <c r="C1097" s="92">
        <v>2015</v>
      </c>
      <c r="D1097" s="92" t="str">
        <f t="shared" si="16"/>
        <v>Lawndale 2015</v>
      </c>
      <c r="E1097" s="92" t="s">
        <v>1308</v>
      </c>
      <c r="F1097" s="366" t="s">
        <v>1308</v>
      </c>
      <c r="G1097" s="92" t="s">
        <v>1308</v>
      </c>
      <c r="H1097" s="92" t="s">
        <v>1308</v>
      </c>
      <c r="I1097" s="91"/>
      <c r="J1097" s="92" t="s">
        <v>1308</v>
      </c>
      <c r="K1097" s="366" t="s">
        <v>1308</v>
      </c>
      <c r="L1097" s="92" t="s">
        <v>1308</v>
      </c>
      <c r="M1097" s="92" t="s">
        <v>1308</v>
      </c>
      <c r="N1097" s="91"/>
      <c r="O1097" s="92" t="s">
        <v>1308</v>
      </c>
      <c r="P1097" s="92" t="s">
        <v>1308</v>
      </c>
      <c r="Q1097" s="91"/>
      <c r="R1097" s="92" t="s">
        <v>1308</v>
      </c>
      <c r="S1097" s="92" t="s">
        <v>1308</v>
      </c>
      <c r="T1097" s="91" t="s">
        <v>1308</v>
      </c>
      <c r="U1097" s="92" t="s">
        <v>1308</v>
      </c>
      <c r="V1097" s="92" t="s">
        <v>1308</v>
      </c>
    </row>
    <row r="1098" spans="1:22">
      <c r="A1098" s="93" t="s">
        <v>1180</v>
      </c>
      <c r="B1098" s="17" t="str">
        <f>VLOOKUP(A1098,'Planning Periods'!$E$2:$N$540,10,FALSE)</f>
        <v>10/15/2021 - 10/15/2029</v>
      </c>
      <c r="C1098" s="92">
        <v>2016</v>
      </c>
      <c r="D1098" s="92" t="str">
        <f t="shared" si="16"/>
        <v>Lawndale 2016</v>
      </c>
      <c r="E1098" s="92">
        <v>96</v>
      </c>
      <c r="F1098" s="366">
        <v>0</v>
      </c>
      <c r="G1098" s="92">
        <v>0</v>
      </c>
      <c r="H1098" s="92">
        <v>0</v>
      </c>
      <c r="I1098" s="91"/>
      <c r="J1098" s="92">
        <v>57</v>
      </c>
      <c r="K1098" s="366">
        <v>0</v>
      </c>
      <c r="L1098" s="92">
        <v>0</v>
      </c>
      <c r="M1098" s="92">
        <v>0</v>
      </c>
      <c r="N1098" s="91"/>
      <c r="O1098" s="92">
        <v>62</v>
      </c>
      <c r="P1098" s="92">
        <v>0</v>
      </c>
      <c r="Q1098" s="91"/>
      <c r="R1098" s="92">
        <v>166</v>
      </c>
      <c r="S1098" s="92">
        <v>3</v>
      </c>
      <c r="T1098" s="91">
        <v>0</v>
      </c>
      <c r="U1098" s="92">
        <v>381</v>
      </c>
      <c r="V1098" s="92">
        <v>3</v>
      </c>
    </row>
    <row r="1099" spans="1:22">
      <c r="A1099" s="93" t="s">
        <v>1180</v>
      </c>
      <c r="B1099" s="17" t="str">
        <f>VLOOKUP(A1099,'Planning Periods'!$E$2:$N$540,10,FALSE)</f>
        <v>10/15/2021 - 10/15/2029</v>
      </c>
      <c r="C1099" s="92">
        <v>2017</v>
      </c>
      <c r="D1099" s="92" t="str">
        <f t="shared" si="16"/>
        <v>Lawndale 2017</v>
      </c>
      <c r="E1099" s="92">
        <v>96</v>
      </c>
      <c r="F1099" s="366">
        <v>0</v>
      </c>
      <c r="G1099" s="92">
        <v>0</v>
      </c>
      <c r="H1099" s="92">
        <v>0</v>
      </c>
      <c r="I1099" s="91"/>
      <c r="J1099" s="92">
        <v>57</v>
      </c>
      <c r="K1099" s="366">
        <v>0</v>
      </c>
      <c r="L1099" s="92">
        <v>0</v>
      </c>
      <c r="M1099" s="92">
        <v>0</v>
      </c>
      <c r="N1099" s="91"/>
      <c r="O1099" s="92">
        <v>62</v>
      </c>
      <c r="P1099" s="92">
        <v>0</v>
      </c>
      <c r="Q1099" s="91"/>
      <c r="R1099" s="92">
        <v>166</v>
      </c>
      <c r="S1099" s="92">
        <v>13</v>
      </c>
      <c r="T1099" s="91">
        <v>0</v>
      </c>
      <c r="U1099" s="92">
        <v>381</v>
      </c>
      <c r="V1099" s="92">
        <v>13</v>
      </c>
    </row>
    <row r="1100" spans="1:22">
      <c r="A1100" s="93" t="s">
        <v>898</v>
      </c>
      <c r="B1100" s="17" t="str">
        <f>VLOOKUP(A1100,'Planning Periods'!$E$2:$N$540,10,FALSE)</f>
        <v>04/30/2021 - 04/30/2029</v>
      </c>
      <c r="C1100" s="92">
        <v>2013</v>
      </c>
      <c r="D1100" s="92" t="str">
        <f t="shared" si="16"/>
        <v>Lemon Grove 2013</v>
      </c>
      <c r="E1100" s="92">
        <v>77</v>
      </c>
      <c r="F1100" s="366">
        <v>89</v>
      </c>
      <c r="G1100" s="92">
        <v>89</v>
      </c>
      <c r="H1100" s="92">
        <v>0</v>
      </c>
      <c r="I1100" s="91"/>
      <c r="J1100" s="92">
        <v>59</v>
      </c>
      <c r="K1100" s="366">
        <v>81</v>
      </c>
      <c r="L1100" s="92">
        <v>81</v>
      </c>
      <c r="M1100" s="92">
        <v>0</v>
      </c>
      <c r="N1100" s="91"/>
      <c r="O1100" s="92">
        <v>54</v>
      </c>
      <c r="P1100" s="92">
        <v>6</v>
      </c>
      <c r="Q1100" s="91"/>
      <c r="R1100" s="92">
        <v>119</v>
      </c>
      <c r="S1100" s="92">
        <v>1</v>
      </c>
      <c r="T1100" s="91">
        <v>0</v>
      </c>
      <c r="U1100" s="92">
        <v>309</v>
      </c>
      <c r="V1100" s="92">
        <v>177</v>
      </c>
    </row>
    <row r="1101" spans="1:22">
      <c r="A1101" s="93" t="s">
        <v>898</v>
      </c>
      <c r="B1101" s="17" t="str">
        <f>VLOOKUP(A1101,'Planning Periods'!$E$2:$N$540,10,FALSE)</f>
        <v>04/30/2021 - 04/30/2029</v>
      </c>
      <c r="C1101" s="92">
        <v>2014</v>
      </c>
      <c r="D1101" s="92" t="str">
        <f t="shared" si="16"/>
        <v>Lemon Grove 2014</v>
      </c>
      <c r="E1101" s="92">
        <v>77</v>
      </c>
      <c r="F1101" s="366">
        <v>0</v>
      </c>
      <c r="G1101" s="92">
        <v>0</v>
      </c>
      <c r="H1101" s="92">
        <v>0</v>
      </c>
      <c r="I1101" s="91"/>
      <c r="J1101" s="92">
        <v>59</v>
      </c>
      <c r="K1101" s="366">
        <v>0</v>
      </c>
      <c r="L1101" s="92">
        <v>0</v>
      </c>
      <c r="M1101" s="92">
        <v>0</v>
      </c>
      <c r="N1101" s="91"/>
      <c r="O1101" s="92">
        <v>54</v>
      </c>
      <c r="P1101" s="92">
        <v>0</v>
      </c>
      <c r="Q1101" s="91"/>
      <c r="R1101" s="92">
        <v>119</v>
      </c>
      <c r="S1101" s="92">
        <v>23</v>
      </c>
      <c r="T1101" s="91">
        <v>0</v>
      </c>
      <c r="U1101" s="92">
        <v>309</v>
      </c>
      <c r="V1101" s="92">
        <v>23</v>
      </c>
    </row>
    <row r="1102" spans="1:22">
      <c r="A1102" s="93" t="s">
        <v>898</v>
      </c>
      <c r="B1102" s="17" t="str">
        <f>VLOOKUP(A1102,'Planning Periods'!$E$2:$N$540,10,FALSE)</f>
        <v>04/30/2021 - 04/30/2029</v>
      </c>
      <c r="C1102" s="92">
        <v>2015</v>
      </c>
      <c r="D1102" s="92" t="str">
        <f t="shared" si="16"/>
        <v>Lemon Grove 2015</v>
      </c>
      <c r="E1102" s="92">
        <v>77</v>
      </c>
      <c r="F1102" s="366">
        <v>0</v>
      </c>
      <c r="G1102" s="92">
        <v>0</v>
      </c>
      <c r="H1102" s="92">
        <v>0</v>
      </c>
      <c r="I1102" s="91"/>
      <c r="J1102" s="92">
        <v>59</v>
      </c>
      <c r="K1102" s="366">
        <v>5</v>
      </c>
      <c r="L1102" s="92">
        <v>5</v>
      </c>
      <c r="M1102" s="92">
        <v>0</v>
      </c>
      <c r="N1102" s="91"/>
      <c r="O1102" s="92">
        <v>54</v>
      </c>
      <c r="P1102" s="92">
        <v>0</v>
      </c>
      <c r="Q1102" s="91"/>
      <c r="R1102" s="92">
        <v>119</v>
      </c>
      <c r="S1102" s="92">
        <v>72</v>
      </c>
      <c r="T1102" s="91">
        <v>0</v>
      </c>
      <c r="U1102" s="92">
        <v>309</v>
      </c>
      <c r="V1102" s="92">
        <v>77</v>
      </c>
    </row>
    <row r="1103" spans="1:22">
      <c r="A1103" s="93" t="s">
        <v>898</v>
      </c>
      <c r="B1103" s="17" t="str">
        <f>VLOOKUP(A1103,'Planning Periods'!$E$2:$N$540,10,FALSE)</f>
        <v>04/30/2021 - 04/30/2029</v>
      </c>
      <c r="C1103" s="92">
        <v>2016</v>
      </c>
      <c r="D1103" s="92" t="str">
        <f t="shared" si="16"/>
        <v>Lemon Grove 2016</v>
      </c>
      <c r="E1103" s="92">
        <v>77</v>
      </c>
      <c r="F1103" s="366">
        <v>1</v>
      </c>
      <c r="G1103" s="92">
        <v>1</v>
      </c>
      <c r="H1103" s="92">
        <v>0</v>
      </c>
      <c r="I1103" s="91"/>
      <c r="J1103" s="92">
        <v>59</v>
      </c>
      <c r="K1103" s="366">
        <v>2</v>
      </c>
      <c r="L1103" s="92">
        <v>2</v>
      </c>
      <c r="M1103" s="92">
        <v>0</v>
      </c>
      <c r="N1103" s="91"/>
      <c r="O1103" s="92">
        <v>54</v>
      </c>
      <c r="P1103" s="92">
        <v>15</v>
      </c>
      <c r="Q1103" s="91"/>
      <c r="R1103" s="92">
        <v>119</v>
      </c>
      <c r="S1103" s="92">
        <v>0</v>
      </c>
      <c r="T1103" s="91">
        <v>0</v>
      </c>
      <c r="U1103" s="92">
        <v>309</v>
      </c>
      <c r="V1103" s="92">
        <v>18</v>
      </c>
    </row>
    <row r="1104" spans="1:22">
      <c r="A1104" s="93" t="s">
        <v>898</v>
      </c>
      <c r="B1104" s="17" t="str">
        <f>VLOOKUP(A1104,'Planning Periods'!$E$2:$N$540,10,FALSE)</f>
        <v>04/30/2021 - 04/30/2029</v>
      </c>
      <c r="C1104" s="92">
        <v>2017</v>
      </c>
      <c r="D1104" s="92" t="str">
        <f t="shared" si="16"/>
        <v>Lemon Grove 2017</v>
      </c>
      <c r="E1104" s="92">
        <v>77</v>
      </c>
      <c r="F1104" s="366">
        <v>0</v>
      </c>
      <c r="G1104" s="92">
        <v>0</v>
      </c>
      <c r="H1104" s="92">
        <v>0</v>
      </c>
      <c r="I1104" s="91"/>
      <c r="J1104" s="92">
        <v>59</v>
      </c>
      <c r="K1104" s="366">
        <v>5</v>
      </c>
      <c r="L1104" s="92">
        <v>5</v>
      </c>
      <c r="M1104" s="92">
        <v>0</v>
      </c>
      <c r="N1104" s="91"/>
      <c r="O1104" s="92">
        <v>54</v>
      </c>
      <c r="P1104" s="92">
        <v>14</v>
      </c>
      <c r="Q1104" s="91"/>
      <c r="R1104" s="92">
        <v>119</v>
      </c>
      <c r="S1104" s="92">
        <v>7</v>
      </c>
      <c r="T1104" s="91">
        <v>0</v>
      </c>
      <c r="U1104" s="92">
        <v>309</v>
      </c>
      <c r="V1104" s="92">
        <v>26</v>
      </c>
    </row>
    <row r="1105" spans="1:22">
      <c r="A1105" t="s">
        <v>1184</v>
      </c>
      <c r="B1105" s="17" t="str">
        <f>VLOOKUP(A1105,'Planning Periods'!$E$2:$N$540,10,FALSE)</f>
        <v>01/31/2016 - 01/31/2024</v>
      </c>
      <c r="C1105" s="92">
        <v>2014</v>
      </c>
      <c r="D1105" s="92" t="str">
        <f t="shared" si="16"/>
        <v>Lemoore 2014</v>
      </c>
      <c r="E1105" s="366" t="s">
        <v>1308</v>
      </c>
      <c r="F1105" s="366" t="s">
        <v>1308</v>
      </c>
      <c r="G1105" s="366" t="s">
        <v>1308</v>
      </c>
      <c r="H1105" s="366" t="s">
        <v>1308</v>
      </c>
      <c r="I1105" s="366">
        <v>0</v>
      </c>
      <c r="J1105" s="366" t="s">
        <v>1308</v>
      </c>
      <c r="K1105" s="366" t="s">
        <v>1308</v>
      </c>
      <c r="L1105" s="366" t="s">
        <v>1308</v>
      </c>
      <c r="M1105" s="366" t="s">
        <v>1308</v>
      </c>
      <c r="N1105" s="366">
        <v>0</v>
      </c>
      <c r="O1105" s="366" t="s">
        <v>1308</v>
      </c>
      <c r="P1105" s="366" t="s">
        <v>1308</v>
      </c>
      <c r="Q1105" s="366"/>
      <c r="R1105" s="366" t="s">
        <v>1308</v>
      </c>
      <c r="S1105" s="366" t="s">
        <v>1308</v>
      </c>
      <c r="T1105" s="366" t="s">
        <v>1308</v>
      </c>
      <c r="U1105" s="366" t="s">
        <v>1308</v>
      </c>
      <c r="V1105" s="366" t="s">
        <v>1308</v>
      </c>
    </row>
    <row r="1106" spans="1:22">
      <c r="A1106" t="s">
        <v>1184</v>
      </c>
      <c r="B1106" s="17" t="str">
        <f>VLOOKUP(A1106,'Planning Periods'!$E$2:$N$540,10,FALSE)</f>
        <v>01/31/2016 - 01/31/2024</v>
      </c>
      <c r="C1106" s="92">
        <v>2015</v>
      </c>
      <c r="D1106" s="92" t="str">
        <f t="shared" si="16"/>
        <v>Lemoore 2015</v>
      </c>
      <c r="E1106" t="s">
        <v>1308</v>
      </c>
      <c r="F1106" t="s">
        <v>1308</v>
      </c>
      <c r="G1106" t="s">
        <v>1308</v>
      </c>
      <c r="H1106" t="s">
        <v>1308</v>
      </c>
      <c r="J1106" t="s">
        <v>1308</v>
      </c>
      <c r="K1106" t="s">
        <v>1308</v>
      </c>
      <c r="L1106" t="s">
        <v>1308</v>
      </c>
      <c r="M1106" t="s">
        <v>1308</v>
      </c>
      <c r="O1106" t="s">
        <v>1308</v>
      </c>
      <c r="P1106" t="s">
        <v>1308</v>
      </c>
      <c r="R1106" t="s">
        <v>1308</v>
      </c>
      <c r="S1106" t="s">
        <v>1308</v>
      </c>
      <c r="T1106" t="s">
        <v>1308</v>
      </c>
      <c r="U1106" t="s">
        <v>1308</v>
      </c>
      <c r="V1106" t="s">
        <v>1308</v>
      </c>
    </row>
    <row r="1107" spans="1:22">
      <c r="A1107" t="s">
        <v>1184</v>
      </c>
      <c r="B1107" s="17" t="str">
        <f>VLOOKUP(A1107,'Planning Periods'!$E$2:$N$540,10,FALSE)</f>
        <v>01/31/2016 - 01/31/2024</v>
      </c>
      <c r="C1107" s="92">
        <v>2016</v>
      </c>
      <c r="D1107" s="92" t="str">
        <f t="shared" si="16"/>
        <v>Lemoore 2016</v>
      </c>
      <c r="E1107" t="s">
        <v>1308</v>
      </c>
      <c r="F1107" t="s">
        <v>1308</v>
      </c>
      <c r="G1107" t="s">
        <v>1308</v>
      </c>
      <c r="H1107" t="s">
        <v>1308</v>
      </c>
      <c r="J1107" t="s">
        <v>1308</v>
      </c>
      <c r="K1107" t="s">
        <v>1308</v>
      </c>
      <c r="L1107" t="s">
        <v>1308</v>
      </c>
      <c r="M1107" t="s">
        <v>1308</v>
      </c>
      <c r="O1107" t="s">
        <v>1308</v>
      </c>
      <c r="P1107" t="s">
        <v>1308</v>
      </c>
      <c r="R1107" t="s">
        <v>1308</v>
      </c>
      <c r="S1107" t="s">
        <v>1308</v>
      </c>
      <c r="T1107" t="s">
        <v>1308</v>
      </c>
      <c r="U1107" t="s">
        <v>1308</v>
      </c>
      <c r="V1107" t="s">
        <v>1308</v>
      </c>
    </row>
    <row r="1108" spans="1:22">
      <c r="A1108" t="s">
        <v>1184</v>
      </c>
      <c r="B1108" s="17" t="str">
        <f>VLOOKUP(A1108,'Planning Periods'!$E$2:$N$540,10,FALSE)</f>
        <v>01/31/2016 - 01/31/2024</v>
      </c>
      <c r="C1108" s="92">
        <v>2017</v>
      </c>
      <c r="D1108" s="92" t="str">
        <f t="shared" si="16"/>
        <v>Lemoore 2017</v>
      </c>
      <c r="E1108" t="s">
        <v>1308</v>
      </c>
      <c r="F1108" t="s">
        <v>1308</v>
      </c>
      <c r="G1108" t="s">
        <v>1308</v>
      </c>
      <c r="H1108" t="s">
        <v>1308</v>
      </c>
      <c r="J1108" t="s">
        <v>1308</v>
      </c>
      <c r="K1108" t="s">
        <v>1308</v>
      </c>
      <c r="L1108" t="s">
        <v>1308</v>
      </c>
      <c r="M1108" t="s">
        <v>1308</v>
      </c>
      <c r="O1108" t="s">
        <v>1308</v>
      </c>
      <c r="P1108" t="s">
        <v>1308</v>
      </c>
      <c r="R1108" t="s">
        <v>1308</v>
      </c>
      <c r="S1108" t="s">
        <v>1308</v>
      </c>
      <c r="T1108" t="s">
        <v>1308</v>
      </c>
      <c r="U1108" t="s">
        <v>1308</v>
      </c>
      <c r="V1108" t="s">
        <v>1308</v>
      </c>
    </row>
    <row r="1109" spans="1:22">
      <c r="A1109" s="93" t="s">
        <v>891</v>
      </c>
      <c r="B1109" s="17" t="str">
        <f>VLOOKUP(A1109,'Planning Periods'!$E$2:$N$540,10,FALSE)</f>
        <v>05/15/2021 - 05/15/2029</v>
      </c>
      <c r="C1109" s="92">
        <v>2013</v>
      </c>
      <c r="D1109" s="92" t="str">
        <f t="shared" si="16"/>
        <v>Lincoln 2013</v>
      </c>
      <c r="E1109" s="92">
        <v>953</v>
      </c>
      <c r="F1109" s="366">
        <v>0</v>
      </c>
      <c r="G1109" s="92">
        <v>0</v>
      </c>
      <c r="H1109" s="92">
        <v>0</v>
      </c>
      <c r="I1109" s="91"/>
      <c r="J1109" s="92">
        <v>668</v>
      </c>
      <c r="K1109" s="366">
        <v>0</v>
      </c>
      <c r="L1109" s="92">
        <v>0</v>
      </c>
      <c r="M1109" s="92">
        <v>0</v>
      </c>
      <c r="N1109" s="91"/>
      <c r="O1109" s="92">
        <v>705</v>
      </c>
      <c r="P1109" s="92">
        <v>0</v>
      </c>
      <c r="Q1109" s="91"/>
      <c r="R1109" s="92">
        <v>1464</v>
      </c>
      <c r="S1109" s="92">
        <v>246</v>
      </c>
      <c r="T1109" s="91">
        <v>0</v>
      </c>
      <c r="U1109" s="92">
        <v>3790</v>
      </c>
      <c r="V1109" s="92">
        <v>246</v>
      </c>
    </row>
    <row r="1110" spans="1:22">
      <c r="A1110" s="93" t="s">
        <v>891</v>
      </c>
      <c r="B1110" s="17" t="str">
        <f>VLOOKUP(A1110,'Planning Periods'!$E$2:$N$540,10,FALSE)</f>
        <v>05/15/2021 - 05/15/2029</v>
      </c>
      <c r="C1110" s="92">
        <v>2014</v>
      </c>
      <c r="D1110" s="92" t="str">
        <f t="shared" si="16"/>
        <v>Lincoln 2014</v>
      </c>
      <c r="E1110" s="92">
        <v>953</v>
      </c>
      <c r="F1110" s="366">
        <v>0</v>
      </c>
      <c r="G1110" s="92">
        <v>0</v>
      </c>
      <c r="H1110" s="92">
        <v>0</v>
      </c>
      <c r="I1110" s="91"/>
      <c r="J1110" s="92">
        <v>668</v>
      </c>
      <c r="K1110" s="366">
        <v>0</v>
      </c>
      <c r="L1110" s="92">
        <v>0</v>
      </c>
      <c r="M1110" s="92">
        <v>0</v>
      </c>
      <c r="N1110" s="91"/>
      <c r="O1110" s="92">
        <v>705</v>
      </c>
      <c r="P1110" s="92">
        <v>0</v>
      </c>
      <c r="Q1110" s="91"/>
      <c r="R1110" s="92">
        <v>1464</v>
      </c>
      <c r="S1110" s="92">
        <v>286</v>
      </c>
      <c r="T1110" s="91">
        <v>0</v>
      </c>
      <c r="U1110" s="92">
        <v>3790</v>
      </c>
      <c r="V1110" s="92">
        <v>286</v>
      </c>
    </row>
    <row r="1111" spans="1:22">
      <c r="A1111" s="93" t="s">
        <v>891</v>
      </c>
      <c r="B1111" s="17" t="str">
        <f>VLOOKUP(A1111,'Planning Periods'!$E$2:$N$540,10,FALSE)</f>
        <v>05/15/2021 - 05/15/2029</v>
      </c>
      <c r="C1111" s="92">
        <v>2015</v>
      </c>
      <c r="D1111" s="92" t="str">
        <f t="shared" si="16"/>
        <v>Lincoln 2015</v>
      </c>
      <c r="E1111" s="92">
        <v>953</v>
      </c>
      <c r="F1111" s="366">
        <v>0</v>
      </c>
      <c r="G1111" s="92">
        <v>0</v>
      </c>
      <c r="H1111" s="92">
        <v>0</v>
      </c>
      <c r="I1111" s="91"/>
      <c r="J1111" s="92">
        <v>668</v>
      </c>
      <c r="K1111" s="366">
        <v>0</v>
      </c>
      <c r="L1111" s="92">
        <v>0</v>
      </c>
      <c r="M1111" s="92">
        <v>0</v>
      </c>
      <c r="N1111" s="91"/>
      <c r="O1111" s="92">
        <v>705</v>
      </c>
      <c r="P1111" s="92">
        <v>0</v>
      </c>
      <c r="Q1111" s="91"/>
      <c r="R1111" s="92">
        <v>1464</v>
      </c>
      <c r="S1111" s="92">
        <v>234</v>
      </c>
      <c r="T1111" s="91">
        <v>0</v>
      </c>
      <c r="U1111" s="92">
        <v>3790</v>
      </c>
      <c r="V1111" s="92">
        <v>234</v>
      </c>
    </row>
    <row r="1112" spans="1:22">
      <c r="A1112" s="93" t="s">
        <v>891</v>
      </c>
      <c r="B1112" s="17" t="str">
        <f>VLOOKUP(A1112,'Planning Periods'!$E$2:$N$540,10,FALSE)</f>
        <v>05/15/2021 - 05/15/2029</v>
      </c>
      <c r="C1112" s="92">
        <v>2016</v>
      </c>
      <c r="D1112" s="92" t="str">
        <f t="shared" si="16"/>
        <v>Lincoln 2016</v>
      </c>
      <c r="E1112" s="92">
        <v>953</v>
      </c>
      <c r="F1112" s="366">
        <v>0</v>
      </c>
      <c r="G1112" s="92">
        <v>0</v>
      </c>
      <c r="H1112" s="92">
        <v>0</v>
      </c>
      <c r="I1112" s="91"/>
      <c r="J1112" s="92">
        <v>668</v>
      </c>
      <c r="K1112" s="366">
        <v>0</v>
      </c>
      <c r="L1112" s="92">
        <v>0</v>
      </c>
      <c r="M1112" s="92">
        <v>0</v>
      </c>
      <c r="N1112" s="91"/>
      <c r="O1112" s="92">
        <v>705</v>
      </c>
      <c r="P1112" s="92">
        <v>0</v>
      </c>
      <c r="Q1112" s="91"/>
      <c r="R1112" s="92">
        <v>1464</v>
      </c>
      <c r="S1112" s="92">
        <v>217</v>
      </c>
      <c r="T1112" s="91">
        <v>0</v>
      </c>
      <c r="U1112" s="92">
        <v>3790</v>
      </c>
      <c r="V1112" s="92">
        <v>217</v>
      </c>
    </row>
    <row r="1113" spans="1:22">
      <c r="A1113" s="93" t="s">
        <v>891</v>
      </c>
      <c r="B1113" s="17" t="str">
        <f>VLOOKUP(A1113,'Planning Periods'!$E$2:$N$540,10,FALSE)</f>
        <v>05/15/2021 - 05/15/2029</v>
      </c>
      <c r="C1113" s="92">
        <v>2017</v>
      </c>
      <c r="D1113" s="92" t="str">
        <f t="shared" si="16"/>
        <v>Lincoln 2017</v>
      </c>
      <c r="E1113" s="92">
        <v>953</v>
      </c>
      <c r="F1113" s="366">
        <v>0</v>
      </c>
      <c r="G1113" s="92">
        <v>0</v>
      </c>
      <c r="H1113" s="92">
        <v>0</v>
      </c>
      <c r="I1113" s="91"/>
      <c r="J1113" s="92">
        <v>668</v>
      </c>
      <c r="K1113" s="366">
        <v>0</v>
      </c>
      <c r="L1113" s="92">
        <v>0</v>
      </c>
      <c r="M1113" s="92">
        <v>0</v>
      </c>
      <c r="N1113" s="91"/>
      <c r="O1113" s="92">
        <v>705</v>
      </c>
      <c r="P1113" s="92">
        <v>4</v>
      </c>
      <c r="Q1113" s="91"/>
      <c r="R1113" s="92">
        <v>1464</v>
      </c>
      <c r="S1113" s="92">
        <v>223</v>
      </c>
      <c r="T1113" s="91">
        <v>0</v>
      </c>
      <c r="U1113" s="92">
        <v>3790</v>
      </c>
      <c r="V1113" s="92">
        <v>227</v>
      </c>
    </row>
    <row r="1114" spans="1:22">
      <c r="A1114" s="93" t="s">
        <v>1185</v>
      </c>
      <c r="B1114" s="17" t="str">
        <f>VLOOKUP(A1114,'Planning Periods'!$E$2:$N$540,10,FALSE)</f>
        <v>12/31/2015 - 12/31/2023</v>
      </c>
      <c r="C1114" s="92">
        <v>2014</v>
      </c>
      <c r="D1114" s="92" t="str">
        <f t="shared" si="16"/>
        <v>Lindsay 2014</v>
      </c>
      <c r="E1114" s="92" t="s">
        <v>1308</v>
      </c>
      <c r="F1114" s="366" t="s">
        <v>1308</v>
      </c>
      <c r="G1114" s="92" t="s">
        <v>1308</v>
      </c>
      <c r="H1114" s="92" t="s">
        <v>1308</v>
      </c>
      <c r="I1114" s="91"/>
      <c r="J1114" s="92" t="s">
        <v>1308</v>
      </c>
      <c r="K1114" s="366" t="s">
        <v>1308</v>
      </c>
      <c r="L1114" s="92" t="s">
        <v>1308</v>
      </c>
      <c r="M1114" s="92" t="s">
        <v>1308</v>
      </c>
      <c r="N1114" s="91"/>
      <c r="O1114" s="92" t="s">
        <v>1308</v>
      </c>
      <c r="P1114" s="92" t="s">
        <v>1308</v>
      </c>
      <c r="Q1114" s="91"/>
      <c r="R1114" s="92" t="s">
        <v>1308</v>
      </c>
      <c r="S1114" s="92" t="s">
        <v>1308</v>
      </c>
      <c r="T1114" s="91" t="s">
        <v>1308</v>
      </c>
      <c r="U1114" s="92" t="s">
        <v>1308</v>
      </c>
      <c r="V1114" s="92" t="s">
        <v>1308</v>
      </c>
    </row>
    <row r="1115" spans="1:22">
      <c r="A1115" s="93" t="s">
        <v>1185</v>
      </c>
      <c r="B1115" s="17" t="str">
        <f>VLOOKUP(A1115,'Planning Periods'!$E$2:$N$540,10,FALSE)</f>
        <v>12/31/2015 - 12/31/2023</v>
      </c>
      <c r="C1115" s="92">
        <v>2015</v>
      </c>
      <c r="D1115" s="92" t="str">
        <f t="shared" si="16"/>
        <v>Lindsay 2015</v>
      </c>
      <c r="E1115" s="92">
        <v>80</v>
      </c>
      <c r="F1115" s="366">
        <v>4</v>
      </c>
      <c r="G1115" s="92">
        <v>4</v>
      </c>
      <c r="H1115" s="92">
        <v>0</v>
      </c>
      <c r="I1115" s="91"/>
      <c r="J1115" s="92">
        <v>80</v>
      </c>
      <c r="K1115" s="366">
        <v>28</v>
      </c>
      <c r="L1115" s="92">
        <v>27</v>
      </c>
      <c r="M1115" s="92">
        <v>1</v>
      </c>
      <c r="N1115" s="91"/>
      <c r="O1115" s="92">
        <v>82</v>
      </c>
      <c r="P1115" s="92">
        <v>7</v>
      </c>
      <c r="Q1115" s="91"/>
      <c r="R1115" s="92">
        <v>348</v>
      </c>
      <c r="S1115" s="92">
        <v>9</v>
      </c>
      <c r="T1115" s="91">
        <v>1</v>
      </c>
      <c r="U1115" s="92">
        <v>590</v>
      </c>
      <c r="V1115" s="92">
        <v>48</v>
      </c>
    </row>
    <row r="1116" spans="1:22">
      <c r="A1116" s="93" t="s">
        <v>1185</v>
      </c>
      <c r="B1116" s="17" t="str">
        <f>VLOOKUP(A1116,'Planning Periods'!$E$2:$N$540,10,FALSE)</f>
        <v>12/31/2015 - 12/31/2023</v>
      </c>
      <c r="C1116" s="92">
        <v>2016</v>
      </c>
      <c r="D1116" s="92" t="str">
        <f t="shared" si="16"/>
        <v>Lindsay 2016</v>
      </c>
      <c r="E1116" s="92">
        <v>80</v>
      </c>
      <c r="F1116" s="366">
        <v>3</v>
      </c>
      <c r="G1116" s="92">
        <v>3</v>
      </c>
      <c r="H1116" s="92">
        <v>0</v>
      </c>
      <c r="I1116" s="91"/>
      <c r="J1116" s="92">
        <v>80</v>
      </c>
      <c r="K1116" s="366">
        <v>20</v>
      </c>
      <c r="L1116" s="92">
        <v>20</v>
      </c>
      <c r="M1116" s="92">
        <v>0</v>
      </c>
      <c r="N1116" s="91"/>
      <c r="O1116" s="92">
        <v>82</v>
      </c>
      <c r="P1116" s="92">
        <v>0</v>
      </c>
      <c r="Q1116" s="91"/>
      <c r="R1116" s="92">
        <v>348</v>
      </c>
      <c r="S1116" s="92">
        <v>1</v>
      </c>
      <c r="T1116" s="91">
        <v>0</v>
      </c>
      <c r="U1116" s="92">
        <v>590</v>
      </c>
      <c r="V1116" s="92">
        <v>24</v>
      </c>
    </row>
    <row r="1117" spans="1:22">
      <c r="A1117" s="93" t="s">
        <v>1185</v>
      </c>
      <c r="B1117" s="17" t="str">
        <f>VLOOKUP(A1117,'Planning Periods'!$E$2:$N$540,10,FALSE)</f>
        <v>12/31/2015 - 12/31/2023</v>
      </c>
      <c r="C1117" s="92">
        <v>2017</v>
      </c>
      <c r="D1117" s="92" t="str">
        <f t="shared" si="16"/>
        <v>Lindsay 2017</v>
      </c>
      <c r="E1117" s="92">
        <v>80</v>
      </c>
      <c r="F1117" s="366">
        <v>33</v>
      </c>
      <c r="G1117" s="92">
        <v>32</v>
      </c>
      <c r="H1117" s="92">
        <v>1</v>
      </c>
      <c r="I1117" s="91"/>
      <c r="J1117" s="92">
        <v>80</v>
      </c>
      <c r="K1117" s="366">
        <v>19</v>
      </c>
      <c r="L1117" s="92">
        <v>18</v>
      </c>
      <c r="M1117" s="92">
        <v>1</v>
      </c>
      <c r="N1117" s="91"/>
      <c r="O1117" s="92">
        <v>82</v>
      </c>
      <c r="P1117" s="92">
        <v>20</v>
      </c>
      <c r="Q1117" s="91"/>
      <c r="R1117" s="92">
        <v>348</v>
      </c>
      <c r="S1117" s="92">
        <v>0</v>
      </c>
      <c r="T1117" s="91">
        <v>1</v>
      </c>
      <c r="U1117" s="92">
        <v>590</v>
      </c>
      <c r="V1117" s="92">
        <v>72</v>
      </c>
    </row>
    <row r="1118" spans="1:22">
      <c r="A1118" s="93" t="s">
        <v>893</v>
      </c>
      <c r="B1118" s="17" t="str">
        <f>VLOOKUP(A1118,'Planning Periods'!$E$2:$N$540,10,FALSE)</f>
        <v>05/15/2021 - 05/15/2029</v>
      </c>
      <c r="C1118" s="92">
        <v>2013</v>
      </c>
      <c r="D1118" s="92" t="str">
        <f t="shared" si="16"/>
        <v>Live Oak 2013</v>
      </c>
      <c r="E1118" s="92">
        <v>104</v>
      </c>
      <c r="F1118" s="366">
        <v>0</v>
      </c>
      <c r="G1118" s="92">
        <v>0</v>
      </c>
      <c r="H1118" s="92">
        <v>0</v>
      </c>
      <c r="I1118" s="91"/>
      <c r="J1118" s="92">
        <v>72</v>
      </c>
      <c r="K1118" s="366">
        <v>0</v>
      </c>
      <c r="L1118" s="92">
        <v>0</v>
      </c>
      <c r="M1118" s="92">
        <v>0</v>
      </c>
      <c r="N1118" s="91"/>
      <c r="O1118" s="92">
        <v>83</v>
      </c>
      <c r="P1118" s="92">
        <v>0</v>
      </c>
      <c r="Q1118" s="91"/>
      <c r="R1118" s="92">
        <v>190</v>
      </c>
      <c r="S1118" s="92">
        <v>0</v>
      </c>
      <c r="T1118" s="91">
        <v>0</v>
      </c>
      <c r="U1118" s="92">
        <v>449</v>
      </c>
      <c r="V1118" s="92">
        <v>0</v>
      </c>
    </row>
    <row r="1119" spans="1:22">
      <c r="A1119" s="93" t="s">
        <v>893</v>
      </c>
      <c r="B1119" s="17" t="str">
        <f>VLOOKUP(A1119,'Planning Periods'!$E$2:$N$540,10,FALSE)</f>
        <v>05/15/2021 - 05/15/2029</v>
      </c>
      <c r="C1119" s="92">
        <v>2014</v>
      </c>
      <c r="D1119" s="92" t="str">
        <f t="shared" si="16"/>
        <v>Live Oak 2014</v>
      </c>
      <c r="E1119" s="92">
        <v>104</v>
      </c>
      <c r="F1119" s="366">
        <v>0</v>
      </c>
      <c r="G1119" s="92">
        <v>0</v>
      </c>
      <c r="H1119" s="92">
        <v>0</v>
      </c>
      <c r="I1119" s="91"/>
      <c r="J1119" s="92">
        <v>72</v>
      </c>
      <c r="K1119" s="366">
        <v>0</v>
      </c>
      <c r="L1119" s="92">
        <v>0</v>
      </c>
      <c r="M1119" s="92">
        <v>0</v>
      </c>
      <c r="N1119" s="91"/>
      <c r="O1119" s="92">
        <v>83</v>
      </c>
      <c r="P1119" s="92">
        <v>1</v>
      </c>
      <c r="Q1119" s="91"/>
      <c r="R1119" s="92">
        <v>190</v>
      </c>
      <c r="S1119" s="92">
        <v>0</v>
      </c>
      <c r="T1119" s="91">
        <v>0</v>
      </c>
      <c r="U1119" s="92">
        <v>449</v>
      </c>
      <c r="V1119" s="92">
        <v>1</v>
      </c>
    </row>
    <row r="1120" spans="1:22">
      <c r="A1120" s="93" t="s">
        <v>893</v>
      </c>
      <c r="B1120" s="17" t="str">
        <f>VLOOKUP(A1120,'Planning Periods'!$E$2:$N$540,10,FALSE)</f>
        <v>05/15/2021 - 05/15/2029</v>
      </c>
      <c r="C1120" s="92">
        <v>2015</v>
      </c>
      <c r="D1120" s="92" t="str">
        <f t="shared" si="16"/>
        <v>Live Oak 2015</v>
      </c>
      <c r="E1120" s="92">
        <v>104</v>
      </c>
      <c r="F1120" s="366">
        <v>46</v>
      </c>
      <c r="G1120" s="92">
        <v>46</v>
      </c>
      <c r="H1120" s="92">
        <v>0</v>
      </c>
      <c r="I1120" s="91"/>
      <c r="J1120" s="92">
        <v>72</v>
      </c>
      <c r="K1120" s="366">
        <v>37</v>
      </c>
      <c r="L1120" s="92">
        <v>37</v>
      </c>
      <c r="M1120" s="92">
        <v>0</v>
      </c>
      <c r="N1120" s="91"/>
      <c r="O1120" s="92">
        <v>83</v>
      </c>
      <c r="P1120" s="92">
        <v>2</v>
      </c>
      <c r="Q1120" s="91"/>
      <c r="R1120" s="92">
        <v>190</v>
      </c>
      <c r="S1120" s="92">
        <v>2</v>
      </c>
      <c r="T1120" s="91">
        <v>0</v>
      </c>
      <c r="U1120" s="92">
        <v>449</v>
      </c>
      <c r="V1120" s="92">
        <v>87</v>
      </c>
    </row>
    <row r="1121" spans="1:22">
      <c r="A1121" s="93" t="s">
        <v>893</v>
      </c>
      <c r="B1121" s="17" t="str">
        <f>VLOOKUP(A1121,'Planning Periods'!$E$2:$N$540,10,FALSE)</f>
        <v>05/15/2021 - 05/15/2029</v>
      </c>
      <c r="C1121" s="92">
        <v>2016</v>
      </c>
      <c r="D1121" s="92" t="str">
        <f t="shared" si="16"/>
        <v>Live Oak 2016</v>
      </c>
      <c r="E1121" s="92">
        <v>104</v>
      </c>
      <c r="F1121" s="366">
        <v>0</v>
      </c>
      <c r="G1121" s="92">
        <v>0</v>
      </c>
      <c r="H1121" s="92">
        <v>0</v>
      </c>
      <c r="I1121" s="91"/>
      <c r="J1121" s="92">
        <v>72</v>
      </c>
      <c r="K1121" s="366">
        <v>0</v>
      </c>
      <c r="L1121" s="92">
        <v>0</v>
      </c>
      <c r="M1121" s="92">
        <v>0</v>
      </c>
      <c r="N1121" s="91"/>
      <c r="O1121" s="92">
        <v>83</v>
      </c>
      <c r="P1121" s="92">
        <v>0</v>
      </c>
      <c r="Q1121" s="91"/>
      <c r="R1121" s="92">
        <v>190</v>
      </c>
      <c r="S1121" s="92">
        <v>2</v>
      </c>
      <c r="T1121" s="91">
        <v>0</v>
      </c>
      <c r="U1121" s="92">
        <v>449</v>
      </c>
      <c r="V1121" s="92">
        <v>2</v>
      </c>
    </row>
    <row r="1122" spans="1:22">
      <c r="A1122" s="93" t="s">
        <v>893</v>
      </c>
      <c r="B1122" s="17" t="str">
        <f>VLOOKUP(A1122,'Planning Periods'!$E$2:$N$540,10,FALSE)</f>
        <v>05/15/2021 - 05/15/2029</v>
      </c>
      <c r="C1122" s="92">
        <v>2017</v>
      </c>
      <c r="D1122" s="92" t="str">
        <f t="shared" si="16"/>
        <v>Live Oak 2017</v>
      </c>
      <c r="E1122" s="92">
        <v>104</v>
      </c>
      <c r="F1122" s="366">
        <v>0</v>
      </c>
      <c r="G1122" s="92">
        <v>0</v>
      </c>
      <c r="H1122" s="92">
        <v>0</v>
      </c>
      <c r="I1122" s="91"/>
      <c r="J1122" s="92">
        <v>72</v>
      </c>
      <c r="K1122" s="366">
        <v>0</v>
      </c>
      <c r="L1122" s="92">
        <v>0</v>
      </c>
      <c r="M1122" s="92">
        <v>0</v>
      </c>
      <c r="N1122" s="91"/>
      <c r="O1122" s="92">
        <v>83</v>
      </c>
      <c r="P1122" s="92">
        <v>0</v>
      </c>
      <c r="Q1122" s="91"/>
      <c r="R1122" s="92">
        <v>190</v>
      </c>
      <c r="S1122" s="92">
        <v>1</v>
      </c>
      <c r="T1122" s="91">
        <v>0</v>
      </c>
      <c r="U1122" s="92">
        <v>449</v>
      </c>
      <c r="V1122" s="92">
        <v>1</v>
      </c>
    </row>
    <row r="1123" spans="1:22">
      <c r="A1123" s="93" t="s">
        <v>1181</v>
      </c>
      <c r="B1123" s="17" t="str">
        <f>VLOOKUP(A1123,'Planning Periods'!$E$2:$N$540,10,FALSE)</f>
        <v>01/31/2023 - 01/31/2031</v>
      </c>
      <c r="C1123" s="92">
        <v>2014</v>
      </c>
      <c r="D1123" s="92" t="str">
        <f t="shared" si="16"/>
        <v>Livermore 2014</v>
      </c>
      <c r="E1123" s="92">
        <v>839</v>
      </c>
      <c r="F1123" s="366">
        <v>0</v>
      </c>
      <c r="G1123" s="92">
        <v>0</v>
      </c>
      <c r="H1123" s="92">
        <v>0</v>
      </c>
      <c r="I1123" s="91"/>
      <c r="J1123" s="92">
        <v>474</v>
      </c>
      <c r="K1123" s="366">
        <v>1</v>
      </c>
      <c r="L1123" s="92">
        <v>1</v>
      </c>
      <c r="M1123" s="92">
        <v>0</v>
      </c>
      <c r="N1123" s="91"/>
      <c r="O1123" s="92">
        <v>496</v>
      </c>
      <c r="P1123" s="92">
        <v>15</v>
      </c>
      <c r="Q1123" s="91"/>
      <c r="R1123" s="92">
        <v>920</v>
      </c>
      <c r="S1123" s="92">
        <v>80</v>
      </c>
      <c r="T1123" s="91">
        <v>0</v>
      </c>
      <c r="U1123" s="92">
        <v>2729</v>
      </c>
      <c r="V1123" s="92">
        <v>96</v>
      </c>
    </row>
    <row r="1124" spans="1:22">
      <c r="A1124" s="93" t="s">
        <v>1181</v>
      </c>
      <c r="B1124" s="17" t="str">
        <f>VLOOKUP(A1124,'Planning Periods'!$E$2:$N$540,10,FALSE)</f>
        <v>01/31/2023 - 01/31/2031</v>
      </c>
      <c r="C1124" s="92">
        <v>2015</v>
      </c>
      <c r="D1124" s="92" t="str">
        <f t="shared" si="16"/>
        <v>Livermore 2015</v>
      </c>
      <c r="E1124" s="92">
        <v>839</v>
      </c>
      <c r="F1124" s="366">
        <v>0</v>
      </c>
      <c r="G1124" s="92">
        <v>0</v>
      </c>
      <c r="H1124" s="92">
        <v>0</v>
      </c>
      <c r="I1124" s="91"/>
      <c r="J1124" s="92">
        <v>474</v>
      </c>
      <c r="K1124" s="366">
        <v>2</v>
      </c>
      <c r="L1124" s="92">
        <v>2</v>
      </c>
      <c r="M1124" s="92">
        <v>0</v>
      </c>
      <c r="N1124" s="91"/>
      <c r="O1124" s="92">
        <v>496</v>
      </c>
      <c r="P1124" s="92">
        <v>14</v>
      </c>
      <c r="Q1124" s="91"/>
      <c r="R1124" s="92">
        <v>920</v>
      </c>
      <c r="S1124" s="92">
        <v>420</v>
      </c>
      <c r="T1124" s="91">
        <v>0</v>
      </c>
      <c r="U1124" s="92">
        <v>2729</v>
      </c>
      <c r="V1124" s="92">
        <v>436</v>
      </c>
    </row>
    <row r="1125" spans="1:22">
      <c r="A1125" s="93" t="s">
        <v>1181</v>
      </c>
      <c r="B1125" s="17" t="str">
        <f>VLOOKUP(A1125,'Planning Periods'!$E$2:$N$540,10,FALSE)</f>
        <v>01/31/2023 - 01/31/2031</v>
      </c>
      <c r="C1125" s="92">
        <v>2016</v>
      </c>
      <c r="D1125" s="92" t="str">
        <f t="shared" si="16"/>
        <v>Livermore 2016</v>
      </c>
      <c r="E1125" s="92">
        <v>839</v>
      </c>
      <c r="F1125" s="366">
        <v>0</v>
      </c>
      <c r="G1125" s="92">
        <v>0</v>
      </c>
      <c r="H1125" s="92">
        <v>0</v>
      </c>
      <c r="I1125" s="91"/>
      <c r="J1125" s="92">
        <v>474</v>
      </c>
      <c r="K1125" s="366">
        <v>16</v>
      </c>
      <c r="L1125" s="92">
        <v>4</v>
      </c>
      <c r="M1125" s="92">
        <v>12</v>
      </c>
      <c r="N1125" s="91"/>
      <c r="O1125" s="92">
        <v>496</v>
      </c>
      <c r="P1125" s="92">
        <v>395</v>
      </c>
      <c r="Q1125" s="91"/>
      <c r="R1125" s="92">
        <v>920</v>
      </c>
      <c r="S1125" s="92">
        <v>15</v>
      </c>
      <c r="T1125" s="91">
        <v>12</v>
      </c>
      <c r="U1125" s="92">
        <v>2729</v>
      </c>
      <c r="V1125" s="92">
        <v>426</v>
      </c>
    </row>
    <row r="1126" spans="1:22">
      <c r="A1126" s="93" t="s">
        <v>1181</v>
      </c>
      <c r="B1126" s="17" t="str">
        <f>VLOOKUP(A1126,'Planning Periods'!$E$2:$N$540,10,FALSE)</f>
        <v>01/31/2023 - 01/31/2031</v>
      </c>
      <c r="C1126" s="92">
        <v>2017</v>
      </c>
      <c r="D1126" s="92" t="str">
        <f t="shared" si="16"/>
        <v>Livermore 2017</v>
      </c>
      <c r="E1126" s="92">
        <v>839</v>
      </c>
      <c r="F1126" s="366">
        <v>52</v>
      </c>
      <c r="G1126" s="92">
        <v>52</v>
      </c>
      <c r="H1126" s="92">
        <v>0</v>
      </c>
      <c r="I1126" s="91"/>
      <c r="J1126" s="92">
        <v>474</v>
      </c>
      <c r="K1126" s="366">
        <v>24</v>
      </c>
      <c r="L1126" s="92">
        <v>24</v>
      </c>
      <c r="M1126" s="92">
        <v>0</v>
      </c>
      <c r="N1126" s="91"/>
      <c r="O1126" s="92">
        <v>496</v>
      </c>
      <c r="P1126" s="92">
        <v>15</v>
      </c>
      <c r="Q1126" s="91"/>
      <c r="R1126" s="92">
        <v>920</v>
      </c>
      <c r="S1126" s="92">
        <v>311</v>
      </c>
      <c r="T1126" s="91">
        <v>0</v>
      </c>
      <c r="U1126" s="92">
        <v>2729</v>
      </c>
      <c r="V1126" s="92">
        <v>402</v>
      </c>
    </row>
    <row r="1127" spans="1:22">
      <c r="A1127" s="93" t="s">
        <v>1182</v>
      </c>
      <c r="B1127" s="17" t="str">
        <f>VLOOKUP(A1127,'Planning Periods'!$E$2:$N$540,10,FALSE)</f>
        <v>03/31/2016 - 03/31/2024</v>
      </c>
      <c r="C1127" s="92">
        <v>2014</v>
      </c>
      <c r="D1127" s="92" t="str">
        <f t="shared" si="16"/>
        <v>Livingston 2014</v>
      </c>
      <c r="E1127" s="92" t="s">
        <v>1308</v>
      </c>
      <c r="F1127" s="366" t="s">
        <v>1308</v>
      </c>
      <c r="G1127" s="92" t="s">
        <v>1308</v>
      </c>
      <c r="H1127" s="92" t="s">
        <v>1308</v>
      </c>
      <c r="I1127" s="91"/>
      <c r="J1127" s="92" t="s">
        <v>1308</v>
      </c>
      <c r="K1127" s="366" t="s">
        <v>1308</v>
      </c>
      <c r="L1127" s="92" t="s">
        <v>1308</v>
      </c>
      <c r="M1127" s="92" t="s">
        <v>1308</v>
      </c>
      <c r="N1127" s="91"/>
      <c r="O1127" s="92" t="s">
        <v>1308</v>
      </c>
      <c r="P1127" s="92" t="s">
        <v>1308</v>
      </c>
      <c r="Q1127" s="91"/>
      <c r="R1127" s="92" t="s">
        <v>1308</v>
      </c>
      <c r="S1127" s="92" t="s">
        <v>1308</v>
      </c>
      <c r="T1127" s="91" t="s">
        <v>1308</v>
      </c>
      <c r="U1127" s="92" t="s">
        <v>1308</v>
      </c>
      <c r="V1127" s="92" t="s">
        <v>1308</v>
      </c>
    </row>
    <row r="1128" spans="1:22">
      <c r="A1128" s="93" t="s">
        <v>1182</v>
      </c>
      <c r="B1128" s="17" t="str">
        <f>VLOOKUP(A1128,'Planning Periods'!$E$2:$N$540,10,FALSE)</f>
        <v>03/31/2016 - 03/31/2024</v>
      </c>
      <c r="C1128" s="92">
        <v>2015</v>
      </c>
      <c r="D1128" s="92" t="str">
        <f t="shared" si="16"/>
        <v>Livingston 2015</v>
      </c>
      <c r="E1128" s="92" t="s">
        <v>1308</v>
      </c>
      <c r="F1128" s="366" t="s">
        <v>1308</v>
      </c>
      <c r="G1128" s="92" t="s">
        <v>1308</v>
      </c>
      <c r="H1128" s="92" t="s">
        <v>1308</v>
      </c>
      <c r="I1128" s="91"/>
      <c r="J1128" s="92" t="s">
        <v>1308</v>
      </c>
      <c r="K1128" s="366" t="s">
        <v>1308</v>
      </c>
      <c r="L1128" s="92" t="s">
        <v>1308</v>
      </c>
      <c r="M1128" s="92" t="s">
        <v>1308</v>
      </c>
      <c r="N1128" s="91"/>
      <c r="O1128" s="92" t="s">
        <v>1308</v>
      </c>
      <c r="P1128" s="92" t="s">
        <v>1308</v>
      </c>
      <c r="Q1128" s="91"/>
      <c r="R1128" s="92" t="s">
        <v>1308</v>
      </c>
      <c r="S1128" s="92" t="s">
        <v>1308</v>
      </c>
      <c r="T1128" s="91" t="s">
        <v>1308</v>
      </c>
      <c r="U1128" s="92" t="s">
        <v>1308</v>
      </c>
      <c r="V1128" s="92" t="s">
        <v>1308</v>
      </c>
    </row>
    <row r="1129" spans="1:22">
      <c r="A1129" s="93" t="s">
        <v>1182</v>
      </c>
      <c r="B1129" s="17" t="str">
        <f>VLOOKUP(A1129,'Planning Periods'!$E$2:$N$540,10,FALSE)</f>
        <v>03/31/2016 - 03/31/2024</v>
      </c>
      <c r="C1129" s="92">
        <v>2016</v>
      </c>
      <c r="D1129" s="92" t="str">
        <f t="shared" si="16"/>
        <v>Livingston 2016</v>
      </c>
      <c r="E1129" s="92">
        <v>247</v>
      </c>
      <c r="F1129" s="366">
        <v>0</v>
      </c>
      <c r="G1129" s="92">
        <v>0</v>
      </c>
      <c r="H1129" s="92">
        <v>0</v>
      </c>
      <c r="I1129" s="91"/>
      <c r="J1129" s="92">
        <v>178</v>
      </c>
      <c r="K1129" s="366">
        <v>0</v>
      </c>
      <c r="L1129" s="92">
        <v>0</v>
      </c>
      <c r="M1129" s="92">
        <v>0</v>
      </c>
      <c r="N1129" s="91"/>
      <c r="O1129" s="92">
        <v>163</v>
      </c>
      <c r="P1129" s="92">
        <v>0</v>
      </c>
      <c r="Q1129" s="91"/>
      <c r="R1129" s="92">
        <v>435</v>
      </c>
      <c r="S1129" s="92">
        <v>34</v>
      </c>
      <c r="T1129" s="91">
        <v>0</v>
      </c>
      <c r="U1129" s="92">
        <v>1023</v>
      </c>
      <c r="V1129" s="92">
        <v>34</v>
      </c>
    </row>
    <row r="1130" spans="1:22">
      <c r="A1130" s="93" t="s">
        <v>1182</v>
      </c>
      <c r="B1130" s="17" t="str">
        <f>VLOOKUP(A1130,'Planning Periods'!$E$2:$N$540,10,FALSE)</f>
        <v>03/31/2016 - 03/31/2024</v>
      </c>
      <c r="C1130" s="92">
        <v>2017</v>
      </c>
      <c r="D1130" s="92" t="str">
        <f t="shared" si="16"/>
        <v>Livingston 2017</v>
      </c>
      <c r="E1130" s="92">
        <v>247</v>
      </c>
      <c r="F1130" s="366">
        <v>0</v>
      </c>
      <c r="G1130" s="92">
        <v>0</v>
      </c>
      <c r="H1130" s="92">
        <v>0</v>
      </c>
      <c r="I1130" s="91"/>
      <c r="J1130" s="92">
        <v>178</v>
      </c>
      <c r="K1130" s="366">
        <v>5</v>
      </c>
      <c r="L1130" s="92">
        <v>5</v>
      </c>
      <c r="M1130" s="92">
        <v>0</v>
      </c>
      <c r="N1130" s="91"/>
      <c r="O1130" s="92">
        <v>163</v>
      </c>
      <c r="P1130" s="92">
        <v>0</v>
      </c>
      <c r="Q1130" s="91"/>
      <c r="R1130" s="92">
        <v>435</v>
      </c>
      <c r="S1130" s="92">
        <v>69</v>
      </c>
      <c r="T1130" s="91">
        <v>0</v>
      </c>
      <c r="U1130" s="92">
        <v>1023</v>
      </c>
      <c r="V1130" s="92">
        <v>74</v>
      </c>
    </row>
    <row r="1131" spans="1:22">
      <c r="A1131" s="93" t="s">
        <v>1183</v>
      </c>
      <c r="B1131" s="17" t="str">
        <f>VLOOKUP(A1131,'Planning Periods'!$E$2:$N$540,10,FALSE)</f>
        <v>12/31/2015 - 12/31/2023</v>
      </c>
      <c r="C1131" s="92">
        <v>2014</v>
      </c>
      <c r="D1131" s="92" t="str">
        <f t="shared" si="16"/>
        <v>Lodi 2014</v>
      </c>
      <c r="E1131" s="92" t="s">
        <v>1308</v>
      </c>
      <c r="F1131" s="366" t="s">
        <v>1308</v>
      </c>
      <c r="G1131" s="92" t="s">
        <v>1308</v>
      </c>
      <c r="H1131" s="92" t="s">
        <v>1308</v>
      </c>
      <c r="I1131" s="91"/>
      <c r="J1131" s="92" t="s">
        <v>1308</v>
      </c>
      <c r="K1131" s="366" t="s">
        <v>1308</v>
      </c>
      <c r="L1131" s="92" t="s">
        <v>1308</v>
      </c>
      <c r="M1131" s="92" t="s">
        <v>1308</v>
      </c>
      <c r="N1131" s="91"/>
      <c r="O1131" s="92" t="s">
        <v>1308</v>
      </c>
      <c r="P1131" s="92" t="s">
        <v>1308</v>
      </c>
      <c r="Q1131" s="91"/>
      <c r="R1131" s="92" t="s">
        <v>1308</v>
      </c>
      <c r="S1131" s="92" t="s">
        <v>1308</v>
      </c>
      <c r="T1131" s="91" t="s">
        <v>1308</v>
      </c>
      <c r="U1131" s="92" t="s">
        <v>1308</v>
      </c>
      <c r="V1131" s="92" t="s">
        <v>1308</v>
      </c>
    </row>
    <row r="1132" spans="1:22">
      <c r="A1132" s="93" t="s">
        <v>1183</v>
      </c>
      <c r="B1132" s="17" t="str">
        <f>VLOOKUP(A1132,'Planning Periods'!$E$2:$N$540,10,FALSE)</f>
        <v>12/31/2015 - 12/31/2023</v>
      </c>
      <c r="C1132" s="92">
        <v>2015</v>
      </c>
      <c r="D1132" s="92" t="str">
        <f t="shared" si="16"/>
        <v>Lodi 2015</v>
      </c>
      <c r="E1132" s="92" t="s">
        <v>1308</v>
      </c>
      <c r="F1132" s="366" t="s">
        <v>1308</v>
      </c>
      <c r="G1132" s="92" t="s">
        <v>1308</v>
      </c>
      <c r="H1132" s="92" t="s">
        <v>1308</v>
      </c>
      <c r="I1132" s="91"/>
      <c r="J1132" s="92" t="s">
        <v>1308</v>
      </c>
      <c r="K1132" s="366" t="s">
        <v>1308</v>
      </c>
      <c r="L1132" s="92" t="s">
        <v>1308</v>
      </c>
      <c r="M1132" s="92" t="s">
        <v>1308</v>
      </c>
      <c r="N1132" s="91"/>
      <c r="O1132" s="92" t="s">
        <v>1308</v>
      </c>
      <c r="P1132" s="92" t="s">
        <v>1308</v>
      </c>
      <c r="Q1132" s="91"/>
      <c r="R1132" s="92" t="s">
        <v>1308</v>
      </c>
      <c r="S1132" s="92" t="s">
        <v>1308</v>
      </c>
      <c r="T1132" s="91" t="s">
        <v>1308</v>
      </c>
      <c r="U1132" s="92" t="s">
        <v>1308</v>
      </c>
      <c r="V1132" s="92" t="s">
        <v>1308</v>
      </c>
    </row>
    <row r="1133" spans="1:22">
      <c r="A1133" s="93" t="s">
        <v>1183</v>
      </c>
      <c r="B1133" s="17" t="str">
        <f>VLOOKUP(A1133,'Planning Periods'!$E$2:$N$540,10,FALSE)</f>
        <v>12/31/2015 - 12/31/2023</v>
      </c>
      <c r="C1133" s="92">
        <v>2016</v>
      </c>
      <c r="D1133" s="92" t="str">
        <f t="shared" si="16"/>
        <v>Lodi 2016</v>
      </c>
      <c r="E1133" s="92" t="s">
        <v>1308</v>
      </c>
      <c r="F1133" s="366" t="s">
        <v>1308</v>
      </c>
      <c r="G1133" s="92" t="s">
        <v>1308</v>
      </c>
      <c r="H1133" s="92" t="s">
        <v>1308</v>
      </c>
      <c r="I1133" s="91"/>
      <c r="J1133" s="92" t="s">
        <v>1308</v>
      </c>
      <c r="K1133" s="366" t="s">
        <v>1308</v>
      </c>
      <c r="L1133" s="92" t="s">
        <v>1308</v>
      </c>
      <c r="M1133" s="92" t="s">
        <v>1308</v>
      </c>
      <c r="N1133" s="91"/>
      <c r="O1133" s="92" t="s">
        <v>1308</v>
      </c>
      <c r="P1133" s="92" t="s">
        <v>1308</v>
      </c>
      <c r="Q1133" s="91"/>
      <c r="R1133" s="92" t="s">
        <v>1308</v>
      </c>
      <c r="S1133" s="92" t="s">
        <v>1308</v>
      </c>
      <c r="T1133" s="91" t="s">
        <v>1308</v>
      </c>
      <c r="U1133" s="92" t="s">
        <v>1308</v>
      </c>
      <c r="V1133" s="92" t="s">
        <v>1308</v>
      </c>
    </row>
    <row r="1134" spans="1:22">
      <c r="A1134" s="93" t="s">
        <v>1183</v>
      </c>
      <c r="B1134" s="17" t="str">
        <f>VLOOKUP(A1134,'Planning Periods'!$E$2:$N$540,10,FALSE)</f>
        <v>12/31/2015 - 12/31/2023</v>
      </c>
      <c r="C1134" s="92">
        <v>2017</v>
      </c>
      <c r="D1134" s="92" t="str">
        <f t="shared" si="16"/>
        <v>Lodi 2017</v>
      </c>
      <c r="E1134" s="92">
        <v>497</v>
      </c>
      <c r="F1134" s="366">
        <v>52</v>
      </c>
      <c r="G1134" s="92">
        <v>52</v>
      </c>
      <c r="H1134" s="92">
        <v>0</v>
      </c>
      <c r="I1134" s="91"/>
      <c r="J1134" s="92">
        <v>331</v>
      </c>
      <c r="K1134" s="366">
        <v>27</v>
      </c>
      <c r="L1134" s="92">
        <v>27</v>
      </c>
      <c r="M1134" s="92">
        <v>0</v>
      </c>
      <c r="N1134" s="91"/>
      <c r="O1134" s="92">
        <v>333</v>
      </c>
      <c r="P1134" s="92">
        <v>0</v>
      </c>
      <c r="Q1134" s="91"/>
      <c r="R1134" s="92">
        <v>770</v>
      </c>
      <c r="S1134" s="92">
        <v>211</v>
      </c>
      <c r="T1134" s="91">
        <v>0</v>
      </c>
      <c r="U1134" s="92">
        <v>1931</v>
      </c>
      <c r="V1134" s="92">
        <v>290</v>
      </c>
    </row>
    <row r="1135" spans="1:22">
      <c r="A1135" t="s">
        <v>900</v>
      </c>
      <c r="B1135" s="17"/>
      <c r="C1135" s="92">
        <v>2013</v>
      </c>
      <c r="D1135" s="92" t="str">
        <f t="shared" si="16"/>
        <v>Loma Linda 2013</v>
      </c>
      <c r="E1135" s="92" t="s">
        <v>1308</v>
      </c>
      <c r="F1135" s="366" t="s">
        <v>1308</v>
      </c>
      <c r="G1135" s="92" t="s">
        <v>1308</v>
      </c>
      <c r="H1135" s="92" t="s">
        <v>1308</v>
      </c>
      <c r="I1135" s="91"/>
      <c r="J1135" s="92" t="s">
        <v>1308</v>
      </c>
      <c r="K1135" s="366" t="s">
        <v>1308</v>
      </c>
      <c r="L1135" s="92" t="s">
        <v>1308</v>
      </c>
      <c r="M1135" s="92" t="s">
        <v>1308</v>
      </c>
      <c r="N1135" s="91"/>
      <c r="O1135" s="92" t="s">
        <v>1308</v>
      </c>
      <c r="P1135" s="92" t="s">
        <v>1308</v>
      </c>
      <c r="Q1135" s="91"/>
      <c r="R1135" s="92" t="s">
        <v>1308</v>
      </c>
      <c r="S1135" s="92" t="s">
        <v>1308</v>
      </c>
      <c r="T1135" s="91" t="s">
        <v>1308</v>
      </c>
      <c r="U1135" s="92" t="s">
        <v>1308</v>
      </c>
      <c r="V1135" s="92" t="s">
        <v>1308</v>
      </c>
    </row>
    <row r="1136" spans="1:22">
      <c r="A1136" t="s">
        <v>900</v>
      </c>
      <c r="B1136" s="17" t="str">
        <f>VLOOKUP(A1136,'Planning Periods'!$E$2:$N$540,10,FALSE)</f>
        <v>10/15/2021 - 10/15/2029</v>
      </c>
      <c r="C1136" s="92">
        <v>2014</v>
      </c>
      <c r="D1136" s="92" t="str">
        <f t="shared" si="16"/>
        <v>Loma Linda 2014</v>
      </c>
      <c r="E1136" s="366" t="s">
        <v>1308</v>
      </c>
      <c r="F1136" s="366" t="s">
        <v>1308</v>
      </c>
      <c r="G1136" s="366" t="s">
        <v>1308</v>
      </c>
      <c r="H1136" s="366" t="s">
        <v>1308</v>
      </c>
      <c r="I1136" s="366">
        <v>0</v>
      </c>
      <c r="J1136" s="366" t="s">
        <v>1308</v>
      </c>
      <c r="K1136" s="366" t="s">
        <v>1308</v>
      </c>
      <c r="L1136" s="366" t="s">
        <v>1308</v>
      </c>
      <c r="M1136" s="366" t="s">
        <v>1308</v>
      </c>
      <c r="N1136" s="366">
        <v>0</v>
      </c>
      <c r="O1136" s="366" t="s">
        <v>1308</v>
      </c>
      <c r="P1136" s="366" t="s">
        <v>1308</v>
      </c>
      <c r="Q1136" s="366"/>
      <c r="R1136" s="366" t="s">
        <v>1308</v>
      </c>
      <c r="S1136" s="366" t="s">
        <v>1308</v>
      </c>
      <c r="T1136" s="366" t="s">
        <v>1308</v>
      </c>
      <c r="U1136" s="366" t="s">
        <v>1308</v>
      </c>
      <c r="V1136" s="366" t="s">
        <v>1308</v>
      </c>
    </row>
    <row r="1137" spans="1:22">
      <c r="A1137" t="s">
        <v>900</v>
      </c>
      <c r="B1137" s="17" t="str">
        <f>VLOOKUP(A1137,'Planning Periods'!$E$2:$N$540,10,FALSE)</f>
        <v>10/15/2021 - 10/15/2029</v>
      </c>
      <c r="C1137" s="92">
        <v>2015</v>
      </c>
      <c r="D1137" s="92" t="str">
        <f t="shared" si="16"/>
        <v>Loma Linda 2015</v>
      </c>
      <c r="E1137" t="s">
        <v>1308</v>
      </c>
      <c r="F1137" t="s">
        <v>1308</v>
      </c>
      <c r="G1137" t="s">
        <v>1308</v>
      </c>
      <c r="H1137" t="s">
        <v>1308</v>
      </c>
      <c r="J1137" t="s">
        <v>1308</v>
      </c>
      <c r="K1137" t="s">
        <v>1308</v>
      </c>
      <c r="L1137" t="s">
        <v>1308</v>
      </c>
      <c r="M1137" t="s">
        <v>1308</v>
      </c>
      <c r="O1137" t="s">
        <v>1308</v>
      </c>
      <c r="P1137" t="s">
        <v>1308</v>
      </c>
      <c r="R1137" t="s">
        <v>1308</v>
      </c>
      <c r="S1137" t="s">
        <v>1308</v>
      </c>
      <c r="T1137" t="s">
        <v>1308</v>
      </c>
      <c r="U1137" t="s">
        <v>1308</v>
      </c>
      <c r="V1137" t="s">
        <v>1308</v>
      </c>
    </row>
    <row r="1138" spans="1:22">
      <c r="A1138" t="s">
        <v>900</v>
      </c>
      <c r="B1138" s="17" t="str">
        <f>VLOOKUP(A1138,'Planning Periods'!$E$2:$N$540,10,FALSE)</f>
        <v>10/15/2021 - 10/15/2029</v>
      </c>
      <c r="C1138" s="92">
        <v>2016</v>
      </c>
      <c r="D1138" s="92" t="str">
        <f t="shared" si="16"/>
        <v>Loma Linda 2016</v>
      </c>
      <c r="E1138" t="s">
        <v>1308</v>
      </c>
      <c r="F1138" t="s">
        <v>1308</v>
      </c>
      <c r="G1138" t="s">
        <v>1308</v>
      </c>
      <c r="H1138" t="s">
        <v>1308</v>
      </c>
      <c r="J1138" t="s">
        <v>1308</v>
      </c>
      <c r="K1138" t="s">
        <v>1308</v>
      </c>
      <c r="L1138" t="s">
        <v>1308</v>
      </c>
      <c r="M1138" t="s">
        <v>1308</v>
      </c>
      <c r="O1138" t="s">
        <v>1308</v>
      </c>
      <c r="P1138" t="s">
        <v>1308</v>
      </c>
      <c r="R1138" t="s">
        <v>1308</v>
      </c>
      <c r="S1138" t="s">
        <v>1308</v>
      </c>
      <c r="T1138" t="s">
        <v>1308</v>
      </c>
      <c r="U1138" t="s">
        <v>1308</v>
      </c>
      <c r="V1138" t="s">
        <v>1308</v>
      </c>
    </row>
    <row r="1139" spans="1:22">
      <c r="A1139" t="s">
        <v>900</v>
      </c>
      <c r="B1139" s="17" t="str">
        <f>VLOOKUP(A1139,'Planning Periods'!$E$2:$N$540,10,FALSE)</f>
        <v>10/15/2021 - 10/15/2029</v>
      </c>
      <c r="C1139" s="92">
        <v>2017</v>
      </c>
      <c r="D1139" s="92" t="str">
        <f t="shared" si="16"/>
        <v>Loma Linda 2017</v>
      </c>
      <c r="E1139" t="s">
        <v>1308</v>
      </c>
      <c r="F1139" t="s">
        <v>1308</v>
      </c>
      <c r="G1139" t="s">
        <v>1308</v>
      </c>
      <c r="H1139" t="s">
        <v>1308</v>
      </c>
      <c r="J1139" t="s">
        <v>1308</v>
      </c>
      <c r="K1139" t="s">
        <v>1308</v>
      </c>
      <c r="L1139" t="s">
        <v>1308</v>
      </c>
      <c r="M1139" t="s">
        <v>1308</v>
      </c>
      <c r="O1139" t="s">
        <v>1308</v>
      </c>
      <c r="P1139" t="s">
        <v>1308</v>
      </c>
      <c r="R1139" t="s">
        <v>1308</v>
      </c>
      <c r="S1139" t="s">
        <v>1308</v>
      </c>
      <c r="T1139" t="s">
        <v>1308</v>
      </c>
      <c r="U1139" t="s">
        <v>1308</v>
      </c>
      <c r="V1139" t="s">
        <v>1308</v>
      </c>
    </row>
    <row r="1140" spans="1:22">
      <c r="A1140" s="93" t="s">
        <v>1243</v>
      </c>
      <c r="B1140" s="17"/>
      <c r="C1140" s="92">
        <v>2013</v>
      </c>
      <c r="D1140" s="92" t="str">
        <f t="shared" si="16"/>
        <v>Lomita 2013</v>
      </c>
      <c r="E1140">
        <v>12</v>
      </c>
      <c r="F1140">
        <v>0</v>
      </c>
      <c r="G1140">
        <v>0</v>
      </c>
      <c r="H1140">
        <v>0</v>
      </c>
      <c r="J1140">
        <v>7</v>
      </c>
      <c r="K1140">
        <v>0</v>
      </c>
      <c r="L1140">
        <v>0</v>
      </c>
      <c r="M1140">
        <v>0</v>
      </c>
      <c r="O1140">
        <v>8</v>
      </c>
      <c r="P1140">
        <v>0</v>
      </c>
      <c r="R1140">
        <v>20</v>
      </c>
      <c r="S1140">
        <v>0</v>
      </c>
      <c r="T1140">
        <v>0</v>
      </c>
      <c r="U1140">
        <v>47</v>
      </c>
      <c r="V1140">
        <v>0</v>
      </c>
    </row>
    <row r="1141" spans="1:22">
      <c r="A1141" s="93" t="s">
        <v>1243</v>
      </c>
      <c r="B1141" s="17" t="str">
        <f>VLOOKUP(A1141,'Planning Periods'!$E$2:$N$540,10,FALSE)</f>
        <v>10/15/2021 - 10/15/2029</v>
      </c>
      <c r="C1141" s="92">
        <v>2014</v>
      </c>
      <c r="D1141" s="92" t="str">
        <f t="shared" si="16"/>
        <v>Lomita 2014</v>
      </c>
      <c r="E1141" s="92">
        <v>12</v>
      </c>
      <c r="F1141" s="366">
        <v>0</v>
      </c>
      <c r="G1141" s="92">
        <v>0</v>
      </c>
      <c r="H1141" s="92">
        <v>0</v>
      </c>
      <c r="I1141" s="91"/>
      <c r="J1141" s="92">
        <v>7</v>
      </c>
      <c r="K1141" s="366">
        <v>0</v>
      </c>
      <c r="L1141" s="92">
        <v>0</v>
      </c>
      <c r="M1141" s="92">
        <v>0</v>
      </c>
      <c r="N1141" s="91"/>
      <c r="O1141" s="92">
        <v>8</v>
      </c>
      <c r="P1141" s="92">
        <v>16</v>
      </c>
      <c r="Q1141" s="91"/>
      <c r="R1141" s="92">
        <v>20</v>
      </c>
      <c r="S1141" s="92">
        <v>0</v>
      </c>
      <c r="T1141" s="91">
        <v>0</v>
      </c>
      <c r="U1141" s="92">
        <v>47</v>
      </c>
      <c r="V1141" s="92">
        <v>16</v>
      </c>
    </row>
    <row r="1142" spans="1:22">
      <c r="A1142" s="93" t="s">
        <v>1243</v>
      </c>
      <c r="B1142" s="17" t="str">
        <f>VLOOKUP(A1142,'Planning Periods'!$E$2:$N$540,10,FALSE)</f>
        <v>10/15/2021 - 10/15/2029</v>
      </c>
      <c r="C1142" s="92">
        <v>2015</v>
      </c>
      <c r="D1142" s="92" t="str">
        <f t="shared" si="16"/>
        <v>Lomita 2015</v>
      </c>
      <c r="E1142" s="92">
        <v>12</v>
      </c>
      <c r="F1142" s="366">
        <v>0</v>
      </c>
      <c r="G1142" s="92">
        <v>0</v>
      </c>
      <c r="H1142" s="92">
        <v>0</v>
      </c>
      <c r="I1142" s="91"/>
      <c r="J1142" s="92">
        <v>7</v>
      </c>
      <c r="K1142" s="366">
        <v>2</v>
      </c>
      <c r="L1142" s="92">
        <v>0</v>
      </c>
      <c r="M1142" s="92">
        <v>2</v>
      </c>
      <c r="N1142" s="91"/>
      <c r="O1142" s="92">
        <v>8</v>
      </c>
      <c r="P1142" s="92">
        <v>0</v>
      </c>
      <c r="Q1142" s="91"/>
      <c r="R1142" s="92">
        <v>20</v>
      </c>
      <c r="S1142" s="92">
        <v>0</v>
      </c>
      <c r="T1142" s="91">
        <v>2</v>
      </c>
      <c r="U1142" s="92">
        <v>47</v>
      </c>
      <c r="V1142" s="92">
        <v>2</v>
      </c>
    </row>
    <row r="1143" spans="1:22">
      <c r="A1143" s="93" t="s">
        <v>1243</v>
      </c>
      <c r="B1143" s="17" t="str">
        <f>VLOOKUP(A1143,'Planning Periods'!$E$2:$N$540,10,FALSE)</f>
        <v>10/15/2021 - 10/15/2029</v>
      </c>
      <c r="C1143" s="92">
        <v>2016</v>
      </c>
      <c r="D1143" s="92" t="str">
        <f t="shared" si="16"/>
        <v>Lomita 2016</v>
      </c>
      <c r="E1143" s="92">
        <v>12</v>
      </c>
      <c r="F1143" s="366">
        <v>0</v>
      </c>
      <c r="G1143" s="92">
        <v>0</v>
      </c>
      <c r="H1143" s="92">
        <v>0</v>
      </c>
      <c r="I1143" s="91"/>
      <c r="J1143" s="92">
        <v>7</v>
      </c>
      <c r="K1143" s="366">
        <v>2</v>
      </c>
      <c r="L1143" s="92">
        <v>0</v>
      </c>
      <c r="M1143" s="92">
        <v>2</v>
      </c>
      <c r="N1143" s="91"/>
      <c r="O1143" s="92">
        <v>8</v>
      </c>
      <c r="P1143" s="92">
        <v>13</v>
      </c>
      <c r="Q1143" s="91"/>
      <c r="R1143" s="92">
        <v>20</v>
      </c>
      <c r="S1143" s="92">
        <v>6</v>
      </c>
      <c r="T1143" s="91">
        <v>2</v>
      </c>
      <c r="U1143" s="92">
        <v>47</v>
      </c>
      <c r="V1143" s="92">
        <v>21</v>
      </c>
    </row>
    <row r="1144" spans="1:22">
      <c r="A1144" s="93" t="s">
        <v>1243</v>
      </c>
      <c r="B1144" s="17" t="str">
        <f>VLOOKUP(A1144,'Planning Periods'!$E$2:$N$540,10,FALSE)</f>
        <v>10/15/2021 - 10/15/2029</v>
      </c>
      <c r="C1144" s="92">
        <v>2017</v>
      </c>
      <c r="D1144" s="92" t="str">
        <f t="shared" si="16"/>
        <v>Lomita 2017</v>
      </c>
      <c r="E1144" s="92">
        <v>12</v>
      </c>
      <c r="F1144" s="366">
        <v>0</v>
      </c>
      <c r="G1144" s="92">
        <v>0</v>
      </c>
      <c r="H1144" s="92">
        <v>0</v>
      </c>
      <c r="I1144" s="91"/>
      <c r="J1144" s="92">
        <v>7</v>
      </c>
      <c r="K1144" s="366">
        <v>2</v>
      </c>
      <c r="L1144" s="92">
        <v>0</v>
      </c>
      <c r="M1144" s="92">
        <v>2</v>
      </c>
      <c r="N1144" s="91"/>
      <c r="O1144" s="92">
        <v>8</v>
      </c>
      <c r="P1144" s="92">
        <v>5</v>
      </c>
      <c r="Q1144" s="91"/>
      <c r="R1144" s="92">
        <v>20</v>
      </c>
      <c r="S1144" s="92">
        <v>11</v>
      </c>
      <c r="T1144" s="91">
        <v>2</v>
      </c>
      <c r="U1144" s="92">
        <v>47</v>
      </c>
      <c r="V1144" s="92">
        <v>18</v>
      </c>
    </row>
    <row r="1145" spans="1:22">
      <c r="A1145" s="93" t="s">
        <v>1244</v>
      </c>
      <c r="B1145" s="17" t="str">
        <f>VLOOKUP(A1145,'Planning Periods'!$E$2:$N$540,10,FALSE)</f>
        <v>02/15/2023 - 02/15/2031</v>
      </c>
      <c r="C1145" s="92">
        <v>2014</v>
      </c>
      <c r="D1145" s="92" t="str">
        <f t="shared" si="16"/>
        <v>Lompoc 2014</v>
      </c>
      <c r="E1145" s="92" t="s">
        <v>1308</v>
      </c>
      <c r="F1145" s="366" t="s">
        <v>1308</v>
      </c>
      <c r="G1145" s="92" t="s">
        <v>1308</v>
      </c>
      <c r="H1145" s="92" t="s">
        <v>1308</v>
      </c>
      <c r="I1145" s="91"/>
      <c r="J1145" s="92" t="s">
        <v>1308</v>
      </c>
      <c r="K1145" s="366" t="s">
        <v>1308</v>
      </c>
      <c r="L1145" s="92" t="s">
        <v>1308</v>
      </c>
      <c r="M1145" s="92" t="s">
        <v>1308</v>
      </c>
      <c r="N1145" s="91"/>
      <c r="O1145" s="92" t="s">
        <v>1308</v>
      </c>
      <c r="P1145" s="92" t="s">
        <v>1308</v>
      </c>
      <c r="Q1145" s="91"/>
      <c r="R1145" s="92" t="s">
        <v>1308</v>
      </c>
      <c r="S1145" s="92" t="s">
        <v>1308</v>
      </c>
      <c r="T1145" s="91" t="s">
        <v>1308</v>
      </c>
      <c r="U1145" s="92" t="s">
        <v>1308</v>
      </c>
      <c r="V1145" s="92" t="s">
        <v>1308</v>
      </c>
    </row>
    <row r="1146" spans="1:22">
      <c r="A1146" s="93" t="s">
        <v>1244</v>
      </c>
      <c r="B1146" s="17" t="str">
        <f>VLOOKUP(A1146,'Planning Periods'!$E$2:$N$540,10,FALSE)</f>
        <v>02/15/2023 - 02/15/2031</v>
      </c>
      <c r="C1146" s="92">
        <v>2015</v>
      </c>
      <c r="D1146" s="92" t="str">
        <f t="shared" si="16"/>
        <v>Lompoc 2015</v>
      </c>
      <c r="E1146" s="92">
        <v>127</v>
      </c>
      <c r="F1146" s="366">
        <v>0</v>
      </c>
      <c r="G1146" s="92">
        <v>0</v>
      </c>
      <c r="H1146" s="92">
        <v>0</v>
      </c>
      <c r="I1146" s="91"/>
      <c r="J1146" s="92">
        <v>85</v>
      </c>
      <c r="K1146" s="366">
        <v>0</v>
      </c>
      <c r="L1146" s="92">
        <v>0</v>
      </c>
      <c r="M1146" s="92">
        <v>0</v>
      </c>
      <c r="N1146" s="91"/>
      <c r="O1146" s="92">
        <v>95</v>
      </c>
      <c r="P1146" s="92">
        <v>44</v>
      </c>
      <c r="Q1146" s="91"/>
      <c r="R1146" s="92">
        <v>220</v>
      </c>
      <c r="S1146" s="92">
        <v>0</v>
      </c>
      <c r="T1146" s="91">
        <v>0</v>
      </c>
      <c r="U1146" s="92">
        <v>527</v>
      </c>
      <c r="V1146" s="92">
        <v>44</v>
      </c>
    </row>
    <row r="1147" spans="1:22">
      <c r="A1147" s="93" t="s">
        <v>1244</v>
      </c>
      <c r="B1147" s="17" t="str">
        <f>VLOOKUP(A1147,'Planning Periods'!$E$2:$N$540,10,FALSE)</f>
        <v>02/15/2023 - 02/15/2031</v>
      </c>
      <c r="C1147" s="92">
        <v>2016</v>
      </c>
      <c r="D1147" s="92" t="str">
        <f t="shared" si="16"/>
        <v>Lompoc 2016</v>
      </c>
      <c r="E1147" s="92">
        <v>127</v>
      </c>
      <c r="F1147" s="366">
        <v>0</v>
      </c>
      <c r="G1147" s="92">
        <v>0</v>
      </c>
      <c r="H1147" s="92">
        <v>0</v>
      </c>
      <c r="I1147" s="91"/>
      <c r="J1147" s="92">
        <v>85</v>
      </c>
      <c r="K1147" s="366">
        <v>0</v>
      </c>
      <c r="L1147" s="92">
        <v>0</v>
      </c>
      <c r="M1147" s="92">
        <v>0</v>
      </c>
      <c r="N1147" s="91"/>
      <c r="O1147" s="92">
        <v>95</v>
      </c>
      <c r="P1147" s="92">
        <v>0</v>
      </c>
      <c r="Q1147" s="91"/>
      <c r="R1147" s="92">
        <v>220</v>
      </c>
      <c r="S1147" s="92">
        <v>0</v>
      </c>
      <c r="T1147" s="91">
        <v>0</v>
      </c>
      <c r="U1147" s="92">
        <v>527</v>
      </c>
      <c r="V1147" s="92">
        <v>0</v>
      </c>
    </row>
    <row r="1148" spans="1:22">
      <c r="A1148" s="93" t="s">
        <v>1244</v>
      </c>
      <c r="B1148" s="17" t="str">
        <f>VLOOKUP(A1148,'Planning Periods'!$E$2:$N$540,10,FALSE)</f>
        <v>02/15/2023 - 02/15/2031</v>
      </c>
      <c r="C1148" s="92">
        <v>2017</v>
      </c>
      <c r="D1148" s="92" t="str">
        <f t="shared" si="16"/>
        <v>Lompoc 2017</v>
      </c>
      <c r="E1148" s="92">
        <v>127</v>
      </c>
      <c r="F1148" s="366">
        <v>0</v>
      </c>
      <c r="G1148" s="92">
        <v>0</v>
      </c>
      <c r="H1148" s="92">
        <v>0</v>
      </c>
      <c r="I1148" s="91"/>
      <c r="J1148" s="92">
        <v>85</v>
      </c>
      <c r="K1148" s="366">
        <v>0</v>
      </c>
      <c r="L1148" s="92">
        <v>0</v>
      </c>
      <c r="M1148" s="92">
        <v>0</v>
      </c>
      <c r="N1148" s="91"/>
      <c r="O1148" s="92">
        <v>95</v>
      </c>
      <c r="P1148" s="92">
        <v>0</v>
      </c>
      <c r="Q1148" s="91"/>
      <c r="R1148" s="92">
        <v>220</v>
      </c>
      <c r="S1148" s="92">
        <v>4</v>
      </c>
      <c r="T1148" s="91">
        <v>0</v>
      </c>
      <c r="U1148" s="92">
        <v>527</v>
      </c>
      <c r="V1148" s="92">
        <v>4</v>
      </c>
    </row>
    <row r="1149" spans="1:22">
      <c r="A1149" s="93" t="s">
        <v>907</v>
      </c>
      <c r="B1149" s="17"/>
      <c r="C1149" s="92">
        <v>2013</v>
      </c>
      <c r="D1149" s="92" t="str">
        <f t="shared" si="16"/>
        <v>Long Beach 2013</v>
      </c>
      <c r="E1149" s="92" t="s">
        <v>1308</v>
      </c>
      <c r="F1149" s="366" t="s">
        <v>1308</v>
      </c>
      <c r="G1149" s="92" t="s">
        <v>1308</v>
      </c>
      <c r="H1149" s="92" t="s">
        <v>1308</v>
      </c>
      <c r="I1149" s="91"/>
      <c r="J1149" s="92" t="s">
        <v>1308</v>
      </c>
      <c r="K1149" s="366" t="s">
        <v>1308</v>
      </c>
      <c r="L1149" s="92" t="s">
        <v>1308</v>
      </c>
      <c r="M1149" s="92" t="s">
        <v>1308</v>
      </c>
      <c r="N1149" s="91"/>
      <c r="O1149" s="92" t="s">
        <v>1308</v>
      </c>
      <c r="P1149" s="92" t="s">
        <v>1308</v>
      </c>
      <c r="Q1149" s="91"/>
      <c r="R1149" s="92" t="s">
        <v>1308</v>
      </c>
      <c r="S1149" s="92" t="s">
        <v>1308</v>
      </c>
      <c r="T1149" s="91" t="s">
        <v>1308</v>
      </c>
      <c r="U1149" s="92" t="s">
        <v>1308</v>
      </c>
      <c r="V1149" s="92" t="s">
        <v>1308</v>
      </c>
    </row>
    <row r="1150" spans="1:22">
      <c r="A1150" s="93" t="s">
        <v>907</v>
      </c>
      <c r="B1150" s="17" t="str">
        <f>VLOOKUP(A1150,'Planning Periods'!$E$2:$N$540,10,FALSE)</f>
        <v>10/15/2021 - 10/15/2029</v>
      </c>
      <c r="C1150" s="92">
        <v>2014</v>
      </c>
      <c r="D1150" s="92" t="str">
        <f t="shared" si="16"/>
        <v>Long Beach 2014</v>
      </c>
      <c r="E1150" s="92">
        <v>1773</v>
      </c>
      <c r="F1150" s="366">
        <v>26</v>
      </c>
      <c r="G1150" s="92">
        <v>26</v>
      </c>
      <c r="H1150" s="92">
        <v>0</v>
      </c>
      <c r="I1150" s="91"/>
      <c r="J1150" s="92">
        <v>1066</v>
      </c>
      <c r="K1150" s="366">
        <v>14</v>
      </c>
      <c r="L1150" s="92">
        <v>14</v>
      </c>
      <c r="M1150" s="92">
        <v>0</v>
      </c>
      <c r="N1150" s="91"/>
      <c r="O1150" s="92">
        <v>1170</v>
      </c>
      <c r="P1150" s="92">
        <v>0</v>
      </c>
      <c r="Q1150" s="91"/>
      <c r="R1150" s="92">
        <v>3039</v>
      </c>
      <c r="S1150" s="92">
        <v>260</v>
      </c>
      <c r="T1150" s="91">
        <v>0</v>
      </c>
      <c r="U1150" s="92">
        <v>7048</v>
      </c>
      <c r="V1150" s="92">
        <v>300</v>
      </c>
    </row>
    <row r="1151" spans="1:22">
      <c r="A1151" s="93" t="s">
        <v>907</v>
      </c>
      <c r="B1151" s="17" t="str">
        <f>VLOOKUP(A1151,'Planning Periods'!$E$2:$N$540,10,FALSE)</f>
        <v>10/15/2021 - 10/15/2029</v>
      </c>
      <c r="C1151" s="92">
        <v>2015</v>
      </c>
      <c r="D1151" s="92" t="str">
        <f t="shared" si="16"/>
        <v>Long Beach 2015</v>
      </c>
      <c r="E1151" s="92">
        <v>1773</v>
      </c>
      <c r="F1151" s="366">
        <v>111</v>
      </c>
      <c r="G1151" s="92">
        <v>111</v>
      </c>
      <c r="H1151" s="92">
        <v>0</v>
      </c>
      <c r="I1151" s="91"/>
      <c r="J1151" s="92">
        <v>1066</v>
      </c>
      <c r="K1151" s="366">
        <v>8</v>
      </c>
      <c r="L1151" s="92">
        <v>8</v>
      </c>
      <c r="M1151" s="92">
        <v>0</v>
      </c>
      <c r="N1151" s="91"/>
      <c r="O1151" s="92">
        <v>1170</v>
      </c>
      <c r="P1151" s="92">
        <v>0</v>
      </c>
      <c r="Q1151" s="91"/>
      <c r="R1151" s="92">
        <v>3039</v>
      </c>
      <c r="S1151" s="92">
        <v>31</v>
      </c>
      <c r="T1151" s="91">
        <v>0</v>
      </c>
      <c r="U1151" s="92">
        <v>7048</v>
      </c>
      <c r="V1151" s="92">
        <v>150</v>
      </c>
    </row>
    <row r="1152" spans="1:22">
      <c r="A1152" s="93" t="s">
        <v>907</v>
      </c>
      <c r="B1152" s="17" t="str">
        <f>VLOOKUP(A1152,'Planning Periods'!$E$2:$N$540,10,FALSE)</f>
        <v>10/15/2021 - 10/15/2029</v>
      </c>
      <c r="C1152" s="92">
        <v>2016</v>
      </c>
      <c r="D1152" s="92" t="str">
        <f t="shared" si="16"/>
        <v>Long Beach 2016</v>
      </c>
      <c r="E1152" s="92">
        <v>1773</v>
      </c>
      <c r="F1152" s="366">
        <v>0</v>
      </c>
      <c r="G1152" s="92">
        <v>0</v>
      </c>
      <c r="H1152" s="92">
        <v>0</v>
      </c>
      <c r="I1152" s="91"/>
      <c r="J1152" s="92">
        <v>1066</v>
      </c>
      <c r="K1152" s="366">
        <v>0</v>
      </c>
      <c r="L1152" s="92">
        <v>0</v>
      </c>
      <c r="M1152" s="92">
        <v>0</v>
      </c>
      <c r="N1152" s="91"/>
      <c r="O1152" s="92">
        <v>1170</v>
      </c>
      <c r="P1152" s="92">
        <v>0</v>
      </c>
      <c r="Q1152" s="91"/>
      <c r="R1152" s="92">
        <v>3039</v>
      </c>
      <c r="S1152" s="92">
        <v>675</v>
      </c>
      <c r="T1152" s="91">
        <v>0</v>
      </c>
      <c r="U1152" s="92">
        <v>7048</v>
      </c>
      <c r="V1152" s="92">
        <v>675</v>
      </c>
    </row>
    <row r="1153" spans="1:22">
      <c r="A1153" s="93" t="s">
        <v>907</v>
      </c>
      <c r="B1153" s="17" t="str">
        <f>VLOOKUP(A1153,'Planning Periods'!$E$2:$N$540,10,FALSE)</f>
        <v>10/15/2021 - 10/15/2029</v>
      </c>
      <c r="C1153" s="92">
        <v>2017</v>
      </c>
      <c r="D1153" s="92" t="str">
        <f t="shared" si="16"/>
        <v>Long Beach 2017</v>
      </c>
      <c r="E1153" s="92">
        <v>1773</v>
      </c>
      <c r="F1153" s="366">
        <v>158</v>
      </c>
      <c r="G1153" s="92">
        <v>158</v>
      </c>
      <c r="H1153" s="92">
        <v>0</v>
      </c>
      <c r="I1153" s="91"/>
      <c r="J1153" s="92">
        <v>1066</v>
      </c>
      <c r="K1153" s="366">
        <v>4</v>
      </c>
      <c r="L1153" s="92">
        <v>4</v>
      </c>
      <c r="M1153" s="92">
        <v>0</v>
      </c>
      <c r="N1153" s="91"/>
      <c r="O1153" s="92">
        <v>1170</v>
      </c>
      <c r="P1153" s="92">
        <v>0</v>
      </c>
      <c r="Q1153" s="91"/>
      <c r="R1153" s="92">
        <v>3039</v>
      </c>
      <c r="S1153" s="92">
        <v>363</v>
      </c>
      <c r="T1153" s="91">
        <v>0</v>
      </c>
      <c r="U1153" s="92">
        <v>7048</v>
      </c>
      <c r="V1153" s="92">
        <v>525</v>
      </c>
    </row>
    <row r="1154" spans="1:22">
      <c r="A1154" s="93" t="s">
        <v>1196</v>
      </c>
      <c r="B1154" s="17" t="str">
        <f>VLOOKUP(A1154,'Planning Periods'!$E$2:$N$540,10,FALSE)</f>
        <v>05/15/2021 - 05/15/2029</v>
      </c>
      <c r="C1154" s="92">
        <v>2013</v>
      </c>
      <c r="D1154" s="92" t="str">
        <f t="shared" si="16"/>
        <v>Loomis 2013</v>
      </c>
      <c r="E1154" s="92" t="s">
        <v>1308</v>
      </c>
      <c r="F1154" s="366" t="s">
        <v>1308</v>
      </c>
      <c r="G1154" s="92" t="s">
        <v>1308</v>
      </c>
      <c r="H1154" s="92" t="s">
        <v>1308</v>
      </c>
      <c r="I1154" s="91"/>
      <c r="J1154" s="92" t="s">
        <v>1308</v>
      </c>
      <c r="K1154" s="366" t="s">
        <v>1308</v>
      </c>
      <c r="L1154" s="92" t="s">
        <v>1308</v>
      </c>
      <c r="M1154" s="92" t="s">
        <v>1308</v>
      </c>
      <c r="N1154" s="91"/>
      <c r="O1154" s="92" t="s">
        <v>1308</v>
      </c>
      <c r="P1154" s="92" t="s">
        <v>1308</v>
      </c>
      <c r="Q1154" s="91"/>
      <c r="R1154" s="92" t="s">
        <v>1308</v>
      </c>
      <c r="S1154" s="92" t="s">
        <v>1308</v>
      </c>
      <c r="T1154" s="91" t="s">
        <v>1308</v>
      </c>
      <c r="U1154" s="92" t="s">
        <v>1308</v>
      </c>
      <c r="V1154" s="92" t="s">
        <v>1308</v>
      </c>
    </row>
    <row r="1155" spans="1:22">
      <c r="A1155" s="93" t="s">
        <v>1196</v>
      </c>
      <c r="B1155" s="17" t="str">
        <f>VLOOKUP(A1155,'Planning Periods'!$E$2:$N$540,10,FALSE)</f>
        <v>05/15/2021 - 05/15/2029</v>
      </c>
      <c r="C1155" s="92">
        <v>2014</v>
      </c>
      <c r="D1155" s="92" t="str">
        <f t="shared" ref="D1155:D1224" si="17">CONCATENATE(A1155," ",C1155)</f>
        <v>Loomis 2014</v>
      </c>
      <c r="E1155" s="92" t="s">
        <v>1308</v>
      </c>
      <c r="F1155" s="366" t="s">
        <v>1308</v>
      </c>
      <c r="G1155" s="92" t="s">
        <v>1308</v>
      </c>
      <c r="H1155" s="92" t="s">
        <v>1308</v>
      </c>
      <c r="I1155" s="91"/>
      <c r="J1155" s="92" t="s">
        <v>1308</v>
      </c>
      <c r="K1155" s="366" t="s">
        <v>1308</v>
      </c>
      <c r="L1155" s="92" t="s">
        <v>1308</v>
      </c>
      <c r="M1155" s="92" t="s">
        <v>1308</v>
      </c>
      <c r="N1155" s="91"/>
      <c r="O1155" s="92" t="s">
        <v>1308</v>
      </c>
      <c r="P1155" s="92" t="s">
        <v>1308</v>
      </c>
      <c r="Q1155" s="91"/>
      <c r="R1155" s="92" t="s">
        <v>1308</v>
      </c>
      <c r="S1155" s="92" t="s">
        <v>1308</v>
      </c>
      <c r="T1155" s="91" t="s">
        <v>1308</v>
      </c>
      <c r="U1155" s="92" t="s">
        <v>1308</v>
      </c>
      <c r="V1155" s="92" t="s">
        <v>1308</v>
      </c>
    </row>
    <row r="1156" spans="1:22">
      <c r="A1156" s="93" t="s">
        <v>1196</v>
      </c>
      <c r="B1156" s="17" t="str">
        <f>VLOOKUP(A1156,'Planning Periods'!$E$2:$N$540,10,FALSE)</f>
        <v>05/15/2021 - 05/15/2029</v>
      </c>
      <c r="C1156" s="92">
        <v>2015</v>
      </c>
      <c r="D1156" s="92" t="str">
        <f t="shared" si="17"/>
        <v>Loomis 2015</v>
      </c>
      <c r="E1156" s="92" t="s">
        <v>1308</v>
      </c>
      <c r="F1156" s="366" t="s">
        <v>1308</v>
      </c>
      <c r="G1156" s="92" t="s">
        <v>1308</v>
      </c>
      <c r="H1156" s="92" t="s">
        <v>1308</v>
      </c>
      <c r="I1156" s="91"/>
      <c r="J1156" s="92" t="s">
        <v>1308</v>
      </c>
      <c r="K1156" s="366" t="s">
        <v>1308</v>
      </c>
      <c r="L1156" s="92" t="s">
        <v>1308</v>
      </c>
      <c r="M1156" s="92" t="s">
        <v>1308</v>
      </c>
      <c r="N1156" s="91"/>
      <c r="O1156" s="92" t="s">
        <v>1308</v>
      </c>
      <c r="P1156" s="92" t="s">
        <v>1308</v>
      </c>
      <c r="Q1156" s="91"/>
      <c r="R1156" s="92" t="s">
        <v>1308</v>
      </c>
      <c r="S1156" s="92" t="s">
        <v>1308</v>
      </c>
      <c r="T1156" s="91" t="s">
        <v>1308</v>
      </c>
      <c r="U1156" s="92" t="s">
        <v>1308</v>
      </c>
      <c r="V1156" s="92" t="s">
        <v>1308</v>
      </c>
    </row>
    <row r="1157" spans="1:22">
      <c r="A1157" s="93" t="s">
        <v>1196</v>
      </c>
      <c r="B1157" s="17" t="str">
        <f>VLOOKUP(A1157,'Planning Periods'!$E$2:$N$540,10,FALSE)</f>
        <v>05/15/2021 - 05/15/2029</v>
      </c>
      <c r="C1157" s="92">
        <v>2016</v>
      </c>
      <c r="D1157" s="92" t="str">
        <f t="shared" si="17"/>
        <v>Loomis 2016</v>
      </c>
      <c r="E1157" s="92" t="s">
        <v>1308</v>
      </c>
      <c r="F1157" s="366" t="s">
        <v>1308</v>
      </c>
      <c r="G1157" s="92" t="s">
        <v>1308</v>
      </c>
      <c r="H1157" s="92" t="s">
        <v>1308</v>
      </c>
      <c r="I1157" s="91"/>
      <c r="J1157" s="92" t="s">
        <v>1308</v>
      </c>
      <c r="K1157" s="366" t="s">
        <v>1308</v>
      </c>
      <c r="L1157" s="92" t="s">
        <v>1308</v>
      </c>
      <c r="M1157" s="92" t="s">
        <v>1308</v>
      </c>
      <c r="N1157" s="91"/>
      <c r="O1157" s="92" t="s">
        <v>1308</v>
      </c>
      <c r="P1157" s="92" t="s">
        <v>1308</v>
      </c>
      <c r="Q1157" s="91"/>
      <c r="R1157" s="92" t="s">
        <v>1308</v>
      </c>
      <c r="S1157" s="92" t="s">
        <v>1308</v>
      </c>
      <c r="T1157" s="91" t="s">
        <v>1308</v>
      </c>
      <c r="U1157" s="92" t="s">
        <v>1308</v>
      </c>
      <c r="V1157" s="92" t="s">
        <v>1308</v>
      </c>
    </row>
    <row r="1158" spans="1:22">
      <c r="A1158" s="93" t="s">
        <v>1196</v>
      </c>
      <c r="B1158" s="17" t="str">
        <f>VLOOKUP(A1158,'Planning Periods'!$E$2:$N$540,10,FALSE)</f>
        <v>05/15/2021 - 05/15/2029</v>
      </c>
      <c r="C1158" s="92">
        <v>2017</v>
      </c>
      <c r="D1158" s="92" t="str">
        <f t="shared" si="17"/>
        <v>Loomis 2017</v>
      </c>
      <c r="E1158" s="92">
        <v>83</v>
      </c>
      <c r="F1158" s="366">
        <v>0</v>
      </c>
      <c r="G1158" s="92">
        <v>0</v>
      </c>
      <c r="H1158" s="92">
        <v>0</v>
      </c>
      <c r="I1158" s="91"/>
      <c r="J1158" s="92">
        <v>46</v>
      </c>
      <c r="K1158" s="366">
        <v>0</v>
      </c>
      <c r="L1158" s="92">
        <v>0</v>
      </c>
      <c r="M1158" s="92">
        <v>0</v>
      </c>
      <c r="N1158" s="91"/>
      <c r="O1158" s="92">
        <v>55</v>
      </c>
      <c r="P1158" s="92">
        <v>1</v>
      </c>
      <c r="Q1158" s="91"/>
      <c r="R1158" s="92">
        <v>59</v>
      </c>
      <c r="S1158" s="92">
        <v>11</v>
      </c>
      <c r="T1158" s="91">
        <v>0</v>
      </c>
      <c r="U1158" s="92">
        <v>243</v>
      </c>
      <c r="V1158" s="92">
        <v>12</v>
      </c>
    </row>
    <row r="1159" spans="1:22">
      <c r="A1159" s="93" t="s">
        <v>910</v>
      </c>
      <c r="B1159" s="17"/>
      <c r="C1159" s="92">
        <v>2013</v>
      </c>
      <c r="D1159" s="92" t="str">
        <f t="shared" si="17"/>
        <v>Los Alamitos 2013</v>
      </c>
      <c r="E1159" s="92" t="s">
        <v>1308</v>
      </c>
      <c r="F1159" s="366" t="s">
        <v>1308</v>
      </c>
      <c r="G1159" s="92" t="s">
        <v>1308</v>
      </c>
      <c r="H1159" s="92" t="s">
        <v>1308</v>
      </c>
      <c r="I1159" s="91"/>
      <c r="J1159" s="92" t="s">
        <v>1308</v>
      </c>
      <c r="K1159" s="366" t="s">
        <v>1308</v>
      </c>
      <c r="L1159" s="92" t="s">
        <v>1308</v>
      </c>
      <c r="M1159" s="92" t="s">
        <v>1308</v>
      </c>
      <c r="N1159" s="91"/>
      <c r="O1159" s="92" t="s">
        <v>1308</v>
      </c>
      <c r="P1159" s="92" t="s">
        <v>1308</v>
      </c>
      <c r="Q1159" s="91"/>
      <c r="R1159" s="92" t="s">
        <v>1308</v>
      </c>
      <c r="S1159" s="92" t="s">
        <v>1308</v>
      </c>
      <c r="T1159" s="91" t="s">
        <v>1308</v>
      </c>
      <c r="U1159" s="92" t="s">
        <v>1308</v>
      </c>
      <c r="V1159" s="92" t="s">
        <v>1308</v>
      </c>
    </row>
    <row r="1160" spans="1:22">
      <c r="A1160" s="93" t="s">
        <v>910</v>
      </c>
      <c r="B1160" s="17" t="str">
        <f>VLOOKUP(A1160,'Planning Periods'!$E$2:$N$540,10,FALSE)</f>
        <v>10/15/2021 - 10/15/2029</v>
      </c>
      <c r="C1160" s="92">
        <v>2014</v>
      </c>
      <c r="D1160" s="92" t="str">
        <f t="shared" si="17"/>
        <v>Los Alamitos 2014</v>
      </c>
      <c r="E1160" s="92" t="s">
        <v>1308</v>
      </c>
      <c r="F1160" s="366" t="s">
        <v>1308</v>
      </c>
      <c r="G1160" s="92" t="s">
        <v>1308</v>
      </c>
      <c r="H1160" s="92" t="s">
        <v>1308</v>
      </c>
      <c r="I1160" s="91"/>
      <c r="J1160" s="92" t="s">
        <v>1308</v>
      </c>
      <c r="K1160" s="366" t="s">
        <v>1308</v>
      </c>
      <c r="L1160" s="92" t="s">
        <v>1308</v>
      </c>
      <c r="M1160" s="92" t="s">
        <v>1308</v>
      </c>
      <c r="N1160" s="91"/>
      <c r="O1160" s="92" t="s">
        <v>1308</v>
      </c>
      <c r="P1160" s="92" t="s">
        <v>1308</v>
      </c>
      <c r="Q1160" s="91"/>
      <c r="R1160" s="92" t="s">
        <v>1308</v>
      </c>
      <c r="S1160" s="92" t="s">
        <v>1308</v>
      </c>
      <c r="T1160" s="91" t="s">
        <v>1308</v>
      </c>
      <c r="U1160" s="92" t="s">
        <v>1308</v>
      </c>
      <c r="V1160" s="92" t="s">
        <v>1308</v>
      </c>
    </row>
    <row r="1161" spans="1:22">
      <c r="A1161" s="93" t="s">
        <v>910</v>
      </c>
      <c r="B1161" s="17" t="str">
        <f>VLOOKUP(A1161,'Planning Periods'!$E$2:$N$540,10,FALSE)</f>
        <v>10/15/2021 - 10/15/2029</v>
      </c>
      <c r="C1161" s="92">
        <v>2015</v>
      </c>
      <c r="D1161" s="92" t="str">
        <f t="shared" si="17"/>
        <v>Los Alamitos 2015</v>
      </c>
      <c r="E1161" s="92" t="s">
        <v>1308</v>
      </c>
      <c r="F1161" s="366" t="s">
        <v>1308</v>
      </c>
      <c r="G1161" s="92" t="s">
        <v>1308</v>
      </c>
      <c r="H1161" s="92" t="s">
        <v>1308</v>
      </c>
      <c r="I1161" s="91"/>
      <c r="J1161" s="92" t="s">
        <v>1308</v>
      </c>
      <c r="K1161" s="366" t="s">
        <v>1308</v>
      </c>
      <c r="L1161" s="92" t="s">
        <v>1308</v>
      </c>
      <c r="M1161" s="92" t="s">
        <v>1308</v>
      </c>
      <c r="N1161" s="91"/>
      <c r="O1161" s="92" t="s">
        <v>1308</v>
      </c>
      <c r="P1161" s="92" t="s">
        <v>1308</v>
      </c>
      <c r="Q1161" s="91"/>
      <c r="R1161" s="92" t="s">
        <v>1308</v>
      </c>
      <c r="S1161" s="92" t="s">
        <v>1308</v>
      </c>
      <c r="T1161" s="91" t="s">
        <v>1308</v>
      </c>
      <c r="U1161" s="92" t="s">
        <v>1308</v>
      </c>
      <c r="V1161" s="92" t="s">
        <v>1308</v>
      </c>
    </row>
    <row r="1162" spans="1:22">
      <c r="A1162" s="93" t="s">
        <v>910</v>
      </c>
      <c r="B1162" s="17" t="str">
        <f>VLOOKUP(A1162,'Planning Periods'!$E$2:$N$540,10,FALSE)</f>
        <v>10/15/2021 - 10/15/2029</v>
      </c>
      <c r="C1162" s="92">
        <v>2016</v>
      </c>
      <c r="D1162" s="92" t="str">
        <f t="shared" si="17"/>
        <v>Los Alamitos 2016</v>
      </c>
      <c r="E1162" s="92" t="s">
        <v>1308</v>
      </c>
      <c r="F1162" s="366" t="s">
        <v>1308</v>
      </c>
      <c r="G1162" s="92" t="s">
        <v>1308</v>
      </c>
      <c r="H1162" s="92" t="s">
        <v>1308</v>
      </c>
      <c r="I1162" s="91"/>
      <c r="J1162" s="92" t="s">
        <v>1308</v>
      </c>
      <c r="K1162" s="366" t="s">
        <v>1308</v>
      </c>
      <c r="L1162" s="92" t="s">
        <v>1308</v>
      </c>
      <c r="M1162" s="92" t="s">
        <v>1308</v>
      </c>
      <c r="N1162" s="91"/>
      <c r="O1162" s="92" t="s">
        <v>1308</v>
      </c>
      <c r="P1162" s="92" t="s">
        <v>1308</v>
      </c>
      <c r="Q1162" s="91"/>
      <c r="R1162" s="92" t="s">
        <v>1308</v>
      </c>
      <c r="S1162" s="92" t="s">
        <v>1308</v>
      </c>
      <c r="T1162" s="91" t="s">
        <v>1308</v>
      </c>
      <c r="U1162" s="92" t="s">
        <v>1308</v>
      </c>
      <c r="V1162" s="92" t="s">
        <v>1308</v>
      </c>
    </row>
    <row r="1163" spans="1:22">
      <c r="A1163" s="93" t="s">
        <v>910</v>
      </c>
      <c r="B1163" s="17" t="str">
        <f>VLOOKUP(A1163,'Planning Periods'!$E$2:$N$540,10,FALSE)</f>
        <v>10/15/2021 - 10/15/2029</v>
      </c>
      <c r="C1163" s="92">
        <v>2017</v>
      </c>
      <c r="D1163" s="92" t="str">
        <f t="shared" si="17"/>
        <v>Los Alamitos 2017</v>
      </c>
      <c r="E1163" s="92">
        <v>14</v>
      </c>
      <c r="F1163" s="366">
        <v>0</v>
      </c>
      <c r="G1163" s="92">
        <v>0</v>
      </c>
      <c r="H1163" s="92">
        <v>0</v>
      </c>
      <c r="I1163" s="91"/>
      <c r="J1163" s="92">
        <v>10</v>
      </c>
      <c r="K1163" s="366">
        <v>0</v>
      </c>
      <c r="L1163" s="92">
        <v>0</v>
      </c>
      <c r="M1163" s="92">
        <v>0</v>
      </c>
      <c r="N1163" s="91"/>
      <c r="O1163" s="92">
        <v>11</v>
      </c>
      <c r="P1163" s="92">
        <v>0</v>
      </c>
      <c r="Q1163" s="91"/>
      <c r="R1163" s="92">
        <v>26</v>
      </c>
      <c r="S1163" s="92">
        <v>5</v>
      </c>
      <c r="T1163" s="91">
        <v>0</v>
      </c>
      <c r="U1163" s="92">
        <v>61</v>
      </c>
      <c r="V1163" s="92">
        <v>5</v>
      </c>
    </row>
    <row r="1164" spans="1:22">
      <c r="A1164" s="93" t="s">
        <v>1242</v>
      </c>
      <c r="B1164" s="17" t="str">
        <f>VLOOKUP(A1164,'Planning Periods'!$E$2:$N$540,10,FALSE)</f>
        <v>01/31/2023 - 01/31/2031</v>
      </c>
      <c r="C1164" s="92">
        <v>2014</v>
      </c>
      <c r="D1164" s="92" t="str">
        <f t="shared" si="17"/>
        <v>Los Altos 2014</v>
      </c>
      <c r="E1164" s="92" t="s">
        <v>1308</v>
      </c>
      <c r="F1164" s="366" t="s">
        <v>1308</v>
      </c>
      <c r="G1164" s="92" t="s">
        <v>1308</v>
      </c>
      <c r="H1164" s="92" t="s">
        <v>1308</v>
      </c>
      <c r="I1164" s="91"/>
      <c r="J1164" s="92" t="s">
        <v>1308</v>
      </c>
      <c r="K1164" s="366" t="s">
        <v>1308</v>
      </c>
      <c r="L1164" s="92" t="s">
        <v>1308</v>
      </c>
      <c r="M1164" s="92" t="s">
        <v>1308</v>
      </c>
      <c r="N1164" s="91"/>
      <c r="O1164" s="92" t="s">
        <v>1308</v>
      </c>
      <c r="P1164" s="92" t="s">
        <v>1308</v>
      </c>
      <c r="Q1164" s="91"/>
      <c r="R1164" s="92" t="s">
        <v>1308</v>
      </c>
      <c r="S1164" s="92" t="s">
        <v>1308</v>
      </c>
      <c r="T1164" s="91" t="s">
        <v>1308</v>
      </c>
      <c r="U1164" s="92" t="s">
        <v>1308</v>
      </c>
      <c r="V1164" s="92" t="s">
        <v>1308</v>
      </c>
    </row>
    <row r="1165" spans="1:22">
      <c r="A1165" s="93" t="s">
        <v>1242</v>
      </c>
      <c r="B1165" s="17" t="str">
        <f>VLOOKUP(A1165,'Planning Periods'!$E$2:$N$540,10,FALSE)</f>
        <v>01/31/2023 - 01/31/2031</v>
      </c>
      <c r="C1165" s="92">
        <v>2015</v>
      </c>
      <c r="D1165" s="92" t="str">
        <f t="shared" si="17"/>
        <v>Los Altos 2015</v>
      </c>
      <c r="E1165" s="92">
        <v>169</v>
      </c>
      <c r="F1165" s="366">
        <v>1</v>
      </c>
      <c r="G1165" s="92">
        <v>1</v>
      </c>
      <c r="H1165" s="92">
        <v>0</v>
      </c>
      <c r="I1165" s="91"/>
      <c r="J1165" s="92">
        <v>99</v>
      </c>
      <c r="K1165" s="366">
        <v>17</v>
      </c>
      <c r="L1165" s="92">
        <v>17</v>
      </c>
      <c r="M1165" s="92">
        <v>0</v>
      </c>
      <c r="N1165" s="91"/>
      <c r="O1165" s="92">
        <v>112</v>
      </c>
      <c r="P1165" s="92">
        <v>1</v>
      </c>
      <c r="Q1165" s="91"/>
      <c r="R1165" s="92">
        <v>97</v>
      </c>
      <c r="S1165" s="92">
        <v>267</v>
      </c>
      <c r="T1165" s="91">
        <v>0</v>
      </c>
      <c r="U1165" s="92">
        <v>477</v>
      </c>
      <c r="V1165" s="92">
        <v>286</v>
      </c>
    </row>
    <row r="1166" spans="1:22">
      <c r="A1166" s="93" t="s">
        <v>1242</v>
      </c>
      <c r="B1166" s="17" t="str">
        <f>VLOOKUP(A1166,'Planning Periods'!$E$2:$N$540,10,FALSE)</f>
        <v>01/31/2023 - 01/31/2031</v>
      </c>
      <c r="C1166" s="92">
        <v>2016</v>
      </c>
      <c r="D1166" s="92" t="str">
        <f t="shared" si="17"/>
        <v>Los Altos 2016</v>
      </c>
      <c r="E1166" s="92">
        <v>169</v>
      </c>
      <c r="F1166" s="366">
        <v>1</v>
      </c>
      <c r="G1166" s="92">
        <v>1</v>
      </c>
      <c r="H1166" s="92">
        <v>0</v>
      </c>
      <c r="I1166" s="91"/>
      <c r="J1166" s="92">
        <v>99</v>
      </c>
      <c r="K1166" s="366">
        <v>1</v>
      </c>
      <c r="L1166" s="92">
        <v>1</v>
      </c>
      <c r="M1166" s="92">
        <v>0</v>
      </c>
      <c r="N1166" s="91"/>
      <c r="O1166" s="92">
        <v>112</v>
      </c>
      <c r="P1166" s="92">
        <v>0</v>
      </c>
      <c r="Q1166" s="91"/>
      <c r="R1166" s="92">
        <v>97</v>
      </c>
      <c r="S1166" s="92">
        <v>52</v>
      </c>
      <c r="T1166" s="91">
        <v>0</v>
      </c>
      <c r="U1166" s="92">
        <v>477</v>
      </c>
      <c r="V1166" s="92">
        <v>54</v>
      </c>
    </row>
    <row r="1167" spans="1:22">
      <c r="A1167" s="93" t="s">
        <v>1242</v>
      </c>
      <c r="B1167" s="17" t="str">
        <f>VLOOKUP(A1167,'Planning Periods'!$E$2:$N$540,10,FALSE)</f>
        <v>01/31/2023 - 01/31/2031</v>
      </c>
      <c r="C1167" s="92">
        <v>2017</v>
      </c>
      <c r="D1167" s="92" t="str">
        <f t="shared" si="17"/>
        <v>Los Altos 2017</v>
      </c>
      <c r="E1167" s="92">
        <v>169</v>
      </c>
      <c r="F1167" s="366">
        <v>0</v>
      </c>
      <c r="G1167" s="92">
        <v>0</v>
      </c>
      <c r="H1167" s="92">
        <v>0</v>
      </c>
      <c r="I1167" s="91"/>
      <c r="J1167" s="92">
        <v>99</v>
      </c>
      <c r="K1167" s="366">
        <v>0</v>
      </c>
      <c r="L1167" s="92">
        <v>0</v>
      </c>
      <c r="M1167" s="92">
        <v>0</v>
      </c>
      <c r="N1167" s="91"/>
      <c r="O1167" s="92">
        <v>112</v>
      </c>
      <c r="P1167" s="92">
        <v>0</v>
      </c>
      <c r="Q1167" s="91"/>
      <c r="R1167" s="92">
        <v>97</v>
      </c>
      <c r="S1167" s="92">
        <v>49</v>
      </c>
      <c r="T1167" s="91">
        <v>0</v>
      </c>
      <c r="U1167" s="92">
        <v>477</v>
      </c>
      <c r="V1167" s="92">
        <v>49</v>
      </c>
    </row>
    <row r="1168" spans="1:22">
      <c r="A1168" s="93" t="s">
        <v>1245</v>
      </c>
      <c r="B1168" s="17" t="str">
        <f>VLOOKUP(A1168,'Planning Periods'!$E$2:$N$540,10,FALSE)</f>
        <v>01/31/2023 - 01/31/2031</v>
      </c>
      <c r="C1168" s="92">
        <v>2014</v>
      </c>
      <c r="D1168" s="92" t="str">
        <f t="shared" si="17"/>
        <v>Los Altos Hills 2014</v>
      </c>
      <c r="E1168" s="92" t="s">
        <v>1308</v>
      </c>
      <c r="F1168" s="366" t="s">
        <v>1308</v>
      </c>
      <c r="G1168" s="92" t="s">
        <v>1308</v>
      </c>
      <c r="H1168" s="92" t="s">
        <v>1308</v>
      </c>
      <c r="I1168" s="91"/>
      <c r="J1168" s="92" t="s">
        <v>1308</v>
      </c>
      <c r="K1168" s="366" t="s">
        <v>1308</v>
      </c>
      <c r="L1168" s="92" t="s">
        <v>1308</v>
      </c>
      <c r="M1168" s="92" t="s">
        <v>1308</v>
      </c>
      <c r="N1168" s="91"/>
      <c r="O1168" s="92" t="s">
        <v>1308</v>
      </c>
      <c r="P1168" s="92" t="s">
        <v>1308</v>
      </c>
      <c r="Q1168" s="91"/>
      <c r="R1168" s="92" t="s">
        <v>1308</v>
      </c>
      <c r="S1168" s="92" t="s">
        <v>1308</v>
      </c>
      <c r="T1168" s="91" t="s">
        <v>1308</v>
      </c>
      <c r="U1168" s="92" t="s">
        <v>1308</v>
      </c>
      <c r="V1168" s="92" t="s">
        <v>1308</v>
      </c>
    </row>
    <row r="1169" spans="1:22">
      <c r="A1169" s="93" t="s">
        <v>1245</v>
      </c>
      <c r="B1169" s="17" t="str">
        <f>VLOOKUP(A1169,'Planning Periods'!$E$2:$N$540,10,FALSE)</f>
        <v>01/31/2023 - 01/31/2031</v>
      </c>
      <c r="C1169" s="92">
        <v>2015</v>
      </c>
      <c r="D1169" s="92" t="str">
        <f t="shared" si="17"/>
        <v>Los Altos Hills 2015</v>
      </c>
      <c r="E1169" s="92" t="s">
        <v>1308</v>
      </c>
      <c r="F1169" s="366" t="s">
        <v>1308</v>
      </c>
      <c r="G1169" s="92" t="s">
        <v>1308</v>
      </c>
      <c r="H1169" s="92" t="s">
        <v>1308</v>
      </c>
      <c r="I1169" s="91"/>
      <c r="J1169" s="92" t="s">
        <v>1308</v>
      </c>
      <c r="K1169" s="366" t="s">
        <v>1308</v>
      </c>
      <c r="L1169" s="92" t="s">
        <v>1308</v>
      </c>
      <c r="M1169" s="92" t="s">
        <v>1308</v>
      </c>
      <c r="N1169" s="91"/>
      <c r="O1169" s="92" t="s">
        <v>1308</v>
      </c>
      <c r="P1169" s="92" t="s">
        <v>1308</v>
      </c>
      <c r="Q1169" s="91"/>
      <c r="R1169" s="92" t="s">
        <v>1308</v>
      </c>
      <c r="S1169" s="92" t="s">
        <v>1308</v>
      </c>
      <c r="T1169" s="91" t="s">
        <v>1308</v>
      </c>
      <c r="U1169" s="92" t="s">
        <v>1308</v>
      </c>
      <c r="V1169" s="92" t="s">
        <v>1308</v>
      </c>
    </row>
    <row r="1170" spans="1:22">
      <c r="A1170" s="93" t="s">
        <v>1245</v>
      </c>
      <c r="B1170" s="17" t="str">
        <f>VLOOKUP(A1170,'Planning Periods'!$E$2:$N$540,10,FALSE)</f>
        <v>01/31/2023 - 01/31/2031</v>
      </c>
      <c r="C1170" s="92">
        <v>2016</v>
      </c>
      <c r="D1170" s="92" t="str">
        <f t="shared" si="17"/>
        <v>Los Altos Hills 2016</v>
      </c>
      <c r="E1170" s="92" t="s">
        <v>1308</v>
      </c>
      <c r="F1170" s="366" t="s">
        <v>1308</v>
      </c>
      <c r="G1170" s="92" t="s">
        <v>1308</v>
      </c>
      <c r="H1170" s="92" t="s">
        <v>1308</v>
      </c>
      <c r="I1170" s="91"/>
      <c r="J1170" s="92" t="s">
        <v>1308</v>
      </c>
      <c r="K1170" s="366" t="s">
        <v>1308</v>
      </c>
      <c r="L1170" s="92" t="s">
        <v>1308</v>
      </c>
      <c r="M1170" s="92" t="s">
        <v>1308</v>
      </c>
      <c r="N1170" s="91"/>
      <c r="O1170" s="92" t="s">
        <v>1308</v>
      </c>
      <c r="P1170" s="92" t="s">
        <v>1308</v>
      </c>
      <c r="Q1170" s="91"/>
      <c r="R1170" s="92" t="s">
        <v>1308</v>
      </c>
      <c r="S1170" s="92" t="s">
        <v>1308</v>
      </c>
      <c r="T1170" s="91" t="s">
        <v>1308</v>
      </c>
      <c r="U1170" s="92" t="s">
        <v>1308</v>
      </c>
      <c r="V1170" s="92" t="s">
        <v>1308</v>
      </c>
    </row>
    <row r="1171" spans="1:22">
      <c r="A1171" s="93" t="s">
        <v>1245</v>
      </c>
      <c r="B1171" s="17" t="str">
        <f>VLOOKUP(A1171,'Planning Periods'!$E$2:$N$540,10,FALSE)</f>
        <v>01/31/2023 - 01/31/2031</v>
      </c>
      <c r="C1171" s="92">
        <v>2017</v>
      </c>
      <c r="D1171" s="92" t="str">
        <f t="shared" si="17"/>
        <v>Los Altos Hills 2017</v>
      </c>
      <c r="E1171" s="92">
        <v>46</v>
      </c>
      <c r="F1171" s="366">
        <v>5</v>
      </c>
      <c r="G1171" s="92">
        <v>5</v>
      </c>
      <c r="H1171" s="92">
        <v>0</v>
      </c>
      <c r="I1171" s="91"/>
      <c r="J1171" s="92">
        <v>28</v>
      </c>
      <c r="K1171" s="366">
        <v>2</v>
      </c>
      <c r="L1171" s="92">
        <v>2</v>
      </c>
      <c r="M1171" s="92">
        <v>0</v>
      </c>
      <c r="N1171" s="91"/>
      <c r="O1171" s="92">
        <v>32</v>
      </c>
      <c r="P1171" s="92">
        <v>2</v>
      </c>
      <c r="Q1171" s="91"/>
      <c r="R1171" s="92">
        <v>15</v>
      </c>
      <c r="S1171" s="92">
        <v>4</v>
      </c>
      <c r="T1171" s="91">
        <v>0</v>
      </c>
      <c r="U1171" s="92">
        <v>121</v>
      </c>
      <c r="V1171" s="92">
        <v>13</v>
      </c>
    </row>
    <row r="1172" spans="1:22">
      <c r="A1172" s="93" t="s">
        <v>773</v>
      </c>
      <c r="B1172" s="17"/>
      <c r="C1172" s="92">
        <v>2013</v>
      </c>
      <c r="D1172" s="92" t="str">
        <f t="shared" si="17"/>
        <v>Los Angeles 2013</v>
      </c>
      <c r="E1172" s="92">
        <v>20427</v>
      </c>
      <c r="F1172" s="366">
        <v>212</v>
      </c>
      <c r="G1172" s="92">
        <v>212</v>
      </c>
      <c r="H1172" s="92">
        <v>0</v>
      </c>
      <c r="I1172" s="91"/>
      <c r="J1172" s="92">
        <v>12435</v>
      </c>
      <c r="K1172" s="366">
        <v>593</v>
      </c>
      <c r="L1172" s="92">
        <v>593</v>
      </c>
      <c r="M1172" s="92">
        <v>0</v>
      </c>
      <c r="N1172" s="91"/>
      <c r="O1172" s="92">
        <v>13728</v>
      </c>
      <c r="P1172" s="92">
        <v>40</v>
      </c>
      <c r="Q1172" s="91"/>
      <c r="R1172" s="92">
        <v>35412</v>
      </c>
      <c r="S1172" s="92">
        <v>6798</v>
      </c>
      <c r="T1172" s="91">
        <v>0</v>
      </c>
      <c r="U1172" s="92">
        <v>82002</v>
      </c>
      <c r="V1172" s="92">
        <v>7643</v>
      </c>
    </row>
    <row r="1173" spans="1:22">
      <c r="A1173" s="93" t="s">
        <v>773</v>
      </c>
      <c r="B1173" s="17" t="str">
        <f>VLOOKUP(A1173,'Planning Periods'!$E$2:$N$540,10,FALSE)</f>
        <v>10/15/2021 - 10/15/2029</v>
      </c>
      <c r="C1173" s="92">
        <v>2014</v>
      </c>
      <c r="D1173" s="92" t="str">
        <f t="shared" si="17"/>
        <v>Los Angeles 2014</v>
      </c>
      <c r="E1173" s="92">
        <v>20427</v>
      </c>
      <c r="F1173" s="366">
        <v>856</v>
      </c>
      <c r="G1173" s="92">
        <v>856</v>
      </c>
      <c r="H1173" s="92">
        <v>0</v>
      </c>
      <c r="I1173" s="91"/>
      <c r="J1173" s="92">
        <v>12435</v>
      </c>
      <c r="K1173" s="366">
        <v>867</v>
      </c>
      <c r="L1173" s="92">
        <v>867</v>
      </c>
      <c r="M1173" s="92">
        <v>0</v>
      </c>
      <c r="N1173" s="91"/>
      <c r="O1173" s="92">
        <v>13728</v>
      </c>
      <c r="P1173" s="92">
        <v>47</v>
      </c>
      <c r="Q1173" s="91"/>
      <c r="R1173" s="92">
        <v>35412</v>
      </c>
      <c r="S1173" s="92">
        <v>13047</v>
      </c>
      <c r="T1173" s="91">
        <v>0</v>
      </c>
      <c r="U1173" s="92">
        <v>82002</v>
      </c>
      <c r="V1173" s="92">
        <v>14817</v>
      </c>
    </row>
    <row r="1174" spans="1:22">
      <c r="A1174" s="93" t="s">
        <v>773</v>
      </c>
      <c r="B1174" s="17" t="str">
        <f>VLOOKUP(A1174,'Planning Periods'!$E$2:$N$540,10,FALSE)</f>
        <v>10/15/2021 - 10/15/2029</v>
      </c>
      <c r="C1174" s="92">
        <v>2015</v>
      </c>
      <c r="D1174" s="92" t="str">
        <f t="shared" si="17"/>
        <v>Los Angeles 2015</v>
      </c>
      <c r="E1174" s="92">
        <v>20427</v>
      </c>
      <c r="F1174" s="366">
        <v>893</v>
      </c>
      <c r="G1174" s="92">
        <v>893</v>
      </c>
      <c r="H1174" s="92">
        <v>0</v>
      </c>
      <c r="I1174" s="91"/>
      <c r="J1174" s="92">
        <v>12435</v>
      </c>
      <c r="K1174" s="366">
        <v>536</v>
      </c>
      <c r="L1174" s="92">
        <v>536</v>
      </c>
      <c r="M1174" s="92">
        <v>0</v>
      </c>
      <c r="N1174" s="91"/>
      <c r="O1174" s="92">
        <v>13728</v>
      </c>
      <c r="P1174" s="92">
        <v>45</v>
      </c>
      <c r="Q1174" s="91"/>
      <c r="R1174" s="92">
        <v>35412</v>
      </c>
      <c r="S1174" s="92">
        <v>15833</v>
      </c>
      <c r="T1174" s="91">
        <v>0</v>
      </c>
      <c r="U1174" s="92">
        <v>82002</v>
      </c>
      <c r="V1174" s="92">
        <v>17307</v>
      </c>
    </row>
    <row r="1175" spans="1:22">
      <c r="A1175" s="93" t="s">
        <v>773</v>
      </c>
      <c r="B1175" s="17" t="str">
        <f>VLOOKUP(A1175,'Planning Periods'!$E$2:$N$540,10,FALSE)</f>
        <v>10/15/2021 - 10/15/2029</v>
      </c>
      <c r="C1175" s="92">
        <v>2016</v>
      </c>
      <c r="D1175" s="92" t="str">
        <f t="shared" si="17"/>
        <v>Los Angeles 2016</v>
      </c>
      <c r="E1175" s="92">
        <v>20427</v>
      </c>
      <c r="F1175" s="366">
        <v>718</v>
      </c>
      <c r="G1175" s="92">
        <v>718</v>
      </c>
      <c r="H1175" s="92">
        <v>0</v>
      </c>
      <c r="I1175" s="91"/>
      <c r="J1175" s="92">
        <v>12435</v>
      </c>
      <c r="K1175" s="366">
        <v>604</v>
      </c>
      <c r="L1175" s="92">
        <v>604</v>
      </c>
      <c r="M1175" s="92">
        <v>0</v>
      </c>
      <c r="N1175" s="91"/>
      <c r="O1175" s="92">
        <v>13728</v>
      </c>
      <c r="P1175" s="92">
        <v>143</v>
      </c>
      <c r="Q1175" s="91"/>
      <c r="R1175" s="92">
        <v>35412</v>
      </c>
      <c r="S1175" s="92">
        <v>12231</v>
      </c>
      <c r="T1175" s="91">
        <v>0</v>
      </c>
      <c r="U1175" s="92">
        <v>82002</v>
      </c>
      <c r="V1175" s="92">
        <v>13696</v>
      </c>
    </row>
    <row r="1176" spans="1:22">
      <c r="A1176" s="93" t="s">
        <v>773</v>
      </c>
      <c r="B1176" s="17" t="str">
        <f>VLOOKUP(A1176,'Planning Periods'!$E$2:$N$540,10,FALSE)</f>
        <v>10/15/2021 - 10/15/2029</v>
      </c>
      <c r="C1176" s="92">
        <v>2017</v>
      </c>
      <c r="D1176" s="92" t="str">
        <f t="shared" si="17"/>
        <v>Los Angeles 2017</v>
      </c>
      <c r="E1176" s="92">
        <v>20427</v>
      </c>
      <c r="F1176" s="366">
        <v>697</v>
      </c>
      <c r="G1176" s="92">
        <v>697</v>
      </c>
      <c r="H1176" s="92">
        <v>0</v>
      </c>
      <c r="I1176" s="91"/>
      <c r="J1176" s="92">
        <v>12435</v>
      </c>
      <c r="K1176" s="366">
        <v>255</v>
      </c>
      <c r="L1176" s="92">
        <v>255</v>
      </c>
      <c r="M1176" s="92">
        <v>0</v>
      </c>
      <c r="N1176" s="91"/>
      <c r="O1176" s="92">
        <v>13728</v>
      </c>
      <c r="P1176" s="92">
        <v>27</v>
      </c>
      <c r="Q1176" s="91"/>
      <c r="R1176" s="92">
        <v>35412</v>
      </c>
      <c r="S1176" s="92">
        <v>13040</v>
      </c>
      <c r="T1176" s="91">
        <v>0</v>
      </c>
      <c r="U1176" s="92">
        <v>82002</v>
      </c>
      <c r="V1176" s="92">
        <v>14019</v>
      </c>
    </row>
    <row r="1177" spans="1:22">
      <c r="A1177" s="93" t="s">
        <v>905</v>
      </c>
      <c r="B1177" s="17"/>
      <c r="C1177" s="92">
        <v>2013</v>
      </c>
      <c r="D1177" s="92" t="str">
        <f t="shared" si="17"/>
        <v>Los Angeles County - Unincorporated 2013</v>
      </c>
      <c r="E1177" s="92" t="s">
        <v>1308</v>
      </c>
      <c r="F1177" s="366" t="s">
        <v>1308</v>
      </c>
      <c r="G1177" s="92" t="s">
        <v>1308</v>
      </c>
      <c r="H1177" s="92" t="s">
        <v>1308</v>
      </c>
      <c r="I1177" s="91"/>
      <c r="J1177" s="92" t="s">
        <v>1308</v>
      </c>
      <c r="K1177" s="366" t="s">
        <v>1308</v>
      </c>
      <c r="L1177" s="92" t="s">
        <v>1308</v>
      </c>
      <c r="M1177" s="92" t="s">
        <v>1308</v>
      </c>
      <c r="N1177" s="91"/>
      <c r="O1177" s="92" t="s">
        <v>1308</v>
      </c>
      <c r="P1177" s="92" t="s">
        <v>1308</v>
      </c>
      <c r="Q1177" s="91"/>
      <c r="R1177" s="92" t="s">
        <v>1308</v>
      </c>
      <c r="S1177" s="92" t="s">
        <v>1308</v>
      </c>
      <c r="T1177" s="91" t="s">
        <v>1308</v>
      </c>
      <c r="U1177" s="92" t="s">
        <v>1308</v>
      </c>
      <c r="V1177" s="92" t="s">
        <v>1308</v>
      </c>
    </row>
    <row r="1178" spans="1:22">
      <c r="A1178" s="93" t="s">
        <v>905</v>
      </c>
      <c r="B1178" s="17" t="str">
        <f>VLOOKUP(A1178,'Planning Periods'!$E$2:$N$540,10,FALSE)</f>
        <v>10/15/2021 - 10/15/2029</v>
      </c>
      <c r="C1178" s="92">
        <v>2014</v>
      </c>
      <c r="D1178" s="92" t="str">
        <f t="shared" si="17"/>
        <v>Los Angeles County - Unincorporated 2014</v>
      </c>
      <c r="E1178" s="92">
        <v>7417</v>
      </c>
      <c r="F1178" s="366">
        <v>159</v>
      </c>
      <c r="G1178" s="92">
        <v>159</v>
      </c>
      <c r="H1178" s="92">
        <v>0</v>
      </c>
      <c r="I1178" s="91"/>
      <c r="J1178" s="92">
        <v>4287</v>
      </c>
      <c r="K1178" s="366">
        <v>0</v>
      </c>
      <c r="L1178" s="92">
        <v>0</v>
      </c>
      <c r="M1178" s="92">
        <v>0</v>
      </c>
      <c r="N1178" s="91"/>
      <c r="O1178" s="92">
        <v>4938</v>
      </c>
      <c r="P1178" s="92">
        <v>0</v>
      </c>
      <c r="Q1178" s="91"/>
      <c r="R1178" s="92">
        <v>10844</v>
      </c>
      <c r="S1178" s="92">
        <v>513</v>
      </c>
      <c r="T1178" s="91">
        <v>0</v>
      </c>
      <c r="U1178" s="92">
        <v>27486</v>
      </c>
      <c r="V1178" s="92">
        <v>672</v>
      </c>
    </row>
    <row r="1179" spans="1:22">
      <c r="A1179" s="93" t="s">
        <v>905</v>
      </c>
      <c r="B1179" s="17" t="str">
        <f>VLOOKUP(A1179,'Planning Periods'!$E$2:$N$540,10,FALSE)</f>
        <v>10/15/2021 - 10/15/2029</v>
      </c>
      <c r="C1179" s="92">
        <v>2015</v>
      </c>
      <c r="D1179" s="92" t="str">
        <f t="shared" si="17"/>
        <v>Los Angeles County - Unincorporated 2015</v>
      </c>
      <c r="E1179" s="92">
        <v>7417</v>
      </c>
      <c r="F1179" s="366">
        <v>32</v>
      </c>
      <c r="G1179" s="92">
        <v>32</v>
      </c>
      <c r="H1179" s="92">
        <v>0</v>
      </c>
      <c r="I1179" s="91"/>
      <c r="J1179" s="92">
        <v>4287</v>
      </c>
      <c r="K1179" s="366">
        <v>0</v>
      </c>
      <c r="L1179" s="92">
        <v>0</v>
      </c>
      <c r="M1179" s="92">
        <v>0</v>
      </c>
      <c r="N1179" s="91"/>
      <c r="O1179" s="92">
        <v>4938</v>
      </c>
      <c r="P1179" s="92">
        <v>0</v>
      </c>
      <c r="Q1179" s="91"/>
      <c r="R1179" s="92">
        <v>10844</v>
      </c>
      <c r="S1179" s="92">
        <v>1790</v>
      </c>
      <c r="T1179" s="91">
        <v>0</v>
      </c>
      <c r="U1179" s="92">
        <v>27486</v>
      </c>
      <c r="V1179" s="92">
        <v>1822</v>
      </c>
    </row>
    <row r="1180" spans="1:22">
      <c r="A1180" s="93" t="s">
        <v>905</v>
      </c>
      <c r="B1180" s="17" t="str">
        <f>VLOOKUP(A1180,'Planning Periods'!$E$2:$N$540,10,FALSE)</f>
        <v>10/15/2021 - 10/15/2029</v>
      </c>
      <c r="C1180" s="92">
        <v>2016</v>
      </c>
      <c r="D1180" s="92" t="str">
        <f t="shared" si="17"/>
        <v>Los Angeles County - Unincorporated 2016</v>
      </c>
      <c r="E1180" s="92">
        <v>7417</v>
      </c>
      <c r="F1180" s="366">
        <v>35</v>
      </c>
      <c r="G1180" s="92">
        <v>35</v>
      </c>
      <c r="H1180" s="92">
        <v>0</v>
      </c>
      <c r="I1180" s="91"/>
      <c r="J1180" s="92">
        <v>4287</v>
      </c>
      <c r="K1180" s="366">
        <v>0</v>
      </c>
      <c r="L1180" s="92">
        <v>0</v>
      </c>
      <c r="M1180" s="92">
        <v>0</v>
      </c>
      <c r="N1180" s="91"/>
      <c r="O1180" s="92">
        <v>4938</v>
      </c>
      <c r="P1180" s="92">
        <v>0</v>
      </c>
      <c r="Q1180" s="91"/>
      <c r="R1180" s="92">
        <v>10844</v>
      </c>
      <c r="S1180" s="92">
        <v>620</v>
      </c>
      <c r="T1180" s="91">
        <v>0</v>
      </c>
      <c r="U1180" s="92">
        <v>27486</v>
      </c>
      <c r="V1180" s="92">
        <v>655</v>
      </c>
    </row>
    <row r="1181" spans="1:22">
      <c r="A1181" s="93" t="s">
        <v>905</v>
      </c>
      <c r="B1181" s="17" t="str">
        <f>VLOOKUP(A1181,'Planning Periods'!$E$2:$N$540,10,FALSE)</f>
        <v>10/15/2021 - 10/15/2029</v>
      </c>
      <c r="C1181" s="92">
        <v>2017</v>
      </c>
      <c r="D1181" s="92" t="str">
        <f t="shared" si="17"/>
        <v>Los Angeles County - Unincorporated 2017</v>
      </c>
      <c r="E1181" s="92">
        <v>7417</v>
      </c>
      <c r="F1181" s="366">
        <v>354</v>
      </c>
      <c r="G1181" s="92">
        <v>354</v>
      </c>
      <c r="H1181" s="92">
        <v>0</v>
      </c>
      <c r="I1181" s="91"/>
      <c r="J1181" s="92">
        <v>4287</v>
      </c>
      <c r="K1181" s="366">
        <v>108</v>
      </c>
      <c r="L1181" s="92">
        <v>108</v>
      </c>
      <c r="M1181" s="92">
        <v>0</v>
      </c>
      <c r="N1181" s="91"/>
      <c r="O1181" s="92">
        <v>4938</v>
      </c>
      <c r="P1181" s="92">
        <v>0</v>
      </c>
      <c r="Q1181" s="91"/>
      <c r="R1181" s="92">
        <v>10844</v>
      </c>
      <c r="S1181" s="92">
        <v>622</v>
      </c>
      <c r="T1181" s="91">
        <v>0</v>
      </c>
      <c r="U1181" s="92">
        <v>27486</v>
      </c>
      <c r="V1181" s="92">
        <v>1084</v>
      </c>
    </row>
    <row r="1182" spans="1:22">
      <c r="A1182" s="93" t="s">
        <v>1249</v>
      </c>
      <c r="B1182" s="17" t="str">
        <f>VLOOKUP(A1182,'Planning Periods'!$E$2:$N$540,10,FALSE)</f>
        <v>03/31/2016 - 03/31/2024</v>
      </c>
      <c r="C1182" s="92">
        <v>2014</v>
      </c>
      <c r="D1182" s="92" t="str">
        <f t="shared" si="17"/>
        <v>Los Banos 2014</v>
      </c>
      <c r="E1182" s="92" t="s">
        <v>1308</v>
      </c>
      <c r="F1182" s="366" t="s">
        <v>1308</v>
      </c>
      <c r="G1182" s="92" t="s">
        <v>1308</v>
      </c>
      <c r="H1182" s="92" t="s">
        <v>1308</v>
      </c>
      <c r="I1182" s="91"/>
      <c r="J1182" s="92" t="s">
        <v>1308</v>
      </c>
      <c r="K1182" s="366" t="s">
        <v>1308</v>
      </c>
      <c r="L1182" s="92" t="s">
        <v>1308</v>
      </c>
      <c r="M1182" s="92" t="s">
        <v>1308</v>
      </c>
      <c r="N1182" s="91"/>
      <c r="O1182" s="92" t="s">
        <v>1308</v>
      </c>
      <c r="P1182" s="92" t="s">
        <v>1308</v>
      </c>
      <c r="Q1182" s="91"/>
      <c r="R1182" s="92" t="s">
        <v>1308</v>
      </c>
      <c r="S1182" s="92" t="s">
        <v>1308</v>
      </c>
      <c r="T1182" s="91" t="s">
        <v>1308</v>
      </c>
      <c r="U1182" s="92" t="s">
        <v>1308</v>
      </c>
      <c r="V1182" s="92" t="s">
        <v>1308</v>
      </c>
    </row>
    <row r="1183" spans="1:22">
      <c r="A1183" s="93" t="s">
        <v>1249</v>
      </c>
      <c r="B1183" s="17" t="str">
        <f>VLOOKUP(A1183,'Planning Periods'!$E$2:$N$540,10,FALSE)</f>
        <v>03/31/2016 - 03/31/2024</v>
      </c>
      <c r="C1183" s="92">
        <v>2015</v>
      </c>
      <c r="D1183" s="92" t="str">
        <f t="shared" si="17"/>
        <v>Los Banos 2015</v>
      </c>
      <c r="E1183" s="92" t="s">
        <v>1308</v>
      </c>
      <c r="F1183" s="366" t="s">
        <v>1308</v>
      </c>
      <c r="G1183" s="92" t="s">
        <v>1308</v>
      </c>
      <c r="H1183" s="92" t="s">
        <v>1308</v>
      </c>
      <c r="I1183" s="91"/>
      <c r="J1183" s="92" t="s">
        <v>1308</v>
      </c>
      <c r="K1183" s="366" t="s">
        <v>1308</v>
      </c>
      <c r="L1183" s="92" t="s">
        <v>1308</v>
      </c>
      <c r="M1183" s="92" t="s">
        <v>1308</v>
      </c>
      <c r="N1183" s="91"/>
      <c r="O1183" s="92" t="s">
        <v>1308</v>
      </c>
      <c r="P1183" s="92" t="s">
        <v>1308</v>
      </c>
      <c r="Q1183" s="91"/>
      <c r="R1183" s="92" t="s">
        <v>1308</v>
      </c>
      <c r="S1183" s="92" t="s">
        <v>1308</v>
      </c>
      <c r="T1183" s="91" t="s">
        <v>1308</v>
      </c>
      <c r="U1183" s="92" t="s">
        <v>1308</v>
      </c>
      <c r="V1183" s="92" t="s">
        <v>1308</v>
      </c>
    </row>
    <row r="1184" spans="1:22">
      <c r="A1184" s="93" t="s">
        <v>1249</v>
      </c>
      <c r="B1184" s="17" t="str">
        <f>VLOOKUP(A1184,'Planning Periods'!$E$2:$N$540,10,FALSE)</f>
        <v>03/31/2016 - 03/31/2024</v>
      </c>
      <c r="C1184" s="92">
        <v>2016</v>
      </c>
      <c r="D1184" s="92" t="str">
        <f t="shared" si="17"/>
        <v>Los Banos 2016</v>
      </c>
      <c r="E1184" s="92">
        <v>604</v>
      </c>
      <c r="F1184" s="366">
        <v>41</v>
      </c>
      <c r="G1184" s="92">
        <v>41</v>
      </c>
      <c r="H1184" s="92">
        <v>0</v>
      </c>
      <c r="I1184" s="91"/>
      <c r="J1184" s="92">
        <v>431</v>
      </c>
      <c r="K1184" s="366">
        <v>21</v>
      </c>
      <c r="L1184" s="92">
        <v>21</v>
      </c>
      <c r="M1184" s="92">
        <v>0</v>
      </c>
      <c r="N1184" s="91"/>
      <c r="O1184" s="92">
        <v>306</v>
      </c>
      <c r="P1184" s="92">
        <v>7</v>
      </c>
      <c r="Q1184" s="91"/>
      <c r="R1184" s="92">
        <v>1049</v>
      </c>
      <c r="S1184" s="92">
        <v>0</v>
      </c>
      <c r="T1184" s="91">
        <v>0</v>
      </c>
      <c r="U1184" s="92">
        <v>2390</v>
      </c>
      <c r="V1184" s="92">
        <v>69</v>
      </c>
    </row>
    <row r="1185" spans="1:22">
      <c r="A1185" s="93" t="s">
        <v>1249</v>
      </c>
      <c r="B1185" s="17" t="str">
        <f>VLOOKUP(A1185,'Planning Periods'!$E$2:$N$540,10,FALSE)</f>
        <v>03/31/2016 - 03/31/2024</v>
      </c>
      <c r="C1185" s="92">
        <v>2017</v>
      </c>
      <c r="D1185" s="92" t="str">
        <f t="shared" si="17"/>
        <v>Los Banos 2017</v>
      </c>
      <c r="E1185" s="92">
        <v>604</v>
      </c>
      <c r="F1185" s="366">
        <v>0</v>
      </c>
      <c r="G1185" s="92">
        <v>0</v>
      </c>
      <c r="H1185" s="92">
        <v>0</v>
      </c>
      <c r="I1185" s="91"/>
      <c r="J1185" s="92">
        <v>431</v>
      </c>
      <c r="K1185" s="366">
        <v>0</v>
      </c>
      <c r="L1185" s="92">
        <v>0</v>
      </c>
      <c r="M1185" s="92">
        <v>0</v>
      </c>
      <c r="N1185" s="91"/>
      <c r="O1185" s="92">
        <v>306</v>
      </c>
      <c r="P1185" s="92">
        <v>0</v>
      </c>
      <c r="Q1185" s="91"/>
      <c r="R1185" s="92">
        <v>1049</v>
      </c>
      <c r="S1185" s="92">
        <v>217</v>
      </c>
      <c r="T1185" s="91">
        <v>0</v>
      </c>
      <c r="U1185" s="92">
        <v>2390</v>
      </c>
      <c r="V1185" s="92">
        <v>217</v>
      </c>
    </row>
    <row r="1186" spans="1:22">
      <c r="A1186" s="93" t="s">
        <v>1248</v>
      </c>
      <c r="B1186" s="17" t="str">
        <f>VLOOKUP(A1186,'Planning Periods'!$E$2:$N$540,10,FALSE)</f>
        <v>01/31/2023 - 01/31/2031</v>
      </c>
      <c r="C1186" s="92">
        <v>2014</v>
      </c>
      <c r="D1186" s="92" t="str">
        <f t="shared" si="17"/>
        <v>Los Gatos 2014</v>
      </c>
      <c r="E1186" s="92">
        <v>201</v>
      </c>
      <c r="F1186" s="366">
        <v>0</v>
      </c>
      <c r="G1186" s="92">
        <v>0</v>
      </c>
      <c r="H1186" s="92">
        <v>0</v>
      </c>
      <c r="I1186" s="91"/>
      <c r="J1186" s="92">
        <v>112</v>
      </c>
      <c r="K1186" s="366">
        <v>0</v>
      </c>
      <c r="L1186" s="92">
        <v>0</v>
      </c>
      <c r="M1186" s="92">
        <v>0</v>
      </c>
      <c r="N1186" s="91"/>
      <c r="O1186" s="92">
        <v>132</v>
      </c>
      <c r="P1186" s="92">
        <v>0</v>
      </c>
      <c r="Q1186" s="91"/>
      <c r="R1186" s="92">
        <v>174</v>
      </c>
      <c r="S1186" s="92">
        <v>9</v>
      </c>
      <c r="T1186" s="91">
        <v>0</v>
      </c>
      <c r="U1186" s="92">
        <v>619</v>
      </c>
      <c r="V1186" s="92">
        <v>9</v>
      </c>
    </row>
    <row r="1187" spans="1:22">
      <c r="A1187" s="93" t="s">
        <v>1248</v>
      </c>
      <c r="B1187" s="17" t="str">
        <f>VLOOKUP(A1187,'Planning Periods'!$E$2:$N$540,10,FALSE)</f>
        <v>01/31/2023 - 01/31/2031</v>
      </c>
      <c r="C1187" s="92">
        <v>2015</v>
      </c>
      <c r="D1187" s="92" t="str">
        <f t="shared" si="17"/>
        <v>Los Gatos 2015</v>
      </c>
      <c r="E1187" s="92">
        <v>201</v>
      </c>
      <c r="F1187" s="366">
        <v>0</v>
      </c>
      <c r="G1187" s="92">
        <v>0</v>
      </c>
      <c r="H1187" s="92">
        <v>0</v>
      </c>
      <c r="I1187" s="91"/>
      <c r="J1187" s="92">
        <v>112</v>
      </c>
      <c r="K1187" s="366">
        <v>0</v>
      </c>
      <c r="L1187" s="92">
        <v>0</v>
      </c>
      <c r="M1187" s="92">
        <v>0</v>
      </c>
      <c r="N1187" s="91"/>
      <c r="O1187" s="92">
        <v>132</v>
      </c>
      <c r="P1187" s="92">
        <v>2</v>
      </c>
      <c r="Q1187" s="91"/>
      <c r="R1187" s="92">
        <v>174</v>
      </c>
      <c r="S1187" s="92">
        <v>13</v>
      </c>
      <c r="T1187" s="91">
        <v>0</v>
      </c>
      <c r="U1187" s="92">
        <v>619</v>
      </c>
      <c r="V1187" s="92">
        <v>15</v>
      </c>
    </row>
    <row r="1188" spans="1:22">
      <c r="A1188" s="93" t="s">
        <v>1248</v>
      </c>
      <c r="B1188" s="17" t="str">
        <f>VLOOKUP(A1188,'Planning Periods'!$E$2:$N$540,10,FALSE)</f>
        <v>01/31/2023 - 01/31/2031</v>
      </c>
      <c r="C1188" s="92">
        <v>2016</v>
      </c>
      <c r="D1188" s="92" t="str">
        <f t="shared" si="17"/>
        <v>Los Gatos 2016</v>
      </c>
      <c r="E1188" s="92">
        <v>201</v>
      </c>
      <c r="F1188" s="366">
        <v>0</v>
      </c>
      <c r="G1188" s="92">
        <v>0</v>
      </c>
      <c r="H1188" s="92">
        <v>0</v>
      </c>
      <c r="I1188" s="91"/>
      <c r="J1188" s="92">
        <v>112</v>
      </c>
      <c r="K1188" s="366">
        <v>2</v>
      </c>
      <c r="L1188" s="92">
        <v>2</v>
      </c>
      <c r="M1188" s="92">
        <v>0</v>
      </c>
      <c r="N1188" s="91"/>
      <c r="O1188" s="92">
        <v>132</v>
      </c>
      <c r="P1188" s="92">
        <v>3</v>
      </c>
      <c r="Q1188" s="91"/>
      <c r="R1188" s="92">
        <v>174</v>
      </c>
      <c r="S1188" s="92">
        <v>38</v>
      </c>
      <c r="T1188" s="91">
        <v>0</v>
      </c>
      <c r="U1188" s="92">
        <v>619</v>
      </c>
      <c r="V1188" s="92">
        <v>43</v>
      </c>
    </row>
    <row r="1189" spans="1:22">
      <c r="A1189" s="93" t="s">
        <v>1248</v>
      </c>
      <c r="B1189" s="17" t="str">
        <f>VLOOKUP(A1189,'Planning Periods'!$E$2:$N$540,10,FALSE)</f>
        <v>01/31/2023 - 01/31/2031</v>
      </c>
      <c r="C1189" s="92">
        <v>2017</v>
      </c>
      <c r="D1189" s="92" t="str">
        <f t="shared" si="17"/>
        <v>Los Gatos 2017</v>
      </c>
      <c r="E1189" s="92">
        <v>201</v>
      </c>
      <c r="F1189" s="366">
        <v>0</v>
      </c>
      <c r="G1189" s="92">
        <v>0</v>
      </c>
      <c r="H1189" s="92">
        <v>0</v>
      </c>
      <c r="I1189" s="91"/>
      <c r="J1189" s="92">
        <v>112</v>
      </c>
      <c r="K1189" s="366">
        <v>0</v>
      </c>
      <c r="L1189" s="92">
        <v>0</v>
      </c>
      <c r="M1189" s="92">
        <v>0</v>
      </c>
      <c r="N1189" s="91"/>
      <c r="O1189" s="92">
        <v>132</v>
      </c>
      <c r="P1189" s="92">
        <v>4</v>
      </c>
      <c r="Q1189" s="91"/>
      <c r="R1189" s="92">
        <v>174</v>
      </c>
      <c r="S1189" s="92">
        <v>9</v>
      </c>
      <c r="T1189" s="91">
        <v>0</v>
      </c>
      <c r="U1189" s="92">
        <v>619</v>
      </c>
      <c r="V1189" s="92">
        <v>13</v>
      </c>
    </row>
    <row r="1190" spans="1:22">
      <c r="A1190" t="s">
        <v>1924</v>
      </c>
      <c r="B1190" s="17" t="str">
        <f>VLOOKUP(A1190,'Planning Periods'!$E$2:$N$540,10,FALSE)</f>
        <v>08/31/2019 - 08/31/2024</v>
      </c>
      <c r="C1190" s="92">
        <v>2014</v>
      </c>
      <c r="D1190" s="92" t="str">
        <f t="shared" si="17"/>
        <v>Loyalton 2014</v>
      </c>
      <c r="E1190" s="366" t="s">
        <v>1308</v>
      </c>
      <c r="F1190" s="366" t="s">
        <v>1308</v>
      </c>
      <c r="G1190" s="366" t="s">
        <v>1308</v>
      </c>
      <c r="H1190" s="366" t="s">
        <v>1308</v>
      </c>
      <c r="I1190" s="366">
        <v>0</v>
      </c>
      <c r="J1190" s="366" t="s">
        <v>1308</v>
      </c>
      <c r="K1190" s="366" t="s">
        <v>1308</v>
      </c>
      <c r="L1190" s="366" t="s">
        <v>1308</v>
      </c>
      <c r="M1190" s="366" t="s">
        <v>1308</v>
      </c>
      <c r="N1190" s="366">
        <v>0</v>
      </c>
      <c r="O1190" s="366" t="s">
        <v>1308</v>
      </c>
      <c r="P1190" s="366" t="s">
        <v>1308</v>
      </c>
      <c r="Q1190" s="366"/>
      <c r="R1190" s="366" t="s">
        <v>1308</v>
      </c>
      <c r="S1190" s="366" t="s">
        <v>1308</v>
      </c>
      <c r="T1190" s="366" t="s">
        <v>1308</v>
      </c>
      <c r="U1190" s="366" t="s">
        <v>1308</v>
      </c>
      <c r="V1190" s="366" t="s">
        <v>1308</v>
      </c>
    </row>
    <row r="1191" spans="1:22">
      <c r="A1191" t="s">
        <v>1924</v>
      </c>
      <c r="B1191" s="17" t="str">
        <f>VLOOKUP(A1191,'Planning Periods'!$E$2:$N$540,10,FALSE)</f>
        <v>08/31/2019 - 08/31/2024</v>
      </c>
      <c r="C1191" s="92">
        <v>2015</v>
      </c>
      <c r="D1191" s="92" t="str">
        <f t="shared" si="17"/>
        <v>Loyalton 2015</v>
      </c>
      <c r="E1191" t="s">
        <v>1308</v>
      </c>
      <c r="F1191" t="s">
        <v>1308</v>
      </c>
      <c r="G1191" t="s">
        <v>1308</v>
      </c>
      <c r="H1191" t="s">
        <v>1308</v>
      </c>
      <c r="J1191" t="s">
        <v>1308</v>
      </c>
      <c r="K1191" t="s">
        <v>1308</v>
      </c>
      <c r="L1191" t="s">
        <v>1308</v>
      </c>
      <c r="M1191" t="s">
        <v>1308</v>
      </c>
      <c r="O1191" t="s">
        <v>1308</v>
      </c>
      <c r="P1191" t="s">
        <v>1308</v>
      </c>
      <c r="R1191" t="s">
        <v>1308</v>
      </c>
      <c r="S1191" t="s">
        <v>1308</v>
      </c>
      <c r="T1191" t="s">
        <v>1308</v>
      </c>
      <c r="U1191" t="s">
        <v>1308</v>
      </c>
      <c r="V1191" t="s">
        <v>1308</v>
      </c>
    </row>
    <row r="1192" spans="1:22">
      <c r="A1192" t="s">
        <v>1924</v>
      </c>
      <c r="B1192" s="17" t="str">
        <f>VLOOKUP(A1192,'Planning Periods'!$E$2:$N$540,10,FALSE)</f>
        <v>08/31/2019 - 08/31/2024</v>
      </c>
      <c r="C1192" s="92">
        <v>2016</v>
      </c>
      <c r="D1192" s="92" t="str">
        <f t="shared" si="17"/>
        <v>Loyalton 2016</v>
      </c>
      <c r="E1192" t="s">
        <v>1308</v>
      </c>
      <c r="F1192" t="s">
        <v>1308</v>
      </c>
      <c r="G1192" t="s">
        <v>1308</v>
      </c>
      <c r="H1192" t="s">
        <v>1308</v>
      </c>
      <c r="J1192" t="s">
        <v>1308</v>
      </c>
      <c r="K1192" t="s">
        <v>1308</v>
      </c>
      <c r="L1192" t="s">
        <v>1308</v>
      </c>
      <c r="M1192" t="s">
        <v>1308</v>
      </c>
      <c r="O1192" t="s">
        <v>1308</v>
      </c>
      <c r="P1192" t="s">
        <v>1308</v>
      </c>
      <c r="R1192" t="s">
        <v>1308</v>
      </c>
      <c r="S1192" t="s">
        <v>1308</v>
      </c>
      <c r="T1192" t="s">
        <v>1308</v>
      </c>
      <c r="U1192" t="s">
        <v>1308</v>
      </c>
      <c r="V1192" t="s">
        <v>1308</v>
      </c>
    </row>
    <row r="1193" spans="1:22">
      <c r="A1193" t="s">
        <v>1924</v>
      </c>
      <c r="B1193" s="17" t="str">
        <f>VLOOKUP(A1193,'Planning Periods'!$E$2:$N$540,10,FALSE)</f>
        <v>08/31/2019 - 08/31/2024</v>
      </c>
      <c r="C1193" s="92">
        <v>2017</v>
      </c>
      <c r="D1193" s="92" t="str">
        <f t="shared" si="17"/>
        <v>Loyalton 2017</v>
      </c>
      <c r="E1193" t="s">
        <v>1308</v>
      </c>
      <c r="F1193" t="s">
        <v>1308</v>
      </c>
      <c r="G1193" t="s">
        <v>1308</v>
      </c>
      <c r="H1193" t="s">
        <v>1308</v>
      </c>
      <c r="J1193" t="s">
        <v>1308</v>
      </c>
      <c r="K1193" t="s">
        <v>1308</v>
      </c>
      <c r="L1193" t="s">
        <v>1308</v>
      </c>
      <c r="M1193" t="s">
        <v>1308</v>
      </c>
      <c r="O1193" t="s">
        <v>1308</v>
      </c>
      <c r="P1193" t="s">
        <v>1308</v>
      </c>
      <c r="R1193" t="s">
        <v>1308</v>
      </c>
      <c r="S1193" t="s">
        <v>1308</v>
      </c>
      <c r="T1193" t="s">
        <v>1308</v>
      </c>
      <c r="U1193" t="s">
        <v>1308</v>
      </c>
      <c r="V1193" t="s">
        <v>1308</v>
      </c>
    </row>
    <row r="1194" spans="1:22">
      <c r="A1194" t="s">
        <v>875</v>
      </c>
      <c r="B1194" s="17"/>
      <c r="C1194" s="92">
        <v>2013</v>
      </c>
      <c r="D1194" s="92" t="str">
        <f t="shared" si="17"/>
        <v>Lynwood 2013</v>
      </c>
      <c r="E1194" t="s">
        <v>1308</v>
      </c>
      <c r="F1194" t="s">
        <v>1308</v>
      </c>
      <c r="G1194" t="s">
        <v>1308</v>
      </c>
      <c r="H1194" t="s">
        <v>1308</v>
      </c>
      <c r="J1194" t="s">
        <v>1308</v>
      </c>
      <c r="K1194" t="s">
        <v>1308</v>
      </c>
      <c r="L1194" t="s">
        <v>1308</v>
      </c>
      <c r="M1194" t="s">
        <v>1308</v>
      </c>
      <c r="O1194" t="s">
        <v>1308</v>
      </c>
      <c r="P1194" t="s">
        <v>1308</v>
      </c>
      <c r="R1194" t="s">
        <v>1308</v>
      </c>
      <c r="S1194" t="s">
        <v>1308</v>
      </c>
      <c r="T1194" t="s">
        <v>1308</v>
      </c>
      <c r="U1194" t="s">
        <v>1308</v>
      </c>
      <c r="V1194" t="s">
        <v>1308</v>
      </c>
    </row>
    <row r="1195" spans="1:22">
      <c r="A1195" t="s">
        <v>875</v>
      </c>
      <c r="B1195" s="17" t="str">
        <f>VLOOKUP(A1195,'Planning Periods'!$E$2:$N$540,10,FALSE)</f>
        <v>10/15/2021 - 10/15/2029</v>
      </c>
      <c r="C1195" s="92">
        <v>2014</v>
      </c>
      <c r="D1195" s="92" t="str">
        <f t="shared" si="17"/>
        <v>Lynwood 2014</v>
      </c>
      <c r="E1195" s="366" t="s">
        <v>1308</v>
      </c>
      <c r="F1195" s="366" t="s">
        <v>1308</v>
      </c>
      <c r="G1195" s="366" t="s">
        <v>1308</v>
      </c>
      <c r="H1195" s="366" t="s">
        <v>1308</v>
      </c>
      <c r="I1195" s="366">
        <v>0</v>
      </c>
      <c r="J1195" s="366" t="s">
        <v>1308</v>
      </c>
      <c r="K1195" s="366" t="s">
        <v>1308</v>
      </c>
      <c r="L1195" s="366" t="s">
        <v>1308</v>
      </c>
      <c r="M1195" s="366" t="s">
        <v>1308</v>
      </c>
      <c r="N1195" s="366">
        <v>0</v>
      </c>
      <c r="O1195" s="366" t="s">
        <v>1308</v>
      </c>
      <c r="P1195" s="366" t="s">
        <v>1308</v>
      </c>
      <c r="Q1195" s="366"/>
      <c r="R1195" s="366" t="s">
        <v>1308</v>
      </c>
      <c r="S1195" s="366" t="s">
        <v>1308</v>
      </c>
      <c r="T1195" s="366" t="s">
        <v>1308</v>
      </c>
      <c r="U1195" s="366" t="s">
        <v>1308</v>
      </c>
      <c r="V1195" s="366" t="s">
        <v>1308</v>
      </c>
    </row>
    <row r="1196" spans="1:22">
      <c r="A1196" t="s">
        <v>875</v>
      </c>
      <c r="B1196" s="17" t="str">
        <f>VLOOKUP(A1196,'Planning Periods'!$E$2:$N$540,10,FALSE)</f>
        <v>10/15/2021 - 10/15/2029</v>
      </c>
      <c r="C1196" s="92">
        <v>2015</v>
      </c>
      <c r="D1196" s="92" t="str">
        <f t="shared" si="17"/>
        <v>Lynwood 2015</v>
      </c>
      <c r="E1196" t="s">
        <v>1308</v>
      </c>
      <c r="F1196" t="s">
        <v>1308</v>
      </c>
      <c r="G1196" t="s">
        <v>1308</v>
      </c>
      <c r="H1196" t="s">
        <v>1308</v>
      </c>
      <c r="J1196" t="s">
        <v>1308</v>
      </c>
      <c r="K1196" t="s">
        <v>1308</v>
      </c>
      <c r="L1196" t="s">
        <v>1308</v>
      </c>
      <c r="M1196" t="s">
        <v>1308</v>
      </c>
      <c r="O1196" t="s">
        <v>1308</v>
      </c>
      <c r="P1196" t="s">
        <v>1308</v>
      </c>
      <c r="R1196" t="s">
        <v>1308</v>
      </c>
      <c r="S1196" t="s">
        <v>1308</v>
      </c>
      <c r="T1196" t="s">
        <v>1308</v>
      </c>
      <c r="U1196" t="s">
        <v>1308</v>
      </c>
      <c r="V1196" t="s">
        <v>1308</v>
      </c>
    </row>
    <row r="1197" spans="1:22">
      <c r="A1197" t="s">
        <v>875</v>
      </c>
      <c r="B1197" s="17" t="str">
        <f>VLOOKUP(A1197,'Planning Periods'!$E$2:$N$540,10,FALSE)</f>
        <v>10/15/2021 - 10/15/2029</v>
      </c>
      <c r="C1197" s="92">
        <v>2016</v>
      </c>
      <c r="D1197" s="92" t="str">
        <f t="shared" si="17"/>
        <v>Lynwood 2016</v>
      </c>
      <c r="E1197" t="s">
        <v>1308</v>
      </c>
      <c r="F1197" t="s">
        <v>1308</v>
      </c>
      <c r="G1197" t="s">
        <v>1308</v>
      </c>
      <c r="H1197" t="s">
        <v>1308</v>
      </c>
      <c r="J1197" t="s">
        <v>1308</v>
      </c>
      <c r="K1197" t="s">
        <v>1308</v>
      </c>
      <c r="L1197" t="s">
        <v>1308</v>
      </c>
      <c r="M1197" t="s">
        <v>1308</v>
      </c>
      <c r="O1197" t="s">
        <v>1308</v>
      </c>
      <c r="P1197" t="s">
        <v>1308</v>
      </c>
      <c r="R1197" t="s">
        <v>1308</v>
      </c>
      <c r="S1197" t="s">
        <v>1308</v>
      </c>
      <c r="T1197" t="s">
        <v>1308</v>
      </c>
      <c r="U1197" t="s">
        <v>1308</v>
      </c>
      <c r="V1197" t="s">
        <v>1308</v>
      </c>
    </row>
    <row r="1198" spans="1:22">
      <c r="A1198" t="s">
        <v>875</v>
      </c>
      <c r="B1198" s="17" t="str">
        <f>VLOOKUP(A1198,'Planning Periods'!$E$2:$N$540,10,FALSE)</f>
        <v>10/15/2021 - 10/15/2029</v>
      </c>
      <c r="C1198" s="92">
        <v>2017</v>
      </c>
      <c r="D1198" s="92" t="str">
        <f t="shared" si="17"/>
        <v>Lynwood 2017</v>
      </c>
      <c r="E1198" t="s">
        <v>1308</v>
      </c>
      <c r="F1198" t="s">
        <v>1308</v>
      </c>
      <c r="G1198" t="s">
        <v>1308</v>
      </c>
      <c r="H1198" t="s">
        <v>1308</v>
      </c>
      <c r="J1198" t="s">
        <v>1308</v>
      </c>
      <c r="K1198" t="s">
        <v>1308</v>
      </c>
      <c r="L1198" t="s">
        <v>1308</v>
      </c>
      <c r="M1198" t="s">
        <v>1308</v>
      </c>
      <c r="O1198" t="s">
        <v>1308</v>
      </c>
      <c r="P1198" t="s">
        <v>1308</v>
      </c>
      <c r="R1198" t="s">
        <v>1308</v>
      </c>
      <c r="S1198" t="s">
        <v>1308</v>
      </c>
      <c r="T1198" t="s">
        <v>1308</v>
      </c>
      <c r="U1198" t="s">
        <v>1308</v>
      </c>
      <c r="V1198" t="s">
        <v>1308</v>
      </c>
    </row>
    <row r="1199" spans="1:22">
      <c r="A1199" s="93" t="s">
        <v>1246</v>
      </c>
      <c r="B1199" s="17" t="str">
        <f>VLOOKUP(A1199,'Planning Periods'!$E$2:$N$540,10,FALSE)</f>
        <v>01/31/2016 - 01/31/2024</v>
      </c>
      <c r="C1199" s="92">
        <v>2014</v>
      </c>
      <c r="D1199" s="92" t="str">
        <f t="shared" si="17"/>
        <v>Madera 2014</v>
      </c>
      <c r="E1199" s="92">
        <v>1352</v>
      </c>
      <c r="F1199" s="366">
        <v>15</v>
      </c>
      <c r="G1199" s="92">
        <v>15</v>
      </c>
      <c r="H1199" s="92">
        <v>0</v>
      </c>
      <c r="I1199" s="91"/>
      <c r="J1199" s="92">
        <v>1056</v>
      </c>
      <c r="K1199" s="366">
        <v>113</v>
      </c>
      <c r="L1199" s="92">
        <v>113</v>
      </c>
      <c r="M1199" s="92">
        <v>0</v>
      </c>
      <c r="N1199" s="91"/>
      <c r="O1199" s="92">
        <v>1091</v>
      </c>
      <c r="P1199" s="92">
        <v>21</v>
      </c>
      <c r="Q1199" s="91"/>
      <c r="R1199" s="92">
        <v>2600</v>
      </c>
      <c r="S1199" s="92">
        <v>1</v>
      </c>
      <c r="T1199" s="91">
        <v>0</v>
      </c>
      <c r="U1199" s="92">
        <v>6099</v>
      </c>
      <c r="V1199" s="92">
        <v>150</v>
      </c>
    </row>
    <row r="1200" spans="1:22">
      <c r="A1200" s="93" t="s">
        <v>1246</v>
      </c>
      <c r="B1200" s="17" t="str">
        <f>VLOOKUP(A1200,'Planning Periods'!$E$2:$N$540,10,FALSE)</f>
        <v>01/31/2016 - 01/31/2024</v>
      </c>
      <c r="C1200" s="92">
        <v>2015</v>
      </c>
      <c r="D1200" s="92" t="str">
        <f t="shared" si="17"/>
        <v>Madera 2015</v>
      </c>
      <c r="E1200" s="92">
        <v>1352</v>
      </c>
      <c r="F1200" s="366">
        <v>2</v>
      </c>
      <c r="G1200" s="92">
        <v>2</v>
      </c>
      <c r="H1200" s="92">
        <v>0</v>
      </c>
      <c r="I1200" s="91"/>
      <c r="J1200" s="92">
        <v>1056</v>
      </c>
      <c r="K1200" s="366">
        <v>140</v>
      </c>
      <c r="L1200" s="92">
        <v>140</v>
      </c>
      <c r="M1200" s="92">
        <v>0</v>
      </c>
      <c r="N1200" s="91"/>
      <c r="O1200" s="92">
        <v>1091</v>
      </c>
      <c r="P1200" s="92">
        <v>17</v>
      </c>
      <c r="Q1200" s="91"/>
      <c r="R1200" s="92">
        <v>2600</v>
      </c>
      <c r="S1200" s="92">
        <v>1</v>
      </c>
      <c r="T1200" s="91">
        <v>0</v>
      </c>
      <c r="U1200" s="92">
        <v>6099</v>
      </c>
      <c r="V1200" s="92">
        <v>160</v>
      </c>
    </row>
    <row r="1201" spans="1:22">
      <c r="A1201" s="93" t="s">
        <v>1246</v>
      </c>
      <c r="B1201" s="17" t="str">
        <f>VLOOKUP(A1201,'Planning Periods'!$E$2:$N$540,10,FALSE)</f>
        <v>01/31/2016 - 01/31/2024</v>
      </c>
      <c r="C1201" s="92">
        <v>2016</v>
      </c>
      <c r="D1201" s="92" t="str">
        <f t="shared" si="17"/>
        <v>Madera 2016</v>
      </c>
      <c r="E1201" s="92">
        <v>1352</v>
      </c>
      <c r="F1201" s="366">
        <v>0</v>
      </c>
      <c r="G1201" s="92">
        <v>0</v>
      </c>
      <c r="H1201" s="92">
        <v>0</v>
      </c>
      <c r="I1201" s="91"/>
      <c r="J1201" s="92">
        <v>1056</v>
      </c>
      <c r="K1201" s="366">
        <v>0</v>
      </c>
      <c r="L1201" s="92">
        <v>0</v>
      </c>
      <c r="M1201" s="92">
        <v>0</v>
      </c>
      <c r="N1201" s="91"/>
      <c r="O1201" s="92">
        <v>1091</v>
      </c>
      <c r="P1201" s="92">
        <v>55</v>
      </c>
      <c r="Q1201" s="91"/>
      <c r="R1201" s="92">
        <v>2600</v>
      </c>
      <c r="S1201" s="92">
        <v>4</v>
      </c>
      <c r="T1201" s="91">
        <v>0</v>
      </c>
      <c r="U1201" s="92">
        <v>6099</v>
      </c>
      <c r="V1201" s="92">
        <v>59</v>
      </c>
    </row>
    <row r="1202" spans="1:22">
      <c r="A1202" s="93" t="s">
        <v>1246</v>
      </c>
      <c r="B1202" s="17" t="str">
        <f>VLOOKUP(A1202,'Planning Periods'!$E$2:$N$540,10,FALSE)</f>
        <v>01/31/2016 - 01/31/2024</v>
      </c>
      <c r="C1202" s="92">
        <v>2017</v>
      </c>
      <c r="D1202" s="92" t="str">
        <f t="shared" si="17"/>
        <v>Madera 2017</v>
      </c>
      <c r="E1202" s="92">
        <v>1352</v>
      </c>
      <c r="F1202" s="366">
        <v>6</v>
      </c>
      <c r="G1202" s="92">
        <v>0</v>
      </c>
      <c r="H1202" s="92">
        <v>6</v>
      </c>
      <c r="I1202" s="91"/>
      <c r="J1202" s="92">
        <v>1056</v>
      </c>
      <c r="K1202" s="366">
        <v>56</v>
      </c>
      <c r="L1202" s="92">
        <v>0</v>
      </c>
      <c r="M1202" s="92">
        <v>56</v>
      </c>
      <c r="N1202" s="91"/>
      <c r="O1202" s="92">
        <v>1091</v>
      </c>
      <c r="P1202" s="92">
        <v>88</v>
      </c>
      <c r="Q1202" s="91"/>
      <c r="R1202" s="92">
        <v>2600</v>
      </c>
      <c r="S1202" s="92">
        <v>0</v>
      </c>
      <c r="T1202" s="91">
        <v>56</v>
      </c>
      <c r="U1202" s="92">
        <v>6099</v>
      </c>
      <c r="V1202" s="92">
        <v>150</v>
      </c>
    </row>
    <row r="1203" spans="1:22">
      <c r="A1203" s="93" t="s">
        <v>1247</v>
      </c>
      <c r="B1203" s="17" t="str">
        <f>VLOOKUP(A1203,'Planning Periods'!$E$2:$N$540,10,FALSE)</f>
        <v>01/31/2016 - 01/31/2024</v>
      </c>
      <c r="C1203" s="92">
        <v>2014</v>
      </c>
      <c r="D1203" s="92" t="str">
        <f t="shared" si="17"/>
        <v>Madera County - Unincorporated 2014</v>
      </c>
      <c r="E1203" s="92" t="s">
        <v>1308</v>
      </c>
      <c r="F1203" s="366" t="s">
        <v>1308</v>
      </c>
      <c r="G1203" s="92" t="s">
        <v>1308</v>
      </c>
      <c r="H1203" s="92" t="s">
        <v>1308</v>
      </c>
      <c r="I1203" s="91"/>
      <c r="J1203" s="92" t="s">
        <v>1308</v>
      </c>
      <c r="K1203" s="366" t="s">
        <v>1308</v>
      </c>
      <c r="L1203" s="92" t="s">
        <v>1308</v>
      </c>
      <c r="M1203" s="92" t="s">
        <v>1308</v>
      </c>
      <c r="N1203" s="91"/>
      <c r="O1203" s="92" t="s">
        <v>1308</v>
      </c>
      <c r="P1203" s="92" t="s">
        <v>1308</v>
      </c>
      <c r="Q1203" s="91"/>
      <c r="R1203" s="92" t="s">
        <v>1308</v>
      </c>
      <c r="S1203" s="92" t="s">
        <v>1308</v>
      </c>
      <c r="T1203" s="91" t="s">
        <v>1308</v>
      </c>
      <c r="U1203" s="92" t="s">
        <v>1308</v>
      </c>
      <c r="V1203" s="92" t="s">
        <v>1308</v>
      </c>
    </row>
    <row r="1204" spans="1:22">
      <c r="A1204" s="93" t="s">
        <v>1247</v>
      </c>
      <c r="B1204" s="17" t="str">
        <f>VLOOKUP(A1204,'Planning Periods'!$E$2:$N$540,10,FALSE)</f>
        <v>01/31/2016 - 01/31/2024</v>
      </c>
      <c r="C1204" s="92">
        <v>2015</v>
      </c>
      <c r="D1204" s="92" t="str">
        <f t="shared" si="17"/>
        <v>Madera County - Unincorporated 2015</v>
      </c>
      <c r="E1204" s="92">
        <v>1285</v>
      </c>
      <c r="F1204" s="366">
        <v>0</v>
      </c>
      <c r="G1204" s="92">
        <v>0</v>
      </c>
      <c r="H1204" s="92">
        <v>0</v>
      </c>
      <c r="I1204" s="91"/>
      <c r="J1204" s="92">
        <v>984</v>
      </c>
      <c r="K1204" s="366">
        <v>0</v>
      </c>
      <c r="L1204" s="92">
        <v>0</v>
      </c>
      <c r="M1204" s="92">
        <v>0</v>
      </c>
      <c r="N1204" s="91"/>
      <c r="O1204" s="92">
        <v>1015</v>
      </c>
      <c r="P1204" s="92">
        <v>0</v>
      </c>
      <c r="Q1204" s="91"/>
      <c r="R1204" s="92">
        <v>2398</v>
      </c>
      <c r="S1204" s="92">
        <v>0</v>
      </c>
      <c r="T1204" s="91">
        <v>0</v>
      </c>
      <c r="U1204" s="92">
        <v>5682</v>
      </c>
      <c r="V1204" s="92">
        <v>0</v>
      </c>
    </row>
    <row r="1205" spans="1:22">
      <c r="A1205" s="93" t="s">
        <v>1247</v>
      </c>
      <c r="B1205" s="17" t="str">
        <f>VLOOKUP(A1205,'Planning Periods'!$E$2:$N$540,10,FALSE)</f>
        <v>01/31/2016 - 01/31/2024</v>
      </c>
      <c r="C1205" s="92">
        <v>2016</v>
      </c>
      <c r="D1205" s="92" t="str">
        <f t="shared" si="17"/>
        <v>Madera County - Unincorporated 2016</v>
      </c>
      <c r="E1205" s="92">
        <v>1285</v>
      </c>
      <c r="F1205" s="366">
        <v>0</v>
      </c>
      <c r="G1205" s="92">
        <v>0</v>
      </c>
      <c r="H1205" s="92">
        <v>0</v>
      </c>
      <c r="I1205" s="91"/>
      <c r="J1205" s="92">
        <v>984</v>
      </c>
      <c r="K1205" s="366">
        <v>20</v>
      </c>
      <c r="L1205" s="92">
        <v>20</v>
      </c>
      <c r="M1205" s="92">
        <v>0</v>
      </c>
      <c r="N1205" s="91"/>
      <c r="O1205" s="92">
        <v>1015</v>
      </c>
      <c r="P1205" s="92">
        <v>0</v>
      </c>
      <c r="Q1205" s="91"/>
      <c r="R1205" s="92">
        <v>2398</v>
      </c>
      <c r="S1205" s="92">
        <v>0</v>
      </c>
      <c r="T1205" s="91">
        <v>0</v>
      </c>
      <c r="U1205" s="92">
        <v>5682</v>
      </c>
      <c r="V1205" s="92">
        <v>20</v>
      </c>
    </row>
    <row r="1206" spans="1:22">
      <c r="A1206" s="93" t="s">
        <v>1247</v>
      </c>
      <c r="B1206" s="17" t="str">
        <f>VLOOKUP(A1206,'Planning Periods'!$E$2:$N$540,10,FALSE)</f>
        <v>01/31/2016 - 01/31/2024</v>
      </c>
      <c r="C1206" s="92">
        <v>2017</v>
      </c>
      <c r="D1206" s="92" t="str">
        <f t="shared" si="17"/>
        <v>Madera County - Unincorporated 2017</v>
      </c>
      <c r="E1206" s="92">
        <v>1285</v>
      </c>
      <c r="F1206" s="366">
        <v>0</v>
      </c>
      <c r="G1206" s="92">
        <v>0</v>
      </c>
      <c r="H1206" s="92">
        <v>0</v>
      </c>
      <c r="I1206" s="91"/>
      <c r="J1206" s="92">
        <v>984</v>
      </c>
      <c r="K1206" s="366">
        <v>11</v>
      </c>
      <c r="L1206" s="92">
        <v>0</v>
      </c>
      <c r="M1206" s="92">
        <v>11</v>
      </c>
      <c r="N1206" s="91"/>
      <c r="O1206" s="92">
        <v>1015</v>
      </c>
      <c r="P1206" s="92">
        <v>0</v>
      </c>
      <c r="Q1206" s="91"/>
      <c r="R1206" s="92">
        <v>2398</v>
      </c>
      <c r="S1206" s="92">
        <v>148</v>
      </c>
      <c r="T1206" s="91">
        <v>11</v>
      </c>
      <c r="U1206" s="92">
        <v>5682</v>
      </c>
      <c r="V1206" s="92">
        <v>159</v>
      </c>
    </row>
    <row r="1207" spans="1:22">
      <c r="A1207" s="93" t="s">
        <v>877</v>
      </c>
      <c r="B1207" s="17"/>
      <c r="C1207" s="92">
        <v>2013</v>
      </c>
      <c r="D1207" s="92" t="str">
        <f t="shared" si="17"/>
        <v>Malibu 2013</v>
      </c>
      <c r="E1207" s="92" t="s">
        <v>1308</v>
      </c>
      <c r="F1207" s="366" t="s">
        <v>1308</v>
      </c>
      <c r="G1207" s="92" t="s">
        <v>1308</v>
      </c>
      <c r="H1207" s="92" t="s">
        <v>1308</v>
      </c>
      <c r="I1207" s="91"/>
      <c r="J1207" s="92" t="s">
        <v>1308</v>
      </c>
      <c r="K1207" s="366" t="s">
        <v>1308</v>
      </c>
      <c r="L1207" s="92" t="s">
        <v>1308</v>
      </c>
      <c r="M1207" s="92" t="s">
        <v>1308</v>
      </c>
      <c r="N1207" s="91"/>
      <c r="O1207" s="92" t="s">
        <v>1308</v>
      </c>
      <c r="P1207" s="92" t="s">
        <v>1308</v>
      </c>
      <c r="Q1207" s="91"/>
      <c r="R1207" s="92" t="s">
        <v>1308</v>
      </c>
      <c r="S1207" s="92" t="s">
        <v>1308</v>
      </c>
      <c r="T1207" s="91" t="s">
        <v>1308</v>
      </c>
      <c r="U1207" s="92" t="s">
        <v>1308</v>
      </c>
      <c r="V1207" s="92" t="s">
        <v>1308</v>
      </c>
    </row>
    <row r="1208" spans="1:22">
      <c r="A1208" s="93" t="s">
        <v>877</v>
      </c>
      <c r="B1208" s="17" t="str">
        <f>VLOOKUP(A1208,'Planning Periods'!$E$2:$N$540,10,FALSE)</f>
        <v>10/15/2021 - 10/15/2029</v>
      </c>
      <c r="C1208" s="92">
        <v>2014</v>
      </c>
      <c r="D1208" s="92" t="str">
        <f t="shared" si="17"/>
        <v>Malibu 2014</v>
      </c>
      <c r="E1208" s="92">
        <v>1</v>
      </c>
      <c r="F1208" s="366">
        <v>0</v>
      </c>
      <c r="G1208" s="92">
        <v>0</v>
      </c>
      <c r="H1208" s="92">
        <v>0</v>
      </c>
      <c r="I1208" s="91"/>
      <c r="J1208" s="92">
        <v>1</v>
      </c>
      <c r="K1208" s="366">
        <v>0</v>
      </c>
      <c r="L1208" s="92">
        <v>0</v>
      </c>
      <c r="M1208" s="92">
        <v>0</v>
      </c>
      <c r="N1208" s="91"/>
      <c r="O1208" s="92">
        <v>0</v>
      </c>
      <c r="P1208" s="92">
        <v>0</v>
      </c>
      <c r="Q1208" s="91"/>
      <c r="R1208" s="92">
        <v>0</v>
      </c>
      <c r="S1208" s="92">
        <v>13</v>
      </c>
      <c r="T1208" s="91">
        <v>0</v>
      </c>
      <c r="U1208" s="92">
        <v>2</v>
      </c>
      <c r="V1208" s="92">
        <v>13</v>
      </c>
    </row>
    <row r="1209" spans="1:22">
      <c r="A1209" s="93" t="s">
        <v>877</v>
      </c>
      <c r="B1209" s="17" t="str">
        <f>VLOOKUP(A1209,'Planning Periods'!$E$2:$N$540,10,FALSE)</f>
        <v>10/15/2021 - 10/15/2029</v>
      </c>
      <c r="C1209" s="92">
        <v>2015</v>
      </c>
      <c r="D1209" s="92" t="str">
        <f t="shared" si="17"/>
        <v>Malibu 2015</v>
      </c>
      <c r="E1209" s="92">
        <v>1</v>
      </c>
      <c r="F1209" s="366">
        <v>0</v>
      </c>
      <c r="G1209" s="92">
        <v>0</v>
      </c>
      <c r="H1209" s="92">
        <v>0</v>
      </c>
      <c r="I1209" s="91"/>
      <c r="J1209" s="92">
        <v>1</v>
      </c>
      <c r="K1209" s="366">
        <v>0</v>
      </c>
      <c r="L1209" s="92">
        <v>0</v>
      </c>
      <c r="M1209" s="92">
        <v>0</v>
      </c>
      <c r="N1209" s="91"/>
      <c r="O1209" s="92">
        <v>0</v>
      </c>
      <c r="P1209" s="92">
        <v>0</v>
      </c>
      <c r="Q1209" s="91"/>
      <c r="R1209" s="92">
        <v>0</v>
      </c>
      <c r="S1209" s="92">
        <v>16</v>
      </c>
      <c r="T1209" s="91">
        <v>0</v>
      </c>
      <c r="U1209" s="92">
        <v>2</v>
      </c>
      <c r="V1209" s="92">
        <v>16</v>
      </c>
    </row>
    <row r="1210" spans="1:22">
      <c r="A1210" s="93" t="s">
        <v>877</v>
      </c>
      <c r="B1210" s="17" t="str">
        <f>VLOOKUP(A1210,'Planning Periods'!$E$2:$N$540,10,FALSE)</f>
        <v>10/15/2021 - 10/15/2029</v>
      </c>
      <c r="C1210" s="92">
        <v>2016</v>
      </c>
      <c r="D1210" s="92" t="str">
        <f t="shared" si="17"/>
        <v>Malibu 2016</v>
      </c>
      <c r="E1210" s="92">
        <v>1</v>
      </c>
      <c r="F1210" s="366">
        <v>0</v>
      </c>
      <c r="G1210" s="92">
        <v>0</v>
      </c>
      <c r="H1210" s="92">
        <v>0</v>
      </c>
      <c r="I1210" s="91"/>
      <c r="J1210" s="92">
        <v>1</v>
      </c>
      <c r="K1210" s="366">
        <v>0</v>
      </c>
      <c r="L1210" s="92">
        <v>0</v>
      </c>
      <c r="M1210" s="92">
        <v>0</v>
      </c>
      <c r="N1210" s="91"/>
      <c r="O1210" s="92">
        <v>0</v>
      </c>
      <c r="P1210" s="92">
        <v>0</v>
      </c>
      <c r="Q1210" s="91"/>
      <c r="R1210" s="92">
        <v>0</v>
      </c>
      <c r="S1210" s="92">
        <v>3</v>
      </c>
      <c r="T1210" s="91">
        <v>0</v>
      </c>
      <c r="U1210" s="92">
        <v>2</v>
      </c>
      <c r="V1210" s="92">
        <v>3</v>
      </c>
    </row>
    <row r="1211" spans="1:22">
      <c r="A1211" s="93" t="s">
        <v>877</v>
      </c>
      <c r="B1211" s="17" t="str">
        <f>VLOOKUP(A1211,'Planning Periods'!$E$2:$N$540,10,FALSE)</f>
        <v>10/15/2021 - 10/15/2029</v>
      </c>
      <c r="C1211" s="92">
        <v>2017</v>
      </c>
      <c r="D1211" s="92" t="str">
        <f t="shared" si="17"/>
        <v>Malibu 2017</v>
      </c>
      <c r="E1211" s="92">
        <v>1</v>
      </c>
      <c r="F1211" s="366">
        <v>0</v>
      </c>
      <c r="G1211" s="92">
        <v>0</v>
      </c>
      <c r="H1211" s="92">
        <v>0</v>
      </c>
      <c r="I1211" s="91"/>
      <c r="J1211" s="92">
        <v>1</v>
      </c>
      <c r="K1211" s="366">
        <v>0</v>
      </c>
      <c r="L1211" s="92">
        <v>0</v>
      </c>
      <c r="M1211" s="92">
        <v>0</v>
      </c>
      <c r="N1211" s="91"/>
      <c r="O1211" s="92">
        <v>0</v>
      </c>
      <c r="P1211" s="92">
        <v>0</v>
      </c>
      <c r="Q1211" s="91"/>
      <c r="R1211" s="92">
        <v>0</v>
      </c>
      <c r="S1211" s="92">
        <v>17</v>
      </c>
      <c r="T1211" s="91">
        <v>0</v>
      </c>
      <c r="U1211" s="92">
        <v>2</v>
      </c>
      <c r="V1211" s="92">
        <v>17</v>
      </c>
    </row>
    <row r="1212" spans="1:22">
      <c r="A1212" s="93" t="s">
        <v>869</v>
      </c>
      <c r="B1212" s="17" t="str">
        <f>VLOOKUP(A1212,'Planning Periods'!$E$2:$N$540,10,FALSE)</f>
        <v>08/15/2019 - 08/15/2027</v>
      </c>
      <c r="C1212" s="92">
        <v>2014</v>
      </c>
      <c r="D1212" s="92" t="str">
        <f t="shared" si="17"/>
        <v>Mammoth Lakes 2014</v>
      </c>
      <c r="E1212" s="92">
        <v>17</v>
      </c>
      <c r="F1212" s="366">
        <v>0</v>
      </c>
      <c r="G1212" s="92">
        <v>0</v>
      </c>
      <c r="H1212" s="92">
        <v>0</v>
      </c>
      <c r="I1212" s="91"/>
      <c r="J1212" s="92">
        <v>12</v>
      </c>
      <c r="K1212" s="366">
        <v>0</v>
      </c>
      <c r="L1212" s="92">
        <v>0</v>
      </c>
      <c r="M1212" s="92">
        <v>0</v>
      </c>
      <c r="N1212" s="91"/>
      <c r="O1212" s="92">
        <v>14</v>
      </c>
      <c r="P1212" s="92">
        <v>0</v>
      </c>
      <c r="Q1212" s="91"/>
      <c r="R1212" s="92">
        <v>31</v>
      </c>
      <c r="S1212" s="92">
        <v>12</v>
      </c>
      <c r="T1212" s="91">
        <v>0</v>
      </c>
      <c r="U1212" s="92">
        <v>74</v>
      </c>
      <c r="V1212" s="92">
        <v>12</v>
      </c>
    </row>
    <row r="1213" spans="1:22">
      <c r="A1213" s="93" t="s">
        <v>869</v>
      </c>
      <c r="B1213" s="17" t="str">
        <f>VLOOKUP(A1213,'Planning Periods'!$E$2:$N$540,10,FALSE)</f>
        <v>08/15/2019 - 08/15/2027</v>
      </c>
      <c r="C1213" s="92">
        <v>2015</v>
      </c>
      <c r="D1213" s="92" t="str">
        <f t="shared" si="17"/>
        <v>Mammoth Lakes 2015</v>
      </c>
      <c r="E1213" s="92">
        <v>17</v>
      </c>
      <c r="F1213" s="366">
        <v>0</v>
      </c>
      <c r="G1213" s="92">
        <v>0</v>
      </c>
      <c r="H1213" s="92">
        <v>0</v>
      </c>
      <c r="I1213" s="91"/>
      <c r="J1213" s="92">
        <v>12</v>
      </c>
      <c r="K1213" s="366">
        <v>0</v>
      </c>
      <c r="L1213" s="92">
        <v>0</v>
      </c>
      <c r="M1213" s="92">
        <v>0</v>
      </c>
      <c r="N1213" s="91"/>
      <c r="O1213" s="92">
        <v>14</v>
      </c>
      <c r="P1213" s="92">
        <v>0</v>
      </c>
      <c r="Q1213" s="91"/>
      <c r="R1213" s="92">
        <v>31</v>
      </c>
      <c r="S1213" s="92">
        <v>22</v>
      </c>
      <c r="T1213" s="91">
        <v>0</v>
      </c>
      <c r="U1213" s="92">
        <v>74</v>
      </c>
      <c r="V1213" s="92">
        <v>22</v>
      </c>
    </row>
    <row r="1214" spans="1:22">
      <c r="A1214" s="93" t="s">
        <v>869</v>
      </c>
      <c r="B1214" s="17" t="str">
        <f>VLOOKUP(A1214,'Planning Periods'!$E$2:$N$540,10,FALSE)</f>
        <v>08/15/2019 - 08/15/2027</v>
      </c>
      <c r="C1214" s="92">
        <v>2016</v>
      </c>
      <c r="D1214" s="92" t="str">
        <f t="shared" si="17"/>
        <v>Mammoth Lakes 2016</v>
      </c>
      <c r="E1214" s="92">
        <v>17</v>
      </c>
      <c r="F1214" s="366">
        <v>0</v>
      </c>
      <c r="G1214" s="92">
        <v>0</v>
      </c>
      <c r="H1214" s="92">
        <v>0</v>
      </c>
      <c r="I1214" s="91"/>
      <c r="J1214" s="92">
        <v>12</v>
      </c>
      <c r="K1214" s="366">
        <v>0</v>
      </c>
      <c r="L1214" s="92">
        <v>0</v>
      </c>
      <c r="M1214" s="92">
        <v>0</v>
      </c>
      <c r="N1214" s="91"/>
      <c r="O1214" s="92">
        <v>14</v>
      </c>
      <c r="P1214" s="92">
        <v>0</v>
      </c>
      <c r="Q1214" s="91"/>
      <c r="R1214" s="92">
        <v>31</v>
      </c>
      <c r="S1214" s="92">
        <v>23</v>
      </c>
      <c r="T1214" s="91">
        <v>0</v>
      </c>
      <c r="U1214" s="92">
        <v>74</v>
      </c>
      <c r="V1214" s="92">
        <v>23</v>
      </c>
    </row>
    <row r="1215" spans="1:22">
      <c r="A1215" s="93" t="s">
        <v>869</v>
      </c>
      <c r="B1215" s="17" t="str">
        <f>VLOOKUP(A1215,'Planning Periods'!$E$2:$N$540,10,FALSE)</f>
        <v>08/15/2019 - 08/15/2027</v>
      </c>
      <c r="C1215" s="92">
        <v>2017</v>
      </c>
      <c r="D1215" s="92" t="str">
        <f t="shared" si="17"/>
        <v>Mammoth Lakes 2017</v>
      </c>
      <c r="E1215" s="92">
        <v>17</v>
      </c>
      <c r="F1215" s="366">
        <v>0</v>
      </c>
      <c r="G1215" s="92">
        <v>0</v>
      </c>
      <c r="H1215" s="92">
        <v>0</v>
      </c>
      <c r="I1215" s="91"/>
      <c r="J1215" s="92">
        <v>12</v>
      </c>
      <c r="K1215" s="366">
        <v>0</v>
      </c>
      <c r="L1215" s="92">
        <v>0</v>
      </c>
      <c r="M1215" s="92">
        <v>0</v>
      </c>
      <c r="N1215" s="91"/>
      <c r="O1215" s="92">
        <v>14</v>
      </c>
      <c r="P1215" s="92">
        <v>0</v>
      </c>
      <c r="Q1215" s="91"/>
      <c r="R1215" s="92">
        <v>31</v>
      </c>
      <c r="S1215" s="92">
        <v>14</v>
      </c>
      <c r="T1215" s="91">
        <v>0</v>
      </c>
      <c r="U1215" s="92">
        <v>74</v>
      </c>
      <c r="V1215" s="92">
        <v>14</v>
      </c>
    </row>
    <row r="1216" spans="1:22">
      <c r="A1216" t="s">
        <v>872</v>
      </c>
      <c r="B1216" s="17"/>
      <c r="C1216" s="92">
        <v>2013</v>
      </c>
      <c r="D1216" s="92" t="str">
        <f t="shared" si="17"/>
        <v>Manhattan Beach 2013</v>
      </c>
      <c r="E1216" s="92">
        <v>10</v>
      </c>
      <c r="F1216" s="366">
        <v>0</v>
      </c>
      <c r="G1216" s="92">
        <v>0</v>
      </c>
      <c r="H1216" s="92">
        <v>0</v>
      </c>
      <c r="I1216" s="91"/>
      <c r="J1216" s="92">
        <v>6</v>
      </c>
      <c r="K1216" s="366">
        <v>0</v>
      </c>
      <c r="L1216" s="92">
        <v>0</v>
      </c>
      <c r="M1216" s="92">
        <v>0</v>
      </c>
      <c r="N1216" s="91"/>
      <c r="O1216" s="92">
        <v>7</v>
      </c>
      <c r="P1216" s="92">
        <v>0</v>
      </c>
      <c r="Q1216" s="91"/>
      <c r="R1216" s="92">
        <v>15</v>
      </c>
      <c r="S1216" s="92">
        <v>0</v>
      </c>
      <c r="T1216" s="91">
        <v>0</v>
      </c>
      <c r="U1216" s="92">
        <v>38</v>
      </c>
      <c r="V1216" s="92">
        <v>0</v>
      </c>
    </row>
    <row r="1217" spans="1:22">
      <c r="A1217" t="s">
        <v>872</v>
      </c>
      <c r="B1217" s="17" t="str">
        <f>VLOOKUP(A1217,'Planning Periods'!$E$2:$N$540,10,FALSE)</f>
        <v>10/15/2021 - 10/15/2029</v>
      </c>
      <c r="C1217" s="92">
        <v>2014</v>
      </c>
      <c r="D1217" s="92" t="str">
        <f t="shared" si="17"/>
        <v>Manhattan Beach 2014</v>
      </c>
      <c r="E1217" s="366">
        <v>10</v>
      </c>
      <c r="F1217" s="366">
        <v>0</v>
      </c>
      <c r="G1217" s="366">
        <v>0</v>
      </c>
      <c r="H1217" s="366">
        <v>0</v>
      </c>
      <c r="I1217" s="366">
        <v>0</v>
      </c>
      <c r="J1217" s="366">
        <v>6</v>
      </c>
      <c r="K1217" s="366">
        <v>0</v>
      </c>
      <c r="L1217" s="366">
        <v>0</v>
      </c>
      <c r="M1217" s="366">
        <v>0</v>
      </c>
      <c r="N1217" s="366">
        <v>0</v>
      </c>
      <c r="O1217" s="366">
        <v>7</v>
      </c>
      <c r="P1217" s="366">
        <v>0</v>
      </c>
      <c r="Q1217" s="366"/>
      <c r="R1217" s="366">
        <v>15</v>
      </c>
      <c r="S1217" s="366">
        <v>73</v>
      </c>
      <c r="T1217" s="366">
        <v>0</v>
      </c>
      <c r="U1217" s="366">
        <v>38</v>
      </c>
      <c r="V1217" s="366">
        <v>73</v>
      </c>
    </row>
    <row r="1218" spans="1:22">
      <c r="A1218" t="s">
        <v>872</v>
      </c>
      <c r="B1218" s="17" t="str">
        <f>VLOOKUP(A1218,'Planning Periods'!$E$2:$N$540,10,FALSE)</f>
        <v>10/15/2021 - 10/15/2029</v>
      </c>
      <c r="C1218" s="92">
        <v>2015</v>
      </c>
      <c r="D1218" s="92" t="str">
        <f t="shared" si="17"/>
        <v>Manhattan Beach 2015</v>
      </c>
      <c r="E1218">
        <v>10</v>
      </c>
      <c r="F1218">
        <v>0</v>
      </c>
      <c r="G1218">
        <v>0</v>
      </c>
      <c r="H1218">
        <v>0</v>
      </c>
      <c r="J1218">
        <v>6</v>
      </c>
      <c r="K1218">
        <v>0</v>
      </c>
      <c r="L1218">
        <v>0</v>
      </c>
      <c r="M1218">
        <v>0</v>
      </c>
      <c r="O1218">
        <v>7</v>
      </c>
      <c r="P1218">
        <v>0</v>
      </c>
      <c r="R1218">
        <v>15</v>
      </c>
      <c r="S1218">
        <v>86</v>
      </c>
      <c r="T1218">
        <v>0</v>
      </c>
      <c r="U1218">
        <v>38</v>
      </c>
      <c r="V1218">
        <v>86</v>
      </c>
    </row>
    <row r="1219" spans="1:22">
      <c r="A1219" t="s">
        <v>872</v>
      </c>
      <c r="B1219" s="17" t="str">
        <f>VLOOKUP(A1219,'Planning Periods'!$E$2:$N$540,10,FALSE)</f>
        <v>10/15/2021 - 10/15/2029</v>
      </c>
      <c r="C1219" s="92">
        <v>2016</v>
      </c>
      <c r="D1219" s="92" t="str">
        <f t="shared" si="17"/>
        <v>Manhattan Beach 2016</v>
      </c>
      <c r="E1219">
        <v>10</v>
      </c>
      <c r="F1219">
        <v>0</v>
      </c>
      <c r="G1219">
        <v>0</v>
      </c>
      <c r="H1219">
        <v>0</v>
      </c>
      <c r="J1219">
        <v>6</v>
      </c>
      <c r="K1219">
        <v>0</v>
      </c>
      <c r="L1219">
        <v>0</v>
      </c>
      <c r="M1219">
        <v>0</v>
      </c>
      <c r="O1219">
        <v>7</v>
      </c>
      <c r="P1219">
        <v>0</v>
      </c>
      <c r="R1219">
        <v>15</v>
      </c>
      <c r="S1219">
        <v>40</v>
      </c>
      <c r="T1219">
        <v>0</v>
      </c>
      <c r="U1219">
        <v>38</v>
      </c>
      <c r="V1219">
        <v>40</v>
      </c>
    </row>
    <row r="1220" spans="1:22">
      <c r="A1220" t="s">
        <v>872</v>
      </c>
      <c r="B1220" s="17" t="str">
        <f>VLOOKUP(A1220,'Planning Periods'!$E$2:$N$540,10,FALSE)</f>
        <v>10/15/2021 - 10/15/2029</v>
      </c>
      <c r="C1220" s="92">
        <v>2017</v>
      </c>
      <c r="D1220" s="92" t="str">
        <f t="shared" si="17"/>
        <v>Manhattan Beach 2017</v>
      </c>
      <c r="E1220">
        <v>10</v>
      </c>
      <c r="F1220">
        <v>0</v>
      </c>
      <c r="G1220">
        <v>0</v>
      </c>
      <c r="H1220">
        <v>0</v>
      </c>
      <c r="J1220">
        <v>6</v>
      </c>
      <c r="K1220">
        <v>0</v>
      </c>
      <c r="L1220">
        <v>0</v>
      </c>
      <c r="M1220">
        <v>0</v>
      </c>
      <c r="O1220">
        <v>7</v>
      </c>
      <c r="P1220">
        <v>0</v>
      </c>
      <c r="R1220">
        <v>15</v>
      </c>
      <c r="S1220">
        <v>81</v>
      </c>
      <c r="T1220">
        <v>0</v>
      </c>
      <c r="U1220">
        <v>38</v>
      </c>
      <c r="V1220">
        <v>81</v>
      </c>
    </row>
    <row r="1221" spans="1:22">
      <c r="A1221" t="s">
        <v>1233</v>
      </c>
      <c r="B1221" s="17" t="str">
        <f>VLOOKUP(A1221,'Planning Periods'!$E$2:$N$540,10,FALSE)</f>
        <v>12/31/2015 - 12/31/2023</v>
      </c>
      <c r="C1221" s="92">
        <v>2014</v>
      </c>
      <c r="D1221" s="92" t="str">
        <f t="shared" si="17"/>
        <v>Manteca 2014</v>
      </c>
      <c r="E1221" s="366" t="s">
        <v>1308</v>
      </c>
      <c r="F1221" s="366" t="s">
        <v>1308</v>
      </c>
      <c r="G1221" s="366" t="s">
        <v>1308</v>
      </c>
      <c r="H1221" s="366" t="s">
        <v>1308</v>
      </c>
      <c r="I1221" s="366">
        <v>0</v>
      </c>
      <c r="J1221" s="366" t="s">
        <v>1308</v>
      </c>
      <c r="K1221" s="366" t="s">
        <v>1308</v>
      </c>
      <c r="L1221" s="366" t="s">
        <v>1308</v>
      </c>
      <c r="M1221" s="366" t="s">
        <v>1308</v>
      </c>
      <c r="N1221" s="366">
        <v>0</v>
      </c>
      <c r="O1221" s="366" t="s">
        <v>1308</v>
      </c>
      <c r="P1221" s="366" t="s">
        <v>1308</v>
      </c>
      <c r="Q1221" s="366"/>
      <c r="R1221" s="366" t="s">
        <v>1308</v>
      </c>
      <c r="S1221" s="366" t="s">
        <v>1308</v>
      </c>
      <c r="T1221" s="366" t="s">
        <v>1308</v>
      </c>
      <c r="U1221" s="366" t="s">
        <v>1308</v>
      </c>
      <c r="V1221" s="366" t="s">
        <v>1308</v>
      </c>
    </row>
    <row r="1222" spans="1:22">
      <c r="A1222" t="s">
        <v>1233</v>
      </c>
      <c r="B1222" s="17" t="str">
        <f>VLOOKUP(A1222,'Planning Periods'!$E$2:$N$540,10,FALSE)</f>
        <v>12/31/2015 - 12/31/2023</v>
      </c>
      <c r="C1222" s="92">
        <v>2015</v>
      </c>
      <c r="D1222" s="92" t="str">
        <f t="shared" si="17"/>
        <v>Manteca 2015</v>
      </c>
      <c r="E1222" t="s">
        <v>1308</v>
      </c>
      <c r="F1222" t="s">
        <v>1308</v>
      </c>
      <c r="G1222" t="s">
        <v>1308</v>
      </c>
      <c r="H1222" t="s">
        <v>1308</v>
      </c>
      <c r="J1222" t="s">
        <v>1308</v>
      </c>
      <c r="K1222" t="s">
        <v>1308</v>
      </c>
      <c r="L1222" t="s">
        <v>1308</v>
      </c>
      <c r="M1222" t="s">
        <v>1308</v>
      </c>
      <c r="O1222" t="s">
        <v>1308</v>
      </c>
      <c r="P1222" t="s">
        <v>1308</v>
      </c>
      <c r="R1222" t="s">
        <v>1308</v>
      </c>
      <c r="S1222" t="s">
        <v>1308</v>
      </c>
      <c r="T1222" t="s">
        <v>1308</v>
      </c>
      <c r="U1222" t="s">
        <v>1308</v>
      </c>
      <c r="V1222" t="s">
        <v>1308</v>
      </c>
    </row>
    <row r="1223" spans="1:22">
      <c r="A1223" t="s">
        <v>1233</v>
      </c>
      <c r="B1223" s="17" t="str">
        <f>VLOOKUP(A1223,'Planning Periods'!$E$2:$N$540,10,FALSE)</f>
        <v>12/31/2015 - 12/31/2023</v>
      </c>
      <c r="C1223" s="92">
        <v>2016</v>
      </c>
      <c r="D1223" s="92" t="str">
        <f t="shared" si="17"/>
        <v>Manteca 2016</v>
      </c>
      <c r="E1223" t="s">
        <v>1308</v>
      </c>
      <c r="F1223" t="s">
        <v>1308</v>
      </c>
      <c r="G1223" t="s">
        <v>1308</v>
      </c>
      <c r="H1223" t="s">
        <v>1308</v>
      </c>
      <c r="J1223" t="s">
        <v>1308</v>
      </c>
      <c r="K1223" t="s">
        <v>1308</v>
      </c>
      <c r="L1223" t="s">
        <v>1308</v>
      </c>
      <c r="M1223" t="s">
        <v>1308</v>
      </c>
      <c r="O1223" t="s">
        <v>1308</v>
      </c>
      <c r="P1223" t="s">
        <v>1308</v>
      </c>
      <c r="R1223" t="s">
        <v>1308</v>
      </c>
      <c r="S1223" t="s">
        <v>1308</v>
      </c>
      <c r="T1223" t="s">
        <v>1308</v>
      </c>
      <c r="U1223" t="s">
        <v>1308</v>
      </c>
      <c r="V1223" t="s">
        <v>1308</v>
      </c>
    </row>
    <row r="1224" spans="1:22">
      <c r="A1224" t="s">
        <v>1233</v>
      </c>
      <c r="B1224" s="17" t="str">
        <f>VLOOKUP(A1224,'Planning Periods'!$E$2:$N$540,10,FALSE)</f>
        <v>12/31/2015 - 12/31/2023</v>
      </c>
      <c r="C1224" s="92">
        <v>2017</v>
      </c>
      <c r="D1224" s="92" t="str">
        <f t="shared" si="17"/>
        <v>Manteca 2017</v>
      </c>
      <c r="E1224" t="s">
        <v>1308</v>
      </c>
      <c r="F1224" t="s">
        <v>1308</v>
      </c>
      <c r="G1224" t="s">
        <v>1308</v>
      </c>
      <c r="H1224" t="s">
        <v>1308</v>
      </c>
      <c r="J1224" t="s">
        <v>1308</v>
      </c>
      <c r="K1224" t="s">
        <v>1308</v>
      </c>
      <c r="L1224" t="s">
        <v>1308</v>
      </c>
      <c r="M1224" t="s">
        <v>1308</v>
      </c>
      <c r="O1224" t="s">
        <v>1308</v>
      </c>
      <c r="P1224" t="s">
        <v>1308</v>
      </c>
      <c r="R1224" t="s">
        <v>1308</v>
      </c>
      <c r="S1224" t="s">
        <v>1308</v>
      </c>
      <c r="T1224" t="s">
        <v>1308</v>
      </c>
      <c r="U1224" t="s">
        <v>1308</v>
      </c>
      <c r="V1224" t="s">
        <v>1308</v>
      </c>
    </row>
    <row r="1225" spans="1:22">
      <c r="A1225" t="s">
        <v>1925</v>
      </c>
      <c r="B1225" s="17" t="str">
        <f>VLOOKUP(A1225,'Planning Periods'!$E$2:$N$540,10,FALSE)</f>
        <v>12/31/2015 - 12/31/2023</v>
      </c>
      <c r="C1225" s="92">
        <v>2013</v>
      </c>
      <c r="D1225" s="92" t="str">
        <f t="shared" ref="D1225:D1290" si="18">CONCATENATE(A1225," ",C1225)</f>
        <v>Maricopa 2013</v>
      </c>
      <c r="E1225" t="s">
        <v>1308</v>
      </c>
      <c r="F1225" t="s">
        <v>1308</v>
      </c>
      <c r="G1225" t="s">
        <v>1308</v>
      </c>
      <c r="H1225" t="s">
        <v>1308</v>
      </c>
      <c r="J1225" t="s">
        <v>1308</v>
      </c>
      <c r="K1225" t="s">
        <v>1308</v>
      </c>
      <c r="L1225" t="s">
        <v>1308</v>
      </c>
      <c r="M1225" t="s">
        <v>1308</v>
      </c>
      <c r="O1225" t="s">
        <v>1308</v>
      </c>
      <c r="P1225" t="s">
        <v>1308</v>
      </c>
      <c r="R1225" t="s">
        <v>1308</v>
      </c>
      <c r="S1225" t="s">
        <v>1308</v>
      </c>
      <c r="T1225" t="s">
        <v>1308</v>
      </c>
      <c r="U1225" t="s">
        <v>1308</v>
      </c>
      <c r="V1225" t="s">
        <v>1308</v>
      </c>
    </row>
    <row r="1226" spans="1:22">
      <c r="A1226" t="s">
        <v>1925</v>
      </c>
      <c r="B1226" s="17" t="str">
        <f>VLOOKUP(A1226,'Planning Periods'!$E$2:$N$540,10,FALSE)</f>
        <v>12/31/2015 - 12/31/2023</v>
      </c>
      <c r="C1226" s="92">
        <v>2014</v>
      </c>
      <c r="D1226" s="92" t="str">
        <f t="shared" si="18"/>
        <v>Maricopa 2014</v>
      </c>
      <c r="E1226" s="366" t="s">
        <v>1308</v>
      </c>
      <c r="F1226" s="366" t="s">
        <v>1308</v>
      </c>
      <c r="G1226" s="366" t="s">
        <v>1308</v>
      </c>
      <c r="H1226" s="366" t="s">
        <v>1308</v>
      </c>
      <c r="I1226" s="366">
        <v>0</v>
      </c>
      <c r="J1226" s="366" t="s">
        <v>1308</v>
      </c>
      <c r="K1226" s="366" t="s">
        <v>1308</v>
      </c>
      <c r="L1226" s="366" t="s">
        <v>1308</v>
      </c>
      <c r="M1226" s="366" t="s">
        <v>1308</v>
      </c>
      <c r="N1226" s="366">
        <v>0</v>
      </c>
      <c r="O1226" s="366" t="s">
        <v>1308</v>
      </c>
      <c r="P1226" s="366" t="s">
        <v>1308</v>
      </c>
      <c r="Q1226" s="366"/>
      <c r="R1226" s="366" t="s">
        <v>1308</v>
      </c>
      <c r="S1226" s="366" t="s">
        <v>1308</v>
      </c>
      <c r="T1226" s="366" t="s">
        <v>1308</v>
      </c>
      <c r="U1226" s="366" t="s">
        <v>1308</v>
      </c>
      <c r="V1226" s="366" t="s">
        <v>1308</v>
      </c>
    </row>
    <row r="1227" spans="1:22">
      <c r="A1227" t="s">
        <v>1925</v>
      </c>
      <c r="B1227" s="17" t="str">
        <f>VLOOKUP(A1227,'Planning Periods'!$E$2:$N$540,10,FALSE)</f>
        <v>12/31/2015 - 12/31/2023</v>
      </c>
      <c r="C1227" s="92">
        <v>2015</v>
      </c>
      <c r="D1227" s="92" t="str">
        <f t="shared" si="18"/>
        <v>Maricopa 2015</v>
      </c>
      <c r="E1227" t="s">
        <v>1308</v>
      </c>
      <c r="F1227" t="s">
        <v>1308</v>
      </c>
      <c r="G1227" t="s">
        <v>1308</v>
      </c>
      <c r="H1227" t="s">
        <v>1308</v>
      </c>
      <c r="J1227" t="s">
        <v>1308</v>
      </c>
      <c r="K1227" t="s">
        <v>1308</v>
      </c>
      <c r="L1227" t="s">
        <v>1308</v>
      </c>
      <c r="M1227" t="s">
        <v>1308</v>
      </c>
      <c r="O1227" t="s">
        <v>1308</v>
      </c>
      <c r="P1227" t="s">
        <v>1308</v>
      </c>
      <c r="R1227" t="s">
        <v>1308</v>
      </c>
      <c r="S1227" t="s">
        <v>1308</v>
      </c>
      <c r="T1227" t="s">
        <v>1308</v>
      </c>
      <c r="U1227" t="s">
        <v>1308</v>
      </c>
      <c r="V1227" t="s">
        <v>1308</v>
      </c>
    </row>
    <row r="1228" spans="1:22">
      <c r="A1228" t="s">
        <v>1925</v>
      </c>
      <c r="B1228" s="17" t="str">
        <f>VLOOKUP(A1228,'Planning Periods'!$E$2:$N$540,10,FALSE)</f>
        <v>12/31/2015 - 12/31/2023</v>
      </c>
      <c r="C1228" s="92">
        <v>2016</v>
      </c>
      <c r="D1228" s="92" t="str">
        <f t="shared" si="18"/>
        <v>Maricopa 2016</v>
      </c>
      <c r="E1228" t="s">
        <v>1308</v>
      </c>
      <c r="F1228" t="s">
        <v>1308</v>
      </c>
      <c r="G1228" t="s">
        <v>1308</v>
      </c>
      <c r="H1228" t="s">
        <v>1308</v>
      </c>
      <c r="J1228" t="s">
        <v>1308</v>
      </c>
      <c r="K1228" t="s">
        <v>1308</v>
      </c>
      <c r="L1228" t="s">
        <v>1308</v>
      </c>
      <c r="M1228" t="s">
        <v>1308</v>
      </c>
      <c r="O1228" t="s">
        <v>1308</v>
      </c>
      <c r="P1228" t="s">
        <v>1308</v>
      </c>
      <c r="R1228" t="s">
        <v>1308</v>
      </c>
      <c r="S1228" t="s">
        <v>1308</v>
      </c>
      <c r="T1228" t="s">
        <v>1308</v>
      </c>
      <c r="U1228" t="s">
        <v>1308</v>
      </c>
      <c r="V1228" t="s">
        <v>1308</v>
      </c>
    </row>
    <row r="1229" spans="1:22">
      <c r="A1229" t="s">
        <v>1925</v>
      </c>
      <c r="B1229" s="17" t="str">
        <f>VLOOKUP(A1229,'Planning Periods'!$E$2:$N$540,10,FALSE)</f>
        <v>12/31/2015 - 12/31/2023</v>
      </c>
      <c r="C1229" s="92">
        <v>2017</v>
      </c>
      <c r="D1229" s="92" t="str">
        <f t="shared" si="18"/>
        <v>Maricopa 2017</v>
      </c>
      <c r="E1229" t="s">
        <v>1308</v>
      </c>
      <c r="F1229" t="s">
        <v>1308</v>
      </c>
      <c r="G1229" t="s">
        <v>1308</v>
      </c>
      <c r="H1229" t="s">
        <v>1308</v>
      </c>
      <c r="J1229" t="s">
        <v>1308</v>
      </c>
      <c r="K1229" t="s">
        <v>1308</v>
      </c>
      <c r="L1229" t="s">
        <v>1308</v>
      </c>
      <c r="M1229" t="s">
        <v>1308</v>
      </c>
      <c r="O1229" t="s">
        <v>1308</v>
      </c>
      <c r="P1229" t="s">
        <v>1308</v>
      </c>
      <c r="R1229" t="s">
        <v>1308</v>
      </c>
      <c r="S1229" t="s">
        <v>1308</v>
      </c>
      <c r="T1229" t="s">
        <v>1308</v>
      </c>
      <c r="U1229" t="s">
        <v>1308</v>
      </c>
      <c r="V1229" t="s">
        <v>1308</v>
      </c>
    </row>
    <row r="1230" spans="1:22">
      <c r="A1230" s="93" t="s">
        <v>1234</v>
      </c>
      <c r="B1230" s="17" t="str">
        <f>VLOOKUP(A1230,'Planning Periods'!$E$2:$N$540,10,FALSE)</f>
        <v>01/31/2023 - 01/31/2031</v>
      </c>
      <c r="C1230" s="92">
        <v>2014</v>
      </c>
      <c r="D1230" s="92" t="str">
        <f t="shared" si="18"/>
        <v>Marin County - Unincorporated 2014</v>
      </c>
      <c r="E1230" s="92">
        <v>55</v>
      </c>
      <c r="F1230" s="366">
        <v>1</v>
      </c>
      <c r="G1230" s="92">
        <v>0</v>
      </c>
      <c r="H1230" s="92">
        <v>1</v>
      </c>
      <c r="I1230" s="91"/>
      <c r="J1230" s="92">
        <v>32</v>
      </c>
      <c r="K1230" s="366">
        <v>3</v>
      </c>
      <c r="L1230" s="92">
        <v>0</v>
      </c>
      <c r="M1230" s="92">
        <v>3</v>
      </c>
      <c r="N1230" s="91"/>
      <c r="O1230" s="92">
        <v>37</v>
      </c>
      <c r="P1230" s="92">
        <v>10</v>
      </c>
      <c r="Q1230" s="91"/>
      <c r="R1230" s="92">
        <v>61</v>
      </c>
      <c r="S1230" s="92">
        <v>29</v>
      </c>
      <c r="T1230" s="91">
        <v>3</v>
      </c>
      <c r="U1230" s="92">
        <v>185</v>
      </c>
      <c r="V1230" s="92">
        <v>43</v>
      </c>
    </row>
    <row r="1231" spans="1:22">
      <c r="A1231" s="93" t="s">
        <v>1234</v>
      </c>
      <c r="B1231" s="17" t="str">
        <f>VLOOKUP(A1231,'Planning Periods'!$E$2:$N$540,10,FALSE)</f>
        <v>01/31/2023 - 01/31/2031</v>
      </c>
      <c r="C1231" s="92">
        <v>2015</v>
      </c>
      <c r="D1231" s="92" t="str">
        <f t="shared" si="18"/>
        <v>Marin County - Unincorporated 2015</v>
      </c>
      <c r="E1231" s="92">
        <v>55</v>
      </c>
      <c r="F1231" s="366">
        <v>7</v>
      </c>
      <c r="G1231" s="92">
        <v>6</v>
      </c>
      <c r="H1231" s="92">
        <v>1</v>
      </c>
      <c r="I1231" s="91"/>
      <c r="J1231" s="92">
        <v>32</v>
      </c>
      <c r="K1231" s="366">
        <v>6</v>
      </c>
      <c r="L1231" s="92">
        <v>3</v>
      </c>
      <c r="M1231" s="92">
        <v>3</v>
      </c>
      <c r="N1231" s="91"/>
      <c r="O1231" s="92">
        <v>37</v>
      </c>
      <c r="P1231" s="92">
        <v>3</v>
      </c>
      <c r="Q1231" s="91"/>
      <c r="R1231" s="92">
        <v>61</v>
      </c>
      <c r="S1231" s="92">
        <v>23</v>
      </c>
      <c r="T1231" s="91">
        <v>3</v>
      </c>
      <c r="U1231" s="92">
        <v>185</v>
      </c>
      <c r="V1231" s="92">
        <v>39</v>
      </c>
    </row>
    <row r="1232" spans="1:22">
      <c r="A1232" s="93" t="s">
        <v>1234</v>
      </c>
      <c r="B1232" s="17" t="str">
        <f>VLOOKUP(A1232,'Planning Periods'!$E$2:$N$540,10,FALSE)</f>
        <v>01/31/2023 - 01/31/2031</v>
      </c>
      <c r="C1232" s="92">
        <v>2016</v>
      </c>
      <c r="D1232" s="92" t="str">
        <f t="shared" si="18"/>
        <v>Marin County - Unincorporated 2016</v>
      </c>
      <c r="E1232" s="92">
        <v>55</v>
      </c>
      <c r="F1232" s="366">
        <v>2</v>
      </c>
      <c r="G1232" s="92">
        <v>1</v>
      </c>
      <c r="H1232" s="92">
        <v>1</v>
      </c>
      <c r="I1232" s="91"/>
      <c r="J1232" s="92">
        <v>32</v>
      </c>
      <c r="K1232" s="366">
        <v>5</v>
      </c>
      <c r="L1232" s="92">
        <v>2</v>
      </c>
      <c r="M1232" s="92">
        <v>3</v>
      </c>
      <c r="N1232" s="91"/>
      <c r="O1232" s="92">
        <v>37</v>
      </c>
      <c r="P1232" s="92">
        <v>2</v>
      </c>
      <c r="Q1232" s="91"/>
      <c r="R1232" s="92">
        <v>61</v>
      </c>
      <c r="S1232" s="92">
        <v>21</v>
      </c>
      <c r="T1232" s="91">
        <v>3</v>
      </c>
      <c r="U1232" s="92">
        <v>185</v>
      </c>
      <c r="V1232" s="92">
        <v>30</v>
      </c>
    </row>
    <row r="1233" spans="1:22">
      <c r="A1233" s="93" t="s">
        <v>1234</v>
      </c>
      <c r="B1233" s="17" t="str">
        <f>VLOOKUP(A1233,'Planning Periods'!$E$2:$N$540,10,FALSE)</f>
        <v>01/31/2023 - 01/31/2031</v>
      </c>
      <c r="C1233" s="92">
        <v>2017</v>
      </c>
      <c r="D1233" s="92" t="str">
        <f t="shared" si="18"/>
        <v>Marin County - Unincorporated 2017</v>
      </c>
      <c r="E1233" s="92">
        <v>55</v>
      </c>
      <c r="F1233" s="366">
        <v>1</v>
      </c>
      <c r="G1233" s="92">
        <v>0</v>
      </c>
      <c r="H1233" s="92">
        <v>1</v>
      </c>
      <c r="I1233" s="91"/>
      <c r="J1233" s="92">
        <v>32</v>
      </c>
      <c r="K1233" s="366">
        <v>5</v>
      </c>
      <c r="L1233" s="92">
        <v>2</v>
      </c>
      <c r="M1233" s="92">
        <v>3</v>
      </c>
      <c r="N1233" s="91"/>
      <c r="O1233" s="92">
        <v>37</v>
      </c>
      <c r="P1233" s="92">
        <v>1</v>
      </c>
      <c r="Q1233" s="91"/>
      <c r="R1233" s="92">
        <v>61</v>
      </c>
      <c r="S1233" s="92">
        <v>26</v>
      </c>
      <c r="T1233" s="91">
        <v>3</v>
      </c>
      <c r="U1233" s="92">
        <v>185</v>
      </c>
      <c r="V1233" s="92">
        <v>33</v>
      </c>
    </row>
    <row r="1234" spans="1:22">
      <c r="A1234" s="93" t="s">
        <v>1232</v>
      </c>
      <c r="B1234" s="17" t="str">
        <f>VLOOKUP(A1234,'Planning Periods'!$E$2:$N$540,10,FALSE)</f>
        <v>12/31/2015 - 12/31/2023</v>
      </c>
      <c r="C1234" s="92">
        <v>2014</v>
      </c>
      <c r="D1234" s="92" t="str">
        <f t="shared" si="18"/>
        <v>Marina 2014</v>
      </c>
      <c r="E1234" s="92" t="s">
        <v>1308</v>
      </c>
      <c r="F1234" s="366" t="s">
        <v>1308</v>
      </c>
      <c r="G1234" s="92" t="s">
        <v>1308</v>
      </c>
      <c r="H1234" s="92" t="s">
        <v>1308</v>
      </c>
      <c r="I1234" s="91"/>
      <c r="J1234" s="92" t="s">
        <v>1308</v>
      </c>
      <c r="K1234" s="366" t="s">
        <v>1308</v>
      </c>
      <c r="L1234" s="92" t="s">
        <v>1308</v>
      </c>
      <c r="M1234" s="92" t="s">
        <v>1308</v>
      </c>
      <c r="N1234" s="91"/>
      <c r="O1234" s="92" t="s">
        <v>1308</v>
      </c>
      <c r="P1234" s="92" t="s">
        <v>1308</v>
      </c>
      <c r="Q1234" s="91"/>
      <c r="R1234" s="92" t="s">
        <v>1308</v>
      </c>
      <c r="S1234" s="92" t="s">
        <v>1308</v>
      </c>
      <c r="T1234" s="91" t="s">
        <v>1308</v>
      </c>
      <c r="U1234" s="92" t="s">
        <v>1308</v>
      </c>
      <c r="V1234" s="92" t="s">
        <v>1308</v>
      </c>
    </row>
    <row r="1235" spans="1:22">
      <c r="A1235" s="93" t="s">
        <v>1232</v>
      </c>
      <c r="B1235" s="17" t="str">
        <f>VLOOKUP(A1235,'Planning Periods'!$E$2:$N$540,10,FALSE)</f>
        <v>12/31/2015 - 12/31/2023</v>
      </c>
      <c r="C1235" s="92">
        <v>2015</v>
      </c>
      <c r="D1235" s="92" t="str">
        <f t="shared" si="18"/>
        <v>Marina 2015</v>
      </c>
      <c r="E1235" s="92">
        <v>315</v>
      </c>
      <c r="F1235" s="366">
        <v>0</v>
      </c>
      <c r="G1235" s="92">
        <v>0</v>
      </c>
      <c r="H1235" s="92">
        <v>0</v>
      </c>
      <c r="I1235" s="91"/>
      <c r="J1235" s="92">
        <v>206</v>
      </c>
      <c r="K1235" s="366">
        <v>0</v>
      </c>
      <c r="L1235" s="92">
        <v>0</v>
      </c>
      <c r="M1235" s="92">
        <v>0</v>
      </c>
      <c r="N1235" s="91"/>
      <c r="O1235" s="92">
        <v>239</v>
      </c>
      <c r="P1235" s="92">
        <v>0</v>
      </c>
      <c r="Q1235" s="91"/>
      <c r="R1235" s="92">
        <v>548</v>
      </c>
      <c r="S1235" s="92">
        <v>61</v>
      </c>
      <c r="T1235" s="91">
        <v>0</v>
      </c>
      <c r="U1235" s="92">
        <v>1308</v>
      </c>
      <c r="V1235" s="92">
        <v>61</v>
      </c>
    </row>
    <row r="1236" spans="1:22">
      <c r="A1236" s="93" t="s">
        <v>1232</v>
      </c>
      <c r="B1236" s="17" t="str">
        <f>VLOOKUP(A1236,'Planning Periods'!$E$2:$N$540,10,FALSE)</f>
        <v>12/31/2015 - 12/31/2023</v>
      </c>
      <c r="C1236" s="92">
        <v>2016</v>
      </c>
      <c r="D1236" s="92" t="str">
        <f t="shared" si="18"/>
        <v>Marina 2016</v>
      </c>
      <c r="E1236" s="92">
        <v>315</v>
      </c>
      <c r="F1236" s="366">
        <v>0</v>
      </c>
      <c r="G1236" s="92">
        <v>0</v>
      </c>
      <c r="H1236" s="92">
        <v>0</v>
      </c>
      <c r="I1236" s="91"/>
      <c r="J1236" s="92">
        <v>206</v>
      </c>
      <c r="K1236" s="366">
        <v>0</v>
      </c>
      <c r="L1236" s="92">
        <v>0</v>
      </c>
      <c r="M1236" s="92">
        <v>0</v>
      </c>
      <c r="N1236" s="91"/>
      <c r="O1236" s="92">
        <v>239</v>
      </c>
      <c r="P1236" s="92">
        <v>0</v>
      </c>
      <c r="Q1236" s="91"/>
      <c r="R1236" s="92">
        <v>548</v>
      </c>
      <c r="S1236" s="92">
        <v>74</v>
      </c>
      <c r="T1236" s="91">
        <v>0</v>
      </c>
      <c r="U1236" s="92">
        <v>1308</v>
      </c>
      <c r="V1236" s="92">
        <v>74</v>
      </c>
    </row>
    <row r="1237" spans="1:22">
      <c r="A1237" s="93" t="s">
        <v>1232</v>
      </c>
      <c r="B1237" s="17" t="str">
        <f>VLOOKUP(A1237,'Planning Periods'!$E$2:$N$540,10,FALSE)</f>
        <v>12/31/2015 - 12/31/2023</v>
      </c>
      <c r="C1237" s="92">
        <v>2017</v>
      </c>
      <c r="D1237" s="92" t="str">
        <f t="shared" si="18"/>
        <v>Marina 2017</v>
      </c>
      <c r="E1237" s="92">
        <v>315</v>
      </c>
      <c r="F1237" s="366">
        <v>42</v>
      </c>
      <c r="G1237" s="92">
        <v>1</v>
      </c>
      <c r="H1237" s="92">
        <v>41</v>
      </c>
      <c r="I1237" s="91"/>
      <c r="J1237" s="92">
        <v>206</v>
      </c>
      <c r="K1237" s="366">
        <v>6</v>
      </c>
      <c r="L1237" s="92">
        <v>1</v>
      </c>
      <c r="M1237" s="92">
        <v>5</v>
      </c>
      <c r="N1237" s="91"/>
      <c r="O1237" s="92">
        <v>239</v>
      </c>
      <c r="P1237" s="92">
        <v>147</v>
      </c>
      <c r="Q1237" s="91"/>
      <c r="R1237" s="92">
        <v>548</v>
      </c>
      <c r="S1237" s="92">
        <v>22</v>
      </c>
      <c r="T1237" s="91">
        <v>5</v>
      </c>
      <c r="U1237" s="92">
        <v>1308</v>
      </c>
      <c r="V1237" s="92">
        <v>217</v>
      </c>
    </row>
    <row r="1238" spans="1:22">
      <c r="A1238" s="93" t="s">
        <v>879</v>
      </c>
      <c r="B1238" s="17" t="str">
        <f>VLOOKUP(A1238,'Planning Periods'!$E$2:$N$540,10,FALSE)</f>
        <v>08/31/2019 - 08/31/2024</v>
      </c>
      <c r="C1238" s="92">
        <v>2014</v>
      </c>
      <c r="D1238" s="92" t="str">
        <f t="shared" si="18"/>
        <v>Mariposa County - Unincorporated 2014</v>
      </c>
      <c r="E1238" s="92">
        <v>265</v>
      </c>
      <c r="F1238" s="366">
        <v>0</v>
      </c>
      <c r="G1238" s="92">
        <v>0</v>
      </c>
      <c r="H1238" s="92">
        <v>0</v>
      </c>
      <c r="I1238" s="91"/>
      <c r="J1238" s="92">
        <v>130</v>
      </c>
      <c r="K1238" s="366">
        <v>0</v>
      </c>
      <c r="L1238" s="92">
        <v>0</v>
      </c>
      <c r="M1238" s="92">
        <v>0</v>
      </c>
      <c r="N1238" s="91"/>
      <c r="O1238" s="92">
        <v>180</v>
      </c>
      <c r="P1238" s="92">
        <v>35</v>
      </c>
      <c r="Q1238" s="91"/>
      <c r="R1238" s="92">
        <v>420</v>
      </c>
      <c r="S1238" s="92">
        <v>14</v>
      </c>
      <c r="T1238" s="91">
        <v>0</v>
      </c>
      <c r="U1238" s="92">
        <v>995</v>
      </c>
      <c r="V1238" s="92">
        <v>49</v>
      </c>
    </row>
    <row r="1239" spans="1:22">
      <c r="A1239" s="93" t="s">
        <v>879</v>
      </c>
      <c r="B1239" s="17" t="str">
        <f>VLOOKUP(A1239,'Planning Periods'!$E$2:$N$540,10,FALSE)</f>
        <v>08/31/2019 - 08/31/2024</v>
      </c>
      <c r="C1239" s="92">
        <v>2015</v>
      </c>
      <c r="D1239" s="92" t="str">
        <f t="shared" si="18"/>
        <v>Mariposa County - Unincorporated 2015</v>
      </c>
      <c r="E1239" s="92">
        <v>265</v>
      </c>
      <c r="F1239" s="366">
        <v>0</v>
      </c>
      <c r="G1239" s="92">
        <v>0</v>
      </c>
      <c r="H1239" s="92">
        <v>0</v>
      </c>
      <c r="I1239" s="91"/>
      <c r="J1239" s="92">
        <v>130</v>
      </c>
      <c r="K1239" s="366">
        <v>0</v>
      </c>
      <c r="L1239" s="92">
        <v>0</v>
      </c>
      <c r="M1239" s="92">
        <v>0</v>
      </c>
      <c r="N1239" s="91"/>
      <c r="O1239" s="92">
        <v>180</v>
      </c>
      <c r="P1239" s="92">
        <v>44</v>
      </c>
      <c r="Q1239" s="91"/>
      <c r="R1239" s="92">
        <v>420</v>
      </c>
      <c r="S1239" s="92">
        <v>10</v>
      </c>
      <c r="T1239" s="91">
        <v>0</v>
      </c>
      <c r="U1239" s="92">
        <v>995</v>
      </c>
      <c r="V1239" s="92">
        <v>54</v>
      </c>
    </row>
    <row r="1240" spans="1:22">
      <c r="A1240" s="93" t="s">
        <v>879</v>
      </c>
      <c r="B1240" s="17" t="str">
        <f>VLOOKUP(A1240,'Planning Periods'!$E$2:$N$540,10,FALSE)</f>
        <v>08/31/2019 - 08/31/2024</v>
      </c>
      <c r="C1240" s="92">
        <v>2016</v>
      </c>
      <c r="D1240" s="92" t="str">
        <f t="shared" si="18"/>
        <v>Mariposa County - Unincorporated 2016</v>
      </c>
      <c r="E1240" s="92">
        <v>265</v>
      </c>
      <c r="F1240" s="366">
        <v>0</v>
      </c>
      <c r="G1240" s="92">
        <v>0</v>
      </c>
      <c r="H1240" s="92">
        <v>0</v>
      </c>
      <c r="I1240" s="91"/>
      <c r="J1240" s="92">
        <v>130</v>
      </c>
      <c r="K1240" s="366">
        <v>0</v>
      </c>
      <c r="L1240" s="92">
        <v>0</v>
      </c>
      <c r="M1240" s="92">
        <v>0</v>
      </c>
      <c r="N1240" s="91"/>
      <c r="O1240" s="92">
        <v>180</v>
      </c>
      <c r="P1240" s="92">
        <v>19</v>
      </c>
      <c r="Q1240" s="91"/>
      <c r="R1240" s="92">
        <v>420</v>
      </c>
      <c r="S1240" s="92">
        <v>28</v>
      </c>
      <c r="T1240" s="91">
        <v>0</v>
      </c>
      <c r="U1240" s="92">
        <v>995</v>
      </c>
      <c r="V1240" s="92">
        <v>47</v>
      </c>
    </row>
    <row r="1241" spans="1:22">
      <c r="A1241" s="93" t="s">
        <v>879</v>
      </c>
      <c r="B1241" s="17" t="str">
        <f>VLOOKUP(A1241,'Planning Periods'!$E$2:$N$540,10,FALSE)</f>
        <v>08/31/2019 - 08/31/2024</v>
      </c>
      <c r="C1241" s="92">
        <v>2017</v>
      </c>
      <c r="D1241" s="92" t="str">
        <f t="shared" si="18"/>
        <v>Mariposa County - Unincorporated 2017</v>
      </c>
      <c r="E1241" s="92">
        <v>265</v>
      </c>
      <c r="F1241" s="366">
        <v>0</v>
      </c>
      <c r="G1241" s="92">
        <v>0</v>
      </c>
      <c r="H1241" s="92">
        <v>0</v>
      </c>
      <c r="I1241" s="91"/>
      <c r="J1241" s="92">
        <v>130</v>
      </c>
      <c r="K1241" s="366">
        <v>0</v>
      </c>
      <c r="L1241" s="92">
        <v>0</v>
      </c>
      <c r="M1241" s="92">
        <v>0</v>
      </c>
      <c r="N1241" s="91"/>
      <c r="O1241" s="92">
        <v>180</v>
      </c>
      <c r="P1241" s="92">
        <v>28</v>
      </c>
      <c r="Q1241" s="91"/>
      <c r="R1241" s="92">
        <v>420</v>
      </c>
      <c r="S1241" s="92">
        <v>9</v>
      </c>
      <c r="T1241" s="91">
        <v>0</v>
      </c>
      <c r="U1241" s="92">
        <v>995</v>
      </c>
      <c r="V1241" s="92">
        <v>37</v>
      </c>
    </row>
    <row r="1242" spans="1:22">
      <c r="A1242" s="93" t="s">
        <v>1231</v>
      </c>
      <c r="B1242" s="17" t="str">
        <f>VLOOKUP(A1242,'Planning Periods'!$E$2:$N$540,10,FALSE)</f>
        <v>01/31/2023 - 01/31/2031</v>
      </c>
      <c r="C1242" s="92">
        <v>2014</v>
      </c>
      <c r="D1242" s="92" t="str">
        <f t="shared" si="18"/>
        <v>Martinez 2014</v>
      </c>
      <c r="E1242" s="92" t="s">
        <v>1308</v>
      </c>
      <c r="F1242" s="366" t="s">
        <v>1308</v>
      </c>
      <c r="G1242" s="92" t="s">
        <v>1308</v>
      </c>
      <c r="H1242" s="92" t="s">
        <v>1308</v>
      </c>
      <c r="I1242" s="91"/>
      <c r="J1242" s="92" t="s">
        <v>1308</v>
      </c>
      <c r="K1242" s="366" t="s">
        <v>1308</v>
      </c>
      <c r="L1242" s="92" t="s">
        <v>1308</v>
      </c>
      <c r="M1242" s="92" t="s">
        <v>1308</v>
      </c>
      <c r="N1242" s="91"/>
      <c r="O1242" s="92" t="s">
        <v>1308</v>
      </c>
      <c r="P1242" s="92" t="s">
        <v>1308</v>
      </c>
      <c r="Q1242" s="91"/>
      <c r="R1242" s="92" t="s">
        <v>1308</v>
      </c>
      <c r="S1242" s="92" t="s">
        <v>1308</v>
      </c>
      <c r="T1242" s="91" t="s">
        <v>1308</v>
      </c>
      <c r="U1242" s="92" t="s">
        <v>1308</v>
      </c>
      <c r="V1242" s="92" t="s">
        <v>1308</v>
      </c>
    </row>
    <row r="1243" spans="1:22">
      <c r="A1243" s="93" t="s">
        <v>1231</v>
      </c>
      <c r="B1243" s="17" t="str">
        <f>VLOOKUP(A1243,'Planning Periods'!$E$2:$N$540,10,FALSE)</f>
        <v>01/31/2023 - 01/31/2031</v>
      </c>
      <c r="C1243" s="92">
        <v>2015</v>
      </c>
      <c r="D1243" s="92" t="str">
        <f t="shared" si="18"/>
        <v>Martinez 2015</v>
      </c>
      <c r="E1243" s="92" t="s">
        <v>1308</v>
      </c>
      <c r="F1243" s="366" t="s">
        <v>1308</v>
      </c>
      <c r="G1243" s="92" t="s">
        <v>1308</v>
      </c>
      <c r="H1243" s="92" t="s">
        <v>1308</v>
      </c>
      <c r="I1243" s="91"/>
      <c r="J1243" s="92" t="s">
        <v>1308</v>
      </c>
      <c r="K1243" s="366" t="s">
        <v>1308</v>
      </c>
      <c r="L1243" s="92" t="s">
        <v>1308</v>
      </c>
      <c r="M1243" s="92" t="s">
        <v>1308</v>
      </c>
      <c r="N1243" s="91"/>
      <c r="O1243" s="92" t="s">
        <v>1308</v>
      </c>
      <c r="P1243" s="92" t="s">
        <v>1308</v>
      </c>
      <c r="Q1243" s="91"/>
      <c r="R1243" s="92" t="s">
        <v>1308</v>
      </c>
      <c r="S1243" s="92" t="s">
        <v>1308</v>
      </c>
      <c r="T1243" s="91" t="s">
        <v>1308</v>
      </c>
      <c r="U1243" s="92" t="s">
        <v>1308</v>
      </c>
      <c r="V1243" s="92" t="s">
        <v>1308</v>
      </c>
    </row>
    <row r="1244" spans="1:22">
      <c r="A1244" s="93" t="s">
        <v>1231</v>
      </c>
      <c r="B1244" s="17" t="str">
        <f>VLOOKUP(A1244,'Planning Periods'!$E$2:$N$540,10,FALSE)</f>
        <v>01/31/2023 - 01/31/2031</v>
      </c>
      <c r="C1244" s="92">
        <v>2016</v>
      </c>
      <c r="D1244" s="92" t="str">
        <f t="shared" si="18"/>
        <v>Martinez 2016</v>
      </c>
      <c r="E1244" s="92">
        <v>124</v>
      </c>
      <c r="F1244" s="366">
        <v>0</v>
      </c>
      <c r="G1244" s="92">
        <v>0</v>
      </c>
      <c r="H1244" s="92">
        <v>0</v>
      </c>
      <c r="I1244" s="91"/>
      <c r="J1244" s="92">
        <v>72</v>
      </c>
      <c r="K1244" s="366">
        <v>0</v>
      </c>
      <c r="L1244" s="92">
        <v>0</v>
      </c>
      <c r="M1244" s="92">
        <v>0</v>
      </c>
      <c r="N1244" s="91"/>
      <c r="O1244" s="92">
        <v>78</v>
      </c>
      <c r="P1244" s="92">
        <v>1</v>
      </c>
      <c r="Q1244" s="91"/>
      <c r="R1244" s="92">
        <v>195</v>
      </c>
      <c r="S1244" s="92">
        <v>40</v>
      </c>
      <c r="T1244" s="91">
        <v>0</v>
      </c>
      <c r="U1244" s="92">
        <v>469</v>
      </c>
      <c r="V1244" s="92">
        <v>41</v>
      </c>
    </row>
    <row r="1245" spans="1:22">
      <c r="A1245" s="93" t="s">
        <v>1231</v>
      </c>
      <c r="B1245" s="17" t="str">
        <f>VLOOKUP(A1245,'Planning Periods'!$E$2:$N$540,10,FALSE)</f>
        <v>01/31/2023 - 01/31/2031</v>
      </c>
      <c r="C1245" s="92">
        <v>2017</v>
      </c>
      <c r="D1245" s="92" t="str">
        <f t="shared" si="18"/>
        <v>Martinez 2017</v>
      </c>
      <c r="E1245" s="92">
        <v>124</v>
      </c>
      <c r="F1245" s="366">
        <v>0</v>
      </c>
      <c r="G1245" s="92">
        <v>0</v>
      </c>
      <c r="H1245" s="92">
        <v>0</v>
      </c>
      <c r="I1245" s="91"/>
      <c r="J1245" s="92">
        <v>72</v>
      </c>
      <c r="K1245" s="366">
        <v>0</v>
      </c>
      <c r="L1245" s="92">
        <v>0</v>
      </c>
      <c r="M1245" s="92">
        <v>0</v>
      </c>
      <c r="N1245" s="91"/>
      <c r="O1245" s="92">
        <v>78</v>
      </c>
      <c r="P1245" s="92">
        <v>0</v>
      </c>
      <c r="Q1245" s="91"/>
      <c r="R1245" s="92">
        <v>195</v>
      </c>
      <c r="S1245" s="92">
        <v>4</v>
      </c>
      <c r="T1245" s="91">
        <v>0</v>
      </c>
      <c r="U1245" s="92">
        <v>469</v>
      </c>
      <c r="V1245" s="92">
        <v>4</v>
      </c>
    </row>
    <row r="1246" spans="1:22">
      <c r="A1246" t="s">
        <v>1195</v>
      </c>
      <c r="B1246" s="17" t="str">
        <f>VLOOKUP(A1246,'Planning Periods'!$E$2:$N$540,10,FALSE)</f>
        <v>05/15/2021 - 05/15/2029</v>
      </c>
      <c r="C1246" s="92">
        <v>2013</v>
      </c>
      <c r="D1246" s="92" t="str">
        <f t="shared" si="18"/>
        <v>Marysville 2013</v>
      </c>
      <c r="E1246" s="92" t="s">
        <v>1308</v>
      </c>
      <c r="F1246" s="366" t="s">
        <v>1308</v>
      </c>
      <c r="G1246" s="92" t="s">
        <v>1308</v>
      </c>
      <c r="H1246" s="92" t="s">
        <v>1308</v>
      </c>
      <c r="I1246" s="91"/>
      <c r="J1246" s="92" t="s">
        <v>1308</v>
      </c>
      <c r="K1246" s="366" t="s">
        <v>1308</v>
      </c>
      <c r="L1246" s="92" t="s">
        <v>1308</v>
      </c>
      <c r="M1246" s="92" t="s">
        <v>1308</v>
      </c>
      <c r="N1246" s="91"/>
      <c r="O1246" s="92" t="s">
        <v>1308</v>
      </c>
      <c r="P1246" s="92" t="s">
        <v>1308</v>
      </c>
      <c r="Q1246" s="91"/>
      <c r="R1246" s="92" t="s">
        <v>1308</v>
      </c>
      <c r="S1246" s="92" t="s">
        <v>1308</v>
      </c>
      <c r="T1246" s="91" t="s">
        <v>1308</v>
      </c>
      <c r="U1246" s="92" t="s">
        <v>1308</v>
      </c>
      <c r="V1246" s="92" t="s">
        <v>1308</v>
      </c>
    </row>
    <row r="1247" spans="1:22">
      <c r="A1247" t="s">
        <v>1195</v>
      </c>
      <c r="B1247" s="17" t="str">
        <f>VLOOKUP(A1247,'Planning Periods'!$E$2:$N$540,10,FALSE)</f>
        <v>05/15/2021 - 05/15/2029</v>
      </c>
      <c r="C1247" s="92">
        <v>2014</v>
      </c>
      <c r="D1247" s="92" t="str">
        <f t="shared" si="18"/>
        <v>Marysville 2014</v>
      </c>
      <c r="E1247" s="366" t="s">
        <v>1308</v>
      </c>
      <c r="F1247" s="366" t="s">
        <v>1308</v>
      </c>
      <c r="G1247" s="366" t="s">
        <v>1308</v>
      </c>
      <c r="H1247" s="366" t="s">
        <v>1308</v>
      </c>
      <c r="I1247" s="366">
        <v>0</v>
      </c>
      <c r="J1247" s="366" t="s">
        <v>1308</v>
      </c>
      <c r="K1247" s="366" t="s">
        <v>1308</v>
      </c>
      <c r="L1247" s="366" t="s">
        <v>1308</v>
      </c>
      <c r="M1247" s="366" t="s">
        <v>1308</v>
      </c>
      <c r="N1247" s="366">
        <v>0</v>
      </c>
      <c r="O1247" s="366" t="s">
        <v>1308</v>
      </c>
      <c r="P1247" s="366" t="s">
        <v>1308</v>
      </c>
      <c r="Q1247" s="366"/>
      <c r="R1247" s="366" t="s">
        <v>1308</v>
      </c>
      <c r="S1247" s="366" t="s">
        <v>1308</v>
      </c>
      <c r="T1247" s="366" t="s">
        <v>1308</v>
      </c>
      <c r="U1247" s="366" t="s">
        <v>1308</v>
      </c>
      <c r="V1247" s="366" t="s">
        <v>1308</v>
      </c>
    </row>
    <row r="1248" spans="1:22">
      <c r="A1248" t="s">
        <v>1195</v>
      </c>
      <c r="B1248" s="17" t="str">
        <f>VLOOKUP(A1248,'Planning Periods'!$E$2:$N$540,10,FALSE)</f>
        <v>05/15/2021 - 05/15/2029</v>
      </c>
      <c r="C1248" s="92">
        <v>2015</v>
      </c>
      <c r="D1248" s="92" t="str">
        <f t="shared" si="18"/>
        <v>Marysville 2015</v>
      </c>
      <c r="E1248" t="s">
        <v>1308</v>
      </c>
      <c r="F1248" t="s">
        <v>1308</v>
      </c>
      <c r="G1248" t="s">
        <v>1308</v>
      </c>
      <c r="H1248" t="s">
        <v>1308</v>
      </c>
      <c r="J1248" t="s">
        <v>1308</v>
      </c>
      <c r="K1248" t="s">
        <v>1308</v>
      </c>
      <c r="L1248" t="s">
        <v>1308</v>
      </c>
      <c r="M1248" t="s">
        <v>1308</v>
      </c>
      <c r="O1248" t="s">
        <v>1308</v>
      </c>
      <c r="P1248" t="s">
        <v>1308</v>
      </c>
      <c r="R1248" t="s">
        <v>1308</v>
      </c>
      <c r="S1248" t="s">
        <v>1308</v>
      </c>
      <c r="T1248" t="s">
        <v>1308</v>
      </c>
      <c r="U1248" t="s">
        <v>1308</v>
      </c>
      <c r="V1248" t="s">
        <v>1308</v>
      </c>
    </row>
    <row r="1249" spans="1:22">
      <c r="A1249" t="s">
        <v>1195</v>
      </c>
      <c r="B1249" s="17" t="str">
        <f>VLOOKUP(A1249,'Planning Periods'!$E$2:$N$540,10,FALSE)</f>
        <v>05/15/2021 - 05/15/2029</v>
      </c>
      <c r="C1249" s="92">
        <v>2016</v>
      </c>
      <c r="D1249" s="92" t="str">
        <f t="shared" si="18"/>
        <v>Marysville 2016</v>
      </c>
      <c r="E1249" t="s">
        <v>1308</v>
      </c>
      <c r="F1249" t="s">
        <v>1308</v>
      </c>
      <c r="G1249" t="s">
        <v>1308</v>
      </c>
      <c r="H1249" t="s">
        <v>1308</v>
      </c>
      <c r="J1249" t="s">
        <v>1308</v>
      </c>
      <c r="K1249" t="s">
        <v>1308</v>
      </c>
      <c r="L1249" t="s">
        <v>1308</v>
      </c>
      <c r="M1249" t="s">
        <v>1308</v>
      </c>
      <c r="O1249" t="s">
        <v>1308</v>
      </c>
      <c r="P1249" t="s">
        <v>1308</v>
      </c>
      <c r="R1249" t="s">
        <v>1308</v>
      </c>
      <c r="S1249" t="s">
        <v>1308</v>
      </c>
      <c r="T1249" t="s">
        <v>1308</v>
      </c>
      <c r="U1249" t="s">
        <v>1308</v>
      </c>
      <c r="V1249" t="s">
        <v>1308</v>
      </c>
    </row>
    <row r="1250" spans="1:22">
      <c r="A1250" t="s">
        <v>1195</v>
      </c>
      <c r="B1250" s="17" t="str">
        <f>VLOOKUP(A1250,'Planning Periods'!$E$2:$N$540,10,FALSE)</f>
        <v>05/15/2021 - 05/15/2029</v>
      </c>
      <c r="C1250" s="92">
        <v>2017</v>
      </c>
      <c r="D1250" s="92" t="str">
        <f t="shared" si="18"/>
        <v>Marysville 2017</v>
      </c>
      <c r="E1250">
        <v>12</v>
      </c>
      <c r="F1250">
        <v>0</v>
      </c>
      <c r="G1250">
        <v>0</v>
      </c>
      <c r="H1250">
        <v>0</v>
      </c>
      <c r="J1250">
        <v>8</v>
      </c>
      <c r="K1250">
        <v>0</v>
      </c>
      <c r="L1250">
        <v>0</v>
      </c>
      <c r="M1250">
        <v>0</v>
      </c>
      <c r="O1250">
        <v>13</v>
      </c>
      <c r="P1250">
        <v>0</v>
      </c>
      <c r="R1250">
        <v>39</v>
      </c>
      <c r="S1250">
        <v>1</v>
      </c>
      <c r="T1250">
        <v>0</v>
      </c>
      <c r="U1250">
        <v>72</v>
      </c>
      <c r="V1250">
        <v>1</v>
      </c>
    </row>
    <row r="1251" spans="1:22">
      <c r="A1251" t="s">
        <v>887</v>
      </c>
      <c r="B1251" s="17"/>
      <c r="C1251" s="92">
        <v>2013</v>
      </c>
      <c r="D1251" s="92" t="str">
        <f t="shared" si="18"/>
        <v>Maywood 2013</v>
      </c>
      <c r="E1251" t="s">
        <v>1308</v>
      </c>
      <c r="F1251" t="s">
        <v>1308</v>
      </c>
      <c r="G1251" t="s">
        <v>1308</v>
      </c>
      <c r="H1251" t="s">
        <v>1308</v>
      </c>
      <c r="J1251" t="s">
        <v>1308</v>
      </c>
      <c r="K1251" t="s">
        <v>1308</v>
      </c>
      <c r="L1251" t="s">
        <v>1308</v>
      </c>
      <c r="M1251" t="s">
        <v>1308</v>
      </c>
      <c r="O1251" t="s">
        <v>1308</v>
      </c>
      <c r="P1251" t="s">
        <v>1308</v>
      </c>
      <c r="R1251" t="s">
        <v>1308</v>
      </c>
      <c r="S1251" t="s">
        <v>1308</v>
      </c>
      <c r="T1251" t="s">
        <v>1308</v>
      </c>
      <c r="U1251" t="s">
        <v>1308</v>
      </c>
      <c r="V1251" t="s">
        <v>1308</v>
      </c>
    </row>
    <row r="1252" spans="1:22">
      <c r="A1252" t="s">
        <v>887</v>
      </c>
      <c r="B1252" s="17" t="str">
        <f>VLOOKUP(A1252,'Planning Periods'!$E$2:$N$540,10,FALSE)</f>
        <v>10/15/2021 - 10/15/2029</v>
      </c>
      <c r="C1252" s="92">
        <v>2014</v>
      </c>
      <c r="D1252" s="92" t="str">
        <f t="shared" si="18"/>
        <v>Maywood 2014</v>
      </c>
      <c r="E1252" s="366" t="s">
        <v>1308</v>
      </c>
      <c r="F1252" s="366" t="s">
        <v>1308</v>
      </c>
      <c r="G1252" s="366" t="s">
        <v>1308</v>
      </c>
      <c r="H1252" s="366" t="s">
        <v>1308</v>
      </c>
      <c r="I1252" s="366">
        <v>0</v>
      </c>
      <c r="J1252" s="366" t="s">
        <v>1308</v>
      </c>
      <c r="K1252" s="366" t="s">
        <v>1308</v>
      </c>
      <c r="L1252" s="366" t="s">
        <v>1308</v>
      </c>
      <c r="M1252" s="366" t="s">
        <v>1308</v>
      </c>
      <c r="N1252" s="366">
        <v>0</v>
      </c>
      <c r="O1252" s="366" t="s">
        <v>1308</v>
      </c>
      <c r="P1252" s="366" t="s">
        <v>1308</v>
      </c>
      <c r="Q1252" s="366"/>
      <c r="R1252" s="366" t="s">
        <v>1308</v>
      </c>
      <c r="S1252" s="366" t="s">
        <v>1308</v>
      </c>
      <c r="T1252" s="366" t="s">
        <v>1308</v>
      </c>
      <c r="U1252" s="366" t="s">
        <v>1308</v>
      </c>
      <c r="V1252" s="366" t="s">
        <v>1308</v>
      </c>
    </row>
    <row r="1253" spans="1:22">
      <c r="A1253" t="s">
        <v>887</v>
      </c>
      <c r="B1253" s="17" t="str">
        <f>VLOOKUP(A1253,'Planning Periods'!$E$2:$N$540,10,FALSE)</f>
        <v>10/15/2021 - 10/15/2029</v>
      </c>
      <c r="C1253" s="92">
        <v>2015</v>
      </c>
      <c r="D1253" s="92" t="str">
        <f t="shared" si="18"/>
        <v>Maywood 2015</v>
      </c>
      <c r="E1253" t="s">
        <v>1308</v>
      </c>
      <c r="F1253" t="s">
        <v>1308</v>
      </c>
      <c r="G1253" t="s">
        <v>1308</v>
      </c>
      <c r="H1253" t="s">
        <v>1308</v>
      </c>
      <c r="J1253" t="s">
        <v>1308</v>
      </c>
      <c r="K1253" t="s">
        <v>1308</v>
      </c>
      <c r="L1253" t="s">
        <v>1308</v>
      </c>
      <c r="M1253" t="s">
        <v>1308</v>
      </c>
      <c r="O1253" t="s">
        <v>1308</v>
      </c>
      <c r="P1253" t="s">
        <v>1308</v>
      </c>
      <c r="R1253" t="s">
        <v>1308</v>
      </c>
      <c r="S1253" t="s">
        <v>1308</v>
      </c>
      <c r="T1253" t="s">
        <v>1308</v>
      </c>
      <c r="U1253" t="s">
        <v>1308</v>
      </c>
      <c r="V1253" t="s">
        <v>1308</v>
      </c>
    </row>
    <row r="1254" spans="1:22">
      <c r="A1254" t="s">
        <v>887</v>
      </c>
      <c r="B1254" s="17" t="str">
        <f>VLOOKUP(A1254,'Planning Periods'!$E$2:$N$540,10,FALSE)</f>
        <v>10/15/2021 - 10/15/2029</v>
      </c>
      <c r="C1254" s="92">
        <v>2016</v>
      </c>
      <c r="D1254" s="92" t="str">
        <f t="shared" si="18"/>
        <v>Maywood 2016</v>
      </c>
      <c r="E1254" t="s">
        <v>1308</v>
      </c>
      <c r="F1254" t="s">
        <v>1308</v>
      </c>
      <c r="G1254" t="s">
        <v>1308</v>
      </c>
      <c r="H1254" t="s">
        <v>1308</v>
      </c>
      <c r="J1254" t="s">
        <v>1308</v>
      </c>
      <c r="K1254" t="s">
        <v>1308</v>
      </c>
      <c r="L1254" t="s">
        <v>1308</v>
      </c>
      <c r="M1254" t="s">
        <v>1308</v>
      </c>
      <c r="O1254" t="s">
        <v>1308</v>
      </c>
      <c r="P1254" t="s">
        <v>1308</v>
      </c>
      <c r="R1254" t="s">
        <v>1308</v>
      </c>
      <c r="S1254" t="s">
        <v>1308</v>
      </c>
      <c r="T1254" t="s">
        <v>1308</v>
      </c>
      <c r="U1254" t="s">
        <v>1308</v>
      </c>
      <c r="V1254" t="s">
        <v>1308</v>
      </c>
    </row>
    <row r="1255" spans="1:22">
      <c r="A1255" t="s">
        <v>887</v>
      </c>
      <c r="B1255" s="17" t="str">
        <f>VLOOKUP(A1255,'Planning Periods'!$E$2:$N$540,10,FALSE)</f>
        <v>10/15/2021 - 10/15/2029</v>
      </c>
      <c r="C1255" s="92">
        <v>2017</v>
      </c>
      <c r="D1255" s="92" t="str">
        <f t="shared" si="18"/>
        <v>Maywood 2017</v>
      </c>
      <c r="E1255" t="s">
        <v>1308</v>
      </c>
      <c r="F1255" t="s">
        <v>1308</v>
      </c>
      <c r="G1255" t="s">
        <v>1308</v>
      </c>
      <c r="H1255" t="s">
        <v>1308</v>
      </c>
      <c r="J1255" t="s">
        <v>1308</v>
      </c>
      <c r="K1255" t="s">
        <v>1308</v>
      </c>
      <c r="L1255" t="s">
        <v>1308</v>
      </c>
      <c r="M1255" t="s">
        <v>1308</v>
      </c>
      <c r="O1255" t="s">
        <v>1308</v>
      </c>
      <c r="P1255" t="s">
        <v>1308</v>
      </c>
      <c r="R1255" t="s">
        <v>1308</v>
      </c>
      <c r="S1255" t="s">
        <v>1308</v>
      </c>
      <c r="T1255" t="s">
        <v>1308</v>
      </c>
      <c r="U1255" t="s">
        <v>1308</v>
      </c>
      <c r="V1255" t="s">
        <v>1308</v>
      </c>
    </row>
    <row r="1256" spans="1:22">
      <c r="A1256" s="93" t="s">
        <v>1281</v>
      </c>
      <c r="B1256" s="17" t="str">
        <f>VLOOKUP(A1256,'Planning Periods'!$E$2:$N$540,10,FALSE)</f>
        <v>12/31/2015 - 12/31/2023</v>
      </c>
      <c r="C1256" s="92">
        <v>2013</v>
      </c>
      <c r="D1256" s="92" t="str">
        <f t="shared" si="18"/>
        <v>Mcfarland 2013</v>
      </c>
      <c r="E1256" t="s">
        <v>1308</v>
      </c>
      <c r="F1256" t="s">
        <v>1308</v>
      </c>
      <c r="G1256" t="s">
        <v>1308</v>
      </c>
      <c r="H1256" t="s">
        <v>1308</v>
      </c>
      <c r="J1256" t="s">
        <v>1308</v>
      </c>
      <c r="K1256" t="s">
        <v>1308</v>
      </c>
      <c r="L1256" t="s">
        <v>1308</v>
      </c>
      <c r="M1256" t="s">
        <v>1308</v>
      </c>
      <c r="O1256" t="s">
        <v>1308</v>
      </c>
      <c r="P1256" t="s">
        <v>1308</v>
      </c>
      <c r="R1256" t="s">
        <v>1308</v>
      </c>
      <c r="S1256" t="s">
        <v>1308</v>
      </c>
      <c r="T1256" t="s">
        <v>1308</v>
      </c>
      <c r="U1256" t="s">
        <v>1308</v>
      </c>
      <c r="V1256" t="s">
        <v>1308</v>
      </c>
    </row>
    <row r="1257" spans="1:22">
      <c r="A1257" s="93" t="s">
        <v>1281</v>
      </c>
      <c r="B1257" s="17" t="str">
        <f>VLOOKUP(A1257,'Planning Periods'!$E$2:$N$540,10,FALSE)</f>
        <v>12/31/2015 - 12/31/2023</v>
      </c>
      <c r="C1257" s="92">
        <v>2014</v>
      </c>
      <c r="D1257" s="92" t="str">
        <f t="shared" si="18"/>
        <v>Mcfarland 2014</v>
      </c>
      <c r="E1257" t="s">
        <v>1308</v>
      </c>
      <c r="F1257" t="s">
        <v>1308</v>
      </c>
      <c r="G1257" t="s">
        <v>1308</v>
      </c>
      <c r="H1257" t="s">
        <v>1308</v>
      </c>
      <c r="J1257" t="s">
        <v>1308</v>
      </c>
      <c r="K1257" t="s">
        <v>1308</v>
      </c>
      <c r="L1257" t="s">
        <v>1308</v>
      </c>
      <c r="M1257" t="s">
        <v>1308</v>
      </c>
      <c r="O1257" t="s">
        <v>1308</v>
      </c>
      <c r="P1257" t="s">
        <v>1308</v>
      </c>
      <c r="R1257" t="s">
        <v>1308</v>
      </c>
      <c r="S1257" t="s">
        <v>1308</v>
      </c>
      <c r="T1257" t="s">
        <v>1308</v>
      </c>
      <c r="U1257" t="s">
        <v>1308</v>
      </c>
      <c r="V1257" t="s">
        <v>1308</v>
      </c>
    </row>
    <row r="1258" spans="1:22">
      <c r="A1258" s="93" t="s">
        <v>1281</v>
      </c>
      <c r="B1258" s="17" t="str">
        <f>VLOOKUP(A1258,'Planning Periods'!$E$2:$N$540,10,FALSE)</f>
        <v>12/31/2015 - 12/31/2023</v>
      </c>
      <c r="C1258" s="92">
        <v>2015</v>
      </c>
      <c r="D1258" s="92" t="str">
        <f t="shared" si="18"/>
        <v>Mcfarland 2015</v>
      </c>
      <c r="E1258" s="92" t="s">
        <v>1308</v>
      </c>
      <c r="F1258" s="366" t="s">
        <v>1308</v>
      </c>
      <c r="G1258" s="92" t="s">
        <v>1308</v>
      </c>
      <c r="H1258" s="92" t="s">
        <v>1308</v>
      </c>
      <c r="I1258" s="91"/>
      <c r="J1258" s="92" t="s">
        <v>1308</v>
      </c>
      <c r="K1258" s="366" t="s">
        <v>1308</v>
      </c>
      <c r="L1258" s="92" t="s">
        <v>1308</v>
      </c>
      <c r="M1258" s="92" t="s">
        <v>1308</v>
      </c>
      <c r="N1258" s="91"/>
      <c r="O1258" s="92" t="s">
        <v>1308</v>
      </c>
      <c r="P1258" s="92" t="s">
        <v>1308</v>
      </c>
      <c r="Q1258" s="91"/>
      <c r="R1258" s="92" t="s">
        <v>1308</v>
      </c>
      <c r="S1258" s="92" t="s">
        <v>1308</v>
      </c>
      <c r="T1258" s="91" t="s">
        <v>1308</v>
      </c>
      <c r="U1258" s="92" t="s">
        <v>1308</v>
      </c>
      <c r="V1258" s="92" t="s">
        <v>1308</v>
      </c>
    </row>
    <row r="1259" spans="1:22">
      <c r="A1259" s="93" t="s">
        <v>1281</v>
      </c>
      <c r="B1259" s="17" t="str">
        <f>VLOOKUP(A1259,'Planning Periods'!$E$2:$N$540,10,FALSE)</f>
        <v>12/31/2015 - 12/31/2023</v>
      </c>
      <c r="C1259" s="92">
        <v>2016</v>
      </c>
      <c r="D1259" s="92" t="str">
        <f t="shared" si="18"/>
        <v>Mcfarland 2016</v>
      </c>
      <c r="E1259" s="92">
        <v>93</v>
      </c>
      <c r="F1259" s="366">
        <v>6</v>
      </c>
      <c r="G1259" s="92">
        <v>0</v>
      </c>
      <c r="H1259" s="92">
        <v>6</v>
      </c>
      <c r="I1259" s="91"/>
      <c r="J1259" s="92">
        <v>73</v>
      </c>
      <c r="K1259" s="366">
        <v>6</v>
      </c>
      <c r="L1259" s="92">
        <v>0</v>
      </c>
      <c r="M1259" s="92">
        <v>6</v>
      </c>
      <c r="N1259" s="91"/>
      <c r="O1259" s="92">
        <v>66</v>
      </c>
      <c r="P1259" s="92">
        <v>7</v>
      </c>
      <c r="Q1259" s="91"/>
      <c r="R1259" s="92">
        <v>79</v>
      </c>
      <c r="S1259" s="92">
        <v>0</v>
      </c>
      <c r="T1259" s="91">
        <v>6</v>
      </c>
      <c r="U1259" s="92">
        <v>311</v>
      </c>
      <c r="V1259" s="92">
        <v>19</v>
      </c>
    </row>
    <row r="1260" spans="1:22">
      <c r="A1260" s="93" t="s">
        <v>1281</v>
      </c>
      <c r="B1260" s="17" t="str">
        <f>VLOOKUP(A1260,'Planning Periods'!$E$2:$N$540,10,FALSE)</f>
        <v>12/31/2015 - 12/31/2023</v>
      </c>
      <c r="C1260" s="92">
        <v>2017</v>
      </c>
      <c r="D1260" s="92" t="str">
        <f t="shared" si="18"/>
        <v>Mcfarland 2017</v>
      </c>
      <c r="E1260" s="92">
        <v>93</v>
      </c>
      <c r="F1260" s="366">
        <v>0</v>
      </c>
      <c r="G1260" s="92">
        <v>0</v>
      </c>
      <c r="H1260" s="92">
        <v>0</v>
      </c>
      <c r="I1260" s="91"/>
      <c r="J1260" s="92">
        <v>73</v>
      </c>
      <c r="K1260" s="366">
        <v>0</v>
      </c>
      <c r="L1260" s="92">
        <v>0</v>
      </c>
      <c r="M1260" s="92">
        <v>0</v>
      </c>
      <c r="N1260" s="91"/>
      <c r="O1260" s="92">
        <v>66</v>
      </c>
      <c r="P1260" s="92">
        <v>25</v>
      </c>
      <c r="Q1260" s="91"/>
      <c r="R1260" s="92">
        <v>79</v>
      </c>
      <c r="S1260" s="92">
        <v>0</v>
      </c>
      <c r="T1260" s="91">
        <v>0</v>
      </c>
      <c r="U1260" s="92">
        <v>311</v>
      </c>
      <c r="V1260" s="92">
        <v>25</v>
      </c>
    </row>
    <row r="1261" spans="1:22">
      <c r="A1261" s="93" t="s">
        <v>842</v>
      </c>
      <c r="B1261" s="17" t="str">
        <f>VLOOKUP(A1261,'Planning Periods'!$E$2:$N$540,10,FALSE)</f>
        <v>08/15/2019 - 08/15/2027</v>
      </c>
      <c r="C1261" s="92">
        <v>2014</v>
      </c>
      <c r="D1261" s="92" t="str">
        <f t="shared" si="18"/>
        <v>Mendocino County - Unincorporated 2014</v>
      </c>
      <c r="E1261" s="92" t="s">
        <v>1308</v>
      </c>
      <c r="F1261" s="366" t="s">
        <v>1308</v>
      </c>
      <c r="G1261" s="92" t="s">
        <v>1308</v>
      </c>
      <c r="H1261" s="92" t="s">
        <v>1308</v>
      </c>
      <c r="I1261" s="91"/>
      <c r="J1261" s="92" t="s">
        <v>1308</v>
      </c>
      <c r="K1261" s="366" t="s">
        <v>1308</v>
      </c>
      <c r="L1261" s="92" t="s">
        <v>1308</v>
      </c>
      <c r="M1261" s="92" t="s">
        <v>1308</v>
      </c>
      <c r="N1261" s="91"/>
      <c r="O1261" s="92" t="s">
        <v>1308</v>
      </c>
      <c r="P1261" s="92" t="s">
        <v>1308</v>
      </c>
      <c r="Q1261" s="91"/>
      <c r="R1261" s="92" t="s">
        <v>1308</v>
      </c>
      <c r="S1261" s="92" t="s">
        <v>1308</v>
      </c>
      <c r="T1261" s="91" t="s">
        <v>1308</v>
      </c>
      <c r="U1261" s="92" t="s">
        <v>1308</v>
      </c>
      <c r="V1261" s="92" t="s">
        <v>1308</v>
      </c>
    </row>
    <row r="1262" spans="1:22">
      <c r="A1262" s="93" t="s">
        <v>842</v>
      </c>
      <c r="B1262" s="17" t="str">
        <f>VLOOKUP(A1262,'Planning Periods'!$E$2:$N$540,10,FALSE)</f>
        <v>08/15/2019 - 08/15/2027</v>
      </c>
      <c r="C1262" s="92">
        <v>2015</v>
      </c>
      <c r="D1262" s="92" t="str">
        <f t="shared" si="18"/>
        <v>Mendocino County - Unincorporated 2015</v>
      </c>
      <c r="E1262" s="92">
        <v>40</v>
      </c>
      <c r="F1262" s="366">
        <v>0</v>
      </c>
      <c r="G1262" s="92">
        <v>0</v>
      </c>
      <c r="H1262" s="92">
        <v>0</v>
      </c>
      <c r="I1262" s="91"/>
      <c r="J1262" s="92">
        <v>27</v>
      </c>
      <c r="K1262" s="366">
        <v>0</v>
      </c>
      <c r="L1262" s="92">
        <v>0</v>
      </c>
      <c r="M1262" s="92">
        <v>0</v>
      </c>
      <c r="N1262" s="91"/>
      <c r="O1262" s="92">
        <v>27</v>
      </c>
      <c r="P1262" s="92">
        <v>56</v>
      </c>
      <c r="Q1262" s="91"/>
      <c r="R1262" s="92">
        <v>74</v>
      </c>
      <c r="S1262" s="92">
        <v>52</v>
      </c>
      <c r="T1262" s="91">
        <v>0</v>
      </c>
      <c r="U1262" s="92">
        <v>168</v>
      </c>
      <c r="V1262" s="92">
        <v>108</v>
      </c>
    </row>
    <row r="1263" spans="1:22">
      <c r="A1263" s="93" t="s">
        <v>842</v>
      </c>
      <c r="B1263" s="17" t="str">
        <f>VLOOKUP(A1263,'Planning Periods'!$E$2:$N$540,10,FALSE)</f>
        <v>08/15/2019 - 08/15/2027</v>
      </c>
      <c r="C1263" s="92">
        <v>2016</v>
      </c>
      <c r="D1263" s="92" t="str">
        <f t="shared" si="18"/>
        <v>Mendocino County - Unincorporated 2016</v>
      </c>
      <c r="E1263" s="92" t="s">
        <v>1308</v>
      </c>
      <c r="F1263" s="366" t="s">
        <v>1308</v>
      </c>
      <c r="G1263" s="92" t="s">
        <v>1308</v>
      </c>
      <c r="H1263" s="92" t="s">
        <v>1308</v>
      </c>
      <c r="I1263" s="91"/>
      <c r="J1263" s="92" t="s">
        <v>1308</v>
      </c>
      <c r="K1263" s="366" t="s">
        <v>1308</v>
      </c>
      <c r="L1263" s="92" t="s">
        <v>1308</v>
      </c>
      <c r="M1263" s="92" t="s">
        <v>1308</v>
      </c>
      <c r="N1263" s="91"/>
      <c r="O1263" s="92" t="s">
        <v>1308</v>
      </c>
      <c r="P1263" s="92" t="s">
        <v>1308</v>
      </c>
      <c r="Q1263" s="91"/>
      <c r="R1263" s="92" t="s">
        <v>1308</v>
      </c>
      <c r="S1263" s="92" t="s">
        <v>1308</v>
      </c>
      <c r="T1263" s="91" t="s">
        <v>1308</v>
      </c>
      <c r="U1263" s="92" t="s">
        <v>1308</v>
      </c>
      <c r="V1263" s="92" t="s">
        <v>1308</v>
      </c>
    </row>
    <row r="1264" spans="1:22">
      <c r="A1264" s="93" t="s">
        <v>842</v>
      </c>
      <c r="B1264" s="17" t="str">
        <f>VLOOKUP(A1264,'Planning Periods'!$E$2:$N$540,10,FALSE)</f>
        <v>08/15/2019 - 08/15/2027</v>
      </c>
      <c r="C1264" s="92">
        <v>2017</v>
      </c>
      <c r="D1264" s="92" t="str">
        <f t="shared" si="18"/>
        <v>Mendocino County - Unincorporated 2017</v>
      </c>
      <c r="E1264" s="92" t="s">
        <v>1308</v>
      </c>
      <c r="F1264" s="366" t="s">
        <v>1308</v>
      </c>
      <c r="G1264" s="92" t="s">
        <v>1308</v>
      </c>
      <c r="H1264" s="92" t="s">
        <v>1308</v>
      </c>
      <c r="I1264" s="91"/>
      <c r="J1264" s="92" t="s">
        <v>1308</v>
      </c>
      <c r="K1264" s="366" t="s">
        <v>1308</v>
      </c>
      <c r="L1264" s="92" t="s">
        <v>1308</v>
      </c>
      <c r="M1264" s="92" t="s">
        <v>1308</v>
      </c>
      <c r="N1264" s="91"/>
      <c r="O1264" s="92" t="s">
        <v>1308</v>
      </c>
      <c r="P1264" s="92" t="s">
        <v>1308</v>
      </c>
      <c r="Q1264" s="91"/>
      <c r="R1264" s="92" t="s">
        <v>1308</v>
      </c>
      <c r="S1264" s="92" t="s">
        <v>1308</v>
      </c>
      <c r="T1264" s="91" t="s">
        <v>1308</v>
      </c>
      <c r="U1264" s="92" t="s">
        <v>1308</v>
      </c>
      <c r="V1264" s="92" t="s">
        <v>1308</v>
      </c>
    </row>
    <row r="1265" spans="1:22">
      <c r="A1265" t="s">
        <v>1235</v>
      </c>
      <c r="B1265" s="17" t="str">
        <f>VLOOKUP(A1265,'Planning Periods'!$E$2:$N$540,10,FALSE)</f>
        <v>12/31/2015 - 12/31/2023</v>
      </c>
      <c r="C1265" s="92">
        <v>2013</v>
      </c>
      <c r="D1265" s="92" t="str">
        <f t="shared" si="18"/>
        <v>Mendota 2013</v>
      </c>
      <c r="E1265" s="92" t="s">
        <v>1308</v>
      </c>
      <c r="F1265" s="366" t="s">
        <v>1308</v>
      </c>
      <c r="G1265" s="92" t="s">
        <v>1308</v>
      </c>
      <c r="H1265" s="92" t="s">
        <v>1308</v>
      </c>
      <c r="I1265" s="91"/>
      <c r="J1265" s="92" t="s">
        <v>1308</v>
      </c>
      <c r="K1265" s="366" t="s">
        <v>1308</v>
      </c>
      <c r="L1265" s="92" t="s">
        <v>1308</v>
      </c>
      <c r="M1265" s="92" t="s">
        <v>1308</v>
      </c>
      <c r="N1265" s="91"/>
      <c r="O1265" s="92" t="s">
        <v>1308</v>
      </c>
      <c r="P1265" s="92" t="s">
        <v>1308</v>
      </c>
      <c r="Q1265" s="91"/>
      <c r="R1265" s="92" t="s">
        <v>1308</v>
      </c>
      <c r="S1265" s="92" t="s">
        <v>1308</v>
      </c>
      <c r="T1265" s="91" t="s">
        <v>1308</v>
      </c>
      <c r="U1265" s="92" t="s">
        <v>1308</v>
      </c>
      <c r="V1265" s="92" t="s">
        <v>1308</v>
      </c>
    </row>
    <row r="1266" spans="1:22">
      <c r="A1266" t="s">
        <v>1235</v>
      </c>
      <c r="B1266" s="17" t="str">
        <f>VLOOKUP(A1266,'Planning Periods'!$E$2:$N$540,10,FALSE)</f>
        <v>12/31/2015 - 12/31/2023</v>
      </c>
      <c r="C1266" s="92">
        <v>2014</v>
      </c>
      <c r="D1266" s="92" t="str">
        <f t="shared" si="18"/>
        <v>Mendota 2014</v>
      </c>
      <c r="E1266" s="366" t="s">
        <v>1308</v>
      </c>
      <c r="F1266" s="366" t="s">
        <v>1308</v>
      </c>
      <c r="G1266" s="366" t="s">
        <v>1308</v>
      </c>
      <c r="H1266" s="366" t="s">
        <v>1308</v>
      </c>
      <c r="I1266" s="366">
        <v>0</v>
      </c>
      <c r="J1266" s="366" t="s">
        <v>1308</v>
      </c>
      <c r="K1266" s="366" t="s">
        <v>1308</v>
      </c>
      <c r="L1266" s="366" t="s">
        <v>1308</v>
      </c>
      <c r="M1266" s="366" t="s">
        <v>1308</v>
      </c>
      <c r="N1266" s="366">
        <v>0</v>
      </c>
      <c r="O1266" s="366" t="s">
        <v>1308</v>
      </c>
      <c r="P1266" s="366" t="s">
        <v>1308</v>
      </c>
      <c r="Q1266" s="366"/>
      <c r="R1266" s="366" t="s">
        <v>1308</v>
      </c>
      <c r="S1266" s="366" t="s">
        <v>1308</v>
      </c>
      <c r="T1266" s="366" t="s">
        <v>1308</v>
      </c>
      <c r="U1266" s="366" t="s">
        <v>1308</v>
      </c>
      <c r="V1266" s="366" t="s">
        <v>1308</v>
      </c>
    </row>
    <row r="1267" spans="1:22">
      <c r="A1267" t="s">
        <v>1235</v>
      </c>
      <c r="B1267" s="17" t="str">
        <f>VLOOKUP(A1267,'Planning Periods'!$E$2:$N$540,10,FALSE)</f>
        <v>12/31/2015 - 12/31/2023</v>
      </c>
      <c r="C1267" s="92">
        <v>2015</v>
      </c>
      <c r="D1267" s="92" t="str">
        <f t="shared" si="18"/>
        <v>Mendota 2015</v>
      </c>
      <c r="E1267" t="s">
        <v>1308</v>
      </c>
      <c r="F1267" t="s">
        <v>1308</v>
      </c>
      <c r="G1267" t="s">
        <v>1308</v>
      </c>
      <c r="H1267" t="s">
        <v>1308</v>
      </c>
      <c r="J1267" t="s">
        <v>1308</v>
      </c>
      <c r="K1267" t="s">
        <v>1308</v>
      </c>
      <c r="L1267" t="s">
        <v>1308</v>
      </c>
      <c r="M1267" t="s">
        <v>1308</v>
      </c>
      <c r="O1267" t="s">
        <v>1308</v>
      </c>
      <c r="P1267" t="s">
        <v>1308</v>
      </c>
      <c r="R1267" t="s">
        <v>1308</v>
      </c>
      <c r="S1267" t="s">
        <v>1308</v>
      </c>
      <c r="T1267" t="s">
        <v>1308</v>
      </c>
      <c r="U1267" t="s">
        <v>1308</v>
      </c>
      <c r="V1267" t="s">
        <v>1308</v>
      </c>
    </row>
    <row r="1268" spans="1:22">
      <c r="A1268" t="s">
        <v>1235</v>
      </c>
      <c r="B1268" s="17" t="str">
        <f>VLOOKUP(A1268,'Planning Periods'!$E$2:$N$540,10,FALSE)</f>
        <v>12/31/2015 - 12/31/2023</v>
      </c>
      <c r="C1268" s="92">
        <v>2016</v>
      </c>
      <c r="D1268" s="92" t="str">
        <f t="shared" si="18"/>
        <v>Mendota 2016</v>
      </c>
      <c r="E1268" t="s">
        <v>1308</v>
      </c>
      <c r="F1268" t="s">
        <v>1308</v>
      </c>
      <c r="G1268" t="s">
        <v>1308</v>
      </c>
      <c r="H1268" t="s">
        <v>1308</v>
      </c>
      <c r="J1268" t="s">
        <v>1308</v>
      </c>
      <c r="K1268" t="s">
        <v>1308</v>
      </c>
      <c r="L1268" t="s">
        <v>1308</v>
      </c>
      <c r="M1268" t="s">
        <v>1308</v>
      </c>
      <c r="O1268" t="s">
        <v>1308</v>
      </c>
      <c r="P1268" t="s">
        <v>1308</v>
      </c>
      <c r="R1268" t="s">
        <v>1308</v>
      </c>
      <c r="S1268" t="s">
        <v>1308</v>
      </c>
      <c r="T1268" t="s">
        <v>1308</v>
      </c>
      <c r="U1268" t="s">
        <v>1308</v>
      </c>
      <c r="V1268" t="s">
        <v>1308</v>
      </c>
    </row>
    <row r="1269" spans="1:22">
      <c r="A1269" t="s">
        <v>1235</v>
      </c>
      <c r="B1269" s="17" t="str">
        <f>VLOOKUP(A1269,'Planning Periods'!$E$2:$N$540,10,FALSE)</f>
        <v>12/31/2015 - 12/31/2023</v>
      </c>
      <c r="C1269" s="92">
        <v>2017</v>
      </c>
      <c r="D1269" s="92" t="str">
        <f t="shared" si="18"/>
        <v>Mendota 2017</v>
      </c>
      <c r="E1269" t="s">
        <v>1308</v>
      </c>
      <c r="F1269" t="s">
        <v>1308</v>
      </c>
      <c r="G1269" t="s">
        <v>1308</v>
      </c>
      <c r="H1269" t="s">
        <v>1308</v>
      </c>
      <c r="J1269" t="s">
        <v>1308</v>
      </c>
      <c r="K1269" t="s">
        <v>1308</v>
      </c>
      <c r="L1269" t="s">
        <v>1308</v>
      </c>
      <c r="M1269" t="s">
        <v>1308</v>
      </c>
      <c r="O1269" t="s">
        <v>1308</v>
      </c>
      <c r="P1269" t="s">
        <v>1308</v>
      </c>
      <c r="R1269" t="s">
        <v>1308</v>
      </c>
      <c r="S1269" t="s">
        <v>1308</v>
      </c>
      <c r="T1269" t="s">
        <v>1308</v>
      </c>
      <c r="U1269" t="s">
        <v>1308</v>
      </c>
      <c r="V1269" t="s">
        <v>1308</v>
      </c>
    </row>
    <row r="1270" spans="1:22">
      <c r="A1270" s="93" t="s">
        <v>881</v>
      </c>
      <c r="B1270" s="17"/>
      <c r="C1270" s="92">
        <v>2013</v>
      </c>
      <c r="D1270" s="92" t="str">
        <f t="shared" si="18"/>
        <v>Menifee 2013</v>
      </c>
      <c r="E1270" t="s">
        <v>1308</v>
      </c>
      <c r="F1270" t="s">
        <v>1308</v>
      </c>
      <c r="G1270" t="s">
        <v>1308</v>
      </c>
      <c r="H1270" t="s">
        <v>1308</v>
      </c>
      <c r="J1270" t="s">
        <v>1308</v>
      </c>
      <c r="K1270" t="s">
        <v>1308</v>
      </c>
      <c r="L1270" t="s">
        <v>1308</v>
      </c>
      <c r="M1270" t="s">
        <v>1308</v>
      </c>
      <c r="O1270" t="s">
        <v>1308</v>
      </c>
      <c r="P1270" t="s">
        <v>1308</v>
      </c>
      <c r="R1270" t="s">
        <v>1308</v>
      </c>
      <c r="S1270" t="s">
        <v>1308</v>
      </c>
      <c r="T1270" t="s">
        <v>1308</v>
      </c>
      <c r="U1270" t="s">
        <v>1308</v>
      </c>
      <c r="V1270" t="s">
        <v>1308</v>
      </c>
    </row>
    <row r="1271" spans="1:22">
      <c r="A1271" s="93" t="s">
        <v>881</v>
      </c>
      <c r="B1271" s="17" t="str">
        <f>VLOOKUP(A1271,'Planning Periods'!$E$2:$N$540,10,FALSE)</f>
        <v>10/15/2021 - 10/15/2029</v>
      </c>
      <c r="C1271" s="92">
        <v>2014</v>
      </c>
      <c r="D1271" s="92" t="str">
        <f t="shared" si="18"/>
        <v>Menifee 2014</v>
      </c>
      <c r="E1271" s="92">
        <v>1488</v>
      </c>
      <c r="F1271" s="366">
        <v>1</v>
      </c>
      <c r="G1271" s="92">
        <v>0</v>
      </c>
      <c r="H1271" s="92">
        <v>1</v>
      </c>
      <c r="I1271" s="91"/>
      <c r="J1271" s="92">
        <v>1007</v>
      </c>
      <c r="K1271" s="366">
        <v>1</v>
      </c>
      <c r="L1271" s="92">
        <v>0</v>
      </c>
      <c r="M1271" s="92">
        <v>1</v>
      </c>
      <c r="N1271" s="91"/>
      <c r="O1271" s="92">
        <v>1140</v>
      </c>
      <c r="P1271" s="92">
        <v>158</v>
      </c>
      <c r="Q1271" s="91"/>
      <c r="R1271" s="92">
        <v>2610</v>
      </c>
      <c r="S1271" s="92">
        <v>181</v>
      </c>
      <c r="T1271" s="91">
        <v>1</v>
      </c>
      <c r="U1271" s="92">
        <v>6245</v>
      </c>
      <c r="V1271" s="92">
        <v>341</v>
      </c>
    </row>
    <row r="1272" spans="1:22">
      <c r="A1272" s="93" t="s">
        <v>881</v>
      </c>
      <c r="B1272" s="17" t="str">
        <f>VLOOKUP(A1272,'Planning Periods'!$E$2:$N$540,10,FALSE)</f>
        <v>10/15/2021 - 10/15/2029</v>
      </c>
      <c r="C1272" s="92">
        <v>2015</v>
      </c>
      <c r="D1272" s="92" t="str">
        <f t="shared" si="18"/>
        <v>Menifee 2015</v>
      </c>
      <c r="E1272" s="92">
        <v>1488</v>
      </c>
      <c r="F1272" s="366">
        <v>4</v>
      </c>
      <c r="G1272" s="92">
        <v>0</v>
      </c>
      <c r="H1272" s="92">
        <v>4</v>
      </c>
      <c r="I1272" s="91"/>
      <c r="J1272" s="92">
        <v>1007</v>
      </c>
      <c r="K1272" s="366">
        <v>0</v>
      </c>
      <c r="L1272" s="92">
        <v>0</v>
      </c>
      <c r="M1272" s="92">
        <v>0</v>
      </c>
      <c r="N1272" s="91"/>
      <c r="O1272" s="92">
        <v>1140</v>
      </c>
      <c r="P1272" s="92">
        <v>193</v>
      </c>
      <c r="Q1272" s="91"/>
      <c r="R1272" s="92">
        <v>2610</v>
      </c>
      <c r="S1272" s="92">
        <v>215</v>
      </c>
      <c r="T1272" s="91">
        <v>0</v>
      </c>
      <c r="U1272" s="92">
        <v>6245</v>
      </c>
      <c r="V1272" s="92">
        <v>412</v>
      </c>
    </row>
    <row r="1273" spans="1:22">
      <c r="A1273" s="93" t="s">
        <v>881</v>
      </c>
      <c r="B1273" s="17" t="str">
        <f>VLOOKUP(A1273,'Planning Periods'!$E$2:$N$540,10,FALSE)</f>
        <v>10/15/2021 - 10/15/2029</v>
      </c>
      <c r="C1273" s="92">
        <v>2016</v>
      </c>
      <c r="D1273" s="92" t="str">
        <f t="shared" si="18"/>
        <v>Menifee 2016</v>
      </c>
      <c r="E1273" s="92">
        <v>1488</v>
      </c>
      <c r="F1273" s="366">
        <v>3</v>
      </c>
      <c r="G1273" s="92">
        <v>0</v>
      </c>
      <c r="H1273" s="92">
        <v>3</v>
      </c>
      <c r="I1273" s="91"/>
      <c r="J1273" s="92">
        <v>1007</v>
      </c>
      <c r="K1273" s="366">
        <v>2</v>
      </c>
      <c r="L1273" s="92">
        <v>0</v>
      </c>
      <c r="M1273" s="92">
        <v>2</v>
      </c>
      <c r="N1273" s="91"/>
      <c r="O1273" s="92">
        <v>1140</v>
      </c>
      <c r="P1273" s="92">
        <v>184</v>
      </c>
      <c r="Q1273" s="91"/>
      <c r="R1273" s="92">
        <v>2610</v>
      </c>
      <c r="S1273" s="92">
        <v>349</v>
      </c>
      <c r="T1273" s="91">
        <v>2</v>
      </c>
      <c r="U1273" s="92">
        <v>6245</v>
      </c>
      <c r="V1273" s="92">
        <v>538</v>
      </c>
    </row>
    <row r="1274" spans="1:22">
      <c r="A1274" s="93" t="s">
        <v>881</v>
      </c>
      <c r="B1274" s="17" t="str">
        <f>VLOOKUP(A1274,'Planning Periods'!$E$2:$N$540,10,FALSE)</f>
        <v>10/15/2021 - 10/15/2029</v>
      </c>
      <c r="C1274" s="92">
        <v>2017</v>
      </c>
      <c r="D1274" s="92" t="str">
        <f t="shared" si="18"/>
        <v>Menifee 2017</v>
      </c>
      <c r="E1274" s="92">
        <v>1488</v>
      </c>
      <c r="F1274" s="366">
        <v>3</v>
      </c>
      <c r="G1274" s="92">
        <v>0</v>
      </c>
      <c r="H1274" s="92">
        <v>3</v>
      </c>
      <c r="I1274" s="91"/>
      <c r="J1274" s="92">
        <v>1007</v>
      </c>
      <c r="K1274" s="366">
        <v>9</v>
      </c>
      <c r="L1274" s="92">
        <v>0</v>
      </c>
      <c r="M1274" s="92">
        <v>9</v>
      </c>
      <c r="N1274" s="91"/>
      <c r="O1274" s="92">
        <v>1140</v>
      </c>
      <c r="P1274" s="92">
        <v>168</v>
      </c>
      <c r="Q1274" s="91"/>
      <c r="R1274" s="92">
        <v>2610</v>
      </c>
      <c r="S1274" s="92">
        <v>514</v>
      </c>
      <c r="T1274" s="91">
        <v>9</v>
      </c>
      <c r="U1274" s="92">
        <v>6245</v>
      </c>
      <c r="V1274" s="92">
        <v>694</v>
      </c>
    </row>
    <row r="1275" spans="1:22">
      <c r="A1275" s="93" t="s">
        <v>1240</v>
      </c>
      <c r="B1275" s="17" t="str">
        <f>VLOOKUP(A1275,'Planning Periods'!$E$2:$N$540,10,FALSE)</f>
        <v>01/31/2023 - 01/31/2031</v>
      </c>
      <c r="C1275" s="92">
        <v>2014</v>
      </c>
      <c r="D1275" s="92" t="str">
        <f t="shared" si="18"/>
        <v>Menlo Park 2014</v>
      </c>
      <c r="E1275" s="92" t="s">
        <v>1308</v>
      </c>
      <c r="F1275" s="366" t="s">
        <v>1308</v>
      </c>
      <c r="G1275" s="92" t="s">
        <v>1308</v>
      </c>
      <c r="H1275" s="92" t="s">
        <v>1308</v>
      </c>
      <c r="I1275" s="91"/>
      <c r="J1275" s="92" t="s">
        <v>1308</v>
      </c>
      <c r="K1275" s="366" t="s">
        <v>1308</v>
      </c>
      <c r="L1275" s="92" t="s">
        <v>1308</v>
      </c>
      <c r="M1275" s="92" t="s">
        <v>1308</v>
      </c>
      <c r="N1275" s="91"/>
      <c r="O1275" s="92" t="s">
        <v>1308</v>
      </c>
      <c r="P1275" s="92" t="s">
        <v>1308</v>
      </c>
      <c r="Q1275" s="91"/>
      <c r="R1275" s="92" t="s">
        <v>1308</v>
      </c>
      <c r="S1275" s="92" t="s">
        <v>1308</v>
      </c>
      <c r="T1275" s="91" t="s">
        <v>1308</v>
      </c>
      <c r="U1275" s="92" t="s">
        <v>1308</v>
      </c>
      <c r="V1275" s="92" t="s">
        <v>1308</v>
      </c>
    </row>
    <row r="1276" spans="1:22">
      <c r="A1276" s="93" t="s">
        <v>1240</v>
      </c>
      <c r="B1276" s="17" t="str">
        <f>VLOOKUP(A1276,'Planning Periods'!$E$2:$N$540,10,FALSE)</f>
        <v>01/31/2023 - 01/31/2031</v>
      </c>
      <c r="C1276" s="92">
        <v>2015</v>
      </c>
      <c r="D1276" s="92" t="str">
        <f t="shared" si="18"/>
        <v>Menlo Park 2015</v>
      </c>
      <c r="E1276" s="92">
        <v>233</v>
      </c>
      <c r="F1276" s="366">
        <v>85</v>
      </c>
      <c r="G1276" s="92">
        <v>84</v>
      </c>
      <c r="H1276" s="92">
        <v>1</v>
      </c>
      <c r="I1276" s="91"/>
      <c r="J1276" s="92">
        <v>129</v>
      </c>
      <c r="K1276" s="366">
        <v>22</v>
      </c>
      <c r="L1276" s="92">
        <v>20</v>
      </c>
      <c r="M1276" s="92">
        <v>2</v>
      </c>
      <c r="N1276" s="91"/>
      <c r="O1276" s="92">
        <v>143</v>
      </c>
      <c r="P1276" s="92">
        <v>0</v>
      </c>
      <c r="Q1276" s="91"/>
      <c r="R1276" s="92">
        <v>150</v>
      </c>
      <c r="S1276" s="92">
        <v>712</v>
      </c>
      <c r="T1276" s="91">
        <v>2</v>
      </c>
      <c r="U1276" s="92">
        <v>655</v>
      </c>
      <c r="V1276" s="92">
        <v>819</v>
      </c>
    </row>
    <row r="1277" spans="1:22">
      <c r="A1277" s="93" t="s">
        <v>1240</v>
      </c>
      <c r="B1277" s="17" t="str">
        <f>VLOOKUP(A1277,'Planning Periods'!$E$2:$N$540,10,FALSE)</f>
        <v>01/31/2023 - 01/31/2031</v>
      </c>
      <c r="C1277" s="92">
        <v>2016</v>
      </c>
      <c r="D1277" s="92" t="str">
        <f t="shared" si="18"/>
        <v>Menlo Park 2016</v>
      </c>
      <c r="E1277" s="92">
        <v>233</v>
      </c>
      <c r="F1277" s="366">
        <v>45</v>
      </c>
      <c r="G1277" s="92">
        <v>42</v>
      </c>
      <c r="H1277" s="92">
        <v>3</v>
      </c>
      <c r="I1277" s="91"/>
      <c r="J1277" s="92">
        <v>129</v>
      </c>
      <c r="K1277" s="366">
        <v>4</v>
      </c>
      <c r="L1277" s="92">
        <v>0</v>
      </c>
      <c r="M1277" s="92">
        <v>4</v>
      </c>
      <c r="N1277" s="91"/>
      <c r="O1277" s="92">
        <v>143</v>
      </c>
      <c r="P1277" s="92">
        <v>0</v>
      </c>
      <c r="Q1277" s="91"/>
      <c r="R1277" s="92">
        <v>150</v>
      </c>
      <c r="S1277" s="92">
        <v>17</v>
      </c>
      <c r="T1277" s="91">
        <v>4</v>
      </c>
      <c r="U1277" s="92">
        <v>655</v>
      </c>
      <c r="V1277" s="92">
        <v>66</v>
      </c>
    </row>
    <row r="1278" spans="1:22">
      <c r="A1278" s="93" t="s">
        <v>1240</v>
      </c>
      <c r="B1278" s="17" t="str">
        <f>VLOOKUP(A1278,'Planning Periods'!$E$2:$N$540,10,FALSE)</f>
        <v>01/31/2023 - 01/31/2031</v>
      </c>
      <c r="C1278" s="92">
        <v>2017</v>
      </c>
      <c r="D1278" s="92" t="str">
        <f t="shared" si="18"/>
        <v>Menlo Park 2017</v>
      </c>
      <c r="E1278" s="92">
        <v>233</v>
      </c>
      <c r="F1278" s="366">
        <v>8</v>
      </c>
      <c r="G1278" s="92">
        <v>0</v>
      </c>
      <c r="H1278" s="92">
        <v>8</v>
      </c>
      <c r="I1278" s="91"/>
      <c r="J1278" s="92">
        <v>129</v>
      </c>
      <c r="K1278" s="366">
        <v>6</v>
      </c>
      <c r="L1278" s="92">
        <v>2</v>
      </c>
      <c r="M1278" s="92">
        <v>4</v>
      </c>
      <c r="N1278" s="91"/>
      <c r="O1278" s="92">
        <v>143</v>
      </c>
      <c r="P1278" s="92">
        <v>1</v>
      </c>
      <c r="Q1278" s="91"/>
      <c r="R1278" s="92">
        <v>150</v>
      </c>
      <c r="S1278" s="92">
        <v>20</v>
      </c>
      <c r="T1278" s="91">
        <v>4</v>
      </c>
      <c r="U1278" s="92">
        <v>655</v>
      </c>
      <c r="V1278" s="92">
        <v>35</v>
      </c>
    </row>
    <row r="1279" spans="1:22">
      <c r="A1279" s="93" t="s">
        <v>1241</v>
      </c>
      <c r="B1279" s="17" t="str">
        <f>VLOOKUP(A1279,'Planning Periods'!$E$2:$N$540,10,FALSE)</f>
        <v>03/31/2016 - 03/31/2024</v>
      </c>
      <c r="C1279" s="92">
        <v>2014</v>
      </c>
      <c r="D1279" s="92" t="str">
        <f t="shared" si="18"/>
        <v>Merced 2014</v>
      </c>
      <c r="E1279" s="92" t="s">
        <v>1308</v>
      </c>
      <c r="F1279" s="366" t="s">
        <v>1308</v>
      </c>
      <c r="G1279" s="92" t="s">
        <v>1308</v>
      </c>
      <c r="H1279" s="92" t="s">
        <v>1308</v>
      </c>
      <c r="I1279" s="91"/>
      <c r="J1279" s="92" t="s">
        <v>1308</v>
      </c>
      <c r="K1279" s="366" t="s">
        <v>1308</v>
      </c>
      <c r="L1279" s="92" t="s">
        <v>1308</v>
      </c>
      <c r="M1279" s="92" t="s">
        <v>1308</v>
      </c>
      <c r="N1279" s="91"/>
      <c r="O1279" s="92" t="s">
        <v>1308</v>
      </c>
      <c r="P1279" s="92" t="s">
        <v>1308</v>
      </c>
      <c r="Q1279" s="91"/>
      <c r="R1279" s="92" t="s">
        <v>1308</v>
      </c>
      <c r="S1279" s="92" t="s">
        <v>1308</v>
      </c>
      <c r="T1279" s="91" t="s">
        <v>1308</v>
      </c>
      <c r="U1279" s="92" t="s">
        <v>1308</v>
      </c>
      <c r="V1279" s="92" t="s">
        <v>1308</v>
      </c>
    </row>
    <row r="1280" spans="1:22">
      <c r="A1280" s="93" t="s">
        <v>1241</v>
      </c>
      <c r="B1280" s="17" t="str">
        <f>VLOOKUP(A1280,'Planning Periods'!$E$2:$N$540,10,FALSE)</f>
        <v>03/31/2016 - 03/31/2024</v>
      </c>
      <c r="C1280" s="92">
        <v>2015</v>
      </c>
      <c r="D1280" s="92" t="str">
        <f t="shared" si="18"/>
        <v>Merced 2015</v>
      </c>
      <c r="E1280" s="92" t="s">
        <v>1308</v>
      </c>
      <c r="F1280" s="366" t="s">
        <v>1308</v>
      </c>
      <c r="G1280" s="92" t="s">
        <v>1308</v>
      </c>
      <c r="H1280" s="92" t="s">
        <v>1308</v>
      </c>
      <c r="I1280" s="91"/>
      <c r="J1280" s="92" t="s">
        <v>1308</v>
      </c>
      <c r="K1280" s="366" t="s">
        <v>1308</v>
      </c>
      <c r="L1280" s="92" t="s">
        <v>1308</v>
      </c>
      <c r="M1280" s="92" t="s">
        <v>1308</v>
      </c>
      <c r="N1280" s="91"/>
      <c r="O1280" s="92" t="s">
        <v>1308</v>
      </c>
      <c r="P1280" s="92" t="s">
        <v>1308</v>
      </c>
      <c r="Q1280" s="91"/>
      <c r="R1280" s="92" t="s">
        <v>1308</v>
      </c>
      <c r="S1280" s="92" t="s">
        <v>1308</v>
      </c>
      <c r="T1280" s="91" t="s">
        <v>1308</v>
      </c>
      <c r="U1280" s="92" t="s">
        <v>1308</v>
      </c>
      <c r="V1280" s="92" t="s">
        <v>1308</v>
      </c>
    </row>
    <row r="1281" spans="1:22">
      <c r="A1281" s="93" t="s">
        <v>1241</v>
      </c>
      <c r="B1281" s="17" t="str">
        <f>VLOOKUP(A1281,'Planning Periods'!$E$2:$N$540,10,FALSE)</f>
        <v>03/31/2016 - 03/31/2024</v>
      </c>
      <c r="C1281" s="92">
        <v>2016</v>
      </c>
      <c r="D1281" s="92" t="str">
        <f t="shared" si="18"/>
        <v>Merced 2016</v>
      </c>
      <c r="E1281" s="92" t="s">
        <v>1308</v>
      </c>
      <c r="F1281" s="366" t="s">
        <v>1308</v>
      </c>
      <c r="G1281" s="92" t="s">
        <v>1308</v>
      </c>
      <c r="H1281" s="92" t="s">
        <v>1308</v>
      </c>
      <c r="I1281" s="91"/>
      <c r="J1281" s="92" t="s">
        <v>1308</v>
      </c>
      <c r="K1281" s="366" t="s">
        <v>1308</v>
      </c>
      <c r="L1281" s="92" t="s">
        <v>1308</v>
      </c>
      <c r="M1281" s="92" t="s">
        <v>1308</v>
      </c>
      <c r="N1281" s="91"/>
      <c r="O1281" s="92" t="s">
        <v>1308</v>
      </c>
      <c r="P1281" s="92" t="s">
        <v>1308</v>
      </c>
      <c r="Q1281" s="91"/>
      <c r="R1281" s="92" t="s">
        <v>1308</v>
      </c>
      <c r="S1281" s="92" t="s">
        <v>1308</v>
      </c>
      <c r="T1281" s="91" t="s">
        <v>1308</v>
      </c>
      <c r="U1281" s="92" t="s">
        <v>1308</v>
      </c>
      <c r="V1281" s="92" t="s">
        <v>1308</v>
      </c>
    </row>
    <row r="1282" spans="1:22">
      <c r="A1282" s="93" t="s">
        <v>1241</v>
      </c>
      <c r="B1282" s="17" t="str">
        <f>VLOOKUP(A1282,'Planning Periods'!$E$2:$N$540,10,FALSE)</f>
        <v>03/31/2016 - 03/31/2024</v>
      </c>
      <c r="C1282" s="92">
        <v>2017</v>
      </c>
      <c r="D1282" s="92" t="str">
        <f t="shared" si="18"/>
        <v>Merced 2017</v>
      </c>
      <c r="E1282" s="92">
        <v>1085</v>
      </c>
      <c r="F1282" s="366">
        <v>0</v>
      </c>
      <c r="G1282" s="92">
        <v>0</v>
      </c>
      <c r="H1282" s="92">
        <v>0</v>
      </c>
      <c r="I1282" s="91"/>
      <c r="J1282" s="92">
        <v>775</v>
      </c>
      <c r="K1282" s="366">
        <v>0</v>
      </c>
      <c r="L1282" s="92">
        <v>0</v>
      </c>
      <c r="M1282" s="92">
        <v>0</v>
      </c>
      <c r="N1282" s="91"/>
      <c r="O1282" s="92">
        <v>711</v>
      </c>
      <c r="P1282" s="92">
        <v>145</v>
      </c>
      <c r="Q1282" s="91"/>
      <c r="R1282" s="92">
        <v>1885</v>
      </c>
      <c r="S1282" s="92">
        <v>82</v>
      </c>
      <c r="T1282" s="91">
        <v>0</v>
      </c>
      <c r="U1282" s="92">
        <v>4456</v>
      </c>
      <c r="V1282" s="92">
        <v>227</v>
      </c>
    </row>
    <row r="1283" spans="1:22">
      <c r="A1283" s="93" t="s">
        <v>1239</v>
      </c>
      <c r="B1283" s="17" t="str">
        <f>VLOOKUP(A1283,'Planning Periods'!$E$2:$N$540,10,FALSE)</f>
        <v>03/31/2016 - 03/31/2024</v>
      </c>
      <c r="C1283" s="92">
        <v>2014</v>
      </c>
      <c r="D1283" s="92" t="str">
        <f t="shared" si="18"/>
        <v>Merced County - Unincorporated 2014</v>
      </c>
      <c r="E1283" s="92" t="s">
        <v>1308</v>
      </c>
      <c r="F1283" s="366" t="s">
        <v>1308</v>
      </c>
      <c r="G1283" s="92" t="s">
        <v>1308</v>
      </c>
      <c r="H1283" s="92" t="s">
        <v>1308</v>
      </c>
      <c r="I1283" s="91"/>
      <c r="J1283" s="92" t="s">
        <v>1308</v>
      </c>
      <c r="K1283" s="366" t="s">
        <v>1308</v>
      </c>
      <c r="L1283" s="92" t="s">
        <v>1308</v>
      </c>
      <c r="M1283" s="92" t="s">
        <v>1308</v>
      </c>
      <c r="N1283" s="91"/>
      <c r="O1283" s="92" t="s">
        <v>1308</v>
      </c>
      <c r="P1283" s="92" t="s">
        <v>1308</v>
      </c>
      <c r="Q1283" s="91"/>
      <c r="R1283" s="92" t="s">
        <v>1308</v>
      </c>
      <c r="S1283" s="92" t="s">
        <v>1308</v>
      </c>
      <c r="T1283" s="91" t="s">
        <v>1308</v>
      </c>
      <c r="U1283" s="92" t="s">
        <v>1308</v>
      </c>
      <c r="V1283" s="92" t="s">
        <v>1308</v>
      </c>
    </row>
    <row r="1284" spans="1:22">
      <c r="A1284" s="93" t="s">
        <v>1239</v>
      </c>
      <c r="B1284" s="17" t="str">
        <f>VLOOKUP(A1284,'Planning Periods'!$E$2:$N$540,10,FALSE)</f>
        <v>03/31/2016 - 03/31/2024</v>
      </c>
      <c r="C1284" s="92">
        <v>2015</v>
      </c>
      <c r="D1284" s="92" t="str">
        <f t="shared" si="18"/>
        <v>Merced County - Unincorporated 2015</v>
      </c>
      <c r="E1284" s="92" t="s">
        <v>1308</v>
      </c>
      <c r="F1284" s="366" t="s">
        <v>1308</v>
      </c>
      <c r="G1284" s="92" t="s">
        <v>1308</v>
      </c>
      <c r="H1284" s="92" t="s">
        <v>1308</v>
      </c>
      <c r="I1284" s="91"/>
      <c r="J1284" s="92" t="s">
        <v>1308</v>
      </c>
      <c r="K1284" s="366" t="s">
        <v>1308</v>
      </c>
      <c r="L1284" s="92" t="s">
        <v>1308</v>
      </c>
      <c r="M1284" s="92" t="s">
        <v>1308</v>
      </c>
      <c r="N1284" s="91"/>
      <c r="O1284" s="92" t="s">
        <v>1308</v>
      </c>
      <c r="P1284" s="92" t="s">
        <v>1308</v>
      </c>
      <c r="Q1284" s="91"/>
      <c r="R1284" s="92" t="s">
        <v>1308</v>
      </c>
      <c r="S1284" s="92" t="s">
        <v>1308</v>
      </c>
      <c r="T1284" s="91" t="s">
        <v>1308</v>
      </c>
      <c r="U1284" s="92" t="s">
        <v>1308</v>
      </c>
      <c r="V1284" s="92" t="s">
        <v>1308</v>
      </c>
    </row>
    <row r="1285" spans="1:22">
      <c r="A1285" s="93" t="s">
        <v>1239</v>
      </c>
      <c r="B1285" s="17" t="str">
        <f>VLOOKUP(A1285,'Planning Periods'!$E$2:$N$540,10,FALSE)</f>
        <v>03/31/2016 - 03/31/2024</v>
      </c>
      <c r="C1285" s="92">
        <v>2016</v>
      </c>
      <c r="D1285" s="92" t="str">
        <f t="shared" si="18"/>
        <v>Merced County - Unincorporated 2016</v>
      </c>
      <c r="E1285" s="92">
        <v>1085</v>
      </c>
      <c r="F1285" s="366">
        <v>0</v>
      </c>
      <c r="G1285" s="92">
        <v>0</v>
      </c>
      <c r="H1285" s="92">
        <v>0</v>
      </c>
      <c r="I1285" s="91"/>
      <c r="J1285" s="92">
        <v>775</v>
      </c>
      <c r="K1285" s="366">
        <v>0</v>
      </c>
      <c r="L1285" s="92">
        <v>0</v>
      </c>
      <c r="M1285" s="92">
        <v>0</v>
      </c>
      <c r="N1285" s="91"/>
      <c r="O1285" s="92">
        <v>711</v>
      </c>
      <c r="P1285" s="92">
        <v>37</v>
      </c>
      <c r="Q1285" s="91"/>
      <c r="R1285" s="92">
        <v>1885</v>
      </c>
      <c r="S1285" s="92">
        <v>137</v>
      </c>
      <c r="T1285" s="91">
        <v>0</v>
      </c>
      <c r="U1285" s="92">
        <v>4456</v>
      </c>
      <c r="V1285" s="92">
        <v>174</v>
      </c>
    </row>
    <row r="1286" spans="1:22">
      <c r="A1286" s="93" t="s">
        <v>1239</v>
      </c>
      <c r="B1286" s="17" t="str">
        <f>VLOOKUP(A1286,'Planning Periods'!$E$2:$N$540,10,FALSE)</f>
        <v>03/31/2016 - 03/31/2024</v>
      </c>
      <c r="C1286" s="92">
        <v>2017</v>
      </c>
      <c r="D1286" s="92" t="str">
        <f t="shared" si="18"/>
        <v>Merced County - Unincorporated 2017</v>
      </c>
      <c r="E1286" s="92">
        <v>1085</v>
      </c>
      <c r="F1286" s="366">
        <v>0</v>
      </c>
      <c r="G1286" s="92">
        <v>0</v>
      </c>
      <c r="H1286" s="92">
        <v>0</v>
      </c>
      <c r="I1286" s="91"/>
      <c r="J1286" s="92">
        <v>775</v>
      </c>
      <c r="K1286" s="366">
        <v>0</v>
      </c>
      <c r="L1286" s="92">
        <v>0</v>
      </c>
      <c r="M1286" s="92">
        <v>0</v>
      </c>
      <c r="N1286" s="91"/>
      <c r="O1286" s="92">
        <v>711</v>
      </c>
      <c r="P1286" s="92">
        <v>52</v>
      </c>
      <c r="Q1286" s="91"/>
      <c r="R1286" s="92">
        <v>1885</v>
      </c>
      <c r="S1286" s="92">
        <v>118</v>
      </c>
      <c r="T1286" s="91">
        <v>0</v>
      </c>
      <c r="U1286" s="92">
        <v>4456</v>
      </c>
      <c r="V1286" s="92">
        <v>170</v>
      </c>
    </row>
    <row r="1287" spans="1:22">
      <c r="A1287" s="93" t="s">
        <v>1236</v>
      </c>
      <c r="B1287" s="17" t="str">
        <f>VLOOKUP(A1287,'Planning Periods'!$E$2:$N$540,10,FALSE)</f>
        <v>01/31/2023 - 01/31/2031</v>
      </c>
      <c r="C1287" s="92">
        <v>2014</v>
      </c>
      <c r="D1287" s="92" t="str">
        <f t="shared" si="18"/>
        <v>Mill Valley 2014</v>
      </c>
      <c r="E1287" s="92">
        <v>41</v>
      </c>
      <c r="F1287" s="366">
        <v>3</v>
      </c>
      <c r="G1287" s="92">
        <v>1</v>
      </c>
      <c r="H1287" s="92">
        <v>2</v>
      </c>
      <c r="I1287" s="91"/>
      <c r="J1287" s="92">
        <v>24</v>
      </c>
      <c r="K1287" s="366">
        <v>3</v>
      </c>
      <c r="L1287" s="92">
        <v>0</v>
      </c>
      <c r="M1287" s="92">
        <v>3</v>
      </c>
      <c r="N1287" s="91"/>
      <c r="O1287" s="92">
        <v>26</v>
      </c>
      <c r="P1287" s="92">
        <v>1</v>
      </c>
      <c r="Q1287" s="91"/>
      <c r="R1287" s="92">
        <v>38</v>
      </c>
      <c r="S1287" s="92">
        <v>3</v>
      </c>
      <c r="T1287" s="91">
        <v>3</v>
      </c>
      <c r="U1287" s="92">
        <v>129</v>
      </c>
      <c r="V1287" s="92">
        <v>10</v>
      </c>
    </row>
    <row r="1288" spans="1:22">
      <c r="A1288" s="93" t="s">
        <v>1236</v>
      </c>
      <c r="B1288" s="17" t="str">
        <f>VLOOKUP(A1288,'Planning Periods'!$E$2:$N$540,10,FALSE)</f>
        <v>01/31/2023 - 01/31/2031</v>
      </c>
      <c r="C1288" s="92">
        <v>2015</v>
      </c>
      <c r="D1288" s="92" t="str">
        <f t="shared" si="18"/>
        <v>Mill Valley 2015</v>
      </c>
      <c r="E1288" s="92">
        <v>41</v>
      </c>
      <c r="F1288" s="366">
        <v>6</v>
      </c>
      <c r="G1288" s="92">
        <v>0</v>
      </c>
      <c r="H1288" s="92">
        <v>6</v>
      </c>
      <c r="I1288" s="91"/>
      <c r="J1288" s="92">
        <v>24</v>
      </c>
      <c r="K1288" s="366">
        <v>8</v>
      </c>
      <c r="L1288" s="92">
        <v>0</v>
      </c>
      <c r="M1288" s="92">
        <v>8</v>
      </c>
      <c r="N1288" s="91"/>
      <c r="O1288" s="92">
        <v>26</v>
      </c>
      <c r="P1288" s="92">
        <v>3</v>
      </c>
      <c r="Q1288" s="91"/>
      <c r="R1288" s="92">
        <v>38</v>
      </c>
      <c r="S1288" s="92">
        <v>9</v>
      </c>
      <c r="T1288" s="91">
        <v>8</v>
      </c>
      <c r="U1288" s="92">
        <v>129</v>
      </c>
      <c r="V1288" s="92">
        <v>26</v>
      </c>
    </row>
    <row r="1289" spans="1:22">
      <c r="A1289" s="93" t="s">
        <v>1236</v>
      </c>
      <c r="B1289" s="17" t="str">
        <f>VLOOKUP(A1289,'Planning Periods'!$E$2:$N$540,10,FALSE)</f>
        <v>01/31/2023 - 01/31/2031</v>
      </c>
      <c r="C1289" s="92">
        <v>2016</v>
      </c>
      <c r="D1289" s="92" t="str">
        <f t="shared" si="18"/>
        <v>Mill Valley 2016</v>
      </c>
      <c r="E1289" s="92">
        <v>41</v>
      </c>
      <c r="F1289" s="366">
        <v>4</v>
      </c>
      <c r="G1289" s="92">
        <v>0</v>
      </c>
      <c r="H1289" s="92">
        <v>4</v>
      </c>
      <c r="I1289" s="91"/>
      <c r="J1289" s="92">
        <v>24</v>
      </c>
      <c r="K1289" s="366">
        <v>3</v>
      </c>
      <c r="L1289" s="92">
        <v>0</v>
      </c>
      <c r="M1289" s="92">
        <v>3</v>
      </c>
      <c r="N1289" s="91"/>
      <c r="O1289" s="92">
        <v>26</v>
      </c>
      <c r="P1289" s="92">
        <v>2</v>
      </c>
      <c r="Q1289" s="91"/>
      <c r="R1289" s="92">
        <v>38</v>
      </c>
      <c r="S1289" s="92">
        <v>2</v>
      </c>
      <c r="T1289" s="91">
        <v>3</v>
      </c>
      <c r="U1289" s="92">
        <v>129</v>
      </c>
      <c r="V1289" s="92">
        <v>11</v>
      </c>
    </row>
    <row r="1290" spans="1:22">
      <c r="A1290" s="93" t="s">
        <v>1236</v>
      </c>
      <c r="B1290" s="17" t="str">
        <f>VLOOKUP(A1290,'Planning Periods'!$E$2:$N$540,10,FALSE)</f>
        <v>01/31/2023 - 01/31/2031</v>
      </c>
      <c r="C1290" s="92">
        <v>2017</v>
      </c>
      <c r="D1290" s="92" t="str">
        <f t="shared" si="18"/>
        <v>Mill Valley 2017</v>
      </c>
      <c r="E1290" s="92">
        <v>41</v>
      </c>
      <c r="F1290" s="366">
        <v>6</v>
      </c>
      <c r="G1290" s="92">
        <v>0</v>
      </c>
      <c r="H1290" s="92">
        <v>6</v>
      </c>
      <c r="I1290" s="91"/>
      <c r="J1290" s="92">
        <v>24</v>
      </c>
      <c r="K1290" s="366">
        <v>6</v>
      </c>
      <c r="L1290" s="92">
        <v>0</v>
      </c>
      <c r="M1290" s="92">
        <v>6</v>
      </c>
      <c r="N1290" s="91"/>
      <c r="O1290" s="92">
        <v>26</v>
      </c>
      <c r="P1290" s="92">
        <v>5</v>
      </c>
      <c r="Q1290" s="91"/>
      <c r="R1290" s="92">
        <v>38</v>
      </c>
      <c r="S1290" s="92">
        <v>4</v>
      </c>
      <c r="T1290" s="91">
        <v>6</v>
      </c>
      <c r="U1290" s="92">
        <v>129</v>
      </c>
      <c r="V1290" s="92">
        <v>21</v>
      </c>
    </row>
    <row r="1291" spans="1:22">
      <c r="A1291" s="93" t="s">
        <v>1237</v>
      </c>
      <c r="B1291" s="17" t="str">
        <f>VLOOKUP(A1291,'Planning Periods'!$E$2:$N$540,10,FALSE)</f>
        <v>01/31/2023 - 01/31/2031</v>
      </c>
      <c r="C1291" s="92">
        <v>2014</v>
      </c>
      <c r="D1291" s="92" t="str">
        <f t="shared" ref="D1291:D1361" si="19">CONCATENATE(A1291," ",C1291)</f>
        <v>Millbrae 2014</v>
      </c>
      <c r="E1291" s="92" t="s">
        <v>1308</v>
      </c>
      <c r="F1291" s="366" t="s">
        <v>1308</v>
      </c>
      <c r="G1291" s="92" t="s">
        <v>1308</v>
      </c>
      <c r="H1291" s="92" t="s">
        <v>1308</v>
      </c>
      <c r="I1291" s="91"/>
      <c r="J1291" s="92" t="s">
        <v>1308</v>
      </c>
      <c r="K1291" s="366" t="s">
        <v>1308</v>
      </c>
      <c r="L1291" s="92" t="s">
        <v>1308</v>
      </c>
      <c r="M1291" s="92" t="s">
        <v>1308</v>
      </c>
      <c r="N1291" s="91"/>
      <c r="O1291" s="92" t="s">
        <v>1308</v>
      </c>
      <c r="P1291" s="92" t="s">
        <v>1308</v>
      </c>
      <c r="Q1291" s="91"/>
      <c r="R1291" s="92" t="s">
        <v>1308</v>
      </c>
      <c r="S1291" s="92" t="s">
        <v>1308</v>
      </c>
      <c r="T1291" s="91" t="s">
        <v>1308</v>
      </c>
      <c r="U1291" s="92" t="s">
        <v>1308</v>
      </c>
      <c r="V1291" s="92" t="s">
        <v>1308</v>
      </c>
    </row>
    <row r="1292" spans="1:22">
      <c r="A1292" s="93" t="s">
        <v>1237</v>
      </c>
      <c r="B1292" s="17" t="str">
        <f>VLOOKUP(A1292,'Planning Periods'!$E$2:$N$540,10,FALSE)</f>
        <v>01/31/2023 - 01/31/2031</v>
      </c>
      <c r="C1292" s="92">
        <v>2015</v>
      </c>
      <c r="D1292" s="92" t="str">
        <f t="shared" si="19"/>
        <v>Millbrae 2015</v>
      </c>
      <c r="E1292" s="92" t="s">
        <v>1308</v>
      </c>
      <c r="F1292" s="366" t="s">
        <v>1308</v>
      </c>
      <c r="G1292" s="92" t="s">
        <v>1308</v>
      </c>
      <c r="H1292" s="92" t="s">
        <v>1308</v>
      </c>
      <c r="I1292" s="91"/>
      <c r="J1292" s="92" t="s">
        <v>1308</v>
      </c>
      <c r="K1292" s="366" t="s">
        <v>1308</v>
      </c>
      <c r="L1292" s="92" t="s">
        <v>1308</v>
      </c>
      <c r="M1292" s="92" t="s">
        <v>1308</v>
      </c>
      <c r="N1292" s="91"/>
      <c r="O1292" s="92" t="s">
        <v>1308</v>
      </c>
      <c r="P1292" s="92" t="s">
        <v>1308</v>
      </c>
      <c r="Q1292" s="91"/>
      <c r="R1292" s="92" t="s">
        <v>1308</v>
      </c>
      <c r="S1292" s="92" t="s">
        <v>1308</v>
      </c>
      <c r="T1292" s="91" t="s">
        <v>1308</v>
      </c>
      <c r="U1292" s="92" t="s">
        <v>1308</v>
      </c>
      <c r="V1292" s="92" t="s">
        <v>1308</v>
      </c>
    </row>
    <row r="1293" spans="1:22">
      <c r="A1293" s="93" t="s">
        <v>1237</v>
      </c>
      <c r="B1293" s="17" t="str">
        <f>VLOOKUP(A1293,'Planning Periods'!$E$2:$N$540,10,FALSE)</f>
        <v>01/31/2023 - 01/31/2031</v>
      </c>
      <c r="C1293" s="92">
        <v>2016</v>
      </c>
      <c r="D1293" s="92" t="str">
        <f t="shared" si="19"/>
        <v>Millbrae 2016</v>
      </c>
      <c r="E1293" s="92">
        <v>193</v>
      </c>
      <c r="F1293" s="366">
        <v>0</v>
      </c>
      <c r="G1293" s="92">
        <v>0</v>
      </c>
      <c r="H1293" s="92">
        <v>0</v>
      </c>
      <c r="I1293" s="91"/>
      <c r="J1293" s="92">
        <v>101</v>
      </c>
      <c r="K1293" s="366">
        <v>0</v>
      </c>
      <c r="L1293" s="92">
        <v>0</v>
      </c>
      <c r="M1293" s="92">
        <v>0</v>
      </c>
      <c r="N1293" s="91"/>
      <c r="O1293" s="92">
        <v>112</v>
      </c>
      <c r="P1293" s="92">
        <v>0</v>
      </c>
      <c r="Q1293" s="91"/>
      <c r="R1293" s="92">
        <v>257</v>
      </c>
      <c r="S1293" s="92">
        <v>0</v>
      </c>
      <c r="T1293" s="91">
        <v>0</v>
      </c>
      <c r="U1293" s="92">
        <v>663</v>
      </c>
      <c r="V1293" s="92">
        <v>0</v>
      </c>
    </row>
    <row r="1294" spans="1:22">
      <c r="A1294" s="93" t="s">
        <v>1237</v>
      </c>
      <c r="B1294" s="17" t="str">
        <f>VLOOKUP(A1294,'Planning Periods'!$E$2:$N$540,10,FALSE)</f>
        <v>01/31/2023 - 01/31/2031</v>
      </c>
      <c r="C1294" s="92">
        <v>2017</v>
      </c>
      <c r="D1294" s="92" t="str">
        <f t="shared" si="19"/>
        <v>Millbrae 2017</v>
      </c>
      <c r="E1294" s="92">
        <v>193</v>
      </c>
      <c r="F1294" s="366">
        <v>0</v>
      </c>
      <c r="G1294" s="92">
        <v>0</v>
      </c>
      <c r="H1294" s="92">
        <v>0</v>
      </c>
      <c r="I1294" s="91"/>
      <c r="J1294" s="92">
        <v>101</v>
      </c>
      <c r="K1294" s="366">
        <v>0</v>
      </c>
      <c r="L1294" s="92">
        <v>0</v>
      </c>
      <c r="M1294" s="92">
        <v>0</v>
      </c>
      <c r="N1294" s="91"/>
      <c r="O1294" s="92">
        <v>112</v>
      </c>
      <c r="P1294" s="92">
        <v>0</v>
      </c>
      <c r="Q1294" s="91"/>
      <c r="R1294" s="92">
        <v>257</v>
      </c>
      <c r="S1294" s="92">
        <v>3</v>
      </c>
      <c r="T1294" s="91">
        <v>0</v>
      </c>
      <c r="U1294" s="92">
        <v>663</v>
      </c>
      <c r="V1294" s="92">
        <v>3</v>
      </c>
    </row>
    <row r="1295" spans="1:22">
      <c r="A1295" s="93" t="s">
        <v>1238</v>
      </c>
      <c r="B1295" s="17" t="str">
        <f>VLOOKUP(A1295,'Planning Periods'!$E$2:$N$540,10,FALSE)</f>
        <v>01/31/2023 - 01/31/2031</v>
      </c>
      <c r="C1295" s="92">
        <v>2014</v>
      </c>
      <c r="D1295" s="92" t="str">
        <f t="shared" si="19"/>
        <v>Milpitas 2014</v>
      </c>
      <c r="E1295" s="92">
        <v>1004</v>
      </c>
      <c r="F1295" s="366">
        <v>0</v>
      </c>
      <c r="G1295" s="92">
        <v>0</v>
      </c>
      <c r="H1295" s="92">
        <v>0</v>
      </c>
      <c r="I1295" s="91"/>
      <c r="J1295" s="92">
        <v>570</v>
      </c>
      <c r="K1295" s="366">
        <v>0</v>
      </c>
      <c r="L1295" s="92">
        <v>0</v>
      </c>
      <c r="M1295" s="92">
        <v>0</v>
      </c>
      <c r="N1295" s="91"/>
      <c r="O1295" s="92">
        <v>565</v>
      </c>
      <c r="P1295" s="92">
        <v>0</v>
      </c>
      <c r="Q1295" s="91"/>
      <c r="R1295" s="92">
        <v>1151</v>
      </c>
      <c r="S1295" s="92">
        <v>841</v>
      </c>
      <c r="T1295" s="91">
        <v>0</v>
      </c>
      <c r="U1295" s="92">
        <v>3290</v>
      </c>
      <c r="V1295" s="92">
        <v>841</v>
      </c>
    </row>
    <row r="1296" spans="1:22">
      <c r="A1296" s="93" t="s">
        <v>1238</v>
      </c>
      <c r="B1296" s="17" t="str">
        <f>VLOOKUP(A1296,'Planning Periods'!$E$2:$N$540,10,FALSE)</f>
        <v>01/31/2023 - 01/31/2031</v>
      </c>
      <c r="C1296" s="92">
        <v>2015</v>
      </c>
      <c r="D1296" s="92" t="str">
        <f t="shared" si="19"/>
        <v>Milpitas 2015</v>
      </c>
      <c r="E1296" s="92">
        <v>1004</v>
      </c>
      <c r="F1296" s="366">
        <v>0</v>
      </c>
      <c r="G1296" s="92">
        <v>0</v>
      </c>
      <c r="H1296" s="92">
        <v>0</v>
      </c>
      <c r="I1296" s="91"/>
      <c r="J1296" s="92">
        <v>570</v>
      </c>
      <c r="K1296" s="366">
        <v>0</v>
      </c>
      <c r="L1296" s="92">
        <v>0</v>
      </c>
      <c r="M1296" s="92">
        <v>0</v>
      </c>
      <c r="N1296" s="91"/>
      <c r="O1296" s="92">
        <v>565</v>
      </c>
      <c r="P1296" s="92">
        <v>0</v>
      </c>
      <c r="Q1296" s="91"/>
      <c r="R1296" s="92">
        <v>1151</v>
      </c>
      <c r="S1296" s="92">
        <v>270</v>
      </c>
      <c r="T1296" s="91">
        <v>0</v>
      </c>
      <c r="U1296" s="92">
        <v>3290</v>
      </c>
      <c r="V1296" s="92">
        <v>270</v>
      </c>
    </row>
    <row r="1297" spans="1:22">
      <c r="A1297" s="93" t="s">
        <v>1238</v>
      </c>
      <c r="B1297" s="17" t="str">
        <f>VLOOKUP(A1297,'Planning Periods'!$E$2:$N$540,10,FALSE)</f>
        <v>01/31/2023 - 01/31/2031</v>
      </c>
      <c r="C1297" s="92">
        <v>2016</v>
      </c>
      <c r="D1297" s="92" t="str">
        <f t="shared" si="19"/>
        <v>Milpitas 2016</v>
      </c>
      <c r="E1297" s="92">
        <v>1004</v>
      </c>
      <c r="F1297" s="366">
        <v>0</v>
      </c>
      <c r="G1297" s="92">
        <v>0</v>
      </c>
      <c r="H1297" s="92">
        <v>0</v>
      </c>
      <c r="I1297" s="91"/>
      <c r="J1297" s="92">
        <v>570</v>
      </c>
      <c r="K1297" s="366">
        <v>0</v>
      </c>
      <c r="L1297" s="92">
        <v>0</v>
      </c>
      <c r="M1297" s="92">
        <v>0</v>
      </c>
      <c r="N1297" s="91"/>
      <c r="O1297" s="92">
        <v>565</v>
      </c>
      <c r="P1297" s="92">
        <v>0</v>
      </c>
      <c r="Q1297" s="91"/>
      <c r="R1297" s="92">
        <v>1151</v>
      </c>
      <c r="S1297" s="92">
        <v>82</v>
      </c>
      <c r="T1297" s="91">
        <v>0</v>
      </c>
      <c r="U1297" s="92">
        <v>3290</v>
      </c>
      <c r="V1297" s="92">
        <v>82</v>
      </c>
    </row>
    <row r="1298" spans="1:22">
      <c r="A1298" s="93" t="s">
        <v>1238</v>
      </c>
      <c r="B1298" s="17" t="str">
        <f>VLOOKUP(A1298,'Planning Periods'!$E$2:$N$540,10,FALSE)</f>
        <v>01/31/2023 - 01/31/2031</v>
      </c>
      <c r="C1298" s="92">
        <v>2017</v>
      </c>
      <c r="D1298" s="92" t="str">
        <f t="shared" si="19"/>
        <v>Milpitas 2017</v>
      </c>
      <c r="E1298" s="92">
        <v>1004</v>
      </c>
      <c r="F1298" s="366">
        <v>0</v>
      </c>
      <c r="G1298" s="92">
        <v>0</v>
      </c>
      <c r="H1298" s="92">
        <v>0</v>
      </c>
      <c r="I1298" s="91"/>
      <c r="J1298" s="92">
        <v>570</v>
      </c>
      <c r="K1298" s="366">
        <v>0</v>
      </c>
      <c r="L1298" s="92">
        <v>0</v>
      </c>
      <c r="M1298" s="92">
        <v>0</v>
      </c>
      <c r="N1298" s="91"/>
      <c r="O1298" s="92">
        <v>565</v>
      </c>
      <c r="P1298" s="92">
        <v>0</v>
      </c>
      <c r="Q1298" s="91"/>
      <c r="R1298" s="92">
        <v>1151</v>
      </c>
      <c r="S1298" s="92">
        <v>111</v>
      </c>
      <c r="T1298" s="91">
        <v>0</v>
      </c>
      <c r="U1298" s="92">
        <v>3290</v>
      </c>
      <c r="V1298" s="92">
        <v>111</v>
      </c>
    </row>
    <row r="1299" spans="1:22">
      <c r="A1299" s="93" t="s">
        <v>884</v>
      </c>
      <c r="B1299" s="17"/>
      <c r="C1299" s="92">
        <v>2013</v>
      </c>
      <c r="D1299" s="92" t="str">
        <f t="shared" si="19"/>
        <v>Mission Viejo 2013</v>
      </c>
      <c r="E1299" s="92" t="s">
        <v>1308</v>
      </c>
      <c r="F1299" s="366" t="s">
        <v>1308</v>
      </c>
      <c r="G1299" s="92" t="s">
        <v>1308</v>
      </c>
      <c r="H1299" s="92" t="s">
        <v>1308</v>
      </c>
      <c r="I1299" s="91"/>
      <c r="J1299" s="92" t="s">
        <v>1308</v>
      </c>
      <c r="K1299" s="366" t="s">
        <v>1308</v>
      </c>
      <c r="L1299" s="92" t="s">
        <v>1308</v>
      </c>
      <c r="M1299" s="92" t="s">
        <v>1308</v>
      </c>
      <c r="N1299" s="91"/>
      <c r="O1299" s="92" t="s">
        <v>1308</v>
      </c>
      <c r="P1299" s="92" t="s">
        <v>1308</v>
      </c>
      <c r="Q1299" s="91"/>
      <c r="R1299" s="92" t="s">
        <v>1308</v>
      </c>
      <c r="S1299" s="92" t="s">
        <v>1308</v>
      </c>
      <c r="T1299" s="91" t="s">
        <v>1308</v>
      </c>
      <c r="U1299" s="92" t="s">
        <v>1308</v>
      </c>
      <c r="V1299" s="92" t="s">
        <v>1308</v>
      </c>
    </row>
    <row r="1300" spans="1:22">
      <c r="A1300" s="93" t="s">
        <v>884</v>
      </c>
      <c r="B1300" s="17" t="str">
        <f>VLOOKUP(A1300,'Planning Periods'!$E$2:$N$540,10,FALSE)</f>
        <v>10/15/2021 - 10/15/2029</v>
      </c>
      <c r="C1300" s="92">
        <v>2014</v>
      </c>
      <c r="D1300" s="92" t="str">
        <f t="shared" si="19"/>
        <v>Mission Viejo 2014</v>
      </c>
      <c r="E1300" s="92">
        <v>42</v>
      </c>
      <c r="F1300" s="366">
        <v>9</v>
      </c>
      <c r="G1300" s="92">
        <v>9</v>
      </c>
      <c r="H1300" s="92">
        <v>0</v>
      </c>
      <c r="I1300" s="91"/>
      <c r="J1300" s="92">
        <v>29</v>
      </c>
      <c r="K1300" s="366">
        <v>6</v>
      </c>
      <c r="L1300" s="92">
        <v>6</v>
      </c>
      <c r="M1300" s="92">
        <v>0</v>
      </c>
      <c r="N1300" s="91"/>
      <c r="O1300" s="92">
        <v>33</v>
      </c>
      <c r="P1300" s="92">
        <v>16</v>
      </c>
      <c r="Q1300" s="91"/>
      <c r="R1300" s="92">
        <v>73</v>
      </c>
      <c r="S1300" s="92">
        <v>296</v>
      </c>
      <c r="T1300" s="91">
        <v>0</v>
      </c>
      <c r="U1300" s="92">
        <v>177</v>
      </c>
      <c r="V1300" s="92">
        <v>327</v>
      </c>
    </row>
    <row r="1301" spans="1:22">
      <c r="A1301" s="93" t="s">
        <v>884</v>
      </c>
      <c r="B1301" s="17" t="str">
        <f>VLOOKUP(A1301,'Planning Periods'!$E$2:$N$540,10,FALSE)</f>
        <v>10/15/2021 - 10/15/2029</v>
      </c>
      <c r="C1301" s="92">
        <v>2015</v>
      </c>
      <c r="D1301" s="92" t="str">
        <f t="shared" si="19"/>
        <v>Mission Viejo 2015</v>
      </c>
      <c r="E1301" s="92">
        <v>42</v>
      </c>
      <c r="F1301" s="366">
        <v>3</v>
      </c>
      <c r="G1301" s="92">
        <v>3</v>
      </c>
      <c r="H1301" s="92">
        <v>0</v>
      </c>
      <c r="I1301" s="91"/>
      <c r="J1301" s="92">
        <v>29</v>
      </c>
      <c r="K1301" s="366">
        <v>22</v>
      </c>
      <c r="L1301" s="92">
        <v>22</v>
      </c>
      <c r="M1301" s="92">
        <v>0</v>
      </c>
      <c r="N1301" s="91"/>
      <c r="O1301" s="92">
        <v>33</v>
      </c>
      <c r="P1301" s="92">
        <v>0</v>
      </c>
      <c r="Q1301" s="91"/>
      <c r="R1301" s="92">
        <v>73</v>
      </c>
      <c r="S1301" s="92">
        <v>468</v>
      </c>
      <c r="T1301" s="91">
        <v>0</v>
      </c>
      <c r="U1301" s="92">
        <v>177</v>
      </c>
      <c r="V1301" s="92">
        <v>493</v>
      </c>
    </row>
    <row r="1302" spans="1:22">
      <c r="A1302" s="93" t="s">
        <v>884</v>
      </c>
      <c r="B1302" s="17" t="str">
        <f>VLOOKUP(A1302,'Planning Periods'!$E$2:$N$540,10,FALSE)</f>
        <v>10/15/2021 - 10/15/2029</v>
      </c>
      <c r="C1302" s="92">
        <v>2016</v>
      </c>
      <c r="D1302" s="92" t="str">
        <f t="shared" si="19"/>
        <v>Mission Viejo 2016</v>
      </c>
      <c r="E1302" s="92">
        <v>42</v>
      </c>
      <c r="F1302" s="366">
        <v>1</v>
      </c>
      <c r="G1302" s="92">
        <v>1</v>
      </c>
      <c r="H1302" s="92">
        <v>0</v>
      </c>
      <c r="I1302" s="91"/>
      <c r="J1302" s="92">
        <v>29</v>
      </c>
      <c r="K1302" s="366">
        <v>0</v>
      </c>
      <c r="L1302" s="92">
        <v>0</v>
      </c>
      <c r="M1302" s="92">
        <v>0</v>
      </c>
      <c r="N1302" s="91"/>
      <c r="O1302" s="92">
        <v>33</v>
      </c>
      <c r="P1302" s="92">
        <v>0</v>
      </c>
      <c r="Q1302" s="91"/>
      <c r="R1302" s="92">
        <v>73</v>
      </c>
      <c r="S1302" s="92">
        <v>6</v>
      </c>
      <c r="T1302" s="91">
        <v>0</v>
      </c>
      <c r="U1302" s="92">
        <v>177</v>
      </c>
      <c r="V1302" s="92">
        <v>7</v>
      </c>
    </row>
    <row r="1303" spans="1:22">
      <c r="A1303" s="93" t="s">
        <v>884</v>
      </c>
      <c r="B1303" s="17" t="str">
        <f>VLOOKUP(A1303,'Planning Periods'!$E$2:$N$540,10,FALSE)</f>
        <v>10/15/2021 - 10/15/2029</v>
      </c>
      <c r="C1303" s="92">
        <v>2017</v>
      </c>
      <c r="D1303" s="92" t="str">
        <f t="shared" si="19"/>
        <v>Mission Viejo 2017</v>
      </c>
      <c r="E1303" s="92">
        <v>42</v>
      </c>
      <c r="F1303" s="366">
        <v>0</v>
      </c>
      <c r="G1303" s="92">
        <v>0</v>
      </c>
      <c r="H1303" s="92">
        <v>0</v>
      </c>
      <c r="I1303" s="91"/>
      <c r="J1303" s="92">
        <v>29</v>
      </c>
      <c r="K1303" s="366">
        <v>0</v>
      </c>
      <c r="L1303" s="92">
        <v>0</v>
      </c>
      <c r="M1303" s="92">
        <v>0</v>
      </c>
      <c r="N1303" s="91"/>
      <c r="O1303" s="92">
        <v>33</v>
      </c>
      <c r="P1303" s="92">
        <v>0</v>
      </c>
      <c r="Q1303" s="91"/>
      <c r="R1303" s="92">
        <v>73</v>
      </c>
      <c r="S1303" s="92">
        <v>35</v>
      </c>
      <c r="T1303" s="91">
        <v>0</v>
      </c>
      <c r="U1303" s="92">
        <v>177</v>
      </c>
      <c r="V1303" s="92">
        <v>35</v>
      </c>
    </row>
    <row r="1304" spans="1:22">
      <c r="A1304" s="93" t="s">
        <v>1260</v>
      </c>
      <c r="B1304" s="17" t="str">
        <f>VLOOKUP(A1304,'Planning Periods'!$E$2:$N$540,10,FALSE)</f>
        <v>12/31/2015 - 12/31/2023</v>
      </c>
      <c r="C1304" s="92">
        <v>2014</v>
      </c>
      <c r="D1304" s="92" t="str">
        <f t="shared" si="19"/>
        <v>Modesto 2014</v>
      </c>
      <c r="E1304" s="92" t="s">
        <v>1308</v>
      </c>
      <c r="F1304" s="366" t="s">
        <v>1308</v>
      </c>
      <c r="G1304" s="92" t="s">
        <v>1308</v>
      </c>
      <c r="H1304" s="92" t="s">
        <v>1308</v>
      </c>
      <c r="I1304" s="91"/>
      <c r="J1304" s="92" t="s">
        <v>1308</v>
      </c>
      <c r="K1304" s="366" t="s">
        <v>1308</v>
      </c>
      <c r="L1304" s="92" t="s">
        <v>1308</v>
      </c>
      <c r="M1304" s="92" t="s">
        <v>1308</v>
      </c>
      <c r="N1304" s="91"/>
      <c r="O1304" s="92" t="s">
        <v>1308</v>
      </c>
      <c r="P1304" s="92" t="s">
        <v>1308</v>
      </c>
      <c r="Q1304" s="91"/>
      <c r="R1304" s="92" t="s">
        <v>1308</v>
      </c>
      <c r="S1304" s="92" t="s">
        <v>1308</v>
      </c>
      <c r="T1304" s="91" t="s">
        <v>1308</v>
      </c>
      <c r="U1304" s="92" t="s">
        <v>1308</v>
      </c>
      <c r="V1304" s="92" t="s">
        <v>1308</v>
      </c>
    </row>
    <row r="1305" spans="1:22">
      <c r="A1305" s="93" t="s">
        <v>1260</v>
      </c>
      <c r="B1305" s="17" t="str">
        <f>VLOOKUP(A1305,'Planning Periods'!$E$2:$N$540,10,FALSE)</f>
        <v>12/31/2015 - 12/31/2023</v>
      </c>
      <c r="C1305" s="92">
        <v>2015</v>
      </c>
      <c r="D1305" s="92" t="str">
        <f t="shared" si="19"/>
        <v>Modesto 2015</v>
      </c>
      <c r="E1305" s="92">
        <v>2574</v>
      </c>
      <c r="F1305" s="366">
        <v>0</v>
      </c>
      <c r="G1305" s="92">
        <v>0</v>
      </c>
      <c r="H1305" s="92">
        <v>0</v>
      </c>
      <c r="I1305" s="91"/>
      <c r="J1305" s="92">
        <v>1783</v>
      </c>
      <c r="K1305" s="366">
        <v>0</v>
      </c>
      <c r="L1305" s="92">
        <v>0</v>
      </c>
      <c r="M1305" s="92">
        <v>0</v>
      </c>
      <c r="N1305" s="91"/>
      <c r="O1305" s="92">
        <v>2122</v>
      </c>
      <c r="P1305" s="92">
        <v>0</v>
      </c>
      <c r="Q1305" s="91"/>
      <c r="R1305" s="92">
        <v>3796</v>
      </c>
      <c r="S1305" s="92">
        <v>18</v>
      </c>
      <c r="T1305" s="91">
        <v>0</v>
      </c>
      <c r="U1305" s="92">
        <v>10275</v>
      </c>
      <c r="V1305" s="92">
        <v>18</v>
      </c>
    </row>
    <row r="1306" spans="1:22">
      <c r="A1306" s="93" t="s">
        <v>1260</v>
      </c>
      <c r="B1306" s="17" t="str">
        <f>VLOOKUP(A1306,'Planning Periods'!$E$2:$N$540,10,FALSE)</f>
        <v>12/31/2015 - 12/31/2023</v>
      </c>
      <c r="C1306" s="92">
        <v>2016</v>
      </c>
      <c r="D1306" s="92" t="str">
        <f t="shared" si="19"/>
        <v>Modesto 2016</v>
      </c>
      <c r="E1306" s="92">
        <v>2574</v>
      </c>
      <c r="F1306" s="366">
        <v>0</v>
      </c>
      <c r="G1306" s="92">
        <v>0</v>
      </c>
      <c r="H1306" s="92">
        <v>0</v>
      </c>
      <c r="I1306" s="91"/>
      <c r="J1306" s="92">
        <v>1783</v>
      </c>
      <c r="K1306" s="366">
        <v>50</v>
      </c>
      <c r="L1306" s="92">
        <v>50</v>
      </c>
      <c r="M1306" s="92">
        <v>0</v>
      </c>
      <c r="N1306" s="91"/>
      <c r="O1306" s="92">
        <v>2122</v>
      </c>
      <c r="P1306" s="92">
        <v>56</v>
      </c>
      <c r="Q1306" s="91"/>
      <c r="R1306" s="92">
        <v>3796</v>
      </c>
      <c r="S1306" s="92">
        <v>150</v>
      </c>
      <c r="T1306" s="91">
        <v>0</v>
      </c>
      <c r="U1306" s="92">
        <v>10275</v>
      </c>
      <c r="V1306" s="92">
        <v>256</v>
      </c>
    </row>
    <row r="1307" spans="1:22">
      <c r="A1307" s="93" t="s">
        <v>1260</v>
      </c>
      <c r="B1307" s="17" t="str">
        <f>VLOOKUP(A1307,'Planning Periods'!$E$2:$N$540,10,FALSE)</f>
        <v>12/31/2015 - 12/31/2023</v>
      </c>
      <c r="C1307" s="92">
        <v>2017</v>
      </c>
      <c r="D1307" s="92" t="str">
        <f t="shared" si="19"/>
        <v>Modesto 2017</v>
      </c>
      <c r="E1307" s="92">
        <v>2574</v>
      </c>
      <c r="F1307" s="366">
        <v>0</v>
      </c>
      <c r="G1307" s="92">
        <v>0</v>
      </c>
      <c r="H1307" s="92">
        <v>0</v>
      </c>
      <c r="I1307" s="91"/>
      <c r="J1307" s="92">
        <v>1783</v>
      </c>
      <c r="K1307" s="366">
        <v>0</v>
      </c>
      <c r="L1307" s="92">
        <v>0</v>
      </c>
      <c r="M1307" s="92">
        <v>0</v>
      </c>
      <c r="N1307" s="91"/>
      <c r="O1307" s="92">
        <v>2122</v>
      </c>
      <c r="P1307" s="92">
        <v>3</v>
      </c>
      <c r="Q1307" s="91"/>
      <c r="R1307" s="92">
        <v>3796</v>
      </c>
      <c r="S1307" s="92">
        <v>137</v>
      </c>
      <c r="T1307" s="91">
        <v>0</v>
      </c>
      <c r="U1307" s="92">
        <v>10275</v>
      </c>
      <c r="V1307" s="92">
        <v>140</v>
      </c>
    </row>
    <row r="1308" spans="1:22">
      <c r="A1308" t="s">
        <v>937</v>
      </c>
      <c r="B1308" s="17" t="str">
        <f>VLOOKUP(A1308,'Planning Periods'!$E$2:$N$540,10,FALSE)</f>
        <v>08/31/2019 - 08/31/2024</v>
      </c>
      <c r="C1308" s="92">
        <v>2014</v>
      </c>
      <c r="D1308" s="92" t="str">
        <f t="shared" si="19"/>
        <v>Modoc County - Unincorporated 2014</v>
      </c>
      <c r="E1308" s="366" t="s">
        <v>1308</v>
      </c>
      <c r="F1308" s="366" t="s">
        <v>1308</v>
      </c>
      <c r="G1308" s="366" t="s">
        <v>1308</v>
      </c>
      <c r="H1308" s="366" t="s">
        <v>1308</v>
      </c>
      <c r="I1308" s="366">
        <v>0</v>
      </c>
      <c r="J1308" s="366" t="s">
        <v>1308</v>
      </c>
      <c r="K1308" s="366" t="s">
        <v>1308</v>
      </c>
      <c r="L1308" s="366" t="s">
        <v>1308</v>
      </c>
      <c r="M1308" s="366" t="s">
        <v>1308</v>
      </c>
      <c r="N1308" s="366">
        <v>0</v>
      </c>
      <c r="O1308" s="366" t="s">
        <v>1308</v>
      </c>
      <c r="P1308" s="366" t="s">
        <v>1308</v>
      </c>
      <c r="Q1308" s="366"/>
      <c r="R1308" s="366" t="s">
        <v>1308</v>
      </c>
      <c r="S1308" s="366" t="s">
        <v>1308</v>
      </c>
      <c r="T1308" s="366" t="s">
        <v>1308</v>
      </c>
      <c r="U1308" s="366" t="s">
        <v>1308</v>
      </c>
      <c r="V1308" s="366" t="s">
        <v>1308</v>
      </c>
    </row>
    <row r="1309" spans="1:22">
      <c r="A1309" t="s">
        <v>937</v>
      </c>
      <c r="B1309" s="17" t="str">
        <f>VLOOKUP(A1309,'Planning Periods'!$E$2:$N$540,10,FALSE)</f>
        <v>08/31/2019 - 08/31/2024</v>
      </c>
      <c r="C1309" s="92">
        <v>2015</v>
      </c>
      <c r="D1309" s="92" t="str">
        <f t="shared" si="19"/>
        <v>Modoc County - Unincorporated 2015</v>
      </c>
      <c r="E1309" t="s">
        <v>1308</v>
      </c>
      <c r="F1309" t="s">
        <v>1308</v>
      </c>
      <c r="G1309" t="s">
        <v>1308</v>
      </c>
      <c r="H1309" t="s">
        <v>1308</v>
      </c>
      <c r="J1309" t="s">
        <v>1308</v>
      </c>
      <c r="K1309" t="s">
        <v>1308</v>
      </c>
      <c r="L1309" t="s">
        <v>1308</v>
      </c>
      <c r="M1309" t="s">
        <v>1308</v>
      </c>
      <c r="O1309" t="s">
        <v>1308</v>
      </c>
      <c r="P1309" t="s">
        <v>1308</v>
      </c>
      <c r="R1309" t="s">
        <v>1308</v>
      </c>
      <c r="S1309" t="s">
        <v>1308</v>
      </c>
      <c r="T1309" t="s">
        <v>1308</v>
      </c>
      <c r="U1309" t="s">
        <v>1308</v>
      </c>
      <c r="V1309" t="s">
        <v>1308</v>
      </c>
    </row>
    <row r="1310" spans="1:22">
      <c r="A1310" t="s">
        <v>937</v>
      </c>
      <c r="B1310" s="17" t="str">
        <f>VLOOKUP(A1310,'Planning Periods'!$E$2:$N$540,10,FALSE)</f>
        <v>08/31/2019 - 08/31/2024</v>
      </c>
      <c r="C1310" s="92">
        <v>2016</v>
      </c>
      <c r="D1310" s="92" t="str">
        <f t="shared" si="19"/>
        <v>Modoc County - Unincorporated 2016</v>
      </c>
      <c r="E1310" t="s">
        <v>1308</v>
      </c>
      <c r="F1310" t="s">
        <v>1308</v>
      </c>
      <c r="G1310" t="s">
        <v>1308</v>
      </c>
      <c r="H1310" t="s">
        <v>1308</v>
      </c>
      <c r="J1310" t="s">
        <v>1308</v>
      </c>
      <c r="K1310" t="s">
        <v>1308</v>
      </c>
      <c r="L1310" t="s">
        <v>1308</v>
      </c>
      <c r="M1310" t="s">
        <v>1308</v>
      </c>
      <c r="O1310" t="s">
        <v>1308</v>
      </c>
      <c r="P1310" t="s">
        <v>1308</v>
      </c>
      <c r="R1310" t="s">
        <v>1308</v>
      </c>
      <c r="S1310" t="s">
        <v>1308</v>
      </c>
      <c r="T1310" t="s">
        <v>1308</v>
      </c>
      <c r="U1310" t="s">
        <v>1308</v>
      </c>
      <c r="V1310" t="s">
        <v>1308</v>
      </c>
    </row>
    <row r="1311" spans="1:22">
      <c r="A1311" t="s">
        <v>937</v>
      </c>
      <c r="B1311" s="17" t="str">
        <f>VLOOKUP(A1311,'Planning Periods'!$E$2:$N$540,10,FALSE)</f>
        <v>08/31/2019 - 08/31/2024</v>
      </c>
      <c r="C1311" s="92">
        <v>2017</v>
      </c>
      <c r="D1311" s="92" t="str">
        <f t="shared" si="19"/>
        <v>Modoc County - Unincorporated 2017</v>
      </c>
      <c r="E1311" t="s">
        <v>1308</v>
      </c>
      <c r="F1311" t="s">
        <v>1308</v>
      </c>
      <c r="G1311" t="s">
        <v>1308</v>
      </c>
      <c r="H1311" t="s">
        <v>1308</v>
      </c>
      <c r="J1311" t="s">
        <v>1308</v>
      </c>
      <c r="K1311" t="s">
        <v>1308</v>
      </c>
      <c r="L1311" t="s">
        <v>1308</v>
      </c>
      <c r="M1311" t="s">
        <v>1308</v>
      </c>
      <c r="O1311" t="s">
        <v>1308</v>
      </c>
      <c r="P1311" t="s">
        <v>1308</v>
      </c>
      <c r="R1311" t="s">
        <v>1308</v>
      </c>
      <c r="S1311" t="s">
        <v>1308</v>
      </c>
      <c r="T1311" t="s">
        <v>1308</v>
      </c>
      <c r="U1311" t="s">
        <v>1308</v>
      </c>
      <c r="V1311" t="s">
        <v>1308</v>
      </c>
    </row>
    <row r="1312" spans="1:22">
      <c r="A1312" s="93" t="s">
        <v>939</v>
      </c>
      <c r="B1312" s="17" t="str">
        <f>VLOOKUP(A1312,'Planning Periods'!$E$2:$N$540,10,FALSE)</f>
        <v>08/15/2019 - 08/15/2027</v>
      </c>
      <c r="C1312" s="92">
        <v>2014</v>
      </c>
      <c r="D1312" s="92" t="str">
        <f t="shared" si="19"/>
        <v>Mono County - Unincorporated 2014</v>
      </c>
      <c r="E1312" s="92">
        <v>11</v>
      </c>
      <c r="F1312" s="366">
        <v>0</v>
      </c>
      <c r="G1312" s="92">
        <v>0</v>
      </c>
      <c r="H1312" s="92">
        <v>0</v>
      </c>
      <c r="I1312" s="91"/>
      <c r="J1312" s="92">
        <v>7</v>
      </c>
      <c r="K1312" s="366">
        <v>0</v>
      </c>
      <c r="L1312" s="92">
        <v>0</v>
      </c>
      <c r="M1312" s="92">
        <v>0</v>
      </c>
      <c r="N1312" s="91"/>
      <c r="O1312" s="92">
        <v>9</v>
      </c>
      <c r="P1312" s="92">
        <v>9</v>
      </c>
      <c r="Q1312" s="91"/>
      <c r="R1312" s="92">
        <v>19</v>
      </c>
      <c r="S1312" s="92">
        <v>4</v>
      </c>
      <c r="T1312" s="91">
        <v>0</v>
      </c>
      <c r="U1312" s="92">
        <v>46</v>
      </c>
      <c r="V1312" s="92">
        <v>13</v>
      </c>
    </row>
    <row r="1313" spans="1:22">
      <c r="A1313" s="93" t="s">
        <v>939</v>
      </c>
      <c r="B1313" s="17" t="str">
        <f>VLOOKUP(A1313,'Planning Periods'!$E$2:$N$540,10,FALSE)</f>
        <v>08/15/2019 - 08/15/2027</v>
      </c>
      <c r="C1313" s="92">
        <v>2015</v>
      </c>
      <c r="D1313" s="92" t="str">
        <f t="shared" si="19"/>
        <v>Mono County - Unincorporated 2015</v>
      </c>
      <c r="E1313" s="92">
        <v>11</v>
      </c>
      <c r="F1313" s="366">
        <v>0</v>
      </c>
      <c r="G1313" s="92">
        <v>0</v>
      </c>
      <c r="H1313" s="92">
        <v>0</v>
      </c>
      <c r="I1313" s="91"/>
      <c r="J1313" s="92">
        <v>7</v>
      </c>
      <c r="K1313" s="366">
        <v>2</v>
      </c>
      <c r="L1313" s="92">
        <v>0</v>
      </c>
      <c r="M1313" s="92">
        <v>2</v>
      </c>
      <c r="N1313" s="91"/>
      <c r="O1313" s="92">
        <v>9</v>
      </c>
      <c r="P1313" s="92">
        <v>10</v>
      </c>
      <c r="Q1313" s="91"/>
      <c r="R1313" s="92">
        <v>19</v>
      </c>
      <c r="S1313" s="92">
        <v>14</v>
      </c>
      <c r="T1313" s="91">
        <v>2</v>
      </c>
      <c r="U1313" s="92">
        <v>46</v>
      </c>
      <c r="V1313" s="92">
        <v>26</v>
      </c>
    </row>
    <row r="1314" spans="1:22">
      <c r="A1314" s="93" t="s">
        <v>939</v>
      </c>
      <c r="B1314" s="17" t="str">
        <f>VLOOKUP(A1314,'Planning Periods'!$E$2:$N$540,10,FALSE)</f>
        <v>08/15/2019 - 08/15/2027</v>
      </c>
      <c r="C1314" s="92">
        <v>2016</v>
      </c>
      <c r="D1314" s="92" t="str">
        <f t="shared" si="19"/>
        <v>Mono County - Unincorporated 2016</v>
      </c>
      <c r="E1314" s="92">
        <v>11</v>
      </c>
      <c r="F1314" s="366">
        <v>0</v>
      </c>
      <c r="G1314" s="92">
        <v>0</v>
      </c>
      <c r="H1314" s="92">
        <v>0</v>
      </c>
      <c r="I1314" s="91"/>
      <c r="J1314" s="92">
        <v>7</v>
      </c>
      <c r="K1314" s="366">
        <v>5</v>
      </c>
      <c r="L1314" s="92">
        <v>0</v>
      </c>
      <c r="M1314" s="92">
        <v>5</v>
      </c>
      <c r="N1314" s="91"/>
      <c r="O1314" s="92">
        <v>9</v>
      </c>
      <c r="P1314" s="92">
        <v>12</v>
      </c>
      <c r="Q1314" s="91"/>
      <c r="R1314" s="92">
        <v>19</v>
      </c>
      <c r="S1314" s="92">
        <v>9</v>
      </c>
      <c r="T1314" s="91">
        <v>5</v>
      </c>
      <c r="U1314" s="92">
        <v>46</v>
      </c>
      <c r="V1314" s="92">
        <v>26</v>
      </c>
    </row>
    <row r="1315" spans="1:22">
      <c r="A1315" s="93" t="s">
        <v>939</v>
      </c>
      <c r="B1315" s="17" t="str">
        <f>VLOOKUP(A1315,'Planning Periods'!$E$2:$N$540,10,FALSE)</f>
        <v>08/15/2019 - 08/15/2027</v>
      </c>
      <c r="C1315" s="92">
        <v>2017</v>
      </c>
      <c r="D1315" s="92" t="str">
        <f t="shared" si="19"/>
        <v>Mono County - Unincorporated 2017</v>
      </c>
      <c r="E1315" s="92">
        <v>11</v>
      </c>
      <c r="F1315" s="366">
        <v>0</v>
      </c>
      <c r="G1315" s="92">
        <v>0</v>
      </c>
      <c r="H1315" s="92">
        <v>0</v>
      </c>
      <c r="I1315" s="91"/>
      <c r="J1315" s="92">
        <v>7</v>
      </c>
      <c r="K1315" s="366">
        <v>6</v>
      </c>
      <c r="L1315" s="92">
        <v>0</v>
      </c>
      <c r="M1315" s="92">
        <v>6</v>
      </c>
      <c r="N1315" s="91"/>
      <c r="O1315" s="92">
        <v>9</v>
      </c>
      <c r="P1315" s="92">
        <v>13</v>
      </c>
      <c r="Q1315" s="91"/>
      <c r="R1315" s="92">
        <v>19</v>
      </c>
      <c r="S1315" s="92">
        <v>10</v>
      </c>
      <c r="T1315" s="91">
        <v>6</v>
      </c>
      <c r="U1315" s="92">
        <v>46</v>
      </c>
      <c r="V1315" s="92">
        <v>29</v>
      </c>
    </row>
    <row r="1316" spans="1:22">
      <c r="A1316" s="93" t="s">
        <v>932</v>
      </c>
      <c r="B1316" s="17"/>
      <c r="C1316" s="92">
        <v>2013</v>
      </c>
      <c r="D1316" s="92" t="str">
        <f t="shared" si="19"/>
        <v>Monrovia 2013</v>
      </c>
      <c r="E1316" s="92">
        <v>142</v>
      </c>
      <c r="F1316" s="366">
        <v>0</v>
      </c>
      <c r="G1316" s="92">
        <v>0</v>
      </c>
      <c r="H1316" s="92">
        <v>0</v>
      </c>
      <c r="I1316" s="91"/>
      <c r="J1316" s="92">
        <v>88</v>
      </c>
      <c r="K1316" s="366">
        <v>0</v>
      </c>
      <c r="L1316" s="92">
        <v>0</v>
      </c>
      <c r="M1316" s="92">
        <v>0</v>
      </c>
      <c r="N1316" s="91"/>
      <c r="O1316" s="92">
        <v>96</v>
      </c>
      <c r="P1316" s="92">
        <v>1</v>
      </c>
      <c r="Q1316" s="91"/>
      <c r="R1316" s="92">
        <v>241</v>
      </c>
      <c r="S1316" s="92">
        <v>33</v>
      </c>
      <c r="T1316" s="91">
        <v>0</v>
      </c>
      <c r="U1316" s="92">
        <v>567</v>
      </c>
      <c r="V1316" s="92">
        <v>34</v>
      </c>
    </row>
    <row r="1317" spans="1:22">
      <c r="A1317" s="93" t="s">
        <v>932</v>
      </c>
      <c r="B1317" s="17" t="str">
        <f>VLOOKUP(A1317,'Planning Periods'!$E$2:$N$540,10,FALSE)</f>
        <v>10/15/2021 - 10/15/2029</v>
      </c>
      <c r="C1317" s="92">
        <v>2014</v>
      </c>
      <c r="D1317" s="92" t="str">
        <f t="shared" si="19"/>
        <v>Monrovia 2014</v>
      </c>
      <c r="E1317" s="92">
        <v>142</v>
      </c>
      <c r="F1317" s="366">
        <v>0</v>
      </c>
      <c r="G1317" s="92">
        <v>0</v>
      </c>
      <c r="H1317" s="92">
        <v>0</v>
      </c>
      <c r="I1317" s="91"/>
      <c r="J1317" s="92">
        <v>88</v>
      </c>
      <c r="K1317" s="366">
        <v>0</v>
      </c>
      <c r="L1317" s="92">
        <v>0</v>
      </c>
      <c r="M1317" s="92">
        <v>0</v>
      </c>
      <c r="N1317" s="91"/>
      <c r="O1317" s="92">
        <v>96</v>
      </c>
      <c r="P1317" s="92">
        <v>2</v>
      </c>
      <c r="Q1317" s="91"/>
      <c r="R1317" s="92">
        <v>241</v>
      </c>
      <c r="S1317" s="92">
        <v>34</v>
      </c>
      <c r="T1317" s="91">
        <v>0</v>
      </c>
      <c r="U1317" s="92">
        <v>567</v>
      </c>
      <c r="V1317" s="92">
        <v>36</v>
      </c>
    </row>
    <row r="1318" spans="1:22">
      <c r="A1318" s="93" t="s">
        <v>932</v>
      </c>
      <c r="B1318" s="17" t="str">
        <f>VLOOKUP(A1318,'Planning Periods'!$E$2:$N$540,10,FALSE)</f>
        <v>10/15/2021 - 10/15/2029</v>
      </c>
      <c r="C1318" s="92">
        <v>2015</v>
      </c>
      <c r="D1318" s="92" t="str">
        <f t="shared" si="19"/>
        <v>Monrovia 2015</v>
      </c>
      <c r="E1318" s="92">
        <v>142</v>
      </c>
      <c r="F1318" s="366">
        <v>0</v>
      </c>
      <c r="G1318" s="92">
        <v>0</v>
      </c>
      <c r="H1318" s="92">
        <v>0</v>
      </c>
      <c r="I1318" s="91"/>
      <c r="J1318" s="92">
        <v>88</v>
      </c>
      <c r="K1318" s="366">
        <v>0</v>
      </c>
      <c r="L1318" s="92">
        <v>0</v>
      </c>
      <c r="M1318" s="92">
        <v>0</v>
      </c>
      <c r="N1318" s="91"/>
      <c r="O1318" s="92">
        <v>96</v>
      </c>
      <c r="P1318" s="92">
        <v>0</v>
      </c>
      <c r="Q1318" s="91"/>
      <c r="R1318" s="92">
        <v>241</v>
      </c>
      <c r="S1318" s="92">
        <v>9</v>
      </c>
      <c r="T1318" s="91">
        <v>0</v>
      </c>
      <c r="U1318" s="92">
        <v>567</v>
      </c>
      <c r="V1318" s="92">
        <v>9</v>
      </c>
    </row>
    <row r="1319" spans="1:22">
      <c r="A1319" s="93" t="s">
        <v>932</v>
      </c>
      <c r="B1319" s="17" t="str">
        <f>VLOOKUP(A1319,'Planning Periods'!$E$2:$N$540,10,FALSE)</f>
        <v>10/15/2021 - 10/15/2029</v>
      </c>
      <c r="C1319" s="92">
        <v>2016</v>
      </c>
      <c r="D1319" s="92" t="str">
        <f t="shared" si="19"/>
        <v>Monrovia 2016</v>
      </c>
      <c r="E1319" s="92">
        <v>142</v>
      </c>
      <c r="F1319" s="366">
        <v>0</v>
      </c>
      <c r="G1319" s="92">
        <v>0</v>
      </c>
      <c r="H1319" s="92">
        <v>0</v>
      </c>
      <c r="I1319" s="91"/>
      <c r="J1319" s="92">
        <v>88</v>
      </c>
      <c r="K1319" s="366">
        <v>0</v>
      </c>
      <c r="L1319" s="92">
        <v>0</v>
      </c>
      <c r="M1319" s="92">
        <v>0</v>
      </c>
      <c r="N1319" s="91"/>
      <c r="O1319" s="92">
        <v>96</v>
      </c>
      <c r="P1319" s="92">
        <v>0</v>
      </c>
      <c r="Q1319" s="91"/>
      <c r="R1319" s="92">
        <v>241</v>
      </c>
      <c r="S1319" s="92">
        <v>445</v>
      </c>
      <c r="T1319" s="91">
        <v>0</v>
      </c>
      <c r="U1319" s="92">
        <v>567</v>
      </c>
      <c r="V1319" s="92">
        <v>445</v>
      </c>
    </row>
    <row r="1320" spans="1:22">
      <c r="A1320" s="93" t="s">
        <v>932</v>
      </c>
      <c r="B1320" s="17" t="str">
        <f>VLOOKUP(A1320,'Planning Periods'!$E$2:$N$540,10,FALSE)</f>
        <v>10/15/2021 - 10/15/2029</v>
      </c>
      <c r="C1320" s="92">
        <v>2017</v>
      </c>
      <c r="D1320" s="92" t="str">
        <f t="shared" si="19"/>
        <v>Monrovia 2017</v>
      </c>
      <c r="E1320" s="92">
        <v>142</v>
      </c>
      <c r="F1320" s="366">
        <v>0</v>
      </c>
      <c r="G1320" s="92">
        <v>0</v>
      </c>
      <c r="H1320" s="92">
        <v>0</v>
      </c>
      <c r="I1320" s="91"/>
      <c r="J1320" s="92">
        <v>88</v>
      </c>
      <c r="K1320" s="366">
        <v>0</v>
      </c>
      <c r="L1320" s="92">
        <v>0</v>
      </c>
      <c r="M1320" s="92">
        <v>0</v>
      </c>
      <c r="N1320" s="91"/>
      <c r="O1320" s="92">
        <v>96</v>
      </c>
      <c r="P1320" s="92">
        <v>2</v>
      </c>
      <c r="Q1320" s="91"/>
      <c r="R1320" s="92">
        <v>241</v>
      </c>
      <c r="S1320" s="92">
        <v>22</v>
      </c>
      <c r="T1320" s="91">
        <v>0</v>
      </c>
      <c r="U1320" s="92">
        <v>567</v>
      </c>
      <c r="V1320" s="92">
        <v>24</v>
      </c>
    </row>
    <row r="1321" spans="1:22">
      <c r="A1321" s="93" t="s">
        <v>1261</v>
      </c>
      <c r="B1321" s="17" t="str">
        <f>VLOOKUP(A1321,'Planning Periods'!$E$2:$N$540,10,FALSE)</f>
        <v>02/15/2023 - 02/15/2031</v>
      </c>
      <c r="C1321" s="92">
        <v>2014</v>
      </c>
      <c r="D1321" s="92" t="str">
        <f t="shared" si="19"/>
        <v>Montague 2014</v>
      </c>
      <c r="E1321" s="92" t="s">
        <v>1308</v>
      </c>
      <c r="F1321" s="366" t="s">
        <v>1308</v>
      </c>
      <c r="G1321" s="92" t="s">
        <v>1308</v>
      </c>
      <c r="H1321" s="92" t="s">
        <v>1308</v>
      </c>
      <c r="I1321" s="91"/>
      <c r="J1321" s="92" t="s">
        <v>1308</v>
      </c>
      <c r="K1321" s="366" t="s">
        <v>1308</v>
      </c>
      <c r="L1321" s="92" t="s">
        <v>1308</v>
      </c>
      <c r="M1321" s="92" t="s">
        <v>1308</v>
      </c>
      <c r="N1321" s="91"/>
      <c r="O1321" s="92" t="s">
        <v>1308</v>
      </c>
      <c r="P1321" s="92" t="s">
        <v>1308</v>
      </c>
      <c r="Q1321" s="91"/>
      <c r="R1321" s="92" t="s">
        <v>1308</v>
      </c>
      <c r="S1321" s="92" t="s">
        <v>1308</v>
      </c>
      <c r="T1321" s="91" t="s">
        <v>1308</v>
      </c>
      <c r="U1321" s="92" t="s">
        <v>1308</v>
      </c>
      <c r="V1321" s="92" t="s">
        <v>1308</v>
      </c>
    </row>
    <row r="1322" spans="1:22">
      <c r="A1322" s="93" t="s">
        <v>1261</v>
      </c>
      <c r="B1322" s="17" t="str">
        <f>VLOOKUP(A1322,'Planning Periods'!$E$2:$N$540,10,FALSE)</f>
        <v>02/15/2023 - 02/15/2031</v>
      </c>
      <c r="C1322" s="92">
        <v>2015</v>
      </c>
      <c r="D1322" s="92" t="str">
        <f t="shared" si="19"/>
        <v>Montague 2015</v>
      </c>
      <c r="E1322" s="92" t="s">
        <v>1308</v>
      </c>
      <c r="F1322" s="366" t="s">
        <v>1308</v>
      </c>
      <c r="G1322" s="92" t="s">
        <v>1308</v>
      </c>
      <c r="H1322" s="92" t="s">
        <v>1308</v>
      </c>
      <c r="I1322" s="91"/>
      <c r="J1322" s="92" t="s">
        <v>1308</v>
      </c>
      <c r="K1322" s="366" t="s">
        <v>1308</v>
      </c>
      <c r="L1322" s="92" t="s">
        <v>1308</v>
      </c>
      <c r="M1322" s="92" t="s">
        <v>1308</v>
      </c>
      <c r="N1322" s="91"/>
      <c r="O1322" s="92" t="s">
        <v>1308</v>
      </c>
      <c r="P1322" s="92" t="s">
        <v>1308</v>
      </c>
      <c r="Q1322" s="91"/>
      <c r="R1322" s="92" t="s">
        <v>1308</v>
      </c>
      <c r="S1322" s="92" t="s">
        <v>1308</v>
      </c>
      <c r="T1322" s="91" t="s">
        <v>1308</v>
      </c>
      <c r="U1322" s="92" t="s">
        <v>1308</v>
      </c>
      <c r="V1322" s="92" t="s">
        <v>1308</v>
      </c>
    </row>
    <row r="1323" spans="1:22">
      <c r="A1323" s="93" t="s">
        <v>1261</v>
      </c>
      <c r="B1323" s="17" t="str">
        <f>VLOOKUP(A1323,'Planning Periods'!$E$2:$N$540,10,FALSE)</f>
        <v>02/15/2023 - 02/15/2031</v>
      </c>
      <c r="C1323" s="92">
        <v>2016</v>
      </c>
      <c r="D1323" s="92" t="str">
        <f t="shared" si="19"/>
        <v>Montague 2016</v>
      </c>
      <c r="E1323" s="92" t="s">
        <v>1308</v>
      </c>
      <c r="F1323" s="366" t="s">
        <v>1308</v>
      </c>
      <c r="G1323" s="92" t="s">
        <v>1308</v>
      </c>
      <c r="H1323" s="92" t="s">
        <v>1308</v>
      </c>
      <c r="I1323" s="91"/>
      <c r="J1323" s="92" t="s">
        <v>1308</v>
      </c>
      <c r="K1323" s="366" t="s">
        <v>1308</v>
      </c>
      <c r="L1323" s="92" t="s">
        <v>1308</v>
      </c>
      <c r="M1323" s="92" t="s">
        <v>1308</v>
      </c>
      <c r="N1323" s="91"/>
      <c r="O1323" s="92" t="s">
        <v>1308</v>
      </c>
      <c r="P1323" s="92" t="s">
        <v>1308</v>
      </c>
      <c r="Q1323" s="91"/>
      <c r="R1323" s="92" t="s">
        <v>1308</v>
      </c>
      <c r="S1323" s="92" t="s">
        <v>1308</v>
      </c>
      <c r="T1323" s="91" t="s">
        <v>1308</v>
      </c>
      <c r="U1323" s="92" t="s">
        <v>1308</v>
      </c>
      <c r="V1323" s="92" t="s">
        <v>1308</v>
      </c>
    </row>
    <row r="1324" spans="1:22">
      <c r="A1324" s="93" t="s">
        <v>1261</v>
      </c>
      <c r="B1324" s="17" t="str">
        <f>VLOOKUP(A1324,'Planning Periods'!$E$2:$N$540,10,FALSE)</f>
        <v>02/15/2023 - 02/15/2031</v>
      </c>
      <c r="C1324" s="92">
        <v>2017</v>
      </c>
      <c r="D1324" s="92" t="str">
        <f t="shared" si="19"/>
        <v>Montague 2017</v>
      </c>
      <c r="E1324" s="92">
        <v>5</v>
      </c>
      <c r="F1324" s="366">
        <v>0</v>
      </c>
      <c r="G1324" s="92">
        <v>0</v>
      </c>
      <c r="H1324" s="92">
        <v>0</v>
      </c>
      <c r="I1324" s="91"/>
      <c r="J1324" s="92">
        <v>3</v>
      </c>
      <c r="K1324" s="366">
        <v>0</v>
      </c>
      <c r="L1324" s="92">
        <v>0</v>
      </c>
      <c r="M1324" s="92">
        <v>0</v>
      </c>
      <c r="N1324" s="91"/>
      <c r="O1324" s="92">
        <v>3</v>
      </c>
      <c r="P1324" s="92">
        <v>0</v>
      </c>
      <c r="Q1324" s="91"/>
      <c r="R1324" s="92">
        <v>8</v>
      </c>
      <c r="S1324" s="92">
        <v>0</v>
      </c>
      <c r="T1324" s="91">
        <v>0</v>
      </c>
      <c r="U1324" s="92">
        <v>19</v>
      </c>
      <c r="V1324" s="92">
        <v>0</v>
      </c>
    </row>
    <row r="1325" spans="1:22">
      <c r="A1325" t="s">
        <v>934</v>
      </c>
      <c r="B1325" s="17"/>
      <c r="C1325" s="92">
        <v>2013</v>
      </c>
      <c r="D1325" s="92" t="str">
        <f t="shared" si="19"/>
        <v>Montclair 2013</v>
      </c>
      <c r="E1325" s="92">
        <v>164</v>
      </c>
      <c r="F1325" s="366">
        <v>18</v>
      </c>
      <c r="G1325" s="92">
        <v>18</v>
      </c>
      <c r="H1325" s="92">
        <v>0</v>
      </c>
      <c r="I1325" s="91"/>
      <c r="J1325" s="92">
        <v>114</v>
      </c>
      <c r="K1325" s="366">
        <v>0</v>
      </c>
      <c r="L1325" s="92">
        <v>0</v>
      </c>
      <c r="M1325" s="92">
        <v>0</v>
      </c>
      <c r="N1325" s="91"/>
      <c r="O1325" s="92">
        <v>125</v>
      </c>
      <c r="P1325" s="92">
        <v>0</v>
      </c>
      <c r="Q1325" s="91"/>
      <c r="R1325" s="92">
        <v>294</v>
      </c>
      <c r="S1325" s="92">
        <v>322</v>
      </c>
      <c r="T1325" s="91">
        <v>0</v>
      </c>
      <c r="U1325" s="92">
        <v>697</v>
      </c>
      <c r="V1325" s="92">
        <v>340</v>
      </c>
    </row>
    <row r="1326" spans="1:22">
      <c r="A1326" t="s">
        <v>934</v>
      </c>
      <c r="B1326" s="17" t="str">
        <f>VLOOKUP(A1326,'Planning Periods'!$E$2:$N$540,10,FALSE)</f>
        <v>10/15/2021 - 10/15/2029</v>
      </c>
      <c r="C1326" s="92">
        <v>2014</v>
      </c>
      <c r="D1326" s="92" t="str">
        <f t="shared" si="19"/>
        <v>Montclair 2014</v>
      </c>
      <c r="E1326" s="366">
        <v>164</v>
      </c>
      <c r="F1326" s="366">
        <v>0</v>
      </c>
      <c r="G1326" s="366">
        <v>0</v>
      </c>
      <c r="H1326" s="366">
        <v>0</v>
      </c>
      <c r="I1326" s="366">
        <v>0</v>
      </c>
      <c r="J1326" s="366">
        <v>114</v>
      </c>
      <c r="K1326" s="366">
        <v>0</v>
      </c>
      <c r="L1326" s="366">
        <v>0</v>
      </c>
      <c r="M1326" s="366">
        <v>0</v>
      </c>
      <c r="N1326" s="366">
        <v>0</v>
      </c>
      <c r="O1326" s="366">
        <v>125</v>
      </c>
      <c r="P1326" s="366">
        <v>0</v>
      </c>
      <c r="Q1326" s="366"/>
      <c r="R1326" s="366">
        <v>294</v>
      </c>
      <c r="S1326" s="366">
        <v>10</v>
      </c>
      <c r="T1326" s="366">
        <v>0</v>
      </c>
      <c r="U1326" s="366">
        <v>697</v>
      </c>
      <c r="V1326" s="366">
        <v>10</v>
      </c>
    </row>
    <row r="1327" spans="1:22">
      <c r="A1327" t="s">
        <v>934</v>
      </c>
      <c r="B1327" s="17" t="str">
        <f>VLOOKUP(A1327,'Planning Periods'!$E$2:$N$540,10,FALSE)</f>
        <v>10/15/2021 - 10/15/2029</v>
      </c>
      <c r="C1327" s="92">
        <v>2015</v>
      </c>
      <c r="D1327" s="92" t="str">
        <f t="shared" si="19"/>
        <v>Montclair 2015</v>
      </c>
      <c r="E1327">
        <v>164</v>
      </c>
      <c r="F1327">
        <v>0</v>
      </c>
      <c r="G1327">
        <v>0</v>
      </c>
      <c r="H1327">
        <v>0</v>
      </c>
      <c r="J1327">
        <v>114</v>
      </c>
      <c r="K1327">
        <v>0</v>
      </c>
      <c r="L1327">
        <v>0</v>
      </c>
      <c r="M1327">
        <v>0</v>
      </c>
      <c r="O1327">
        <v>125</v>
      </c>
      <c r="P1327">
        <v>0</v>
      </c>
      <c r="R1327">
        <v>294</v>
      </c>
      <c r="S1327">
        <v>20</v>
      </c>
      <c r="T1327">
        <v>0</v>
      </c>
      <c r="U1327">
        <v>697</v>
      </c>
      <c r="V1327">
        <v>20</v>
      </c>
    </row>
    <row r="1328" spans="1:22">
      <c r="A1328" t="s">
        <v>934</v>
      </c>
      <c r="B1328" s="17" t="str">
        <f>VLOOKUP(A1328,'Planning Periods'!$E$2:$N$540,10,FALSE)</f>
        <v>10/15/2021 - 10/15/2029</v>
      </c>
      <c r="C1328" s="92">
        <v>2016</v>
      </c>
      <c r="D1328" s="92" t="str">
        <f t="shared" si="19"/>
        <v>Montclair 2016</v>
      </c>
      <c r="E1328">
        <v>164</v>
      </c>
      <c r="F1328">
        <v>0</v>
      </c>
      <c r="G1328">
        <v>0</v>
      </c>
      <c r="H1328">
        <v>0</v>
      </c>
      <c r="J1328">
        <v>114</v>
      </c>
      <c r="K1328">
        <v>0</v>
      </c>
      <c r="L1328">
        <v>0</v>
      </c>
      <c r="M1328">
        <v>0</v>
      </c>
      <c r="O1328">
        <v>125</v>
      </c>
      <c r="P1328">
        <v>0</v>
      </c>
      <c r="R1328">
        <v>294</v>
      </c>
      <c r="S1328">
        <v>39</v>
      </c>
      <c r="T1328">
        <v>0</v>
      </c>
      <c r="U1328">
        <v>697</v>
      </c>
      <c r="V1328">
        <v>39</v>
      </c>
    </row>
    <row r="1329" spans="1:22">
      <c r="A1329" t="s">
        <v>934</v>
      </c>
      <c r="B1329" s="17" t="str">
        <f>VLOOKUP(A1329,'Planning Periods'!$E$2:$N$540,10,FALSE)</f>
        <v>10/15/2021 - 10/15/2029</v>
      </c>
      <c r="C1329" s="92">
        <v>2017</v>
      </c>
      <c r="D1329" s="92" t="str">
        <f t="shared" si="19"/>
        <v>Montclair 2017</v>
      </c>
      <c r="E1329">
        <v>164</v>
      </c>
      <c r="F1329">
        <v>0</v>
      </c>
      <c r="G1329">
        <v>0</v>
      </c>
      <c r="H1329">
        <v>0</v>
      </c>
      <c r="J1329">
        <v>114</v>
      </c>
      <c r="K1329">
        <v>0</v>
      </c>
      <c r="L1329">
        <v>0</v>
      </c>
      <c r="M1329">
        <v>0</v>
      </c>
      <c r="O1329">
        <v>125</v>
      </c>
      <c r="P1329">
        <v>0</v>
      </c>
      <c r="R1329">
        <v>294</v>
      </c>
      <c r="S1329">
        <v>66</v>
      </c>
      <c r="T1329">
        <v>0</v>
      </c>
      <c r="U1329">
        <v>697</v>
      </c>
      <c r="V1329">
        <v>66</v>
      </c>
    </row>
    <row r="1330" spans="1:22">
      <c r="A1330" s="93" t="s">
        <v>1258</v>
      </c>
      <c r="B1330" s="17" t="str">
        <f>VLOOKUP(A1330,'Planning Periods'!$E$2:$N$540,10,FALSE)</f>
        <v>01/31/2023 - 01/31/2031</v>
      </c>
      <c r="C1330" s="92">
        <v>2014</v>
      </c>
      <c r="D1330" s="92" t="str">
        <f t="shared" si="19"/>
        <v>Monte Sereno 2014</v>
      </c>
      <c r="E1330" s="92">
        <v>23</v>
      </c>
      <c r="F1330" s="366">
        <v>0</v>
      </c>
      <c r="G1330" s="92">
        <v>0</v>
      </c>
      <c r="H1330" s="92">
        <v>0</v>
      </c>
      <c r="I1330" s="91"/>
      <c r="J1330" s="92">
        <v>13</v>
      </c>
      <c r="K1330" s="366">
        <v>1</v>
      </c>
      <c r="L1330" s="92">
        <v>1</v>
      </c>
      <c r="M1330" s="92">
        <v>0</v>
      </c>
      <c r="N1330" s="91"/>
      <c r="O1330" s="92">
        <v>13</v>
      </c>
      <c r="P1330" s="92">
        <v>0</v>
      </c>
      <c r="Q1330" s="91"/>
      <c r="R1330" s="92">
        <v>12</v>
      </c>
      <c r="S1330" s="92">
        <v>4</v>
      </c>
      <c r="T1330" s="91">
        <v>0</v>
      </c>
      <c r="U1330" s="92">
        <v>61</v>
      </c>
      <c r="V1330" s="92">
        <v>5</v>
      </c>
    </row>
    <row r="1331" spans="1:22">
      <c r="A1331" s="93" t="s">
        <v>1258</v>
      </c>
      <c r="B1331" s="17" t="str">
        <f>VLOOKUP(A1331,'Planning Periods'!$E$2:$N$540,10,FALSE)</f>
        <v>01/31/2023 - 01/31/2031</v>
      </c>
      <c r="C1331" s="92">
        <v>2015</v>
      </c>
      <c r="D1331" s="92" t="str">
        <f t="shared" si="19"/>
        <v>Monte Sereno 2015</v>
      </c>
      <c r="E1331" s="92">
        <v>23</v>
      </c>
      <c r="F1331" s="366">
        <v>4</v>
      </c>
      <c r="G1331" s="92">
        <v>0</v>
      </c>
      <c r="H1331" s="92">
        <v>4</v>
      </c>
      <c r="I1331" s="91"/>
      <c r="J1331" s="92">
        <v>13</v>
      </c>
      <c r="K1331" s="366">
        <v>0</v>
      </c>
      <c r="L1331" s="92">
        <v>0</v>
      </c>
      <c r="M1331" s="92">
        <v>0</v>
      </c>
      <c r="N1331" s="91"/>
      <c r="O1331" s="92">
        <v>13</v>
      </c>
      <c r="P1331" s="92">
        <v>1</v>
      </c>
      <c r="Q1331" s="91"/>
      <c r="R1331" s="92">
        <v>12</v>
      </c>
      <c r="S1331" s="92">
        <v>2</v>
      </c>
      <c r="T1331" s="91">
        <v>0</v>
      </c>
      <c r="U1331" s="92">
        <v>61</v>
      </c>
      <c r="V1331" s="92">
        <v>7</v>
      </c>
    </row>
    <row r="1332" spans="1:22">
      <c r="A1332" s="93" t="s">
        <v>1258</v>
      </c>
      <c r="B1332" s="17" t="str">
        <f>VLOOKUP(A1332,'Planning Periods'!$E$2:$N$540,10,FALSE)</f>
        <v>01/31/2023 - 01/31/2031</v>
      </c>
      <c r="C1332" s="92">
        <v>2016</v>
      </c>
      <c r="D1332" s="92" t="str">
        <f t="shared" si="19"/>
        <v>Monte Sereno 2016</v>
      </c>
      <c r="E1332" s="92">
        <v>23</v>
      </c>
      <c r="F1332" s="366">
        <v>5</v>
      </c>
      <c r="G1332" s="92">
        <v>5</v>
      </c>
      <c r="H1332" s="92">
        <v>0</v>
      </c>
      <c r="I1332" s="91"/>
      <c r="J1332" s="92">
        <v>13</v>
      </c>
      <c r="K1332" s="366">
        <v>0</v>
      </c>
      <c r="L1332" s="92">
        <v>0</v>
      </c>
      <c r="M1332" s="92">
        <v>0</v>
      </c>
      <c r="N1332" s="91"/>
      <c r="O1332" s="92">
        <v>13</v>
      </c>
      <c r="P1332" s="92">
        <v>0</v>
      </c>
      <c r="Q1332" s="91"/>
      <c r="R1332" s="92">
        <v>12</v>
      </c>
      <c r="S1332" s="92">
        <v>8</v>
      </c>
      <c r="T1332" s="91">
        <v>0</v>
      </c>
      <c r="U1332" s="92">
        <v>61</v>
      </c>
      <c r="V1332" s="92">
        <v>13</v>
      </c>
    </row>
    <row r="1333" spans="1:22">
      <c r="A1333" s="93" t="s">
        <v>1258</v>
      </c>
      <c r="B1333" s="17" t="str">
        <f>VLOOKUP(A1333,'Planning Periods'!$E$2:$N$540,10,FALSE)</f>
        <v>01/31/2023 - 01/31/2031</v>
      </c>
      <c r="C1333" s="92">
        <v>2017</v>
      </c>
      <c r="D1333" s="92" t="str">
        <f t="shared" si="19"/>
        <v>Monte Sereno 2017</v>
      </c>
      <c r="E1333" s="92">
        <v>23</v>
      </c>
      <c r="F1333" s="366">
        <v>12</v>
      </c>
      <c r="G1333" s="92">
        <v>0</v>
      </c>
      <c r="H1333" s="92">
        <v>12</v>
      </c>
      <c r="I1333" s="91"/>
      <c r="J1333" s="92">
        <v>13</v>
      </c>
      <c r="K1333" s="366">
        <v>0</v>
      </c>
      <c r="L1333" s="92">
        <v>0</v>
      </c>
      <c r="M1333" s="92">
        <v>0</v>
      </c>
      <c r="N1333" s="91"/>
      <c r="O1333" s="92">
        <v>13</v>
      </c>
      <c r="P1333" s="92">
        <v>0</v>
      </c>
      <c r="Q1333" s="91"/>
      <c r="R1333" s="92">
        <v>12</v>
      </c>
      <c r="S1333" s="92">
        <v>4</v>
      </c>
      <c r="T1333" s="91">
        <v>0</v>
      </c>
      <c r="U1333" s="92">
        <v>61</v>
      </c>
      <c r="V1333" s="92">
        <v>16</v>
      </c>
    </row>
    <row r="1334" spans="1:22">
      <c r="A1334" t="s">
        <v>941</v>
      </c>
      <c r="B1334" s="17"/>
      <c r="C1334" s="92">
        <v>2013</v>
      </c>
      <c r="D1334" s="92" t="str">
        <f t="shared" si="19"/>
        <v>Montebello 2013</v>
      </c>
      <c r="E1334" s="92" t="s">
        <v>1308</v>
      </c>
      <c r="F1334" s="366" t="s">
        <v>1308</v>
      </c>
      <c r="G1334" s="92" t="s">
        <v>1308</v>
      </c>
      <c r="H1334" s="92" t="s">
        <v>1308</v>
      </c>
      <c r="I1334" s="91"/>
      <c r="J1334" s="92" t="s">
        <v>1308</v>
      </c>
      <c r="K1334" s="366" t="s">
        <v>1308</v>
      </c>
      <c r="L1334" s="92" t="s">
        <v>1308</v>
      </c>
      <c r="M1334" s="92" t="s">
        <v>1308</v>
      </c>
      <c r="N1334" s="91"/>
      <c r="O1334" s="92" t="s">
        <v>1308</v>
      </c>
      <c r="P1334" s="92" t="s">
        <v>1308</v>
      </c>
      <c r="Q1334" s="91"/>
      <c r="R1334" s="92" t="s">
        <v>1308</v>
      </c>
      <c r="S1334" s="92" t="s">
        <v>1308</v>
      </c>
      <c r="T1334" s="91" t="s">
        <v>1308</v>
      </c>
      <c r="U1334" s="92" t="s">
        <v>1308</v>
      </c>
      <c r="V1334" s="92" t="s">
        <v>1308</v>
      </c>
    </row>
    <row r="1335" spans="1:22">
      <c r="A1335" t="s">
        <v>941</v>
      </c>
      <c r="B1335" s="17" t="str">
        <f>VLOOKUP(A1335,'Planning Periods'!$E$2:$N$540,10,FALSE)</f>
        <v>10/15/2021 - 10/15/2029</v>
      </c>
      <c r="C1335" s="92">
        <v>2014</v>
      </c>
      <c r="D1335" s="92" t="str">
        <f t="shared" si="19"/>
        <v>Montebello 2014</v>
      </c>
      <c r="E1335" s="366" t="s">
        <v>1308</v>
      </c>
      <c r="F1335" s="366" t="s">
        <v>1308</v>
      </c>
      <c r="G1335" s="366" t="s">
        <v>1308</v>
      </c>
      <c r="H1335" s="366" t="s">
        <v>1308</v>
      </c>
      <c r="I1335" s="366">
        <v>0</v>
      </c>
      <c r="J1335" s="366" t="s">
        <v>1308</v>
      </c>
      <c r="K1335" s="366" t="s">
        <v>1308</v>
      </c>
      <c r="L1335" s="366" t="s">
        <v>1308</v>
      </c>
      <c r="M1335" s="366" t="s">
        <v>1308</v>
      </c>
      <c r="N1335" s="366">
        <v>0</v>
      </c>
      <c r="O1335" s="366" t="s">
        <v>1308</v>
      </c>
      <c r="P1335" s="366" t="s">
        <v>1308</v>
      </c>
      <c r="Q1335" s="366"/>
      <c r="R1335" s="366" t="s">
        <v>1308</v>
      </c>
      <c r="S1335" s="366" t="s">
        <v>1308</v>
      </c>
      <c r="T1335" s="366" t="s">
        <v>1308</v>
      </c>
      <c r="U1335" s="366" t="s">
        <v>1308</v>
      </c>
      <c r="V1335" s="366" t="s">
        <v>1308</v>
      </c>
    </row>
    <row r="1336" spans="1:22">
      <c r="A1336" t="s">
        <v>941</v>
      </c>
      <c r="B1336" s="17" t="str">
        <f>VLOOKUP(A1336,'Planning Periods'!$E$2:$N$540,10,FALSE)</f>
        <v>10/15/2021 - 10/15/2029</v>
      </c>
      <c r="C1336" s="92">
        <v>2015</v>
      </c>
      <c r="D1336" s="92" t="str">
        <f t="shared" si="19"/>
        <v>Montebello 2015</v>
      </c>
      <c r="E1336" t="s">
        <v>1308</v>
      </c>
      <c r="F1336" t="s">
        <v>1308</v>
      </c>
      <c r="G1336" t="s">
        <v>1308</v>
      </c>
      <c r="H1336" t="s">
        <v>1308</v>
      </c>
      <c r="J1336" t="s">
        <v>1308</v>
      </c>
      <c r="K1336" t="s">
        <v>1308</v>
      </c>
      <c r="L1336" t="s">
        <v>1308</v>
      </c>
      <c r="M1336" t="s">
        <v>1308</v>
      </c>
      <c r="O1336" t="s">
        <v>1308</v>
      </c>
      <c r="P1336" t="s">
        <v>1308</v>
      </c>
      <c r="R1336" t="s">
        <v>1308</v>
      </c>
      <c r="S1336" t="s">
        <v>1308</v>
      </c>
      <c r="T1336" t="s">
        <v>1308</v>
      </c>
      <c r="U1336" t="s">
        <v>1308</v>
      </c>
      <c r="V1336" t="s">
        <v>1308</v>
      </c>
    </row>
    <row r="1337" spans="1:22">
      <c r="A1337" t="s">
        <v>941</v>
      </c>
      <c r="B1337" s="17" t="str">
        <f>VLOOKUP(A1337,'Planning Periods'!$E$2:$N$540,10,FALSE)</f>
        <v>10/15/2021 - 10/15/2029</v>
      </c>
      <c r="C1337" s="92">
        <v>2016</v>
      </c>
      <c r="D1337" s="92" t="str">
        <f t="shared" si="19"/>
        <v>Montebello 2016</v>
      </c>
      <c r="E1337" t="s">
        <v>1308</v>
      </c>
      <c r="F1337" t="s">
        <v>1308</v>
      </c>
      <c r="G1337" t="s">
        <v>1308</v>
      </c>
      <c r="H1337" t="s">
        <v>1308</v>
      </c>
      <c r="J1337" t="s">
        <v>1308</v>
      </c>
      <c r="K1337" t="s">
        <v>1308</v>
      </c>
      <c r="L1337" t="s">
        <v>1308</v>
      </c>
      <c r="M1337" t="s">
        <v>1308</v>
      </c>
      <c r="O1337" t="s">
        <v>1308</v>
      </c>
      <c r="P1337" t="s">
        <v>1308</v>
      </c>
      <c r="R1337" t="s">
        <v>1308</v>
      </c>
      <c r="S1337" t="s">
        <v>1308</v>
      </c>
      <c r="T1337" t="s">
        <v>1308</v>
      </c>
      <c r="U1337" t="s">
        <v>1308</v>
      </c>
      <c r="V1337" t="s">
        <v>1308</v>
      </c>
    </row>
    <row r="1338" spans="1:22">
      <c r="A1338" t="s">
        <v>941</v>
      </c>
      <c r="B1338" s="17" t="str">
        <f>VLOOKUP(A1338,'Planning Periods'!$E$2:$N$540,10,FALSE)</f>
        <v>10/15/2021 - 10/15/2029</v>
      </c>
      <c r="C1338" s="92">
        <v>2017</v>
      </c>
      <c r="D1338" s="92" t="str">
        <f t="shared" si="19"/>
        <v>Montebello 2017</v>
      </c>
      <c r="E1338" t="s">
        <v>1308</v>
      </c>
      <c r="F1338" t="s">
        <v>1308</v>
      </c>
      <c r="G1338" t="s">
        <v>1308</v>
      </c>
      <c r="H1338" t="s">
        <v>1308</v>
      </c>
      <c r="J1338" t="s">
        <v>1308</v>
      </c>
      <c r="K1338" t="s">
        <v>1308</v>
      </c>
      <c r="L1338" t="s">
        <v>1308</v>
      </c>
      <c r="M1338" t="s">
        <v>1308</v>
      </c>
      <c r="O1338" t="s">
        <v>1308</v>
      </c>
      <c r="P1338" t="s">
        <v>1308</v>
      </c>
      <c r="R1338" t="s">
        <v>1308</v>
      </c>
      <c r="S1338" t="s">
        <v>1308</v>
      </c>
      <c r="T1338" t="s">
        <v>1308</v>
      </c>
      <c r="U1338" t="s">
        <v>1308</v>
      </c>
      <c r="V1338" t="s">
        <v>1308</v>
      </c>
    </row>
    <row r="1339" spans="1:22">
      <c r="A1339" s="93" t="s">
        <v>1259</v>
      </c>
      <c r="B1339" s="17" t="str">
        <f>VLOOKUP(A1339,'Planning Periods'!$E$2:$N$540,10,FALSE)</f>
        <v>12/31/2015 - 12/31/2023</v>
      </c>
      <c r="C1339" s="92">
        <v>2014</v>
      </c>
      <c r="D1339" s="92" t="str">
        <f t="shared" si="19"/>
        <v>Monterey 2014</v>
      </c>
      <c r="E1339" t="s">
        <v>1308</v>
      </c>
      <c r="F1339" t="s">
        <v>1308</v>
      </c>
      <c r="G1339" t="s">
        <v>1308</v>
      </c>
      <c r="H1339" t="s">
        <v>1308</v>
      </c>
      <c r="J1339" t="s">
        <v>1308</v>
      </c>
      <c r="K1339" t="s">
        <v>1308</v>
      </c>
      <c r="L1339" t="s">
        <v>1308</v>
      </c>
      <c r="M1339" t="s">
        <v>1308</v>
      </c>
      <c r="O1339" t="s">
        <v>1308</v>
      </c>
      <c r="P1339" t="s">
        <v>1308</v>
      </c>
      <c r="R1339" t="s">
        <v>1308</v>
      </c>
      <c r="S1339" t="s">
        <v>1308</v>
      </c>
      <c r="T1339" t="s">
        <v>1308</v>
      </c>
      <c r="U1339" t="s">
        <v>1308</v>
      </c>
      <c r="V1339" t="s">
        <v>1308</v>
      </c>
    </row>
    <row r="1340" spans="1:22">
      <c r="A1340" s="93" t="s">
        <v>1259</v>
      </c>
      <c r="B1340" s="17" t="str">
        <f>VLOOKUP(A1340,'Planning Periods'!$E$2:$N$540,10,FALSE)</f>
        <v>12/31/2015 - 12/31/2023</v>
      </c>
      <c r="C1340" s="92">
        <v>2015</v>
      </c>
      <c r="D1340" s="92" t="str">
        <f t="shared" si="19"/>
        <v>Monterey 2015</v>
      </c>
      <c r="E1340">
        <v>157</v>
      </c>
      <c r="F1340">
        <v>19</v>
      </c>
      <c r="G1340">
        <v>19</v>
      </c>
      <c r="H1340">
        <v>0</v>
      </c>
      <c r="J1340">
        <v>102</v>
      </c>
      <c r="K1340">
        <v>0</v>
      </c>
      <c r="L1340">
        <v>0</v>
      </c>
      <c r="M1340">
        <v>0</v>
      </c>
      <c r="O1340">
        <v>119</v>
      </c>
      <c r="P1340">
        <v>2</v>
      </c>
      <c r="R1340">
        <v>272</v>
      </c>
      <c r="S1340">
        <v>55</v>
      </c>
      <c r="T1340">
        <v>0</v>
      </c>
      <c r="U1340">
        <v>650</v>
      </c>
      <c r="V1340">
        <v>76</v>
      </c>
    </row>
    <row r="1341" spans="1:22">
      <c r="A1341" s="93" t="s">
        <v>1259</v>
      </c>
      <c r="B1341" s="17" t="str">
        <f>VLOOKUP(A1341,'Planning Periods'!$E$2:$N$540,10,FALSE)</f>
        <v>12/31/2015 - 12/31/2023</v>
      </c>
      <c r="C1341" s="92">
        <v>2016</v>
      </c>
      <c r="D1341" s="92" t="str">
        <f t="shared" si="19"/>
        <v>Monterey 2016</v>
      </c>
      <c r="E1341" s="92">
        <v>157</v>
      </c>
      <c r="F1341" s="366">
        <v>0</v>
      </c>
      <c r="G1341" s="92">
        <v>0</v>
      </c>
      <c r="H1341" s="92">
        <v>0</v>
      </c>
      <c r="I1341" s="91"/>
      <c r="J1341" s="92">
        <v>102</v>
      </c>
      <c r="K1341" s="366">
        <v>0</v>
      </c>
      <c r="L1341" s="92">
        <v>0</v>
      </c>
      <c r="M1341" s="92">
        <v>0</v>
      </c>
      <c r="N1341" s="91"/>
      <c r="O1341" s="92">
        <v>119</v>
      </c>
      <c r="P1341" s="92">
        <v>0</v>
      </c>
      <c r="Q1341" s="91"/>
      <c r="R1341" s="92">
        <v>272</v>
      </c>
      <c r="S1341" s="92">
        <v>2</v>
      </c>
      <c r="T1341" s="91">
        <v>0</v>
      </c>
      <c r="U1341" s="92">
        <v>650</v>
      </c>
      <c r="V1341" s="92">
        <v>2</v>
      </c>
    </row>
    <row r="1342" spans="1:22">
      <c r="A1342" s="93" t="s">
        <v>1259</v>
      </c>
      <c r="B1342" s="17" t="str">
        <f>VLOOKUP(A1342,'Planning Periods'!$E$2:$N$540,10,FALSE)</f>
        <v>12/31/2015 - 12/31/2023</v>
      </c>
      <c r="C1342" s="92">
        <v>2017</v>
      </c>
      <c r="D1342" s="92" t="str">
        <f t="shared" si="19"/>
        <v>Monterey 2017</v>
      </c>
      <c r="E1342" s="92">
        <v>157</v>
      </c>
      <c r="F1342" s="366">
        <v>0</v>
      </c>
      <c r="G1342" s="92">
        <v>0</v>
      </c>
      <c r="H1342" s="92">
        <v>0</v>
      </c>
      <c r="I1342" s="91"/>
      <c r="J1342" s="92">
        <v>102</v>
      </c>
      <c r="K1342" s="366">
        <v>0</v>
      </c>
      <c r="L1342" s="92">
        <v>0</v>
      </c>
      <c r="M1342" s="92">
        <v>0</v>
      </c>
      <c r="N1342" s="91"/>
      <c r="O1342" s="92">
        <v>119</v>
      </c>
      <c r="P1342" s="92">
        <v>0</v>
      </c>
      <c r="Q1342" s="91"/>
      <c r="R1342" s="92">
        <v>272</v>
      </c>
      <c r="S1342" s="92">
        <v>2</v>
      </c>
      <c r="T1342" s="91">
        <v>0</v>
      </c>
      <c r="U1342" s="92">
        <v>650</v>
      </c>
      <c r="V1342" s="92">
        <v>2</v>
      </c>
    </row>
    <row r="1343" spans="1:22">
      <c r="A1343" s="93" t="s">
        <v>1262</v>
      </c>
      <c r="B1343" s="17" t="str">
        <f>VLOOKUP(A1343,'Planning Periods'!$E$2:$N$540,10,FALSE)</f>
        <v>12/31/2015 - 12/31/2023</v>
      </c>
      <c r="C1343" s="92">
        <v>2014</v>
      </c>
      <c r="D1343" s="92" t="str">
        <f t="shared" si="19"/>
        <v>Monterey County - Unincorporated 2014</v>
      </c>
      <c r="E1343" s="92" t="s">
        <v>1308</v>
      </c>
      <c r="F1343" s="366" t="s">
        <v>1308</v>
      </c>
      <c r="G1343" s="92" t="s">
        <v>1308</v>
      </c>
      <c r="H1343" s="92" t="s">
        <v>1308</v>
      </c>
      <c r="I1343" s="91"/>
      <c r="J1343" s="92" t="s">
        <v>1308</v>
      </c>
      <c r="K1343" s="366" t="s">
        <v>1308</v>
      </c>
      <c r="L1343" s="92" t="s">
        <v>1308</v>
      </c>
      <c r="M1343" s="92" t="s">
        <v>1308</v>
      </c>
      <c r="N1343" s="91"/>
      <c r="O1343" s="92" t="s">
        <v>1308</v>
      </c>
      <c r="P1343" s="92" t="s">
        <v>1308</v>
      </c>
      <c r="Q1343" s="91"/>
      <c r="R1343" s="92" t="s">
        <v>1308</v>
      </c>
      <c r="S1343" s="92" t="s">
        <v>1308</v>
      </c>
      <c r="T1343" s="91" t="s">
        <v>1308</v>
      </c>
      <c r="U1343" s="92" t="s">
        <v>1308</v>
      </c>
      <c r="V1343" s="92" t="s">
        <v>1308</v>
      </c>
    </row>
    <row r="1344" spans="1:22">
      <c r="A1344" s="93" t="s">
        <v>1262</v>
      </c>
      <c r="B1344" s="17" t="str">
        <f>VLOOKUP(A1344,'Planning Periods'!$E$2:$N$540,10,FALSE)</f>
        <v>12/31/2015 - 12/31/2023</v>
      </c>
      <c r="C1344" s="92">
        <v>2015</v>
      </c>
      <c r="D1344" s="92" t="str">
        <f t="shared" si="19"/>
        <v>Monterey County - Unincorporated 2015</v>
      </c>
      <c r="E1344" s="92">
        <v>374</v>
      </c>
      <c r="F1344" s="366">
        <v>137</v>
      </c>
      <c r="G1344" s="92">
        <v>37</v>
      </c>
      <c r="H1344" s="92">
        <v>100</v>
      </c>
      <c r="I1344" s="91"/>
      <c r="J1344" s="92">
        <v>244</v>
      </c>
      <c r="K1344" s="366">
        <v>6</v>
      </c>
      <c r="L1344" s="92">
        <v>6</v>
      </c>
      <c r="M1344" s="92">
        <v>0</v>
      </c>
      <c r="N1344" s="91"/>
      <c r="O1344" s="92">
        <v>282</v>
      </c>
      <c r="P1344" s="92">
        <v>0</v>
      </c>
      <c r="Q1344" s="91"/>
      <c r="R1344" s="92">
        <v>651</v>
      </c>
      <c r="S1344" s="92">
        <v>189</v>
      </c>
      <c r="T1344" s="91">
        <v>0</v>
      </c>
      <c r="U1344" s="92">
        <v>1551</v>
      </c>
      <c r="V1344" s="92">
        <v>332</v>
      </c>
    </row>
    <row r="1345" spans="1:22">
      <c r="A1345" s="93" t="s">
        <v>1262</v>
      </c>
      <c r="B1345" s="17" t="str">
        <f>VLOOKUP(A1345,'Planning Periods'!$E$2:$N$540,10,FALSE)</f>
        <v>12/31/2015 - 12/31/2023</v>
      </c>
      <c r="C1345" s="92">
        <v>2016</v>
      </c>
      <c r="D1345" s="92" t="str">
        <f t="shared" si="19"/>
        <v>Monterey County - Unincorporated 2016</v>
      </c>
      <c r="E1345" s="92">
        <v>374</v>
      </c>
      <c r="F1345" s="366">
        <v>0</v>
      </c>
      <c r="G1345" s="92">
        <v>0</v>
      </c>
      <c r="H1345" s="92">
        <v>0</v>
      </c>
      <c r="I1345" s="91"/>
      <c r="J1345" s="92">
        <v>244</v>
      </c>
      <c r="K1345" s="366">
        <v>0</v>
      </c>
      <c r="L1345" s="92">
        <v>0</v>
      </c>
      <c r="M1345" s="92">
        <v>0</v>
      </c>
      <c r="N1345" s="91"/>
      <c r="O1345" s="92">
        <v>282</v>
      </c>
      <c r="P1345" s="92">
        <v>3</v>
      </c>
      <c r="Q1345" s="91"/>
      <c r="R1345" s="92">
        <v>651</v>
      </c>
      <c r="S1345" s="92">
        <v>260</v>
      </c>
      <c r="T1345" s="91">
        <v>0</v>
      </c>
      <c r="U1345" s="92">
        <v>1551</v>
      </c>
      <c r="V1345" s="92">
        <v>263</v>
      </c>
    </row>
    <row r="1346" spans="1:22">
      <c r="A1346" s="93" t="s">
        <v>1262</v>
      </c>
      <c r="B1346" s="17" t="str">
        <f>VLOOKUP(A1346,'Planning Periods'!$E$2:$N$540,10,FALSE)</f>
        <v>12/31/2015 - 12/31/2023</v>
      </c>
      <c r="C1346" s="92">
        <v>2017</v>
      </c>
      <c r="D1346" s="92" t="str">
        <f t="shared" si="19"/>
        <v>Monterey County - Unincorporated 2017</v>
      </c>
      <c r="E1346" s="92">
        <v>374</v>
      </c>
      <c r="F1346" s="366">
        <v>82</v>
      </c>
      <c r="G1346" s="92">
        <v>7</v>
      </c>
      <c r="H1346" s="92">
        <v>75</v>
      </c>
      <c r="I1346" s="91"/>
      <c r="J1346" s="92">
        <v>244</v>
      </c>
      <c r="K1346" s="366">
        <v>7</v>
      </c>
      <c r="L1346" s="92">
        <v>7</v>
      </c>
      <c r="M1346" s="92">
        <v>0</v>
      </c>
      <c r="N1346" s="91"/>
      <c r="O1346" s="92">
        <v>282</v>
      </c>
      <c r="P1346" s="92">
        <v>20</v>
      </c>
      <c r="Q1346" s="91"/>
      <c r="R1346" s="92">
        <v>651</v>
      </c>
      <c r="S1346" s="92">
        <v>316</v>
      </c>
      <c r="T1346" s="91">
        <v>0</v>
      </c>
      <c r="U1346" s="92">
        <v>1551</v>
      </c>
      <c r="V1346" s="92">
        <v>425</v>
      </c>
    </row>
    <row r="1347" spans="1:22">
      <c r="A1347" s="93" t="s">
        <v>948</v>
      </c>
      <c r="B1347" s="17"/>
      <c r="C1347" s="92">
        <v>2013</v>
      </c>
      <c r="D1347" s="92" t="str">
        <f t="shared" si="19"/>
        <v>Monterey Park 2013</v>
      </c>
      <c r="E1347" s="92" t="s">
        <v>1308</v>
      </c>
      <c r="F1347" s="366" t="s">
        <v>1308</v>
      </c>
      <c r="G1347" s="92" t="s">
        <v>1308</v>
      </c>
      <c r="H1347" s="92" t="s">
        <v>1308</v>
      </c>
      <c r="I1347" s="91"/>
      <c r="J1347" s="92" t="s">
        <v>1308</v>
      </c>
      <c r="K1347" s="366" t="s">
        <v>1308</v>
      </c>
      <c r="L1347" s="92" t="s">
        <v>1308</v>
      </c>
      <c r="M1347" s="92" t="s">
        <v>1308</v>
      </c>
      <c r="N1347" s="91"/>
      <c r="O1347" s="92" t="s">
        <v>1308</v>
      </c>
      <c r="P1347" s="92" t="s">
        <v>1308</v>
      </c>
      <c r="Q1347" s="91"/>
      <c r="R1347" s="92" t="s">
        <v>1308</v>
      </c>
      <c r="S1347" s="92" t="s">
        <v>1308</v>
      </c>
      <c r="T1347" s="91" t="s">
        <v>1308</v>
      </c>
      <c r="U1347" s="92" t="s">
        <v>1308</v>
      </c>
      <c r="V1347" s="92" t="s">
        <v>1308</v>
      </c>
    </row>
    <row r="1348" spans="1:22">
      <c r="A1348" s="93" t="s">
        <v>948</v>
      </c>
      <c r="B1348" s="17" t="str">
        <f>VLOOKUP(A1348,'Planning Periods'!$E$2:$N$540,10,FALSE)</f>
        <v>10/15/2021 - 10/15/2029</v>
      </c>
      <c r="C1348" s="92">
        <v>2014</v>
      </c>
      <c r="D1348" s="92" t="str">
        <f t="shared" si="19"/>
        <v>Monterey Park 2014</v>
      </c>
      <c r="E1348" s="92" t="s">
        <v>1308</v>
      </c>
      <c r="F1348" s="366" t="s">
        <v>1308</v>
      </c>
      <c r="G1348" s="92" t="s">
        <v>1308</v>
      </c>
      <c r="H1348" s="92" t="s">
        <v>1308</v>
      </c>
      <c r="I1348" s="91"/>
      <c r="J1348" s="92" t="s">
        <v>1308</v>
      </c>
      <c r="K1348" s="366" t="s">
        <v>1308</v>
      </c>
      <c r="L1348" s="92" t="s">
        <v>1308</v>
      </c>
      <c r="M1348" s="92" t="s">
        <v>1308</v>
      </c>
      <c r="N1348" s="91"/>
      <c r="O1348" s="92" t="s">
        <v>1308</v>
      </c>
      <c r="P1348" s="92" t="s">
        <v>1308</v>
      </c>
      <c r="Q1348" s="91"/>
      <c r="R1348" s="92" t="s">
        <v>1308</v>
      </c>
      <c r="S1348" s="92" t="s">
        <v>1308</v>
      </c>
      <c r="T1348" s="91" t="s">
        <v>1308</v>
      </c>
      <c r="U1348" s="92" t="s">
        <v>1308</v>
      </c>
      <c r="V1348" s="92" t="s">
        <v>1308</v>
      </c>
    </row>
    <row r="1349" spans="1:22">
      <c r="A1349" s="93" t="s">
        <v>948</v>
      </c>
      <c r="B1349" s="17" t="str">
        <f>VLOOKUP(A1349,'Planning Periods'!$E$2:$N$540,10,FALSE)</f>
        <v>10/15/2021 - 10/15/2029</v>
      </c>
      <c r="C1349" s="92">
        <v>2015</v>
      </c>
      <c r="D1349" s="92" t="str">
        <f t="shared" si="19"/>
        <v>Monterey Park 2015</v>
      </c>
      <c r="E1349" s="92" t="s">
        <v>1308</v>
      </c>
      <c r="F1349" s="366" t="s">
        <v>1308</v>
      </c>
      <c r="G1349" s="92" t="s">
        <v>1308</v>
      </c>
      <c r="H1349" s="92" t="s">
        <v>1308</v>
      </c>
      <c r="I1349" s="91"/>
      <c r="J1349" s="92" t="s">
        <v>1308</v>
      </c>
      <c r="K1349" s="366" t="s">
        <v>1308</v>
      </c>
      <c r="L1349" s="92" t="s">
        <v>1308</v>
      </c>
      <c r="M1349" s="92" t="s">
        <v>1308</v>
      </c>
      <c r="N1349" s="91"/>
      <c r="O1349" s="92" t="s">
        <v>1308</v>
      </c>
      <c r="P1349" s="92" t="s">
        <v>1308</v>
      </c>
      <c r="Q1349" s="91"/>
      <c r="R1349" s="92" t="s">
        <v>1308</v>
      </c>
      <c r="S1349" s="92" t="s">
        <v>1308</v>
      </c>
      <c r="T1349" s="91" t="s">
        <v>1308</v>
      </c>
      <c r="U1349" s="92" t="s">
        <v>1308</v>
      </c>
      <c r="V1349" s="92" t="s">
        <v>1308</v>
      </c>
    </row>
    <row r="1350" spans="1:22">
      <c r="A1350" s="93" t="s">
        <v>948</v>
      </c>
      <c r="B1350" s="17" t="str">
        <f>VLOOKUP(A1350,'Planning Periods'!$E$2:$N$540,10,FALSE)</f>
        <v>10/15/2021 - 10/15/2029</v>
      </c>
      <c r="C1350" s="92">
        <v>2016</v>
      </c>
      <c r="D1350" s="92" t="str">
        <f t="shared" si="19"/>
        <v>Monterey Park 2016</v>
      </c>
      <c r="E1350" s="92" t="s">
        <v>1308</v>
      </c>
      <c r="F1350" s="366" t="s">
        <v>1308</v>
      </c>
      <c r="G1350" s="92" t="s">
        <v>1308</v>
      </c>
      <c r="H1350" s="92" t="s">
        <v>1308</v>
      </c>
      <c r="I1350" s="91"/>
      <c r="J1350" s="92" t="s">
        <v>1308</v>
      </c>
      <c r="K1350" s="366" t="s">
        <v>1308</v>
      </c>
      <c r="L1350" s="92" t="s">
        <v>1308</v>
      </c>
      <c r="M1350" s="92" t="s">
        <v>1308</v>
      </c>
      <c r="N1350" s="91"/>
      <c r="O1350" s="92" t="s">
        <v>1308</v>
      </c>
      <c r="P1350" s="92" t="s">
        <v>1308</v>
      </c>
      <c r="Q1350" s="91"/>
      <c r="R1350" s="92" t="s">
        <v>1308</v>
      </c>
      <c r="S1350" s="92" t="s">
        <v>1308</v>
      </c>
      <c r="T1350" s="91" t="s">
        <v>1308</v>
      </c>
      <c r="U1350" s="92" t="s">
        <v>1308</v>
      </c>
      <c r="V1350" s="92" t="s">
        <v>1308</v>
      </c>
    </row>
    <row r="1351" spans="1:22">
      <c r="A1351" s="93" t="s">
        <v>948</v>
      </c>
      <c r="B1351" s="17" t="str">
        <f>VLOOKUP(A1351,'Planning Periods'!$E$2:$N$540,10,FALSE)</f>
        <v>10/15/2021 - 10/15/2029</v>
      </c>
      <c r="C1351" s="92">
        <v>2017</v>
      </c>
      <c r="D1351" s="92" t="str">
        <f t="shared" si="19"/>
        <v>Monterey Park 2017</v>
      </c>
      <c r="E1351" s="92">
        <v>205</v>
      </c>
      <c r="F1351" s="366">
        <v>0</v>
      </c>
      <c r="G1351" s="92">
        <v>0</v>
      </c>
      <c r="H1351" s="92">
        <v>0</v>
      </c>
      <c r="I1351" s="91"/>
      <c r="J1351" s="92">
        <v>123</v>
      </c>
      <c r="K1351" s="366">
        <v>0</v>
      </c>
      <c r="L1351" s="92">
        <v>0</v>
      </c>
      <c r="M1351" s="92">
        <v>0</v>
      </c>
      <c r="N1351" s="91"/>
      <c r="O1351" s="92">
        <v>137</v>
      </c>
      <c r="P1351" s="92">
        <v>0</v>
      </c>
      <c r="Q1351" s="91"/>
      <c r="R1351" s="92">
        <v>350</v>
      </c>
      <c r="S1351" s="92">
        <v>14</v>
      </c>
      <c r="T1351" s="91">
        <v>0</v>
      </c>
      <c r="U1351" s="92">
        <v>815</v>
      </c>
      <c r="V1351" s="92">
        <v>14</v>
      </c>
    </row>
    <row r="1352" spans="1:22">
      <c r="A1352" s="93" t="s">
        <v>951</v>
      </c>
      <c r="B1352" s="17"/>
      <c r="C1352" s="92">
        <v>2013</v>
      </c>
      <c r="D1352" s="92" t="str">
        <f t="shared" si="19"/>
        <v>Moorpark 2013</v>
      </c>
      <c r="E1352" s="92" t="s">
        <v>1308</v>
      </c>
      <c r="F1352" s="366" t="s">
        <v>1308</v>
      </c>
      <c r="G1352" s="92" t="s">
        <v>1308</v>
      </c>
      <c r="H1352" s="92" t="s">
        <v>1308</v>
      </c>
      <c r="I1352" s="91"/>
      <c r="J1352" s="92" t="s">
        <v>1308</v>
      </c>
      <c r="K1352" s="366" t="s">
        <v>1308</v>
      </c>
      <c r="L1352" s="92" t="s">
        <v>1308</v>
      </c>
      <c r="M1352" s="92" t="s">
        <v>1308</v>
      </c>
      <c r="N1352" s="91"/>
      <c r="O1352" s="92" t="s">
        <v>1308</v>
      </c>
      <c r="P1352" s="92" t="s">
        <v>1308</v>
      </c>
      <c r="Q1352" s="91"/>
      <c r="R1352" s="92" t="s">
        <v>1308</v>
      </c>
      <c r="S1352" s="92" t="s">
        <v>1308</v>
      </c>
      <c r="T1352" s="91" t="s">
        <v>1308</v>
      </c>
      <c r="U1352" s="92" t="s">
        <v>1308</v>
      </c>
      <c r="V1352" s="92" t="s">
        <v>1308</v>
      </c>
    </row>
    <row r="1353" spans="1:22">
      <c r="A1353" s="93" t="s">
        <v>951</v>
      </c>
      <c r="B1353" s="17" t="str">
        <f>VLOOKUP(A1353,'Planning Periods'!$E$2:$N$540,10,FALSE)</f>
        <v>10/15/2021 - 10/15/2029</v>
      </c>
      <c r="C1353" s="92">
        <v>2014</v>
      </c>
      <c r="D1353" s="92" t="str">
        <f t="shared" si="19"/>
        <v>Moorpark 2014</v>
      </c>
      <c r="E1353" s="92">
        <v>289</v>
      </c>
      <c r="F1353" s="366">
        <v>0</v>
      </c>
      <c r="G1353" s="92">
        <v>0</v>
      </c>
      <c r="H1353" s="92">
        <v>0</v>
      </c>
      <c r="I1353" s="91"/>
      <c r="J1353" s="92">
        <v>197</v>
      </c>
      <c r="K1353" s="366">
        <v>3</v>
      </c>
      <c r="L1353" s="92">
        <v>3</v>
      </c>
      <c r="M1353" s="92">
        <v>0</v>
      </c>
      <c r="N1353" s="91"/>
      <c r="O1353" s="92">
        <v>216</v>
      </c>
      <c r="P1353" s="92">
        <v>0</v>
      </c>
      <c r="Q1353" s="91"/>
      <c r="R1353" s="92">
        <v>462</v>
      </c>
      <c r="S1353" s="92">
        <v>159</v>
      </c>
      <c r="T1353" s="91">
        <v>0</v>
      </c>
      <c r="U1353" s="92">
        <v>1164</v>
      </c>
      <c r="V1353" s="92">
        <v>162</v>
      </c>
    </row>
    <row r="1354" spans="1:22">
      <c r="A1354" s="93" t="s">
        <v>951</v>
      </c>
      <c r="B1354" s="17" t="str">
        <f>VLOOKUP(A1354,'Planning Periods'!$E$2:$N$540,10,FALSE)</f>
        <v>10/15/2021 - 10/15/2029</v>
      </c>
      <c r="C1354" s="92">
        <v>2015</v>
      </c>
      <c r="D1354" s="92" t="str">
        <f t="shared" si="19"/>
        <v>Moorpark 2015</v>
      </c>
      <c r="E1354" s="92">
        <v>289</v>
      </c>
      <c r="F1354" s="366">
        <v>5</v>
      </c>
      <c r="G1354" s="92">
        <v>5</v>
      </c>
      <c r="H1354" s="92">
        <v>0</v>
      </c>
      <c r="I1354" s="91"/>
      <c r="J1354" s="92">
        <v>197</v>
      </c>
      <c r="K1354" s="366">
        <v>15</v>
      </c>
      <c r="L1354" s="92">
        <v>15</v>
      </c>
      <c r="M1354" s="92">
        <v>0</v>
      </c>
      <c r="N1354" s="91"/>
      <c r="O1354" s="92">
        <v>216</v>
      </c>
      <c r="P1354" s="92">
        <v>9</v>
      </c>
      <c r="Q1354" s="91"/>
      <c r="R1354" s="92">
        <v>462</v>
      </c>
      <c r="S1354" s="92">
        <v>144</v>
      </c>
      <c r="T1354" s="91">
        <v>0</v>
      </c>
      <c r="U1354" s="92">
        <v>1164</v>
      </c>
      <c r="V1354" s="92">
        <v>173</v>
      </c>
    </row>
    <row r="1355" spans="1:22">
      <c r="A1355" s="93" t="s">
        <v>951</v>
      </c>
      <c r="B1355" s="17" t="str">
        <f>VLOOKUP(A1355,'Planning Periods'!$E$2:$N$540,10,FALSE)</f>
        <v>10/15/2021 - 10/15/2029</v>
      </c>
      <c r="C1355" s="92">
        <v>2016</v>
      </c>
      <c r="D1355" s="92" t="str">
        <f t="shared" si="19"/>
        <v>Moorpark 2016</v>
      </c>
      <c r="E1355" s="92">
        <v>289</v>
      </c>
      <c r="F1355" s="366">
        <v>0</v>
      </c>
      <c r="G1355" s="92">
        <v>0</v>
      </c>
      <c r="H1355" s="92">
        <v>0</v>
      </c>
      <c r="I1355" s="91"/>
      <c r="J1355" s="92">
        <v>197</v>
      </c>
      <c r="K1355" s="366">
        <v>0</v>
      </c>
      <c r="L1355" s="92">
        <v>0</v>
      </c>
      <c r="M1355" s="92">
        <v>0</v>
      </c>
      <c r="N1355" s="91"/>
      <c r="O1355" s="92">
        <v>216</v>
      </c>
      <c r="P1355" s="92">
        <v>0</v>
      </c>
      <c r="Q1355" s="91"/>
      <c r="R1355" s="92">
        <v>462</v>
      </c>
      <c r="S1355" s="92">
        <v>88</v>
      </c>
      <c r="T1355" s="91">
        <v>0</v>
      </c>
      <c r="U1355" s="92">
        <v>1164</v>
      </c>
      <c r="V1355" s="92">
        <v>88</v>
      </c>
    </row>
    <row r="1356" spans="1:22">
      <c r="A1356" s="93" t="s">
        <v>951</v>
      </c>
      <c r="B1356" s="17" t="str">
        <f>VLOOKUP(A1356,'Planning Periods'!$E$2:$N$540,10,FALSE)</f>
        <v>10/15/2021 - 10/15/2029</v>
      </c>
      <c r="C1356" s="92">
        <v>2017</v>
      </c>
      <c r="D1356" s="92" t="str">
        <f t="shared" si="19"/>
        <v>Moorpark 2017</v>
      </c>
      <c r="E1356" s="92">
        <v>289</v>
      </c>
      <c r="F1356" s="366">
        <v>0</v>
      </c>
      <c r="G1356" s="92">
        <v>0</v>
      </c>
      <c r="H1356" s="92">
        <v>0</v>
      </c>
      <c r="I1356" s="91"/>
      <c r="J1356" s="92">
        <v>197</v>
      </c>
      <c r="K1356" s="366">
        <v>0</v>
      </c>
      <c r="L1356" s="92">
        <v>0</v>
      </c>
      <c r="M1356" s="92">
        <v>0</v>
      </c>
      <c r="N1356" s="91"/>
      <c r="O1356" s="92">
        <v>216</v>
      </c>
      <c r="P1356" s="92">
        <v>0</v>
      </c>
      <c r="Q1356" s="91"/>
      <c r="R1356" s="92">
        <v>462</v>
      </c>
      <c r="S1356" s="92">
        <v>88</v>
      </c>
      <c r="T1356" s="91">
        <v>0</v>
      </c>
      <c r="U1356" s="92">
        <v>1164</v>
      </c>
      <c r="V1356" s="92">
        <v>88</v>
      </c>
    </row>
    <row r="1357" spans="1:22">
      <c r="A1357" s="93" t="s">
        <v>1266</v>
      </c>
      <c r="B1357" s="17" t="str">
        <f>VLOOKUP(A1357,'Planning Periods'!$E$2:$N$540,10,FALSE)</f>
        <v>01/31/2023 - 01/31/2031</v>
      </c>
      <c r="C1357" s="92">
        <v>2014</v>
      </c>
      <c r="D1357" s="92" t="str">
        <f t="shared" si="19"/>
        <v>Moraga 2014</v>
      </c>
      <c r="E1357" s="92">
        <v>75</v>
      </c>
      <c r="F1357" s="366">
        <v>0</v>
      </c>
      <c r="G1357" s="92">
        <v>0</v>
      </c>
      <c r="H1357" s="92">
        <v>0</v>
      </c>
      <c r="I1357" s="91"/>
      <c r="J1357" s="92">
        <v>44</v>
      </c>
      <c r="K1357" s="366">
        <v>0</v>
      </c>
      <c r="L1357" s="92">
        <v>0</v>
      </c>
      <c r="M1357" s="92">
        <v>0</v>
      </c>
      <c r="N1357" s="91"/>
      <c r="O1357" s="92">
        <v>50</v>
      </c>
      <c r="P1357" s="92">
        <v>0</v>
      </c>
      <c r="Q1357" s="91"/>
      <c r="R1357" s="92">
        <v>60</v>
      </c>
      <c r="S1357" s="92">
        <v>0</v>
      </c>
      <c r="T1357" s="91">
        <v>0</v>
      </c>
      <c r="U1357" s="92">
        <v>229</v>
      </c>
      <c r="V1357" s="92">
        <v>0</v>
      </c>
    </row>
    <row r="1358" spans="1:22">
      <c r="A1358" s="93" t="s">
        <v>1266</v>
      </c>
      <c r="B1358" s="17" t="str">
        <f>VLOOKUP(A1358,'Planning Periods'!$E$2:$N$540,10,FALSE)</f>
        <v>01/31/2023 - 01/31/2031</v>
      </c>
      <c r="C1358" s="92">
        <v>2015</v>
      </c>
      <c r="D1358" s="92" t="str">
        <f t="shared" si="19"/>
        <v>Moraga 2015</v>
      </c>
      <c r="E1358" s="92">
        <v>75</v>
      </c>
      <c r="F1358" s="366">
        <v>0</v>
      </c>
      <c r="G1358" s="92">
        <v>0</v>
      </c>
      <c r="H1358" s="92">
        <v>0</v>
      </c>
      <c r="I1358" s="91"/>
      <c r="J1358" s="92">
        <v>44</v>
      </c>
      <c r="K1358" s="366">
        <v>0</v>
      </c>
      <c r="L1358" s="92">
        <v>0</v>
      </c>
      <c r="M1358" s="92">
        <v>0</v>
      </c>
      <c r="N1358" s="91"/>
      <c r="O1358" s="92">
        <v>50</v>
      </c>
      <c r="P1358" s="92">
        <v>0</v>
      </c>
      <c r="Q1358" s="91"/>
      <c r="R1358" s="92">
        <v>60</v>
      </c>
      <c r="S1358" s="92">
        <v>8</v>
      </c>
      <c r="T1358" s="91">
        <v>0</v>
      </c>
      <c r="U1358" s="92">
        <v>229</v>
      </c>
      <c r="V1358" s="92">
        <v>8</v>
      </c>
    </row>
    <row r="1359" spans="1:22">
      <c r="A1359" s="93" t="s">
        <v>1266</v>
      </c>
      <c r="B1359" s="17" t="str">
        <f>VLOOKUP(A1359,'Planning Periods'!$E$2:$N$540,10,FALSE)</f>
        <v>01/31/2023 - 01/31/2031</v>
      </c>
      <c r="C1359" s="92">
        <v>2016</v>
      </c>
      <c r="D1359" s="92" t="str">
        <f t="shared" si="19"/>
        <v>Moraga 2016</v>
      </c>
      <c r="E1359" s="92">
        <v>75</v>
      </c>
      <c r="F1359" s="366">
        <v>0</v>
      </c>
      <c r="G1359" s="92">
        <v>0</v>
      </c>
      <c r="H1359" s="92">
        <v>0</v>
      </c>
      <c r="I1359" s="91"/>
      <c r="J1359" s="92">
        <v>44</v>
      </c>
      <c r="K1359" s="366">
        <v>0</v>
      </c>
      <c r="L1359" s="92">
        <v>0</v>
      </c>
      <c r="M1359" s="92">
        <v>0</v>
      </c>
      <c r="N1359" s="91"/>
      <c r="O1359" s="92">
        <v>50</v>
      </c>
      <c r="P1359" s="92">
        <v>0</v>
      </c>
      <c r="Q1359" s="91"/>
      <c r="R1359" s="92">
        <v>60</v>
      </c>
      <c r="S1359" s="92">
        <v>35</v>
      </c>
      <c r="T1359" s="91">
        <v>0</v>
      </c>
      <c r="U1359" s="92">
        <v>229</v>
      </c>
      <c r="V1359" s="92">
        <v>35</v>
      </c>
    </row>
    <row r="1360" spans="1:22">
      <c r="A1360" s="93" t="s">
        <v>1266</v>
      </c>
      <c r="B1360" s="17" t="str">
        <f>VLOOKUP(A1360,'Planning Periods'!$E$2:$N$540,10,FALSE)</f>
        <v>01/31/2023 - 01/31/2031</v>
      </c>
      <c r="C1360" s="92">
        <v>2017</v>
      </c>
      <c r="D1360" s="92" t="str">
        <f t="shared" si="19"/>
        <v>Moraga 2017</v>
      </c>
      <c r="E1360" s="92">
        <v>75</v>
      </c>
      <c r="F1360" s="366">
        <v>0</v>
      </c>
      <c r="G1360" s="92">
        <v>0</v>
      </c>
      <c r="H1360" s="92">
        <v>0</v>
      </c>
      <c r="I1360" s="91"/>
      <c r="J1360" s="92">
        <v>44</v>
      </c>
      <c r="K1360" s="366">
        <v>0</v>
      </c>
      <c r="L1360" s="92">
        <v>0</v>
      </c>
      <c r="M1360" s="92">
        <v>0</v>
      </c>
      <c r="N1360" s="91"/>
      <c r="O1360" s="92">
        <v>50</v>
      </c>
      <c r="P1360" s="92">
        <v>0</v>
      </c>
      <c r="Q1360" s="91"/>
      <c r="R1360" s="92">
        <v>60</v>
      </c>
      <c r="S1360" s="92">
        <v>31</v>
      </c>
      <c r="T1360" s="91">
        <v>0</v>
      </c>
      <c r="U1360" s="92">
        <v>229</v>
      </c>
      <c r="V1360" s="92">
        <v>31</v>
      </c>
    </row>
    <row r="1361" spans="1:22">
      <c r="A1361" s="93" t="s">
        <v>944</v>
      </c>
      <c r="B1361" s="17"/>
      <c r="C1361" s="92">
        <v>2013</v>
      </c>
      <c r="D1361" s="92" t="str">
        <f t="shared" si="19"/>
        <v>Moreno Valley 2013</v>
      </c>
      <c r="E1361" s="92" t="s">
        <v>1308</v>
      </c>
      <c r="F1361" s="366" t="s">
        <v>1308</v>
      </c>
      <c r="G1361" s="92" t="s">
        <v>1308</v>
      </c>
      <c r="H1361" s="92" t="s">
        <v>1308</v>
      </c>
      <c r="I1361" s="91"/>
      <c r="J1361" s="92" t="s">
        <v>1308</v>
      </c>
      <c r="K1361" s="366" t="s">
        <v>1308</v>
      </c>
      <c r="L1361" s="92" t="s">
        <v>1308</v>
      </c>
      <c r="M1361" s="92" t="s">
        <v>1308</v>
      </c>
      <c r="N1361" s="91"/>
      <c r="O1361" s="92" t="s">
        <v>1308</v>
      </c>
      <c r="P1361" s="92" t="s">
        <v>1308</v>
      </c>
      <c r="Q1361" s="91"/>
      <c r="R1361" s="92" t="s">
        <v>1308</v>
      </c>
      <c r="S1361" s="92" t="s">
        <v>1308</v>
      </c>
      <c r="T1361" s="91" t="s">
        <v>1308</v>
      </c>
      <c r="U1361" s="92" t="s">
        <v>1308</v>
      </c>
      <c r="V1361" s="92" t="s">
        <v>1308</v>
      </c>
    </row>
    <row r="1362" spans="1:22">
      <c r="A1362" s="93" t="s">
        <v>944</v>
      </c>
      <c r="B1362" s="17" t="str">
        <f>VLOOKUP(A1362,'Planning Periods'!$E$2:$N$540,10,FALSE)</f>
        <v>10/15/2021 - 10/15/2029</v>
      </c>
      <c r="C1362" s="92">
        <v>2014</v>
      </c>
      <c r="D1362" s="92" t="str">
        <f>CONCATENATE(A1362," ",C1362)</f>
        <v>Moreno Valley 2014</v>
      </c>
      <c r="E1362" s="92">
        <v>1500</v>
      </c>
      <c r="F1362" s="366">
        <v>0</v>
      </c>
      <c r="G1362" s="92">
        <v>0</v>
      </c>
      <c r="H1362" s="92">
        <v>0</v>
      </c>
      <c r="I1362" s="91"/>
      <c r="J1362" s="92">
        <v>993</v>
      </c>
      <c r="K1362" s="366">
        <v>0</v>
      </c>
      <c r="L1362" s="92">
        <v>0</v>
      </c>
      <c r="M1362" s="92">
        <v>0</v>
      </c>
      <c r="N1362" s="91"/>
      <c r="O1362" s="92">
        <v>1112</v>
      </c>
      <c r="P1362" s="92">
        <v>0</v>
      </c>
      <c r="Q1362" s="91"/>
      <c r="R1362" s="92">
        <v>2564</v>
      </c>
      <c r="S1362" s="92">
        <v>93</v>
      </c>
      <c r="T1362" s="91">
        <v>0</v>
      </c>
      <c r="U1362" s="92">
        <v>6169</v>
      </c>
      <c r="V1362" s="92">
        <v>93</v>
      </c>
    </row>
    <row r="1363" spans="1:22">
      <c r="A1363" s="93" t="s">
        <v>944</v>
      </c>
      <c r="B1363" s="17" t="str">
        <f>VLOOKUP(A1363,'Planning Periods'!$E$2:$N$540,10,FALSE)</f>
        <v>10/15/2021 - 10/15/2029</v>
      </c>
      <c r="C1363" s="92">
        <v>2015</v>
      </c>
      <c r="D1363" s="92" t="str">
        <f t="shared" ref="D1363:D1425" si="20">CONCATENATE(A1363," ",C1363)</f>
        <v>Moreno Valley 2015</v>
      </c>
      <c r="E1363" s="92">
        <v>1500</v>
      </c>
      <c r="F1363" s="366">
        <v>0</v>
      </c>
      <c r="G1363" s="92">
        <v>0</v>
      </c>
      <c r="H1363" s="92">
        <v>0</v>
      </c>
      <c r="I1363" s="91"/>
      <c r="J1363" s="92">
        <v>993</v>
      </c>
      <c r="K1363" s="366">
        <v>0</v>
      </c>
      <c r="L1363" s="92">
        <v>0</v>
      </c>
      <c r="M1363" s="92">
        <v>0</v>
      </c>
      <c r="N1363" s="91"/>
      <c r="O1363" s="92">
        <v>1112</v>
      </c>
      <c r="P1363" s="92">
        <v>0</v>
      </c>
      <c r="Q1363" s="91"/>
      <c r="R1363" s="92">
        <v>2564</v>
      </c>
      <c r="S1363" s="92">
        <v>103</v>
      </c>
      <c r="T1363" s="91">
        <v>0</v>
      </c>
      <c r="U1363" s="92">
        <v>6169</v>
      </c>
      <c r="V1363" s="92">
        <v>103</v>
      </c>
    </row>
    <row r="1364" spans="1:22">
      <c r="A1364" s="93" t="s">
        <v>944</v>
      </c>
      <c r="B1364" s="17" t="str">
        <f>VLOOKUP(A1364,'Planning Periods'!$E$2:$N$540,10,FALSE)</f>
        <v>10/15/2021 - 10/15/2029</v>
      </c>
      <c r="C1364" s="92">
        <v>2016</v>
      </c>
      <c r="D1364" s="92" t="str">
        <f t="shared" si="20"/>
        <v>Moreno Valley 2016</v>
      </c>
      <c r="E1364" s="92">
        <v>1500</v>
      </c>
      <c r="F1364" s="366">
        <v>0</v>
      </c>
      <c r="G1364" s="92">
        <v>0</v>
      </c>
      <c r="H1364" s="92">
        <v>0</v>
      </c>
      <c r="I1364" s="91"/>
      <c r="J1364" s="92">
        <v>993</v>
      </c>
      <c r="K1364" s="366">
        <v>0</v>
      </c>
      <c r="L1364" s="92">
        <v>0</v>
      </c>
      <c r="M1364" s="92">
        <v>0</v>
      </c>
      <c r="N1364" s="91"/>
      <c r="O1364" s="92">
        <v>1112</v>
      </c>
      <c r="P1364" s="92">
        <v>0</v>
      </c>
      <c r="Q1364" s="91"/>
      <c r="R1364" s="92">
        <v>2564</v>
      </c>
      <c r="S1364" s="92">
        <v>0</v>
      </c>
      <c r="T1364" s="91">
        <v>0</v>
      </c>
      <c r="U1364" s="92">
        <v>6169</v>
      </c>
      <c r="V1364" s="92">
        <v>0</v>
      </c>
    </row>
    <row r="1365" spans="1:22">
      <c r="A1365" s="93" t="s">
        <v>944</v>
      </c>
      <c r="B1365" s="17" t="str">
        <f>VLOOKUP(A1365,'Planning Periods'!$E$2:$N$540,10,FALSE)</f>
        <v>10/15/2021 - 10/15/2029</v>
      </c>
      <c r="C1365" s="92">
        <v>2017</v>
      </c>
      <c r="D1365" s="92" t="str">
        <f t="shared" si="20"/>
        <v>Moreno Valley 2017</v>
      </c>
      <c r="E1365" s="92">
        <v>1500</v>
      </c>
      <c r="F1365" s="366">
        <v>0</v>
      </c>
      <c r="G1365" s="92">
        <v>0</v>
      </c>
      <c r="H1365" s="92">
        <v>0</v>
      </c>
      <c r="I1365" s="91"/>
      <c r="J1365" s="92">
        <v>993</v>
      </c>
      <c r="K1365" s="366">
        <v>0</v>
      </c>
      <c r="L1365" s="92">
        <v>0</v>
      </c>
      <c r="M1365" s="92">
        <v>0</v>
      </c>
      <c r="N1365" s="91"/>
      <c r="O1365" s="92">
        <v>1112</v>
      </c>
      <c r="P1365" s="92">
        <v>84</v>
      </c>
      <c r="Q1365" s="91"/>
      <c r="R1365" s="92">
        <v>2564</v>
      </c>
      <c r="S1365" s="92">
        <v>341</v>
      </c>
      <c r="T1365" s="91">
        <v>0</v>
      </c>
      <c r="U1365" s="92">
        <v>6169</v>
      </c>
      <c r="V1365" s="92">
        <v>425</v>
      </c>
    </row>
    <row r="1366" spans="1:22">
      <c r="A1366" s="93" t="s">
        <v>1265</v>
      </c>
      <c r="B1366" s="17" t="str">
        <f>VLOOKUP(A1366,'Planning Periods'!$E$2:$N$540,10,FALSE)</f>
        <v>01/31/2023 - 01/31/2031</v>
      </c>
      <c r="C1366" s="92">
        <v>2014</v>
      </c>
      <c r="D1366" s="92" t="str">
        <f t="shared" si="20"/>
        <v>Morgan Hill 2014</v>
      </c>
      <c r="E1366" s="92">
        <v>273</v>
      </c>
      <c r="F1366" s="366">
        <v>0</v>
      </c>
      <c r="G1366" s="92">
        <v>0</v>
      </c>
      <c r="H1366" s="92">
        <v>0</v>
      </c>
      <c r="I1366" s="91"/>
      <c r="J1366" s="92">
        <v>154</v>
      </c>
      <c r="K1366" s="366">
        <v>9</v>
      </c>
      <c r="L1366" s="92">
        <v>9</v>
      </c>
      <c r="M1366" s="92">
        <v>0</v>
      </c>
      <c r="N1366" s="91"/>
      <c r="O1366" s="92">
        <v>185</v>
      </c>
      <c r="P1366" s="92">
        <v>23</v>
      </c>
      <c r="Q1366" s="91"/>
      <c r="R1366" s="92">
        <v>316</v>
      </c>
      <c r="S1366" s="92">
        <v>319</v>
      </c>
      <c r="T1366" s="91">
        <v>0</v>
      </c>
      <c r="U1366" s="92">
        <v>928</v>
      </c>
      <c r="V1366" s="92">
        <v>351</v>
      </c>
    </row>
    <row r="1367" spans="1:22">
      <c r="A1367" s="93" t="s">
        <v>1265</v>
      </c>
      <c r="B1367" s="17" t="str">
        <f>VLOOKUP(A1367,'Planning Periods'!$E$2:$N$540,10,FALSE)</f>
        <v>01/31/2023 - 01/31/2031</v>
      </c>
      <c r="C1367" s="92">
        <v>2015</v>
      </c>
      <c r="D1367" s="92" t="str">
        <f t="shared" si="20"/>
        <v>Morgan Hill 2015</v>
      </c>
      <c r="E1367" s="92">
        <v>273</v>
      </c>
      <c r="F1367" s="366">
        <v>12</v>
      </c>
      <c r="G1367" s="92">
        <v>12</v>
      </c>
      <c r="H1367" s="92">
        <v>0</v>
      </c>
      <c r="I1367" s="91"/>
      <c r="J1367" s="92">
        <v>154</v>
      </c>
      <c r="K1367" s="366">
        <v>118</v>
      </c>
      <c r="L1367" s="92">
        <v>118</v>
      </c>
      <c r="M1367" s="92">
        <v>0</v>
      </c>
      <c r="N1367" s="91"/>
      <c r="O1367" s="92">
        <v>185</v>
      </c>
      <c r="P1367" s="92">
        <v>107</v>
      </c>
      <c r="Q1367" s="91"/>
      <c r="R1367" s="92">
        <v>316</v>
      </c>
      <c r="S1367" s="92">
        <v>647</v>
      </c>
      <c r="T1367" s="91">
        <v>0</v>
      </c>
      <c r="U1367" s="92">
        <v>928</v>
      </c>
      <c r="V1367" s="92">
        <v>884</v>
      </c>
    </row>
    <row r="1368" spans="1:22">
      <c r="A1368" s="93" t="s">
        <v>1265</v>
      </c>
      <c r="B1368" s="17" t="str">
        <f>VLOOKUP(A1368,'Planning Periods'!$E$2:$N$540,10,FALSE)</f>
        <v>01/31/2023 - 01/31/2031</v>
      </c>
      <c r="C1368" s="92">
        <v>2016</v>
      </c>
      <c r="D1368" s="92" t="str">
        <f t="shared" si="20"/>
        <v>Morgan Hill 2016</v>
      </c>
      <c r="E1368" s="92">
        <v>273</v>
      </c>
      <c r="F1368" s="366">
        <v>29</v>
      </c>
      <c r="G1368" s="92">
        <v>29</v>
      </c>
      <c r="H1368" s="92">
        <v>0</v>
      </c>
      <c r="I1368" s="91"/>
      <c r="J1368" s="92">
        <v>154</v>
      </c>
      <c r="K1368" s="366">
        <v>23</v>
      </c>
      <c r="L1368" s="92">
        <v>23</v>
      </c>
      <c r="M1368" s="92">
        <v>0</v>
      </c>
      <c r="N1368" s="91"/>
      <c r="O1368" s="92">
        <v>185</v>
      </c>
      <c r="P1368" s="92">
        <v>6</v>
      </c>
      <c r="Q1368" s="91"/>
      <c r="R1368" s="92">
        <v>316</v>
      </c>
      <c r="S1368" s="92">
        <v>219</v>
      </c>
      <c r="T1368" s="91">
        <v>0</v>
      </c>
      <c r="U1368" s="92">
        <v>928</v>
      </c>
      <c r="V1368" s="92">
        <v>277</v>
      </c>
    </row>
    <row r="1369" spans="1:22">
      <c r="A1369" s="93" t="s">
        <v>1265</v>
      </c>
      <c r="B1369" s="17" t="str">
        <f>VLOOKUP(A1369,'Planning Periods'!$E$2:$N$540,10,FALSE)</f>
        <v>01/31/2023 - 01/31/2031</v>
      </c>
      <c r="C1369" s="92">
        <v>2017</v>
      </c>
      <c r="D1369" s="92" t="str">
        <f t="shared" si="20"/>
        <v>Morgan Hill 2017</v>
      </c>
      <c r="E1369" s="92">
        <v>273</v>
      </c>
      <c r="F1369" s="366">
        <v>0</v>
      </c>
      <c r="G1369" s="92">
        <v>0</v>
      </c>
      <c r="H1369" s="92">
        <v>0</v>
      </c>
      <c r="I1369" s="91"/>
      <c r="J1369" s="92">
        <v>154</v>
      </c>
      <c r="K1369" s="366">
        <v>13</v>
      </c>
      <c r="L1369" s="92">
        <v>13</v>
      </c>
      <c r="M1369" s="92">
        <v>0</v>
      </c>
      <c r="N1369" s="91"/>
      <c r="O1369" s="92">
        <v>185</v>
      </c>
      <c r="P1369" s="92">
        <v>9</v>
      </c>
      <c r="Q1369" s="91"/>
      <c r="R1369" s="92">
        <v>316</v>
      </c>
      <c r="S1369" s="92">
        <v>192</v>
      </c>
      <c r="T1369" s="91">
        <v>0</v>
      </c>
      <c r="U1369" s="92">
        <v>928</v>
      </c>
      <c r="V1369" s="92">
        <v>214</v>
      </c>
    </row>
    <row r="1370" spans="1:22">
      <c r="A1370" t="s">
        <v>918</v>
      </c>
      <c r="B1370" s="17" t="str">
        <f>VLOOKUP(A1370,'Planning Periods'!$E$2:$N$540,10,FALSE)</f>
        <v>01/01/2021 - 12/31/2028</v>
      </c>
      <c r="C1370" s="92">
        <v>2014</v>
      </c>
      <c r="D1370" s="92" t="str">
        <f t="shared" si="20"/>
        <v>Morro Bay 2014</v>
      </c>
      <c r="E1370" s="366" t="s">
        <v>1308</v>
      </c>
      <c r="F1370" s="366" t="s">
        <v>1308</v>
      </c>
      <c r="G1370" s="366" t="s">
        <v>1308</v>
      </c>
      <c r="H1370" s="366" t="s">
        <v>1308</v>
      </c>
      <c r="I1370" s="366">
        <v>0</v>
      </c>
      <c r="J1370" s="366" t="s">
        <v>1308</v>
      </c>
      <c r="K1370" s="366" t="s">
        <v>1308</v>
      </c>
      <c r="L1370" s="366" t="s">
        <v>1308</v>
      </c>
      <c r="M1370" s="366" t="s">
        <v>1308</v>
      </c>
      <c r="N1370" s="366">
        <v>0</v>
      </c>
      <c r="O1370" s="366" t="s">
        <v>1308</v>
      </c>
      <c r="P1370" s="366" t="s">
        <v>1308</v>
      </c>
      <c r="Q1370" s="366"/>
      <c r="R1370" s="366" t="s">
        <v>1308</v>
      </c>
      <c r="S1370" s="366" t="s">
        <v>1308</v>
      </c>
      <c r="T1370" s="366" t="s">
        <v>1308</v>
      </c>
      <c r="U1370" s="366" t="s">
        <v>1308</v>
      </c>
      <c r="V1370" s="366" t="s">
        <v>1308</v>
      </c>
    </row>
    <row r="1371" spans="1:22">
      <c r="A1371" t="s">
        <v>918</v>
      </c>
      <c r="B1371" s="17" t="str">
        <f>VLOOKUP(A1371,'Planning Periods'!$E$2:$N$540,10,FALSE)</f>
        <v>01/01/2021 - 12/31/2028</v>
      </c>
      <c r="C1371" s="92">
        <v>2015</v>
      </c>
      <c r="D1371" s="92" t="str">
        <f t="shared" si="20"/>
        <v>Morro Bay 2015</v>
      </c>
      <c r="E1371" t="s">
        <v>1308</v>
      </c>
      <c r="F1371" t="s">
        <v>1308</v>
      </c>
      <c r="G1371" t="s">
        <v>1308</v>
      </c>
      <c r="H1371" t="s">
        <v>1308</v>
      </c>
      <c r="J1371" t="s">
        <v>1308</v>
      </c>
      <c r="K1371" t="s">
        <v>1308</v>
      </c>
      <c r="L1371" t="s">
        <v>1308</v>
      </c>
      <c r="M1371" t="s">
        <v>1308</v>
      </c>
      <c r="O1371" t="s">
        <v>1308</v>
      </c>
      <c r="P1371" t="s">
        <v>1308</v>
      </c>
      <c r="R1371" t="s">
        <v>1308</v>
      </c>
      <c r="S1371" t="s">
        <v>1308</v>
      </c>
      <c r="T1371" t="s">
        <v>1308</v>
      </c>
      <c r="U1371" t="s">
        <v>1308</v>
      </c>
      <c r="V1371" t="s">
        <v>1308</v>
      </c>
    </row>
    <row r="1372" spans="1:22">
      <c r="A1372" t="s">
        <v>918</v>
      </c>
      <c r="B1372" s="17" t="str">
        <f>VLOOKUP(A1372,'Planning Periods'!$E$2:$N$540,10,FALSE)</f>
        <v>01/01/2021 - 12/31/2028</v>
      </c>
      <c r="C1372" s="92">
        <v>2016</v>
      </c>
      <c r="D1372" s="92" t="str">
        <f t="shared" si="20"/>
        <v>Morro Bay 2016</v>
      </c>
      <c r="E1372" t="s">
        <v>1308</v>
      </c>
      <c r="F1372" t="s">
        <v>1308</v>
      </c>
      <c r="G1372" t="s">
        <v>1308</v>
      </c>
      <c r="H1372" t="s">
        <v>1308</v>
      </c>
      <c r="J1372" t="s">
        <v>1308</v>
      </c>
      <c r="K1372" t="s">
        <v>1308</v>
      </c>
      <c r="L1372" t="s">
        <v>1308</v>
      </c>
      <c r="M1372" t="s">
        <v>1308</v>
      </c>
      <c r="O1372" t="s">
        <v>1308</v>
      </c>
      <c r="P1372" t="s">
        <v>1308</v>
      </c>
      <c r="R1372" t="s">
        <v>1308</v>
      </c>
      <c r="S1372" t="s">
        <v>1308</v>
      </c>
      <c r="T1372" t="s">
        <v>1308</v>
      </c>
      <c r="U1372" t="s">
        <v>1308</v>
      </c>
      <c r="V1372" t="s">
        <v>1308</v>
      </c>
    </row>
    <row r="1373" spans="1:22">
      <c r="A1373" t="s">
        <v>918</v>
      </c>
      <c r="B1373" s="17" t="str">
        <f>VLOOKUP(A1373,'Planning Periods'!$E$2:$N$540,10,FALSE)</f>
        <v>01/01/2021 - 12/31/2028</v>
      </c>
      <c r="C1373" s="92">
        <v>2017</v>
      </c>
      <c r="D1373" s="92" t="str">
        <f t="shared" si="20"/>
        <v>Morro Bay 2017</v>
      </c>
      <c r="E1373" t="s">
        <v>1308</v>
      </c>
      <c r="F1373" t="s">
        <v>1308</v>
      </c>
      <c r="G1373" t="s">
        <v>1308</v>
      </c>
      <c r="H1373" t="s">
        <v>1308</v>
      </c>
      <c r="J1373" t="s">
        <v>1308</v>
      </c>
      <c r="K1373" t="s">
        <v>1308</v>
      </c>
      <c r="L1373" t="s">
        <v>1308</v>
      </c>
      <c r="M1373" t="s">
        <v>1308</v>
      </c>
      <c r="O1373" t="s">
        <v>1308</v>
      </c>
      <c r="P1373" t="s">
        <v>1308</v>
      </c>
      <c r="R1373" t="s">
        <v>1308</v>
      </c>
      <c r="S1373" t="s">
        <v>1308</v>
      </c>
      <c r="T1373" t="s">
        <v>1308</v>
      </c>
      <c r="U1373" t="s">
        <v>1308</v>
      </c>
      <c r="V1373" t="s">
        <v>1308</v>
      </c>
    </row>
    <row r="1374" spans="1:22">
      <c r="A1374" s="93" t="s">
        <v>1263</v>
      </c>
      <c r="B1374" s="17" t="str">
        <f>VLOOKUP(A1374,'Planning Periods'!$E$2:$N$540,10,FALSE)</f>
        <v>02/15/2023 - 02/15/2031</v>
      </c>
      <c r="C1374" s="92">
        <v>2014</v>
      </c>
      <c r="D1374" s="92" t="str">
        <f t="shared" si="20"/>
        <v>Mount Shasta 2014</v>
      </c>
      <c r="E1374" s="92">
        <v>11</v>
      </c>
      <c r="F1374" s="366">
        <v>0</v>
      </c>
      <c r="G1374" s="92">
        <v>0</v>
      </c>
      <c r="H1374" s="92">
        <v>0</v>
      </c>
      <c r="I1374" s="91"/>
      <c r="J1374" s="92">
        <v>7</v>
      </c>
      <c r="K1374" s="366">
        <v>0</v>
      </c>
      <c r="L1374" s="92">
        <v>0</v>
      </c>
      <c r="M1374" s="92">
        <v>0</v>
      </c>
      <c r="N1374" s="91"/>
      <c r="O1374" s="92">
        <v>8</v>
      </c>
      <c r="P1374" s="92">
        <v>0</v>
      </c>
      <c r="Q1374" s="91"/>
      <c r="R1374" s="92">
        <v>19</v>
      </c>
      <c r="S1374" s="92">
        <v>1</v>
      </c>
      <c r="T1374" s="91">
        <v>0</v>
      </c>
      <c r="U1374" s="92">
        <v>45</v>
      </c>
      <c r="V1374" s="92">
        <v>1</v>
      </c>
    </row>
    <row r="1375" spans="1:22">
      <c r="A1375" s="93" t="s">
        <v>1263</v>
      </c>
      <c r="B1375" s="17" t="str">
        <f>VLOOKUP(A1375,'Planning Periods'!$E$2:$N$540,10,FALSE)</f>
        <v>02/15/2023 - 02/15/2031</v>
      </c>
      <c r="C1375" s="92">
        <v>2015</v>
      </c>
      <c r="D1375" s="92" t="str">
        <f t="shared" si="20"/>
        <v>Mount Shasta 2015</v>
      </c>
      <c r="E1375" s="92" t="s">
        <v>1308</v>
      </c>
      <c r="F1375" s="366" t="s">
        <v>1308</v>
      </c>
      <c r="G1375" s="92" t="s">
        <v>1308</v>
      </c>
      <c r="H1375" s="92" t="s">
        <v>1308</v>
      </c>
      <c r="I1375" s="91"/>
      <c r="J1375" s="92" t="s">
        <v>1308</v>
      </c>
      <c r="K1375" s="366" t="s">
        <v>1308</v>
      </c>
      <c r="L1375" s="92" t="s">
        <v>1308</v>
      </c>
      <c r="M1375" s="92" t="s">
        <v>1308</v>
      </c>
      <c r="N1375" s="91"/>
      <c r="O1375" s="92" t="s">
        <v>1308</v>
      </c>
      <c r="P1375" s="92" t="s">
        <v>1308</v>
      </c>
      <c r="Q1375" s="91"/>
      <c r="R1375" s="92" t="s">
        <v>1308</v>
      </c>
      <c r="S1375" s="92" t="s">
        <v>1308</v>
      </c>
      <c r="T1375" s="91" t="s">
        <v>1308</v>
      </c>
      <c r="U1375" s="92" t="s">
        <v>1308</v>
      </c>
      <c r="V1375" s="92" t="s">
        <v>1308</v>
      </c>
    </row>
    <row r="1376" spans="1:22">
      <c r="A1376" s="93" t="s">
        <v>1263</v>
      </c>
      <c r="B1376" s="17" t="str">
        <f>VLOOKUP(A1376,'Planning Periods'!$E$2:$N$540,10,FALSE)</f>
        <v>02/15/2023 - 02/15/2031</v>
      </c>
      <c r="C1376" s="92">
        <v>2016</v>
      </c>
      <c r="D1376" s="92" t="str">
        <f t="shared" si="20"/>
        <v>Mount Shasta 2016</v>
      </c>
      <c r="E1376" s="92" t="s">
        <v>1308</v>
      </c>
      <c r="F1376" s="366" t="s">
        <v>1308</v>
      </c>
      <c r="G1376" s="92" t="s">
        <v>1308</v>
      </c>
      <c r="H1376" s="92" t="s">
        <v>1308</v>
      </c>
      <c r="I1376" s="91"/>
      <c r="J1376" s="92" t="s">
        <v>1308</v>
      </c>
      <c r="K1376" s="366" t="s">
        <v>1308</v>
      </c>
      <c r="L1376" s="92" t="s">
        <v>1308</v>
      </c>
      <c r="M1376" s="92" t="s">
        <v>1308</v>
      </c>
      <c r="N1376" s="91"/>
      <c r="O1376" s="92" t="s">
        <v>1308</v>
      </c>
      <c r="P1376" s="92" t="s">
        <v>1308</v>
      </c>
      <c r="Q1376" s="91"/>
      <c r="R1376" s="92" t="s">
        <v>1308</v>
      </c>
      <c r="S1376" s="92" t="s">
        <v>1308</v>
      </c>
      <c r="T1376" s="91" t="s">
        <v>1308</v>
      </c>
      <c r="U1376" s="92" t="s">
        <v>1308</v>
      </c>
      <c r="V1376" s="92" t="s">
        <v>1308</v>
      </c>
    </row>
    <row r="1377" spans="1:22">
      <c r="A1377" s="93" t="s">
        <v>1263</v>
      </c>
      <c r="B1377" s="17" t="str">
        <f>VLOOKUP(A1377,'Planning Periods'!$E$2:$N$540,10,FALSE)</f>
        <v>02/15/2023 - 02/15/2031</v>
      </c>
      <c r="C1377" s="92">
        <v>2017</v>
      </c>
      <c r="D1377" s="92" t="str">
        <f t="shared" si="20"/>
        <v>Mount Shasta 2017</v>
      </c>
      <c r="E1377" s="92" t="s">
        <v>1308</v>
      </c>
      <c r="F1377" s="366" t="s">
        <v>1308</v>
      </c>
      <c r="G1377" s="92" t="s">
        <v>1308</v>
      </c>
      <c r="H1377" s="92" t="s">
        <v>1308</v>
      </c>
      <c r="I1377" s="91"/>
      <c r="J1377" s="92" t="s">
        <v>1308</v>
      </c>
      <c r="K1377" s="366" t="s">
        <v>1308</v>
      </c>
      <c r="L1377" s="92" t="s">
        <v>1308</v>
      </c>
      <c r="M1377" s="92" t="s">
        <v>1308</v>
      </c>
      <c r="N1377" s="91"/>
      <c r="O1377" s="92" t="s">
        <v>1308</v>
      </c>
      <c r="P1377" s="92" t="s">
        <v>1308</v>
      </c>
      <c r="Q1377" s="91"/>
      <c r="R1377" s="92" t="s">
        <v>1308</v>
      </c>
      <c r="S1377" s="92" t="s">
        <v>1308</v>
      </c>
      <c r="T1377" s="91" t="s">
        <v>1308</v>
      </c>
      <c r="U1377" s="92" t="s">
        <v>1308</v>
      </c>
      <c r="V1377" s="92" t="s">
        <v>1308</v>
      </c>
    </row>
    <row r="1378" spans="1:22">
      <c r="A1378" s="93" t="s">
        <v>1264</v>
      </c>
      <c r="B1378" s="17" t="str">
        <f>VLOOKUP(A1378,'Planning Periods'!$E$2:$N$540,10,FALSE)</f>
        <v>01/31/2023 - 01/31/2031</v>
      </c>
      <c r="C1378" s="92">
        <v>2014</v>
      </c>
      <c r="D1378" s="92" t="str">
        <f t="shared" si="20"/>
        <v>Mountain View 2014</v>
      </c>
      <c r="E1378" s="92">
        <v>814</v>
      </c>
      <c r="F1378" s="366">
        <v>26</v>
      </c>
      <c r="G1378" s="92">
        <v>26</v>
      </c>
      <c r="H1378" s="92">
        <v>0</v>
      </c>
      <c r="I1378" s="91"/>
      <c r="J1378" s="92">
        <v>492</v>
      </c>
      <c r="K1378" s="366">
        <v>19</v>
      </c>
      <c r="L1378" s="92">
        <v>18</v>
      </c>
      <c r="M1378" s="92">
        <v>1</v>
      </c>
      <c r="N1378" s="91"/>
      <c r="O1378" s="92">
        <v>527</v>
      </c>
      <c r="P1378" s="92">
        <v>0</v>
      </c>
      <c r="Q1378" s="91"/>
      <c r="R1378" s="92">
        <v>1093</v>
      </c>
      <c r="S1378" s="92">
        <v>598</v>
      </c>
      <c r="T1378" s="91">
        <v>1</v>
      </c>
      <c r="U1378" s="92">
        <v>2926</v>
      </c>
      <c r="V1378" s="92">
        <v>643</v>
      </c>
    </row>
    <row r="1379" spans="1:22">
      <c r="A1379" s="93" t="s">
        <v>1264</v>
      </c>
      <c r="B1379" s="17" t="str">
        <f>VLOOKUP(A1379,'Planning Periods'!$E$2:$N$540,10,FALSE)</f>
        <v>01/31/2023 - 01/31/2031</v>
      </c>
      <c r="C1379" s="92">
        <v>2015</v>
      </c>
      <c r="D1379" s="92" t="str">
        <f t="shared" si="20"/>
        <v>Mountain View 2015</v>
      </c>
      <c r="E1379" s="92">
        <v>814</v>
      </c>
      <c r="F1379" s="366">
        <v>0</v>
      </c>
      <c r="G1379" s="92">
        <v>0</v>
      </c>
      <c r="H1379" s="92">
        <v>0</v>
      </c>
      <c r="I1379" s="91"/>
      <c r="J1379" s="92">
        <v>492</v>
      </c>
      <c r="K1379" s="366">
        <v>9</v>
      </c>
      <c r="L1379" s="92">
        <v>9</v>
      </c>
      <c r="M1379" s="92">
        <v>0</v>
      </c>
      <c r="N1379" s="91"/>
      <c r="O1379" s="92">
        <v>527</v>
      </c>
      <c r="P1379" s="92">
        <v>0</v>
      </c>
      <c r="Q1379" s="91"/>
      <c r="R1379" s="92">
        <v>1093</v>
      </c>
      <c r="S1379" s="92">
        <v>278</v>
      </c>
      <c r="T1379" s="91">
        <v>0</v>
      </c>
      <c r="U1379" s="92">
        <v>2926</v>
      </c>
      <c r="V1379" s="92">
        <v>287</v>
      </c>
    </row>
    <row r="1380" spans="1:22">
      <c r="A1380" s="93" t="s">
        <v>1264</v>
      </c>
      <c r="B1380" s="17" t="str">
        <f>VLOOKUP(A1380,'Planning Periods'!$E$2:$N$540,10,FALSE)</f>
        <v>01/31/2023 - 01/31/2031</v>
      </c>
      <c r="C1380" s="92">
        <v>2016</v>
      </c>
      <c r="D1380" s="92" t="str">
        <f t="shared" si="20"/>
        <v>Mountain View 2016</v>
      </c>
      <c r="E1380" s="92">
        <v>814</v>
      </c>
      <c r="F1380" s="366">
        <v>17</v>
      </c>
      <c r="G1380" s="92">
        <v>17</v>
      </c>
      <c r="H1380" s="92">
        <v>0</v>
      </c>
      <c r="I1380" s="91"/>
      <c r="J1380" s="92">
        <v>492</v>
      </c>
      <c r="K1380" s="366">
        <v>109</v>
      </c>
      <c r="L1380" s="92">
        <v>109</v>
      </c>
      <c r="M1380" s="92">
        <v>0</v>
      </c>
      <c r="N1380" s="91"/>
      <c r="O1380" s="92">
        <v>527</v>
      </c>
      <c r="P1380" s="92">
        <v>0</v>
      </c>
      <c r="Q1380" s="91"/>
      <c r="R1380" s="92">
        <v>1093</v>
      </c>
      <c r="S1380" s="92">
        <v>376</v>
      </c>
      <c r="T1380" s="91">
        <v>0</v>
      </c>
      <c r="U1380" s="92">
        <v>2926</v>
      </c>
      <c r="V1380" s="92">
        <v>502</v>
      </c>
    </row>
    <row r="1381" spans="1:22">
      <c r="A1381" s="93" t="s">
        <v>1264</v>
      </c>
      <c r="B1381" s="17" t="str">
        <f>VLOOKUP(A1381,'Planning Periods'!$E$2:$N$540,10,FALSE)</f>
        <v>01/31/2023 - 01/31/2031</v>
      </c>
      <c r="C1381" s="92">
        <v>2017</v>
      </c>
      <c r="D1381" s="92" t="str">
        <f t="shared" si="20"/>
        <v>Mountain View 2017</v>
      </c>
      <c r="E1381" s="92">
        <v>814</v>
      </c>
      <c r="F1381" s="366">
        <v>98</v>
      </c>
      <c r="G1381" s="92">
        <v>98</v>
      </c>
      <c r="H1381" s="92">
        <v>0</v>
      </c>
      <c r="I1381" s="91"/>
      <c r="J1381" s="92">
        <v>492</v>
      </c>
      <c r="K1381" s="366">
        <v>23</v>
      </c>
      <c r="L1381" s="92">
        <v>23</v>
      </c>
      <c r="M1381" s="92">
        <v>0</v>
      </c>
      <c r="N1381" s="91"/>
      <c r="O1381" s="92">
        <v>527</v>
      </c>
      <c r="P1381" s="92">
        <v>0</v>
      </c>
      <c r="Q1381" s="91"/>
      <c r="R1381" s="92">
        <v>1093</v>
      </c>
      <c r="S1381" s="92">
        <v>1418</v>
      </c>
      <c r="T1381" s="91">
        <v>0</v>
      </c>
      <c r="U1381" s="92">
        <v>2926</v>
      </c>
      <c r="V1381" s="92">
        <v>1539</v>
      </c>
    </row>
    <row r="1382" spans="1:22">
      <c r="A1382" s="93" t="s">
        <v>916</v>
      </c>
      <c r="B1382" s="17"/>
      <c r="C1382" s="92">
        <v>2013</v>
      </c>
      <c r="D1382" s="92" t="str">
        <f t="shared" si="20"/>
        <v>Murrieta 2013</v>
      </c>
      <c r="E1382" s="92">
        <v>395</v>
      </c>
      <c r="F1382" s="366">
        <v>0</v>
      </c>
      <c r="G1382" s="92">
        <v>0</v>
      </c>
      <c r="H1382" s="92">
        <v>0</v>
      </c>
      <c r="I1382" s="91"/>
      <c r="J1382" s="92">
        <v>262</v>
      </c>
      <c r="K1382" s="366">
        <v>0</v>
      </c>
      <c r="L1382" s="92">
        <v>0</v>
      </c>
      <c r="M1382" s="92">
        <v>0</v>
      </c>
      <c r="N1382" s="91"/>
      <c r="O1382" s="92">
        <v>289</v>
      </c>
      <c r="P1382" s="92">
        <v>0</v>
      </c>
      <c r="Q1382" s="91"/>
      <c r="R1382" s="92">
        <v>627</v>
      </c>
      <c r="S1382" s="92">
        <v>8</v>
      </c>
      <c r="T1382" s="91">
        <v>0</v>
      </c>
      <c r="U1382" s="92">
        <v>1573</v>
      </c>
      <c r="V1382" s="92">
        <v>8</v>
      </c>
    </row>
    <row r="1383" spans="1:22">
      <c r="A1383" s="93" t="s">
        <v>916</v>
      </c>
      <c r="B1383" s="17" t="str">
        <f>VLOOKUP(A1383,'Planning Periods'!$E$2:$N$540,10,FALSE)</f>
        <v>10/15/2021 - 10/15/2029</v>
      </c>
      <c r="C1383" s="92">
        <v>2014</v>
      </c>
      <c r="D1383" s="92" t="str">
        <f t="shared" si="20"/>
        <v>Murrieta 2014</v>
      </c>
      <c r="E1383" s="92">
        <v>395</v>
      </c>
      <c r="F1383" s="366">
        <v>0</v>
      </c>
      <c r="G1383" s="92">
        <v>0</v>
      </c>
      <c r="H1383" s="92">
        <v>0</v>
      </c>
      <c r="I1383" s="91"/>
      <c r="J1383" s="92">
        <v>262</v>
      </c>
      <c r="K1383" s="366">
        <v>0</v>
      </c>
      <c r="L1383" s="92">
        <v>0</v>
      </c>
      <c r="M1383" s="92">
        <v>0</v>
      </c>
      <c r="N1383" s="91"/>
      <c r="O1383" s="92">
        <v>289</v>
      </c>
      <c r="P1383" s="92">
        <v>0</v>
      </c>
      <c r="Q1383" s="91"/>
      <c r="R1383" s="92">
        <v>627</v>
      </c>
      <c r="S1383" s="92">
        <v>14</v>
      </c>
      <c r="T1383" s="91">
        <v>0</v>
      </c>
      <c r="U1383" s="92">
        <v>1573</v>
      </c>
      <c r="V1383" s="92">
        <v>14</v>
      </c>
    </row>
    <row r="1384" spans="1:22">
      <c r="A1384" s="93" t="s">
        <v>916</v>
      </c>
      <c r="B1384" s="17" t="str">
        <f>VLOOKUP(A1384,'Planning Periods'!$E$2:$N$540,10,FALSE)</f>
        <v>10/15/2021 - 10/15/2029</v>
      </c>
      <c r="C1384" s="92">
        <v>2015</v>
      </c>
      <c r="D1384" s="92" t="str">
        <f t="shared" si="20"/>
        <v>Murrieta 2015</v>
      </c>
      <c r="E1384" s="92">
        <v>395</v>
      </c>
      <c r="F1384" s="366">
        <v>0</v>
      </c>
      <c r="G1384" s="92">
        <v>0</v>
      </c>
      <c r="H1384" s="92">
        <v>0</v>
      </c>
      <c r="I1384" s="91"/>
      <c r="J1384" s="92">
        <v>262</v>
      </c>
      <c r="K1384" s="366">
        <v>0</v>
      </c>
      <c r="L1384" s="92">
        <v>0</v>
      </c>
      <c r="M1384" s="92">
        <v>0</v>
      </c>
      <c r="N1384" s="91"/>
      <c r="O1384" s="92">
        <v>289</v>
      </c>
      <c r="P1384" s="92">
        <v>0</v>
      </c>
      <c r="Q1384" s="91"/>
      <c r="R1384" s="92">
        <v>627</v>
      </c>
      <c r="S1384" s="92">
        <v>0</v>
      </c>
      <c r="T1384" s="91">
        <v>0</v>
      </c>
      <c r="U1384" s="92">
        <v>1573</v>
      </c>
      <c r="V1384" s="92">
        <v>0</v>
      </c>
    </row>
    <row r="1385" spans="1:22">
      <c r="A1385" s="93" t="s">
        <v>916</v>
      </c>
      <c r="B1385" s="17" t="str">
        <f>VLOOKUP(A1385,'Planning Periods'!$E$2:$N$540,10,FALSE)</f>
        <v>10/15/2021 - 10/15/2029</v>
      </c>
      <c r="C1385" s="92">
        <v>2016</v>
      </c>
      <c r="D1385" s="92" t="str">
        <f t="shared" si="20"/>
        <v>Murrieta 2016</v>
      </c>
      <c r="E1385" s="92">
        <v>395</v>
      </c>
      <c r="F1385" s="366">
        <v>0</v>
      </c>
      <c r="G1385" s="92">
        <v>0</v>
      </c>
      <c r="H1385" s="92">
        <v>0</v>
      </c>
      <c r="I1385" s="91"/>
      <c r="J1385" s="92">
        <v>262</v>
      </c>
      <c r="K1385" s="366">
        <v>0</v>
      </c>
      <c r="L1385" s="92">
        <v>0</v>
      </c>
      <c r="M1385" s="92">
        <v>0</v>
      </c>
      <c r="N1385" s="91"/>
      <c r="O1385" s="92">
        <v>289</v>
      </c>
      <c r="P1385" s="92">
        <v>0</v>
      </c>
      <c r="Q1385" s="91"/>
      <c r="R1385" s="92">
        <v>627</v>
      </c>
      <c r="S1385" s="92">
        <v>0</v>
      </c>
      <c r="T1385" s="91">
        <v>0</v>
      </c>
      <c r="U1385" s="92">
        <v>1573</v>
      </c>
      <c r="V1385" s="92">
        <v>0</v>
      </c>
    </row>
    <row r="1386" spans="1:22">
      <c r="A1386" s="93" t="s">
        <v>916</v>
      </c>
      <c r="B1386" s="17" t="str">
        <f>VLOOKUP(A1386,'Planning Periods'!$E$2:$N$540,10,FALSE)</f>
        <v>10/15/2021 - 10/15/2029</v>
      </c>
      <c r="C1386" s="92">
        <v>2017</v>
      </c>
      <c r="D1386" s="92" t="str">
        <f t="shared" si="20"/>
        <v>Murrieta 2017</v>
      </c>
      <c r="E1386" s="92">
        <v>395</v>
      </c>
      <c r="F1386" s="366">
        <v>0</v>
      </c>
      <c r="G1386" s="92">
        <v>0</v>
      </c>
      <c r="H1386" s="92">
        <v>0</v>
      </c>
      <c r="I1386" s="91"/>
      <c r="J1386" s="92">
        <v>262</v>
      </c>
      <c r="K1386" s="366">
        <v>0</v>
      </c>
      <c r="L1386" s="92">
        <v>0</v>
      </c>
      <c r="M1386" s="92">
        <v>0</v>
      </c>
      <c r="N1386" s="91"/>
      <c r="O1386" s="92">
        <v>289</v>
      </c>
      <c r="P1386" s="92">
        <v>0</v>
      </c>
      <c r="Q1386" s="91"/>
      <c r="R1386" s="92">
        <v>627</v>
      </c>
      <c r="S1386" s="92">
        <v>0</v>
      </c>
      <c r="T1386" s="91">
        <v>0</v>
      </c>
      <c r="U1386" s="92">
        <v>1573</v>
      </c>
      <c r="V1386" s="92">
        <v>0</v>
      </c>
    </row>
    <row r="1387" spans="1:22">
      <c r="A1387" s="93" t="s">
        <v>1252</v>
      </c>
      <c r="B1387" s="17" t="str">
        <f>VLOOKUP(A1387,'Planning Periods'!$E$2:$N$540,10,FALSE)</f>
        <v>01/31/2023 - 01/31/2031</v>
      </c>
      <c r="C1387" s="92">
        <v>2014</v>
      </c>
      <c r="D1387" s="92" t="str">
        <f t="shared" si="20"/>
        <v>Napa 2014</v>
      </c>
      <c r="E1387" s="92" t="s">
        <v>1308</v>
      </c>
      <c r="F1387" s="366" t="s">
        <v>1308</v>
      </c>
      <c r="G1387" s="92" t="s">
        <v>1308</v>
      </c>
      <c r="H1387" s="92" t="s">
        <v>1308</v>
      </c>
      <c r="I1387" s="91"/>
      <c r="J1387" s="92" t="s">
        <v>1308</v>
      </c>
      <c r="K1387" s="366" t="s">
        <v>1308</v>
      </c>
      <c r="L1387" s="92" t="s">
        <v>1308</v>
      </c>
      <c r="M1387" s="92" t="s">
        <v>1308</v>
      </c>
      <c r="N1387" s="91"/>
      <c r="O1387" s="92" t="s">
        <v>1308</v>
      </c>
      <c r="P1387" s="92" t="s">
        <v>1308</v>
      </c>
      <c r="Q1387" s="91"/>
      <c r="R1387" s="92" t="s">
        <v>1308</v>
      </c>
      <c r="S1387" s="92" t="s">
        <v>1308</v>
      </c>
      <c r="T1387" s="91" t="s">
        <v>1308</v>
      </c>
      <c r="U1387" s="92" t="s">
        <v>1308</v>
      </c>
      <c r="V1387" s="92" t="s">
        <v>1308</v>
      </c>
    </row>
    <row r="1388" spans="1:22">
      <c r="A1388" s="93" t="s">
        <v>1252</v>
      </c>
      <c r="B1388" s="17" t="str">
        <f>VLOOKUP(A1388,'Planning Periods'!$E$2:$N$540,10,FALSE)</f>
        <v>01/31/2023 - 01/31/2031</v>
      </c>
      <c r="C1388" s="92">
        <v>2015</v>
      </c>
      <c r="D1388" s="92" t="str">
        <f t="shared" si="20"/>
        <v>Napa 2015</v>
      </c>
      <c r="E1388" s="92">
        <v>185</v>
      </c>
      <c r="F1388" s="366">
        <v>0</v>
      </c>
      <c r="G1388" s="92">
        <v>0</v>
      </c>
      <c r="H1388" s="92">
        <v>0</v>
      </c>
      <c r="I1388" s="91"/>
      <c r="J1388" s="92">
        <v>106</v>
      </c>
      <c r="K1388" s="366">
        <v>0</v>
      </c>
      <c r="L1388" s="92">
        <v>0</v>
      </c>
      <c r="M1388" s="92">
        <v>0</v>
      </c>
      <c r="N1388" s="91"/>
      <c r="O1388" s="92">
        <v>141</v>
      </c>
      <c r="P1388" s="92">
        <v>0</v>
      </c>
      <c r="Q1388" s="91"/>
      <c r="R1388" s="92">
        <v>403</v>
      </c>
      <c r="S1388" s="92">
        <v>0</v>
      </c>
      <c r="T1388" s="91">
        <v>0</v>
      </c>
      <c r="U1388" s="92">
        <v>835</v>
      </c>
      <c r="V1388" s="92">
        <v>0</v>
      </c>
    </row>
    <row r="1389" spans="1:22">
      <c r="A1389" s="93" t="s">
        <v>1252</v>
      </c>
      <c r="B1389" s="17" t="str">
        <f>VLOOKUP(A1389,'Planning Periods'!$E$2:$N$540,10,FALSE)</f>
        <v>01/31/2023 - 01/31/2031</v>
      </c>
      <c r="C1389" s="92">
        <v>2016</v>
      </c>
      <c r="D1389" s="92" t="str">
        <f t="shared" si="20"/>
        <v>Napa 2016</v>
      </c>
      <c r="E1389" s="92">
        <v>185</v>
      </c>
      <c r="F1389" s="366">
        <v>0</v>
      </c>
      <c r="G1389" s="92">
        <v>0</v>
      </c>
      <c r="H1389" s="92">
        <v>0</v>
      </c>
      <c r="I1389" s="91"/>
      <c r="J1389" s="92">
        <v>106</v>
      </c>
      <c r="K1389" s="366">
        <v>6</v>
      </c>
      <c r="L1389" s="92">
        <v>6</v>
      </c>
      <c r="M1389" s="92">
        <v>0</v>
      </c>
      <c r="N1389" s="91"/>
      <c r="O1389" s="92">
        <v>141</v>
      </c>
      <c r="P1389" s="92">
        <v>4</v>
      </c>
      <c r="Q1389" s="91"/>
      <c r="R1389" s="92">
        <v>403</v>
      </c>
      <c r="S1389" s="92">
        <v>135</v>
      </c>
      <c r="T1389" s="91">
        <v>0</v>
      </c>
      <c r="U1389" s="92">
        <v>835</v>
      </c>
      <c r="V1389" s="92">
        <v>145</v>
      </c>
    </row>
    <row r="1390" spans="1:22">
      <c r="A1390" s="93" t="s">
        <v>1252</v>
      </c>
      <c r="B1390" s="17" t="str">
        <f>VLOOKUP(A1390,'Planning Periods'!$E$2:$N$540,10,FALSE)</f>
        <v>01/31/2023 - 01/31/2031</v>
      </c>
      <c r="C1390" s="92">
        <v>2017</v>
      </c>
      <c r="D1390" s="92" t="str">
        <f t="shared" si="20"/>
        <v>Napa 2017</v>
      </c>
      <c r="E1390" s="92">
        <v>185</v>
      </c>
      <c r="F1390" s="366">
        <v>0</v>
      </c>
      <c r="G1390" s="92">
        <v>0</v>
      </c>
      <c r="H1390" s="92">
        <v>0</v>
      </c>
      <c r="I1390" s="91"/>
      <c r="J1390" s="92">
        <v>106</v>
      </c>
      <c r="K1390" s="366">
        <v>1</v>
      </c>
      <c r="L1390" s="92">
        <v>1</v>
      </c>
      <c r="M1390" s="92">
        <v>0</v>
      </c>
      <c r="N1390" s="91"/>
      <c r="O1390" s="92">
        <v>141</v>
      </c>
      <c r="P1390" s="92">
        <v>0</v>
      </c>
      <c r="Q1390" s="91"/>
      <c r="R1390" s="92">
        <v>403</v>
      </c>
      <c r="S1390" s="92">
        <v>37</v>
      </c>
      <c r="T1390" s="91">
        <v>0</v>
      </c>
      <c r="U1390" s="92">
        <v>835</v>
      </c>
      <c r="V1390" s="92">
        <v>38</v>
      </c>
    </row>
    <row r="1391" spans="1:22">
      <c r="A1391" s="93" t="s">
        <v>1253</v>
      </c>
      <c r="B1391" s="17" t="str">
        <f>VLOOKUP(A1391,'Planning Periods'!$E$2:$N$540,10,FALSE)</f>
        <v>01/31/2023 - 01/31/2031</v>
      </c>
      <c r="C1391" s="92">
        <v>2014</v>
      </c>
      <c r="D1391" s="92" t="str">
        <f t="shared" si="20"/>
        <v>Napa County - Unincorporated 2014</v>
      </c>
      <c r="E1391" s="92">
        <v>51</v>
      </c>
      <c r="F1391" s="366">
        <v>0</v>
      </c>
      <c r="G1391" s="92">
        <v>0</v>
      </c>
      <c r="H1391" s="92">
        <v>0</v>
      </c>
      <c r="I1391" s="91"/>
      <c r="J1391" s="92">
        <v>30</v>
      </c>
      <c r="K1391" s="366">
        <v>0</v>
      </c>
      <c r="L1391" s="92">
        <v>0</v>
      </c>
      <c r="M1391" s="92">
        <v>0</v>
      </c>
      <c r="N1391" s="91"/>
      <c r="O1391" s="92">
        <v>32</v>
      </c>
      <c r="P1391" s="92">
        <v>9</v>
      </c>
      <c r="Q1391" s="91"/>
      <c r="R1391" s="92">
        <v>67</v>
      </c>
      <c r="S1391" s="92">
        <v>17</v>
      </c>
      <c r="T1391" s="91">
        <v>0</v>
      </c>
      <c r="U1391" s="92">
        <v>180</v>
      </c>
      <c r="V1391" s="92">
        <v>26</v>
      </c>
    </row>
    <row r="1392" spans="1:22">
      <c r="A1392" s="93" t="s">
        <v>1253</v>
      </c>
      <c r="B1392" s="17" t="str">
        <f>VLOOKUP(A1392,'Planning Periods'!$E$2:$N$540,10,FALSE)</f>
        <v>01/31/2023 - 01/31/2031</v>
      </c>
      <c r="C1392" s="92">
        <v>2015</v>
      </c>
      <c r="D1392" s="92" t="str">
        <f t="shared" si="20"/>
        <v>Napa County - Unincorporated 2015</v>
      </c>
      <c r="E1392" s="92">
        <v>51</v>
      </c>
      <c r="F1392" s="366">
        <v>0</v>
      </c>
      <c r="G1392" s="92">
        <v>0</v>
      </c>
      <c r="H1392" s="92">
        <v>0</v>
      </c>
      <c r="I1392" s="91"/>
      <c r="J1392" s="92">
        <v>30</v>
      </c>
      <c r="K1392" s="366">
        <v>0</v>
      </c>
      <c r="L1392" s="92">
        <v>0</v>
      </c>
      <c r="M1392" s="92">
        <v>0</v>
      </c>
      <c r="N1392" s="91"/>
      <c r="O1392" s="92">
        <v>32</v>
      </c>
      <c r="P1392" s="92">
        <v>8</v>
      </c>
      <c r="Q1392" s="91"/>
      <c r="R1392" s="92">
        <v>67</v>
      </c>
      <c r="S1392" s="92">
        <v>11</v>
      </c>
      <c r="T1392" s="91">
        <v>0</v>
      </c>
      <c r="U1392" s="92">
        <v>180</v>
      </c>
      <c r="V1392" s="92">
        <v>19</v>
      </c>
    </row>
    <row r="1393" spans="1:22">
      <c r="A1393" s="93" t="s">
        <v>1253</v>
      </c>
      <c r="B1393" s="17" t="str">
        <f>VLOOKUP(A1393,'Planning Periods'!$E$2:$N$540,10,FALSE)</f>
        <v>01/31/2023 - 01/31/2031</v>
      </c>
      <c r="C1393" s="92">
        <v>2016</v>
      </c>
      <c r="D1393" s="92" t="str">
        <f t="shared" si="20"/>
        <v>Napa County - Unincorporated 2016</v>
      </c>
      <c r="E1393" s="92">
        <v>51</v>
      </c>
      <c r="F1393" s="366">
        <v>0</v>
      </c>
      <c r="G1393" s="92">
        <v>0</v>
      </c>
      <c r="H1393" s="92">
        <v>0</v>
      </c>
      <c r="I1393" s="91"/>
      <c r="J1393" s="92">
        <v>30</v>
      </c>
      <c r="K1393" s="366">
        <v>1</v>
      </c>
      <c r="L1393" s="92">
        <v>0</v>
      </c>
      <c r="M1393" s="92">
        <v>1</v>
      </c>
      <c r="N1393" s="91"/>
      <c r="O1393" s="92">
        <v>32</v>
      </c>
      <c r="P1393" s="92">
        <v>13</v>
      </c>
      <c r="Q1393" s="91"/>
      <c r="R1393" s="92">
        <v>67</v>
      </c>
      <c r="S1393" s="92">
        <v>14</v>
      </c>
      <c r="T1393" s="91">
        <v>1</v>
      </c>
      <c r="U1393" s="92">
        <v>180</v>
      </c>
      <c r="V1393" s="92">
        <v>28</v>
      </c>
    </row>
    <row r="1394" spans="1:22">
      <c r="A1394" s="93" t="s">
        <v>1253</v>
      </c>
      <c r="B1394" s="17" t="str">
        <f>VLOOKUP(A1394,'Planning Periods'!$E$2:$N$540,10,FALSE)</f>
        <v>01/31/2023 - 01/31/2031</v>
      </c>
      <c r="C1394" s="92">
        <v>2017</v>
      </c>
      <c r="D1394" s="92" t="str">
        <f t="shared" si="20"/>
        <v>Napa County - Unincorporated 2017</v>
      </c>
      <c r="E1394" s="92">
        <v>51</v>
      </c>
      <c r="F1394" s="366">
        <v>0</v>
      </c>
      <c r="G1394" s="92">
        <v>0</v>
      </c>
      <c r="H1394" s="92">
        <v>0</v>
      </c>
      <c r="I1394" s="91"/>
      <c r="J1394" s="92">
        <v>30</v>
      </c>
      <c r="K1394" s="366">
        <v>0</v>
      </c>
      <c r="L1394" s="92">
        <v>0</v>
      </c>
      <c r="M1394" s="92">
        <v>0</v>
      </c>
      <c r="N1394" s="91"/>
      <c r="O1394" s="92">
        <v>32</v>
      </c>
      <c r="P1394" s="92">
        <v>16</v>
      </c>
      <c r="Q1394" s="91"/>
      <c r="R1394" s="92">
        <v>67</v>
      </c>
      <c r="S1394" s="92">
        <v>14</v>
      </c>
      <c r="T1394" s="91">
        <v>0</v>
      </c>
      <c r="U1394" s="92">
        <v>180</v>
      </c>
      <c r="V1394" s="92">
        <v>30</v>
      </c>
    </row>
    <row r="1395" spans="1:22">
      <c r="A1395" s="93" t="s">
        <v>859</v>
      </c>
      <c r="B1395" s="17" t="str">
        <f>VLOOKUP(A1395,'Planning Periods'!$E$2:$N$540,10,FALSE)</f>
        <v>04/30/2021 - 04/30/2029</v>
      </c>
      <c r="C1395" s="92">
        <v>2013</v>
      </c>
      <c r="D1395" s="92" t="str">
        <f t="shared" si="20"/>
        <v>National City 2013</v>
      </c>
      <c r="E1395" s="92">
        <v>465</v>
      </c>
      <c r="F1395" s="366">
        <v>0</v>
      </c>
      <c r="G1395" s="92">
        <v>0</v>
      </c>
      <c r="H1395" s="92">
        <v>0</v>
      </c>
      <c r="I1395" s="91"/>
      <c r="J1395" s="92">
        <v>353</v>
      </c>
      <c r="K1395" s="366">
        <v>8</v>
      </c>
      <c r="L1395" s="92">
        <v>8</v>
      </c>
      <c r="M1395" s="92">
        <v>0</v>
      </c>
      <c r="N1395" s="91"/>
      <c r="O1395" s="92">
        <v>327</v>
      </c>
      <c r="P1395" s="92">
        <v>0</v>
      </c>
      <c r="Q1395" s="91"/>
      <c r="R1395" s="92">
        <v>718</v>
      </c>
      <c r="S1395" s="92">
        <v>67</v>
      </c>
      <c r="T1395" s="91">
        <v>0</v>
      </c>
      <c r="U1395" s="92">
        <v>1863</v>
      </c>
      <c r="V1395" s="92">
        <v>75</v>
      </c>
    </row>
    <row r="1396" spans="1:22">
      <c r="A1396" s="93" t="s">
        <v>859</v>
      </c>
      <c r="B1396" s="17" t="str">
        <f>VLOOKUP(A1396,'Planning Periods'!$E$2:$N$540,10,FALSE)</f>
        <v>04/30/2021 - 04/30/2029</v>
      </c>
      <c r="C1396" s="92">
        <v>2014</v>
      </c>
      <c r="D1396" s="92" t="str">
        <f t="shared" si="20"/>
        <v>National City 2014</v>
      </c>
      <c r="E1396" s="92">
        <v>465</v>
      </c>
      <c r="F1396" s="366">
        <v>0</v>
      </c>
      <c r="G1396" s="92">
        <v>0</v>
      </c>
      <c r="H1396" s="92">
        <v>0</v>
      </c>
      <c r="I1396" s="91"/>
      <c r="J1396" s="92">
        <v>353</v>
      </c>
      <c r="K1396" s="366">
        <v>108</v>
      </c>
      <c r="L1396" s="92">
        <v>108</v>
      </c>
      <c r="M1396" s="92">
        <v>0</v>
      </c>
      <c r="N1396" s="91"/>
      <c r="O1396" s="92">
        <v>327</v>
      </c>
      <c r="P1396" s="92">
        <v>1</v>
      </c>
      <c r="Q1396" s="91"/>
      <c r="R1396" s="92">
        <v>718</v>
      </c>
      <c r="S1396" s="92">
        <v>16</v>
      </c>
      <c r="T1396" s="91">
        <v>0</v>
      </c>
      <c r="U1396" s="92">
        <v>1863</v>
      </c>
      <c r="V1396" s="92">
        <v>125</v>
      </c>
    </row>
    <row r="1397" spans="1:22">
      <c r="A1397" s="93" t="s">
        <v>859</v>
      </c>
      <c r="B1397" s="17" t="str">
        <f>VLOOKUP(A1397,'Planning Periods'!$E$2:$N$540,10,FALSE)</f>
        <v>04/30/2021 - 04/30/2029</v>
      </c>
      <c r="C1397" s="92">
        <v>2015</v>
      </c>
      <c r="D1397" s="92" t="str">
        <f t="shared" si="20"/>
        <v>National City 2015</v>
      </c>
      <c r="E1397" s="92">
        <v>465</v>
      </c>
      <c r="F1397" s="366">
        <v>0</v>
      </c>
      <c r="G1397" s="92">
        <v>0</v>
      </c>
      <c r="H1397" s="92">
        <v>0</v>
      </c>
      <c r="I1397" s="91"/>
      <c r="J1397" s="92">
        <v>353</v>
      </c>
      <c r="K1397" s="366">
        <v>0</v>
      </c>
      <c r="L1397" s="92">
        <v>0</v>
      </c>
      <c r="M1397" s="92">
        <v>0</v>
      </c>
      <c r="N1397" s="91"/>
      <c r="O1397" s="92">
        <v>327</v>
      </c>
      <c r="P1397" s="92">
        <v>0</v>
      </c>
      <c r="Q1397" s="91"/>
      <c r="R1397" s="92">
        <v>718</v>
      </c>
      <c r="S1397" s="92">
        <v>143</v>
      </c>
      <c r="T1397" s="91">
        <v>0</v>
      </c>
      <c r="U1397" s="92">
        <v>1863</v>
      </c>
      <c r="V1397" s="92">
        <v>143</v>
      </c>
    </row>
    <row r="1398" spans="1:22">
      <c r="A1398" s="93" t="s">
        <v>859</v>
      </c>
      <c r="B1398" s="17" t="str">
        <f>VLOOKUP(A1398,'Planning Periods'!$E$2:$N$540,10,FALSE)</f>
        <v>04/30/2021 - 04/30/2029</v>
      </c>
      <c r="C1398" s="92">
        <v>2016</v>
      </c>
      <c r="D1398" s="92" t="str">
        <f t="shared" si="20"/>
        <v>National City 2016</v>
      </c>
      <c r="E1398" s="92">
        <v>465</v>
      </c>
      <c r="F1398" s="366">
        <v>45</v>
      </c>
      <c r="G1398" s="92">
        <v>45</v>
      </c>
      <c r="H1398" s="92">
        <v>0</v>
      </c>
      <c r="I1398" s="91"/>
      <c r="J1398" s="92">
        <v>353</v>
      </c>
      <c r="K1398" s="366">
        <v>0</v>
      </c>
      <c r="L1398" s="92">
        <v>0</v>
      </c>
      <c r="M1398" s="92">
        <v>0</v>
      </c>
      <c r="N1398" s="91"/>
      <c r="O1398" s="92">
        <v>327</v>
      </c>
      <c r="P1398" s="92">
        <v>46</v>
      </c>
      <c r="Q1398" s="91"/>
      <c r="R1398" s="92">
        <v>718</v>
      </c>
      <c r="S1398" s="92">
        <v>12</v>
      </c>
      <c r="T1398" s="91">
        <v>0</v>
      </c>
      <c r="U1398" s="92">
        <v>1863</v>
      </c>
      <c r="V1398" s="92">
        <v>103</v>
      </c>
    </row>
    <row r="1399" spans="1:22">
      <c r="A1399" s="93" t="s">
        <v>859</v>
      </c>
      <c r="B1399" s="17" t="str">
        <f>VLOOKUP(A1399,'Planning Periods'!$E$2:$N$540,10,FALSE)</f>
        <v>04/30/2021 - 04/30/2029</v>
      </c>
      <c r="C1399" s="92">
        <v>2017</v>
      </c>
      <c r="D1399" s="92" t="str">
        <f t="shared" si="20"/>
        <v>National City 2017</v>
      </c>
      <c r="E1399" s="92">
        <v>465</v>
      </c>
      <c r="F1399" s="366">
        <v>0</v>
      </c>
      <c r="G1399" s="92">
        <v>0</v>
      </c>
      <c r="H1399" s="92">
        <v>0</v>
      </c>
      <c r="I1399" s="91"/>
      <c r="J1399" s="92">
        <v>353</v>
      </c>
      <c r="K1399" s="366">
        <v>0</v>
      </c>
      <c r="L1399" s="92">
        <v>0</v>
      </c>
      <c r="M1399" s="92">
        <v>0</v>
      </c>
      <c r="N1399" s="91"/>
      <c r="O1399" s="92">
        <v>327</v>
      </c>
      <c r="P1399" s="92">
        <v>116</v>
      </c>
      <c r="Q1399" s="91"/>
      <c r="R1399" s="92">
        <v>718</v>
      </c>
      <c r="S1399" s="92">
        <v>7</v>
      </c>
      <c r="T1399" s="91">
        <v>0</v>
      </c>
      <c r="U1399" s="92">
        <v>1863</v>
      </c>
      <c r="V1399" s="92">
        <v>123</v>
      </c>
    </row>
    <row r="1400" spans="1:22">
      <c r="A1400" s="93" t="s">
        <v>912</v>
      </c>
      <c r="B1400" s="17"/>
      <c r="C1400" s="92">
        <v>2013</v>
      </c>
      <c r="D1400" s="92" t="str">
        <f t="shared" si="20"/>
        <v>Needles 2013</v>
      </c>
      <c r="E1400" s="92">
        <v>38</v>
      </c>
      <c r="F1400" s="366">
        <v>0</v>
      </c>
      <c r="G1400" s="92">
        <v>0</v>
      </c>
      <c r="H1400" s="92">
        <v>0</v>
      </c>
      <c r="I1400" s="91"/>
      <c r="J1400" s="92">
        <v>29</v>
      </c>
      <c r="K1400" s="366">
        <v>0</v>
      </c>
      <c r="L1400" s="92">
        <v>0</v>
      </c>
      <c r="M1400" s="92">
        <v>0</v>
      </c>
      <c r="N1400" s="91"/>
      <c r="O1400" s="92">
        <v>34</v>
      </c>
      <c r="P1400" s="92">
        <v>7</v>
      </c>
      <c r="Q1400" s="91"/>
      <c r="R1400" s="92">
        <v>80</v>
      </c>
      <c r="S1400" s="92">
        <v>2</v>
      </c>
      <c r="T1400" s="91">
        <v>0</v>
      </c>
      <c r="U1400" s="92">
        <v>181</v>
      </c>
      <c r="V1400" s="92">
        <v>9</v>
      </c>
    </row>
    <row r="1401" spans="1:22">
      <c r="A1401" s="93" t="s">
        <v>912</v>
      </c>
      <c r="B1401" s="17" t="str">
        <f>VLOOKUP(A1401,'Planning Periods'!$E$2:$N$540,10,FALSE)</f>
        <v>10/15/2021 - 10/15/2029</v>
      </c>
      <c r="C1401" s="92">
        <v>2014</v>
      </c>
      <c r="D1401" s="92" t="str">
        <f t="shared" si="20"/>
        <v>Needles 2014</v>
      </c>
      <c r="E1401" s="92">
        <v>38</v>
      </c>
      <c r="F1401" s="366">
        <v>0</v>
      </c>
      <c r="G1401" s="92">
        <v>0</v>
      </c>
      <c r="H1401" s="92">
        <v>0</v>
      </c>
      <c r="I1401" s="91"/>
      <c r="J1401" s="92">
        <v>29</v>
      </c>
      <c r="K1401" s="366">
        <v>0</v>
      </c>
      <c r="L1401" s="92">
        <v>0</v>
      </c>
      <c r="M1401" s="92">
        <v>0</v>
      </c>
      <c r="N1401" s="91"/>
      <c r="O1401" s="92">
        <v>34</v>
      </c>
      <c r="P1401" s="92">
        <v>4</v>
      </c>
      <c r="Q1401" s="91"/>
      <c r="R1401" s="92">
        <v>80</v>
      </c>
      <c r="S1401" s="92">
        <v>2</v>
      </c>
      <c r="T1401" s="91">
        <v>0</v>
      </c>
      <c r="U1401" s="92">
        <v>181</v>
      </c>
      <c r="V1401" s="92">
        <v>6</v>
      </c>
    </row>
    <row r="1402" spans="1:22">
      <c r="A1402" s="93" t="s">
        <v>912</v>
      </c>
      <c r="B1402" s="17" t="str">
        <f>VLOOKUP(A1402,'Planning Periods'!$E$2:$N$540,10,FALSE)</f>
        <v>10/15/2021 - 10/15/2029</v>
      </c>
      <c r="C1402" s="92">
        <v>2015</v>
      </c>
      <c r="D1402" s="92" t="str">
        <f t="shared" si="20"/>
        <v>Needles 2015</v>
      </c>
      <c r="E1402" s="92">
        <v>38</v>
      </c>
      <c r="F1402" s="366">
        <v>0</v>
      </c>
      <c r="G1402" s="92">
        <v>0</v>
      </c>
      <c r="H1402" s="92">
        <v>0</v>
      </c>
      <c r="I1402" s="91"/>
      <c r="J1402" s="92">
        <v>29</v>
      </c>
      <c r="K1402" s="366">
        <v>0</v>
      </c>
      <c r="L1402" s="92">
        <v>0</v>
      </c>
      <c r="M1402" s="92">
        <v>0</v>
      </c>
      <c r="N1402" s="91"/>
      <c r="O1402" s="92">
        <v>34</v>
      </c>
      <c r="P1402" s="92">
        <v>0</v>
      </c>
      <c r="Q1402" s="91"/>
      <c r="R1402" s="92">
        <v>80</v>
      </c>
      <c r="S1402" s="92">
        <v>6</v>
      </c>
      <c r="T1402" s="91">
        <v>0</v>
      </c>
      <c r="U1402" s="92">
        <v>181</v>
      </c>
      <c r="V1402" s="92">
        <v>6</v>
      </c>
    </row>
    <row r="1403" spans="1:22">
      <c r="A1403" s="93" t="s">
        <v>912</v>
      </c>
      <c r="B1403" s="17" t="str">
        <f>VLOOKUP(A1403,'Planning Periods'!$E$2:$N$540,10,FALSE)</f>
        <v>10/15/2021 - 10/15/2029</v>
      </c>
      <c r="C1403" s="92">
        <v>2016</v>
      </c>
      <c r="D1403" s="92" t="str">
        <f t="shared" si="20"/>
        <v>Needles 2016</v>
      </c>
      <c r="E1403" s="92">
        <v>38</v>
      </c>
      <c r="F1403" s="366">
        <v>0</v>
      </c>
      <c r="G1403" s="92">
        <v>0</v>
      </c>
      <c r="H1403" s="92">
        <v>0</v>
      </c>
      <c r="I1403" s="91"/>
      <c r="J1403" s="92">
        <v>29</v>
      </c>
      <c r="K1403" s="366">
        <v>0</v>
      </c>
      <c r="L1403" s="92">
        <v>0</v>
      </c>
      <c r="M1403" s="92">
        <v>0</v>
      </c>
      <c r="N1403" s="91"/>
      <c r="O1403" s="92">
        <v>34</v>
      </c>
      <c r="P1403" s="92">
        <v>6</v>
      </c>
      <c r="Q1403" s="91"/>
      <c r="R1403" s="92">
        <v>80</v>
      </c>
      <c r="S1403" s="92">
        <v>2</v>
      </c>
      <c r="T1403" s="91">
        <v>0</v>
      </c>
      <c r="U1403" s="92">
        <v>181</v>
      </c>
      <c r="V1403" s="92">
        <v>8</v>
      </c>
    </row>
    <row r="1404" spans="1:22">
      <c r="A1404" s="93" t="s">
        <v>912</v>
      </c>
      <c r="B1404" s="17" t="str">
        <f>VLOOKUP(A1404,'Planning Periods'!$E$2:$N$540,10,FALSE)</f>
        <v>10/15/2021 - 10/15/2029</v>
      </c>
      <c r="C1404" s="92">
        <v>2017</v>
      </c>
      <c r="D1404" s="92" t="str">
        <f t="shared" si="20"/>
        <v>Needles 2017</v>
      </c>
      <c r="E1404" s="92">
        <v>38</v>
      </c>
      <c r="F1404" s="366">
        <v>0</v>
      </c>
      <c r="G1404" s="92">
        <v>0</v>
      </c>
      <c r="H1404" s="92">
        <v>0</v>
      </c>
      <c r="I1404" s="91"/>
      <c r="J1404" s="92">
        <v>29</v>
      </c>
      <c r="K1404" s="366">
        <v>0</v>
      </c>
      <c r="L1404" s="92">
        <v>0</v>
      </c>
      <c r="M1404" s="92">
        <v>0</v>
      </c>
      <c r="N1404" s="91"/>
      <c r="O1404" s="92">
        <v>34</v>
      </c>
      <c r="P1404" s="92">
        <v>0</v>
      </c>
      <c r="Q1404" s="91"/>
      <c r="R1404" s="92">
        <v>80</v>
      </c>
      <c r="S1404" s="92">
        <v>3</v>
      </c>
      <c r="T1404" s="91">
        <v>0</v>
      </c>
      <c r="U1404" s="92">
        <v>181</v>
      </c>
      <c r="V1404" s="92">
        <v>3</v>
      </c>
    </row>
    <row r="1405" spans="1:22">
      <c r="A1405" t="s">
        <v>901</v>
      </c>
      <c r="B1405" s="17" t="str">
        <f>VLOOKUP(A1405,'Planning Periods'!$E$2:$N$540,10,FALSE)</f>
        <v>08/15/2019 - 08/15/2027</v>
      </c>
      <c r="C1405" s="92">
        <v>2014</v>
      </c>
      <c r="D1405" s="92" t="str">
        <f t="shared" si="20"/>
        <v>Nevada City 2014</v>
      </c>
      <c r="E1405" s="366" t="s">
        <v>1308</v>
      </c>
      <c r="F1405" s="366" t="s">
        <v>1308</v>
      </c>
      <c r="G1405" s="366" t="s">
        <v>1308</v>
      </c>
      <c r="H1405" s="366" t="s">
        <v>1308</v>
      </c>
      <c r="I1405" s="366">
        <v>0</v>
      </c>
      <c r="J1405" s="366" t="s">
        <v>1308</v>
      </c>
      <c r="K1405" s="366" t="s">
        <v>1308</v>
      </c>
      <c r="L1405" s="366" t="s">
        <v>1308</v>
      </c>
      <c r="M1405" s="366" t="s">
        <v>1308</v>
      </c>
      <c r="N1405" s="366">
        <v>0</v>
      </c>
      <c r="O1405" s="366" t="s">
        <v>1308</v>
      </c>
      <c r="P1405" s="366" t="s">
        <v>1308</v>
      </c>
      <c r="Q1405" s="366"/>
      <c r="R1405" s="366" t="s">
        <v>1308</v>
      </c>
      <c r="S1405" s="366" t="s">
        <v>1308</v>
      </c>
      <c r="T1405" s="366" t="s">
        <v>1308</v>
      </c>
      <c r="U1405" s="366" t="s">
        <v>1308</v>
      </c>
      <c r="V1405" s="366" t="s">
        <v>1308</v>
      </c>
    </row>
    <row r="1406" spans="1:22">
      <c r="A1406" t="s">
        <v>901</v>
      </c>
      <c r="B1406" s="17" t="str">
        <f>VLOOKUP(A1406,'Planning Periods'!$E$2:$N$540,10,FALSE)</f>
        <v>08/15/2019 - 08/15/2027</v>
      </c>
      <c r="C1406" s="92">
        <v>2015</v>
      </c>
      <c r="D1406" s="92" t="str">
        <f t="shared" si="20"/>
        <v>Nevada City 2015</v>
      </c>
      <c r="E1406" t="s">
        <v>1308</v>
      </c>
      <c r="F1406" t="s">
        <v>1308</v>
      </c>
      <c r="G1406" t="s">
        <v>1308</v>
      </c>
      <c r="H1406" t="s">
        <v>1308</v>
      </c>
      <c r="J1406" t="s">
        <v>1308</v>
      </c>
      <c r="K1406" t="s">
        <v>1308</v>
      </c>
      <c r="L1406" t="s">
        <v>1308</v>
      </c>
      <c r="M1406" t="s">
        <v>1308</v>
      </c>
      <c r="O1406" t="s">
        <v>1308</v>
      </c>
      <c r="P1406" t="s">
        <v>1308</v>
      </c>
      <c r="R1406" t="s">
        <v>1308</v>
      </c>
      <c r="S1406" t="s">
        <v>1308</v>
      </c>
      <c r="T1406" t="s">
        <v>1308</v>
      </c>
      <c r="U1406" t="s">
        <v>1308</v>
      </c>
      <c r="V1406" t="s">
        <v>1308</v>
      </c>
    </row>
    <row r="1407" spans="1:22">
      <c r="A1407" t="s">
        <v>901</v>
      </c>
      <c r="B1407" s="17" t="str">
        <f>VLOOKUP(A1407,'Planning Periods'!$E$2:$N$540,10,FALSE)</f>
        <v>08/15/2019 - 08/15/2027</v>
      </c>
      <c r="C1407" s="92">
        <v>2016</v>
      </c>
      <c r="D1407" s="92" t="str">
        <f t="shared" si="20"/>
        <v>Nevada City 2016</v>
      </c>
      <c r="E1407" t="s">
        <v>1308</v>
      </c>
      <c r="F1407" t="s">
        <v>1308</v>
      </c>
      <c r="G1407" t="s">
        <v>1308</v>
      </c>
      <c r="H1407" t="s">
        <v>1308</v>
      </c>
      <c r="J1407" t="s">
        <v>1308</v>
      </c>
      <c r="K1407" t="s">
        <v>1308</v>
      </c>
      <c r="L1407" t="s">
        <v>1308</v>
      </c>
      <c r="M1407" t="s">
        <v>1308</v>
      </c>
      <c r="O1407" t="s">
        <v>1308</v>
      </c>
      <c r="P1407" t="s">
        <v>1308</v>
      </c>
      <c r="R1407" t="s">
        <v>1308</v>
      </c>
      <c r="S1407" t="s">
        <v>1308</v>
      </c>
      <c r="T1407" t="s">
        <v>1308</v>
      </c>
      <c r="U1407" t="s">
        <v>1308</v>
      </c>
      <c r="V1407" t="s">
        <v>1308</v>
      </c>
    </row>
    <row r="1408" spans="1:22">
      <c r="A1408" t="s">
        <v>901</v>
      </c>
      <c r="B1408" s="17" t="str">
        <f>VLOOKUP(A1408,'Planning Periods'!$E$2:$N$540,10,FALSE)</f>
        <v>08/15/2019 - 08/15/2027</v>
      </c>
      <c r="C1408" s="92">
        <v>2017</v>
      </c>
      <c r="D1408" s="92" t="str">
        <f t="shared" si="20"/>
        <v>Nevada City 2017</v>
      </c>
      <c r="E1408" t="s">
        <v>1308</v>
      </c>
      <c r="F1408" t="s">
        <v>1308</v>
      </c>
      <c r="G1408" t="s">
        <v>1308</v>
      </c>
      <c r="H1408" t="s">
        <v>1308</v>
      </c>
      <c r="J1408" t="s">
        <v>1308</v>
      </c>
      <c r="K1408" t="s">
        <v>1308</v>
      </c>
      <c r="L1408" t="s">
        <v>1308</v>
      </c>
      <c r="M1408" t="s">
        <v>1308</v>
      </c>
      <c r="O1408" t="s">
        <v>1308</v>
      </c>
      <c r="P1408" t="s">
        <v>1308</v>
      </c>
      <c r="R1408" t="s">
        <v>1308</v>
      </c>
      <c r="S1408" t="s">
        <v>1308</v>
      </c>
      <c r="T1408" t="s">
        <v>1308</v>
      </c>
      <c r="U1408" t="s">
        <v>1308</v>
      </c>
      <c r="V1408" t="s">
        <v>1308</v>
      </c>
    </row>
    <row r="1409" spans="1:22">
      <c r="A1409" s="93" t="s">
        <v>920</v>
      </c>
      <c r="B1409" s="17" t="str">
        <f>VLOOKUP(A1409,'Planning Periods'!$E$2:$N$540,10,FALSE)</f>
        <v>08/15/2019 - 08/15/2027</v>
      </c>
      <c r="C1409" s="92">
        <v>2014</v>
      </c>
      <c r="D1409" s="92" t="str">
        <f t="shared" si="20"/>
        <v>Nevada County - Unincorporated 2014</v>
      </c>
      <c r="E1409" s="92">
        <v>174</v>
      </c>
      <c r="F1409" s="366">
        <v>7</v>
      </c>
      <c r="G1409" s="92">
        <v>0</v>
      </c>
      <c r="H1409" s="92">
        <v>7</v>
      </c>
      <c r="I1409" s="91"/>
      <c r="J1409" s="92">
        <v>126</v>
      </c>
      <c r="K1409" s="366">
        <v>17</v>
      </c>
      <c r="L1409" s="92">
        <v>0</v>
      </c>
      <c r="M1409" s="92">
        <v>17</v>
      </c>
      <c r="N1409" s="91"/>
      <c r="O1409" s="92">
        <v>150</v>
      </c>
      <c r="P1409" s="92">
        <v>32</v>
      </c>
      <c r="Q1409" s="91"/>
      <c r="R1409" s="92">
        <v>314</v>
      </c>
      <c r="S1409" s="92">
        <v>75</v>
      </c>
      <c r="T1409" s="91">
        <v>17</v>
      </c>
      <c r="U1409" s="92">
        <v>764</v>
      </c>
      <c r="V1409" s="92">
        <v>131</v>
      </c>
    </row>
    <row r="1410" spans="1:22">
      <c r="A1410" s="93" t="s">
        <v>920</v>
      </c>
      <c r="B1410" s="17" t="str">
        <f>VLOOKUP(A1410,'Planning Periods'!$E$2:$N$540,10,FALSE)</f>
        <v>08/15/2019 - 08/15/2027</v>
      </c>
      <c r="C1410" s="92">
        <v>2015</v>
      </c>
      <c r="D1410" s="92" t="str">
        <f t="shared" si="20"/>
        <v>Nevada County - Unincorporated 2015</v>
      </c>
      <c r="E1410" s="92">
        <v>174</v>
      </c>
      <c r="F1410" s="366">
        <v>27</v>
      </c>
      <c r="G1410" s="92">
        <v>0</v>
      </c>
      <c r="H1410" s="92">
        <v>27</v>
      </c>
      <c r="I1410" s="91"/>
      <c r="J1410" s="92">
        <v>126</v>
      </c>
      <c r="K1410" s="366">
        <v>20</v>
      </c>
      <c r="L1410" s="92">
        <v>20</v>
      </c>
      <c r="M1410" s="92">
        <v>0</v>
      </c>
      <c r="N1410" s="91"/>
      <c r="O1410" s="92">
        <v>150</v>
      </c>
      <c r="P1410" s="92">
        <v>29</v>
      </c>
      <c r="Q1410" s="91"/>
      <c r="R1410" s="92">
        <v>314</v>
      </c>
      <c r="S1410" s="92">
        <v>70</v>
      </c>
      <c r="T1410" s="91">
        <v>0</v>
      </c>
      <c r="U1410" s="92">
        <v>764</v>
      </c>
      <c r="V1410" s="92">
        <v>146</v>
      </c>
    </row>
    <row r="1411" spans="1:22">
      <c r="A1411" s="93" t="s">
        <v>920</v>
      </c>
      <c r="B1411" s="17" t="str">
        <f>VLOOKUP(A1411,'Planning Periods'!$E$2:$N$540,10,FALSE)</f>
        <v>08/15/2019 - 08/15/2027</v>
      </c>
      <c r="C1411" s="92">
        <v>2016</v>
      </c>
      <c r="D1411" s="92" t="str">
        <f t="shared" si="20"/>
        <v>Nevada County - Unincorporated 2016</v>
      </c>
      <c r="E1411" s="92">
        <v>174</v>
      </c>
      <c r="F1411" s="366">
        <v>7</v>
      </c>
      <c r="G1411" s="92">
        <v>7</v>
      </c>
      <c r="H1411" s="92">
        <v>0</v>
      </c>
      <c r="I1411" s="91"/>
      <c r="J1411" s="92">
        <v>126</v>
      </c>
      <c r="K1411" s="366">
        <v>18</v>
      </c>
      <c r="L1411" s="92">
        <v>18</v>
      </c>
      <c r="M1411" s="92">
        <v>0</v>
      </c>
      <c r="N1411" s="91"/>
      <c r="O1411" s="92">
        <v>150</v>
      </c>
      <c r="P1411" s="92">
        <v>22</v>
      </c>
      <c r="Q1411" s="91"/>
      <c r="R1411" s="92">
        <v>314</v>
      </c>
      <c r="S1411" s="92">
        <v>54</v>
      </c>
      <c r="T1411" s="91">
        <v>0</v>
      </c>
      <c r="U1411" s="92">
        <v>764</v>
      </c>
      <c r="V1411" s="92">
        <v>101</v>
      </c>
    </row>
    <row r="1412" spans="1:22">
      <c r="A1412" s="93" t="s">
        <v>920</v>
      </c>
      <c r="B1412" s="17" t="str">
        <f>VLOOKUP(A1412,'Planning Periods'!$E$2:$N$540,10,FALSE)</f>
        <v>08/15/2019 - 08/15/2027</v>
      </c>
      <c r="C1412" s="92">
        <v>2017</v>
      </c>
      <c r="D1412" s="92" t="str">
        <f t="shared" si="20"/>
        <v>Nevada County - Unincorporated 2017</v>
      </c>
      <c r="E1412" s="92">
        <v>174</v>
      </c>
      <c r="F1412" s="366">
        <v>8</v>
      </c>
      <c r="G1412" s="92">
        <v>0</v>
      </c>
      <c r="H1412" s="92">
        <v>8</v>
      </c>
      <c r="I1412" s="91"/>
      <c r="J1412" s="92">
        <v>126</v>
      </c>
      <c r="K1412" s="366">
        <v>18</v>
      </c>
      <c r="L1412" s="92">
        <v>0</v>
      </c>
      <c r="M1412" s="92">
        <v>18</v>
      </c>
      <c r="N1412" s="91"/>
      <c r="O1412" s="92">
        <v>150</v>
      </c>
      <c r="P1412" s="92">
        <v>27</v>
      </c>
      <c r="Q1412" s="91"/>
      <c r="R1412" s="92">
        <v>314</v>
      </c>
      <c r="S1412" s="92">
        <v>60</v>
      </c>
      <c r="T1412" s="91">
        <v>18</v>
      </c>
      <c r="U1412" s="92">
        <v>764</v>
      </c>
      <c r="V1412" s="92">
        <v>113</v>
      </c>
    </row>
    <row r="1413" spans="1:22">
      <c r="A1413" s="93" t="s">
        <v>1250</v>
      </c>
      <c r="B1413" s="17" t="str">
        <f>VLOOKUP(A1413,'Planning Periods'!$E$2:$N$540,10,FALSE)</f>
        <v>01/31/2023 - 01/31/2031</v>
      </c>
      <c r="C1413" s="92">
        <v>2014</v>
      </c>
      <c r="D1413" s="92" t="str">
        <f t="shared" si="20"/>
        <v>Newark 2014</v>
      </c>
      <c r="E1413" s="92">
        <v>330</v>
      </c>
      <c r="F1413" s="366">
        <v>0</v>
      </c>
      <c r="G1413" s="92">
        <v>0</v>
      </c>
      <c r="H1413" s="92">
        <v>0</v>
      </c>
      <c r="I1413" s="91"/>
      <c r="J1413" s="92">
        <v>167</v>
      </c>
      <c r="K1413" s="366">
        <v>0</v>
      </c>
      <c r="L1413" s="92">
        <v>0</v>
      </c>
      <c r="M1413" s="92">
        <v>0</v>
      </c>
      <c r="N1413" s="91"/>
      <c r="O1413" s="92">
        <v>158</v>
      </c>
      <c r="P1413" s="92">
        <v>0</v>
      </c>
      <c r="Q1413" s="91"/>
      <c r="R1413" s="92">
        <v>423</v>
      </c>
      <c r="S1413" s="92">
        <v>14</v>
      </c>
      <c r="T1413" s="91">
        <v>0</v>
      </c>
      <c r="U1413" s="92">
        <v>1078</v>
      </c>
      <c r="V1413" s="92">
        <v>14</v>
      </c>
    </row>
    <row r="1414" spans="1:22">
      <c r="A1414" s="93" t="s">
        <v>1250</v>
      </c>
      <c r="B1414" s="17" t="str">
        <f>VLOOKUP(A1414,'Planning Periods'!$E$2:$N$540,10,FALSE)</f>
        <v>01/31/2023 - 01/31/2031</v>
      </c>
      <c r="C1414" s="92">
        <v>2015</v>
      </c>
      <c r="D1414" s="92" t="str">
        <f t="shared" si="20"/>
        <v>Newark 2015</v>
      </c>
      <c r="E1414" s="92">
        <v>330</v>
      </c>
      <c r="F1414" s="366">
        <v>0</v>
      </c>
      <c r="G1414" s="92">
        <v>0</v>
      </c>
      <c r="H1414" s="92">
        <v>0</v>
      </c>
      <c r="I1414" s="91"/>
      <c r="J1414" s="92">
        <v>167</v>
      </c>
      <c r="K1414" s="366">
        <v>0</v>
      </c>
      <c r="L1414" s="92">
        <v>0</v>
      </c>
      <c r="M1414" s="92">
        <v>0</v>
      </c>
      <c r="N1414" s="91"/>
      <c r="O1414" s="92">
        <v>158</v>
      </c>
      <c r="P1414" s="92">
        <v>36</v>
      </c>
      <c r="Q1414" s="91"/>
      <c r="R1414" s="92">
        <v>423</v>
      </c>
      <c r="S1414" s="92">
        <v>40</v>
      </c>
      <c r="T1414" s="91">
        <v>0</v>
      </c>
      <c r="U1414" s="92">
        <v>1078</v>
      </c>
      <c r="V1414" s="92">
        <v>76</v>
      </c>
    </row>
    <row r="1415" spans="1:22">
      <c r="A1415" s="93" t="s">
        <v>1250</v>
      </c>
      <c r="B1415" s="17" t="str">
        <f>VLOOKUP(A1415,'Planning Periods'!$E$2:$N$540,10,FALSE)</f>
        <v>01/31/2023 - 01/31/2031</v>
      </c>
      <c r="C1415" s="92">
        <v>2016</v>
      </c>
      <c r="D1415" s="92" t="str">
        <f t="shared" si="20"/>
        <v>Newark 2016</v>
      </c>
      <c r="E1415" s="92">
        <v>330</v>
      </c>
      <c r="F1415" s="366">
        <v>0</v>
      </c>
      <c r="G1415" s="92">
        <v>0</v>
      </c>
      <c r="H1415" s="92">
        <v>0</v>
      </c>
      <c r="I1415" s="91"/>
      <c r="J1415" s="92">
        <v>167</v>
      </c>
      <c r="K1415" s="366">
        <v>0</v>
      </c>
      <c r="L1415" s="92">
        <v>0</v>
      </c>
      <c r="M1415" s="92">
        <v>0</v>
      </c>
      <c r="N1415" s="91"/>
      <c r="O1415" s="92">
        <v>158</v>
      </c>
      <c r="P1415" s="92">
        <v>0</v>
      </c>
      <c r="Q1415" s="91"/>
      <c r="R1415" s="92">
        <v>423</v>
      </c>
      <c r="S1415" s="92">
        <v>0</v>
      </c>
      <c r="T1415" s="91">
        <v>0</v>
      </c>
      <c r="U1415" s="92">
        <v>1078</v>
      </c>
      <c r="V1415" s="92">
        <v>0</v>
      </c>
    </row>
    <row r="1416" spans="1:22">
      <c r="A1416" s="93" t="s">
        <v>1250</v>
      </c>
      <c r="B1416" s="17" t="str">
        <f>VLOOKUP(A1416,'Planning Periods'!$E$2:$N$540,10,FALSE)</f>
        <v>01/31/2023 - 01/31/2031</v>
      </c>
      <c r="C1416" s="92">
        <v>2017</v>
      </c>
      <c r="D1416" s="92" t="str">
        <f t="shared" si="20"/>
        <v>Newark 2017</v>
      </c>
      <c r="E1416" s="92">
        <v>330</v>
      </c>
      <c r="F1416" s="366">
        <v>0</v>
      </c>
      <c r="G1416" s="92">
        <v>0</v>
      </c>
      <c r="H1416" s="92">
        <v>0</v>
      </c>
      <c r="I1416" s="91"/>
      <c r="J1416" s="92">
        <v>167</v>
      </c>
      <c r="K1416" s="366">
        <v>0</v>
      </c>
      <c r="L1416" s="92">
        <v>0</v>
      </c>
      <c r="M1416" s="92">
        <v>0</v>
      </c>
      <c r="N1416" s="91"/>
      <c r="O1416" s="92">
        <v>158</v>
      </c>
      <c r="P1416" s="92">
        <v>0</v>
      </c>
      <c r="Q1416" s="91"/>
      <c r="R1416" s="92">
        <v>423</v>
      </c>
      <c r="S1416" s="92">
        <v>0</v>
      </c>
      <c r="T1416" s="91">
        <v>0</v>
      </c>
      <c r="U1416" s="92">
        <v>1078</v>
      </c>
      <c r="V1416" s="92">
        <v>0</v>
      </c>
    </row>
    <row r="1417" spans="1:22">
      <c r="A1417" t="s">
        <v>1251</v>
      </c>
      <c r="B1417" s="17" t="str">
        <f>VLOOKUP(A1417,'Planning Periods'!$E$2:$N$540,10,FALSE)</f>
        <v>12/31/2015 - 12/31/2023</v>
      </c>
      <c r="C1417" s="92">
        <v>2014</v>
      </c>
      <c r="D1417" s="92" t="str">
        <f t="shared" si="20"/>
        <v>Newman 2014</v>
      </c>
      <c r="E1417" s="366" t="s">
        <v>1308</v>
      </c>
      <c r="F1417" s="366" t="s">
        <v>1308</v>
      </c>
      <c r="G1417" s="366" t="s">
        <v>1308</v>
      </c>
      <c r="H1417" s="366" t="s">
        <v>1308</v>
      </c>
      <c r="I1417" s="366">
        <v>0</v>
      </c>
      <c r="J1417" s="366" t="s">
        <v>1308</v>
      </c>
      <c r="K1417" s="366" t="s">
        <v>1308</v>
      </c>
      <c r="L1417" s="366" t="s">
        <v>1308</v>
      </c>
      <c r="M1417" s="366" t="s">
        <v>1308</v>
      </c>
      <c r="N1417" s="366">
        <v>0</v>
      </c>
      <c r="O1417" s="366" t="s">
        <v>1308</v>
      </c>
      <c r="P1417" s="366" t="s">
        <v>1308</v>
      </c>
      <c r="Q1417" s="366"/>
      <c r="R1417" s="366" t="s">
        <v>1308</v>
      </c>
      <c r="S1417" s="366" t="s">
        <v>1308</v>
      </c>
      <c r="T1417" s="366" t="s">
        <v>1308</v>
      </c>
      <c r="U1417" s="366" t="s">
        <v>1308</v>
      </c>
      <c r="V1417" s="366" t="s">
        <v>1308</v>
      </c>
    </row>
    <row r="1418" spans="1:22">
      <c r="A1418" t="s">
        <v>1251</v>
      </c>
      <c r="B1418" s="17" t="str">
        <f>VLOOKUP(A1418,'Planning Periods'!$E$2:$N$540,10,FALSE)</f>
        <v>12/31/2015 - 12/31/2023</v>
      </c>
      <c r="C1418" s="92">
        <v>2015</v>
      </c>
      <c r="D1418" s="92" t="str">
        <f t="shared" si="20"/>
        <v>Newman 2015</v>
      </c>
      <c r="E1418" t="s">
        <v>1308</v>
      </c>
      <c r="F1418" t="s">
        <v>1308</v>
      </c>
      <c r="G1418" t="s">
        <v>1308</v>
      </c>
      <c r="H1418" t="s">
        <v>1308</v>
      </c>
      <c r="J1418" t="s">
        <v>1308</v>
      </c>
      <c r="K1418" t="s">
        <v>1308</v>
      </c>
      <c r="L1418" t="s">
        <v>1308</v>
      </c>
      <c r="M1418" t="s">
        <v>1308</v>
      </c>
      <c r="O1418" t="s">
        <v>1308</v>
      </c>
      <c r="P1418" t="s">
        <v>1308</v>
      </c>
      <c r="R1418" t="s">
        <v>1308</v>
      </c>
      <c r="S1418" t="s">
        <v>1308</v>
      </c>
      <c r="T1418" t="s">
        <v>1308</v>
      </c>
      <c r="U1418" t="s">
        <v>1308</v>
      </c>
      <c r="V1418" t="s">
        <v>1308</v>
      </c>
    </row>
    <row r="1419" spans="1:22">
      <c r="A1419" t="s">
        <v>1251</v>
      </c>
      <c r="B1419" s="17" t="str">
        <f>VLOOKUP(A1419,'Planning Periods'!$E$2:$N$540,10,FALSE)</f>
        <v>12/31/2015 - 12/31/2023</v>
      </c>
      <c r="C1419" s="92">
        <v>2016</v>
      </c>
      <c r="D1419" s="92" t="str">
        <f t="shared" si="20"/>
        <v>Newman 2016</v>
      </c>
      <c r="E1419" t="s">
        <v>1308</v>
      </c>
      <c r="F1419" t="s">
        <v>1308</v>
      </c>
      <c r="G1419" t="s">
        <v>1308</v>
      </c>
      <c r="H1419" t="s">
        <v>1308</v>
      </c>
      <c r="J1419" t="s">
        <v>1308</v>
      </c>
      <c r="K1419" t="s">
        <v>1308</v>
      </c>
      <c r="L1419" t="s">
        <v>1308</v>
      </c>
      <c r="M1419" t="s">
        <v>1308</v>
      </c>
      <c r="O1419" t="s">
        <v>1308</v>
      </c>
      <c r="P1419" t="s">
        <v>1308</v>
      </c>
      <c r="R1419" t="s">
        <v>1308</v>
      </c>
      <c r="S1419" t="s">
        <v>1308</v>
      </c>
      <c r="T1419" t="s">
        <v>1308</v>
      </c>
      <c r="U1419" t="s">
        <v>1308</v>
      </c>
      <c r="V1419" t="s">
        <v>1308</v>
      </c>
    </row>
    <row r="1420" spans="1:22">
      <c r="A1420" t="s">
        <v>1251</v>
      </c>
      <c r="B1420" s="17" t="str">
        <f>VLOOKUP(A1420,'Planning Periods'!$E$2:$N$540,10,FALSE)</f>
        <v>12/31/2015 - 12/31/2023</v>
      </c>
      <c r="C1420" s="92">
        <v>2017</v>
      </c>
      <c r="D1420" s="92" t="str">
        <f t="shared" si="20"/>
        <v>Newman 2017</v>
      </c>
      <c r="E1420" t="s">
        <v>1308</v>
      </c>
      <c r="F1420" t="s">
        <v>1308</v>
      </c>
      <c r="G1420" t="s">
        <v>1308</v>
      </c>
      <c r="H1420" t="s">
        <v>1308</v>
      </c>
      <c r="J1420" t="s">
        <v>1308</v>
      </c>
      <c r="K1420" t="s">
        <v>1308</v>
      </c>
      <c r="L1420" t="s">
        <v>1308</v>
      </c>
      <c r="M1420" t="s">
        <v>1308</v>
      </c>
      <c r="O1420" t="s">
        <v>1308</v>
      </c>
      <c r="P1420" t="s">
        <v>1308</v>
      </c>
      <c r="R1420" t="s">
        <v>1308</v>
      </c>
      <c r="S1420" t="s">
        <v>1308</v>
      </c>
      <c r="T1420" t="s">
        <v>1308</v>
      </c>
      <c r="U1420" t="s">
        <v>1308</v>
      </c>
      <c r="V1420" t="s">
        <v>1308</v>
      </c>
    </row>
    <row r="1421" spans="1:22">
      <c r="A1421" s="93" t="s">
        <v>926</v>
      </c>
      <c r="B1421" s="17"/>
      <c r="C1421" s="92">
        <v>2013</v>
      </c>
      <c r="D1421" s="92" t="str">
        <f t="shared" si="20"/>
        <v>Newport Beach 2013</v>
      </c>
      <c r="E1421" t="s">
        <v>1308</v>
      </c>
      <c r="F1421" t="s">
        <v>1308</v>
      </c>
      <c r="G1421" t="s">
        <v>1308</v>
      </c>
      <c r="H1421" t="s">
        <v>1308</v>
      </c>
      <c r="J1421" t="s">
        <v>1308</v>
      </c>
      <c r="K1421" t="s">
        <v>1308</v>
      </c>
      <c r="L1421" t="s">
        <v>1308</v>
      </c>
      <c r="M1421" t="s">
        <v>1308</v>
      </c>
      <c r="O1421" t="s">
        <v>1308</v>
      </c>
      <c r="P1421" t="s">
        <v>1308</v>
      </c>
      <c r="R1421" t="s">
        <v>1308</v>
      </c>
      <c r="S1421" t="s">
        <v>1308</v>
      </c>
      <c r="T1421" t="s">
        <v>1308</v>
      </c>
      <c r="U1421" t="s">
        <v>1308</v>
      </c>
      <c r="V1421" t="s">
        <v>1308</v>
      </c>
    </row>
    <row r="1422" spans="1:22">
      <c r="A1422" s="93" t="s">
        <v>926</v>
      </c>
      <c r="B1422" s="17" t="str">
        <f>VLOOKUP(A1422,'Planning Periods'!$E$2:$N$540,10,FALSE)</f>
        <v>10/15/2021 - 10/15/2029</v>
      </c>
      <c r="C1422" s="92">
        <v>2014</v>
      </c>
      <c r="D1422" s="92" t="str">
        <f t="shared" si="20"/>
        <v>Newport Beach 2014</v>
      </c>
      <c r="E1422" s="92">
        <v>1</v>
      </c>
      <c r="F1422" s="366">
        <v>0</v>
      </c>
      <c r="G1422" s="92">
        <v>0</v>
      </c>
      <c r="H1422" s="92">
        <v>0</v>
      </c>
      <c r="I1422" s="91"/>
      <c r="J1422" s="92">
        <v>1</v>
      </c>
      <c r="K1422" s="366">
        <v>0</v>
      </c>
      <c r="L1422" s="92">
        <v>0</v>
      </c>
      <c r="M1422" s="92">
        <v>0</v>
      </c>
      <c r="N1422" s="91"/>
      <c r="O1422" s="92">
        <v>1</v>
      </c>
      <c r="P1422" s="92">
        <v>0</v>
      </c>
      <c r="Q1422" s="91"/>
      <c r="R1422" s="92">
        <v>2</v>
      </c>
      <c r="S1422" s="92">
        <v>115</v>
      </c>
      <c r="T1422" s="91">
        <v>0</v>
      </c>
      <c r="U1422" s="92">
        <v>5</v>
      </c>
      <c r="V1422" s="92">
        <v>115</v>
      </c>
    </row>
    <row r="1423" spans="1:22">
      <c r="A1423" s="93" t="s">
        <v>926</v>
      </c>
      <c r="B1423" s="17" t="str">
        <f>VLOOKUP(A1423,'Planning Periods'!$E$2:$N$540,10,FALSE)</f>
        <v>10/15/2021 - 10/15/2029</v>
      </c>
      <c r="C1423" s="92">
        <v>2015</v>
      </c>
      <c r="D1423" s="92" t="str">
        <f t="shared" si="20"/>
        <v>Newport Beach 2015</v>
      </c>
      <c r="E1423" s="92">
        <v>1</v>
      </c>
      <c r="F1423" s="366">
        <v>0</v>
      </c>
      <c r="G1423" s="92">
        <v>0</v>
      </c>
      <c r="H1423" s="92">
        <v>0</v>
      </c>
      <c r="I1423" s="91"/>
      <c r="J1423" s="92">
        <v>1</v>
      </c>
      <c r="K1423" s="366">
        <v>0</v>
      </c>
      <c r="L1423" s="92">
        <v>0</v>
      </c>
      <c r="M1423" s="92">
        <v>0</v>
      </c>
      <c r="N1423" s="91"/>
      <c r="O1423" s="92">
        <v>1</v>
      </c>
      <c r="P1423" s="92">
        <v>0</v>
      </c>
      <c r="Q1423" s="91"/>
      <c r="R1423" s="92">
        <v>2</v>
      </c>
      <c r="S1423" s="92">
        <v>197</v>
      </c>
      <c r="T1423" s="91">
        <v>0</v>
      </c>
      <c r="U1423" s="92">
        <v>5</v>
      </c>
      <c r="V1423" s="92">
        <v>197</v>
      </c>
    </row>
    <row r="1424" spans="1:22">
      <c r="A1424" s="93" t="s">
        <v>926</v>
      </c>
      <c r="B1424" s="17" t="str">
        <f>VLOOKUP(A1424,'Planning Periods'!$E$2:$N$540,10,FALSE)</f>
        <v>10/15/2021 - 10/15/2029</v>
      </c>
      <c r="C1424" s="92">
        <v>2016</v>
      </c>
      <c r="D1424" s="92" t="str">
        <f t="shared" si="20"/>
        <v>Newport Beach 2016</v>
      </c>
      <c r="E1424" s="92">
        <v>1</v>
      </c>
      <c r="F1424" s="366">
        <v>0</v>
      </c>
      <c r="G1424" s="92">
        <v>0</v>
      </c>
      <c r="H1424" s="92">
        <v>0</v>
      </c>
      <c r="I1424" s="91"/>
      <c r="J1424" s="92">
        <v>1</v>
      </c>
      <c r="K1424" s="366">
        <v>0</v>
      </c>
      <c r="L1424" s="92">
        <v>0</v>
      </c>
      <c r="M1424" s="92">
        <v>0</v>
      </c>
      <c r="N1424" s="91"/>
      <c r="O1424" s="92">
        <v>1</v>
      </c>
      <c r="P1424" s="92">
        <v>0</v>
      </c>
      <c r="Q1424" s="91"/>
      <c r="R1424" s="92">
        <v>2</v>
      </c>
      <c r="S1424" s="92">
        <v>186</v>
      </c>
      <c r="T1424" s="91">
        <v>0</v>
      </c>
      <c r="U1424" s="92">
        <v>5</v>
      </c>
      <c r="V1424" s="92">
        <v>186</v>
      </c>
    </row>
    <row r="1425" spans="1:22">
      <c r="A1425" s="93" t="s">
        <v>926</v>
      </c>
      <c r="B1425" s="17" t="str">
        <f>VLOOKUP(A1425,'Planning Periods'!$E$2:$N$540,10,FALSE)</f>
        <v>10/15/2021 - 10/15/2029</v>
      </c>
      <c r="C1425" s="92">
        <v>2017</v>
      </c>
      <c r="D1425" s="92" t="str">
        <f t="shared" si="20"/>
        <v>Newport Beach 2017</v>
      </c>
      <c r="E1425" s="92">
        <v>1</v>
      </c>
      <c r="F1425" s="366">
        <v>0</v>
      </c>
      <c r="G1425" s="92">
        <v>0</v>
      </c>
      <c r="H1425" s="92">
        <v>0</v>
      </c>
      <c r="I1425" s="91"/>
      <c r="J1425" s="92">
        <v>1</v>
      </c>
      <c r="K1425" s="366">
        <v>0</v>
      </c>
      <c r="L1425" s="92">
        <v>0</v>
      </c>
      <c r="M1425" s="92">
        <v>0</v>
      </c>
      <c r="N1425" s="91"/>
      <c r="O1425" s="92">
        <v>1</v>
      </c>
      <c r="P1425" s="92">
        <v>0</v>
      </c>
      <c r="Q1425" s="91"/>
      <c r="R1425" s="92">
        <v>2</v>
      </c>
      <c r="S1425" s="92">
        <v>716</v>
      </c>
      <c r="T1425" s="91">
        <v>0</v>
      </c>
      <c r="U1425" s="92">
        <v>5</v>
      </c>
      <c r="V1425" s="92">
        <v>716</v>
      </c>
    </row>
    <row r="1426" spans="1:22">
      <c r="A1426" s="93" t="s">
        <v>929</v>
      </c>
      <c r="B1426" s="17"/>
      <c r="C1426" s="92">
        <v>2013</v>
      </c>
      <c r="D1426" s="92" t="str">
        <f>CONCATENATE(A1426," ",C1426)</f>
        <v>Norco 2013</v>
      </c>
      <c r="E1426" s="92" t="s">
        <v>1308</v>
      </c>
      <c r="F1426" s="366" t="s">
        <v>1308</v>
      </c>
      <c r="G1426" s="92" t="s">
        <v>1308</v>
      </c>
      <c r="H1426" s="92" t="s">
        <v>1308</v>
      </c>
      <c r="I1426" s="91"/>
      <c r="J1426" s="92" t="s">
        <v>1308</v>
      </c>
      <c r="K1426" s="366" t="s">
        <v>1308</v>
      </c>
      <c r="L1426" s="92" t="s">
        <v>1308</v>
      </c>
      <c r="M1426" s="92" t="s">
        <v>1308</v>
      </c>
      <c r="N1426" s="91"/>
      <c r="O1426" s="92" t="s">
        <v>1308</v>
      </c>
      <c r="P1426" s="92" t="s">
        <v>1308</v>
      </c>
      <c r="Q1426" s="91"/>
      <c r="R1426" s="92" t="s">
        <v>1308</v>
      </c>
      <c r="S1426" s="92" t="s">
        <v>1308</v>
      </c>
      <c r="T1426" s="91" t="s">
        <v>1308</v>
      </c>
      <c r="U1426" s="92" t="s">
        <v>1308</v>
      </c>
      <c r="V1426" s="92" t="s">
        <v>1308</v>
      </c>
    </row>
    <row r="1427" spans="1:22">
      <c r="A1427" s="93" t="s">
        <v>929</v>
      </c>
      <c r="B1427" s="17" t="str">
        <f>VLOOKUP(A1427,'Planning Periods'!$E$2:$N$540,10,FALSE)</f>
        <v>10/15/2021 - 10/15/2029</v>
      </c>
      <c r="C1427" s="92">
        <v>2014</v>
      </c>
      <c r="D1427" s="92" t="str">
        <f>CONCATENATE(A1427," ",C1427)</f>
        <v>Norco 2014</v>
      </c>
      <c r="E1427" s="92" t="s">
        <v>1308</v>
      </c>
      <c r="F1427" s="366" t="s">
        <v>1308</v>
      </c>
      <c r="G1427" s="92" t="s">
        <v>1308</v>
      </c>
      <c r="H1427" s="92" t="s">
        <v>1308</v>
      </c>
      <c r="I1427" s="91"/>
      <c r="J1427" s="92" t="s">
        <v>1308</v>
      </c>
      <c r="K1427" s="366" t="s">
        <v>1308</v>
      </c>
      <c r="L1427" s="92" t="s">
        <v>1308</v>
      </c>
      <c r="M1427" s="92" t="s">
        <v>1308</v>
      </c>
      <c r="N1427" s="91"/>
      <c r="O1427" s="92" t="s">
        <v>1308</v>
      </c>
      <c r="P1427" s="92" t="s">
        <v>1308</v>
      </c>
      <c r="Q1427" s="91"/>
      <c r="R1427" s="92" t="s">
        <v>1308</v>
      </c>
      <c r="S1427" s="92" t="s">
        <v>1308</v>
      </c>
      <c r="T1427" s="91" t="s">
        <v>1308</v>
      </c>
      <c r="U1427" s="92" t="s">
        <v>1308</v>
      </c>
      <c r="V1427" s="92" t="s">
        <v>1308</v>
      </c>
    </row>
    <row r="1428" spans="1:22">
      <c r="A1428" s="93" t="s">
        <v>929</v>
      </c>
      <c r="B1428" s="17" t="str">
        <f>VLOOKUP(A1428,'Planning Periods'!$E$2:$N$540,10,FALSE)</f>
        <v>10/15/2021 - 10/15/2029</v>
      </c>
      <c r="C1428" s="92">
        <v>2015</v>
      </c>
      <c r="D1428" s="92" t="str">
        <f t="shared" ref="D1428:D1494" si="21">CONCATENATE(A1428," ",C1428)</f>
        <v>Norco 2015</v>
      </c>
      <c r="E1428" s="92" t="s">
        <v>1308</v>
      </c>
      <c r="F1428" s="366" t="s">
        <v>1308</v>
      </c>
      <c r="G1428" s="92" t="s">
        <v>1308</v>
      </c>
      <c r="H1428" s="92" t="s">
        <v>1308</v>
      </c>
      <c r="I1428" s="91"/>
      <c r="J1428" s="92" t="s">
        <v>1308</v>
      </c>
      <c r="K1428" s="366" t="s">
        <v>1308</v>
      </c>
      <c r="L1428" s="92" t="s">
        <v>1308</v>
      </c>
      <c r="M1428" s="92" t="s">
        <v>1308</v>
      </c>
      <c r="N1428" s="91"/>
      <c r="O1428" s="92" t="s">
        <v>1308</v>
      </c>
      <c r="P1428" s="92" t="s">
        <v>1308</v>
      </c>
      <c r="Q1428" s="91"/>
      <c r="R1428" s="92" t="s">
        <v>1308</v>
      </c>
      <c r="S1428" s="92" t="s">
        <v>1308</v>
      </c>
      <c r="T1428" s="91" t="s">
        <v>1308</v>
      </c>
      <c r="U1428" s="92" t="s">
        <v>1308</v>
      </c>
      <c r="V1428" s="92" t="s">
        <v>1308</v>
      </c>
    </row>
    <row r="1429" spans="1:22">
      <c r="A1429" s="93" t="s">
        <v>929</v>
      </c>
      <c r="B1429" s="17" t="str">
        <f>VLOOKUP(A1429,'Planning Periods'!$E$2:$N$540,10,FALSE)</f>
        <v>10/15/2021 - 10/15/2029</v>
      </c>
      <c r="C1429" s="92">
        <v>2016</v>
      </c>
      <c r="D1429" s="92" t="str">
        <f t="shared" si="21"/>
        <v>Norco 2016</v>
      </c>
      <c r="E1429" s="92" t="s">
        <v>1308</v>
      </c>
      <c r="F1429" s="366" t="s">
        <v>1308</v>
      </c>
      <c r="G1429" s="92" t="s">
        <v>1308</v>
      </c>
      <c r="H1429" s="92" t="s">
        <v>1308</v>
      </c>
      <c r="I1429" s="91"/>
      <c r="J1429" s="92" t="s">
        <v>1308</v>
      </c>
      <c r="K1429" s="366" t="s">
        <v>1308</v>
      </c>
      <c r="L1429" s="92" t="s">
        <v>1308</v>
      </c>
      <c r="M1429" s="92" t="s">
        <v>1308</v>
      </c>
      <c r="N1429" s="91"/>
      <c r="O1429" s="92" t="s">
        <v>1308</v>
      </c>
      <c r="P1429" s="92" t="s">
        <v>1308</v>
      </c>
      <c r="Q1429" s="91"/>
      <c r="R1429" s="92" t="s">
        <v>1308</v>
      </c>
      <c r="S1429" s="92" t="s">
        <v>1308</v>
      </c>
      <c r="T1429" s="91" t="s">
        <v>1308</v>
      </c>
      <c r="U1429" s="92" t="s">
        <v>1308</v>
      </c>
      <c r="V1429" s="92" t="s">
        <v>1308</v>
      </c>
    </row>
    <row r="1430" spans="1:22">
      <c r="A1430" s="93" t="s">
        <v>929</v>
      </c>
      <c r="B1430" s="17" t="str">
        <f>VLOOKUP(A1430,'Planning Periods'!$E$2:$N$540,10,FALSE)</f>
        <v>10/15/2021 - 10/15/2029</v>
      </c>
      <c r="C1430" s="92">
        <v>2017</v>
      </c>
      <c r="D1430" s="92" t="str">
        <f t="shared" si="21"/>
        <v>Norco 2017</v>
      </c>
      <c r="E1430" s="92">
        <v>103</v>
      </c>
      <c r="F1430" s="366">
        <v>0</v>
      </c>
      <c r="G1430" s="92">
        <v>0</v>
      </c>
      <c r="H1430" s="92">
        <v>0</v>
      </c>
      <c r="I1430" s="91"/>
      <c r="J1430" s="92">
        <v>102</v>
      </c>
      <c r="K1430" s="366">
        <v>0</v>
      </c>
      <c r="L1430" s="92">
        <v>0</v>
      </c>
      <c r="M1430" s="92">
        <v>0</v>
      </c>
      <c r="N1430" s="91"/>
      <c r="O1430" s="92">
        <v>136</v>
      </c>
      <c r="P1430" s="92">
        <v>0</v>
      </c>
      <c r="Q1430" s="91"/>
      <c r="R1430" s="92">
        <v>151</v>
      </c>
      <c r="S1430" s="92">
        <v>2</v>
      </c>
      <c r="T1430" s="91">
        <v>0</v>
      </c>
      <c r="U1430" s="92">
        <v>492</v>
      </c>
      <c r="V1430" s="92">
        <v>2</v>
      </c>
    </row>
    <row r="1431" spans="1:22">
      <c r="A1431" s="93" t="s">
        <v>922</v>
      </c>
      <c r="B1431" s="17"/>
      <c r="C1431" s="92">
        <v>2013</v>
      </c>
      <c r="D1431" s="92" t="str">
        <f t="shared" si="21"/>
        <v>Norwalk 2013</v>
      </c>
      <c r="E1431" s="92" t="s">
        <v>1308</v>
      </c>
      <c r="F1431" s="366" t="s">
        <v>1308</v>
      </c>
      <c r="G1431" s="92" t="s">
        <v>1308</v>
      </c>
      <c r="H1431" s="92" t="s">
        <v>1308</v>
      </c>
      <c r="I1431" s="91"/>
      <c r="J1431" s="92" t="s">
        <v>1308</v>
      </c>
      <c r="K1431" s="366" t="s">
        <v>1308</v>
      </c>
      <c r="L1431" s="92" t="s">
        <v>1308</v>
      </c>
      <c r="M1431" s="92" t="s">
        <v>1308</v>
      </c>
      <c r="N1431" s="91"/>
      <c r="O1431" s="92" t="s">
        <v>1308</v>
      </c>
      <c r="P1431" s="92" t="s">
        <v>1308</v>
      </c>
      <c r="Q1431" s="91"/>
      <c r="R1431" s="92" t="s">
        <v>1308</v>
      </c>
      <c r="S1431" s="92" t="s">
        <v>1308</v>
      </c>
      <c r="T1431" s="91" t="s">
        <v>1308</v>
      </c>
      <c r="U1431" s="92" t="s">
        <v>1308</v>
      </c>
      <c r="V1431" s="92" t="s">
        <v>1308</v>
      </c>
    </row>
    <row r="1432" spans="1:22">
      <c r="A1432" s="93" t="s">
        <v>922</v>
      </c>
      <c r="B1432" s="17" t="str">
        <f>VLOOKUP(A1432,'Planning Periods'!$E$2:$N$540,10,FALSE)</f>
        <v>10/15/2021 - 10/15/2029</v>
      </c>
      <c r="C1432" s="92">
        <v>2014</v>
      </c>
      <c r="D1432" s="92" t="str">
        <f t="shared" si="21"/>
        <v>Norwalk 2014</v>
      </c>
      <c r="E1432" s="92">
        <v>52</v>
      </c>
      <c r="F1432" s="366">
        <v>0</v>
      </c>
      <c r="G1432" s="92">
        <v>0</v>
      </c>
      <c r="H1432" s="92">
        <v>0</v>
      </c>
      <c r="I1432" s="91"/>
      <c r="J1432" s="92">
        <v>31</v>
      </c>
      <c r="K1432" s="366">
        <v>0</v>
      </c>
      <c r="L1432" s="92">
        <v>0</v>
      </c>
      <c r="M1432" s="92">
        <v>0</v>
      </c>
      <c r="N1432" s="91"/>
      <c r="O1432" s="92">
        <v>33</v>
      </c>
      <c r="P1432" s="92">
        <v>0</v>
      </c>
      <c r="Q1432" s="91"/>
      <c r="R1432" s="92">
        <v>85</v>
      </c>
      <c r="S1432" s="92">
        <v>2</v>
      </c>
      <c r="T1432" s="91">
        <v>0</v>
      </c>
      <c r="U1432" s="92">
        <v>201</v>
      </c>
      <c r="V1432" s="92">
        <v>2</v>
      </c>
    </row>
    <row r="1433" spans="1:22">
      <c r="A1433" s="93" t="s">
        <v>922</v>
      </c>
      <c r="B1433" s="17" t="str">
        <f>VLOOKUP(A1433,'Planning Periods'!$E$2:$N$540,10,FALSE)</f>
        <v>10/15/2021 - 10/15/2029</v>
      </c>
      <c r="C1433" s="92">
        <v>2015</v>
      </c>
      <c r="D1433" s="92" t="str">
        <f t="shared" si="21"/>
        <v>Norwalk 2015</v>
      </c>
      <c r="E1433" s="92">
        <v>52</v>
      </c>
      <c r="F1433" s="366">
        <v>0</v>
      </c>
      <c r="G1433" s="92">
        <v>0</v>
      </c>
      <c r="H1433" s="92">
        <v>0</v>
      </c>
      <c r="I1433" s="91"/>
      <c r="J1433" s="92">
        <v>31</v>
      </c>
      <c r="K1433" s="366">
        <v>0</v>
      </c>
      <c r="L1433" s="92">
        <v>0</v>
      </c>
      <c r="M1433" s="92">
        <v>0</v>
      </c>
      <c r="N1433" s="91"/>
      <c r="O1433" s="92">
        <v>33</v>
      </c>
      <c r="P1433" s="92">
        <v>0</v>
      </c>
      <c r="Q1433" s="91"/>
      <c r="R1433" s="92">
        <v>85</v>
      </c>
      <c r="S1433" s="92">
        <v>4</v>
      </c>
      <c r="T1433" s="91">
        <v>0</v>
      </c>
      <c r="U1433" s="92">
        <v>201</v>
      </c>
      <c r="V1433" s="92">
        <v>4</v>
      </c>
    </row>
    <row r="1434" spans="1:22">
      <c r="A1434" s="93" t="s">
        <v>922</v>
      </c>
      <c r="B1434" s="17" t="str">
        <f>VLOOKUP(A1434,'Planning Periods'!$E$2:$N$540,10,FALSE)</f>
        <v>10/15/2021 - 10/15/2029</v>
      </c>
      <c r="C1434" s="92">
        <v>2016</v>
      </c>
      <c r="D1434" s="92" t="str">
        <f t="shared" si="21"/>
        <v>Norwalk 2016</v>
      </c>
      <c r="E1434" s="92">
        <v>52</v>
      </c>
      <c r="F1434" s="366">
        <v>0</v>
      </c>
      <c r="G1434" s="92">
        <v>0</v>
      </c>
      <c r="H1434" s="92">
        <v>0</v>
      </c>
      <c r="I1434" s="91"/>
      <c r="J1434" s="92">
        <v>31</v>
      </c>
      <c r="K1434" s="366">
        <v>0</v>
      </c>
      <c r="L1434" s="92">
        <v>0</v>
      </c>
      <c r="M1434" s="92">
        <v>0</v>
      </c>
      <c r="N1434" s="91"/>
      <c r="O1434" s="92">
        <v>33</v>
      </c>
      <c r="P1434" s="92">
        <v>8</v>
      </c>
      <c r="Q1434" s="91"/>
      <c r="R1434" s="92">
        <v>85</v>
      </c>
      <c r="S1434" s="92">
        <v>5</v>
      </c>
      <c r="T1434" s="91">
        <v>0</v>
      </c>
      <c r="U1434" s="92">
        <v>201</v>
      </c>
      <c r="V1434" s="92">
        <v>13</v>
      </c>
    </row>
    <row r="1435" spans="1:22">
      <c r="A1435" s="93" t="s">
        <v>922</v>
      </c>
      <c r="B1435" s="17" t="str">
        <f>VLOOKUP(A1435,'Planning Periods'!$E$2:$N$540,10,FALSE)</f>
        <v>10/15/2021 - 10/15/2029</v>
      </c>
      <c r="C1435" s="92">
        <v>2017</v>
      </c>
      <c r="D1435" s="92" t="str">
        <f t="shared" si="21"/>
        <v>Norwalk 2017</v>
      </c>
      <c r="E1435" s="92">
        <v>52</v>
      </c>
      <c r="F1435" s="366">
        <v>1</v>
      </c>
      <c r="G1435" s="92">
        <v>0</v>
      </c>
      <c r="H1435" s="92">
        <v>1</v>
      </c>
      <c r="I1435" s="91"/>
      <c r="J1435" s="92">
        <v>31</v>
      </c>
      <c r="K1435" s="366">
        <v>0</v>
      </c>
      <c r="L1435" s="92">
        <v>0</v>
      </c>
      <c r="M1435" s="92">
        <v>0</v>
      </c>
      <c r="N1435" s="91"/>
      <c r="O1435" s="92">
        <v>33</v>
      </c>
      <c r="P1435" s="92">
        <v>7</v>
      </c>
      <c r="Q1435" s="91"/>
      <c r="R1435" s="92">
        <v>85</v>
      </c>
      <c r="S1435" s="92">
        <v>49</v>
      </c>
      <c r="T1435" s="91">
        <v>0</v>
      </c>
      <c r="U1435" s="92">
        <v>201</v>
      </c>
      <c r="V1435" s="92">
        <v>57</v>
      </c>
    </row>
    <row r="1436" spans="1:22">
      <c r="A1436" s="93" t="s">
        <v>1257</v>
      </c>
      <c r="B1436" s="17" t="str">
        <f>VLOOKUP(A1436,'Planning Periods'!$E$2:$N$540,10,FALSE)</f>
        <v>01/31/2023 - 01/31/2031</v>
      </c>
      <c r="C1436" s="92">
        <v>2014</v>
      </c>
      <c r="D1436" s="92" t="str">
        <f t="shared" si="21"/>
        <v>Novato 2014</v>
      </c>
      <c r="E1436" s="92">
        <v>111</v>
      </c>
      <c r="F1436" s="366">
        <v>1</v>
      </c>
      <c r="G1436" s="92">
        <v>1</v>
      </c>
      <c r="H1436" s="92">
        <v>0</v>
      </c>
      <c r="I1436" s="91"/>
      <c r="J1436" s="92">
        <v>65</v>
      </c>
      <c r="K1436" s="366">
        <v>10</v>
      </c>
      <c r="L1436" s="92">
        <v>10</v>
      </c>
      <c r="M1436" s="92">
        <v>0</v>
      </c>
      <c r="N1436" s="91"/>
      <c r="O1436" s="92">
        <v>72</v>
      </c>
      <c r="P1436" s="92">
        <v>1</v>
      </c>
      <c r="Q1436" s="91"/>
      <c r="R1436" s="92">
        <v>167</v>
      </c>
      <c r="S1436" s="92">
        <v>19</v>
      </c>
      <c r="T1436" s="91">
        <v>0</v>
      </c>
      <c r="U1436" s="92">
        <v>415</v>
      </c>
      <c r="V1436" s="92">
        <v>31</v>
      </c>
    </row>
    <row r="1437" spans="1:22">
      <c r="A1437" s="93" t="s">
        <v>1257</v>
      </c>
      <c r="B1437" s="17" t="str">
        <f>VLOOKUP(A1437,'Planning Periods'!$E$2:$N$540,10,FALSE)</f>
        <v>01/31/2023 - 01/31/2031</v>
      </c>
      <c r="C1437" s="92">
        <v>2015</v>
      </c>
      <c r="D1437" s="92" t="str">
        <f t="shared" si="21"/>
        <v>Novato 2015</v>
      </c>
      <c r="E1437" s="92">
        <v>111</v>
      </c>
      <c r="F1437" s="366">
        <v>16</v>
      </c>
      <c r="G1437" s="92">
        <v>16</v>
      </c>
      <c r="H1437" s="92">
        <v>0</v>
      </c>
      <c r="I1437" s="91"/>
      <c r="J1437" s="92">
        <v>65</v>
      </c>
      <c r="K1437" s="366">
        <v>0</v>
      </c>
      <c r="L1437" s="92">
        <v>0</v>
      </c>
      <c r="M1437" s="92">
        <v>0</v>
      </c>
      <c r="N1437" s="91"/>
      <c r="O1437" s="92">
        <v>72</v>
      </c>
      <c r="P1437" s="92">
        <v>1</v>
      </c>
      <c r="Q1437" s="91"/>
      <c r="R1437" s="92">
        <v>167</v>
      </c>
      <c r="S1437" s="92">
        <v>15</v>
      </c>
      <c r="T1437" s="91">
        <v>0</v>
      </c>
      <c r="U1437" s="92">
        <v>415</v>
      </c>
      <c r="V1437" s="92">
        <v>32</v>
      </c>
    </row>
    <row r="1438" spans="1:22">
      <c r="A1438" s="93" t="s">
        <v>1257</v>
      </c>
      <c r="B1438" s="17" t="str">
        <f>VLOOKUP(A1438,'Planning Periods'!$E$2:$N$540,10,FALSE)</f>
        <v>01/31/2023 - 01/31/2031</v>
      </c>
      <c r="C1438" s="92">
        <v>2016</v>
      </c>
      <c r="D1438" s="92" t="str">
        <f t="shared" si="21"/>
        <v>Novato 2016</v>
      </c>
      <c r="E1438" s="92">
        <v>111</v>
      </c>
      <c r="F1438" s="366">
        <v>1</v>
      </c>
      <c r="G1438" s="92">
        <v>1</v>
      </c>
      <c r="H1438" s="92">
        <v>0</v>
      </c>
      <c r="I1438" s="91"/>
      <c r="J1438" s="92">
        <v>65</v>
      </c>
      <c r="K1438" s="366">
        <v>2</v>
      </c>
      <c r="L1438" s="92">
        <v>2</v>
      </c>
      <c r="M1438" s="92">
        <v>0</v>
      </c>
      <c r="N1438" s="91"/>
      <c r="O1438" s="92">
        <v>72</v>
      </c>
      <c r="P1438" s="92">
        <v>0</v>
      </c>
      <c r="Q1438" s="91"/>
      <c r="R1438" s="92">
        <v>167</v>
      </c>
      <c r="S1438" s="92">
        <v>5</v>
      </c>
      <c r="T1438" s="91">
        <v>0</v>
      </c>
      <c r="U1438" s="92">
        <v>415</v>
      </c>
      <c r="V1438" s="92">
        <v>8</v>
      </c>
    </row>
    <row r="1439" spans="1:22">
      <c r="A1439" s="93" t="s">
        <v>1257</v>
      </c>
      <c r="B1439" s="17" t="str">
        <f>VLOOKUP(A1439,'Planning Periods'!$E$2:$N$540,10,FALSE)</f>
        <v>01/31/2023 - 01/31/2031</v>
      </c>
      <c r="C1439" s="92">
        <v>2017</v>
      </c>
      <c r="D1439" s="92" t="str">
        <f t="shared" si="21"/>
        <v>Novato 2017</v>
      </c>
      <c r="E1439" s="92">
        <v>111</v>
      </c>
      <c r="F1439" s="366">
        <v>2</v>
      </c>
      <c r="G1439" s="92">
        <v>0</v>
      </c>
      <c r="H1439" s="92">
        <v>2</v>
      </c>
      <c r="I1439" s="91"/>
      <c r="J1439" s="92">
        <v>65</v>
      </c>
      <c r="K1439" s="366">
        <v>1</v>
      </c>
      <c r="L1439" s="92">
        <v>0</v>
      </c>
      <c r="M1439" s="92">
        <v>1</v>
      </c>
      <c r="N1439" s="91"/>
      <c r="O1439" s="92">
        <v>72</v>
      </c>
      <c r="P1439" s="92">
        <v>0</v>
      </c>
      <c r="Q1439" s="91"/>
      <c r="R1439" s="92">
        <v>167</v>
      </c>
      <c r="S1439" s="92">
        <v>6</v>
      </c>
      <c r="T1439" s="91">
        <v>1</v>
      </c>
      <c r="U1439" s="92">
        <v>415</v>
      </c>
      <c r="V1439" s="92">
        <v>9</v>
      </c>
    </row>
    <row r="1440" spans="1:22">
      <c r="A1440" s="93" t="s">
        <v>1256</v>
      </c>
      <c r="B1440" s="17" t="str">
        <f>VLOOKUP(A1440,'Planning Periods'!$E$2:$N$540,10,FALSE)</f>
        <v>12/31/2015 - 12/31/2023</v>
      </c>
      <c r="C1440" s="92">
        <v>2014</v>
      </c>
      <c r="D1440" s="92" t="str">
        <f t="shared" si="21"/>
        <v>Oakdale 2014</v>
      </c>
      <c r="E1440" s="92" t="s">
        <v>1308</v>
      </c>
      <c r="F1440" s="366" t="s">
        <v>1308</v>
      </c>
      <c r="G1440" s="92" t="s">
        <v>1308</v>
      </c>
      <c r="H1440" s="92" t="s">
        <v>1308</v>
      </c>
      <c r="I1440" s="91"/>
      <c r="J1440" s="92" t="s">
        <v>1308</v>
      </c>
      <c r="K1440" s="366" t="s">
        <v>1308</v>
      </c>
      <c r="L1440" s="92" t="s">
        <v>1308</v>
      </c>
      <c r="M1440" s="92" t="s">
        <v>1308</v>
      </c>
      <c r="N1440" s="91"/>
      <c r="O1440" s="92" t="s">
        <v>1308</v>
      </c>
      <c r="P1440" s="92" t="s">
        <v>1308</v>
      </c>
      <c r="Q1440" s="91"/>
      <c r="R1440" s="92" t="s">
        <v>1308</v>
      </c>
      <c r="S1440" s="92" t="s">
        <v>1308</v>
      </c>
      <c r="T1440" s="91" t="s">
        <v>1308</v>
      </c>
      <c r="U1440" s="92" t="s">
        <v>1308</v>
      </c>
      <c r="V1440" s="92" t="s">
        <v>1308</v>
      </c>
    </row>
    <row r="1441" spans="1:22">
      <c r="A1441" s="93" t="s">
        <v>1256</v>
      </c>
      <c r="B1441" s="17" t="str">
        <f>VLOOKUP(A1441,'Planning Periods'!$E$2:$N$540,10,FALSE)</f>
        <v>12/31/2015 - 12/31/2023</v>
      </c>
      <c r="C1441" s="92">
        <v>2015</v>
      </c>
      <c r="D1441" s="92" t="str">
        <f t="shared" si="21"/>
        <v>Oakdale 2015</v>
      </c>
      <c r="E1441" s="92" t="s">
        <v>1308</v>
      </c>
      <c r="F1441" s="366" t="s">
        <v>1308</v>
      </c>
      <c r="G1441" s="92" t="s">
        <v>1308</v>
      </c>
      <c r="H1441" s="92" t="s">
        <v>1308</v>
      </c>
      <c r="I1441" s="91"/>
      <c r="J1441" s="92" t="s">
        <v>1308</v>
      </c>
      <c r="K1441" s="366" t="s">
        <v>1308</v>
      </c>
      <c r="L1441" s="92" t="s">
        <v>1308</v>
      </c>
      <c r="M1441" s="92" t="s">
        <v>1308</v>
      </c>
      <c r="N1441" s="91"/>
      <c r="O1441" s="92" t="s">
        <v>1308</v>
      </c>
      <c r="P1441" s="92" t="s">
        <v>1308</v>
      </c>
      <c r="Q1441" s="91"/>
      <c r="R1441" s="92" t="s">
        <v>1308</v>
      </c>
      <c r="S1441" s="92" t="s">
        <v>1308</v>
      </c>
      <c r="T1441" s="91" t="s">
        <v>1308</v>
      </c>
      <c r="U1441" s="92" t="s">
        <v>1308</v>
      </c>
      <c r="V1441" s="92" t="s">
        <v>1308</v>
      </c>
    </row>
    <row r="1442" spans="1:22">
      <c r="A1442" s="93" t="s">
        <v>1256</v>
      </c>
      <c r="B1442" s="17" t="str">
        <f>VLOOKUP(A1442,'Planning Periods'!$E$2:$N$540,10,FALSE)</f>
        <v>12/31/2015 - 12/31/2023</v>
      </c>
      <c r="C1442" s="92">
        <v>2016</v>
      </c>
      <c r="D1442" s="92" t="str">
        <f t="shared" si="21"/>
        <v>Oakdale 2016</v>
      </c>
      <c r="E1442" s="92">
        <v>315</v>
      </c>
      <c r="F1442" s="366">
        <v>0</v>
      </c>
      <c r="G1442" s="92">
        <v>0</v>
      </c>
      <c r="H1442" s="92">
        <v>0</v>
      </c>
      <c r="I1442" s="91"/>
      <c r="J1442" s="92">
        <v>202</v>
      </c>
      <c r="K1442" s="366">
        <v>0</v>
      </c>
      <c r="L1442" s="92">
        <v>0</v>
      </c>
      <c r="M1442" s="92">
        <v>0</v>
      </c>
      <c r="N1442" s="91"/>
      <c r="O1442" s="92">
        <v>210</v>
      </c>
      <c r="P1442" s="92">
        <v>4</v>
      </c>
      <c r="Q1442" s="91"/>
      <c r="R1442" s="92">
        <v>520</v>
      </c>
      <c r="S1442" s="92">
        <v>101</v>
      </c>
      <c r="T1442" s="91">
        <v>0</v>
      </c>
      <c r="U1442" s="92">
        <v>1247</v>
      </c>
      <c r="V1442" s="92">
        <v>105</v>
      </c>
    </row>
    <row r="1443" spans="1:22">
      <c r="A1443" s="93" t="s">
        <v>1256</v>
      </c>
      <c r="B1443" s="17" t="str">
        <f>VLOOKUP(A1443,'Planning Periods'!$E$2:$N$540,10,FALSE)</f>
        <v>12/31/2015 - 12/31/2023</v>
      </c>
      <c r="C1443" s="92">
        <v>2017</v>
      </c>
      <c r="D1443" s="92" t="str">
        <f t="shared" si="21"/>
        <v>Oakdale 2017</v>
      </c>
      <c r="E1443" s="92">
        <v>315</v>
      </c>
      <c r="F1443" s="366">
        <v>0</v>
      </c>
      <c r="G1443" s="92">
        <v>0</v>
      </c>
      <c r="H1443" s="92">
        <v>0</v>
      </c>
      <c r="I1443" s="91"/>
      <c r="J1443" s="92">
        <v>202</v>
      </c>
      <c r="K1443" s="366">
        <v>0</v>
      </c>
      <c r="L1443" s="92">
        <v>0</v>
      </c>
      <c r="M1443" s="92">
        <v>0</v>
      </c>
      <c r="N1443" s="91"/>
      <c r="O1443" s="92">
        <v>210</v>
      </c>
      <c r="P1443" s="92">
        <v>76</v>
      </c>
      <c r="Q1443" s="91"/>
      <c r="R1443" s="92">
        <v>520</v>
      </c>
      <c r="S1443" s="92">
        <v>34</v>
      </c>
      <c r="T1443" s="91">
        <v>0</v>
      </c>
      <c r="U1443" s="92">
        <v>1247</v>
      </c>
      <c r="V1443" s="92">
        <v>110</v>
      </c>
    </row>
    <row r="1444" spans="1:22">
      <c r="A1444" s="93" t="s">
        <v>1254</v>
      </c>
      <c r="B1444" s="17" t="str">
        <f>VLOOKUP(A1444,'Planning Periods'!$E$2:$N$540,10,FALSE)</f>
        <v>01/31/2023 - 01/31/2031</v>
      </c>
      <c r="C1444" s="92">
        <v>2014</v>
      </c>
      <c r="D1444" s="92" t="str">
        <f t="shared" si="21"/>
        <v>Oakland 2014</v>
      </c>
      <c r="E1444" s="92" t="s">
        <v>1308</v>
      </c>
      <c r="F1444" s="366" t="s">
        <v>1308</v>
      </c>
      <c r="G1444" s="92" t="s">
        <v>1308</v>
      </c>
      <c r="H1444" s="92" t="s">
        <v>1308</v>
      </c>
      <c r="I1444" s="91"/>
      <c r="J1444" s="92" t="s">
        <v>1308</v>
      </c>
      <c r="K1444" s="366" t="s">
        <v>1308</v>
      </c>
      <c r="L1444" s="92" t="s">
        <v>1308</v>
      </c>
      <c r="M1444" s="92" t="s">
        <v>1308</v>
      </c>
      <c r="N1444" s="91"/>
      <c r="O1444" s="92" t="s">
        <v>1308</v>
      </c>
      <c r="P1444" s="92" t="s">
        <v>1308</v>
      </c>
      <c r="Q1444" s="91"/>
      <c r="R1444" s="92" t="s">
        <v>1308</v>
      </c>
      <c r="S1444" s="92" t="s">
        <v>1308</v>
      </c>
      <c r="T1444" s="91" t="s">
        <v>1308</v>
      </c>
      <c r="U1444" s="92" t="s">
        <v>1308</v>
      </c>
      <c r="V1444" s="92" t="s">
        <v>1308</v>
      </c>
    </row>
    <row r="1445" spans="1:22">
      <c r="A1445" s="93" t="s">
        <v>1254</v>
      </c>
      <c r="B1445" s="17" t="str">
        <f>VLOOKUP(A1445,'Planning Periods'!$E$2:$N$540,10,FALSE)</f>
        <v>01/31/2023 - 01/31/2031</v>
      </c>
      <c r="C1445" s="92">
        <v>2015</v>
      </c>
      <c r="D1445" s="92" t="str">
        <f t="shared" si="21"/>
        <v>Oakland 2015</v>
      </c>
      <c r="E1445" s="92">
        <v>2059</v>
      </c>
      <c r="F1445" s="366">
        <v>98</v>
      </c>
      <c r="G1445" s="92">
        <v>98</v>
      </c>
      <c r="H1445" s="92">
        <v>0</v>
      </c>
      <c r="I1445" s="91"/>
      <c r="J1445" s="92">
        <v>2075</v>
      </c>
      <c r="K1445" s="366">
        <v>30</v>
      </c>
      <c r="L1445" s="92">
        <v>30</v>
      </c>
      <c r="M1445" s="92">
        <v>0</v>
      </c>
      <c r="N1445" s="91"/>
      <c r="O1445" s="92">
        <v>2815</v>
      </c>
      <c r="P1445" s="92">
        <v>0</v>
      </c>
      <c r="Q1445" s="91"/>
      <c r="R1445" s="92">
        <v>7816</v>
      </c>
      <c r="S1445" s="92">
        <v>643</v>
      </c>
      <c r="T1445" s="91">
        <v>0</v>
      </c>
      <c r="U1445" s="92">
        <v>14765</v>
      </c>
      <c r="V1445" s="92">
        <v>771</v>
      </c>
    </row>
    <row r="1446" spans="1:22">
      <c r="A1446" s="93" t="s">
        <v>1254</v>
      </c>
      <c r="B1446" s="17" t="str">
        <f>VLOOKUP(A1446,'Planning Periods'!$E$2:$N$540,10,FALSE)</f>
        <v>01/31/2023 - 01/31/2031</v>
      </c>
      <c r="C1446" s="92">
        <v>2016</v>
      </c>
      <c r="D1446" s="92" t="str">
        <f t="shared" si="21"/>
        <v>Oakland 2016</v>
      </c>
      <c r="E1446" s="92">
        <v>2059</v>
      </c>
      <c r="F1446" s="366">
        <v>26</v>
      </c>
      <c r="G1446" s="92">
        <v>26</v>
      </c>
      <c r="H1446" s="92">
        <v>0</v>
      </c>
      <c r="I1446" s="91"/>
      <c r="J1446" s="92">
        <v>2075</v>
      </c>
      <c r="K1446" s="366">
        <v>13</v>
      </c>
      <c r="L1446" s="92">
        <v>13</v>
      </c>
      <c r="M1446" s="92">
        <v>0</v>
      </c>
      <c r="N1446" s="91"/>
      <c r="O1446" s="92">
        <v>2815</v>
      </c>
      <c r="P1446" s="92">
        <v>0</v>
      </c>
      <c r="Q1446" s="91"/>
      <c r="R1446" s="92">
        <v>7816</v>
      </c>
      <c r="S1446" s="92">
        <v>2082</v>
      </c>
      <c r="T1446" s="91">
        <v>0</v>
      </c>
      <c r="U1446" s="92">
        <v>14765</v>
      </c>
      <c r="V1446" s="92">
        <v>2121</v>
      </c>
    </row>
    <row r="1447" spans="1:22">
      <c r="A1447" s="93" t="s">
        <v>1254</v>
      </c>
      <c r="B1447" s="17" t="str">
        <f>VLOOKUP(A1447,'Planning Periods'!$E$2:$N$540,10,FALSE)</f>
        <v>01/31/2023 - 01/31/2031</v>
      </c>
      <c r="C1447" s="92">
        <v>2017</v>
      </c>
      <c r="D1447" s="92" t="str">
        <f t="shared" si="21"/>
        <v>Oakland 2017</v>
      </c>
      <c r="E1447" s="92">
        <v>2059</v>
      </c>
      <c r="F1447" s="366">
        <v>247</v>
      </c>
      <c r="G1447" s="92">
        <v>247</v>
      </c>
      <c r="H1447" s="92">
        <v>0</v>
      </c>
      <c r="I1447" s="91"/>
      <c r="J1447" s="92">
        <v>2075</v>
      </c>
      <c r="K1447" s="366">
        <v>66</v>
      </c>
      <c r="L1447" s="92">
        <v>66</v>
      </c>
      <c r="M1447" s="92">
        <v>0</v>
      </c>
      <c r="N1447" s="91"/>
      <c r="O1447" s="92">
        <v>2815</v>
      </c>
      <c r="P1447" s="92">
        <v>11</v>
      </c>
      <c r="Q1447" s="91"/>
      <c r="R1447" s="92">
        <v>7816</v>
      </c>
      <c r="S1447" s="92">
        <v>4019</v>
      </c>
      <c r="T1447" s="91">
        <v>0</v>
      </c>
      <c r="U1447" s="92">
        <v>14765</v>
      </c>
      <c r="V1447" s="92">
        <v>4343</v>
      </c>
    </row>
    <row r="1448" spans="1:22">
      <c r="A1448" s="93" t="s">
        <v>1255</v>
      </c>
      <c r="B1448" s="17" t="str">
        <f>VLOOKUP(A1448,'Planning Periods'!$E$2:$N$540,10,FALSE)</f>
        <v>01/31/2023 - 01/31/2031</v>
      </c>
      <c r="C1448" s="92">
        <v>2014</v>
      </c>
      <c r="D1448" s="92" t="str">
        <f t="shared" si="21"/>
        <v>Oakley 2014</v>
      </c>
      <c r="E1448" s="92" t="s">
        <v>1308</v>
      </c>
      <c r="F1448" s="366" t="s">
        <v>1308</v>
      </c>
      <c r="G1448" s="92" t="s">
        <v>1308</v>
      </c>
      <c r="H1448" s="92" t="s">
        <v>1308</v>
      </c>
      <c r="I1448" s="91"/>
      <c r="J1448" s="92" t="s">
        <v>1308</v>
      </c>
      <c r="K1448" s="366" t="s">
        <v>1308</v>
      </c>
      <c r="L1448" s="92" t="s">
        <v>1308</v>
      </c>
      <c r="M1448" s="92" t="s">
        <v>1308</v>
      </c>
      <c r="N1448" s="91"/>
      <c r="O1448" s="92" t="s">
        <v>1308</v>
      </c>
      <c r="P1448" s="92" t="s">
        <v>1308</v>
      </c>
      <c r="Q1448" s="91"/>
      <c r="R1448" s="92" t="s">
        <v>1308</v>
      </c>
      <c r="S1448" s="92" t="s">
        <v>1308</v>
      </c>
      <c r="T1448" s="91" t="s">
        <v>1308</v>
      </c>
      <c r="U1448" s="92" t="s">
        <v>1308</v>
      </c>
      <c r="V1448" s="92" t="s">
        <v>1308</v>
      </c>
    </row>
    <row r="1449" spans="1:22">
      <c r="A1449" s="93" t="s">
        <v>1255</v>
      </c>
      <c r="B1449" s="17" t="str">
        <f>VLOOKUP(A1449,'Planning Periods'!$E$2:$N$540,10,FALSE)</f>
        <v>01/31/2023 - 01/31/2031</v>
      </c>
      <c r="C1449" s="92">
        <v>2015</v>
      </c>
      <c r="D1449" s="92" t="str">
        <f t="shared" si="21"/>
        <v>Oakley 2015</v>
      </c>
      <c r="E1449" s="92">
        <v>297</v>
      </c>
      <c r="F1449" s="366">
        <v>0</v>
      </c>
      <c r="G1449" s="92">
        <v>0</v>
      </c>
      <c r="H1449" s="92">
        <v>0</v>
      </c>
      <c r="I1449" s="91"/>
      <c r="J1449" s="92">
        <v>163</v>
      </c>
      <c r="K1449" s="366">
        <v>0</v>
      </c>
      <c r="L1449" s="92">
        <v>0</v>
      </c>
      <c r="M1449" s="92">
        <v>0</v>
      </c>
      <c r="N1449" s="91"/>
      <c r="O1449" s="92">
        <v>142</v>
      </c>
      <c r="P1449" s="92">
        <v>70</v>
      </c>
      <c r="Q1449" s="91"/>
      <c r="R1449" s="92">
        <v>446</v>
      </c>
      <c r="S1449" s="92">
        <v>164</v>
      </c>
      <c r="T1449" s="91">
        <v>0</v>
      </c>
      <c r="U1449" s="92">
        <v>1048</v>
      </c>
      <c r="V1449" s="92">
        <v>234</v>
      </c>
    </row>
    <row r="1450" spans="1:22">
      <c r="A1450" s="93" t="s">
        <v>1255</v>
      </c>
      <c r="B1450" s="17" t="str">
        <f>VLOOKUP(A1450,'Planning Periods'!$E$2:$N$540,10,FALSE)</f>
        <v>01/31/2023 - 01/31/2031</v>
      </c>
      <c r="C1450" s="92">
        <v>2016</v>
      </c>
      <c r="D1450" s="92" t="str">
        <f t="shared" si="21"/>
        <v>Oakley 2016</v>
      </c>
      <c r="E1450" s="92">
        <v>297</v>
      </c>
      <c r="F1450" s="366">
        <v>0</v>
      </c>
      <c r="G1450" s="92">
        <v>0</v>
      </c>
      <c r="H1450" s="92">
        <v>0</v>
      </c>
      <c r="I1450" s="91"/>
      <c r="J1450" s="92">
        <v>163</v>
      </c>
      <c r="K1450" s="366">
        <v>0</v>
      </c>
      <c r="L1450" s="92">
        <v>0</v>
      </c>
      <c r="M1450" s="92">
        <v>0</v>
      </c>
      <c r="N1450" s="91"/>
      <c r="O1450" s="92">
        <v>142</v>
      </c>
      <c r="P1450" s="92">
        <v>88</v>
      </c>
      <c r="Q1450" s="91"/>
      <c r="R1450" s="92">
        <v>446</v>
      </c>
      <c r="S1450" s="92">
        <v>208</v>
      </c>
      <c r="T1450" s="91">
        <v>0</v>
      </c>
      <c r="U1450" s="92">
        <v>1048</v>
      </c>
      <c r="V1450" s="92">
        <v>296</v>
      </c>
    </row>
    <row r="1451" spans="1:22">
      <c r="A1451" s="93" t="s">
        <v>1255</v>
      </c>
      <c r="B1451" s="17" t="str">
        <f>VLOOKUP(A1451,'Planning Periods'!$E$2:$N$540,10,FALSE)</f>
        <v>01/31/2023 - 01/31/2031</v>
      </c>
      <c r="C1451" s="92">
        <v>2017</v>
      </c>
      <c r="D1451" s="92" t="str">
        <f t="shared" si="21"/>
        <v>Oakley 2017</v>
      </c>
      <c r="E1451" s="92">
        <v>297</v>
      </c>
      <c r="F1451" s="366">
        <v>8</v>
      </c>
      <c r="G1451" s="92">
        <v>8</v>
      </c>
      <c r="H1451" s="92">
        <v>0</v>
      </c>
      <c r="I1451" s="91"/>
      <c r="J1451" s="92">
        <v>163</v>
      </c>
      <c r="K1451" s="366">
        <v>66</v>
      </c>
      <c r="L1451" s="92">
        <v>66</v>
      </c>
      <c r="M1451" s="92">
        <v>0</v>
      </c>
      <c r="N1451" s="91"/>
      <c r="O1451" s="92">
        <v>142</v>
      </c>
      <c r="P1451" s="92">
        <v>51</v>
      </c>
      <c r="Q1451" s="91"/>
      <c r="R1451" s="92">
        <v>446</v>
      </c>
      <c r="S1451" s="92">
        <v>117</v>
      </c>
      <c r="T1451" s="91">
        <v>0</v>
      </c>
      <c r="U1451" s="92">
        <v>1048</v>
      </c>
      <c r="V1451" s="92">
        <v>242</v>
      </c>
    </row>
    <row r="1452" spans="1:22">
      <c r="A1452" s="93" t="s">
        <v>924</v>
      </c>
      <c r="B1452" s="17" t="str">
        <f>VLOOKUP(A1452,'Planning Periods'!$E$2:$N$540,10,FALSE)</f>
        <v>04/30/2021 - 04/30/2029</v>
      </c>
      <c r="C1452" s="92">
        <v>2013</v>
      </c>
      <c r="D1452" s="92" t="str">
        <f t="shared" si="21"/>
        <v>Oceanside 2013</v>
      </c>
      <c r="E1452" s="92">
        <v>1549</v>
      </c>
      <c r="F1452" s="366">
        <v>267</v>
      </c>
      <c r="G1452" s="92">
        <v>244</v>
      </c>
      <c r="H1452" s="92">
        <v>23</v>
      </c>
      <c r="I1452" s="91"/>
      <c r="J1452" s="92">
        <v>1178</v>
      </c>
      <c r="K1452" s="366">
        <v>57</v>
      </c>
      <c r="L1452" s="92">
        <v>55</v>
      </c>
      <c r="M1452" s="92">
        <v>2</v>
      </c>
      <c r="N1452" s="91"/>
      <c r="O1452" s="92">
        <v>1090</v>
      </c>
      <c r="P1452" s="92">
        <v>102</v>
      </c>
      <c r="Q1452" s="91"/>
      <c r="R1452" s="92">
        <v>2393</v>
      </c>
      <c r="S1452" s="92">
        <v>362</v>
      </c>
      <c r="T1452" s="91">
        <v>2</v>
      </c>
      <c r="U1452" s="92">
        <v>6210</v>
      </c>
      <c r="V1452" s="92">
        <v>788</v>
      </c>
    </row>
    <row r="1453" spans="1:22">
      <c r="A1453" s="93" t="s">
        <v>924</v>
      </c>
      <c r="B1453" s="17" t="str">
        <f>VLOOKUP(A1453,'Planning Periods'!$E$2:$N$540,10,FALSE)</f>
        <v>04/30/2021 - 04/30/2029</v>
      </c>
      <c r="C1453" s="92">
        <v>2014</v>
      </c>
      <c r="D1453" s="92" t="str">
        <f t="shared" si="21"/>
        <v>Oceanside 2014</v>
      </c>
      <c r="E1453" s="92">
        <v>1549</v>
      </c>
      <c r="F1453" s="366">
        <v>0</v>
      </c>
      <c r="G1453" s="92">
        <v>0</v>
      </c>
      <c r="H1453" s="92">
        <v>0</v>
      </c>
      <c r="I1453" s="91"/>
      <c r="J1453" s="92">
        <v>1178</v>
      </c>
      <c r="K1453" s="366">
        <v>0</v>
      </c>
      <c r="L1453" s="92">
        <v>0</v>
      </c>
      <c r="M1453" s="92">
        <v>0</v>
      </c>
      <c r="N1453" s="91"/>
      <c r="O1453" s="92">
        <v>1090</v>
      </c>
      <c r="P1453" s="92">
        <v>20</v>
      </c>
      <c r="Q1453" s="91"/>
      <c r="R1453" s="92">
        <v>2393</v>
      </c>
      <c r="S1453" s="92">
        <v>92</v>
      </c>
      <c r="T1453" s="91">
        <v>0</v>
      </c>
      <c r="U1453" s="92">
        <v>6210</v>
      </c>
      <c r="V1453" s="92">
        <v>112</v>
      </c>
    </row>
    <row r="1454" spans="1:22">
      <c r="A1454" s="93" t="s">
        <v>924</v>
      </c>
      <c r="B1454" s="17" t="str">
        <f>VLOOKUP(A1454,'Planning Periods'!$E$2:$N$540,10,FALSE)</f>
        <v>04/30/2021 - 04/30/2029</v>
      </c>
      <c r="C1454" s="92">
        <v>2015</v>
      </c>
      <c r="D1454" s="92" t="str">
        <f t="shared" si="21"/>
        <v>Oceanside 2015</v>
      </c>
      <c r="E1454" s="92">
        <v>1549</v>
      </c>
      <c r="F1454" s="366">
        <v>0</v>
      </c>
      <c r="G1454" s="92">
        <v>0</v>
      </c>
      <c r="H1454" s="92">
        <v>0</v>
      </c>
      <c r="I1454" s="91"/>
      <c r="J1454" s="92">
        <v>1178</v>
      </c>
      <c r="K1454" s="366">
        <v>0</v>
      </c>
      <c r="L1454" s="92">
        <v>0</v>
      </c>
      <c r="M1454" s="92">
        <v>0</v>
      </c>
      <c r="N1454" s="91"/>
      <c r="O1454" s="92">
        <v>1090</v>
      </c>
      <c r="P1454" s="92">
        <v>27</v>
      </c>
      <c r="Q1454" s="91"/>
      <c r="R1454" s="92">
        <v>2393</v>
      </c>
      <c r="S1454" s="92">
        <v>73</v>
      </c>
      <c r="T1454" s="91">
        <v>0</v>
      </c>
      <c r="U1454" s="92">
        <v>6210</v>
      </c>
      <c r="V1454" s="92">
        <v>100</v>
      </c>
    </row>
    <row r="1455" spans="1:22">
      <c r="A1455" s="367" t="s">
        <v>924</v>
      </c>
      <c r="B1455" s="17" t="str">
        <f>VLOOKUP(A1455,'Planning Periods'!$E$2:$N$540,10,FALSE)</f>
        <v>04/30/2021 - 04/30/2029</v>
      </c>
      <c r="C1455" s="368">
        <v>2016</v>
      </c>
      <c r="D1455" s="92" t="str">
        <f t="shared" si="21"/>
        <v>Oceanside 2016</v>
      </c>
      <c r="E1455" s="368">
        <v>1549</v>
      </c>
      <c r="F1455" s="366">
        <v>0</v>
      </c>
      <c r="G1455" s="368">
        <v>0</v>
      </c>
      <c r="H1455" s="368">
        <v>0</v>
      </c>
      <c r="I1455" s="80"/>
      <c r="J1455" s="368">
        <v>1178</v>
      </c>
      <c r="K1455" s="366">
        <v>0</v>
      </c>
      <c r="L1455" s="368">
        <v>0</v>
      </c>
      <c r="M1455" s="368">
        <v>0</v>
      </c>
      <c r="N1455" s="80"/>
      <c r="O1455" s="368">
        <v>1090</v>
      </c>
      <c r="P1455" s="368">
        <v>0</v>
      </c>
      <c r="Q1455" s="80"/>
      <c r="R1455" s="368">
        <v>2393</v>
      </c>
      <c r="S1455" s="368">
        <v>0</v>
      </c>
      <c r="T1455" s="80">
        <v>0</v>
      </c>
      <c r="U1455" s="368">
        <v>6210</v>
      </c>
      <c r="V1455" s="368">
        <v>0</v>
      </c>
    </row>
    <row r="1456" spans="1:22">
      <c r="A1456" s="93" t="s">
        <v>924</v>
      </c>
      <c r="B1456" s="17" t="str">
        <f>VLOOKUP(A1456,'Planning Periods'!$E$2:$N$540,10,FALSE)</f>
        <v>04/30/2021 - 04/30/2029</v>
      </c>
      <c r="C1456" s="92">
        <v>2017</v>
      </c>
      <c r="D1456" s="92" t="str">
        <f t="shared" si="21"/>
        <v>Oceanside 2017</v>
      </c>
      <c r="E1456" s="92">
        <v>1549</v>
      </c>
      <c r="F1456" s="366">
        <v>43</v>
      </c>
      <c r="G1456" s="92">
        <v>43</v>
      </c>
      <c r="H1456" s="92">
        <v>0</v>
      </c>
      <c r="I1456" s="91"/>
      <c r="J1456" s="92">
        <v>1178</v>
      </c>
      <c r="K1456" s="366">
        <v>117</v>
      </c>
      <c r="L1456" s="92">
        <v>117</v>
      </c>
      <c r="M1456" s="92">
        <v>0</v>
      </c>
      <c r="N1456" s="91"/>
      <c r="O1456" s="92">
        <v>1090</v>
      </c>
      <c r="P1456" s="92">
        <v>0</v>
      </c>
      <c r="Q1456" s="91"/>
      <c r="R1456" s="92">
        <v>2393</v>
      </c>
      <c r="S1456" s="92">
        <v>39</v>
      </c>
      <c r="T1456" s="91">
        <v>0</v>
      </c>
      <c r="U1456" s="92">
        <v>6210</v>
      </c>
      <c r="V1456" s="92">
        <v>199</v>
      </c>
    </row>
    <row r="1457" spans="1:22">
      <c r="A1457" s="93" t="s">
        <v>809</v>
      </c>
      <c r="B1457" s="17"/>
      <c r="C1457" s="92">
        <v>2013</v>
      </c>
      <c r="D1457" s="92" t="str">
        <f t="shared" si="21"/>
        <v>Ojai 2013</v>
      </c>
      <c r="E1457" s="92">
        <v>87</v>
      </c>
      <c r="F1457" s="366">
        <v>0</v>
      </c>
      <c r="G1457" s="92">
        <v>0</v>
      </c>
      <c r="H1457" s="92">
        <v>0</v>
      </c>
      <c r="I1457" s="91"/>
      <c r="J1457" s="92">
        <v>59</v>
      </c>
      <c r="K1457" s="366">
        <v>0</v>
      </c>
      <c r="L1457" s="92">
        <v>0</v>
      </c>
      <c r="M1457" s="92">
        <v>0</v>
      </c>
      <c r="N1457" s="91"/>
      <c r="O1457" s="92">
        <v>70</v>
      </c>
      <c r="P1457" s="92">
        <v>0</v>
      </c>
      <c r="Q1457" s="91"/>
      <c r="R1457" s="92">
        <v>155</v>
      </c>
      <c r="S1457" s="92">
        <v>5</v>
      </c>
      <c r="T1457" s="91">
        <v>0</v>
      </c>
      <c r="U1457" s="92">
        <v>371</v>
      </c>
      <c r="V1457" s="92">
        <v>5</v>
      </c>
    </row>
    <row r="1458" spans="1:22">
      <c r="A1458" s="93" t="s">
        <v>809</v>
      </c>
      <c r="B1458" s="17" t="str">
        <f>VLOOKUP(A1458,'Planning Periods'!$E$2:$N$540,10,FALSE)</f>
        <v>10/15/2021 - 10/15/2029</v>
      </c>
      <c r="C1458" s="92">
        <v>2014</v>
      </c>
      <c r="D1458" s="92" t="str">
        <f t="shared" si="21"/>
        <v>Ojai 2014</v>
      </c>
      <c r="E1458" s="92" t="s">
        <v>1308</v>
      </c>
      <c r="F1458" s="366" t="s">
        <v>1308</v>
      </c>
      <c r="G1458" s="92" t="s">
        <v>1308</v>
      </c>
      <c r="H1458" s="92" t="s">
        <v>1308</v>
      </c>
      <c r="I1458" s="91"/>
      <c r="J1458" s="92" t="s">
        <v>1308</v>
      </c>
      <c r="K1458" s="366" t="s">
        <v>1308</v>
      </c>
      <c r="L1458" s="92" t="s">
        <v>1308</v>
      </c>
      <c r="M1458" s="92" t="s">
        <v>1308</v>
      </c>
      <c r="N1458" s="91"/>
      <c r="O1458" s="92" t="s">
        <v>1308</v>
      </c>
      <c r="P1458" s="92" t="s">
        <v>1308</v>
      </c>
      <c r="Q1458" s="91"/>
      <c r="R1458" s="92" t="s">
        <v>1308</v>
      </c>
      <c r="S1458" s="92" t="s">
        <v>1308</v>
      </c>
      <c r="T1458" s="91" t="s">
        <v>1308</v>
      </c>
      <c r="U1458" s="92" t="s">
        <v>1308</v>
      </c>
      <c r="V1458" s="92" t="s">
        <v>1308</v>
      </c>
    </row>
    <row r="1459" spans="1:22">
      <c r="A1459" s="93" t="s">
        <v>809</v>
      </c>
      <c r="B1459" s="17" t="str">
        <f>VLOOKUP(A1459,'Planning Periods'!$E$2:$N$540,10,FALSE)</f>
        <v>10/15/2021 - 10/15/2029</v>
      </c>
      <c r="C1459" s="92">
        <v>2015</v>
      </c>
      <c r="D1459" s="92" t="str">
        <f t="shared" si="21"/>
        <v>Ojai 2015</v>
      </c>
      <c r="E1459" s="92">
        <v>87</v>
      </c>
      <c r="F1459" s="366">
        <v>0</v>
      </c>
      <c r="G1459" s="92">
        <v>0</v>
      </c>
      <c r="H1459" s="92">
        <v>0</v>
      </c>
      <c r="I1459" s="91"/>
      <c r="J1459" s="92">
        <v>59</v>
      </c>
      <c r="K1459" s="366">
        <v>0</v>
      </c>
      <c r="L1459" s="92">
        <v>0</v>
      </c>
      <c r="M1459" s="92">
        <v>0</v>
      </c>
      <c r="N1459" s="91"/>
      <c r="O1459" s="92">
        <v>70</v>
      </c>
      <c r="P1459" s="92">
        <v>3</v>
      </c>
      <c r="Q1459" s="91"/>
      <c r="R1459" s="92">
        <v>155</v>
      </c>
      <c r="S1459" s="92">
        <v>1</v>
      </c>
      <c r="T1459" s="91">
        <v>0</v>
      </c>
      <c r="U1459" s="92">
        <v>371</v>
      </c>
      <c r="V1459" s="92">
        <v>4</v>
      </c>
    </row>
    <row r="1460" spans="1:22">
      <c r="A1460" s="93" t="s">
        <v>809</v>
      </c>
      <c r="B1460" s="17" t="str">
        <f>VLOOKUP(A1460,'Planning Periods'!$E$2:$N$540,10,FALSE)</f>
        <v>10/15/2021 - 10/15/2029</v>
      </c>
      <c r="C1460" s="92">
        <v>2016</v>
      </c>
      <c r="D1460" s="92" t="str">
        <f t="shared" si="21"/>
        <v>Ojai 2016</v>
      </c>
      <c r="E1460" s="92">
        <v>87</v>
      </c>
      <c r="F1460" s="366">
        <v>0</v>
      </c>
      <c r="G1460" s="92">
        <v>0</v>
      </c>
      <c r="H1460" s="92">
        <v>0</v>
      </c>
      <c r="I1460" s="91"/>
      <c r="J1460" s="92">
        <v>59</v>
      </c>
      <c r="K1460" s="366">
        <v>0</v>
      </c>
      <c r="L1460" s="92">
        <v>0</v>
      </c>
      <c r="M1460" s="92">
        <v>0</v>
      </c>
      <c r="N1460" s="91"/>
      <c r="O1460" s="92">
        <v>70</v>
      </c>
      <c r="P1460" s="92">
        <v>8</v>
      </c>
      <c r="Q1460" s="91"/>
      <c r="R1460" s="92">
        <v>155</v>
      </c>
      <c r="S1460" s="92">
        <v>0</v>
      </c>
      <c r="T1460" s="91">
        <v>0</v>
      </c>
      <c r="U1460" s="92">
        <v>371</v>
      </c>
      <c r="V1460" s="92">
        <v>8</v>
      </c>
    </row>
    <row r="1461" spans="1:22">
      <c r="A1461" s="93" t="s">
        <v>809</v>
      </c>
      <c r="B1461" s="17" t="str">
        <f>VLOOKUP(A1461,'Planning Periods'!$E$2:$N$540,10,FALSE)</f>
        <v>10/15/2021 - 10/15/2029</v>
      </c>
      <c r="C1461" s="92">
        <v>2017</v>
      </c>
      <c r="D1461" s="92" t="str">
        <f t="shared" si="21"/>
        <v>Ojai 2017</v>
      </c>
      <c r="E1461" s="92">
        <v>87</v>
      </c>
      <c r="F1461" s="366">
        <v>0</v>
      </c>
      <c r="G1461" s="92">
        <v>0</v>
      </c>
      <c r="H1461" s="92">
        <v>0</v>
      </c>
      <c r="I1461" s="91"/>
      <c r="J1461" s="92">
        <v>59</v>
      </c>
      <c r="K1461" s="366">
        <v>0</v>
      </c>
      <c r="L1461" s="92">
        <v>0</v>
      </c>
      <c r="M1461" s="92">
        <v>0</v>
      </c>
      <c r="N1461" s="91"/>
      <c r="O1461" s="92">
        <v>70</v>
      </c>
      <c r="P1461" s="92">
        <v>2</v>
      </c>
      <c r="Q1461" s="91"/>
      <c r="R1461" s="92">
        <v>155</v>
      </c>
      <c r="S1461" s="92">
        <v>9</v>
      </c>
      <c r="T1461" s="91">
        <v>0</v>
      </c>
      <c r="U1461" s="92">
        <v>371</v>
      </c>
      <c r="V1461" s="92">
        <v>11</v>
      </c>
    </row>
    <row r="1462" spans="1:22">
      <c r="A1462" s="93" t="s">
        <v>812</v>
      </c>
      <c r="B1462" s="17"/>
      <c r="C1462" s="92">
        <v>2013</v>
      </c>
      <c r="D1462" s="92" t="str">
        <f t="shared" si="21"/>
        <v>Ontario 2013</v>
      </c>
      <c r="E1462" s="92" t="s">
        <v>1308</v>
      </c>
      <c r="F1462" s="366" t="s">
        <v>1308</v>
      </c>
      <c r="G1462" s="92" t="s">
        <v>1308</v>
      </c>
      <c r="H1462" s="92" t="s">
        <v>1308</v>
      </c>
      <c r="I1462" s="91"/>
      <c r="J1462" s="92" t="s">
        <v>1308</v>
      </c>
      <c r="K1462" s="366" t="s">
        <v>1308</v>
      </c>
      <c r="L1462" s="92" t="s">
        <v>1308</v>
      </c>
      <c r="M1462" s="92" t="s">
        <v>1308</v>
      </c>
      <c r="N1462" s="91"/>
      <c r="O1462" s="92" t="s">
        <v>1308</v>
      </c>
      <c r="P1462" s="92" t="s">
        <v>1308</v>
      </c>
      <c r="Q1462" s="91"/>
      <c r="R1462" s="92" t="s">
        <v>1308</v>
      </c>
      <c r="S1462" s="92" t="s">
        <v>1308</v>
      </c>
      <c r="T1462" s="91" t="s">
        <v>1308</v>
      </c>
      <c r="U1462" s="92" t="s">
        <v>1308</v>
      </c>
      <c r="V1462" s="92" t="s">
        <v>1308</v>
      </c>
    </row>
    <row r="1463" spans="1:22">
      <c r="A1463" s="93" t="s">
        <v>812</v>
      </c>
      <c r="B1463" s="17" t="str">
        <f>VLOOKUP(A1463,'Planning Periods'!$E$2:$N$540,10,FALSE)</f>
        <v>10/15/2021 - 10/15/2029</v>
      </c>
      <c r="C1463" s="92">
        <v>2014</v>
      </c>
      <c r="D1463" s="92" t="str">
        <f t="shared" si="21"/>
        <v>Ontario 2014</v>
      </c>
      <c r="E1463" s="92">
        <v>2592</v>
      </c>
      <c r="F1463" s="366">
        <v>0</v>
      </c>
      <c r="G1463" s="92">
        <v>0</v>
      </c>
      <c r="H1463" s="92">
        <v>0</v>
      </c>
      <c r="I1463" s="91"/>
      <c r="J1463" s="92">
        <v>1745</v>
      </c>
      <c r="K1463" s="366">
        <v>0</v>
      </c>
      <c r="L1463" s="92">
        <v>0</v>
      </c>
      <c r="M1463" s="92">
        <v>0</v>
      </c>
      <c r="N1463" s="91"/>
      <c r="O1463" s="92">
        <v>1977</v>
      </c>
      <c r="P1463" s="92">
        <v>364</v>
      </c>
      <c r="Q1463" s="91"/>
      <c r="R1463" s="92">
        <v>4547</v>
      </c>
      <c r="S1463" s="92">
        <v>163</v>
      </c>
      <c r="T1463" s="91">
        <v>0</v>
      </c>
      <c r="U1463" s="92">
        <v>10861</v>
      </c>
      <c r="V1463" s="92">
        <v>527</v>
      </c>
    </row>
    <row r="1464" spans="1:22">
      <c r="A1464" s="93" t="s">
        <v>812</v>
      </c>
      <c r="B1464" s="17" t="str">
        <f>VLOOKUP(A1464,'Planning Periods'!$E$2:$N$540,10,FALSE)</f>
        <v>10/15/2021 - 10/15/2029</v>
      </c>
      <c r="C1464" s="92">
        <v>2015</v>
      </c>
      <c r="D1464" s="92" t="str">
        <f t="shared" si="21"/>
        <v>Ontario 2015</v>
      </c>
      <c r="E1464" s="92">
        <v>2592</v>
      </c>
      <c r="F1464" s="366">
        <v>0</v>
      </c>
      <c r="G1464" s="92">
        <v>0</v>
      </c>
      <c r="H1464" s="92">
        <v>0</v>
      </c>
      <c r="I1464" s="91"/>
      <c r="J1464" s="92">
        <v>1745</v>
      </c>
      <c r="K1464" s="366">
        <v>0</v>
      </c>
      <c r="L1464" s="92">
        <v>0</v>
      </c>
      <c r="M1464" s="92">
        <v>0</v>
      </c>
      <c r="N1464" s="91"/>
      <c r="O1464" s="92">
        <v>1977</v>
      </c>
      <c r="P1464" s="92">
        <v>138</v>
      </c>
      <c r="Q1464" s="91"/>
      <c r="R1464" s="92">
        <v>4547</v>
      </c>
      <c r="S1464" s="92">
        <v>420</v>
      </c>
      <c r="T1464" s="91">
        <v>0</v>
      </c>
      <c r="U1464" s="92">
        <v>10861</v>
      </c>
      <c r="V1464" s="92">
        <v>558</v>
      </c>
    </row>
    <row r="1465" spans="1:22">
      <c r="A1465" s="93" t="s">
        <v>812</v>
      </c>
      <c r="B1465" s="17" t="str">
        <f>VLOOKUP(A1465,'Planning Periods'!$E$2:$N$540,10,FALSE)</f>
        <v>10/15/2021 - 10/15/2029</v>
      </c>
      <c r="C1465" s="92">
        <v>2016</v>
      </c>
      <c r="D1465" s="92" t="str">
        <f t="shared" si="21"/>
        <v>Ontario 2016</v>
      </c>
      <c r="E1465" s="92">
        <v>2592</v>
      </c>
      <c r="F1465" s="366">
        <v>0</v>
      </c>
      <c r="G1465" s="92">
        <v>0</v>
      </c>
      <c r="H1465" s="92">
        <v>0</v>
      </c>
      <c r="I1465" s="91"/>
      <c r="J1465" s="92">
        <v>1745</v>
      </c>
      <c r="K1465" s="366">
        <v>0</v>
      </c>
      <c r="L1465" s="92">
        <v>0</v>
      </c>
      <c r="M1465" s="92">
        <v>0</v>
      </c>
      <c r="N1465" s="91"/>
      <c r="O1465" s="92">
        <v>1977</v>
      </c>
      <c r="P1465" s="92">
        <v>340</v>
      </c>
      <c r="Q1465" s="91"/>
      <c r="R1465" s="92">
        <v>4547</v>
      </c>
      <c r="S1465" s="92">
        <v>287</v>
      </c>
      <c r="T1465" s="91">
        <v>0</v>
      </c>
      <c r="U1465" s="92">
        <v>10861</v>
      </c>
      <c r="V1465" s="92">
        <v>627</v>
      </c>
    </row>
    <row r="1466" spans="1:22">
      <c r="A1466" s="93" t="s">
        <v>812</v>
      </c>
      <c r="B1466" s="17" t="str">
        <f>VLOOKUP(A1466,'Planning Periods'!$E$2:$N$540,10,FALSE)</f>
        <v>10/15/2021 - 10/15/2029</v>
      </c>
      <c r="C1466" s="92">
        <v>2017</v>
      </c>
      <c r="D1466" s="92" t="str">
        <f t="shared" si="21"/>
        <v>Ontario 2017</v>
      </c>
      <c r="E1466" s="92">
        <v>2592</v>
      </c>
      <c r="F1466" s="366">
        <v>0</v>
      </c>
      <c r="G1466" s="92">
        <v>0</v>
      </c>
      <c r="H1466" s="92">
        <v>0</v>
      </c>
      <c r="I1466" s="91"/>
      <c r="J1466" s="92">
        <v>1745</v>
      </c>
      <c r="K1466" s="366">
        <v>0</v>
      </c>
      <c r="L1466" s="92">
        <v>0</v>
      </c>
      <c r="M1466" s="92">
        <v>0</v>
      </c>
      <c r="N1466" s="91"/>
      <c r="O1466" s="92">
        <v>1977</v>
      </c>
      <c r="P1466" s="92">
        <v>520</v>
      </c>
      <c r="Q1466" s="91"/>
      <c r="R1466" s="92">
        <v>4547</v>
      </c>
      <c r="S1466" s="92">
        <v>1136</v>
      </c>
      <c r="T1466" s="91">
        <v>0</v>
      </c>
      <c r="U1466" s="92">
        <v>10861</v>
      </c>
      <c r="V1466" s="92">
        <v>1656</v>
      </c>
    </row>
    <row r="1467" spans="1:22">
      <c r="A1467" s="93" t="s">
        <v>803</v>
      </c>
      <c r="B1467" s="17"/>
      <c r="C1467" s="92">
        <v>2013</v>
      </c>
      <c r="D1467" s="92" t="str">
        <f t="shared" si="21"/>
        <v>Orange 2013</v>
      </c>
      <c r="E1467" s="92" t="s">
        <v>1308</v>
      </c>
      <c r="F1467" s="366" t="s">
        <v>1308</v>
      </c>
      <c r="G1467" s="92" t="s">
        <v>1308</v>
      </c>
      <c r="H1467" s="92" t="s">
        <v>1308</v>
      </c>
      <c r="I1467" s="91"/>
      <c r="J1467" s="92" t="s">
        <v>1308</v>
      </c>
      <c r="K1467" s="366" t="s">
        <v>1308</v>
      </c>
      <c r="L1467" s="92" t="s">
        <v>1308</v>
      </c>
      <c r="M1467" s="92" t="s">
        <v>1308</v>
      </c>
      <c r="N1467" s="91"/>
      <c r="O1467" s="92" t="s">
        <v>1308</v>
      </c>
      <c r="P1467" s="92" t="s">
        <v>1308</v>
      </c>
      <c r="Q1467" s="91"/>
      <c r="R1467" s="92" t="s">
        <v>1308</v>
      </c>
      <c r="S1467" s="92" t="s">
        <v>1308</v>
      </c>
      <c r="T1467" s="91" t="s">
        <v>1308</v>
      </c>
      <c r="U1467" s="92" t="s">
        <v>1308</v>
      </c>
      <c r="V1467" s="92" t="s">
        <v>1308</v>
      </c>
    </row>
    <row r="1468" spans="1:22">
      <c r="A1468" s="93" t="s">
        <v>803</v>
      </c>
      <c r="B1468" s="17" t="str">
        <f>VLOOKUP(A1468,'Planning Periods'!$E$2:$N$540,10,FALSE)</f>
        <v>10/15/2021 - 10/15/2029</v>
      </c>
      <c r="C1468" s="92">
        <v>2014</v>
      </c>
      <c r="D1468" s="92" t="str">
        <f t="shared" si="21"/>
        <v>Orange 2014</v>
      </c>
      <c r="E1468" s="92">
        <v>83</v>
      </c>
      <c r="F1468" s="366">
        <v>0</v>
      </c>
      <c r="G1468" s="92">
        <v>0</v>
      </c>
      <c r="H1468" s="92">
        <v>0</v>
      </c>
      <c r="I1468" s="91"/>
      <c r="J1468" s="92">
        <v>59</v>
      </c>
      <c r="K1468" s="366">
        <v>0</v>
      </c>
      <c r="L1468" s="92">
        <v>0</v>
      </c>
      <c r="M1468" s="92">
        <v>0</v>
      </c>
      <c r="N1468" s="91"/>
      <c r="O1468" s="92">
        <v>66</v>
      </c>
      <c r="P1468" s="92">
        <v>2</v>
      </c>
      <c r="Q1468" s="91"/>
      <c r="R1468" s="92">
        <v>155</v>
      </c>
      <c r="S1468" s="92">
        <v>1</v>
      </c>
      <c r="T1468" s="91">
        <v>0</v>
      </c>
      <c r="U1468" s="92">
        <v>363</v>
      </c>
      <c r="V1468" s="92">
        <v>3</v>
      </c>
    </row>
    <row r="1469" spans="1:22">
      <c r="A1469" s="93" t="s">
        <v>803</v>
      </c>
      <c r="B1469" s="17" t="str">
        <f>VLOOKUP(A1469,'Planning Periods'!$E$2:$N$540,10,FALSE)</f>
        <v>10/15/2021 - 10/15/2029</v>
      </c>
      <c r="C1469" s="92">
        <v>2015</v>
      </c>
      <c r="D1469" s="92" t="str">
        <f t="shared" si="21"/>
        <v>Orange 2015</v>
      </c>
      <c r="E1469" s="92">
        <v>83</v>
      </c>
      <c r="F1469" s="366">
        <v>0</v>
      </c>
      <c r="G1469" s="92">
        <v>0</v>
      </c>
      <c r="H1469" s="92">
        <v>0</v>
      </c>
      <c r="I1469" s="91"/>
      <c r="J1469" s="92">
        <v>59</v>
      </c>
      <c r="K1469" s="366">
        <v>1</v>
      </c>
      <c r="L1469" s="92">
        <v>1</v>
      </c>
      <c r="M1469" s="92">
        <v>0</v>
      </c>
      <c r="N1469" s="91"/>
      <c r="O1469" s="92">
        <v>66</v>
      </c>
      <c r="P1469" s="92">
        <v>7</v>
      </c>
      <c r="Q1469" s="91"/>
      <c r="R1469" s="92">
        <v>155</v>
      </c>
      <c r="S1469" s="92">
        <v>1</v>
      </c>
      <c r="T1469" s="91">
        <v>0</v>
      </c>
      <c r="U1469" s="92">
        <v>363</v>
      </c>
      <c r="V1469" s="92">
        <v>9</v>
      </c>
    </row>
    <row r="1470" spans="1:22">
      <c r="A1470" s="93" t="s">
        <v>803</v>
      </c>
      <c r="B1470" s="17" t="str">
        <f>VLOOKUP(A1470,'Planning Periods'!$E$2:$N$540,10,FALSE)</f>
        <v>10/15/2021 - 10/15/2029</v>
      </c>
      <c r="C1470" s="92">
        <v>2016</v>
      </c>
      <c r="D1470" s="92" t="str">
        <f t="shared" si="21"/>
        <v>Orange 2016</v>
      </c>
      <c r="E1470" s="92">
        <v>83</v>
      </c>
      <c r="F1470" s="366">
        <v>0</v>
      </c>
      <c r="G1470" s="92">
        <v>0</v>
      </c>
      <c r="H1470" s="92">
        <v>0</v>
      </c>
      <c r="I1470" s="91"/>
      <c r="J1470" s="92">
        <v>59</v>
      </c>
      <c r="K1470" s="366">
        <v>0</v>
      </c>
      <c r="L1470" s="92">
        <v>0</v>
      </c>
      <c r="M1470" s="92">
        <v>0</v>
      </c>
      <c r="N1470" s="91"/>
      <c r="O1470" s="92">
        <v>66</v>
      </c>
      <c r="P1470" s="92">
        <v>0</v>
      </c>
      <c r="Q1470" s="91"/>
      <c r="R1470" s="92">
        <v>155</v>
      </c>
      <c r="S1470" s="92">
        <v>5</v>
      </c>
      <c r="T1470" s="91">
        <v>0</v>
      </c>
      <c r="U1470" s="92">
        <v>363</v>
      </c>
      <c r="V1470" s="92">
        <v>5</v>
      </c>
    </row>
    <row r="1471" spans="1:22">
      <c r="A1471" s="93" t="s">
        <v>803</v>
      </c>
      <c r="B1471" s="17" t="str">
        <f>VLOOKUP(A1471,'Planning Periods'!$E$2:$N$540,10,FALSE)</f>
        <v>10/15/2021 - 10/15/2029</v>
      </c>
      <c r="C1471" s="92">
        <v>2017</v>
      </c>
      <c r="D1471" s="92" t="str">
        <f t="shared" si="21"/>
        <v>Orange 2017</v>
      </c>
      <c r="E1471" s="92">
        <v>83</v>
      </c>
      <c r="F1471" s="366">
        <v>7</v>
      </c>
      <c r="G1471" s="92">
        <v>7</v>
      </c>
      <c r="H1471" s="92">
        <v>0</v>
      </c>
      <c r="I1471" s="91"/>
      <c r="J1471" s="92">
        <v>59</v>
      </c>
      <c r="K1471" s="366">
        <v>2</v>
      </c>
      <c r="L1471" s="92">
        <v>2</v>
      </c>
      <c r="M1471" s="92">
        <v>0</v>
      </c>
      <c r="N1471" s="91"/>
      <c r="O1471" s="92">
        <v>66</v>
      </c>
      <c r="P1471" s="92">
        <v>72</v>
      </c>
      <c r="Q1471" s="91"/>
      <c r="R1471" s="92">
        <v>155</v>
      </c>
      <c r="S1471" s="92">
        <v>393</v>
      </c>
      <c r="T1471" s="91">
        <v>0</v>
      </c>
      <c r="U1471" s="92">
        <v>363</v>
      </c>
      <c r="V1471" s="92">
        <v>474</v>
      </c>
    </row>
    <row r="1472" spans="1:22">
      <c r="A1472" s="93" t="s">
        <v>806</v>
      </c>
      <c r="B1472" s="17"/>
      <c r="C1472" s="92">
        <v>2013</v>
      </c>
      <c r="D1472" s="92" t="str">
        <f t="shared" si="21"/>
        <v>Orange County - Unincorporated 2013</v>
      </c>
      <c r="E1472" s="92">
        <v>1240</v>
      </c>
      <c r="F1472" s="366">
        <v>227</v>
      </c>
      <c r="G1472" s="92">
        <v>227</v>
      </c>
      <c r="H1472" s="92">
        <v>0</v>
      </c>
      <c r="I1472" s="91"/>
      <c r="J1472" s="92">
        <v>879</v>
      </c>
      <c r="K1472" s="366">
        <v>82</v>
      </c>
      <c r="L1472" s="92">
        <v>82</v>
      </c>
      <c r="M1472" s="92">
        <v>0</v>
      </c>
      <c r="N1472" s="91"/>
      <c r="O1472" s="92">
        <v>979</v>
      </c>
      <c r="P1472" s="92">
        <v>0</v>
      </c>
      <c r="Q1472" s="91"/>
      <c r="R1472" s="92">
        <v>2174</v>
      </c>
      <c r="S1472" s="92">
        <v>1188</v>
      </c>
      <c r="T1472" s="91">
        <v>0</v>
      </c>
      <c r="U1472" s="92">
        <v>5272</v>
      </c>
      <c r="V1472" s="92">
        <v>1497</v>
      </c>
    </row>
    <row r="1473" spans="1:22">
      <c r="A1473" s="93" t="s">
        <v>806</v>
      </c>
      <c r="B1473" s="17" t="str">
        <f>VLOOKUP(A1473,'Planning Periods'!$E$2:$N$540,10,FALSE)</f>
        <v>10/15/2021 - 10/15/2029</v>
      </c>
      <c r="C1473" s="92">
        <v>2014</v>
      </c>
      <c r="D1473" s="92" t="str">
        <f t="shared" si="21"/>
        <v>Orange County - Unincorporated 2014</v>
      </c>
      <c r="E1473" s="92">
        <v>1240</v>
      </c>
      <c r="F1473" s="366">
        <v>0</v>
      </c>
      <c r="G1473" s="92">
        <v>0</v>
      </c>
      <c r="H1473" s="92">
        <v>0</v>
      </c>
      <c r="I1473" s="91"/>
      <c r="J1473" s="92">
        <v>879</v>
      </c>
      <c r="K1473" s="366">
        <v>0</v>
      </c>
      <c r="L1473" s="92">
        <v>0</v>
      </c>
      <c r="M1473" s="92">
        <v>0</v>
      </c>
      <c r="N1473" s="91"/>
      <c r="O1473" s="92">
        <v>979</v>
      </c>
      <c r="P1473" s="92">
        <v>180</v>
      </c>
      <c r="Q1473" s="91"/>
      <c r="R1473" s="92">
        <v>2174</v>
      </c>
      <c r="S1473" s="92">
        <v>593</v>
      </c>
      <c r="T1473" s="91">
        <v>0</v>
      </c>
      <c r="U1473" s="92">
        <v>5272</v>
      </c>
      <c r="V1473" s="92">
        <v>773</v>
      </c>
    </row>
    <row r="1474" spans="1:22">
      <c r="A1474" s="93" t="s">
        <v>806</v>
      </c>
      <c r="B1474" s="17" t="str">
        <f>VLOOKUP(A1474,'Planning Periods'!$E$2:$N$540,10,FALSE)</f>
        <v>10/15/2021 - 10/15/2029</v>
      </c>
      <c r="C1474" s="92">
        <v>2015</v>
      </c>
      <c r="D1474" s="92" t="str">
        <f t="shared" si="21"/>
        <v>Orange County - Unincorporated 2015</v>
      </c>
      <c r="E1474" s="92">
        <v>1240</v>
      </c>
      <c r="F1474" s="366">
        <v>0</v>
      </c>
      <c r="G1474" s="92">
        <v>0</v>
      </c>
      <c r="H1474" s="92">
        <v>0</v>
      </c>
      <c r="I1474" s="91"/>
      <c r="J1474" s="92">
        <v>879</v>
      </c>
      <c r="K1474" s="366">
        <v>0</v>
      </c>
      <c r="L1474" s="92">
        <v>0</v>
      </c>
      <c r="M1474" s="92">
        <v>0</v>
      </c>
      <c r="N1474" s="91"/>
      <c r="O1474" s="92">
        <v>979</v>
      </c>
      <c r="P1474" s="92">
        <v>0</v>
      </c>
      <c r="Q1474" s="91"/>
      <c r="R1474" s="92">
        <v>2174</v>
      </c>
      <c r="S1474" s="92">
        <v>513</v>
      </c>
      <c r="T1474" s="91">
        <v>0</v>
      </c>
      <c r="U1474" s="92">
        <v>5272</v>
      </c>
      <c r="V1474" s="92">
        <v>513</v>
      </c>
    </row>
    <row r="1475" spans="1:22">
      <c r="A1475" s="93" t="s">
        <v>806</v>
      </c>
      <c r="B1475" s="17" t="str">
        <f>VLOOKUP(A1475,'Planning Periods'!$E$2:$N$540,10,FALSE)</f>
        <v>10/15/2021 - 10/15/2029</v>
      </c>
      <c r="C1475" s="92">
        <v>2016</v>
      </c>
      <c r="D1475" s="92" t="str">
        <f t="shared" si="21"/>
        <v>Orange County - Unincorporated 2016</v>
      </c>
      <c r="E1475" s="92">
        <v>1240</v>
      </c>
      <c r="F1475" s="366">
        <v>81</v>
      </c>
      <c r="G1475" s="92">
        <v>81</v>
      </c>
      <c r="H1475" s="92">
        <v>0</v>
      </c>
      <c r="I1475" s="91"/>
      <c r="J1475" s="92">
        <v>879</v>
      </c>
      <c r="K1475" s="366">
        <v>151</v>
      </c>
      <c r="L1475" s="92">
        <v>151</v>
      </c>
      <c r="M1475" s="92">
        <v>0</v>
      </c>
      <c r="N1475" s="91"/>
      <c r="O1475" s="92">
        <v>979</v>
      </c>
      <c r="P1475" s="92">
        <v>0</v>
      </c>
      <c r="Q1475" s="91"/>
      <c r="R1475" s="92">
        <v>2174</v>
      </c>
      <c r="S1475" s="92">
        <v>780</v>
      </c>
      <c r="T1475" s="91">
        <v>0</v>
      </c>
      <c r="U1475" s="92">
        <v>5272</v>
      </c>
      <c r="V1475" s="92">
        <v>1012</v>
      </c>
    </row>
    <row r="1476" spans="1:22">
      <c r="A1476" s="93" t="s">
        <v>806</v>
      </c>
      <c r="B1476" s="17" t="str">
        <f>VLOOKUP(A1476,'Planning Periods'!$E$2:$N$540,10,FALSE)</f>
        <v>10/15/2021 - 10/15/2029</v>
      </c>
      <c r="C1476" s="92">
        <v>2017</v>
      </c>
      <c r="D1476" s="92" t="str">
        <f t="shared" si="21"/>
        <v>Orange County - Unincorporated 2017</v>
      </c>
      <c r="E1476" s="92">
        <v>1240</v>
      </c>
      <c r="F1476" s="366">
        <v>0</v>
      </c>
      <c r="G1476" s="92">
        <v>0</v>
      </c>
      <c r="H1476" s="92">
        <v>0</v>
      </c>
      <c r="I1476" s="91"/>
      <c r="J1476" s="92">
        <v>879</v>
      </c>
      <c r="K1476" s="366">
        <v>0</v>
      </c>
      <c r="L1476" s="92">
        <v>0</v>
      </c>
      <c r="M1476" s="92">
        <v>0</v>
      </c>
      <c r="N1476" s="91"/>
      <c r="O1476" s="92">
        <v>979</v>
      </c>
      <c r="P1476" s="92">
        <v>0</v>
      </c>
      <c r="Q1476" s="91"/>
      <c r="R1476" s="92">
        <v>2174</v>
      </c>
      <c r="S1476" s="92">
        <v>1388</v>
      </c>
      <c r="T1476" s="91">
        <v>0</v>
      </c>
      <c r="U1476" s="92">
        <v>5272</v>
      </c>
      <c r="V1476" s="92">
        <v>1388</v>
      </c>
    </row>
    <row r="1477" spans="1:22">
      <c r="A1477" t="s">
        <v>1209</v>
      </c>
      <c r="B1477" s="17" t="str">
        <f>VLOOKUP(A1477,'Planning Periods'!$E$2:$N$540,10,FALSE)</f>
        <v>12/31/2015 - 12/31/2023</v>
      </c>
      <c r="C1477" s="92">
        <v>2013</v>
      </c>
      <c r="D1477" s="92" t="str">
        <f t="shared" si="21"/>
        <v>Orange Cove 2013</v>
      </c>
      <c r="E1477" s="92" t="s">
        <v>1308</v>
      </c>
      <c r="F1477" s="366" t="s">
        <v>1308</v>
      </c>
      <c r="G1477" s="92" t="s">
        <v>1308</v>
      </c>
      <c r="H1477" s="92" t="s">
        <v>1308</v>
      </c>
      <c r="I1477" s="91"/>
      <c r="J1477" s="92" t="s">
        <v>1308</v>
      </c>
      <c r="K1477" s="366" t="s">
        <v>1308</v>
      </c>
      <c r="L1477" s="92" t="s">
        <v>1308</v>
      </c>
      <c r="M1477" s="92" t="s">
        <v>1308</v>
      </c>
      <c r="N1477" s="91"/>
      <c r="O1477" s="92" t="s">
        <v>1308</v>
      </c>
      <c r="P1477" s="92" t="s">
        <v>1308</v>
      </c>
      <c r="Q1477" s="91"/>
      <c r="R1477" s="92" t="s">
        <v>1308</v>
      </c>
      <c r="S1477" s="92" t="s">
        <v>1308</v>
      </c>
      <c r="T1477" s="91" t="s">
        <v>1308</v>
      </c>
      <c r="U1477" s="92" t="s">
        <v>1308</v>
      </c>
      <c r="V1477" s="92" t="s">
        <v>1308</v>
      </c>
    </row>
    <row r="1478" spans="1:22">
      <c r="A1478" t="s">
        <v>1209</v>
      </c>
      <c r="B1478" s="17" t="str">
        <f>VLOOKUP(A1478,'Planning Periods'!$E$2:$N$540,10,FALSE)</f>
        <v>12/31/2015 - 12/31/2023</v>
      </c>
      <c r="C1478" s="92">
        <v>2014</v>
      </c>
      <c r="D1478" s="92" t="str">
        <f t="shared" si="21"/>
        <v>Orange Cove 2014</v>
      </c>
      <c r="E1478" s="366" t="s">
        <v>1308</v>
      </c>
      <c r="F1478" s="366" t="s">
        <v>1308</v>
      </c>
      <c r="G1478" s="366" t="s">
        <v>1308</v>
      </c>
      <c r="H1478" s="366" t="s">
        <v>1308</v>
      </c>
      <c r="I1478" s="366">
        <v>0</v>
      </c>
      <c r="J1478" s="366" t="s">
        <v>1308</v>
      </c>
      <c r="K1478" s="366" t="s">
        <v>1308</v>
      </c>
      <c r="L1478" s="366" t="s">
        <v>1308</v>
      </c>
      <c r="M1478" s="366" t="s">
        <v>1308</v>
      </c>
      <c r="N1478" s="366">
        <v>0</v>
      </c>
      <c r="O1478" s="366" t="s">
        <v>1308</v>
      </c>
      <c r="P1478" s="366" t="s">
        <v>1308</v>
      </c>
      <c r="Q1478" s="366"/>
      <c r="R1478" s="366" t="s">
        <v>1308</v>
      </c>
      <c r="S1478" s="366" t="s">
        <v>1308</v>
      </c>
      <c r="T1478" s="366" t="s">
        <v>1308</v>
      </c>
      <c r="U1478" s="366" t="s">
        <v>1308</v>
      </c>
      <c r="V1478" s="366" t="s">
        <v>1308</v>
      </c>
    </row>
    <row r="1479" spans="1:22">
      <c r="A1479" t="s">
        <v>1209</v>
      </c>
      <c r="B1479" s="17" t="str">
        <f>VLOOKUP(A1479,'Planning Periods'!$E$2:$N$540,10,FALSE)</f>
        <v>12/31/2015 - 12/31/2023</v>
      </c>
      <c r="C1479" s="92">
        <v>2015</v>
      </c>
      <c r="D1479" s="92" t="str">
        <f t="shared" si="21"/>
        <v>Orange Cove 2015</v>
      </c>
      <c r="E1479" t="s">
        <v>1308</v>
      </c>
      <c r="F1479" t="s">
        <v>1308</v>
      </c>
      <c r="G1479" t="s">
        <v>1308</v>
      </c>
      <c r="H1479" t="s">
        <v>1308</v>
      </c>
      <c r="J1479" t="s">
        <v>1308</v>
      </c>
      <c r="K1479" t="s">
        <v>1308</v>
      </c>
      <c r="L1479" t="s">
        <v>1308</v>
      </c>
      <c r="M1479" t="s">
        <v>1308</v>
      </c>
      <c r="O1479" t="s">
        <v>1308</v>
      </c>
      <c r="P1479" t="s">
        <v>1308</v>
      </c>
      <c r="R1479" t="s">
        <v>1308</v>
      </c>
      <c r="S1479" t="s">
        <v>1308</v>
      </c>
      <c r="T1479" t="s">
        <v>1308</v>
      </c>
      <c r="U1479" t="s">
        <v>1308</v>
      </c>
      <c r="V1479" t="s">
        <v>1308</v>
      </c>
    </row>
    <row r="1480" spans="1:22">
      <c r="A1480" t="s">
        <v>1209</v>
      </c>
      <c r="B1480" s="17" t="str">
        <f>VLOOKUP(A1480,'Planning Periods'!$E$2:$N$540,10,FALSE)</f>
        <v>12/31/2015 - 12/31/2023</v>
      </c>
      <c r="C1480" s="92">
        <v>2016</v>
      </c>
      <c r="D1480" s="92" t="str">
        <f t="shared" si="21"/>
        <v>Orange Cove 2016</v>
      </c>
      <c r="E1480" t="s">
        <v>1308</v>
      </c>
      <c r="F1480" t="s">
        <v>1308</v>
      </c>
      <c r="G1480" t="s">
        <v>1308</v>
      </c>
      <c r="H1480" t="s">
        <v>1308</v>
      </c>
      <c r="J1480" t="s">
        <v>1308</v>
      </c>
      <c r="K1480" t="s">
        <v>1308</v>
      </c>
      <c r="L1480" t="s">
        <v>1308</v>
      </c>
      <c r="M1480" t="s">
        <v>1308</v>
      </c>
      <c r="O1480" t="s">
        <v>1308</v>
      </c>
      <c r="P1480" t="s">
        <v>1308</v>
      </c>
      <c r="R1480" t="s">
        <v>1308</v>
      </c>
      <c r="S1480" t="s">
        <v>1308</v>
      </c>
      <c r="T1480" t="s">
        <v>1308</v>
      </c>
      <c r="U1480" t="s">
        <v>1308</v>
      </c>
      <c r="V1480" t="s">
        <v>1308</v>
      </c>
    </row>
    <row r="1481" spans="1:22">
      <c r="A1481" t="s">
        <v>1209</v>
      </c>
      <c r="B1481" s="17" t="str">
        <f>VLOOKUP(A1481,'Planning Periods'!$E$2:$N$540,10,FALSE)</f>
        <v>12/31/2015 - 12/31/2023</v>
      </c>
      <c r="C1481" s="92">
        <v>2017</v>
      </c>
      <c r="D1481" s="92" t="str">
        <f t="shared" si="21"/>
        <v>Orange Cove 2017</v>
      </c>
      <c r="E1481" t="s">
        <v>1308</v>
      </c>
      <c r="F1481" t="s">
        <v>1308</v>
      </c>
      <c r="G1481" t="s">
        <v>1308</v>
      </c>
      <c r="H1481" t="s">
        <v>1308</v>
      </c>
      <c r="J1481" t="s">
        <v>1308</v>
      </c>
      <c r="K1481" t="s">
        <v>1308</v>
      </c>
      <c r="L1481" t="s">
        <v>1308</v>
      </c>
      <c r="M1481" t="s">
        <v>1308</v>
      </c>
      <c r="O1481" t="s">
        <v>1308</v>
      </c>
      <c r="P1481" t="s">
        <v>1308</v>
      </c>
      <c r="R1481" t="s">
        <v>1308</v>
      </c>
      <c r="S1481" t="s">
        <v>1308</v>
      </c>
      <c r="T1481" t="s">
        <v>1308</v>
      </c>
      <c r="U1481" t="s">
        <v>1308</v>
      </c>
      <c r="V1481" t="s">
        <v>1308</v>
      </c>
    </row>
    <row r="1482" spans="1:22">
      <c r="A1482" s="93" t="s">
        <v>1206</v>
      </c>
      <c r="B1482" s="17" t="str">
        <f>VLOOKUP(A1482,'Planning Periods'!$E$2:$N$540,10,FALSE)</f>
        <v>01/31/2023 - 01/31/2031</v>
      </c>
      <c r="C1482" s="92">
        <v>2014</v>
      </c>
      <c r="D1482" s="92" t="str">
        <f t="shared" si="21"/>
        <v>Orinda 2014</v>
      </c>
      <c r="E1482" s="92">
        <v>84</v>
      </c>
      <c r="F1482" s="366">
        <v>0</v>
      </c>
      <c r="G1482" s="92">
        <v>0</v>
      </c>
      <c r="H1482" s="92">
        <v>0</v>
      </c>
      <c r="I1482" s="91"/>
      <c r="J1482" s="92">
        <v>47</v>
      </c>
      <c r="K1482" s="366">
        <v>0</v>
      </c>
      <c r="L1482" s="92">
        <v>0</v>
      </c>
      <c r="M1482" s="92">
        <v>0</v>
      </c>
      <c r="N1482" s="91"/>
      <c r="O1482" s="92">
        <v>49</v>
      </c>
      <c r="P1482" s="92">
        <v>14</v>
      </c>
      <c r="Q1482" s="91"/>
      <c r="R1482" s="92">
        <v>116</v>
      </c>
      <c r="S1482" s="92">
        <v>41</v>
      </c>
      <c r="T1482" s="91">
        <v>0</v>
      </c>
      <c r="U1482" s="92">
        <v>296</v>
      </c>
      <c r="V1482" s="92">
        <v>55</v>
      </c>
    </row>
    <row r="1483" spans="1:22">
      <c r="A1483" s="93" t="s">
        <v>1206</v>
      </c>
      <c r="B1483" s="17" t="str">
        <f>VLOOKUP(A1483,'Planning Periods'!$E$2:$N$540,10,FALSE)</f>
        <v>01/31/2023 - 01/31/2031</v>
      </c>
      <c r="C1483" s="92">
        <v>2015</v>
      </c>
      <c r="D1483" s="92" t="str">
        <f t="shared" si="21"/>
        <v>Orinda 2015</v>
      </c>
      <c r="E1483" s="92">
        <v>84</v>
      </c>
      <c r="F1483" s="366">
        <v>0</v>
      </c>
      <c r="G1483" s="92">
        <v>0</v>
      </c>
      <c r="H1483" s="92">
        <v>0</v>
      </c>
      <c r="I1483" s="91"/>
      <c r="J1483" s="92">
        <v>47</v>
      </c>
      <c r="K1483" s="366">
        <v>0</v>
      </c>
      <c r="L1483" s="92">
        <v>0</v>
      </c>
      <c r="M1483" s="92">
        <v>0</v>
      </c>
      <c r="N1483" s="91"/>
      <c r="O1483" s="92">
        <v>49</v>
      </c>
      <c r="P1483" s="92">
        <v>0</v>
      </c>
      <c r="Q1483" s="91"/>
      <c r="R1483" s="92">
        <v>116</v>
      </c>
      <c r="S1483" s="92">
        <v>44</v>
      </c>
      <c r="T1483" s="91">
        <v>0</v>
      </c>
      <c r="U1483" s="92">
        <v>296</v>
      </c>
      <c r="V1483" s="92">
        <v>44</v>
      </c>
    </row>
    <row r="1484" spans="1:22">
      <c r="A1484" s="93" t="s">
        <v>1206</v>
      </c>
      <c r="B1484" s="17" t="str">
        <f>VLOOKUP(A1484,'Planning Periods'!$E$2:$N$540,10,FALSE)</f>
        <v>01/31/2023 - 01/31/2031</v>
      </c>
      <c r="C1484" s="92">
        <v>2016</v>
      </c>
      <c r="D1484" s="92" t="str">
        <f t="shared" si="21"/>
        <v>Orinda 2016</v>
      </c>
      <c r="E1484" s="92">
        <v>84</v>
      </c>
      <c r="F1484" s="366">
        <v>0</v>
      </c>
      <c r="G1484" s="92">
        <v>0</v>
      </c>
      <c r="H1484" s="92">
        <v>0</v>
      </c>
      <c r="I1484" s="91"/>
      <c r="J1484" s="92">
        <v>47</v>
      </c>
      <c r="K1484" s="366">
        <v>0</v>
      </c>
      <c r="L1484" s="92">
        <v>0</v>
      </c>
      <c r="M1484" s="92">
        <v>0</v>
      </c>
      <c r="N1484" s="91"/>
      <c r="O1484" s="92">
        <v>49</v>
      </c>
      <c r="P1484" s="92">
        <v>2</v>
      </c>
      <c r="Q1484" s="91"/>
      <c r="R1484" s="92">
        <v>116</v>
      </c>
      <c r="S1484" s="92">
        <v>53</v>
      </c>
      <c r="T1484" s="91">
        <v>0</v>
      </c>
      <c r="U1484" s="92">
        <v>296</v>
      </c>
      <c r="V1484" s="92">
        <v>55</v>
      </c>
    </row>
    <row r="1485" spans="1:22">
      <c r="A1485" s="93" t="s">
        <v>1206</v>
      </c>
      <c r="B1485" s="17" t="str">
        <f>VLOOKUP(A1485,'Planning Periods'!$E$2:$N$540,10,FALSE)</f>
        <v>01/31/2023 - 01/31/2031</v>
      </c>
      <c r="C1485" s="92">
        <v>2017</v>
      </c>
      <c r="D1485" s="92" t="str">
        <f t="shared" si="21"/>
        <v>Orinda 2017</v>
      </c>
      <c r="E1485" s="92">
        <v>84</v>
      </c>
      <c r="F1485" s="366">
        <v>0</v>
      </c>
      <c r="G1485" s="92">
        <v>0</v>
      </c>
      <c r="H1485" s="92">
        <v>0</v>
      </c>
      <c r="I1485" s="91"/>
      <c r="J1485" s="92">
        <v>47</v>
      </c>
      <c r="K1485" s="366">
        <v>0</v>
      </c>
      <c r="L1485" s="92">
        <v>0</v>
      </c>
      <c r="M1485" s="92">
        <v>0</v>
      </c>
      <c r="N1485" s="91"/>
      <c r="O1485" s="92">
        <v>49</v>
      </c>
      <c r="P1485" s="92">
        <v>7</v>
      </c>
      <c r="Q1485" s="91"/>
      <c r="R1485" s="92">
        <v>116</v>
      </c>
      <c r="S1485" s="92">
        <v>37</v>
      </c>
      <c r="T1485" s="91">
        <v>0</v>
      </c>
      <c r="U1485" s="92">
        <v>296</v>
      </c>
      <c r="V1485" s="92">
        <v>44</v>
      </c>
    </row>
    <row r="1486" spans="1:22">
      <c r="A1486" s="93" t="s">
        <v>1207</v>
      </c>
      <c r="B1486" s="17" t="str">
        <f>VLOOKUP(A1486,'Planning Periods'!$E$2:$N$540,10,FALSE)</f>
        <v>11/30/2021 - 11/30/2029</v>
      </c>
      <c r="C1486" s="92">
        <v>2014</v>
      </c>
      <c r="D1486" s="92" t="str">
        <f t="shared" si="21"/>
        <v>Orland 2014</v>
      </c>
      <c r="E1486" s="92">
        <v>20</v>
      </c>
      <c r="F1486" s="366">
        <v>0</v>
      </c>
      <c r="G1486" s="92">
        <v>0</v>
      </c>
      <c r="H1486" s="92">
        <v>0</v>
      </c>
      <c r="I1486" s="91"/>
      <c r="J1486" s="92">
        <v>10</v>
      </c>
      <c r="K1486" s="366">
        <v>0</v>
      </c>
      <c r="L1486" s="92">
        <v>0</v>
      </c>
      <c r="M1486" s="92">
        <v>0</v>
      </c>
      <c r="N1486" s="91"/>
      <c r="O1486" s="92">
        <v>14</v>
      </c>
      <c r="P1486" s="92">
        <v>0</v>
      </c>
      <c r="Q1486" s="91"/>
      <c r="R1486" s="92">
        <v>36</v>
      </c>
      <c r="S1486" s="92">
        <v>0</v>
      </c>
      <c r="T1486" s="91">
        <v>0</v>
      </c>
      <c r="U1486" s="92">
        <v>80</v>
      </c>
      <c r="V1486" s="92">
        <v>0</v>
      </c>
    </row>
    <row r="1487" spans="1:22">
      <c r="A1487" s="93" t="s">
        <v>1207</v>
      </c>
      <c r="B1487" s="17" t="str">
        <f>VLOOKUP(A1487,'Planning Periods'!$E$2:$N$540,10,FALSE)</f>
        <v>11/30/2021 - 11/30/2029</v>
      </c>
      <c r="C1487" s="92">
        <v>2015</v>
      </c>
      <c r="D1487" s="92" t="str">
        <f t="shared" si="21"/>
        <v>Orland 2015</v>
      </c>
      <c r="E1487" s="92">
        <v>20</v>
      </c>
      <c r="F1487" s="366">
        <v>0</v>
      </c>
      <c r="G1487" s="92">
        <v>0</v>
      </c>
      <c r="H1487" s="92">
        <v>0</v>
      </c>
      <c r="I1487" s="91"/>
      <c r="J1487" s="92">
        <v>10</v>
      </c>
      <c r="K1487" s="366">
        <v>0</v>
      </c>
      <c r="L1487" s="92">
        <v>0</v>
      </c>
      <c r="M1487" s="92">
        <v>0</v>
      </c>
      <c r="N1487" s="91"/>
      <c r="O1487" s="92">
        <v>14</v>
      </c>
      <c r="P1487" s="92">
        <v>10</v>
      </c>
      <c r="Q1487" s="91"/>
      <c r="R1487" s="92">
        <v>36</v>
      </c>
      <c r="S1487" s="92">
        <v>0</v>
      </c>
      <c r="T1487" s="91">
        <v>0</v>
      </c>
      <c r="U1487" s="92">
        <v>80</v>
      </c>
      <c r="V1487" s="92">
        <v>10</v>
      </c>
    </row>
    <row r="1488" spans="1:22">
      <c r="A1488" s="93" t="s">
        <v>1207</v>
      </c>
      <c r="B1488" s="17" t="str">
        <f>VLOOKUP(A1488,'Planning Periods'!$E$2:$N$540,10,FALSE)</f>
        <v>11/30/2021 - 11/30/2029</v>
      </c>
      <c r="C1488" s="92">
        <v>2016</v>
      </c>
      <c r="D1488" s="92" t="str">
        <f t="shared" si="21"/>
        <v>Orland 2016</v>
      </c>
      <c r="E1488" s="92">
        <v>20</v>
      </c>
      <c r="F1488" s="366">
        <v>0</v>
      </c>
      <c r="G1488" s="92">
        <v>0</v>
      </c>
      <c r="H1488" s="92">
        <v>0</v>
      </c>
      <c r="I1488" s="91"/>
      <c r="J1488" s="92">
        <v>10</v>
      </c>
      <c r="K1488" s="366">
        <v>39</v>
      </c>
      <c r="L1488" s="92">
        <v>39</v>
      </c>
      <c r="M1488" s="92">
        <v>0</v>
      </c>
      <c r="N1488" s="91"/>
      <c r="O1488" s="92">
        <v>14</v>
      </c>
      <c r="P1488" s="92">
        <v>5</v>
      </c>
      <c r="Q1488" s="91"/>
      <c r="R1488" s="92">
        <v>36</v>
      </c>
      <c r="S1488" s="92">
        <v>0</v>
      </c>
      <c r="T1488" s="91">
        <v>0</v>
      </c>
      <c r="U1488" s="92">
        <v>80</v>
      </c>
      <c r="V1488" s="92">
        <v>44</v>
      </c>
    </row>
    <row r="1489" spans="1:22">
      <c r="A1489" s="93" t="s">
        <v>1207</v>
      </c>
      <c r="B1489" s="17" t="str">
        <f>VLOOKUP(A1489,'Planning Periods'!$E$2:$N$540,10,FALSE)</f>
        <v>11/30/2021 - 11/30/2029</v>
      </c>
      <c r="C1489" s="92">
        <v>2017</v>
      </c>
      <c r="D1489" s="92" t="str">
        <f t="shared" si="21"/>
        <v>Orland 2017</v>
      </c>
      <c r="E1489" s="92">
        <v>20</v>
      </c>
      <c r="F1489" s="366">
        <v>0</v>
      </c>
      <c r="G1489" s="92">
        <v>0</v>
      </c>
      <c r="H1489" s="92">
        <v>0</v>
      </c>
      <c r="I1489" s="91"/>
      <c r="J1489" s="92">
        <v>10</v>
      </c>
      <c r="K1489" s="366">
        <v>0</v>
      </c>
      <c r="L1489" s="92">
        <v>0</v>
      </c>
      <c r="M1489" s="92">
        <v>0</v>
      </c>
      <c r="N1489" s="91"/>
      <c r="O1489" s="92">
        <v>14</v>
      </c>
      <c r="P1489" s="92">
        <v>7</v>
      </c>
      <c r="Q1489" s="91"/>
      <c r="R1489" s="92">
        <v>36</v>
      </c>
      <c r="S1489" s="92">
        <v>0</v>
      </c>
      <c r="T1489" s="91">
        <v>0</v>
      </c>
      <c r="U1489" s="92">
        <v>80</v>
      </c>
      <c r="V1489" s="92">
        <v>7</v>
      </c>
    </row>
    <row r="1490" spans="1:22">
      <c r="A1490" s="93" t="s">
        <v>815</v>
      </c>
      <c r="B1490" s="17" t="str">
        <f>VLOOKUP(A1490,'Planning Periods'!$E$2:$N$540,10,FALSE)</f>
        <v>06/15/2022 - 06/15/2030</v>
      </c>
      <c r="C1490" s="92">
        <v>2014</v>
      </c>
      <c r="D1490" s="92" t="str">
        <f t="shared" si="21"/>
        <v>Oroville 2014</v>
      </c>
      <c r="E1490" s="92">
        <v>419</v>
      </c>
      <c r="F1490" s="366">
        <v>0</v>
      </c>
      <c r="G1490" s="92">
        <v>0</v>
      </c>
      <c r="H1490" s="92">
        <v>0</v>
      </c>
      <c r="I1490" s="91"/>
      <c r="J1490" s="92">
        <v>284</v>
      </c>
      <c r="K1490" s="366">
        <v>57</v>
      </c>
      <c r="L1490" s="92">
        <v>50</v>
      </c>
      <c r="M1490" s="92">
        <v>7</v>
      </c>
      <c r="N1490" s="91"/>
      <c r="O1490" s="92">
        <v>306</v>
      </c>
      <c r="P1490" s="92">
        <v>0</v>
      </c>
      <c r="Q1490" s="91"/>
      <c r="R1490" s="92">
        <v>784</v>
      </c>
      <c r="S1490" s="92">
        <v>14</v>
      </c>
      <c r="T1490" s="91">
        <v>7</v>
      </c>
      <c r="U1490" s="92">
        <v>1793</v>
      </c>
      <c r="V1490" s="92">
        <v>71</v>
      </c>
    </row>
    <row r="1491" spans="1:22">
      <c r="A1491" s="93" t="s">
        <v>815</v>
      </c>
      <c r="B1491" s="17" t="str">
        <f>VLOOKUP(A1491,'Planning Periods'!$E$2:$N$540,10,FALSE)</f>
        <v>06/15/2022 - 06/15/2030</v>
      </c>
      <c r="C1491" s="92">
        <v>2015</v>
      </c>
      <c r="D1491" s="92" t="str">
        <f t="shared" si="21"/>
        <v>Oroville 2015</v>
      </c>
      <c r="E1491" s="92">
        <v>419</v>
      </c>
      <c r="F1491" s="366">
        <v>2</v>
      </c>
      <c r="G1491" s="92">
        <v>0</v>
      </c>
      <c r="H1491" s="92">
        <v>2</v>
      </c>
      <c r="I1491" s="91"/>
      <c r="J1491" s="92">
        <v>284</v>
      </c>
      <c r="K1491" s="366">
        <v>4</v>
      </c>
      <c r="L1491" s="92">
        <v>0</v>
      </c>
      <c r="M1491" s="92">
        <v>4</v>
      </c>
      <c r="N1491" s="91"/>
      <c r="O1491" s="92">
        <v>306</v>
      </c>
      <c r="P1491" s="92">
        <v>0</v>
      </c>
      <c r="Q1491" s="91"/>
      <c r="R1491" s="92">
        <v>784</v>
      </c>
      <c r="S1491" s="92">
        <v>11</v>
      </c>
      <c r="T1491" s="91">
        <v>4</v>
      </c>
      <c r="U1491" s="92">
        <v>1793</v>
      </c>
      <c r="V1491" s="92">
        <v>17</v>
      </c>
    </row>
    <row r="1492" spans="1:22">
      <c r="A1492" s="93" t="s">
        <v>815</v>
      </c>
      <c r="B1492" s="17" t="str">
        <f>VLOOKUP(A1492,'Planning Periods'!$E$2:$N$540,10,FALSE)</f>
        <v>06/15/2022 - 06/15/2030</v>
      </c>
      <c r="C1492" s="92">
        <v>2016</v>
      </c>
      <c r="D1492" s="92" t="str">
        <f t="shared" si="21"/>
        <v>Oroville 2016</v>
      </c>
      <c r="E1492" s="92">
        <v>419</v>
      </c>
      <c r="F1492" s="366">
        <v>8</v>
      </c>
      <c r="G1492" s="92">
        <v>0</v>
      </c>
      <c r="H1492" s="92">
        <v>8</v>
      </c>
      <c r="I1492" s="91"/>
      <c r="J1492" s="92">
        <v>284</v>
      </c>
      <c r="K1492" s="366">
        <v>6</v>
      </c>
      <c r="L1492" s="92">
        <v>0</v>
      </c>
      <c r="M1492" s="92">
        <v>6</v>
      </c>
      <c r="N1492" s="91"/>
      <c r="O1492" s="92">
        <v>306</v>
      </c>
      <c r="P1492" s="92">
        <v>0</v>
      </c>
      <c r="Q1492" s="91"/>
      <c r="R1492" s="92">
        <v>784</v>
      </c>
      <c r="S1492" s="92">
        <v>1</v>
      </c>
      <c r="T1492" s="91">
        <v>6</v>
      </c>
      <c r="U1492" s="92">
        <v>1793</v>
      </c>
      <c r="V1492" s="92">
        <v>15</v>
      </c>
    </row>
    <row r="1493" spans="1:22">
      <c r="A1493" s="93" t="s">
        <v>815</v>
      </c>
      <c r="B1493" s="17" t="str">
        <f>VLOOKUP(A1493,'Planning Periods'!$E$2:$N$540,10,FALSE)</f>
        <v>06/15/2022 - 06/15/2030</v>
      </c>
      <c r="C1493" s="92">
        <v>2017</v>
      </c>
      <c r="D1493" s="92" t="str">
        <f t="shared" ref="D1493:D1564" si="22">CONCATENATE(A1493," ",C1493)</f>
        <v>Oroville 2017</v>
      </c>
      <c r="E1493" s="92">
        <v>419</v>
      </c>
      <c r="F1493" s="366">
        <v>0</v>
      </c>
      <c r="G1493" s="92">
        <v>0</v>
      </c>
      <c r="H1493" s="92">
        <v>0</v>
      </c>
      <c r="I1493" s="91"/>
      <c r="J1493" s="92">
        <v>284</v>
      </c>
      <c r="K1493" s="366">
        <v>0</v>
      </c>
      <c r="L1493" s="92">
        <v>0</v>
      </c>
      <c r="M1493" s="92">
        <v>0</v>
      </c>
      <c r="N1493" s="91"/>
      <c r="O1493" s="92">
        <v>306</v>
      </c>
      <c r="P1493" s="92">
        <v>0</v>
      </c>
      <c r="Q1493" s="91"/>
      <c r="R1493" s="92">
        <v>784</v>
      </c>
      <c r="S1493" s="92">
        <v>3</v>
      </c>
      <c r="T1493" s="91">
        <v>0</v>
      </c>
      <c r="U1493" s="92">
        <v>1793</v>
      </c>
      <c r="V1493" s="92">
        <v>3</v>
      </c>
    </row>
    <row r="1494" spans="1:22">
      <c r="A1494" s="93" t="s">
        <v>824</v>
      </c>
      <c r="B1494" s="17"/>
      <c r="C1494" s="92">
        <v>2013</v>
      </c>
      <c r="D1494" s="92" t="str">
        <f t="shared" si="21"/>
        <v>Oxnard 2013</v>
      </c>
      <c r="E1494" s="92" t="s">
        <v>1308</v>
      </c>
      <c r="F1494" s="366" t="s">
        <v>1308</v>
      </c>
      <c r="G1494" s="92" t="s">
        <v>1308</v>
      </c>
      <c r="H1494" s="92" t="s">
        <v>1308</v>
      </c>
      <c r="I1494" s="91"/>
      <c r="J1494" s="92" t="s">
        <v>1308</v>
      </c>
      <c r="K1494" s="366" t="s">
        <v>1308</v>
      </c>
      <c r="L1494" s="92" t="s">
        <v>1308</v>
      </c>
      <c r="M1494" s="92" t="s">
        <v>1308</v>
      </c>
      <c r="N1494" s="91"/>
      <c r="O1494" s="92" t="s">
        <v>1308</v>
      </c>
      <c r="P1494" s="92" t="s">
        <v>1308</v>
      </c>
      <c r="Q1494" s="91"/>
      <c r="R1494" s="92" t="s">
        <v>1308</v>
      </c>
      <c r="S1494" s="92" t="s">
        <v>1308</v>
      </c>
      <c r="T1494" s="91" t="s">
        <v>1308</v>
      </c>
      <c r="U1494" s="92" t="s">
        <v>1308</v>
      </c>
      <c r="V1494" s="92" t="s">
        <v>1308</v>
      </c>
    </row>
    <row r="1495" spans="1:22">
      <c r="A1495" s="93" t="s">
        <v>824</v>
      </c>
      <c r="B1495" s="17" t="str">
        <f>VLOOKUP(A1495,'Planning Periods'!$E$2:$N$540,10,FALSE)</f>
        <v>10/15/2021 - 10/15/2029</v>
      </c>
      <c r="C1495" s="92">
        <v>2014</v>
      </c>
      <c r="D1495" s="92" t="str">
        <f>CONCATENATE(A1495," ",C1495)</f>
        <v>Oxnard 2014</v>
      </c>
      <c r="E1495" s="92">
        <v>844</v>
      </c>
      <c r="F1495" s="366">
        <v>48</v>
      </c>
      <c r="G1495" s="92">
        <v>48</v>
      </c>
      <c r="H1495" s="92">
        <v>0</v>
      </c>
      <c r="I1495" s="91"/>
      <c r="J1495" s="92">
        <v>1160</v>
      </c>
      <c r="K1495" s="366">
        <v>67</v>
      </c>
      <c r="L1495" s="92">
        <v>67</v>
      </c>
      <c r="M1495" s="92">
        <v>0</v>
      </c>
      <c r="N1495" s="91"/>
      <c r="O1495" s="92">
        <v>1351</v>
      </c>
      <c r="P1495" s="92">
        <v>2</v>
      </c>
      <c r="Q1495" s="91"/>
      <c r="R1495" s="92">
        <v>3102</v>
      </c>
      <c r="S1495" s="92">
        <v>39</v>
      </c>
      <c r="T1495" s="91">
        <v>0</v>
      </c>
      <c r="U1495" s="92">
        <v>6457</v>
      </c>
      <c r="V1495" s="92">
        <v>156</v>
      </c>
    </row>
    <row r="1496" spans="1:22">
      <c r="A1496" s="93" t="s">
        <v>824</v>
      </c>
      <c r="B1496" s="17" t="str">
        <f>VLOOKUP(A1496,'Planning Periods'!$E$2:$N$540,10,FALSE)</f>
        <v>10/15/2021 - 10/15/2029</v>
      </c>
      <c r="C1496" s="92">
        <v>2015</v>
      </c>
      <c r="D1496" s="92" t="str">
        <f t="shared" si="22"/>
        <v>Oxnard 2015</v>
      </c>
      <c r="E1496" s="92">
        <v>844</v>
      </c>
      <c r="F1496" s="366">
        <v>0</v>
      </c>
      <c r="G1496" s="92">
        <v>0</v>
      </c>
      <c r="H1496" s="92">
        <v>0</v>
      </c>
      <c r="I1496" s="91"/>
      <c r="J1496" s="92">
        <v>1160</v>
      </c>
      <c r="K1496" s="366">
        <v>0</v>
      </c>
      <c r="L1496" s="92">
        <v>0</v>
      </c>
      <c r="M1496" s="92">
        <v>0</v>
      </c>
      <c r="N1496" s="91"/>
      <c r="O1496" s="92">
        <v>1351</v>
      </c>
      <c r="P1496" s="92">
        <v>0</v>
      </c>
      <c r="Q1496" s="91"/>
      <c r="R1496" s="92">
        <v>3102</v>
      </c>
      <c r="S1496" s="92">
        <v>5</v>
      </c>
      <c r="T1496" s="91">
        <v>0</v>
      </c>
      <c r="U1496" s="92">
        <v>6457</v>
      </c>
      <c r="V1496" s="92">
        <v>5</v>
      </c>
    </row>
    <row r="1497" spans="1:22">
      <c r="A1497" s="93" t="s">
        <v>824</v>
      </c>
      <c r="B1497" s="17" t="str">
        <f>VLOOKUP(A1497,'Planning Periods'!$E$2:$N$540,10,FALSE)</f>
        <v>10/15/2021 - 10/15/2029</v>
      </c>
      <c r="C1497" s="92">
        <v>2016</v>
      </c>
      <c r="D1497" s="92" t="str">
        <f t="shared" si="22"/>
        <v>Oxnard 2016</v>
      </c>
      <c r="E1497" s="92">
        <v>844</v>
      </c>
      <c r="F1497" s="366">
        <v>50</v>
      </c>
      <c r="G1497" s="92">
        <v>50</v>
      </c>
      <c r="H1497" s="92">
        <v>0</v>
      </c>
      <c r="I1497" s="91"/>
      <c r="J1497" s="92">
        <v>1160</v>
      </c>
      <c r="K1497" s="366">
        <v>207</v>
      </c>
      <c r="L1497" s="92">
        <v>118</v>
      </c>
      <c r="M1497" s="92">
        <v>89</v>
      </c>
      <c r="N1497" s="91"/>
      <c r="O1497" s="92">
        <v>1351</v>
      </c>
      <c r="P1497" s="92">
        <v>2</v>
      </c>
      <c r="Q1497" s="91"/>
      <c r="R1497" s="92">
        <v>3102</v>
      </c>
      <c r="S1497" s="92">
        <v>80</v>
      </c>
      <c r="T1497" s="91">
        <v>89</v>
      </c>
      <c r="U1497" s="92">
        <v>6457</v>
      </c>
      <c r="V1497" s="92">
        <v>339</v>
      </c>
    </row>
    <row r="1498" spans="1:22">
      <c r="A1498" s="93" t="s">
        <v>824</v>
      </c>
      <c r="B1498" s="17" t="str">
        <f>VLOOKUP(A1498,'Planning Periods'!$E$2:$N$540,10,FALSE)</f>
        <v>10/15/2021 - 10/15/2029</v>
      </c>
      <c r="C1498" s="92">
        <v>2017</v>
      </c>
      <c r="D1498" s="92" t="str">
        <f t="shared" si="22"/>
        <v>Oxnard 2017</v>
      </c>
      <c r="E1498" s="92">
        <v>844</v>
      </c>
      <c r="F1498" s="366">
        <v>30</v>
      </c>
      <c r="G1498" s="92">
        <v>30</v>
      </c>
      <c r="H1498" s="92">
        <v>0</v>
      </c>
      <c r="I1498" s="91"/>
      <c r="J1498" s="92">
        <v>1160</v>
      </c>
      <c r="K1498" s="366">
        <v>234</v>
      </c>
      <c r="L1498" s="92">
        <v>234</v>
      </c>
      <c r="M1498" s="92">
        <v>0</v>
      </c>
      <c r="N1498" s="91"/>
      <c r="O1498" s="92">
        <v>1351</v>
      </c>
      <c r="P1498" s="92">
        <v>371</v>
      </c>
      <c r="Q1498" s="91"/>
      <c r="R1498" s="92">
        <v>3102</v>
      </c>
      <c r="S1498" s="92">
        <v>138</v>
      </c>
      <c r="T1498" s="91">
        <v>0</v>
      </c>
      <c r="U1498" s="92">
        <v>6457</v>
      </c>
      <c r="V1498" s="92">
        <v>773</v>
      </c>
    </row>
    <row r="1499" spans="1:22">
      <c r="A1499" s="93" t="s">
        <v>1214</v>
      </c>
      <c r="B1499" s="17" t="str">
        <f>VLOOKUP(A1499,'Planning Periods'!$E$2:$N$540,10,FALSE)</f>
        <v>12/31/2015 - 12/31/2023</v>
      </c>
      <c r="C1499" s="92">
        <v>2014</v>
      </c>
      <c r="D1499" s="92" t="str">
        <f t="shared" si="22"/>
        <v>Pacific Grove 2014</v>
      </c>
      <c r="E1499" s="92" t="s">
        <v>1308</v>
      </c>
      <c r="F1499" s="366" t="s">
        <v>1308</v>
      </c>
      <c r="G1499" s="92" t="s">
        <v>1308</v>
      </c>
      <c r="H1499" s="92" t="s">
        <v>1308</v>
      </c>
      <c r="I1499" s="91"/>
      <c r="J1499" s="92" t="s">
        <v>1308</v>
      </c>
      <c r="K1499" s="366" t="s">
        <v>1308</v>
      </c>
      <c r="L1499" s="92" t="s">
        <v>1308</v>
      </c>
      <c r="M1499" s="92" t="s">
        <v>1308</v>
      </c>
      <c r="N1499" s="91"/>
      <c r="O1499" s="92" t="s">
        <v>1308</v>
      </c>
      <c r="P1499" s="92" t="s">
        <v>1308</v>
      </c>
      <c r="Q1499" s="91"/>
      <c r="R1499" s="92" t="s">
        <v>1308</v>
      </c>
      <c r="S1499" s="92" t="s">
        <v>1308</v>
      </c>
      <c r="T1499" s="91" t="s">
        <v>1308</v>
      </c>
      <c r="U1499" s="92" t="s">
        <v>1308</v>
      </c>
      <c r="V1499" s="92" t="s">
        <v>1308</v>
      </c>
    </row>
    <row r="1500" spans="1:22">
      <c r="A1500" s="93" t="s">
        <v>1214</v>
      </c>
      <c r="B1500" s="17" t="str">
        <f>VLOOKUP(A1500,'Planning Periods'!$E$2:$N$540,10,FALSE)</f>
        <v>12/31/2015 - 12/31/2023</v>
      </c>
      <c r="C1500" s="92">
        <v>2015</v>
      </c>
      <c r="D1500" s="92" t="str">
        <f t="shared" si="22"/>
        <v>Pacific Grove 2015</v>
      </c>
      <c r="E1500" s="92">
        <v>28</v>
      </c>
      <c r="F1500" s="366">
        <v>0</v>
      </c>
      <c r="G1500" s="92">
        <v>0</v>
      </c>
      <c r="H1500" s="92">
        <v>0</v>
      </c>
      <c r="I1500" s="91"/>
      <c r="J1500" s="92">
        <v>18</v>
      </c>
      <c r="K1500" s="366">
        <v>0</v>
      </c>
      <c r="L1500" s="92">
        <v>0</v>
      </c>
      <c r="M1500" s="92">
        <v>0</v>
      </c>
      <c r="N1500" s="91"/>
      <c r="O1500" s="92">
        <v>21</v>
      </c>
      <c r="P1500" s="92">
        <v>0</v>
      </c>
      <c r="Q1500" s="91"/>
      <c r="R1500" s="92">
        <v>48</v>
      </c>
      <c r="S1500" s="92">
        <v>0</v>
      </c>
      <c r="T1500" s="91">
        <v>0</v>
      </c>
      <c r="U1500" s="92">
        <v>115</v>
      </c>
      <c r="V1500" s="92">
        <v>0</v>
      </c>
    </row>
    <row r="1501" spans="1:22">
      <c r="A1501" s="93" t="s">
        <v>1214</v>
      </c>
      <c r="B1501" s="17" t="str">
        <f>VLOOKUP(A1501,'Planning Periods'!$E$2:$N$540,10,FALSE)</f>
        <v>12/31/2015 - 12/31/2023</v>
      </c>
      <c r="C1501" s="92">
        <v>2016</v>
      </c>
      <c r="D1501" s="92" t="str">
        <f t="shared" si="22"/>
        <v>Pacific Grove 2016</v>
      </c>
      <c r="E1501" s="92">
        <v>28</v>
      </c>
      <c r="F1501" s="366">
        <v>0</v>
      </c>
      <c r="G1501" s="92">
        <v>0</v>
      </c>
      <c r="H1501" s="92">
        <v>0</v>
      </c>
      <c r="I1501" s="91"/>
      <c r="J1501" s="92">
        <v>18</v>
      </c>
      <c r="K1501" s="366">
        <v>0</v>
      </c>
      <c r="L1501" s="92">
        <v>0</v>
      </c>
      <c r="M1501" s="92">
        <v>0</v>
      </c>
      <c r="N1501" s="91"/>
      <c r="O1501" s="92">
        <v>21</v>
      </c>
      <c r="P1501" s="92">
        <v>0</v>
      </c>
      <c r="Q1501" s="91"/>
      <c r="R1501" s="92">
        <v>48</v>
      </c>
      <c r="S1501" s="92">
        <v>4</v>
      </c>
      <c r="T1501" s="91">
        <v>0</v>
      </c>
      <c r="U1501" s="92">
        <v>115</v>
      </c>
      <c r="V1501" s="92">
        <v>4</v>
      </c>
    </row>
    <row r="1502" spans="1:22">
      <c r="A1502" s="93" t="s">
        <v>1214</v>
      </c>
      <c r="B1502" s="17" t="str">
        <f>VLOOKUP(A1502,'Planning Periods'!$E$2:$N$540,10,FALSE)</f>
        <v>12/31/2015 - 12/31/2023</v>
      </c>
      <c r="C1502" s="92">
        <v>2017</v>
      </c>
      <c r="D1502" s="92" t="str">
        <f t="shared" si="22"/>
        <v>Pacific Grove 2017</v>
      </c>
      <c r="E1502" s="92">
        <v>28</v>
      </c>
      <c r="F1502" s="366">
        <v>0</v>
      </c>
      <c r="G1502" s="92">
        <v>0</v>
      </c>
      <c r="H1502" s="92">
        <v>0</v>
      </c>
      <c r="I1502" s="91"/>
      <c r="J1502" s="92">
        <v>18</v>
      </c>
      <c r="K1502" s="366">
        <v>0</v>
      </c>
      <c r="L1502" s="92">
        <v>0</v>
      </c>
      <c r="M1502" s="92">
        <v>0</v>
      </c>
      <c r="N1502" s="91"/>
      <c r="O1502" s="92">
        <v>21</v>
      </c>
      <c r="P1502" s="92">
        <v>0</v>
      </c>
      <c r="Q1502" s="91"/>
      <c r="R1502" s="92">
        <v>48</v>
      </c>
      <c r="S1502" s="92">
        <v>1</v>
      </c>
      <c r="T1502" s="91">
        <v>0</v>
      </c>
      <c r="U1502" s="92">
        <v>115</v>
      </c>
      <c r="V1502" s="92">
        <v>1</v>
      </c>
    </row>
    <row r="1503" spans="1:22">
      <c r="A1503" s="93" t="s">
        <v>1215</v>
      </c>
      <c r="B1503" s="17" t="str">
        <f>VLOOKUP(A1503,'Planning Periods'!$E$2:$N$540,10,FALSE)</f>
        <v>01/31/2023 - 01/31/2031</v>
      </c>
      <c r="C1503" s="92">
        <v>2014</v>
      </c>
      <c r="D1503" s="92" t="str">
        <f t="shared" si="22"/>
        <v>Pacifica 2014</v>
      </c>
      <c r="E1503" s="92" t="s">
        <v>1308</v>
      </c>
      <c r="F1503" s="366" t="s">
        <v>1308</v>
      </c>
      <c r="G1503" s="92" t="s">
        <v>1308</v>
      </c>
      <c r="H1503" s="92" t="s">
        <v>1308</v>
      </c>
      <c r="I1503" s="91"/>
      <c r="J1503" s="92" t="s">
        <v>1308</v>
      </c>
      <c r="K1503" s="366" t="s">
        <v>1308</v>
      </c>
      <c r="L1503" s="92" t="s">
        <v>1308</v>
      </c>
      <c r="M1503" s="92" t="s">
        <v>1308</v>
      </c>
      <c r="N1503" s="91"/>
      <c r="O1503" s="92" t="s">
        <v>1308</v>
      </c>
      <c r="P1503" s="92" t="s">
        <v>1308</v>
      </c>
      <c r="Q1503" s="91"/>
      <c r="R1503" s="92" t="s">
        <v>1308</v>
      </c>
      <c r="S1503" s="92" t="s">
        <v>1308</v>
      </c>
      <c r="T1503" s="91" t="s">
        <v>1308</v>
      </c>
      <c r="U1503" s="92" t="s">
        <v>1308</v>
      </c>
      <c r="V1503" s="92" t="s">
        <v>1308</v>
      </c>
    </row>
    <row r="1504" spans="1:22">
      <c r="A1504" s="93" t="s">
        <v>1215</v>
      </c>
      <c r="B1504" s="17" t="str">
        <f>VLOOKUP(A1504,'Planning Periods'!$E$2:$N$540,10,FALSE)</f>
        <v>01/31/2023 - 01/31/2031</v>
      </c>
      <c r="C1504" s="92">
        <v>2015</v>
      </c>
      <c r="D1504" s="92" t="str">
        <f t="shared" si="22"/>
        <v>Pacifica 2015</v>
      </c>
      <c r="E1504" s="92">
        <v>121</v>
      </c>
      <c r="F1504" s="366">
        <v>0</v>
      </c>
      <c r="G1504" s="92">
        <v>0</v>
      </c>
      <c r="H1504" s="92">
        <v>0</v>
      </c>
      <c r="I1504" s="91"/>
      <c r="J1504" s="92">
        <v>68</v>
      </c>
      <c r="K1504" s="366">
        <v>0</v>
      </c>
      <c r="L1504" s="92">
        <v>0</v>
      </c>
      <c r="M1504" s="92">
        <v>0</v>
      </c>
      <c r="N1504" s="91"/>
      <c r="O1504" s="92">
        <v>70</v>
      </c>
      <c r="P1504" s="92">
        <v>1</v>
      </c>
      <c r="Q1504" s="91"/>
      <c r="R1504" s="92">
        <v>154</v>
      </c>
      <c r="S1504" s="92">
        <v>7</v>
      </c>
      <c r="T1504" s="91">
        <v>0</v>
      </c>
      <c r="U1504" s="92">
        <v>413</v>
      </c>
      <c r="V1504" s="92">
        <v>8</v>
      </c>
    </row>
    <row r="1505" spans="1:22">
      <c r="A1505" s="93" t="s">
        <v>1215</v>
      </c>
      <c r="B1505" s="17" t="str">
        <f>VLOOKUP(A1505,'Planning Periods'!$E$2:$N$540,10,FALSE)</f>
        <v>01/31/2023 - 01/31/2031</v>
      </c>
      <c r="C1505" s="92">
        <v>2016</v>
      </c>
      <c r="D1505" s="92" t="str">
        <f t="shared" si="22"/>
        <v>Pacifica 2016</v>
      </c>
      <c r="E1505" s="92">
        <v>121</v>
      </c>
      <c r="F1505" s="366">
        <v>0</v>
      </c>
      <c r="G1505" s="92">
        <v>0</v>
      </c>
      <c r="H1505" s="92">
        <v>0</v>
      </c>
      <c r="I1505" s="91"/>
      <c r="J1505" s="92">
        <v>68</v>
      </c>
      <c r="K1505" s="366">
        <v>0</v>
      </c>
      <c r="L1505" s="92">
        <v>0</v>
      </c>
      <c r="M1505" s="92">
        <v>0</v>
      </c>
      <c r="N1505" s="91"/>
      <c r="O1505" s="92">
        <v>70</v>
      </c>
      <c r="P1505" s="92">
        <v>1</v>
      </c>
      <c r="Q1505" s="91"/>
      <c r="R1505" s="92">
        <v>154</v>
      </c>
      <c r="S1505" s="92">
        <v>12</v>
      </c>
      <c r="T1505" s="91">
        <v>0</v>
      </c>
      <c r="U1505" s="92">
        <v>413</v>
      </c>
      <c r="V1505" s="92">
        <v>13</v>
      </c>
    </row>
    <row r="1506" spans="1:22">
      <c r="A1506" s="93" t="s">
        <v>1215</v>
      </c>
      <c r="B1506" s="17" t="str">
        <f>VLOOKUP(A1506,'Planning Periods'!$E$2:$N$540,10,FALSE)</f>
        <v>01/31/2023 - 01/31/2031</v>
      </c>
      <c r="C1506" s="92">
        <v>2017</v>
      </c>
      <c r="D1506" s="92" t="str">
        <f t="shared" si="22"/>
        <v>Pacifica 2017</v>
      </c>
      <c r="E1506" s="92">
        <v>121</v>
      </c>
      <c r="F1506" s="366">
        <v>0</v>
      </c>
      <c r="G1506" s="92">
        <v>0</v>
      </c>
      <c r="H1506" s="92">
        <v>0</v>
      </c>
      <c r="I1506" s="91"/>
      <c r="J1506" s="92">
        <v>68</v>
      </c>
      <c r="K1506" s="366">
        <v>0</v>
      </c>
      <c r="L1506" s="92">
        <v>0</v>
      </c>
      <c r="M1506" s="92">
        <v>0</v>
      </c>
      <c r="N1506" s="91"/>
      <c r="O1506" s="92">
        <v>70</v>
      </c>
      <c r="P1506" s="92">
        <v>4</v>
      </c>
      <c r="Q1506" s="91"/>
      <c r="R1506" s="92">
        <v>154</v>
      </c>
      <c r="S1506" s="92">
        <v>5</v>
      </c>
      <c r="T1506" s="91">
        <v>0</v>
      </c>
      <c r="U1506" s="92">
        <v>413</v>
      </c>
      <c r="V1506" s="92">
        <v>9</v>
      </c>
    </row>
    <row r="1507" spans="1:22">
      <c r="A1507" s="93" t="s">
        <v>826</v>
      </c>
      <c r="B1507" s="17"/>
      <c r="C1507" s="92">
        <v>2013</v>
      </c>
      <c r="D1507" s="92" t="str">
        <f t="shared" si="22"/>
        <v>Palm Desert 2013</v>
      </c>
      <c r="E1507" s="92" t="s">
        <v>1308</v>
      </c>
      <c r="F1507" s="366" t="s">
        <v>1308</v>
      </c>
      <c r="G1507" s="92" t="s">
        <v>1308</v>
      </c>
      <c r="H1507" s="92" t="s">
        <v>1308</v>
      </c>
      <c r="I1507" s="91"/>
      <c r="J1507" s="92" t="s">
        <v>1308</v>
      </c>
      <c r="K1507" s="366" t="s">
        <v>1308</v>
      </c>
      <c r="L1507" s="92" t="s">
        <v>1308</v>
      </c>
      <c r="M1507" s="92" t="s">
        <v>1308</v>
      </c>
      <c r="N1507" s="91"/>
      <c r="O1507" s="92" t="s">
        <v>1308</v>
      </c>
      <c r="P1507" s="92" t="s">
        <v>1308</v>
      </c>
      <c r="Q1507" s="91"/>
      <c r="R1507" s="92" t="s">
        <v>1308</v>
      </c>
      <c r="S1507" s="92" t="s">
        <v>1308</v>
      </c>
      <c r="T1507" s="91" t="s">
        <v>1308</v>
      </c>
      <c r="U1507" s="92" t="s">
        <v>1308</v>
      </c>
      <c r="V1507" s="92" t="s">
        <v>1308</v>
      </c>
    </row>
    <row r="1508" spans="1:22">
      <c r="A1508" s="93" t="s">
        <v>826</v>
      </c>
      <c r="B1508" s="17" t="str">
        <f>VLOOKUP(A1508,'Planning Periods'!$E$2:$N$540,10,FALSE)</f>
        <v>10/15/2021 - 10/15/2029</v>
      </c>
      <c r="C1508" s="92">
        <v>2014</v>
      </c>
      <c r="D1508" s="92" t="str">
        <f t="shared" si="22"/>
        <v>Palm Desert 2014</v>
      </c>
      <c r="E1508" s="92">
        <v>1105</v>
      </c>
      <c r="F1508" s="366">
        <v>0</v>
      </c>
      <c r="G1508" s="92">
        <v>0</v>
      </c>
      <c r="H1508" s="92">
        <v>0</v>
      </c>
      <c r="I1508" s="91"/>
      <c r="J1508" s="92">
        <v>759</v>
      </c>
      <c r="K1508" s="366">
        <v>0</v>
      </c>
      <c r="L1508" s="92">
        <v>0</v>
      </c>
      <c r="M1508" s="92">
        <v>0</v>
      </c>
      <c r="N1508" s="91"/>
      <c r="O1508" s="92">
        <v>847</v>
      </c>
      <c r="P1508" s="92">
        <v>0</v>
      </c>
      <c r="Q1508" s="91"/>
      <c r="R1508" s="92">
        <v>1875</v>
      </c>
      <c r="S1508" s="92">
        <v>220</v>
      </c>
      <c r="T1508" s="91">
        <v>0</v>
      </c>
      <c r="U1508" s="92">
        <v>4586</v>
      </c>
      <c r="V1508" s="92">
        <v>220</v>
      </c>
    </row>
    <row r="1509" spans="1:22">
      <c r="A1509" s="93" t="s">
        <v>826</v>
      </c>
      <c r="B1509" s="17" t="str">
        <f>VLOOKUP(A1509,'Planning Periods'!$E$2:$N$540,10,FALSE)</f>
        <v>10/15/2021 - 10/15/2029</v>
      </c>
      <c r="C1509" s="92">
        <v>2015</v>
      </c>
      <c r="D1509" s="92" t="str">
        <f t="shared" si="22"/>
        <v>Palm Desert 2015</v>
      </c>
      <c r="E1509" s="92">
        <v>1105</v>
      </c>
      <c r="F1509" s="366">
        <v>38</v>
      </c>
      <c r="G1509" s="92">
        <v>38</v>
      </c>
      <c r="H1509" s="92">
        <v>0</v>
      </c>
      <c r="I1509" s="91"/>
      <c r="J1509" s="92">
        <v>759</v>
      </c>
      <c r="K1509" s="366">
        <v>36</v>
      </c>
      <c r="L1509" s="92">
        <v>36</v>
      </c>
      <c r="M1509" s="92">
        <v>0</v>
      </c>
      <c r="N1509" s="91"/>
      <c r="O1509" s="92">
        <v>847</v>
      </c>
      <c r="P1509" s="92">
        <v>0</v>
      </c>
      <c r="Q1509" s="91"/>
      <c r="R1509" s="92">
        <v>1875</v>
      </c>
      <c r="S1509" s="92">
        <v>0</v>
      </c>
      <c r="T1509" s="91">
        <v>0</v>
      </c>
      <c r="U1509" s="92">
        <v>4586</v>
      </c>
      <c r="V1509" s="92">
        <v>74</v>
      </c>
    </row>
    <row r="1510" spans="1:22">
      <c r="A1510" s="93" t="s">
        <v>826</v>
      </c>
      <c r="B1510" s="17" t="str">
        <f>VLOOKUP(A1510,'Planning Periods'!$E$2:$N$540,10,FALSE)</f>
        <v>10/15/2021 - 10/15/2029</v>
      </c>
      <c r="C1510" s="92">
        <v>2016</v>
      </c>
      <c r="D1510" s="92" t="str">
        <f t="shared" si="22"/>
        <v>Palm Desert 2016</v>
      </c>
      <c r="E1510" s="92">
        <v>1105</v>
      </c>
      <c r="F1510" s="366">
        <v>0</v>
      </c>
      <c r="G1510" s="92">
        <v>0</v>
      </c>
      <c r="H1510" s="92">
        <v>0</v>
      </c>
      <c r="I1510" s="91"/>
      <c r="J1510" s="92">
        <v>759</v>
      </c>
      <c r="K1510" s="366">
        <v>0</v>
      </c>
      <c r="L1510" s="92">
        <v>0</v>
      </c>
      <c r="M1510" s="92">
        <v>0</v>
      </c>
      <c r="N1510" s="91"/>
      <c r="O1510" s="92">
        <v>847</v>
      </c>
      <c r="P1510" s="92">
        <v>0</v>
      </c>
      <c r="Q1510" s="91"/>
      <c r="R1510" s="92">
        <v>1875</v>
      </c>
      <c r="S1510" s="92">
        <v>80</v>
      </c>
      <c r="T1510" s="91">
        <v>0</v>
      </c>
      <c r="U1510" s="92">
        <v>4586</v>
      </c>
      <c r="V1510" s="92">
        <v>80</v>
      </c>
    </row>
    <row r="1511" spans="1:22">
      <c r="A1511" s="93" t="s">
        <v>826</v>
      </c>
      <c r="B1511" s="17" t="str">
        <f>VLOOKUP(A1511,'Planning Periods'!$E$2:$N$540,10,FALSE)</f>
        <v>10/15/2021 - 10/15/2029</v>
      </c>
      <c r="C1511" s="92">
        <v>2017</v>
      </c>
      <c r="D1511" s="92" t="str">
        <f t="shared" si="22"/>
        <v>Palm Desert 2017</v>
      </c>
      <c r="E1511" s="92">
        <v>1105</v>
      </c>
      <c r="F1511" s="366">
        <v>0</v>
      </c>
      <c r="G1511" s="92">
        <v>0</v>
      </c>
      <c r="H1511" s="92">
        <v>0</v>
      </c>
      <c r="I1511" s="91"/>
      <c r="J1511" s="92">
        <v>759</v>
      </c>
      <c r="K1511" s="366">
        <v>0</v>
      </c>
      <c r="L1511" s="92">
        <v>0</v>
      </c>
      <c r="M1511" s="92">
        <v>0</v>
      </c>
      <c r="N1511" s="91"/>
      <c r="O1511" s="92">
        <v>847</v>
      </c>
      <c r="P1511" s="92">
        <v>0</v>
      </c>
      <c r="Q1511" s="91"/>
      <c r="R1511" s="92">
        <v>1875</v>
      </c>
      <c r="S1511" s="92">
        <v>95</v>
      </c>
      <c r="T1511" s="91">
        <v>0</v>
      </c>
      <c r="U1511" s="92">
        <v>4586</v>
      </c>
      <c r="V1511" s="92">
        <v>95</v>
      </c>
    </row>
    <row r="1512" spans="1:22">
      <c r="A1512" s="93" t="s">
        <v>818</v>
      </c>
      <c r="B1512" s="17"/>
      <c r="C1512" s="92">
        <v>2013</v>
      </c>
      <c r="D1512" s="92" t="str">
        <f t="shared" si="22"/>
        <v>Palm Springs 2013</v>
      </c>
      <c r="E1512" s="92" t="s">
        <v>1308</v>
      </c>
      <c r="F1512" s="366" t="s">
        <v>1308</v>
      </c>
      <c r="G1512" s="92" t="s">
        <v>1308</v>
      </c>
      <c r="H1512" s="92" t="s">
        <v>1308</v>
      </c>
      <c r="I1512" s="91"/>
      <c r="J1512" s="92" t="s">
        <v>1308</v>
      </c>
      <c r="K1512" s="366" t="s">
        <v>1308</v>
      </c>
      <c r="L1512" s="92" t="s">
        <v>1308</v>
      </c>
      <c r="M1512" s="92" t="s">
        <v>1308</v>
      </c>
      <c r="N1512" s="91"/>
      <c r="O1512" s="92" t="s">
        <v>1308</v>
      </c>
      <c r="P1512" s="92" t="s">
        <v>1308</v>
      </c>
      <c r="Q1512" s="91"/>
      <c r="R1512" s="92" t="s">
        <v>1308</v>
      </c>
      <c r="S1512" s="92" t="s">
        <v>1308</v>
      </c>
      <c r="T1512" s="91" t="s">
        <v>1308</v>
      </c>
      <c r="U1512" s="92" t="s">
        <v>1308</v>
      </c>
      <c r="V1512" s="92" t="s">
        <v>1308</v>
      </c>
    </row>
    <row r="1513" spans="1:22">
      <c r="A1513" s="93" t="s">
        <v>818</v>
      </c>
      <c r="B1513" s="17" t="str">
        <f>VLOOKUP(A1513,'Planning Periods'!$E$2:$N$540,10,FALSE)</f>
        <v>10/15/2021 - 10/15/2029</v>
      </c>
      <c r="C1513" s="92">
        <v>2014</v>
      </c>
      <c r="D1513" s="92" t="str">
        <f t="shared" si="22"/>
        <v>Palm Springs 2014</v>
      </c>
      <c r="E1513" s="92">
        <v>523</v>
      </c>
      <c r="F1513" s="366">
        <v>0</v>
      </c>
      <c r="G1513" s="92">
        <v>0</v>
      </c>
      <c r="H1513" s="92">
        <v>0</v>
      </c>
      <c r="I1513" s="91"/>
      <c r="J1513" s="92">
        <v>366</v>
      </c>
      <c r="K1513" s="366">
        <v>0</v>
      </c>
      <c r="L1513" s="92">
        <v>0</v>
      </c>
      <c r="M1513" s="92">
        <v>0</v>
      </c>
      <c r="N1513" s="91"/>
      <c r="O1513" s="92">
        <v>421</v>
      </c>
      <c r="P1513" s="92">
        <v>0</v>
      </c>
      <c r="Q1513" s="91"/>
      <c r="R1513" s="92">
        <v>951</v>
      </c>
      <c r="S1513" s="92">
        <v>188</v>
      </c>
      <c r="T1513" s="91">
        <v>0</v>
      </c>
      <c r="U1513" s="92">
        <v>2261</v>
      </c>
      <c r="V1513" s="92">
        <v>188</v>
      </c>
    </row>
    <row r="1514" spans="1:22">
      <c r="A1514" s="93" t="s">
        <v>818</v>
      </c>
      <c r="B1514" s="17" t="str">
        <f>VLOOKUP(A1514,'Planning Periods'!$E$2:$N$540,10,FALSE)</f>
        <v>10/15/2021 - 10/15/2029</v>
      </c>
      <c r="C1514" s="92">
        <v>2015</v>
      </c>
      <c r="D1514" s="92" t="str">
        <f t="shared" si="22"/>
        <v>Palm Springs 2015</v>
      </c>
      <c r="E1514" s="92">
        <v>523</v>
      </c>
      <c r="F1514" s="366">
        <v>0</v>
      </c>
      <c r="G1514" s="92">
        <v>0</v>
      </c>
      <c r="H1514" s="92">
        <v>0</v>
      </c>
      <c r="I1514" s="91"/>
      <c r="J1514" s="92">
        <v>366</v>
      </c>
      <c r="K1514" s="366">
        <v>0</v>
      </c>
      <c r="L1514" s="92">
        <v>0</v>
      </c>
      <c r="M1514" s="92">
        <v>0</v>
      </c>
      <c r="N1514" s="91"/>
      <c r="O1514" s="92">
        <v>421</v>
      </c>
      <c r="P1514" s="92">
        <v>0</v>
      </c>
      <c r="Q1514" s="91"/>
      <c r="R1514" s="92">
        <v>951</v>
      </c>
      <c r="S1514" s="92">
        <v>188</v>
      </c>
      <c r="T1514" s="91">
        <v>0</v>
      </c>
      <c r="U1514" s="92">
        <v>2261</v>
      </c>
      <c r="V1514" s="92">
        <v>188</v>
      </c>
    </row>
    <row r="1515" spans="1:22">
      <c r="A1515" s="93" t="s">
        <v>818</v>
      </c>
      <c r="B1515" s="17" t="str">
        <f>VLOOKUP(A1515,'Planning Periods'!$E$2:$N$540,10,FALSE)</f>
        <v>10/15/2021 - 10/15/2029</v>
      </c>
      <c r="C1515" s="92">
        <v>2016</v>
      </c>
      <c r="D1515" s="92" t="str">
        <f t="shared" si="22"/>
        <v>Palm Springs 2016</v>
      </c>
      <c r="E1515" s="92">
        <v>523</v>
      </c>
      <c r="F1515" s="366">
        <v>0</v>
      </c>
      <c r="G1515" s="92">
        <v>0</v>
      </c>
      <c r="H1515" s="92">
        <v>0</v>
      </c>
      <c r="I1515" s="91"/>
      <c r="J1515" s="92">
        <v>366</v>
      </c>
      <c r="K1515" s="366">
        <v>0</v>
      </c>
      <c r="L1515" s="92">
        <v>0</v>
      </c>
      <c r="M1515" s="92">
        <v>0</v>
      </c>
      <c r="N1515" s="91"/>
      <c r="O1515" s="92">
        <v>421</v>
      </c>
      <c r="P1515" s="92">
        <v>0</v>
      </c>
      <c r="Q1515" s="91"/>
      <c r="R1515" s="92">
        <v>951</v>
      </c>
      <c r="S1515" s="92">
        <v>0</v>
      </c>
      <c r="T1515" s="91">
        <v>0</v>
      </c>
      <c r="U1515" s="92">
        <v>2261</v>
      </c>
      <c r="V1515" s="92">
        <v>0</v>
      </c>
    </row>
    <row r="1516" spans="1:22">
      <c r="A1516" s="93" t="s">
        <v>818</v>
      </c>
      <c r="B1516" s="17" t="str">
        <f>VLOOKUP(A1516,'Planning Periods'!$E$2:$N$540,10,FALSE)</f>
        <v>10/15/2021 - 10/15/2029</v>
      </c>
      <c r="C1516" s="92">
        <v>2017</v>
      </c>
      <c r="D1516" s="92" t="str">
        <f t="shared" si="22"/>
        <v>Palm Springs 2017</v>
      </c>
      <c r="E1516" s="92">
        <v>523</v>
      </c>
      <c r="F1516" s="366">
        <v>0</v>
      </c>
      <c r="G1516" s="92">
        <v>0</v>
      </c>
      <c r="H1516" s="92">
        <v>0</v>
      </c>
      <c r="I1516" s="91"/>
      <c r="J1516" s="92">
        <v>366</v>
      </c>
      <c r="K1516" s="366">
        <v>0</v>
      </c>
      <c r="L1516" s="92">
        <v>0</v>
      </c>
      <c r="M1516" s="92">
        <v>0</v>
      </c>
      <c r="N1516" s="91"/>
      <c r="O1516" s="92">
        <v>421</v>
      </c>
      <c r="P1516" s="92">
        <v>0</v>
      </c>
      <c r="Q1516" s="91"/>
      <c r="R1516" s="92">
        <v>951</v>
      </c>
      <c r="S1516" s="92">
        <v>394</v>
      </c>
      <c r="T1516" s="91">
        <v>0</v>
      </c>
      <c r="U1516" s="92">
        <v>2261</v>
      </c>
      <c r="V1516" s="92">
        <v>394</v>
      </c>
    </row>
    <row r="1517" spans="1:22">
      <c r="A1517" s="93" t="s">
        <v>821</v>
      </c>
      <c r="B1517" s="17"/>
      <c r="C1517" s="92">
        <v>2013</v>
      </c>
      <c r="D1517" s="92" t="str">
        <f t="shared" si="22"/>
        <v>Palmdale 2013</v>
      </c>
      <c r="E1517" s="92" t="s">
        <v>1308</v>
      </c>
      <c r="F1517" s="366" t="s">
        <v>1308</v>
      </c>
      <c r="G1517" s="92" t="s">
        <v>1308</v>
      </c>
      <c r="H1517" s="92" t="s">
        <v>1308</v>
      </c>
      <c r="I1517" s="91"/>
      <c r="J1517" s="92" t="s">
        <v>1308</v>
      </c>
      <c r="K1517" s="366" t="s">
        <v>1308</v>
      </c>
      <c r="L1517" s="92" t="s">
        <v>1308</v>
      </c>
      <c r="M1517" s="92" t="s">
        <v>1308</v>
      </c>
      <c r="N1517" s="91"/>
      <c r="O1517" s="92" t="s">
        <v>1308</v>
      </c>
      <c r="P1517" s="92" t="s">
        <v>1308</v>
      </c>
      <c r="Q1517" s="91"/>
      <c r="R1517" s="92" t="s">
        <v>1308</v>
      </c>
      <c r="S1517" s="92" t="s">
        <v>1308</v>
      </c>
      <c r="T1517" s="91" t="s">
        <v>1308</v>
      </c>
      <c r="U1517" s="92" t="s">
        <v>1308</v>
      </c>
      <c r="V1517" s="92" t="s">
        <v>1308</v>
      </c>
    </row>
    <row r="1518" spans="1:22">
      <c r="A1518" s="93" t="s">
        <v>821</v>
      </c>
      <c r="B1518" s="17" t="str">
        <f>VLOOKUP(A1518,'Planning Periods'!$E$2:$N$540,10,FALSE)</f>
        <v>10/15/2021 - 10/15/2029</v>
      </c>
      <c r="C1518" s="92">
        <v>2014</v>
      </c>
      <c r="D1518" s="92" t="str">
        <f t="shared" si="22"/>
        <v>Palmdale 2014</v>
      </c>
      <c r="E1518" s="92">
        <v>1395</v>
      </c>
      <c r="F1518" s="366">
        <v>0</v>
      </c>
      <c r="G1518" s="92">
        <v>0</v>
      </c>
      <c r="H1518" s="92">
        <v>0</v>
      </c>
      <c r="I1518" s="91"/>
      <c r="J1518" s="92">
        <v>827</v>
      </c>
      <c r="K1518" s="366">
        <v>0</v>
      </c>
      <c r="L1518" s="92">
        <v>0</v>
      </c>
      <c r="M1518" s="92">
        <v>0</v>
      </c>
      <c r="N1518" s="91"/>
      <c r="O1518" s="92">
        <v>898</v>
      </c>
      <c r="P1518" s="92">
        <v>0</v>
      </c>
      <c r="Q1518" s="91"/>
      <c r="R1518" s="92">
        <v>2332</v>
      </c>
      <c r="S1518" s="92">
        <v>42</v>
      </c>
      <c r="T1518" s="91">
        <v>0</v>
      </c>
      <c r="U1518" s="92">
        <v>5452</v>
      </c>
      <c r="V1518" s="92">
        <v>42</v>
      </c>
    </row>
    <row r="1519" spans="1:22">
      <c r="A1519" s="93" t="s">
        <v>821</v>
      </c>
      <c r="B1519" s="17" t="str">
        <f>VLOOKUP(A1519,'Planning Periods'!$E$2:$N$540,10,FALSE)</f>
        <v>10/15/2021 - 10/15/2029</v>
      </c>
      <c r="C1519" s="92">
        <v>2015</v>
      </c>
      <c r="D1519" s="92" t="str">
        <f t="shared" si="22"/>
        <v>Palmdale 2015</v>
      </c>
      <c r="E1519" s="92">
        <v>1395</v>
      </c>
      <c r="F1519" s="366">
        <v>0</v>
      </c>
      <c r="G1519" s="92">
        <v>0</v>
      </c>
      <c r="H1519" s="92">
        <v>0</v>
      </c>
      <c r="I1519" s="91"/>
      <c r="J1519" s="92">
        <v>827</v>
      </c>
      <c r="K1519" s="366">
        <v>0</v>
      </c>
      <c r="L1519" s="92">
        <v>0</v>
      </c>
      <c r="M1519" s="92">
        <v>0</v>
      </c>
      <c r="N1519" s="91"/>
      <c r="O1519" s="92">
        <v>898</v>
      </c>
      <c r="P1519" s="92">
        <v>0</v>
      </c>
      <c r="Q1519" s="91"/>
      <c r="R1519" s="92">
        <v>2332</v>
      </c>
      <c r="S1519" s="92">
        <v>95</v>
      </c>
      <c r="T1519" s="91">
        <v>0</v>
      </c>
      <c r="U1519" s="92">
        <v>5452</v>
      </c>
      <c r="V1519" s="92">
        <v>95</v>
      </c>
    </row>
    <row r="1520" spans="1:22">
      <c r="A1520" s="93" t="s">
        <v>821</v>
      </c>
      <c r="B1520" s="17" t="str">
        <f>VLOOKUP(A1520,'Planning Periods'!$E$2:$N$540,10,FALSE)</f>
        <v>10/15/2021 - 10/15/2029</v>
      </c>
      <c r="C1520" s="92">
        <v>2016</v>
      </c>
      <c r="D1520" s="92" t="str">
        <f t="shared" si="22"/>
        <v>Palmdale 2016</v>
      </c>
      <c r="E1520" s="92" t="s">
        <v>1308</v>
      </c>
      <c r="F1520" s="366" t="s">
        <v>1308</v>
      </c>
      <c r="G1520" s="92" t="s">
        <v>1308</v>
      </c>
      <c r="H1520" s="92" t="s">
        <v>1308</v>
      </c>
      <c r="I1520" s="91"/>
      <c r="J1520" s="92" t="s">
        <v>1308</v>
      </c>
      <c r="K1520" s="366" t="s">
        <v>1308</v>
      </c>
      <c r="L1520" s="92" t="s">
        <v>1308</v>
      </c>
      <c r="M1520" s="92" t="s">
        <v>1308</v>
      </c>
      <c r="N1520" s="91"/>
      <c r="O1520" s="92" t="s">
        <v>1308</v>
      </c>
      <c r="P1520" s="92" t="s">
        <v>1308</v>
      </c>
      <c r="Q1520" s="91"/>
      <c r="R1520" s="92" t="s">
        <v>1308</v>
      </c>
      <c r="S1520" s="92" t="s">
        <v>1308</v>
      </c>
      <c r="T1520" s="91" t="s">
        <v>1308</v>
      </c>
      <c r="U1520" s="92" t="s">
        <v>1308</v>
      </c>
      <c r="V1520" s="92" t="s">
        <v>1308</v>
      </c>
    </row>
    <row r="1521" spans="1:22">
      <c r="A1521" s="93" t="s">
        <v>821</v>
      </c>
      <c r="B1521" s="17" t="str">
        <f>VLOOKUP(A1521,'Planning Periods'!$E$2:$N$540,10,FALSE)</f>
        <v>10/15/2021 - 10/15/2029</v>
      </c>
      <c r="C1521" s="92">
        <v>2017</v>
      </c>
      <c r="D1521" s="92" t="str">
        <f t="shared" si="22"/>
        <v>Palmdale 2017</v>
      </c>
      <c r="E1521" s="92">
        <v>1395</v>
      </c>
      <c r="F1521" s="366">
        <v>91</v>
      </c>
      <c r="G1521" s="92">
        <v>91</v>
      </c>
      <c r="H1521" s="92">
        <v>0</v>
      </c>
      <c r="I1521" s="91"/>
      <c r="J1521" s="92">
        <v>827</v>
      </c>
      <c r="K1521" s="366">
        <v>70</v>
      </c>
      <c r="L1521" s="92">
        <v>70</v>
      </c>
      <c r="M1521" s="92">
        <v>0</v>
      </c>
      <c r="N1521" s="91"/>
      <c r="O1521" s="92">
        <v>898</v>
      </c>
      <c r="P1521" s="92">
        <v>86</v>
      </c>
      <c r="Q1521" s="91"/>
      <c r="R1521" s="92">
        <v>2332</v>
      </c>
      <c r="S1521" s="92">
        <v>0</v>
      </c>
      <c r="T1521" s="91">
        <v>0</v>
      </c>
      <c r="U1521" s="92">
        <v>5452</v>
      </c>
      <c r="V1521" s="92">
        <v>247</v>
      </c>
    </row>
    <row r="1522" spans="1:22">
      <c r="A1522" s="93" t="s">
        <v>1211</v>
      </c>
      <c r="B1522" s="17" t="str">
        <f>VLOOKUP(A1522,'Planning Periods'!$E$2:$N$540,10,FALSE)</f>
        <v>01/31/2023 - 01/31/2031</v>
      </c>
      <c r="C1522" s="92">
        <v>2014</v>
      </c>
      <c r="D1522" s="92" t="str">
        <f t="shared" si="22"/>
        <v>Palo Alto 2014</v>
      </c>
      <c r="E1522" s="92" t="s">
        <v>1308</v>
      </c>
      <c r="F1522" s="366" t="s">
        <v>1308</v>
      </c>
      <c r="G1522" s="92" t="s">
        <v>1308</v>
      </c>
      <c r="H1522" s="92" t="s">
        <v>1308</v>
      </c>
      <c r="I1522" s="91"/>
      <c r="J1522" s="92" t="s">
        <v>1308</v>
      </c>
      <c r="K1522" s="366" t="s">
        <v>1308</v>
      </c>
      <c r="L1522" s="92" t="s">
        <v>1308</v>
      </c>
      <c r="M1522" s="92" t="s">
        <v>1308</v>
      </c>
      <c r="N1522" s="91"/>
      <c r="O1522" s="92" t="s">
        <v>1308</v>
      </c>
      <c r="P1522" s="92" t="s">
        <v>1308</v>
      </c>
      <c r="Q1522" s="91"/>
      <c r="R1522" s="92" t="s">
        <v>1308</v>
      </c>
      <c r="S1522" s="92" t="s">
        <v>1308</v>
      </c>
      <c r="T1522" s="91" t="s">
        <v>1308</v>
      </c>
      <c r="U1522" s="92" t="s">
        <v>1308</v>
      </c>
      <c r="V1522" s="92" t="s">
        <v>1308</v>
      </c>
    </row>
    <row r="1523" spans="1:22">
      <c r="A1523" s="93" t="s">
        <v>1211</v>
      </c>
      <c r="B1523" s="17" t="str">
        <f>VLOOKUP(A1523,'Planning Periods'!$E$2:$N$540,10,FALSE)</f>
        <v>01/31/2023 - 01/31/2031</v>
      </c>
      <c r="C1523" s="92">
        <v>2015</v>
      </c>
      <c r="D1523" s="92" t="str">
        <f t="shared" si="22"/>
        <v>Palo Alto 2015</v>
      </c>
      <c r="E1523" s="92">
        <v>691</v>
      </c>
      <c r="F1523" s="366">
        <v>43</v>
      </c>
      <c r="G1523" s="92">
        <v>43</v>
      </c>
      <c r="H1523" s="92">
        <v>0</v>
      </c>
      <c r="I1523" s="91"/>
      <c r="J1523" s="92">
        <v>432</v>
      </c>
      <c r="K1523" s="366">
        <v>58</v>
      </c>
      <c r="L1523" s="92">
        <v>58</v>
      </c>
      <c r="M1523" s="92">
        <v>0</v>
      </c>
      <c r="N1523" s="91"/>
      <c r="O1523" s="92">
        <v>278</v>
      </c>
      <c r="P1523" s="92">
        <v>11</v>
      </c>
      <c r="Q1523" s="91"/>
      <c r="R1523" s="92">
        <v>587</v>
      </c>
      <c r="S1523" s="92">
        <v>174</v>
      </c>
      <c r="T1523" s="91">
        <v>0</v>
      </c>
      <c r="U1523" s="92">
        <v>1988</v>
      </c>
      <c r="V1523" s="92">
        <v>286</v>
      </c>
    </row>
    <row r="1524" spans="1:22">
      <c r="A1524" s="93" t="s">
        <v>1211</v>
      </c>
      <c r="B1524" s="17" t="str">
        <f>VLOOKUP(A1524,'Planning Periods'!$E$2:$N$540,10,FALSE)</f>
        <v>01/31/2023 - 01/31/2031</v>
      </c>
      <c r="C1524" s="92">
        <v>2016</v>
      </c>
      <c r="D1524" s="92" t="str">
        <f t="shared" si="22"/>
        <v>Palo Alto 2016</v>
      </c>
      <c r="E1524" s="92">
        <v>691</v>
      </c>
      <c r="F1524" s="366">
        <v>0</v>
      </c>
      <c r="G1524" s="92">
        <v>0</v>
      </c>
      <c r="H1524" s="92">
        <v>0</v>
      </c>
      <c r="I1524" s="91"/>
      <c r="J1524" s="92">
        <v>432</v>
      </c>
      <c r="K1524" s="366">
        <v>0</v>
      </c>
      <c r="L1524" s="92">
        <v>0</v>
      </c>
      <c r="M1524" s="92">
        <v>0</v>
      </c>
      <c r="N1524" s="91"/>
      <c r="O1524" s="92">
        <v>278</v>
      </c>
      <c r="P1524" s="92">
        <v>3</v>
      </c>
      <c r="Q1524" s="91"/>
      <c r="R1524" s="92">
        <v>587</v>
      </c>
      <c r="S1524" s="92">
        <v>15</v>
      </c>
      <c r="T1524" s="91">
        <v>0</v>
      </c>
      <c r="U1524" s="92">
        <v>1988</v>
      </c>
      <c r="V1524" s="92">
        <v>18</v>
      </c>
    </row>
    <row r="1525" spans="1:22">
      <c r="A1525" s="93" t="s">
        <v>1211</v>
      </c>
      <c r="B1525" s="17" t="str">
        <f>VLOOKUP(A1525,'Planning Periods'!$E$2:$N$540,10,FALSE)</f>
        <v>01/31/2023 - 01/31/2031</v>
      </c>
      <c r="C1525" s="92">
        <v>2017</v>
      </c>
      <c r="D1525" s="92" t="str">
        <f t="shared" si="22"/>
        <v>Palo Alto 2017</v>
      </c>
      <c r="E1525" s="92">
        <v>691</v>
      </c>
      <c r="F1525" s="366">
        <v>0</v>
      </c>
      <c r="G1525" s="92">
        <v>0</v>
      </c>
      <c r="H1525" s="92">
        <v>0</v>
      </c>
      <c r="I1525" s="91"/>
      <c r="J1525" s="92">
        <v>432</v>
      </c>
      <c r="K1525" s="366">
        <v>0</v>
      </c>
      <c r="L1525" s="92">
        <v>0</v>
      </c>
      <c r="M1525" s="92">
        <v>0</v>
      </c>
      <c r="N1525" s="91"/>
      <c r="O1525" s="92">
        <v>278</v>
      </c>
      <c r="P1525" s="92">
        <v>28</v>
      </c>
      <c r="Q1525" s="91"/>
      <c r="R1525" s="92">
        <v>587</v>
      </c>
      <c r="S1525" s="92">
        <v>61</v>
      </c>
      <c r="T1525" s="91">
        <v>0</v>
      </c>
      <c r="U1525" s="92">
        <v>1988</v>
      </c>
      <c r="V1525" s="92">
        <v>89</v>
      </c>
    </row>
    <row r="1526" spans="1:22">
      <c r="A1526" t="s">
        <v>1212</v>
      </c>
      <c r="B1526" s="17"/>
      <c r="C1526" s="92">
        <v>2013</v>
      </c>
      <c r="D1526" s="92" t="str">
        <f t="shared" si="22"/>
        <v>Palos Verdes Estates 2013</v>
      </c>
      <c r="E1526" s="92" t="s">
        <v>1308</v>
      </c>
      <c r="F1526" s="366" t="s">
        <v>1308</v>
      </c>
      <c r="G1526" s="92" t="s">
        <v>1308</v>
      </c>
      <c r="H1526" s="92" t="s">
        <v>1308</v>
      </c>
      <c r="I1526" s="91"/>
      <c r="J1526" s="92" t="s">
        <v>1308</v>
      </c>
      <c r="K1526" s="366" t="s">
        <v>1308</v>
      </c>
      <c r="L1526" s="92" t="s">
        <v>1308</v>
      </c>
      <c r="M1526" s="92" t="s">
        <v>1308</v>
      </c>
      <c r="N1526" s="91"/>
      <c r="O1526" s="92" t="s">
        <v>1308</v>
      </c>
      <c r="P1526" s="92" t="s">
        <v>1308</v>
      </c>
      <c r="Q1526" s="91"/>
      <c r="R1526" s="92" t="s">
        <v>1308</v>
      </c>
      <c r="S1526" s="92" t="s">
        <v>1308</v>
      </c>
      <c r="T1526" s="91" t="s">
        <v>1308</v>
      </c>
      <c r="U1526" s="92" t="s">
        <v>1308</v>
      </c>
      <c r="V1526" s="92" t="s">
        <v>1308</v>
      </c>
    </row>
    <row r="1527" spans="1:22">
      <c r="A1527" t="s">
        <v>1212</v>
      </c>
      <c r="B1527" s="17" t="str">
        <f>VLOOKUP(A1527,'Planning Periods'!$E$2:$N$540,10,FALSE)</f>
        <v>10/15/2021 - 10/15/2029</v>
      </c>
      <c r="C1527" s="92">
        <v>2014</v>
      </c>
      <c r="D1527" s="92" t="str">
        <f t="shared" si="22"/>
        <v>Palos Verdes Estates 2014</v>
      </c>
      <c r="E1527" s="366" t="s">
        <v>1308</v>
      </c>
      <c r="F1527" s="366" t="s">
        <v>1308</v>
      </c>
      <c r="G1527" s="366" t="s">
        <v>1308</v>
      </c>
      <c r="H1527" s="366" t="s">
        <v>1308</v>
      </c>
      <c r="I1527" s="366">
        <v>0</v>
      </c>
      <c r="J1527" s="366" t="s">
        <v>1308</v>
      </c>
      <c r="K1527" s="366" t="s">
        <v>1308</v>
      </c>
      <c r="L1527" s="366" t="s">
        <v>1308</v>
      </c>
      <c r="M1527" s="366" t="s">
        <v>1308</v>
      </c>
      <c r="N1527" s="366">
        <v>0</v>
      </c>
      <c r="O1527" s="366" t="s">
        <v>1308</v>
      </c>
      <c r="P1527" s="366" t="s">
        <v>1308</v>
      </c>
      <c r="Q1527" s="366"/>
      <c r="R1527" s="366" t="s">
        <v>1308</v>
      </c>
      <c r="S1527" s="366" t="s">
        <v>1308</v>
      </c>
      <c r="T1527" s="366" t="s">
        <v>1308</v>
      </c>
      <c r="U1527" s="366" t="s">
        <v>1308</v>
      </c>
      <c r="V1527" s="366" t="s">
        <v>1308</v>
      </c>
    </row>
    <row r="1528" spans="1:22">
      <c r="A1528" t="s">
        <v>1212</v>
      </c>
      <c r="B1528" s="17" t="str">
        <f>VLOOKUP(A1528,'Planning Periods'!$E$2:$N$540,10,FALSE)</f>
        <v>10/15/2021 - 10/15/2029</v>
      </c>
      <c r="C1528" s="92">
        <v>2015</v>
      </c>
      <c r="D1528" s="92" t="str">
        <f t="shared" si="22"/>
        <v>Palos Verdes Estates 2015</v>
      </c>
      <c r="E1528" t="s">
        <v>1308</v>
      </c>
      <c r="F1528" t="s">
        <v>1308</v>
      </c>
      <c r="G1528" t="s">
        <v>1308</v>
      </c>
      <c r="H1528" t="s">
        <v>1308</v>
      </c>
      <c r="J1528" t="s">
        <v>1308</v>
      </c>
      <c r="K1528" t="s">
        <v>1308</v>
      </c>
      <c r="L1528" t="s">
        <v>1308</v>
      </c>
      <c r="M1528" t="s">
        <v>1308</v>
      </c>
      <c r="O1528" t="s">
        <v>1308</v>
      </c>
      <c r="P1528" t="s">
        <v>1308</v>
      </c>
      <c r="R1528" t="s">
        <v>1308</v>
      </c>
      <c r="S1528" t="s">
        <v>1308</v>
      </c>
      <c r="T1528" t="s">
        <v>1308</v>
      </c>
      <c r="U1528" t="s">
        <v>1308</v>
      </c>
      <c r="V1528" t="s">
        <v>1308</v>
      </c>
    </row>
    <row r="1529" spans="1:22">
      <c r="A1529" t="s">
        <v>1212</v>
      </c>
      <c r="B1529" s="17" t="str">
        <f>VLOOKUP(A1529,'Planning Periods'!$E$2:$N$540,10,FALSE)</f>
        <v>10/15/2021 - 10/15/2029</v>
      </c>
      <c r="C1529" s="92">
        <v>2016</v>
      </c>
      <c r="D1529" s="92" t="str">
        <f t="shared" si="22"/>
        <v>Palos Verdes Estates 2016</v>
      </c>
      <c r="E1529" t="s">
        <v>1308</v>
      </c>
      <c r="F1529" t="s">
        <v>1308</v>
      </c>
      <c r="G1529" t="s">
        <v>1308</v>
      </c>
      <c r="H1529" t="s">
        <v>1308</v>
      </c>
      <c r="J1529" t="s">
        <v>1308</v>
      </c>
      <c r="K1529" t="s">
        <v>1308</v>
      </c>
      <c r="L1529" t="s">
        <v>1308</v>
      </c>
      <c r="M1529" t="s">
        <v>1308</v>
      </c>
      <c r="O1529" t="s">
        <v>1308</v>
      </c>
      <c r="P1529" t="s">
        <v>1308</v>
      </c>
      <c r="R1529" t="s">
        <v>1308</v>
      </c>
      <c r="S1529" t="s">
        <v>1308</v>
      </c>
      <c r="T1529" t="s">
        <v>1308</v>
      </c>
      <c r="U1529" t="s">
        <v>1308</v>
      </c>
      <c r="V1529" t="s">
        <v>1308</v>
      </c>
    </row>
    <row r="1530" spans="1:22">
      <c r="A1530" t="s">
        <v>1212</v>
      </c>
      <c r="B1530" s="17" t="str">
        <f>VLOOKUP(A1530,'Planning Periods'!$E$2:$N$540,10,FALSE)</f>
        <v>10/15/2021 - 10/15/2029</v>
      </c>
      <c r="C1530" s="92">
        <v>2017</v>
      </c>
      <c r="D1530" s="92" t="str">
        <f t="shared" si="22"/>
        <v>Palos Verdes Estates 2017</v>
      </c>
      <c r="E1530" t="s">
        <v>1308</v>
      </c>
      <c r="F1530" t="s">
        <v>1308</v>
      </c>
      <c r="G1530" t="s">
        <v>1308</v>
      </c>
      <c r="H1530" t="s">
        <v>1308</v>
      </c>
      <c r="J1530" t="s">
        <v>1308</v>
      </c>
      <c r="K1530" t="s">
        <v>1308</v>
      </c>
      <c r="L1530" t="s">
        <v>1308</v>
      </c>
      <c r="M1530" t="s">
        <v>1308</v>
      </c>
      <c r="O1530" t="s">
        <v>1308</v>
      </c>
      <c r="P1530" t="s">
        <v>1308</v>
      </c>
      <c r="R1530" t="s">
        <v>1308</v>
      </c>
      <c r="S1530" t="s">
        <v>1308</v>
      </c>
      <c r="T1530" t="s">
        <v>1308</v>
      </c>
      <c r="U1530" t="s">
        <v>1308</v>
      </c>
      <c r="V1530" t="s">
        <v>1308</v>
      </c>
    </row>
    <row r="1531" spans="1:22">
      <c r="A1531" s="93" t="s">
        <v>783</v>
      </c>
      <c r="B1531" s="17" t="str">
        <f>VLOOKUP(A1531,'Planning Periods'!$E$2:$N$540,10,FALSE)</f>
        <v>06/15/2022 - 06/15/2030</v>
      </c>
      <c r="C1531" s="92">
        <v>2014</v>
      </c>
      <c r="D1531" s="92" t="str">
        <f t="shared" si="22"/>
        <v>Paradise 2014</v>
      </c>
      <c r="E1531" s="92">
        <v>141</v>
      </c>
      <c r="F1531" s="366">
        <v>0</v>
      </c>
      <c r="G1531" s="92">
        <v>0</v>
      </c>
      <c r="H1531" s="92">
        <v>0</v>
      </c>
      <c r="I1531" s="91"/>
      <c r="J1531" s="92">
        <v>100</v>
      </c>
      <c r="K1531" s="366">
        <v>1</v>
      </c>
      <c r="L1531" s="92">
        <v>1</v>
      </c>
      <c r="M1531" s="92">
        <v>0</v>
      </c>
      <c r="N1531" s="91"/>
      <c r="O1531" s="92">
        <v>93</v>
      </c>
      <c r="P1531" s="92">
        <v>4</v>
      </c>
      <c r="Q1531" s="91"/>
      <c r="R1531" s="92">
        <v>303</v>
      </c>
      <c r="S1531" s="92">
        <v>9</v>
      </c>
      <c r="T1531" s="91">
        <v>0</v>
      </c>
      <c r="U1531" s="92">
        <v>637</v>
      </c>
      <c r="V1531" s="92">
        <v>14</v>
      </c>
    </row>
    <row r="1532" spans="1:22">
      <c r="A1532" s="93" t="s">
        <v>783</v>
      </c>
      <c r="B1532" s="17" t="str">
        <f>VLOOKUP(A1532,'Planning Periods'!$E$2:$N$540,10,FALSE)</f>
        <v>06/15/2022 - 06/15/2030</v>
      </c>
      <c r="C1532" s="92">
        <v>2015</v>
      </c>
      <c r="D1532" s="92" t="str">
        <f t="shared" si="22"/>
        <v>Paradise 2015</v>
      </c>
      <c r="E1532" s="92" t="s">
        <v>1308</v>
      </c>
      <c r="F1532" s="366" t="s">
        <v>1308</v>
      </c>
      <c r="G1532" s="92" t="s">
        <v>1308</v>
      </c>
      <c r="H1532" s="92" t="s">
        <v>1308</v>
      </c>
      <c r="I1532" s="91"/>
      <c r="J1532" s="92" t="s">
        <v>1308</v>
      </c>
      <c r="K1532" s="366" t="s">
        <v>1308</v>
      </c>
      <c r="L1532" s="92" t="s">
        <v>1308</v>
      </c>
      <c r="M1532" s="92" t="s">
        <v>1308</v>
      </c>
      <c r="N1532" s="91"/>
      <c r="O1532" s="92" t="s">
        <v>1308</v>
      </c>
      <c r="P1532" s="92" t="s">
        <v>1308</v>
      </c>
      <c r="Q1532" s="91"/>
      <c r="R1532" s="92" t="s">
        <v>1308</v>
      </c>
      <c r="S1532" s="92" t="s">
        <v>1308</v>
      </c>
      <c r="T1532" s="91" t="s">
        <v>1308</v>
      </c>
      <c r="U1532" s="92" t="s">
        <v>1308</v>
      </c>
      <c r="V1532" s="92" t="s">
        <v>1308</v>
      </c>
    </row>
    <row r="1533" spans="1:22">
      <c r="A1533" s="93" t="s">
        <v>783</v>
      </c>
      <c r="B1533" s="17" t="str">
        <f>VLOOKUP(A1533,'Planning Periods'!$E$2:$N$540,10,FALSE)</f>
        <v>06/15/2022 - 06/15/2030</v>
      </c>
      <c r="C1533" s="92">
        <v>2016</v>
      </c>
      <c r="D1533" s="92" t="str">
        <f t="shared" si="22"/>
        <v>Paradise 2016</v>
      </c>
      <c r="E1533" s="92">
        <v>141</v>
      </c>
      <c r="F1533" s="366">
        <v>0</v>
      </c>
      <c r="G1533" s="92">
        <v>0</v>
      </c>
      <c r="H1533" s="92">
        <v>0</v>
      </c>
      <c r="I1533" s="91"/>
      <c r="J1533" s="92">
        <v>100</v>
      </c>
      <c r="K1533" s="366">
        <v>7</v>
      </c>
      <c r="L1533" s="92">
        <v>7</v>
      </c>
      <c r="M1533" s="92">
        <v>0</v>
      </c>
      <c r="N1533" s="91"/>
      <c r="O1533" s="92">
        <v>93</v>
      </c>
      <c r="P1533" s="92">
        <v>3</v>
      </c>
      <c r="Q1533" s="91"/>
      <c r="R1533" s="92">
        <v>303</v>
      </c>
      <c r="S1533" s="92">
        <v>17</v>
      </c>
      <c r="T1533" s="91">
        <v>0</v>
      </c>
      <c r="U1533" s="92">
        <v>637</v>
      </c>
      <c r="V1533" s="92">
        <v>27</v>
      </c>
    </row>
    <row r="1534" spans="1:22">
      <c r="A1534" s="93" t="s">
        <v>783</v>
      </c>
      <c r="B1534" s="17" t="str">
        <f>VLOOKUP(A1534,'Planning Periods'!$E$2:$N$540,10,FALSE)</f>
        <v>06/15/2022 - 06/15/2030</v>
      </c>
      <c r="C1534" s="92">
        <v>2017</v>
      </c>
      <c r="D1534" s="92" t="str">
        <f t="shared" si="22"/>
        <v>Paradise 2017</v>
      </c>
      <c r="E1534" s="92">
        <v>141</v>
      </c>
      <c r="F1534" s="366">
        <v>0</v>
      </c>
      <c r="G1534" s="92">
        <v>0</v>
      </c>
      <c r="H1534" s="92">
        <v>0</v>
      </c>
      <c r="I1534" s="91"/>
      <c r="J1534" s="92">
        <v>100</v>
      </c>
      <c r="K1534" s="366">
        <v>2</v>
      </c>
      <c r="L1534" s="92">
        <v>2</v>
      </c>
      <c r="M1534" s="92">
        <v>0</v>
      </c>
      <c r="N1534" s="91"/>
      <c r="O1534" s="92">
        <v>93</v>
      </c>
      <c r="P1534" s="92">
        <v>1</v>
      </c>
      <c r="Q1534" s="91"/>
      <c r="R1534" s="92">
        <v>303</v>
      </c>
      <c r="S1534" s="92">
        <v>16</v>
      </c>
      <c r="T1534" s="91">
        <v>0</v>
      </c>
      <c r="U1534" s="92">
        <v>637</v>
      </c>
      <c r="V1534" s="92">
        <v>19</v>
      </c>
    </row>
    <row r="1535" spans="1:22">
      <c r="A1535" s="93" t="s">
        <v>785</v>
      </c>
      <c r="B1535" s="17"/>
      <c r="C1535" s="92">
        <v>2013</v>
      </c>
      <c r="D1535" s="92" t="str">
        <f t="shared" si="22"/>
        <v>Paramount 2013</v>
      </c>
      <c r="E1535" s="92" t="s">
        <v>1308</v>
      </c>
      <c r="F1535" s="366" t="s">
        <v>1308</v>
      </c>
      <c r="G1535" s="92" t="s">
        <v>1308</v>
      </c>
      <c r="H1535" s="92" t="s">
        <v>1308</v>
      </c>
      <c r="I1535" s="91"/>
      <c r="J1535" s="92" t="s">
        <v>1308</v>
      </c>
      <c r="K1535" s="366" t="s">
        <v>1308</v>
      </c>
      <c r="L1535" s="92" t="s">
        <v>1308</v>
      </c>
      <c r="M1535" s="92" t="s">
        <v>1308</v>
      </c>
      <c r="N1535" s="91"/>
      <c r="O1535" s="92" t="s">
        <v>1308</v>
      </c>
      <c r="P1535" s="92" t="s">
        <v>1308</v>
      </c>
      <c r="Q1535" s="91"/>
      <c r="R1535" s="92" t="s">
        <v>1308</v>
      </c>
      <c r="S1535" s="92" t="s">
        <v>1308</v>
      </c>
      <c r="T1535" s="91" t="s">
        <v>1308</v>
      </c>
      <c r="U1535" s="92" t="s">
        <v>1308</v>
      </c>
      <c r="V1535" s="92" t="s">
        <v>1308</v>
      </c>
    </row>
    <row r="1536" spans="1:22">
      <c r="A1536" s="93" t="s">
        <v>785</v>
      </c>
      <c r="B1536" s="17" t="str">
        <f>VLOOKUP(A1536,'Planning Periods'!$E$2:$N$540,10,FALSE)</f>
        <v>10/15/2021 - 10/15/2029</v>
      </c>
      <c r="C1536" s="92">
        <v>2014</v>
      </c>
      <c r="D1536" s="92" t="str">
        <f t="shared" si="22"/>
        <v>Paramount 2014</v>
      </c>
      <c r="E1536" s="92">
        <v>26</v>
      </c>
      <c r="F1536" s="366">
        <v>0</v>
      </c>
      <c r="G1536" s="92">
        <v>0</v>
      </c>
      <c r="H1536" s="92">
        <v>0</v>
      </c>
      <c r="I1536" s="91"/>
      <c r="J1536" s="92">
        <v>16</v>
      </c>
      <c r="K1536" s="366">
        <v>0</v>
      </c>
      <c r="L1536" s="92">
        <v>0</v>
      </c>
      <c r="M1536" s="92">
        <v>0</v>
      </c>
      <c r="N1536" s="91"/>
      <c r="O1536" s="92">
        <v>17</v>
      </c>
      <c r="P1536" s="92">
        <v>0</v>
      </c>
      <c r="Q1536" s="91"/>
      <c r="R1536" s="92">
        <v>46</v>
      </c>
      <c r="S1536" s="92">
        <v>5</v>
      </c>
      <c r="T1536" s="91">
        <v>0</v>
      </c>
      <c r="U1536" s="92">
        <v>105</v>
      </c>
      <c r="V1536" s="92">
        <v>5</v>
      </c>
    </row>
    <row r="1537" spans="1:22">
      <c r="A1537" s="93" t="s">
        <v>785</v>
      </c>
      <c r="B1537" s="17" t="str">
        <f>VLOOKUP(A1537,'Planning Periods'!$E$2:$N$540,10,FALSE)</f>
        <v>10/15/2021 - 10/15/2029</v>
      </c>
      <c r="C1537" s="92">
        <v>2015</v>
      </c>
      <c r="D1537" s="92" t="str">
        <f t="shared" si="22"/>
        <v>Paramount 2015</v>
      </c>
      <c r="E1537" s="92">
        <v>26</v>
      </c>
      <c r="F1537" s="366">
        <v>0</v>
      </c>
      <c r="G1537" s="92">
        <v>0</v>
      </c>
      <c r="H1537" s="92">
        <v>0</v>
      </c>
      <c r="I1537" s="91"/>
      <c r="J1537" s="92">
        <v>16</v>
      </c>
      <c r="K1537" s="366">
        <v>0</v>
      </c>
      <c r="L1537" s="92">
        <v>0</v>
      </c>
      <c r="M1537" s="92">
        <v>0</v>
      </c>
      <c r="N1537" s="91"/>
      <c r="O1537" s="92">
        <v>17</v>
      </c>
      <c r="P1537" s="92">
        <v>0</v>
      </c>
      <c r="Q1537" s="91"/>
      <c r="R1537" s="92">
        <v>46</v>
      </c>
      <c r="S1537" s="92">
        <v>4</v>
      </c>
      <c r="T1537" s="91">
        <v>0</v>
      </c>
      <c r="U1537" s="92">
        <v>105</v>
      </c>
      <c r="V1537" s="92">
        <v>4</v>
      </c>
    </row>
    <row r="1538" spans="1:22">
      <c r="A1538" s="93" t="s">
        <v>785</v>
      </c>
      <c r="B1538" s="17" t="str">
        <f>VLOOKUP(A1538,'Planning Periods'!$E$2:$N$540,10,FALSE)</f>
        <v>10/15/2021 - 10/15/2029</v>
      </c>
      <c r="C1538" s="92">
        <v>2016</v>
      </c>
      <c r="D1538" s="92" t="str">
        <f t="shared" si="22"/>
        <v>Paramount 2016</v>
      </c>
      <c r="E1538" s="92">
        <v>26</v>
      </c>
      <c r="F1538" s="366">
        <v>0</v>
      </c>
      <c r="G1538" s="92">
        <v>0</v>
      </c>
      <c r="H1538" s="92">
        <v>0</v>
      </c>
      <c r="I1538" s="91"/>
      <c r="J1538" s="92">
        <v>16</v>
      </c>
      <c r="K1538" s="366">
        <v>0</v>
      </c>
      <c r="L1538" s="92">
        <v>0</v>
      </c>
      <c r="M1538" s="92">
        <v>0</v>
      </c>
      <c r="N1538" s="91"/>
      <c r="O1538" s="92">
        <v>17</v>
      </c>
      <c r="P1538" s="92">
        <v>0</v>
      </c>
      <c r="Q1538" s="91"/>
      <c r="R1538" s="92">
        <v>46</v>
      </c>
      <c r="S1538" s="92">
        <v>1</v>
      </c>
      <c r="T1538" s="91">
        <v>0</v>
      </c>
      <c r="U1538" s="92">
        <v>105</v>
      </c>
      <c r="V1538" s="92">
        <v>1</v>
      </c>
    </row>
    <row r="1539" spans="1:22">
      <c r="A1539" s="93" t="s">
        <v>785</v>
      </c>
      <c r="B1539" s="17" t="str">
        <f>VLOOKUP(A1539,'Planning Periods'!$E$2:$N$540,10,FALSE)</f>
        <v>10/15/2021 - 10/15/2029</v>
      </c>
      <c r="C1539" s="92">
        <v>2017</v>
      </c>
      <c r="D1539" s="92" t="str">
        <f t="shared" si="22"/>
        <v>Paramount 2017</v>
      </c>
      <c r="E1539" s="92">
        <v>26</v>
      </c>
      <c r="F1539" s="366">
        <v>0</v>
      </c>
      <c r="G1539" s="92">
        <v>0</v>
      </c>
      <c r="H1539" s="92">
        <v>0</v>
      </c>
      <c r="I1539" s="91"/>
      <c r="J1539" s="92">
        <v>16</v>
      </c>
      <c r="K1539" s="366">
        <v>0</v>
      </c>
      <c r="L1539" s="92">
        <v>0</v>
      </c>
      <c r="M1539" s="92">
        <v>0</v>
      </c>
      <c r="N1539" s="91"/>
      <c r="O1539" s="92">
        <v>17</v>
      </c>
      <c r="P1539" s="92">
        <v>0</v>
      </c>
      <c r="Q1539" s="91"/>
      <c r="R1539" s="92">
        <v>46</v>
      </c>
      <c r="S1539" s="92">
        <v>1</v>
      </c>
      <c r="T1539" s="91">
        <v>0</v>
      </c>
      <c r="U1539" s="92">
        <v>105</v>
      </c>
      <c r="V1539" s="92">
        <v>1</v>
      </c>
    </row>
    <row r="1540" spans="1:22">
      <c r="A1540" s="93" t="s">
        <v>1200</v>
      </c>
      <c r="B1540" s="17" t="str">
        <f>VLOOKUP(A1540,'Planning Periods'!$E$2:$N$540,10,FALSE)</f>
        <v>12/31/2015 - 12/31/2023</v>
      </c>
      <c r="C1540" s="92">
        <v>2013</v>
      </c>
      <c r="D1540" s="92" t="str">
        <f t="shared" si="22"/>
        <v>Parlier 2013</v>
      </c>
      <c r="E1540" s="92" t="s">
        <v>1308</v>
      </c>
      <c r="F1540" s="366" t="s">
        <v>1308</v>
      </c>
      <c r="G1540" s="92" t="s">
        <v>1308</v>
      </c>
      <c r="H1540" s="92" t="s">
        <v>1308</v>
      </c>
      <c r="I1540" s="91"/>
      <c r="J1540" s="92" t="s">
        <v>1308</v>
      </c>
      <c r="K1540" s="366" t="s">
        <v>1308</v>
      </c>
      <c r="L1540" s="92" t="s">
        <v>1308</v>
      </c>
      <c r="M1540" s="92" t="s">
        <v>1308</v>
      </c>
      <c r="N1540" s="91"/>
      <c r="O1540" s="92" t="s">
        <v>1308</v>
      </c>
      <c r="P1540" s="92" t="s">
        <v>1308</v>
      </c>
      <c r="Q1540" s="91"/>
      <c r="R1540" s="92" t="s">
        <v>1308</v>
      </c>
      <c r="S1540" s="92" t="s">
        <v>1308</v>
      </c>
      <c r="T1540" s="91" t="s">
        <v>1308</v>
      </c>
      <c r="U1540" s="92" t="s">
        <v>1308</v>
      </c>
      <c r="V1540" s="92" t="s">
        <v>1308</v>
      </c>
    </row>
    <row r="1541" spans="1:22">
      <c r="A1541" s="93" t="s">
        <v>1200</v>
      </c>
      <c r="B1541" s="17" t="str">
        <f>VLOOKUP(A1541,'Planning Periods'!$E$2:$N$540,10,FALSE)</f>
        <v>12/31/2015 - 12/31/2023</v>
      </c>
      <c r="C1541" s="92">
        <v>2014</v>
      </c>
      <c r="D1541" s="92" t="str">
        <f t="shared" si="22"/>
        <v>Parlier 2014</v>
      </c>
      <c r="E1541" s="92" t="s">
        <v>1308</v>
      </c>
      <c r="F1541" s="366" t="s">
        <v>1308</v>
      </c>
      <c r="G1541" s="92" t="s">
        <v>1308</v>
      </c>
      <c r="H1541" s="92" t="s">
        <v>1308</v>
      </c>
      <c r="I1541" s="91"/>
      <c r="J1541" s="92" t="s">
        <v>1308</v>
      </c>
      <c r="K1541" s="366" t="s">
        <v>1308</v>
      </c>
      <c r="L1541" s="92" t="s">
        <v>1308</v>
      </c>
      <c r="M1541" s="92" t="s">
        <v>1308</v>
      </c>
      <c r="N1541" s="91"/>
      <c r="O1541" s="92" t="s">
        <v>1308</v>
      </c>
      <c r="P1541" s="92" t="s">
        <v>1308</v>
      </c>
      <c r="Q1541" s="91"/>
      <c r="R1541" s="92" t="s">
        <v>1308</v>
      </c>
      <c r="S1541" s="92" t="s">
        <v>1308</v>
      </c>
      <c r="T1541" s="91" t="s">
        <v>1308</v>
      </c>
      <c r="U1541" s="92" t="s">
        <v>1308</v>
      </c>
      <c r="V1541" s="92" t="s">
        <v>1308</v>
      </c>
    </row>
    <row r="1542" spans="1:22">
      <c r="A1542" s="93" t="s">
        <v>1200</v>
      </c>
      <c r="B1542" s="17" t="str">
        <f>VLOOKUP(A1542,'Planning Periods'!$E$2:$N$540,10,FALSE)</f>
        <v>12/31/2015 - 12/31/2023</v>
      </c>
      <c r="C1542" s="92">
        <v>2015</v>
      </c>
      <c r="D1542" s="92" t="str">
        <f t="shared" si="22"/>
        <v>Parlier 2015</v>
      </c>
      <c r="E1542" s="92">
        <v>110</v>
      </c>
      <c r="F1542" s="366">
        <v>53</v>
      </c>
      <c r="G1542" s="92">
        <v>43</v>
      </c>
      <c r="H1542" s="92">
        <v>10</v>
      </c>
      <c r="I1542" s="91"/>
      <c r="J1542" s="92">
        <v>82</v>
      </c>
      <c r="K1542" s="366">
        <v>2</v>
      </c>
      <c r="L1542" s="92">
        <v>0</v>
      </c>
      <c r="M1542" s="92">
        <v>2</v>
      </c>
      <c r="N1542" s="91"/>
      <c r="O1542" s="92">
        <v>77</v>
      </c>
      <c r="P1542" s="92">
        <v>0</v>
      </c>
      <c r="Q1542" s="91"/>
      <c r="R1542" s="92">
        <v>0</v>
      </c>
      <c r="S1542" s="92">
        <v>0</v>
      </c>
      <c r="T1542" s="91">
        <v>2</v>
      </c>
      <c r="U1542" s="92">
        <v>269</v>
      </c>
      <c r="V1542" s="92">
        <v>55</v>
      </c>
    </row>
    <row r="1543" spans="1:22">
      <c r="A1543" s="93" t="s">
        <v>1200</v>
      </c>
      <c r="B1543" s="17" t="str">
        <f>VLOOKUP(A1543,'Planning Periods'!$E$2:$N$540,10,FALSE)</f>
        <v>12/31/2015 - 12/31/2023</v>
      </c>
      <c r="C1543" s="92">
        <v>2016</v>
      </c>
      <c r="D1543" s="92" t="str">
        <f t="shared" si="22"/>
        <v>Parlier 2016</v>
      </c>
      <c r="E1543" s="92">
        <v>110</v>
      </c>
      <c r="F1543" s="366">
        <v>56</v>
      </c>
      <c r="G1543" s="92">
        <v>48</v>
      </c>
      <c r="H1543" s="92">
        <v>8</v>
      </c>
      <c r="I1543" s="91"/>
      <c r="J1543" s="92">
        <v>82</v>
      </c>
      <c r="K1543" s="366">
        <v>4</v>
      </c>
      <c r="L1543" s="92">
        <v>2</v>
      </c>
      <c r="M1543" s="92">
        <v>2</v>
      </c>
      <c r="N1543" s="91"/>
      <c r="O1543" s="92">
        <v>77</v>
      </c>
      <c r="P1543" s="92">
        <v>3</v>
      </c>
      <c r="Q1543" s="91"/>
      <c r="R1543" s="92">
        <v>0</v>
      </c>
      <c r="S1543" s="92">
        <v>0</v>
      </c>
      <c r="T1543" s="91">
        <v>2</v>
      </c>
      <c r="U1543" s="92">
        <v>269</v>
      </c>
      <c r="V1543" s="92">
        <v>63</v>
      </c>
    </row>
    <row r="1544" spans="1:22">
      <c r="A1544" s="93" t="s">
        <v>1200</v>
      </c>
      <c r="B1544" s="17" t="str">
        <f>VLOOKUP(A1544,'Planning Periods'!$E$2:$N$540,10,FALSE)</f>
        <v>12/31/2015 - 12/31/2023</v>
      </c>
      <c r="C1544" s="92">
        <v>2017</v>
      </c>
      <c r="D1544" s="92" t="str">
        <f t="shared" si="22"/>
        <v>Parlier 2017</v>
      </c>
      <c r="E1544" s="92">
        <v>110</v>
      </c>
      <c r="F1544" s="366">
        <v>7</v>
      </c>
      <c r="G1544" s="92">
        <v>4</v>
      </c>
      <c r="H1544" s="92">
        <v>3</v>
      </c>
      <c r="I1544" s="91"/>
      <c r="J1544" s="92">
        <v>82</v>
      </c>
      <c r="K1544" s="366">
        <v>27</v>
      </c>
      <c r="L1544" s="92">
        <v>17</v>
      </c>
      <c r="M1544" s="92">
        <v>10</v>
      </c>
      <c r="N1544" s="91"/>
      <c r="O1544" s="92">
        <v>77</v>
      </c>
      <c r="P1544" s="92">
        <v>0</v>
      </c>
      <c r="Q1544" s="91"/>
      <c r="R1544" s="92">
        <v>0</v>
      </c>
      <c r="S1544" s="92">
        <v>0</v>
      </c>
      <c r="T1544" s="91">
        <v>10</v>
      </c>
      <c r="U1544" s="92">
        <v>269</v>
      </c>
      <c r="V1544" s="92">
        <v>34</v>
      </c>
    </row>
    <row r="1545" spans="1:22">
      <c r="A1545" s="93" t="s">
        <v>777</v>
      </c>
      <c r="B1545" s="17"/>
      <c r="C1545" s="92">
        <v>2013</v>
      </c>
      <c r="D1545" s="92" t="str">
        <f t="shared" si="22"/>
        <v>Pasadena 2013</v>
      </c>
      <c r="E1545" s="92" t="s">
        <v>1308</v>
      </c>
      <c r="F1545" s="366" t="s">
        <v>1308</v>
      </c>
      <c r="G1545" s="92" t="s">
        <v>1308</v>
      </c>
      <c r="H1545" s="92" t="s">
        <v>1308</v>
      </c>
      <c r="I1545" s="91"/>
      <c r="J1545" s="92" t="s">
        <v>1308</v>
      </c>
      <c r="K1545" s="366" t="s">
        <v>1308</v>
      </c>
      <c r="L1545" s="92" t="s">
        <v>1308</v>
      </c>
      <c r="M1545" s="92" t="s">
        <v>1308</v>
      </c>
      <c r="N1545" s="91"/>
      <c r="O1545" s="92" t="s">
        <v>1308</v>
      </c>
      <c r="P1545" s="92" t="s">
        <v>1308</v>
      </c>
      <c r="Q1545" s="91"/>
      <c r="R1545" s="92" t="s">
        <v>1308</v>
      </c>
      <c r="S1545" s="92" t="s">
        <v>1308</v>
      </c>
      <c r="T1545" s="91" t="s">
        <v>1308</v>
      </c>
      <c r="U1545" s="92" t="s">
        <v>1308</v>
      </c>
      <c r="V1545" s="92" t="s">
        <v>1308</v>
      </c>
    </row>
    <row r="1546" spans="1:22">
      <c r="A1546" s="93" t="s">
        <v>777</v>
      </c>
      <c r="B1546" s="17" t="str">
        <f>VLOOKUP(A1546,'Planning Periods'!$E$2:$N$540,10,FALSE)</f>
        <v>10/15/2021 - 10/15/2029</v>
      </c>
      <c r="C1546" s="92">
        <v>2014</v>
      </c>
      <c r="D1546" s="92" t="str">
        <f t="shared" si="22"/>
        <v>Pasadena 2014</v>
      </c>
      <c r="E1546" s="92">
        <v>340</v>
      </c>
      <c r="F1546" s="366">
        <v>30</v>
      </c>
      <c r="G1546" s="92">
        <v>30</v>
      </c>
      <c r="H1546" s="92">
        <v>0</v>
      </c>
      <c r="I1546" s="91"/>
      <c r="J1546" s="92">
        <v>207</v>
      </c>
      <c r="K1546" s="366">
        <v>4</v>
      </c>
      <c r="L1546" s="92">
        <v>4</v>
      </c>
      <c r="M1546" s="92">
        <v>0</v>
      </c>
      <c r="N1546" s="91"/>
      <c r="O1546" s="92">
        <v>224</v>
      </c>
      <c r="P1546" s="92">
        <v>17</v>
      </c>
      <c r="Q1546" s="91"/>
      <c r="R1546" s="92">
        <v>561</v>
      </c>
      <c r="S1546" s="92">
        <v>487</v>
      </c>
      <c r="T1546" s="91">
        <v>0</v>
      </c>
      <c r="U1546" s="92">
        <v>1332</v>
      </c>
      <c r="V1546" s="92">
        <v>538</v>
      </c>
    </row>
    <row r="1547" spans="1:22">
      <c r="A1547" s="93" t="s">
        <v>777</v>
      </c>
      <c r="B1547" s="17" t="str">
        <f>VLOOKUP(A1547,'Planning Periods'!$E$2:$N$540,10,FALSE)</f>
        <v>10/15/2021 - 10/15/2029</v>
      </c>
      <c r="C1547" s="92">
        <v>2015</v>
      </c>
      <c r="D1547" s="92" t="str">
        <f t="shared" si="22"/>
        <v>Pasadena 2015</v>
      </c>
      <c r="E1547" s="92">
        <v>340</v>
      </c>
      <c r="F1547" s="366">
        <v>104</v>
      </c>
      <c r="G1547" s="92">
        <v>104</v>
      </c>
      <c r="H1547" s="92">
        <v>0</v>
      </c>
      <c r="I1547" s="91"/>
      <c r="J1547" s="92">
        <v>207</v>
      </c>
      <c r="K1547" s="366">
        <v>0</v>
      </c>
      <c r="L1547" s="92">
        <v>0</v>
      </c>
      <c r="M1547" s="92">
        <v>0</v>
      </c>
      <c r="N1547" s="91"/>
      <c r="O1547" s="92">
        <v>224</v>
      </c>
      <c r="P1547" s="92">
        <v>10</v>
      </c>
      <c r="Q1547" s="91"/>
      <c r="R1547" s="92">
        <v>561</v>
      </c>
      <c r="S1547" s="92">
        <v>508</v>
      </c>
      <c r="T1547" s="91">
        <v>0</v>
      </c>
      <c r="U1547" s="92">
        <v>1332</v>
      </c>
      <c r="V1547" s="92">
        <v>622</v>
      </c>
    </row>
    <row r="1548" spans="1:22">
      <c r="A1548" s="93" t="s">
        <v>777</v>
      </c>
      <c r="B1548" s="17" t="str">
        <f>VLOOKUP(A1548,'Planning Periods'!$E$2:$N$540,10,FALSE)</f>
        <v>10/15/2021 - 10/15/2029</v>
      </c>
      <c r="C1548" s="92">
        <v>2016</v>
      </c>
      <c r="D1548" s="92" t="str">
        <f t="shared" si="22"/>
        <v>Pasadena 2016</v>
      </c>
      <c r="E1548" s="92">
        <v>340</v>
      </c>
      <c r="F1548" s="366">
        <v>1</v>
      </c>
      <c r="G1548" s="92">
        <v>1</v>
      </c>
      <c r="H1548" s="92">
        <v>0</v>
      </c>
      <c r="I1548" s="91"/>
      <c r="J1548" s="92">
        <v>207</v>
      </c>
      <c r="K1548" s="366">
        <v>34</v>
      </c>
      <c r="L1548" s="92">
        <v>34</v>
      </c>
      <c r="M1548" s="92">
        <v>0</v>
      </c>
      <c r="N1548" s="91"/>
      <c r="O1548" s="92">
        <v>224</v>
      </c>
      <c r="P1548" s="92">
        <v>18</v>
      </c>
      <c r="Q1548" s="91"/>
      <c r="R1548" s="92">
        <v>561</v>
      </c>
      <c r="S1548" s="92">
        <v>357</v>
      </c>
      <c r="T1548" s="91">
        <v>0</v>
      </c>
      <c r="U1548" s="92">
        <v>1332</v>
      </c>
      <c r="V1548" s="92">
        <v>410</v>
      </c>
    </row>
    <row r="1549" spans="1:22">
      <c r="A1549" s="93" t="s">
        <v>777</v>
      </c>
      <c r="B1549" s="17" t="str">
        <f>VLOOKUP(A1549,'Planning Periods'!$E$2:$N$540,10,FALSE)</f>
        <v>10/15/2021 - 10/15/2029</v>
      </c>
      <c r="C1549" s="92">
        <v>2017</v>
      </c>
      <c r="D1549" s="92" t="str">
        <f t="shared" si="22"/>
        <v>Pasadena 2017</v>
      </c>
      <c r="E1549" s="92">
        <v>340</v>
      </c>
      <c r="F1549" s="366">
        <v>9</v>
      </c>
      <c r="G1549" s="92">
        <v>9</v>
      </c>
      <c r="H1549" s="92">
        <v>0</v>
      </c>
      <c r="I1549" s="91"/>
      <c r="J1549" s="92">
        <v>207</v>
      </c>
      <c r="K1549" s="366">
        <v>0</v>
      </c>
      <c r="L1549" s="92">
        <v>0</v>
      </c>
      <c r="M1549" s="92">
        <v>0</v>
      </c>
      <c r="N1549" s="91"/>
      <c r="O1549" s="92">
        <v>224</v>
      </c>
      <c r="P1549" s="92">
        <v>0</v>
      </c>
      <c r="Q1549" s="91"/>
      <c r="R1549" s="92">
        <v>561</v>
      </c>
      <c r="S1549" s="92">
        <v>213</v>
      </c>
      <c r="T1549" s="91">
        <v>0</v>
      </c>
      <c r="U1549" s="92">
        <v>1332</v>
      </c>
      <c r="V1549" s="92">
        <v>222</v>
      </c>
    </row>
    <row r="1550" spans="1:22">
      <c r="A1550" s="93" t="s">
        <v>780</v>
      </c>
      <c r="B1550" s="17" t="str">
        <f>VLOOKUP(A1550,'Planning Periods'!$E$2:$N$540,10,FALSE)</f>
        <v>01/01/2021 - 12/31/2028</v>
      </c>
      <c r="C1550" s="92">
        <v>2014</v>
      </c>
      <c r="D1550" s="92" t="str">
        <f t="shared" si="22"/>
        <v>Paso Robles 2014</v>
      </c>
      <c r="E1550" s="92">
        <v>123</v>
      </c>
      <c r="F1550" s="366">
        <v>56</v>
      </c>
      <c r="G1550" s="92">
        <v>56</v>
      </c>
      <c r="H1550" s="92">
        <v>0</v>
      </c>
      <c r="I1550" s="91"/>
      <c r="J1550" s="92">
        <v>77</v>
      </c>
      <c r="K1550" s="366">
        <v>24</v>
      </c>
      <c r="L1550" s="92">
        <v>24</v>
      </c>
      <c r="M1550" s="92">
        <v>0</v>
      </c>
      <c r="N1550" s="91"/>
      <c r="O1550" s="92">
        <v>87</v>
      </c>
      <c r="P1550" s="92">
        <v>2</v>
      </c>
      <c r="Q1550" s="91"/>
      <c r="R1550" s="92">
        <v>205</v>
      </c>
      <c r="S1550" s="92">
        <v>54</v>
      </c>
      <c r="T1550" s="91">
        <v>0</v>
      </c>
      <c r="U1550" s="92">
        <v>492</v>
      </c>
      <c r="V1550" s="92">
        <v>136</v>
      </c>
    </row>
    <row r="1551" spans="1:22">
      <c r="A1551" s="93" t="s">
        <v>780</v>
      </c>
      <c r="B1551" s="17" t="str">
        <f>VLOOKUP(A1551,'Planning Periods'!$E$2:$N$540,10,FALSE)</f>
        <v>01/01/2021 - 12/31/2028</v>
      </c>
      <c r="C1551" s="92">
        <v>2015</v>
      </c>
      <c r="D1551" s="92" t="str">
        <f t="shared" si="22"/>
        <v>Paso Robles 2015</v>
      </c>
      <c r="E1551" s="92">
        <v>123</v>
      </c>
      <c r="F1551" s="366">
        <v>49</v>
      </c>
      <c r="G1551" s="92">
        <v>49</v>
      </c>
      <c r="H1551" s="92">
        <v>0</v>
      </c>
      <c r="I1551" s="91"/>
      <c r="J1551" s="92">
        <v>77</v>
      </c>
      <c r="K1551" s="366">
        <v>20</v>
      </c>
      <c r="L1551" s="92">
        <v>20</v>
      </c>
      <c r="M1551" s="92">
        <v>0</v>
      </c>
      <c r="N1551" s="91"/>
      <c r="O1551" s="92">
        <v>87</v>
      </c>
      <c r="P1551" s="92">
        <v>23</v>
      </c>
      <c r="Q1551" s="91"/>
      <c r="R1551" s="92">
        <v>205</v>
      </c>
      <c r="S1551" s="92">
        <v>61</v>
      </c>
      <c r="T1551" s="91">
        <v>0</v>
      </c>
      <c r="U1551" s="92">
        <v>492</v>
      </c>
      <c r="V1551" s="92">
        <v>153</v>
      </c>
    </row>
    <row r="1552" spans="1:22">
      <c r="A1552" s="93" t="s">
        <v>780</v>
      </c>
      <c r="B1552" s="17" t="str">
        <f>VLOOKUP(A1552,'Planning Periods'!$E$2:$N$540,10,FALSE)</f>
        <v>01/01/2021 - 12/31/2028</v>
      </c>
      <c r="C1552" s="92">
        <v>2016</v>
      </c>
      <c r="D1552" s="92" t="str">
        <f t="shared" si="22"/>
        <v>Paso Robles 2016</v>
      </c>
      <c r="E1552" s="92">
        <v>123</v>
      </c>
      <c r="F1552" s="366">
        <v>0</v>
      </c>
      <c r="G1552" s="92">
        <v>0</v>
      </c>
      <c r="H1552" s="92">
        <v>0</v>
      </c>
      <c r="I1552" s="91"/>
      <c r="J1552" s="92">
        <v>77</v>
      </c>
      <c r="K1552" s="366">
        <v>0</v>
      </c>
      <c r="L1552" s="92">
        <v>0</v>
      </c>
      <c r="M1552" s="92">
        <v>0</v>
      </c>
      <c r="N1552" s="91"/>
      <c r="O1552" s="92">
        <v>87</v>
      </c>
      <c r="P1552" s="92">
        <v>21</v>
      </c>
      <c r="Q1552" s="91"/>
      <c r="R1552" s="92">
        <v>205</v>
      </c>
      <c r="S1552" s="92">
        <v>44</v>
      </c>
      <c r="T1552" s="91">
        <v>0</v>
      </c>
      <c r="U1552" s="92">
        <v>492</v>
      </c>
      <c r="V1552" s="92">
        <v>65</v>
      </c>
    </row>
    <row r="1553" spans="1:22">
      <c r="A1553" s="93" t="s">
        <v>780</v>
      </c>
      <c r="B1553" s="17" t="str">
        <f>VLOOKUP(A1553,'Planning Periods'!$E$2:$N$540,10,FALSE)</f>
        <v>01/01/2021 - 12/31/2028</v>
      </c>
      <c r="C1553" s="92">
        <v>2017</v>
      </c>
      <c r="D1553" s="92" t="str">
        <f t="shared" si="22"/>
        <v>Paso Robles 2017</v>
      </c>
      <c r="E1553" s="92">
        <v>123</v>
      </c>
      <c r="F1553" s="366">
        <v>52</v>
      </c>
      <c r="G1553" s="92">
        <v>52</v>
      </c>
      <c r="H1553" s="92">
        <v>0</v>
      </c>
      <c r="I1553" s="91"/>
      <c r="J1553" s="92">
        <v>77</v>
      </c>
      <c r="K1553" s="366">
        <v>23</v>
      </c>
      <c r="L1553" s="92">
        <v>23</v>
      </c>
      <c r="M1553" s="92">
        <v>0</v>
      </c>
      <c r="N1553" s="91"/>
      <c r="O1553" s="92">
        <v>87</v>
      </c>
      <c r="P1553" s="92">
        <v>150</v>
      </c>
      <c r="Q1553" s="91"/>
      <c r="R1553" s="92">
        <v>205</v>
      </c>
      <c r="S1553" s="92">
        <v>17</v>
      </c>
      <c r="T1553" s="91">
        <v>0</v>
      </c>
      <c r="U1553" s="92">
        <v>492</v>
      </c>
      <c r="V1553" s="92">
        <v>242</v>
      </c>
    </row>
    <row r="1554" spans="1:22">
      <c r="A1554" t="s">
        <v>1926</v>
      </c>
      <c r="B1554" s="17" t="str">
        <f>VLOOKUP(A1554,'Planning Periods'!$E$2:$N$540,10,FALSE)</f>
        <v>12/31/2015 - 12/31/2023</v>
      </c>
      <c r="C1554" s="92">
        <v>2014</v>
      </c>
      <c r="D1554" s="92" t="str">
        <f t="shared" si="22"/>
        <v>Patterson 2014</v>
      </c>
      <c r="E1554" s="366" t="s">
        <v>1308</v>
      </c>
      <c r="F1554" s="366" t="s">
        <v>1308</v>
      </c>
      <c r="G1554" s="366" t="s">
        <v>1308</v>
      </c>
      <c r="H1554" s="366" t="s">
        <v>1308</v>
      </c>
      <c r="I1554" s="366">
        <v>0</v>
      </c>
      <c r="J1554" s="366" t="s">
        <v>1308</v>
      </c>
      <c r="K1554" s="366" t="s">
        <v>1308</v>
      </c>
      <c r="L1554" s="366" t="s">
        <v>1308</v>
      </c>
      <c r="M1554" s="366" t="s">
        <v>1308</v>
      </c>
      <c r="N1554" s="366">
        <v>0</v>
      </c>
      <c r="O1554" s="366" t="s">
        <v>1308</v>
      </c>
      <c r="P1554" s="366" t="s">
        <v>1308</v>
      </c>
      <c r="Q1554" s="366"/>
      <c r="R1554" s="366" t="s">
        <v>1308</v>
      </c>
      <c r="S1554" s="366" t="s">
        <v>1308</v>
      </c>
      <c r="T1554" s="366" t="s">
        <v>1308</v>
      </c>
      <c r="U1554" s="366" t="s">
        <v>1308</v>
      </c>
      <c r="V1554" s="366" t="s">
        <v>1308</v>
      </c>
    </row>
    <row r="1555" spans="1:22">
      <c r="A1555" t="s">
        <v>1926</v>
      </c>
      <c r="B1555" s="17" t="str">
        <f>VLOOKUP(A1555,'Planning Periods'!$E$2:$N$540,10,FALSE)</f>
        <v>12/31/2015 - 12/31/2023</v>
      </c>
      <c r="C1555" s="92">
        <v>2015</v>
      </c>
      <c r="D1555" s="92" t="str">
        <f t="shared" si="22"/>
        <v>Patterson 2015</v>
      </c>
      <c r="E1555" t="s">
        <v>1308</v>
      </c>
      <c r="F1555" t="s">
        <v>1308</v>
      </c>
      <c r="G1555" t="s">
        <v>1308</v>
      </c>
      <c r="H1555" t="s">
        <v>1308</v>
      </c>
      <c r="J1555" t="s">
        <v>1308</v>
      </c>
      <c r="K1555" t="s">
        <v>1308</v>
      </c>
      <c r="L1555" t="s">
        <v>1308</v>
      </c>
      <c r="M1555" t="s">
        <v>1308</v>
      </c>
      <c r="O1555" t="s">
        <v>1308</v>
      </c>
      <c r="P1555" t="s">
        <v>1308</v>
      </c>
      <c r="R1555" t="s">
        <v>1308</v>
      </c>
      <c r="S1555" t="s">
        <v>1308</v>
      </c>
      <c r="T1555" t="s">
        <v>1308</v>
      </c>
      <c r="U1555" t="s">
        <v>1308</v>
      </c>
      <c r="V1555" t="s">
        <v>1308</v>
      </c>
    </row>
    <row r="1556" spans="1:22">
      <c r="A1556" t="s">
        <v>1926</v>
      </c>
      <c r="B1556" s="17" t="str">
        <f>VLOOKUP(A1556,'Planning Periods'!$E$2:$N$540,10,FALSE)</f>
        <v>12/31/2015 - 12/31/2023</v>
      </c>
      <c r="C1556" s="92">
        <v>2016</v>
      </c>
      <c r="D1556" s="92" t="str">
        <f t="shared" si="22"/>
        <v>Patterson 2016</v>
      </c>
      <c r="E1556" t="s">
        <v>1308</v>
      </c>
      <c r="F1556" t="s">
        <v>1308</v>
      </c>
      <c r="G1556" t="s">
        <v>1308</v>
      </c>
      <c r="H1556" t="s">
        <v>1308</v>
      </c>
      <c r="J1556" t="s">
        <v>1308</v>
      </c>
      <c r="K1556" t="s">
        <v>1308</v>
      </c>
      <c r="L1556" t="s">
        <v>1308</v>
      </c>
      <c r="M1556" t="s">
        <v>1308</v>
      </c>
      <c r="O1556" t="s">
        <v>1308</v>
      </c>
      <c r="P1556" t="s">
        <v>1308</v>
      </c>
      <c r="R1556" t="s">
        <v>1308</v>
      </c>
      <c r="S1556" t="s">
        <v>1308</v>
      </c>
      <c r="T1556" t="s">
        <v>1308</v>
      </c>
      <c r="U1556" t="s">
        <v>1308</v>
      </c>
      <c r="V1556" t="s">
        <v>1308</v>
      </c>
    </row>
    <row r="1557" spans="1:22">
      <c r="A1557" t="s">
        <v>1926</v>
      </c>
      <c r="B1557" s="17" t="str">
        <f>VLOOKUP(A1557,'Planning Periods'!$E$2:$N$540,10,FALSE)</f>
        <v>12/31/2015 - 12/31/2023</v>
      </c>
      <c r="C1557" s="92">
        <v>2017</v>
      </c>
      <c r="D1557" s="92" t="str">
        <f t="shared" si="22"/>
        <v>Patterson 2017</v>
      </c>
      <c r="E1557" t="s">
        <v>1308</v>
      </c>
      <c r="F1557" t="s">
        <v>1308</v>
      </c>
      <c r="G1557" t="s">
        <v>1308</v>
      </c>
      <c r="H1557" t="s">
        <v>1308</v>
      </c>
      <c r="J1557" t="s">
        <v>1308</v>
      </c>
      <c r="K1557" t="s">
        <v>1308</v>
      </c>
      <c r="L1557" t="s">
        <v>1308</v>
      </c>
      <c r="M1557" t="s">
        <v>1308</v>
      </c>
      <c r="O1557" t="s">
        <v>1308</v>
      </c>
      <c r="P1557" t="s">
        <v>1308</v>
      </c>
      <c r="R1557" t="s">
        <v>1308</v>
      </c>
      <c r="S1557" t="s">
        <v>1308</v>
      </c>
      <c r="T1557" t="s">
        <v>1308</v>
      </c>
      <c r="U1557" t="s">
        <v>1308</v>
      </c>
      <c r="V1557" t="s">
        <v>1308</v>
      </c>
    </row>
    <row r="1558" spans="1:22">
      <c r="A1558" s="93" t="s">
        <v>788</v>
      </c>
      <c r="B1558" s="17"/>
      <c r="C1558" s="92">
        <v>2013</v>
      </c>
      <c r="D1558" s="92" t="str">
        <f t="shared" si="22"/>
        <v>Perris 2013</v>
      </c>
      <c r="E1558" t="s">
        <v>1308</v>
      </c>
      <c r="F1558" t="s">
        <v>1308</v>
      </c>
      <c r="G1558" t="s">
        <v>1308</v>
      </c>
      <c r="H1558" t="s">
        <v>1308</v>
      </c>
      <c r="J1558" t="s">
        <v>1308</v>
      </c>
      <c r="K1558" t="s">
        <v>1308</v>
      </c>
      <c r="L1558" t="s">
        <v>1308</v>
      </c>
      <c r="M1558" t="s">
        <v>1308</v>
      </c>
      <c r="O1558" t="s">
        <v>1308</v>
      </c>
      <c r="P1558" t="s">
        <v>1308</v>
      </c>
      <c r="R1558" t="s">
        <v>1308</v>
      </c>
      <c r="S1558" t="s">
        <v>1308</v>
      </c>
      <c r="T1558" t="s">
        <v>1308</v>
      </c>
      <c r="U1558" t="s">
        <v>1308</v>
      </c>
      <c r="V1558" t="s">
        <v>1308</v>
      </c>
    </row>
    <row r="1559" spans="1:22">
      <c r="A1559" s="93" t="s">
        <v>788</v>
      </c>
      <c r="B1559" s="17" t="str">
        <f>VLOOKUP(A1559,'Planning Periods'!$E$2:$N$540,10,FALSE)</f>
        <v>10/15/2021 - 10/15/2029</v>
      </c>
      <c r="C1559" s="92">
        <v>2014</v>
      </c>
      <c r="D1559" s="92" t="str">
        <f t="shared" si="22"/>
        <v>Perris 2014</v>
      </c>
      <c r="E1559" s="92">
        <v>1026</v>
      </c>
      <c r="F1559" s="366">
        <v>359</v>
      </c>
      <c r="G1559" s="92">
        <v>359</v>
      </c>
      <c r="H1559" s="92">
        <v>0</v>
      </c>
      <c r="I1559" s="91"/>
      <c r="J1559" s="92">
        <v>681</v>
      </c>
      <c r="K1559" s="366">
        <v>0</v>
      </c>
      <c r="L1559" s="92">
        <v>0</v>
      </c>
      <c r="M1559" s="92">
        <v>0</v>
      </c>
      <c r="N1559" s="91"/>
      <c r="O1559" s="92">
        <v>759</v>
      </c>
      <c r="P1559" s="92">
        <v>222</v>
      </c>
      <c r="Q1559" s="91"/>
      <c r="R1559" s="92">
        <v>1814</v>
      </c>
      <c r="S1559" s="92">
        <v>0</v>
      </c>
      <c r="T1559" s="91">
        <v>0</v>
      </c>
      <c r="U1559" s="92">
        <v>4280</v>
      </c>
      <c r="V1559" s="92">
        <v>581</v>
      </c>
    </row>
    <row r="1560" spans="1:22">
      <c r="A1560" s="93" t="s">
        <v>788</v>
      </c>
      <c r="B1560" s="17" t="str">
        <f>VLOOKUP(A1560,'Planning Periods'!$E$2:$N$540,10,FALSE)</f>
        <v>10/15/2021 - 10/15/2029</v>
      </c>
      <c r="C1560" s="92">
        <v>2015</v>
      </c>
      <c r="D1560" s="92" t="str">
        <f t="shared" si="22"/>
        <v>Perris 2015</v>
      </c>
      <c r="E1560" s="92">
        <v>1026</v>
      </c>
      <c r="F1560" s="366">
        <v>0</v>
      </c>
      <c r="G1560" s="92">
        <v>0</v>
      </c>
      <c r="H1560" s="92">
        <v>0</v>
      </c>
      <c r="I1560" s="91"/>
      <c r="J1560" s="92">
        <v>681</v>
      </c>
      <c r="K1560" s="366">
        <v>0</v>
      </c>
      <c r="L1560" s="92">
        <v>0</v>
      </c>
      <c r="M1560" s="92">
        <v>0</v>
      </c>
      <c r="N1560" s="91"/>
      <c r="O1560" s="92">
        <v>759</v>
      </c>
      <c r="P1560" s="92">
        <v>0</v>
      </c>
      <c r="Q1560" s="91"/>
      <c r="R1560" s="92">
        <v>1814</v>
      </c>
      <c r="S1560" s="92">
        <v>222</v>
      </c>
      <c r="T1560" s="91">
        <v>0</v>
      </c>
      <c r="U1560" s="92">
        <v>4280</v>
      </c>
      <c r="V1560" s="92">
        <v>222</v>
      </c>
    </row>
    <row r="1561" spans="1:22">
      <c r="A1561" s="93" t="s">
        <v>788</v>
      </c>
      <c r="B1561" s="17" t="str">
        <f>VLOOKUP(A1561,'Planning Periods'!$E$2:$N$540,10,FALSE)</f>
        <v>10/15/2021 - 10/15/2029</v>
      </c>
      <c r="C1561" s="92">
        <v>2016</v>
      </c>
      <c r="D1561" s="92" t="str">
        <f t="shared" si="22"/>
        <v>Perris 2016</v>
      </c>
      <c r="E1561" s="92">
        <v>1026</v>
      </c>
      <c r="F1561" s="366">
        <v>0</v>
      </c>
      <c r="G1561" s="92">
        <v>0</v>
      </c>
      <c r="H1561" s="92">
        <v>0</v>
      </c>
      <c r="I1561" s="91"/>
      <c r="J1561" s="92">
        <v>681</v>
      </c>
      <c r="K1561" s="366">
        <v>0</v>
      </c>
      <c r="L1561" s="92">
        <v>0</v>
      </c>
      <c r="M1561" s="92">
        <v>0</v>
      </c>
      <c r="N1561" s="91"/>
      <c r="O1561" s="92">
        <v>759</v>
      </c>
      <c r="P1561" s="92">
        <v>0</v>
      </c>
      <c r="Q1561" s="91"/>
      <c r="R1561" s="92">
        <v>1814</v>
      </c>
      <c r="S1561" s="92">
        <v>701</v>
      </c>
      <c r="T1561" s="91">
        <v>0</v>
      </c>
      <c r="U1561" s="92">
        <v>4280</v>
      </c>
      <c r="V1561" s="92">
        <v>701</v>
      </c>
    </row>
    <row r="1562" spans="1:22">
      <c r="A1562" s="93" t="s">
        <v>788</v>
      </c>
      <c r="B1562" s="17" t="str">
        <f>VLOOKUP(A1562,'Planning Periods'!$E$2:$N$540,10,FALSE)</f>
        <v>10/15/2021 - 10/15/2029</v>
      </c>
      <c r="C1562" s="92">
        <v>2017</v>
      </c>
      <c r="D1562" s="92" t="str">
        <f t="shared" si="22"/>
        <v>Perris 2017</v>
      </c>
      <c r="E1562" s="92">
        <v>1026</v>
      </c>
      <c r="F1562" s="366">
        <v>0</v>
      </c>
      <c r="G1562" s="92">
        <v>0</v>
      </c>
      <c r="H1562" s="92">
        <v>0</v>
      </c>
      <c r="I1562" s="91"/>
      <c r="J1562" s="92">
        <v>681</v>
      </c>
      <c r="K1562" s="366">
        <v>0</v>
      </c>
      <c r="L1562" s="92">
        <v>0</v>
      </c>
      <c r="M1562" s="92">
        <v>0</v>
      </c>
      <c r="N1562" s="91"/>
      <c r="O1562" s="92">
        <v>759</v>
      </c>
      <c r="P1562" s="92">
        <v>0</v>
      </c>
      <c r="Q1562" s="91"/>
      <c r="R1562" s="92">
        <v>1814</v>
      </c>
      <c r="S1562" s="92">
        <v>0</v>
      </c>
      <c r="T1562" s="91">
        <v>0</v>
      </c>
      <c r="U1562" s="92">
        <v>4280</v>
      </c>
      <c r="V1562" s="92">
        <v>0</v>
      </c>
    </row>
    <row r="1563" spans="1:22">
      <c r="A1563" s="93" t="s">
        <v>1199</v>
      </c>
      <c r="B1563" s="17" t="str">
        <f>VLOOKUP(A1563,'Planning Periods'!$E$2:$N$540,10,FALSE)</f>
        <v>01/31/2023 - 01/31/2031</v>
      </c>
      <c r="C1563" s="92">
        <v>2014</v>
      </c>
      <c r="D1563" s="92" t="str">
        <f t="shared" si="22"/>
        <v>Petaluma 2014</v>
      </c>
      <c r="E1563" s="92" t="s">
        <v>1308</v>
      </c>
      <c r="F1563" s="366" t="s">
        <v>1308</v>
      </c>
      <c r="G1563" s="92" t="s">
        <v>1308</v>
      </c>
      <c r="H1563" s="92" t="s">
        <v>1308</v>
      </c>
      <c r="I1563" s="91"/>
      <c r="J1563" s="92" t="s">
        <v>1308</v>
      </c>
      <c r="K1563" s="366" t="s">
        <v>1308</v>
      </c>
      <c r="L1563" s="92" t="s">
        <v>1308</v>
      </c>
      <c r="M1563" s="92" t="s">
        <v>1308</v>
      </c>
      <c r="N1563" s="91"/>
      <c r="O1563" s="92" t="s">
        <v>1308</v>
      </c>
      <c r="P1563" s="92" t="s">
        <v>1308</v>
      </c>
      <c r="Q1563" s="91"/>
      <c r="R1563" s="92" t="s">
        <v>1308</v>
      </c>
      <c r="S1563" s="92" t="s">
        <v>1308</v>
      </c>
      <c r="T1563" s="91" t="s">
        <v>1308</v>
      </c>
      <c r="U1563" s="92" t="s">
        <v>1308</v>
      </c>
      <c r="V1563" s="92" t="s">
        <v>1308</v>
      </c>
    </row>
    <row r="1564" spans="1:22">
      <c r="A1564" s="93" t="s">
        <v>1199</v>
      </c>
      <c r="B1564" s="17" t="str">
        <f>VLOOKUP(A1564,'Planning Periods'!$E$2:$N$540,10,FALSE)</f>
        <v>01/31/2023 - 01/31/2031</v>
      </c>
      <c r="C1564" s="92">
        <v>2015</v>
      </c>
      <c r="D1564" s="92" t="str">
        <f t="shared" si="22"/>
        <v>Petaluma 2015</v>
      </c>
      <c r="E1564" s="92">
        <v>199</v>
      </c>
      <c r="F1564" s="366">
        <v>0</v>
      </c>
      <c r="G1564" s="92">
        <v>0</v>
      </c>
      <c r="H1564" s="92">
        <v>0</v>
      </c>
      <c r="I1564" s="91"/>
      <c r="J1564" s="92">
        <v>103</v>
      </c>
      <c r="K1564" s="366">
        <v>0</v>
      </c>
      <c r="L1564" s="92">
        <v>0</v>
      </c>
      <c r="M1564" s="92">
        <v>0</v>
      </c>
      <c r="N1564" s="91"/>
      <c r="O1564" s="92">
        <v>121</v>
      </c>
      <c r="P1564" s="92">
        <v>7</v>
      </c>
      <c r="Q1564" s="91"/>
      <c r="R1564" s="92">
        <v>322</v>
      </c>
      <c r="S1564" s="92">
        <v>235</v>
      </c>
      <c r="T1564" s="91">
        <v>0</v>
      </c>
      <c r="U1564" s="92">
        <v>745</v>
      </c>
      <c r="V1564" s="92">
        <v>242</v>
      </c>
    </row>
    <row r="1565" spans="1:22">
      <c r="A1565" s="93" t="s">
        <v>1199</v>
      </c>
      <c r="B1565" s="17" t="str">
        <f>VLOOKUP(A1565,'Planning Periods'!$E$2:$N$540,10,FALSE)</f>
        <v>01/31/2023 - 01/31/2031</v>
      </c>
      <c r="C1565" s="92">
        <v>2016</v>
      </c>
      <c r="D1565" s="92" t="str">
        <f t="shared" ref="D1565:D1632" si="23">CONCATENATE(A1565," ",C1565)</f>
        <v>Petaluma 2016</v>
      </c>
      <c r="E1565" s="92">
        <v>199</v>
      </c>
      <c r="F1565" s="366">
        <v>0</v>
      </c>
      <c r="G1565" s="92">
        <v>0</v>
      </c>
      <c r="H1565" s="92">
        <v>0</v>
      </c>
      <c r="I1565" s="91"/>
      <c r="J1565" s="92">
        <v>103</v>
      </c>
      <c r="K1565" s="366">
        <v>0</v>
      </c>
      <c r="L1565" s="92">
        <v>0</v>
      </c>
      <c r="M1565" s="92">
        <v>0</v>
      </c>
      <c r="N1565" s="91"/>
      <c r="O1565" s="92">
        <v>121</v>
      </c>
      <c r="P1565" s="92">
        <v>8</v>
      </c>
      <c r="Q1565" s="91"/>
      <c r="R1565" s="92">
        <v>322</v>
      </c>
      <c r="S1565" s="92">
        <v>206</v>
      </c>
      <c r="T1565" s="91">
        <v>0</v>
      </c>
      <c r="U1565" s="92">
        <v>745</v>
      </c>
      <c r="V1565" s="92">
        <v>214</v>
      </c>
    </row>
    <row r="1566" spans="1:22">
      <c r="A1566" s="93" t="s">
        <v>1199</v>
      </c>
      <c r="B1566" s="17" t="str">
        <f>VLOOKUP(A1566,'Planning Periods'!$E$2:$N$540,10,FALSE)</f>
        <v>01/31/2023 - 01/31/2031</v>
      </c>
      <c r="C1566" s="92">
        <v>2017</v>
      </c>
      <c r="D1566" s="92" t="str">
        <f t="shared" si="23"/>
        <v>Petaluma 2017</v>
      </c>
      <c r="E1566" s="92">
        <v>199</v>
      </c>
      <c r="F1566" s="366">
        <v>9</v>
      </c>
      <c r="G1566" s="92">
        <v>9</v>
      </c>
      <c r="H1566" s="92">
        <v>0</v>
      </c>
      <c r="I1566" s="91"/>
      <c r="J1566" s="92">
        <v>103</v>
      </c>
      <c r="K1566" s="366">
        <v>14</v>
      </c>
      <c r="L1566" s="92">
        <v>14</v>
      </c>
      <c r="M1566" s="92">
        <v>0</v>
      </c>
      <c r="N1566" s="91"/>
      <c r="O1566" s="92">
        <v>121</v>
      </c>
      <c r="P1566" s="92">
        <v>9</v>
      </c>
      <c r="Q1566" s="91"/>
      <c r="R1566" s="92">
        <v>322</v>
      </c>
      <c r="S1566" s="92">
        <v>150</v>
      </c>
      <c r="T1566" s="91">
        <v>0</v>
      </c>
      <c r="U1566" s="92">
        <v>745</v>
      </c>
      <c r="V1566" s="92">
        <v>182</v>
      </c>
    </row>
    <row r="1567" spans="1:22">
      <c r="A1567" t="s">
        <v>797</v>
      </c>
      <c r="B1567" s="17"/>
      <c r="C1567" s="92">
        <v>2013</v>
      </c>
      <c r="D1567" s="92" t="str">
        <f t="shared" si="23"/>
        <v>Pico Rivera 2013</v>
      </c>
      <c r="E1567" s="92" t="s">
        <v>1308</v>
      </c>
      <c r="F1567" s="366" t="s">
        <v>1308</v>
      </c>
      <c r="G1567" s="92" t="s">
        <v>1308</v>
      </c>
      <c r="H1567" s="92" t="s">
        <v>1308</v>
      </c>
      <c r="I1567" s="91"/>
      <c r="J1567" s="92" t="s">
        <v>1308</v>
      </c>
      <c r="K1567" s="366" t="s">
        <v>1308</v>
      </c>
      <c r="L1567" s="92" t="s">
        <v>1308</v>
      </c>
      <c r="M1567" s="92" t="s">
        <v>1308</v>
      </c>
      <c r="N1567" s="91"/>
      <c r="O1567" s="92" t="s">
        <v>1308</v>
      </c>
      <c r="P1567" s="92" t="s">
        <v>1308</v>
      </c>
      <c r="Q1567" s="91"/>
      <c r="R1567" s="92" t="s">
        <v>1308</v>
      </c>
      <c r="S1567" s="92" t="s">
        <v>1308</v>
      </c>
      <c r="T1567" s="91" t="s">
        <v>1308</v>
      </c>
      <c r="U1567" s="92" t="s">
        <v>1308</v>
      </c>
      <c r="V1567" s="92" t="s">
        <v>1308</v>
      </c>
    </row>
    <row r="1568" spans="1:22">
      <c r="A1568" t="s">
        <v>797</v>
      </c>
      <c r="B1568" s="17" t="str">
        <f>VLOOKUP(A1568,'Planning Periods'!$E$2:$N$540,10,FALSE)</f>
        <v>10/15/2021 - 10/15/2029</v>
      </c>
      <c r="C1568" s="92">
        <v>2014</v>
      </c>
      <c r="D1568" s="92" t="str">
        <f t="shared" si="23"/>
        <v>Pico Rivera 2014</v>
      </c>
      <c r="E1568" s="366" t="s">
        <v>1308</v>
      </c>
      <c r="F1568" s="366" t="s">
        <v>1308</v>
      </c>
      <c r="G1568" s="366" t="s">
        <v>1308</v>
      </c>
      <c r="H1568" s="366" t="s">
        <v>1308</v>
      </c>
      <c r="I1568" s="366">
        <v>0</v>
      </c>
      <c r="J1568" s="366" t="s">
        <v>1308</v>
      </c>
      <c r="K1568" s="366" t="s">
        <v>1308</v>
      </c>
      <c r="L1568" s="366" t="s">
        <v>1308</v>
      </c>
      <c r="M1568" s="366" t="s">
        <v>1308</v>
      </c>
      <c r="N1568" s="366">
        <v>0</v>
      </c>
      <c r="O1568" s="366" t="s">
        <v>1308</v>
      </c>
      <c r="P1568" s="366" t="s">
        <v>1308</v>
      </c>
      <c r="Q1568" s="366"/>
      <c r="R1568" s="366" t="s">
        <v>1308</v>
      </c>
      <c r="S1568" s="366" t="s">
        <v>1308</v>
      </c>
      <c r="T1568" s="366" t="s">
        <v>1308</v>
      </c>
      <c r="U1568" s="366" t="s">
        <v>1308</v>
      </c>
      <c r="V1568" s="366" t="s">
        <v>1308</v>
      </c>
    </row>
    <row r="1569" spans="1:22">
      <c r="A1569" t="s">
        <v>797</v>
      </c>
      <c r="B1569" s="17" t="str">
        <f>VLOOKUP(A1569,'Planning Periods'!$E$2:$N$540,10,FALSE)</f>
        <v>10/15/2021 - 10/15/2029</v>
      </c>
      <c r="C1569" s="92">
        <v>2015</v>
      </c>
      <c r="D1569" s="92" t="str">
        <f t="shared" si="23"/>
        <v>Pico Rivera 2015</v>
      </c>
      <c r="E1569" t="s">
        <v>1308</v>
      </c>
      <c r="F1569" t="s">
        <v>1308</v>
      </c>
      <c r="G1569" t="s">
        <v>1308</v>
      </c>
      <c r="H1569" t="s">
        <v>1308</v>
      </c>
      <c r="J1569" t="s">
        <v>1308</v>
      </c>
      <c r="K1569" t="s">
        <v>1308</v>
      </c>
      <c r="L1569" t="s">
        <v>1308</v>
      </c>
      <c r="M1569" t="s">
        <v>1308</v>
      </c>
      <c r="O1569" t="s">
        <v>1308</v>
      </c>
      <c r="P1569" t="s">
        <v>1308</v>
      </c>
      <c r="R1569" t="s">
        <v>1308</v>
      </c>
      <c r="S1569" t="s">
        <v>1308</v>
      </c>
      <c r="T1569" t="s">
        <v>1308</v>
      </c>
      <c r="U1569" t="s">
        <v>1308</v>
      </c>
      <c r="V1569" t="s">
        <v>1308</v>
      </c>
    </row>
    <row r="1570" spans="1:22">
      <c r="A1570" t="s">
        <v>797</v>
      </c>
      <c r="B1570" s="17" t="str">
        <f>VLOOKUP(A1570,'Planning Periods'!$E$2:$N$540,10,FALSE)</f>
        <v>10/15/2021 - 10/15/2029</v>
      </c>
      <c r="C1570" s="92">
        <v>2016</v>
      </c>
      <c r="D1570" s="92" t="str">
        <f t="shared" si="23"/>
        <v>Pico Rivera 2016</v>
      </c>
      <c r="E1570" t="s">
        <v>1308</v>
      </c>
      <c r="F1570" t="s">
        <v>1308</v>
      </c>
      <c r="G1570" t="s">
        <v>1308</v>
      </c>
      <c r="H1570" t="s">
        <v>1308</v>
      </c>
      <c r="J1570" t="s">
        <v>1308</v>
      </c>
      <c r="K1570" t="s">
        <v>1308</v>
      </c>
      <c r="L1570" t="s">
        <v>1308</v>
      </c>
      <c r="M1570" t="s">
        <v>1308</v>
      </c>
      <c r="O1570" t="s">
        <v>1308</v>
      </c>
      <c r="P1570" t="s">
        <v>1308</v>
      </c>
      <c r="R1570" t="s">
        <v>1308</v>
      </c>
      <c r="S1570" t="s">
        <v>1308</v>
      </c>
      <c r="T1570" t="s">
        <v>1308</v>
      </c>
      <c r="U1570" t="s">
        <v>1308</v>
      </c>
      <c r="V1570" t="s">
        <v>1308</v>
      </c>
    </row>
    <row r="1571" spans="1:22">
      <c r="A1571" t="s">
        <v>797</v>
      </c>
      <c r="B1571" s="17" t="str">
        <f>VLOOKUP(A1571,'Planning Periods'!$E$2:$N$540,10,FALSE)</f>
        <v>10/15/2021 - 10/15/2029</v>
      </c>
      <c r="C1571" s="92">
        <v>2017</v>
      </c>
      <c r="D1571" s="92" t="str">
        <f t="shared" si="23"/>
        <v>Pico Rivera 2017</v>
      </c>
      <c r="E1571" t="s">
        <v>1308</v>
      </c>
      <c r="F1571" t="s">
        <v>1308</v>
      </c>
      <c r="G1571" t="s">
        <v>1308</v>
      </c>
      <c r="H1571" t="s">
        <v>1308</v>
      </c>
      <c r="J1571" t="s">
        <v>1308</v>
      </c>
      <c r="K1571" t="s">
        <v>1308</v>
      </c>
      <c r="L1571" t="s">
        <v>1308</v>
      </c>
      <c r="M1571" t="s">
        <v>1308</v>
      </c>
      <c r="O1571" t="s">
        <v>1308</v>
      </c>
      <c r="P1571" t="s">
        <v>1308</v>
      </c>
      <c r="R1571" t="s">
        <v>1308</v>
      </c>
      <c r="S1571" t="s">
        <v>1308</v>
      </c>
      <c r="T1571" t="s">
        <v>1308</v>
      </c>
      <c r="U1571" t="s">
        <v>1308</v>
      </c>
      <c r="V1571" t="s">
        <v>1308</v>
      </c>
    </row>
    <row r="1572" spans="1:22">
      <c r="A1572" s="93" t="s">
        <v>1201</v>
      </c>
      <c r="B1572" s="17" t="str">
        <f>VLOOKUP(A1572,'Planning Periods'!$E$2:$N$540,10,FALSE)</f>
        <v>01/31/2023 - 01/31/2031</v>
      </c>
      <c r="C1572" s="92">
        <v>2015</v>
      </c>
      <c r="D1572" s="92" t="str">
        <f t="shared" si="23"/>
        <v>Piedmont 2015</v>
      </c>
      <c r="E1572" s="92" t="s">
        <v>1308</v>
      </c>
      <c r="F1572" s="366" t="s">
        <v>1308</v>
      </c>
      <c r="G1572" s="92" t="s">
        <v>1308</v>
      </c>
      <c r="H1572" s="92" t="s">
        <v>1308</v>
      </c>
      <c r="I1572" s="91"/>
      <c r="J1572" s="92" t="s">
        <v>1308</v>
      </c>
      <c r="K1572" s="366" t="s">
        <v>1308</v>
      </c>
      <c r="L1572" s="92" t="s">
        <v>1308</v>
      </c>
      <c r="M1572" s="92" t="s">
        <v>1308</v>
      </c>
      <c r="N1572" s="91"/>
      <c r="O1572" s="92" t="s">
        <v>1308</v>
      </c>
      <c r="P1572" s="92" t="s">
        <v>1308</v>
      </c>
      <c r="Q1572" s="91"/>
      <c r="R1572" s="92" t="s">
        <v>1308</v>
      </c>
      <c r="S1572" s="92" t="s">
        <v>1308</v>
      </c>
      <c r="T1572" s="91" t="s">
        <v>1308</v>
      </c>
      <c r="U1572" s="92" t="s">
        <v>1308</v>
      </c>
      <c r="V1572" s="92" t="s">
        <v>1308</v>
      </c>
    </row>
    <row r="1573" spans="1:22">
      <c r="A1573" s="93" t="s">
        <v>1201</v>
      </c>
      <c r="B1573" s="17" t="str">
        <f>VLOOKUP(A1573,'Planning Periods'!$E$2:$N$540,10,FALSE)</f>
        <v>01/31/2023 - 01/31/2031</v>
      </c>
      <c r="C1573" s="92">
        <v>2014</v>
      </c>
      <c r="D1573" s="92" t="str">
        <f t="shared" si="23"/>
        <v>Piedmont 2014</v>
      </c>
      <c r="E1573" s="92" t="s">
        <v>1308</v>
      </c>
      <c r="F1573" s="366" t="s">
        <v>1308</v>
      </c>
      <c r="G1573" s="92" t="s">
        <v>1308</v>
      </c>
      <c r="H1573" s="92" t="s">
        <v>1308</v>
      </c>
      <c r="I1573" s="91"/>
      <c r="J1573" s="92" t="s">
        <v>1308</v>
      </c>
      <c r="K1573" s="366" t="s">
        <v>1308</v>
      </c>
      <c r="L1573" s="92" t="s">
        <v>1308</v>
      </c>
      <c r="M1573" s="92" t="s">
        <v>1308</v>
      </c>
      <c r="N1573" s="91"/>
      <c r="O1573" s="92" t="s">
        <v>1308</v>
      </c>
      <c r="P1573" s="92" t="s">
        <v>1308</v>
      </c>
      <c r="Q1573" s="91"/>
      <c r="R1573" s="92" t="s">
        <v>1308</v>
      </c>
      <c r="S1573" s="92" t="s">
        <v>1308</v>
      </c>
      <c r="T1573" s="91" t="s">
        <v>1308</v>
      </c>
      <c r="U1573" s="92" t="s">
        <v>1308</v>
      </c>
      <c r="V1573" s="92" t="s">
        <v>1308</v>
      </c>
    </row>
    <row r="1574" spans="1:22">
      <c r="A1574" s="93" t="s">
        <v>1201</v>
      </c>
      <c r="B1574" s="17" t="str">
        <f>VLOOKUP(A1574,'Planning Periods'!$E$2:$N$540,10,FALSE)</f>
        <v>01/31/2023 - 01/31/2031</v>
      </c>
      <c r="C1574" s="92">
        <v>2016</v>
      </c>
      <c r="D1574" s="92" t="str">
        <f t="shared" si="23"/>
        <v>Piedmont 2016</v>
      </c>
      <c r="E1574" s="92">
        <v>24</v>
      </c>
      <c r="F1574" s="366">
        <v>2</v>
      </c>
      <c r="G1574" s="92">
        <v>2</v>
      </c>
      <c r="H1574" s="92">
        <v>0</v>
      </c>
      <c r="I1574" s="91"/>
      <c r="J1574" s="92">
        <v>14</v>
      </c>
      <c r="K1574" s="366">
        <v>0</v>
      </c>
      <c r="L1574" s="92">
        <v>0</v>
      </c>
      <c r="M1574" s="92">
        <v>0</v>
      </c>
      <c r="N1574" s="91"/>
      <c r="O1574" s="92">
        <v>15</v>
      </c>
      <c r="P1574" s="92">
        <v>0</v>
      </c>
      <c r="Q1574" s="91"/>
      <c r="R1574" s="92">
        <v>7</v>
      </c>
      <c r="S1574" s="92">
        <v>3</v>
      </c>
      <c r="T1574" s="91">
        <v>0</v>
      </c>
      <c r="U1574" s="92">
        <v>60</v>
      </c>
      <c r="V1574" s="92">
        <v>5</v>
      </c>
    </row>
    <row r="1575" spans="1:22">
      <c r="A1575" s="93" t="s">
        <v>1201</v>
      </c>
      <c r="B1575" s="17" t="str">
        <f>VLOOKUP(A1575,'Planning Periods'!$E$2:$N$540,10,FALSE)</f>
        <v>01/31/2023 - 01/31/2031</v>
      </c>
      <c r="C1575" s="92">
        <v>2017</v>
      </c>
      <c r="D1575" s="92" t="str">
        <f t="shared" si="23"/>
        <v>Piedmont 2017</v>
      </c>
      <c r="E1575" s="92">
        <v>24</v>
      </c>
      <c r="F1575" s="366">
        <v>1</v>
      </c>
      <c r="G1575" s="92">
        <v>1</v>
      </c>
      <c r="H1575" s="92">
        <v>0</v>
      </c>
      <c r="I1575" s="91"/>
      <c r="J1575" s="92">
        <v>14</v>
      </c>
      <c r="K1575" s="366">
        <v>2</v>
      </c>
      <c r="L1575" s="92">
        <v>0</v>
      </c>
      <c r="M1575" s="92">
        <v>2</v>
      </c>
      <c r="N1575" s="91"/>
      <c r="O1575" s="92">
        <v>15</v>
      </c>
      <c r="P1575" s="92">
        <v>3</v>
      </c>
      <c r="Q1575" s="91"/>
      <c r="R1575" s="92">
        <v>7</v>
      </c>
      <c r="S1575" s="92">
        <v>1</v>
      </c>
      <c r="T1575" s="91">
        <v>2</v>
      </c>
      <c r="U1575" s="92">
        <v>60</v>
      </c>
      <c r="V1575" s="92">
        <v>7</v>
      </c>
    </row>
    <row r="1576" spans="1:22">
      <c r="A1576" s="93" t="s">
        <v>1204</v>
      </c>
      <c r="B1576" s="17" t="str">
        <f>VLOOKUP(A1576,'Planning Periods'!$E$2:$N$540,10,FALSE)</f>
        <v>01/31/2023 - 01/31/2031</v>
      </c>
      <c r="C1576" s="92">
        <v>2014</v>
      </c>
      <c r="D1576" s="92" t="str">
        <f t="shared" si="23"/>
        <v>Pinole 2014</v>
      </c>
      <c r="E1576" s="92" t="s">
        <v>1308</v>
      </c>
      <c r="F1576" s="366" t="s">
        <v>1308</v>
      </c>
      <c r="G1576" s="92" t="s">
        <v>1308</v>
      </c>
      <c r="H1576" s="92" t="s">
        <v>1308</v>
      </c>
      <c r="I1576" s="91"/>
      <c r="J1576" s="92" t="s">
        <v>1308</v>
      </c>
      <c r="K1576" s="366" t="s">
        <v>1308</v>
      </c>
      <c r="L1576" s="92" t="s">
        <v>1308</v>
      </c>
      <c r="M1576" s="92" t="s">
        <v>1308</v>
      </c>
      <c r="N1576" s="91"/>
      <c r="O1576" s="92" t="s">
        <v>1308</v>
      </c>
      <c r="P1576" s="92" t="s">
        <v>1308</v>
      </c>
      <c r="Q1576" s="91"/>
      <c r="R1576" s="92" t="s">
        <v>1308</v>
      </c>
      <c r="S1576" s="92" t="s">
        <v>1308</v>
      </c>
      <c r="T1576" s="91" t="s">
        <v>1308</v>
      </c>
      <c r="U1576" s="92" t="s">
        <v>1308</v>
      </c>
      <c r="V1576" s="92" t="s">
        <v>1308</v>
      </c>
    </row>
    <row r="1577" spans="1:22">
      <c r="A1577" s="93" t="s">
        <v>1204</v>
      </c>
      <c r="B1577" s="17" t="str">
        <f>VLOOKUP(A1577,'Planning Periods'!$E$2:$N$540,10,FALSE)</f>
        <v>01/31/2023 - 01/31/2031</v>
      </c>
      <c r="C1577" s="92">
        <v>2015</v>
      </c>
      <c r="D1577" s="92" t="str">
        <f t="shared" si="23"/>
        <v>Pinole 2015</v>
      </c>
      <c r="E1577" s="92">
        <v>80</v>
      </c>
      <c r="F1577" s="366">
        <v>0</v>
      </c>
      <c r="G1577" s="92">
        <v>0</v>
      </c>
      <c r="H1577" s="92">
        <v>0</v>
      </c>
      <c r="I1577" s="91"/>
      <c r="J1577" s="92">
        <v>48</v>
      </c>
      <c r="K1577" s="366">
        <v>0</v>
      </c>
      <c r="L1577" s="92">
        <v>0</v>
      </c>
      <c r="M1577" s="92">
        <v>0</v>
      </c>
      <c r="N1577" s="91"/>
      <c r="O1577" s="92">
        <v>43</v>
      </c>
      <c r="P1577" s="92">
        <v>0</v>
      </c>
      <c r="Q1577" s="91"/>
      <c r="R1577" s="92">
        <v>126</v>
      </c>
      <c r="S1577" s="92">
        <v>0</v>
      </c>
      <c r="T1577" s="91">
        <v>0</v>
      </c>
      <c r="U1577" s="92">
        <v>297</v>
      </c>
      <c r="V1577" s="92">
        <v>0</v>
      </c>
    </row>
    <row r="1578" spans="1:22">
      <c r="A1578" s="93" t="s">
        <v>1204</v>
      </c>
      <c r="B1578" s="17" t="str">
        <f>VLOOKUP(A1578,'Planning Periods'!$E$2:$N$540,10,FALSE)</f>
        <v>01/31/2023 - 01/31/2031</v>
      </c>
      <c r="C1578" s="92">
        <v>2016</v>
      </c>
      <c r="D1578" s="92" t="str">
        <f t="shared" si="23"/>
        <v>Pinole 2016</v>
      </c>
      <c r="E1578" s="92">
        <v>80</v>
      </c>
      <c r="F1578" s="366">
        <v>0</v>
      </c>
      <c r="G1578" s="92">
        <v>0</v>
      </c>
      <c r="H1578" s="92">
        <v>0</v>
      </c>
      <c r="I1578" s="91"/>
      <c r="J1578" s="92">
        <v>48</v>
      </c>
      <c r="K1578" s="366">
        <v>0</v>
      </c>
      <c r="L1578" s="92">
        <v>0</v>
      </c>
      <c r="M1578" s="92">
        <v>0</v>
      </c>
      <c r="N1578" s="91"/>
      <c r="O1578" s="92">
        <v>43</v>
      </c>
      <c r="P1578" s="92">
        <v>1</v>
      </c>
      <c r="Q1578" s="91"/>
      <c r="R1578" s="92">
        <v>126</v>
      </c>
      <c r="S1578" s="92">
        <v>2</v>
      </c>
      <c r="T1578" s="91">
        <v>0</v>
      </c>
      <c r="U1578" s="92">
        <v>297</v>
      </c>
      <c r="V1578" s="92">
        <v>3</v>
      </c>
    </row>
    <row r="1579" spans="1:22">
      <c r="A1579" s="93" t="s">
        <v>1204</v>
      </c>
      <c r="B1579" s="17" t="str">
        <f>VLOOKUP(A1579,'Planning Periods'!$E$2:$N$540,10,FALSE)</f>
        <v>01/31/2023 - 01/31/2031</v>
      </c>
      <c r="C1579" s="92">
        <v>2017</v>
      </c>
      <c r="D1579" s="92" t="str">
        <f t="shared" si="23"/>
        <v>Pinole 2017</v>
      </c>
      <c r="E1579" s="92">
        <v>80</v>
      </c>
      <c r="F1579" s="366">
        <v>0</v>
      </c>
      <c r="G1579" s="92">
        <v>0</v>
      </c>
      <c r="H1579" s="92">
        <v>0</v>
      </c>
      <c r="I1579" s="91"/>
      <c r="J1579" s="92">
        <v>48</v>
      </c>
      <c r="K1579" s="366">
        <v>0</v>
      </c>
      <c r="L1579" s="92">
        <v>0</v>
      </c>
      <c r="M1579" s="92">
        <v>0</v>
      </c>
      <c r="N1579" s="91"/>
      <c r="O1579" s="92">
        <v>43</v>
      </c>
      <c r="P1579" s="92">
        <v>0</v>
      </c>
      <c r="Q1579" s="91"/>
      <c r="R1579" s="92">
        <v>126</v>
      </c>
      <c r="S1579" s="92">
        <v>2</v>
      </c>
      <c r="T1579" s="91">
        <v>0</v>
      </c>
      <c r="U1579" s="92">
        <v>297</v>
      </c>
      <c r="V1579" s="92">
        <v>2</v>
      </c>
    </row>
    <row r="1580" spans="1:22">
      <c r="A1580" t="s">
        <v>800</v>
      </c>
      <c r="B1580" s="17" t="str">
        <f>VLOOKUP(A1580,'Planning Periods'!$E$2:$N$540,10,FALSE)</f>
        <v>01/01/2021 - 12/31/2028</v>
      </c>
      <c r="C1580" s="92">
        <v>2014</v>
      </c>
      <c r="D1580" s="92" t="str">
        <f t="shared" si="23"/>
        <v>Pismo Beach 2014</v>
      </c>
      <c r="E1580" s="366">
        <v>38</v>
      </c>
      <c r="F1580" s="366">
        <v>0</v>
      </c>
      <c r="G1580" s="366">
        <v>0</v>
      </c>
      <c r="H1580" s="366">
        <v>0</v>
      </c>
      <c r="I1580" s="366">
        <v>0</v>
      </c>
      <c r="J1580" s="366">
        <v>24</v>
      </c>
      <c r="K1580" s="366">
        <v>12</v>
      </c>
      <c r="L1580" s="366">
        <v>12</v>
      </c>
      <c r="M1580" s="366">
        <v>0</v>
      </c>
      <c r="N1580" s="366">
        <v>0</v>
      </c>
      <c r="O1580" s="366">
        <v>27</v>
      </c>
      <c r="P1580" s="366">
        <v>0</v>
      </c>
      <c r="Q1580" s="366"/>
      <c r="R1580" s="366">
        <v>64</v>
      </c>
      <c r="S1580" s="366">
        <v>91</v>
      </c>
      <c r="T1580" s="366">
        <v>0</v>
      </c>
      <c r="U1580" s="366">
        <v>153</v>
      </c>
      <c r="V1580" s="366">
        <v>103</v>
      </c>
    </row>
    <row r="1581" spans="1:22">
      <c r="A1581" t="s">
        <v>800</v>
      </c>
      <c r="B1581" s="17" t="str">
        <f>VLOOKUP(A1581,'Planning Periods'!$E$2:$N$540,10,FALSE)</f>
        <v>01/01/2021 - 12/31/2028</v>
      </c>
      <c r="C1581" s="92">
        <v>2015</v>
      </c>
      <c r="D1581" s="92" t="str">
        <f t="shared" si="23"/>
        <v>Pismo Beach 2015</v>
      </c>
      <c r="E1581">
        <v>38</v>
      </c>
      <c r="F1581">
        <v>0</v>
      </c>
      <c r="G1581">
        <v>0</v>
      </c>
      <c r="H1581">
        <v>0</v>
      </c>
      <c r="J1581">
        <v>24</v>
      </c>
      <c r="K1581">
        <v>0</v>
      </c>
      <c r="L1581">
        <v>0</v>
      </c>
      <c r="M1581">
        <v>0</v>
      </c>
      <c r="O1581">
        <v>27</v>
      </c>
      <c r="P1581">
        <v>0</v>
      </c>
      <c r="R1581">
        <v>64</v>
      </c>
      <c r="S1581">
        <v>55</v>
      </c>
      <c r="T1581">
        <v>0</v>
      </c>
      <c r="U1581">
        <v>153</v>
      </c>
      <c r="V1581">
        <v>55</v>
      </c>
    </row>
    <row r="1582" spans="1:22">
      <c r="A1582" t="s">
        <v>800</v>
      </c>
      <c r="B1582" s="17" t="str">
        <f>VLOOKUP(A1582,'Planning Periods'!$E$2:$N$540,10,FALSE)</f>
        <v>01/01/2021 - 12/31/2028</v>
      </c>
      <c r="C1582" s="92">
        <v>2016</v>
      </c>
      <c r="D1582" s="92" t="str">
        <f t="shared" si="23"/>
        <v>Pismo Beach 2016</v>
      </c>
      <c r="E1582">
        <v>38</v>
      </c>
      <c r="F1582">
        <v>0</v>
      </c>
      <c r="G1582">
        <v>0</v>
      </c>
      <c r="H1582">
        <v>0</v>
      </c>
      <c r="J1582">
        <v>24</v>
      </c>
      <c r="K1582">
        <v>0</v>
      </c>
      <c r="L1582">
        <v>0</v>
      </c>
      <c r="M1582">
        <v>0</v>
      </c>
      <c r="O1582">
        <v>27</v>
      </c>
      <c r="P1582">
        <v>0</v>
      </c>
      <c r="R1582">
        <v>64</v>
      </c>
      <c r="S1582">
        <v>65</v>
      </c>
      <c r="T1582">
        <v>0</v>
      </c>
      <c r="U1582">
        <v>153</v>
      </c>
      <c r="V1582">
        <v>65</v>
      </c>
    </row>
    <row r="1583" spans="1:22">
      <c r="A1583" t="s">
        <v>800</v>
      </c>
      <c r="B1583" s="17" t="str">
        <f>VLOOKUP(A1583,'Planning Periods'!$E$2:$N$540,10,FALSE)</f>
        <v>01/01/2021 - 12/31/2028</v>
      </c>
      <c r="C1583" s="92">
        <v>2017</v>
      </c>
      <c r="D1583" s="92" t="str">
        <f t="shared" si="23"/>
        <v>Pismo Beach 2017</v>
      </c>
      <c r="E1583">
        <v>38</v>
      </c>
      <c r="F1583">
        <v>0</v>
      </c>
      <c r="G1583">
        <v>0</v>
      </c>
      <c r="H1583">
        <v>0</v>
      </c>
      <c r="J1583">
        <v>24</v>
      </c>
      <c r="K1583">
        <v>0</v>
      </c>
      <c r="L1583">
        <v>0</v>
      </c>
      <c r="M1583">
        <v>0</v>
      </c>
      <c r="O1583">
        <v>27</v>
      </c>
      <c r="P1583">
        <v>0</v>
      </c>
      <c r="R1583">
        <v>64</v>
      </c>
      <c r="S1583">
        <v>32</v>
      </c>
      <c r="T1583">
        <v>0</v>
      </c>
      <c r="U1583">
        <v>153</v>
      </c>
      <c r="V1583">
        <v>32</v>
      </c>
    </row>
    <row r="1584" spans="1:22">
      <c r="A1584" s="93" t="s">
        <v>1205</v>
      </c>
      <c r="B1584" s="17" t="str">
        <f>VLOOKUP(A1584,'Planning Periods'!$E$2:$N$540,10,FALSE)</f>
        <v>01/31/2023 - 01/31/2031</v>
      </c>
      <c r="C1584" s="92">
        <v>2014</v>
      </c>
      <c r="D1584" s="92" t="str">
        <f t="shared" si="23"/>
        <v>Pittsburg 2014</v>
      </c>
      <c r="E1584" s="92">
        <v>392</v>
      </c>
      <c r="F1584" s="366">
        <v>0</v>
      </c>
      <c r="G1584" s="92">
        <v>0</v>
      </c>
      <c r="H1584" s="92">
        <v>0</v>
      </c>
      <c r="I1584" s="91"/>
      <c r="J1584" s="92">
        <v>254</v>
      </c>
      <c r="K1584" s="366">
        <v>0</v>
      </c>
      <c r="L1584" s="92">
        <v>0</v>
      </c>
      <c r="M1584" s="92">
        <v>0</v>
      </c>
      <c r="N1584" s="91"/>
      <c r="O1584" s="92">
        <v>316</v>
      </c>
      <c r="P1584" s="92">
        <v>216</v>
      </c>
      <c r="Q1584" s="91"/>
      <c r="R1584" s="92">
        <v>1063</v>
      </c>
      <c r="S1584" s="92">
        <v>0</v>
      </c>
      <c r="T1584" s="91">
        <v>0</v>
      </c>
      <c r="U1584" s="92">
        <v>2025</v>
      </c>
      <c r="V1584" s="92">
        <v>216</v>
      </c>
    </row>
    <row r="1585" spans="1:22">
      <c r="A1585" s="93" t="s">
        <v>1205</v>
      </c>
      <c r="B1585" s="17" t="str">
        <f>VLOOKUP(A1585,'Planning Periods'!$E$2:$N$540,10,FALSE)</f>
        <v>01/31/2023 - 01/31/2031</v>
      </c>
      <c r="C1585" s="92">
        <v>2015</v>
      </c>
      <c r="D1585" s="92" t="str">
        <f t="shared" si="23"/>
        <v>Pittsburg 2015</v>
      </c>
      <c r="E1585" s="92">
        <v>392</v>
      </c>
      <c r="F1585" s="366">
        <v>0</v>
      </c>
      <c r="G1585" s="92">
        <v>0</v>
      </c>
      <c r="H1585" s="92">
        <v>0</v>
      </c>
      <c r="I1585" s="91"/>
      <c r="J1585" s="92">
        <v>254</v>
      </c>
      <c r="K1585" s="366">
        <v>2</v>
      </c>
      <c r="L1585" s="92">
        <v>2</v>
      </c>
      <c r="M1585" s="92">
        <v>0</v>
      </c>
      <c r="N1585" s="91"/>
      <c r="O1585" s="92">
        <v>316</v>
      </c>
      <c r="P1585" s="92">
        <v>150</v>
      </c>
      <c r="Q1585" s="91"/>
      <c r="R1585" s="92">
        <v>1063</v>
      </c>
      <c r="S1585" s="92">
        <v>252</v>
      </c>
      <c r="T1585" s="91">
        <v>0</v>
      </c>
      <c r="U1585" s="92">
        <v>2025</v>
      </c>
      <c r="V1585" s="92">
        <v>404</v>
      </c>
    </row>
    <row r="1586" spans="1:22">
      <c r="A1586" s="93" t="s">
        <v>1205</v>
      </c>
      <c r="B1586" s="17" t="str">
        <f>VLOOKUP(A1586,'Planning Periods'!$E$2:$N$540,10,FALSE)</f>
        <v>01/31/2023 - 01/31/2031</v>
      </c>
      <c r="C1586" s="92">
        <v>2016</v>
      </c>
      <c r="D1586" s="92" t="str">
        <f t="shared" si="23"/>
        <v>Pittsburg 2016</v>
      </c>
      <c r="E1586" s="92">
        <v>392</v>
      </c>
      <c r="F1586" s="366">
        <v>23</v>
      </c>
      <c r="G1586" s="92">
        <v>23</v>
      </c>
      <c r="H1586" s="92">
        <v>0</v>
      </c>
      <c r="I1586" s="91"/>
      <c r="J1586" s="92">
        <v>254</v>
      </c>
      <c r="K1586" s="366">
        <v>209</v>
      </c>
      <c r="L1586" s="92">
        <v>209</v>
      </c>
      <c r="M1586" s="92">
        <v>0</v>
      </c>
      <c r="N1586" s="91"/>
      <c r="O1586" s="92">
        <v>316</v>
      </c>
      <c r="P1586" s="92">
        <v>0</v>
      </c>
      <c r="Q1586" s="91"/>
      <c r="R1586" s="92">
        <v>1063</v>
      </c>
      <c r="S1586" s="92">
        <v>171</v>
      </c>
      <c r="T1586" s="91">
        <v>0</v>
      </c>
      <c r="U1586" s="92">
        <v>2025</v>
      </c>
      <c r="V1586" s="92">
        <v>403</v>
      </c>
    </row>
    <row r="1587" spans="1:22">
      <c r="A1587" s="93" t="s">
        <v>1205</v>
      </c>
      <c r="B1587" s="17" t="str">
        <f>VLOOKUP(A1587,'Planning Periods'!$E$2:$N$540,10,FALSE)</f>
        <v>01/31/2023 - 01/31/2031</v>
      </c>
      <c r="C1587" s="92">
        <v>2017</v>
      </c>
      <c r="D1587" s="92" t="str">
        <f t="shared" si="23"/>
        <v>Pittsburg 2017</v>
      </c>
      <c r="E1587" s="92">
        <v>392</v>
      </c>
      <c r="F1587" s="366">
        <v>0</v>
      </c>
      <c r="G1587" s="92">
        <v>0</v>
      </c>
      <c r="H1587" s="92">
        <v>0</v>
      </c>
      <c r="I1587" s="91"/>
      <c r="J1587" s="92">
        <v>254</v>
      </c>
      <c r="K1587" s="366">
        <v>6</v>
      </c>
      <c r="L1587" s="92">
        <v>6</v>
      </c>
      <c r="M1587" s="92">
        <v>0</v>
      </c>
      <c r="N1587" s="91"/>
      <c r="O1587" s="92">
        <v>316</v>
      </c>
      <c r="P1587" s="92">
        <v>0</v>
      </c>
      <c r="Q1587" s="91"/>
      <c r="R1587" s="92">
        <v>1063</v>
      </c>
      <c r="S1587" s="92">
        <v>147</v>
      </c>
      <c r="T1587" s="91">
        <v>0</v>
      </c>
      <c r="U1587" s="92">
        <v>2025</v>
      </c>
      <c r="V1587" s="92">
        <v>153</v>
      </c>
    </row>
    <row r="1588" spans="1:22">
      <c r="A1588" s="93" t="s">
        <v>791</v>
      </c>
      <c r="B1588" s="17"/>
      <c r="C1588" s="92">
        <v>2013</v>
      </c>
      <c r="D1588" s="92" t="str">
        <f t="shared" si="23"/>
        <v>Placentia 2013</v>
      </c>
      <c r="E1588" s="92">
        <v>112</v>
      </c>
      <c r="F1588" s="366">
        <v>0</v>
      </c>
      <c r="G1588" s="92">
        <v>0</v>
      </c>
      <c r="H1588" s="92">
        <v>0</v>
      </c>
      <c r="I1588" s="91"/>
      <c r="J1588" s="92">
        <v>81</v>
      </c>
      <c r="K1588" s="366">
        <v>0</v>
      </c>
      <c r="L1588" s="92">
        <v>0</v>
      </c>
      <c r="M1588" s="92">
        <v>0</v>
      </c>
      <c r="N1588" s="91"/>
      <c r="O1588" s="92">
        <v>90</v>
      </c>
      <c r="P1588" s="92">
        <v>0</v>
      </c>
      <c r="Q1588" s="91"/>
      <c r="R1588" s="92">
        <v>209</v>
      </c>
      <c r="S1588" s="92">
        <v>2</v>
      </c>
      <c r="T1588" s="91">
        <v>0</v>
      </c>
      <c r="U1588" s="92">
        <v>492</v>
      </c>
      <c r="V1588" s="92">
        <v>2</v>
      </c>
    </row>
    <row r="1589" spans="1:22">
      <c r="A1589" s="93" t="s">
        <v>791</v>
      </c>
      <c r="B1589" s="17" t="str">
        <f>VLOOKUP(A1589,'Planning Periods'!$E$2:$N$540,10,FALSE)</f>
        <v>10/15/2021 - 10/15/2029</v>
      </c>
      <c r="C1589" s="92">
        <v>2014</v>
      </c>
      <c r="D1589" s="92" t="str">
        <f t="shared" si="23"/>
        <v>Placentia 2014</v>
      </c>
      <c r="E1589" s="92">
        <v>112</v>
      </c>
      <c r="F1589" s="366">
        <v>0</v>
      </c>
      <c r="G1589" s="92">
        <v>0</v>
      </c>
      <c r="H1589" s="92">
        <v>0</v>
      </c>
      <c r="I1589" s="91"/>
      <c r="J1589" s="92">
        <v>81</v>
      </c>
      <c r="K1589" s="366">
        <v>0</v>
      </c>
      <c r="L1589" s="92">
        <v>0</v>
      </c>
      <c r="M1589" s="92">
        <v>0</v>
      </c>
      <c r="N1589" s="91"/>
      <c r="O1589" s="92">
        <v>90</v>
      </c>
      <c r="P1589" s="92">
        <v>11</v>
      </c>
      <c r="Q1589" s="91"/>
      <c r="R1589" s="92">
        <v>209</v>
      </c>
      <c r="S1589" s="92">
        <v>35</v>
      </c>
      <c r="T1589" s="91">
        <v>0</v>
      </c>
      <c r="U1589" s="92">
        <v>492</v>
      </c>
      <c r="V1589" s="92">
        <v>46</v>
      </c>
    </row>
    <row r="1590" spans="1:22">
      <c r="A1590" s="93" t="s">
        <v>791</v>
      </c>
      <c r="B1590" s="17" t="str">
        <f>VLOOKUP(A1590,'Planning Periods'!$E$2:$N$540,10,FALSE)</f>
        <v>10/15/2021 - 10/15/2029</v>
      </c>
      <c r="C1590" s="92">
        <v>2015</v>
      </c>
      <c r="D1590" s="92" t="str">
        <f t="shared" si="23"/>
        <v>Placentia 2015</v>
      </c>
      <c r="E1590" s="92">
        <v>112</v>
      </c>
      <c r="F1590" s="366">
        <v>0</v>
      </c>
      <c r="G1590" s="92">
        <v>0</v>
      </c>
      <c r="H1590" s="92">
        <v>0</v>
      </c>
      <c r="I1590" s="91"/>
      <c r="J1590" s="92">
        <v>81</v>
      </c>
      <c r="K1590" s="366">
        <v>0</v>
      </c>
      <c r="L1590" s="92">
        <v>0</v>
      </c>
      <c r="M1590" s="92">
        <v>0</v>
      </c>
      <c r="N1590" s="91"/>
      <c r="O1590" s="92">
        <v>90</v>
      </c>
      <c r="P1590" s="92">
        <v>10</v>
      </c>
      <c r="Q1590" s="91"/>
      <c r="R1590" s="92">
        <v>209</v>
      </c>
      <c r="S1590" s="92">
        <v>45</v>
      </c>
      <c r="T1590" s="91">
        <v>0</v>
      </c>
      <c r="U1590" s="92">
        <v>492</v>
      </c>
      <c r="V1590" s="92">
        <v>55</v>
      </c>
    </row>
    <row r="1591" spans="1:22">
      <c r="A1591" s="93" t="s">
        <v>791</v>
      </c>
      <c r="B1591" s="17" t="str">
        <f>VLOOKUP(A1591,'Planning Periods'!$E$2:$N$540,10,FALSE)</f>
        <v>10/15/2021 - 10/15/2029</v>
      </c>
      <c r="C1591" s="92">
        <v>2016</v>
      </c>
      <c r="D1591" s="92" t="str">
        <f t="shared" si="23"/>
        <v>Placentia 2016</v>
      </c>
      <c r="E1591" s="92">
        <v>112</v>
      </c>
      <c r="F1591" s="366">
        <v>0</v>
      </c>
      <c r="G1591" s="92">
        <v>0</v>
      </c>
      <c r="H1591" s="92">
        <v>0</v>
      </c>
      <c r="I1591" s="91"/>
      <c r="J1591" s="92">
        <v>81</v>
      </c>
      <c r="K1591" s="366">
        <v>0</v>
      </c>
      <c r="L1591" s="92">
        <v>0</v>
      </c>
      <c r="M1591" s="92">
        <v>0</v>
      </c>
      <c r="N1591" s="91"/>
      <c r="O1591" s="92">
        <v>90</v>
      </c>
      <c r="P1591" s="92">
        <v>10</v>
      </c>
      <c r="Q1591" s="91"/>
      <c r="R1591" s="92">
        <v>209</v>
      </c>
      <c r="S1591" s="92">
        <v>23</v>
      </c>
      <c r="T1591" s="91">
        <v>0</v>
      </c>
      <c r="U1591" s="92">
        <v>492</v>
      </c>
      <c r="V1591" s="92">
        <v>33</v>
      </c>
    </row>
    <row r="1592" spans="1:22">
      <c r="A1592" s="93" t="s">
        <v>791</v>
      </c>
      <c r="B1592" s="17" t="str">
        <f>VLOOKUP(A1592,'Planning Periods'!$E$2:$N$540,10,FALSE)</f>
        <v>10/15/2021 - 10/15/2029</v>
      </c>
      <c r="C1592" s="92">
        <v>2017</v>
      </c>
      <c r="D1592" s="92" t="str">
        <f t="shared" si="23"/>
        <v>Placentia 2017</v>
      </c>
      <c r="E1592" s="92">
        <v>112</v>
      </c>
      <c r="F1592" s="366">
        <v>0</v>
      </c>
      <c r="G1592" s="92">
        <v>0</v>
      </c>
      <c r="H1592" s="92">
        <v>0</v>
      </c>
      <c r="I1592" s="91"/>
      <c r="J1592" s="92">
        <v>81</v>
      </c>
      <c r="K1592" s="366">
        <v>0</v>
      </c>
      <c r="L1592" s="92">
        <v>0</v>
      </c>
      <c r="M1592" s="92">
        <v>0</v>
      </c>
      <c r="N1592" s="91"/>
      <c r="O1592" s="92">
        <v>90</v>
      </c>
      <c r="P1592" s="92">
        <v>0</v>
      </c>
      <c r="Q1592" s="91"/>
      <c r="R1592" s="92">
        <v>209</v>
      </c>
      <c r="S1592" s="92">
        <v>9</v>
      </c>
      <c r="T1592" s="91">
        <v>0</v>
      </c>
      <c r="U1592" s="92">
        <v>492</v>
      </c>
      <c r="V1592" s="92">
        <v>9</v>
      </c>
    </row>
    <row r="1593" spans="1:22">
      <c r="A1593" s="93" t="s">
        <v>794</v>
      </c>
      <c r="B1593" s="17" t="str">
        <f>VLOOKUP(A1593,'Planning Periods'!$E$2:$N$540,10,FALSE)</f>
        <v>05/15/2021 - 05/15/2029</v>
      </c>
      <c r="C1593" s="92">
        <v>2013</v>
      </c>
      <c r="D1593" s="92" t="str">
        <f t="shared" si="23"/>
        <v>Placer County - Unincorporated 2013</v>
      </c>
      <c r="E1593" s="92">
        <v>1365</v>
      </c>
      <c r="F1593" s="366">
        <v>0</v>
      </c>
      <c r="G1593" s="92">
        <v>0</v>
      </c>
      <c r="H1593" s="92">
        <v>0</v>
      </c>
      <c r="I1593" s="91"/>
      <c r="J1593" s="92">
        <v>957</v>
      </c>
      <c r="K1593" s="366">
        <v>18</v>
      </c>
      <c r="L1593" s="92">
        <v>4</v>
      </c>
      <c r="M1593" s="92">
        <v>14</v>
      </c>
      <c r="N1593" s="91"/>
      <c r="O1593" s="92">
        <v>936</v>
      </c>
      <c r="P1593" s="92">
        <v>2</v>
      </c>
      <c r="Q1593" s="91"/>
      <c r="R1593" s="92">
        <v>1773</v>
      </c>
      <c r="S1593" s="92">
        <v>241</v>
      </c>
      <c r="T1593" s="91">
        <v>14</v>
      </c>
      <c r="U1593" s="92">
        <v>5031</v>
      </c>
      <c r="V1593" s="92">
        <v>261</v>
      </c>
    </row>
    <row r="1594" spans="1:22">
      <c r="A1594" s="93" t="s">
        <v>794</v>
      </c>
      <c r="B1594" s="17" t="str">
        <f>VLOOKUP(A1594,'Planning Periods'!$E$2:$N$540,10,FALSE)</f>
        <v>05/15/2021 - 05/15/2029</v>
      </c>
      <c r="C1594" s="92">
        <v>2014</v>
      </c>
      <c r="D1594" s="92" t="str">
        <f t="shared" si="23"/>
        <v>Placer County - Unincorporated 2014</v>
      </c>
      <c r="E1594" s="92">
        <v>1365</v>
      </c>
      <c r="F1594" s="366">
        <v>0</v>
      </c>
      <c r="G1594" s="92">
        <v>0</v>
      </c>
      <c r="H1594" s="92">
        <v>0</v>
      </c>
      <c r="I1594" s="91"/>
      <c r="J1594" s="92">
        <v>957</v>
      </c>
      <c r="K1594" s="366">
        <v>17</v>
      </c>
      <c r="L1594" s="92">
        <v>2</v>
      </c>
      <c r="M1594" s="92">
        <v>15</v>
      </c>
      <c r="N1594" s="91"/>
      <c r="O1594" s="92">
        <v>936</v>
      </c>
      <c r="P1594" s="92">
        <v>0</v>
      </c>
      <c r="Q1594" s="91"/>
      <c r="R1594" s="92">
        <v>1773</v>
      </c>
      <c r="S1594" s="92">
        <v>326</v>
      </c>
      <c r="T1594" s="91">
        <v>15</v>
      </c>
      <c r="U1594" s="92">
        <v>5031</v>
      </c>
      <c r="V1594" s="92">
        <v>343</v>
      </c>
    </row>
    <row r="1595" spans="1:22">
      <c r="A1595" s="93" t="s">
        <v>794</v>
      </c>
      <c r="B1595" s="17" t="str">
        <f>VLOOKUP(A1595,'Planning Periods'!$E$2:$N$540,10,FALSE)</f>
        <v>05/15/2021 - 05/15/2029</v>
      </c>
      <c r="C1595" s="92">
        <v>2015</v>
      </c>
      <c r="D1595" s="92" t="str">
        <f t="shared" si="23"/>
        <v>Placer County - Unincorporated 2015</v>
      </c>
      <c r="E1595" s="92">
        <v>1365</v>
      </c>
      <c r="F1595" s="366">
        <v>0</v>
      </c>
      <c r="G1595" s="92">
        <v>0</v>
      </c>
      <c r="H1595" s="92">
        <v>0</v>
      </c>
      <c r="I1595" s="91"/>
      <c r="J1595" s="92">
        <v>957</v>
      </c>
      <c r="K1595" s="366">
        <v>16</v>
      </c>
      <c r="L1595" s="92">
        <v>1</v>
      </c>
      <c r="M1595" s="92">
        <v>15</v>
      </c>
      <c r="N1595" s="91"/>
      <c r="O1595" s="92">
        <v>936</v>
      </c>
      <c r="P1595" s="92">
        <v>0</v>
      </c>
      <c r="Q1595" s="91"/>
      <c r="R1595" s="92">
        <v>1773</v>
      </c>
      <c r="S1595" s="92">
        <v>282</v>
      </c>
      <c r="T1595" s="91">
        <v>15</v>
      </c>
      <c r="U1595" s="92">
        <v>5031</v>
      </c>
      <c r="V1595" s="92">
        <v>298</v>
      </c>
    </row>
    <row r="1596" spans="1:22">
      <c r="A1596" s="93" t="s">
        <v>794</v>
      </c>
      <c r="B1596" s="17" t="str">
        <f>VLOOKUP(A1596,'Planning Periods'!$E$2:$N$540,10,FALSE)</f>
        <v>05/15/2021 - 05/15/2029</v>
      </c>
      <c r="C1596" s="92">
        <v>2016</v>
      </c>
      <c r="D1596" s="92" t="str">
        <f t="shared" si="23"/>
        <v>Placer County - Unincorporated 2016</v>
      </c>
      <c r="E1596" s="92">
        <v>1365</v>
      </c>
      <c r="F1596" s="366">
        <v>36</v>
      </c>
      <c r="G1596" s="92">
        <v>36</v>
      </c>
      <c r="H1596" s="92">
        <v>0</v>
      </c>
      <c r="I1596" s="91"/>
      <c r="J1596" s="92">
        <v>957</v>
      </c>
      <c r="K1596" s="366">
        <v>31</v>
      </c>
      <c r="L1596" s="92">
        <v>31</v>
      </c>
      <c r="M1596" s="92">
        <v>0</v>
      </c>
      <c r="N1596" s="91"/>
      <c r="O1596" s="92">
        <v>936</v>
      </c>
      <c r="P1596" s="92">
        <v>15</v>
      </c>
      <c r="Q1596" s="91"/>
      <c r="R1596" s="92">
        <v>1773</v>
      </c>
      <c r="S1596" s="92">
        <v>334</v>
      </c>
      <c r="T1596" s="91">
        <v>0</v>
      </c>
      <c r="U1596" s="92">
        <v>5031</v>
      </c>
      <c r="V1596" s="92">
        <v>416</v>
      </c>
    </row>
    <row r="1597" spans="1:22">
      <c r="A1597" s="93" t="s">
        <v>794</v>
      </c>
      <c r="B1597" s="17" t="str">
        <f>VLOOKUP(A1597,'Planning Periods'!$E$2:$N$540,10,FALSE)</f>
        <v>05/15/2021 - 05/15/2029</v>
      </c>
      <c r="C1597" s="92">
        <v>2017</v>
      </c>
      <c r="D1597" s="92" t="str">
        <f t="shared" si="23"/>
        <v>Placer County - Unincorporated 2017</v>
      </c>
      <c r="E1597" s="92">
        <v>1365</v>
      </c>
      <c r="F1597" s="366">
        <v>0</v>
      </c>
      <c r="G1597" s="92">
        <v>0</v>
      </c>
      <c r="H1597" s="92">
        <v>0</v>
      </c>
      <c r="I1597" s="91"/>
      <c r="J1597" s="92">
        <v>957</v>
      </c>
      <c r="K1597" s="366">
        <v>3</v>
      </c>
      <c r="L1597" s="92">
        <v>3</v>
      </c>
      <c r="M1597" s="92">
        <v>0</v>
      </c>
      <c r="N1597" s="91"/>
      <c r="O1597" s="92">
        <v>936</v>
      </c>
      <c r="P1597" s="92">
        <v>50</v>
      </c>
      <c r="Q1597" s="91"/>
      <c r="R1597" s="92">
        <v>1773</v>
      </c>
      <c r="S1597" s="92">
        <v>283</v>
      </c>
      <c r="T1597" s="91">
        <v>0</v>
      </c>
      <c r="U1597" s="92">
        <v>5031</v>
      </c>
      <c r="V1597" s="92">
        <v>336</v>
      </c>
    </row>
    <row r="1598" spans="1:22">
      <c r="A1598" s="93" t="s">
        <v>852</v>
      </c>
      <c r="B1598" s="17" t="str">
        <f>VLOOKUP(A1598,'Planning Periods'!$E$2:$N$540,10,FALSE)</f>
        <v>05/15/2021 - 05/15/2029</v>
      </c>
      <c r="C1598" s="92">
        <v>2013</v>
      </c>
      <c r="D1598" s="92" t="str">
        <f t="shared" si="23"/>
        <v>Placerville 2013</v>
      </c>
      <c r="E1598" s="92">
        <v>78</v>
      </c>
      <c r="F1598" s="366">
        <v>0</v>
      </c>
      <c r="G1598" s="92">
        <v>0</v>
      </c>
      <c r="H1598" s="92">
        <v>0</v>
      </c>
      <c r="I1598" s="91"/>
      <c r="J1598" s="92">
        <v>55</v>
      </c>
      <c r="K1598" s="366">
        <v>0</v>
      </c>
      <c r="L1598" s="92">
        <v>0</v>
      </c>
      <c r="M1598" s="92">
        <v>0</v>
      </c>
      <c r="N1598" s="91"/>
      <c r="O1598" s="92">
        <v>69</v>
      </c>
      <c r="P1598" s="92">
        <v>5</v>
      </c>
      <c r="Q1598" s="91"/>
      <c r="R1598" s="92">
        <v>170</v>
      </c>
      <c r="S1598" s="92">
        <v>47</v>
      </c>
      <c r="T1598" s="91">
        <v>0</v>
      </c>
      <c r="U1598" s="92">
        <v>372</v>
      </c>
      <c r="V1598" s="92">
        <v>52</v>
      </c>
    </row>
    <row r="1599" spans="1:22">
      <c r="A1599" s="93" t="s">
        <v>852</v>
      </c>
      <c r="B1599" s="17" t="str">
        <f>VLOOKUP(A1599,'Planning Periods'!$E$2:$N$540,10,FALSE)</f>
        <v>05/15/2021 - 05/15/2029</v>
      </c>
      <c r="C1599" s="92">
        <v>2014</v>
      </c>
      <c r="D1599" s="92" t="str">
        <f t="shared" si="23"/>
        <v>Placerville 2014</v>
      </c>
      <c r="E1599" s="92">
        <v>78</v>
      </c>
      <c r="F1599" s="366">
        <v>0</v>
      </c>
      <c r="G1599" s="92">
        <v>0</v>
      </c>
      <c r="H1599" s="92">
        <v>0</v>
      </c>
      <c r="I1599" s="91"/>
      <c r="J1599" s="92">
        <v>55</v>
      </c>
      <c r="K1599" s="366">
        <v>0</v>
      </c>
      <c r="L1599" s="92">
        <v>0</v>
      </c>
      <c r="M1599" s="92">
        <v>0</v>
      </c>
      <c r="N1599" s="91"/>
      <c r="O1599" s="92">
        <v>69</v>
      </c>
      <c r="P1599" s="92">
        <v>9</v>
      </c>
      <c r="Q1599" s="91"/>
      <c r="R1599" s="92">
        <v>170</v>
      </c>
      <c r="S1599" s="92">
        <v>1</v>
      </c>
      <c r="T1599" s="91">
        <v>0</v>
      </c>
      <c r="U1599" s="92">
        <v>372</v>
      </c>
      <c r="V1599" s="92">
        <v>10</v>
      </c>
    </row>
    <row r="1600" spans="1:22">
      <c r="A1600" s="93" t="s">
        <v>852</v>
      </c>
      <c r="B1600" s="17" t="str">
        <f>VLOOKUP(A1600,'Planning Periods'!$E$2:$N$540,10,FALSE)</f>
        <v>05/15/2021 - 05/15/2029</v>
      </c>
      <c r="C1600" s="92">
        <v>2015</v>
      </c>
      <c r="D1600" s="92" t="str">
        <f t="shared" si="23"/>
        <v>Placerville 2015</v>
      </c>
      <c r="E1600" s="92">
        <v>78</v>
      </c>
      <c r="F1600" s="366">
        <v>0</v>
      </c>
      <c r="G1600" s="92">
        <v>0</v>
      </c>
      <c r="H1600" s="92">
        <v>0</v>
      </c>
      <c r="I1600" s="91"/>
      <c r="J1600" s="92">
        <v>55</v>
      </c>
      <c r="K1600" s="366">
        <v>0</v>
      </c>
      <c r="L1600" s="92">
        <v>0</v>
      </c>
      <c r="M1600" s="92">
        <v>0</v>
      </c>
      <c r="N1600" s="91"/>
      <c r="O1600" s="92">
        <v>69</v>
      </c>
      <c r="P1600" s="92">
        <v>4</v>
      </c>
      <c r="Q1600" s="91"/>
      <c r="R1600" s="92">
        <v>170</v>
      </c>
      <c r="S1600" s="92">
        <v>20</v>
      </c>
      <c r="T1600" s="91">
        <v>0</v>
      </c>
      <c r="U1600" s="92">
        <v>372</v>
      </c>
      <c r="V1600" s="92">
        <v>24</v>
      </c>
    </row>
    <row r="1601" spans="1:22">
      <c r="A1601" s="93" t="s">
        <v>852</v>
      </c>
      <c r="B1601" s="17" t="str">
        <f>VLOOKUP(A1601,'Planning Periods'!$E$2:$N$540,10,FALSE)</f>
        <v>05/15/2021 - 05/15/2029</v>
      </c>
      <c r="C1601" s="92">
        <v>2016</v>
      </c>
      <c r="D1601" s="92" t="str">
        <f t="shared" si="23"/>
        <v>Placerville 2016</v>
      </c>
      <c r="E1601" s="92">
        <v>78</v>
      </c>
      <c r="F1601" s="366">
        <v>0</v>
      </c>
      <c r="G1601" s="92">
        <v>0</v>
      </c>
      <c r="H1601" s="92">
        <v>0</v>
      </c>
      <c r="I1601" s="91"/>
      <c r="J1601" s="92">
        <v>55</v>
      </c>
      <c r="K1601" s="366">
        <v>0</v>
      </c>
      <c r="L1601" s="92">
        <v>0</v>
      </c>
      <c r="M1601" s="92">
        <v>0</v>
      </c>
      <c r="N1601" s="91"/>
      <c r="O1601" s="92">
        <v>69</v>
      </c>
      <c r="P1601" s="92">
        <v>15</v>
      </c>
      <c r="Q1601" s="91"/>
      <c r="R1601" s="92">
        <v>170</v>
      </c>
      <c r="S1601" s="92">
        <v>53</v>
      </c>
      <c r="T1601" s="91">
        <v>0</v>
      </c>
      <c r="U1601" s="92">
        <v>372</v>
      </c>
      <c r="V1601" s="92">
        <v>68</v>
      </c>
    </row>
    <row r="1602" spans="1:22">
      <c r="A1602" s="93" t="s">
        <v>852</v>
      </c>
      <c r="B1602" s="17" t="str">
        <f>VLOOKUP(A1602,'Planning Periods'!$E$2:$N$540,10,FALSE)</f>
        <v>05/15/2021 - 05/15/2029</v>
      </c>
      <c r="C1602" s="92">
        <v>2017</v>
      </c>
      <c r="D1602" s="92" t="str">
        <f t="shared" si="23"/>
        <v>Placerville 2017</v>
      </c>
      <c r="E1602" s="92">
        <v>78</v>
      </c>
      <c r="F1602" s="366">
        <v>0</v>
      </c>
      <c r="G1602" s="92">
        <v>0</v>
      </c>
      <c r="H1602" s="92">
        <v>0</v>
      </c>
      <c r="I1602" s="91"/>
      <c r="J1602" s="92">
        <v>55</v>
      </c>
      <c r="K1602" s="366">
        <v>0</v>
      </c>
      <c r="L1602" s="92">
        <v>0</v>
      </c>
      <c r="M1602" s="92">
        <v>0</v>
      </c>
      <c r="N1602" s="91"/>
      <c r="O1602" s="92">
        <v>69</v>
      </c>
      <c r="P1602" s="92">
        <v>18</v>
      </c>
      <c r="Q1602" s="91"/>
      <c r="R1602" s="92">
        <v>170</v>
      </c>
      <c r="S1602" s="92">
        <v>1</v>
      </c>
      <c r="T1602" s="91">
        <v>0</v>
      </c>
      <c r="U1602" s="92">
        <v>372</v>
      </c>
      <c r="V1602" s="92">
        <v>19</v>
      </c>
    </row>
    <row r="1603" spans="1:22">
      <c r="A1603" s="93" t="s">
        <v>1202</v>
      </c>
      <c r="B1603" s="17" t="str">
        <f>VLOOKUP(A1603,'Planning Periods'!$E$2:$N$540,10,FALSE)</f>
        <v>01/31/2023 - 01/31/2031</v>
      </c>
      <c r="C1603" s="92">
        <v>2014</v>
      </c>
      <c r="D1603" s="92" t="str">
        <f t="shared" si="23"/>
        <v>Pleasant Hill 2014</v>
      </c>
      <c r="E1603" s="92">
        <v>118</v>
      </c>
      <c r="F1603" s="366">
        <v>0</v>
      </c>
      <c r="G1603" s="92">
        <v>0</v>
      </c>
      <c r="H1603" s="92">
        <v>0</v>
      </c>
      <c r="I1603" s="91"/>
      <c r="J1603" s="92">
        <v>69</v>
      </c>
      <c r="K1603" s="366">
        <v>0</v>
      </c>
      <c r="L1603" s="92">
        <v>0</v>
      </c>
      <c r="M1603" s="92">
        <v>0</v>
      </c>
      <c r="N1603" s="91"/>
      <c r="O1603" s="92">
        <v>84</v>
      </c>
      <c r="P1603" s="92">
        <v>0</v>
      </c>
      <c r="Q1603" s="91"/>
      <c r="R1603" s="92">
        <v>177</v>
      </c>
      <c r="S1603" s="92">
        <v>4</v>
      </c>
      <c r="T1603" s="91">
        <v>0</v>
      </c>
      <c r="U1603" s="92">
        <v>448</v>
      </c>
      <c r="V1603" s="92">
        <v>4</v>
      </c>
    </row>
    <row r="1604" spans="1:22">
      <c r="A1604" s="93" t="s">
        <v>1202</v>
      </c>
      <c r="B1604" s="17" t="str">
        <f>VLOOKUP(A1604,'Planning Periods'!$E$2:$N$540,10,FALSE)</f>
        <v>01/31/2023 - 01/31/2031</v>
      </c>
      <c r="C1604" s="92">
        <v>2015</v>
      </c>
      <c r="D1604" s="92" t="str">
        <f t="shared" si="23"/>
        <v>Pleasant Hill 2015</v>
      </c>
      <c r="E1604" s="92">
        <v>118</v>
      </c>
      <c r="F1604" s="366">
        <v>0</v>
      </c>
      <c r="G1604" s="92">
        <v>0</v>
      </c>
      <c r="H1604" s="92">
        <v>0</v>
      </c>
      <c r="I1604" s="91"/>
      <c r="J1604" s="92">
        <v>69</v>
      </c>
      <c r="K1604" s="366">
        <v>0</v>
      </c>
      <c r="L1604" s="92">
        <v>0</v>
      </c>
      <c r="M1604" s="92">
        <v>0</v>
      </c>
      <c r="N1604" s="91"/>
      <c r="O1604" s="92">
        <v>84</v>
      </c>
      <c r="P1604" s="92">
        <v>2</v>
      </c>
      <c r="Q1604" s="91"/>
      <c r="R1604" s="92">
        <v>177</v>
      </c>
      <c r="S1604" s="92">
        <v>6</v>
      </c>
      <c r="T1604" s="91">
        <v>0</v>
      </c>
      <c r="U1604" s="92">
        <v>448</v>
      </c>
      <c r="V1604" s="92">
        <v>8</v>
      </c>
    </row>
    <row r="1605" spans="1:22">
      <c r="A1605" s="93" t="s">
        <v>1202</v>
      </c>
      <c r="B1605" s="17" t="str">
        <f>VLOOKUP(A1605,'Planning Periods'!$E$2:$N$540,10,FALSE)</f>
        <v>01/31/2023 - 01/31/2031</v>
      </c>
      <c r="C1605" s="92">
        <v>2016</v>
      </c>
      <c r="D1605" s="92" t="str">
        <f t="shared" si="23"/>
        <v>Pleasant Hill 2016</v>
      </c>
      <c r="E1605" s="92">
        <v>118</v>
      </c>
      <c r="F1605" s="366">
        <v>0</v>
      </c>
      <c r="G1605" s="92">
        <v>0</v>
      </c>
      <c r="H1605" s="92">
        <v>0</v>
      </c>
      <c r="I1605" s="91"/>
      <c r="J1605" s="92">
        <v>69</v>
      </c>
      <c r="K1605" s="366">
        <v>0</v>
      </c>
      <c r="L1605" s="92">
        <v>0</v>
      </c>
      <c r="M1605" s="92">
        <v>0</v>
      </c>
      <c r="N1605" s="91"/>
      <c r="O1605" s="92">
        <v>84</v>
      </c>
      <c r="P1605" s="92">
        <v>0</v>
      </c>
      <c r="Q1605" s="91"/>
      <c r="R1605" s="92">
        <v>177</v>
      </c>
      <c r="S1605" s="92">
        <v>6</v>
      </c>
      <c r="T1605" s="91">
        <v>0</v>
      </c>
      <c r="U1605" s="92">
        <v>448</v>
      </c>
      <c r="V1605" s="92">
        <v>6</v>
      </c>
    </row>
    <row r="1606" spans="1:22">
      <c r="A1606" s="93" t="s">
        <v>1202</v>
      </c>
      <c r="B1606" s="17" t="str">
        <f>VLOOKUP(A1606,'Planning Periods'!$E$2:$N$540,10,FALSE)</f>
        <v>01/31/2023 - 01/31/2031</v>
      </c>
      <c r="C1606" s="92">
        <v>2017</v>
      </c>
      <c r="D1606" s="92" t="str">
        <f t="shared" si="23"/>
        <v>Pleasant Hill 2017</v>
      </c>
      <c r="E1606" s="92">
        <v>118</v>
      </c>
      <c r="F1606" s="366">
        <v>0</v>
      </c>
      <c r="G1606" s="92">
        <v>0</v>
      </c>
      <c r="H1606" s="92">
        <v>0</v>
      </c>
      <c r="I1606" s="91"/>
      <c r="J1606" s="92">
        <v>69</v>
      </c>
      <c r="K1606" s="366">
        <v>0</v>
      </c>
      <c r="L1606" s="92">
        <v>0</v>
      </c>
      <c r="M1606" s="92">
        <v>0</v>
      </c>
      <c r="N1606" s="91"/>
      <c r="O1606" s="92">
        <v>84</v>
      </c>
      <c r="P1606" s="92">
        <v>2</v>
      </c>
      <c r="Q1606" s="91"/>
      <c r="R1606" s="92">
        <v>177</v>
      </c>
      <c r="S1606" s="92">
        <v>5</v>
      </c>
      <c r="T1606" s="91">
        <v>0</v>
      </c>
      <c r="U1606" s="92">
        <v>448</v>
      </c>
      <c r="V1606" s="92">
        <v>7</v>
      </c>
    </row>
    <row r="1607" spans="1:22">
      <c r="A1607" s="93" t="s">
        <v>1203</v>
      </c>
      <c r="B1607" s="17" t="str">
        <f>VLOOKUP(A1607,'Planning Periods'!$E$2:$N$540,10,FALSE)</f>
        <v>01/31/2023 - 01/31/2031</v>
      </c>
      <c r="C1607" s="92">
        <v>2014</v>
      </c>
      <c r="D1607" s="92" t="str">
        <f t="shared" si="23"/>
        <v>Pleasanton 2014</v>
      </c>
      <c r="E1607" s="92">
        <v>716</v>
      </c>
      <c r="F1607" s="366">
        <v>38</v>
      </c>
      <c r="G1607" s="92">
        <v>38</v>
      </c>
      <c r="H1607" s="92">
        <v>0</v>
      </c>
      <c r="I1607" s="91"/>
      <c r="J1607" s="92">
        <v>391</v>
      </c>
      <c r="K1607" s="366">
        <v>0</v>
      </c>
      <c r="L1607" s="92">
        <v>0</v>
      </c>
      <c r="M1607" s="92">
        <v>0</v>
      </c>
      <c r="N1607" s="91"/>
      <c r="O1607" s="92">
        <v>407</v>
      </c>
      <c r="P1607" s="92">
        <v>2</v>
      </c>
      <c r="Q1607" s="91"/>
      <c r="R1607" s="92">
        <v>553</v>
      </c>
      <c r="S1607" s="92">
        <v>283</v>
      </c>
      <c r="T1607" s="91">
        <v>0</v>
      </c>
      <c r="U1607" s="92">
        <v>2067</v>
      </c>
      <c r="V1607" s="92">
        <v>323</v>
      </c>
    </row>
    <row r="1608" spans="1:22">
      <c r="A1608" s="93" t="s">
        <v>1203</v>
      </c>
      <c r="B1608" s="17" t="str">
        <f>VLOOKUP(A1608,'Planning Periods'!$E$2:$N$540,10,FALSE)</f>
        <v>01/31/2023 - 01/31/2031</v>
      </c>
      <c r="C1608" s="92">
        <v>2015</v>
      </c>
      <c r="D1608" s="92" t="str">
        <f t="shared" si="23"/>
        <v>Pleasanton 2015</v>
      </c>
      <c r="E1608" s="92">
        <v>716</v>
      </c>
      <c r="F1608" s="366">
        <v>54</v>
      </c>
      <c r="G1608" s="92">
        <v>54</v>
      </c>
      <c r="H1608" s="92">
        <v>0</v>
      </c>
      <c r="I1608" s="91"/>
      <c r="J1608" s="92">
        <v>391</v>
      </c>
      <c r="K1608" s="366">
        <v>16</v>
      </c>
      <c r="L1608" s="92">
        <v>16</v>
      </c>
      <c r="M1608" s="92">
        <v>0</v>
      </c>
      <c r="N1608" s="91"/>
      <c r="O1608" s="92">
        <v>407</v>
      </c>
      <c r="P1608" s="92">
        <v>2</v>
      </c>
      <c r="Q1608" s="91"/>
      <c r="R1608" s="92">
        <v>553</v>
      </c>
      <c r="S1608" s="92">
        <v>819</v>
      </c>
      <c r="T1608" s="91">
        <v>0</v>
      </c>
      <c r="U1608" s="92">
        <v>2067</v>
      </c>
      <c r="V1608" s="92">
        <v>891</v>
      </c>
    </row>
    <row r="1609" spans="1:22">
      <c r="A1609" s="93" t="s">
        <v>1203</v>
      </c>
      <c r="B1609" s="17" t="str">
        <f>VLOOKUP(A1609,'Planning Periods'!$E$2:$N$540,10,FALSE)</f>
        <v>01/31/2023 - 01/31/2031</v>
      </c>
      <c r="C1609" s="92">
        <v>2016</v>
      </c>
      <c r="D1609" s="92" t="str">
        <f t="shared" si="23"/>
        <v>Pleasanton 2016</v>
      </c>
      <c r="E1609" s="92">
        <v>716</v>
      </c>
      <c r="F1609" s="366">
        <v>128</v>
      </c>
      <c r="G1609" s="92">
        <v>128</v>
      </c>
      <c r="H1609" s="92">
        <v>0</v>
      </c>
      <c r="I1609" s="91"/>
      <c r="J1609" s="92">
        <v>391</v>
      </c>
      <c r="K1609" s="366">
        <v>21</v>
      </c>
      <c r="L1609" s="92">
        <v>21</v>
      </c>
      <c r="M1609" s="92">
        <v>0</v>
      </c>
      <c r="N1609" s="91"/>
      <c r="O1609" s="92">
        <v>407</v>
      </c>
      <c r="P1609" s="92">
        <v>10</v>
      </c>
      <c r="Q1609" s="91"/>
      <c r="R1609" s="92">
        <v>553</v>
      </c>
      <c r="S1609" s="92">
        <v>228</v>
      </c>
      <c r="T1609" s="91">
        <v>0</v>
      </c>
      <c r="U1609" s="92">
        <v>2067</v>
      </c>
      <c r="V1609" s="92">
        <v>387</v>
      </c>
    </row>
    <row r="1610" spans="1:22">
      <c r="A1610" s="93" t="s">
        <v>1203</v>
      </c>
      <c r="B1610" s="17" t="str">
        <f>VLOOKUP(A1610,'Planning Periods'!$E$2:$N$540,10,FALSE)</f>
        <v>01/31/2023 - 01/31/2031</v>
      </c>
      <c r="C1610" s="92">
        <v>2017</v>
      </c>
      <c r="D1610" s="92" t="str">
        <f t="shared" si="23"/>
        <v>Pleasanton 2017</v>
      </c>
      <c r="E1610" s="92">
        <v>716</v>
      </c>
      <c r="F1610" s="366">
        <v>0</v>
      </c>
      <c r="G1610" s="92">
        <v>0</v>
      </c>
      <c r="H1610" s="92">
        <v>0</v>
      </c>
      <c r="I1610" s="91"/>
      <c r="J1610" s="92">
        <v>391</v>
      </c>
      <c r="K1610" s="366">
        <v>7</v>
      </c>
      <c r="L1610" s="92">
        <v>6</v>
      </c>
      <c r="M1610" s="92">
        <v>1</v>
      </c>
      <c r="N1610" s="91"/>
      <c r="O1610" s="92">
        <v>407</v>
      </c>
      <c r="P1610" s="92">
        <v>6</v>
      </c>
      <c r="Q1610" s="91"/>
      <c r="R1610" s="92">
        <v>553</v>
      </c>
      <c r="S1610" s="92">
        <v>102</v>
      </c>
      <c r="T1610" s="91">
        <v>1</v>
      </c>
      <c r="U1610" s="92">
        <v>2067</v>
      </c>
      <c r="V1610" s="92">
        <v>115</v>
      </c>
    </row>
    <row r="1611" spans="1:22">
      <c r="A1611" s="93" t="s">
        <v>854</v>
      </c>
      <c r="B1611" s="17" t="str">
        <f>VLOOKUP(A1611,'Planning Periods'!$E$2:$N$540,10,FALSE)</f>
        <v>08/31/2019 - 08/31/2024</v>
      </c>
      <c r="C1611" s="92">
        <v>2014</v>
      </c>
      <c r="D1611" s="92" t="str">
        <f t="shared" si="23"/>
        <v>Plumas County - Unincorporated 2014</v>
      </c>
      <c r="E1611" s="92" t="s">
        <v>1308</v>
      </c>
      <c r="F1611" s="366" t="s">
        <v>1308</v>
      </c>
      <c r="G1611" s="92" t="s">
        <v>1308</v>
      </c>
      <c r="H1611" s="92" t="s">
        <v>1308</v>
      </c>
      <c r="I1611" s="91"/>
      <c r="J1611" s="92" t="s">
        <v>1308</v>
      </c>
      <c r="K1611" s="366" t="s">
        <v>1308</v>
      </c>
      <c r="L1611" s="92" t="s">
        <v>1308</v>
      </c>
      <c r="M1611" s="92" t="s">
        <v>1308</v>
      </c>
      <c r="N1611" s="91"/>
      <c r="O1611" s="92" t="s">
        <v>1308</v>
      </c>
      <c r="P1611" s="92" t="s">
        <v>1308</v>
      </c>
      <c r="Q1611" s="91"/>
      <c r="R1611" s="92" t="s">
        <v>1308</v>
      </c>
      <c r="S1611" s="92" t="s">
        <v>1308</v>
      </c>
      <c r="T1611" s="91" t="s">
        <v>1308</v>
      </c>
      <c r="U1611" s="92" t="s">
        <v>1308</v>
      </c>
      <c r="V1611" s="92" t="s">
        <v>1308</v>
      </c>
    </row>
    <row r="1612" spans="1:22">
      <c r="A1612" s="93" t="s">
        <v>854</v>
      </c>
      <c r="B1612" s="17" t="str">
        <f>VLOOKUP(A1612,'Planning Periods'!$E$2:$N$540,10,FALSE)</f>
        <v>08/31/2019 - 08/31/2024</v>
      </c>
      <c r="C1612" s="92">
        <v>2015</v>
      </c>
      <c r="D1612" s="92" t="str">
        <f t="shared" si="23"/>
        <v>Plumas County - Unincorporated 2015</v>
      </c>
      <c r="E1612" s="92" t="s">
        <v>1308</v>
      </c>
      <c r="F1612" s="366" t="s">
        <v>1308</v>
      </c>
      <c r="G1612" s="92" t="s">
        <v>1308</v>
      </c>
      <c r="H1612" s="92" t="s">
        <v>1308</v>
      </c>
      <c r="I1612" s="91"/>
      <c r="J1612" s="92" t="s">
        <v>1308</v>
      </c>
      <c r="K1612" s="366" t="s">
        <v>1308</v>
      </c>
      <c r="L1612" s="92" t="s">
        <v>1308</v>
      </c>
      <c r="M1612" s="92" t="s">
        <v>1308</v>
      </c>
      <c r="N1612" s="91"/>
      <c r="O1612" s="92" t="s">
        <v>1308</v>
      </c>
      <c r="P1612" s="92" t="s">
        <v>1308</v>
      </c>
      <c r="Q1612" s="91"/>
      <c r="R1612" s="92" t="s">
        <v>1308</v>
      </c>
      <c r="S1612" s="92" t="s">
        <v>1308</v>
      </c>
      <c r="T1612" s="91" t="s">
        <v>1308</v>
      </c>
      <c r="U1612" s="92" t="s">
        <v>1308</v>
      </c>
      <c r="V1612" s="92" t="s">
        <v>1308</v>
      </c>
    </row>
    <row r="1613" spans="1:22">
      <c r="A1613" s="93" t="s">
        <v>854</v>
      </c>
      <c r="B1613" s="17" t="str">
        <f>VLOOKUP(A1613,'Planning Periods'!$E$2:$N$540,10,FALSE)</f>
        <v>08/31/2019 - 08/31/2024</v>
      </c>
      <c r="C1613" s="92">
        <v>2016</v>
      </c>
      <c r="D1613" s="92" t="str">
        <f t="shared" si="23"/>
        <v>Plumas County - Unincorporated 2016</v>
      </c>
      <c r="E1613" s="92">
        <v>12</v>
      </c>
      <c r="F1613" s="366">
        <v>0</v>
      </c>
      <c r="G1613" s="92">
        <v>0</v>
      </c>
      <c r="H1613" s="92">
        <v>0</v>
      </c>
      <c r="I1613" s="91"/>
      <c r="J1613" s="92">
        <v>8</v>
      </c>
      <c r="K1613" s="366">
        <v>0</v>
      </c>
      <c r="L1613" s="92">
        <v>0</v>
      </c>
      <c r="M1613" s="92">
        <v>0</v>
      </c>
      <c r="N1613" s="91"/>
      <c r="O1613" s="92">
        <v>12</v>
      </c>
      <c r="P1613" s="92">
        <v>4</v>
      </c>
      <c r="Q1613" s="91"/>
      <c r="R1613" s="92">
        <v>25</v>
      </c>
      <c r="S1613" s="92">
        <v>34</v>
      </c>
      <c r="T1613" s="91">
        <v>0</v>
      </c>
      <c r="U1613" s="92">
        <v>57</v>
      </c>
      <c r="V1613" s="92">
        <v>38</v>
      </c>
    </row>
    <row r="1614" spans="1:22">
      <c r="A1614" s="93" t="s">
        <v>854</v>
      </c>
      <c r="B1614" s="17" t="str">
        <f>VLOOKUP(A1614,'Planning Periods'!$E$2:$N$540,10,FALSE)</f>
        <v>08/31/2019 - 08/31/2024</v>
      </c>
      <c r="C1614" s="92">
        <v>2017</v>
      </c>
      <c r="D1614" s="92" t="str">
        <f t="shared" si="23"/>
        <v>Plumas County - Unincorporated 2017</v>
      </c>
      <c r="E1614" s="92">
        <v>12</v>
      </c>
      <c r="F1614" s="366">
        <v>0</v>
      </c>
      <c r="G1614" s="92">
        <v>0</v>
      </c>
      <c r="H1614" s="92">
        <v>0</v>
      </c>
      <c r="I1614" s="91"/>
      <c r="J1614" s="92">
        <v>8</v>
      </c>
      <c r="K1614" s="366">
        <v>0</v>
      </c>
      <c r="L1614" s="92">
        <v>0</v>
      </c>
      <c r="M1614" s="92">
        <v>0</v>
      </c>
      <c r="N1614" s="91"/>
      <c r="O1614" s="92">
        <v>12</v>
      </c>
      <c r="P1614" s="92">
        <v>15</v>
      </c>
      <c r="Q1614" s="91"/>
      <c r="R1614" s="92">
        <v>25</v>
      </c>
      <c r="S1614" s="92">
        <v>25</v>
      </c>
      <c r="T1614" s="91">
        <v>0</v>
      </c>
      <c r="U1614" s="92">
        <v>57</v>
      </c>
      <c r="V1614" s="92">
        <v>40</v>
      </c>
    </row>
    <row r="1615" spans="1:22">
      <c r="A1615" s="93" t="s">
        <v>847</v>
      </c>
      <c r="B1615" s="17" t="str">
        <f>VLOOKUP(A1615,'Planning Periods'!$E$2:$N$540,10,FALSE)</f>
        <v>09/15/2021 - 09/15/2029</v>
      </c>
      <c r="C1615" s="92">
        <v>2014</v>
      </c>
      <c r="D1615" s="92" t="str">
        <f t="shared" si="23"/>
        <v>Plymouth 2014</v>
      </c>
      <c r="E1615" s="92" t="s">
        <v>1308</v>
      </c>
      <c r="F1615" s="366" t="s">
        <v>1308</v>
      </c>
      <c r="G1615" s="92" t="s">
        <v>1308</v>
      </c>
      <c r="H1615" s="92" t="s">
        <v>1308</v>
      </c>
      <c r="I1615" s="91"/>
      <c r="J1615" s="92" t="s">
        <v>1308</v>
      </c>
      <c r="K1615" s="366" t="s">
        <v>1308</v>
      </c>
      <c r="L1615" s="92" t="s">
        <v>1308</v>
      </c>
      <c r="M1615" s="92" t="s">
        <v>1308</v>
      </c>
      <c r="N1615" s="91"/>
      <c r="O1615" s="92" t="s">
        <v>1308</v>
      </c>
      <c r="P1615" s="92" t="s">
        <v>1308</v>
      </c>
      <c r="Q1615" s="91"/>
      <c r="R1615" s="92" t="s">
        <v>1308</v>
      </c>
      <c r="S1615" s="92" t="s">
        <v>1308</v>
      </c>
      <c r="T1615" s="91" t="s">
        <v>1308</v>
      </c>
      <c r="U1615" s="92" t="s">
        <v>1308</v>
      </c>
      <c r="V1615" s="92" t="s">
        <v>1308</v>
      </c>
    </row>
    <row r="1616" spans="1:22">
      <c r="A1616" s="93" t="s">
        <v>847</v>
      </c>
      <c r="B1616" s="17" t="str">
        <f>VLOOKUP(A1616,'Planning Periods'!$E$2:$N$540,10,FALSE)</f>
        <v>09/15/2021 - 09/15/2029</v>
      </c>
      <c r="C1616" s="92">
        <v>2015</v>
      </c>
      <c r="D1616" s="92" t="str">
        <f t="shared" si="23"/>
        <v>Plymouth 2015</v>
      </c>
      <c r="E1616" s="92" t="s">
        <v>1308</v>
      </c>
      <c r="F1616" s="366" t="s">
        <v>1308</v>
      </c>
      <c r="G1616" s="92" t="s">
        <v>1308</v>
      </c>
      <c r="H1616" s="92" t="s">
        <v>1308</v>
      </c>
      <c r="I1616" s="91"/>
      <c r="J1616" s="92" t="s">
        <v>1308</v>
      </c>
      <c r="K1616" s="366" t="s">
        <v>1308</v>
      </c>
      <c r="L1616" s="92" t="s">
        <v>1308</v>
      </c>
      <c r="M1616" s="92" t="s">
        <v>1308</v>
      </c>
      <c r="N1616" s="91"/>
      <c r="O1616" s="92" t="s">
        <v>1308</v>
      </c>
      <c r="P1616" s="92" t="s">
        <v>1308</v>
      </c>
      <c r="Q1616" s="91"/>
      <c r="R1616" s="92" t="s">
        <v>1308</v>
      </c>
      <c r="S1616" s="92" t="s">
        <v>1308</v>
      </c>
      <c r="T1616" s="91" t="s">
        <v>1308</v>
      </c>
      <c r="U1616" s="92" t="s">
        <v>1308</v>
      </c>
      <c r="V1616" s="92" t="s">
        <v>1308</v>
      </c>
    </row>
    <row r="1617" spans="1:22">
      <c r="A1617" s="93" t="s">
        <v>847</v>
      </c>
      <c r="B1617" s="17" t="str">
        <f>VLOOKUP(A1617,'Planning Periods'!$E$2:$N$540,10,FALSE)</f>
        <v>09/15/2021 - 09/15/2029</v>
      </c>
      <c r="C1617" s="92">
        <v>2016</v>
      </c>
      <c r="D1617" s="92" t="str">
        <f t="shared" si="23"/>
        <v>Plymouth 2016</v>
      </c>
      <c r="E1617" s="92" t="s">
        <v>1308</v>
      </c>
      <c r="F1617" s="366" t="s">
        <v>1308</v>
      </c>
      <c r="G1617" s="92" t="s">
        <v>1308</v>
      </c>
      <c r="H1617" s="92" t="s">
        <v>1308</v>
      </c>
      <c r="I1617" s="91"/>
      <c r="J1617" s="92" t="s">
        <v>1308</v>
      </c>
      <c r="K1617" s="366" t="s">
        <v>1308</v>
      </c>
      <c r="L1617" s="92" t="s">
        <v>1308</v>
      </c>
      <c r="M1617" s="92" t="s">
        <v>1308</v>
      </c>
      <c r="N1617" s="91"/>
      <c r="O1617" s="92" t="s">
        <v>1308</v>
      </c>
      <c r="P1617" s="92" t="s">
        <v>1308</v>
      </c>
      <c r="Q1617" s="91"/>
      <c r="R1617" s="92" t="s">
        <v>1308</v>
      </c>
      <c r="S1617" s="92" t="s">
        <v>1308</v>
      </c>
      <c r="T1617" s="91" t="s">
        <v>1308</v>
      </c>
      <c r="U1617" s="92" t="s">
        <v>1308</v>
      </c>
      <c r="V1617" s="92" t="s">
        <v>1308</v>
      </c>
    </row>
    <row r="1618" spans="1:22">
      <c r="A1618" s="93" t="s">
        <v>847</v>
      </c>
      <c r="B1618" s="17" t="str">
        <f>VLOOKUP(A1618,'Planning Periods'!$E$2:$N$540,10,FALSE)</f>
        <v>09/15/2021 - 09/15/2029</v>
      </c>
      <c r="C1618" s="92">
        <v>2017</v>
      </c>
      <c r="D1618" s="92" t="str">
        <f t="shared" si="23"/>
        <v>Plymouth 2017</v>
      </c>
      <c r="E1618" s="92">
        <v>1</v>
      </c>
      <c r="F1618" s="366">
        <v>0</v>
      </c>
      <c r="G1618" s="92">
        <v>0</v>
      </c>
      <c r="H1618" s="92">
        <v>0</v>
      </c>
      <c r="I1618" s="91"/>
      <c r="J1618" s="92">
        <v>1</v>
      </c>
      <c r="K1618" s="366">
        <v>0</v>
      </c>
      <c r="L1618" s="92">
        <v>0</v>
      </c>
      <c r="M1618" s="92">
        <v>0</v>
      </c>
      <c r="N1618" s="91"/>
      <c r="O1618" s="92">
        <v>1</v>
      </c>
      <c r="P1618" s="92">
        <v>0</v>
      </c>
      <c r="Q1618" s="91"/>
      <c r="R1618" s="92">
        <v>1</v>
      </c>
      <c r="S1618" s="92">
        <v>18</v>
      </c>
      <c r="T1618" s="91">
        <v>0</v>
      </c>
      <c r="U1618" s="92">
        <v>4</v>
      </c>
      <c r="V1618" s="92">
        <v>18</v>
      </c>
    </row>
    <row r="1619" spans="1:22">
      <c r="A1619" s="93" t="s">
        <v>1287</v>
      </c>
      <c r="B1619" s="17" t="str">
        <f>VLOOKUP(A1619,'Planning Periods'!$E$2:$N$540,10,FALSE)</f>
        <v>08/15/2019 - 08/15/2027</v>
      </c>
      <c r="C1619" s="92">
        <v>2014</v>
      </c>
      <c r="D1619" s="92" t="str">
        <f t="shared" si="23"/>
        <v>Point Arena 2014</v>
      </c>
      <c r="E1619" s="92">
        <v>1</v>
      </c>
      <c r="F1619" s="366">
        <v>0</v>
      </c>
      <c r="G1619" s="92">
        <v>0</v>
      </c>
      <c r="H1619" s="92">
        <v>0</v>
      </c>
      <c r="I1619" s="91"/>
      <c r="J1619" s="92">
        <v>1</v>
      </c>
      <c r="K1619" s="366">
        <v>0</v>
      </c>
      <c r="L1619" s="92">
        <v>0</v>
      </c>
      <c r="M1619" s="92">
        <v>0</v>
      </c>
      <c r="N1619" s="91"/>
      <c r="O1619" s="92">
        <v>1</v>
      </c>
      <c r="P1619" s="92">
        <v>1</v>
      </c>
      <c r="Q1619" s="91"/>
      <c r="R1619" s="92">
        <v>1</v>
      </c>
      <c r="S1619" s="92">
        <v>0</v>
      </c>
      <c r="T1619" s="91">
        <v>0</v>
      </c>
      <c r="U1619" s="92">
        <v>4</v>
      </c>
      <c r="V1619" s="92">
        <v>1</v>
      </c>
    </row>
    <row r="1620" spans="1:22">
      <c r="A1620" s="93" t="s">
        <v>1287</v>
      </c>
      <c r="B1620" s="17" t="str">
        <f>VLOOKUP(A1620,'Planning Periods'!$E$2:$N$540,10,FALSE)</f>
        <v>08/15/2019 - 08/15/2027</v>
      </c>
      <c r="C1620" s="92">
        <v>2015</v>
      </c>
      <c r="D1620" s="92" t="str">
        <f t="shared" si="23"/>
        <v>Point Arena 2015</v>
      </c>
      <c r="E1620" s="92">
        <v>1</v>
      </c>
      <c r="F1620" s="366">
        <v>0</v>
      </c>
      <c r="G1620" s="92">
        <v>0</v>
      </c>
      <c r="H1620" s="92">
        <v>0</v>
      </c>
      <c r="I1620" s="91"/>
      <c r="J1620" s="92">
        <v>1</v>
      </c>
      <c r="K1620" s="366">
        <v>0</v>
      </c>
      <c r="L1620" s="92">
        <v>0</v>
      </c>
      <c r="M1620" s="92">
        <v>0</v>
      </c>
      <c r="N1620" s="91"/>
      <c r="O1620" s="92">
        <v>1</v>
      </c>
      <c r="P1620" s="92">
        <v>1</v>
      </c>
      <c r="Q1620" s="91"/>
      <c r="R1620" s="92">
        <v>1</v>
      </c>
      <c r="S1620" s="92">
        <v>0</v>
      </c>
      <c r="T1620" s="91">
        <v>0</v>
      </c>
      <c r="U1620" s="92">
        <v>4</v>
      </c>
      <c r="V1620" s="92">
        <v>1</v>
      </c>
    </row>
    <row r="1621" spans="1:22">
      <c r="A1621" s="93" t="s">
        <v>1287</v>
      </c>
      <c r="B1621" s="17" t="str">
        <f>VLOOKUP(A1621,'Planning Periods'!$E$2:$N$540,10,FALSE)</f>
        <v>08/15/2019 - 08/15/2027</v>
      </c>
      <c r="C1621" s="92">
        <v>2016</v>
      </c>
      <c r="D1621" s="92" t="str">
        <f t="shared" si="23"/>
        <v>Point Arena 2016</v>
      </c>
      <c r="E1621" s="92">
        <v>1</v>
      </c>
      <c r="F1621" s="366">
        <v>0</v>
      </c>
      <c r="G1621" s="92">
        <v>0</v>
      </c>
      <c r="H1621" s="92">
        <v>0</v>
      </c>
      <c r="I1621" s="91"/>
      <c r="J1621" s="92">
        <v>1</v>
      </c>
      <c r="K1621" s="366">
        <v>0</v>
      </c>
      <c r="L1621" s="92">
        <v>0</v>
      </c>
      <c r="M1621" s="92">
        <v>0</v>
      </c>
      <c r="N1621" s="91"/>
      <c r="O1621" s="92">
        <v>1</v>
      </c>
      <c r="P1621" s="92">
        <v>0</v>
      </c>
      <c r="Q1621" s="91"/>
      <c r="R1621" s="92">
        <v>1</v>
      </c>
      <c r="S1621" s="92">
        <v>0</v>
      </c>
      <c r="T1621" s="91">
        <v>0</v>
      </c>
      <c r="U1621" s="92">
        <v>4</v>
      </c>
      <c r="V1621" s="92">
        <v>0</v>
      </c>
    </row>
    <row r="1622" spans="1:22">
      <c r="A1622" s="93" t="s">
        <v>1287</v>
      </c>
      <c r="B1622" s="17" t="str">
        <f>VLOOKUP(A1622,'Planning Periods'!$E$2:$N$540,10,FALSE)</f>
        <v>08/15/2019 - 08/15/2027</v>
      </c>
      <c r="C1622" s="92">
        <v>2017</v>
      </c>
      <c r="D1622" s="92" t="str">
        <f t="shared" si="23"/>
        <v>Point Arena 2017</v>
      </c>
      <c r="E1622" s="92">
        <v>1</v>
      </c>
      <c r="F1622" s="366">
        <v>0</v>
      </c>
      <c r="G1622" s="92">
        <v>0</v>
      </c>
      <c r="H1622" s="92">
        <v>0</v>
      </c>
      <c r="I1622" s="91"/>
      <c r="J1622" s="92">
        <v>1</v>
      </c>
      <c r="K1622" s="366">
        <v>0</v>
      </c>
      <c r="L1622" s="92">
        <v>0</v>
      </c>
      <c r="M1622" s="92">
        <v>0</v>
      </c>
      <c r="N1622" s="91"/>
      <c r="O1622" s="92">
        <v>1</v>
      </c>
      <c r="P1622" s="92">
        <v>0</v>
      </c>
      <c r="Q1622" s="91"/>
      <c r="R1622" s="92">
        <v>1</v>
      </c>
      <c r="S1622" s="92">
        <v>0</v>
      </c>
      <c r="T1622" s="91">
        <v>0</v>
      </c>
      <c r="U1622" s="92">
        <v>4</v>
      </c>
      <c r="V1622" s="92">
        <v>0</v>
      </c>
    </row>
    <row r="1623" spans="1:22">
      <c r="A1623" t="s">
        <v>1216</v>
      </c>
      <c r="B1623" s="17"/>
      <c r="C1623" s="92">
        <v>2013</v>
      </c>
      <c r="D1623" s="92" t="str">
        <f t="shared" si="23"/>
        <v>Pomona 2013</v>
      </c>
      <c r="E1623" s="92" t="s">
        <v>1308</v>
      </c>
      <c r="F1623" s="366" t="s">
        <v>1308</v>
      </c>
      <c r="G1623" s="92" t="s">
        <v>1308</v>
      </c>
      <c r="H1623" s="92" t="s">
        <v>1308</v>
      </c>
      <c r="I1623" s="91"/>
      <c r="J1623" s="92" t="s">
        <v>1308</v>
      </c>
      <c r="K1623" s="366" t="s">
        <v>1308</v>
      </c>
      <c r="L1623" s="92" t="s">
        <v>1308</v>
      </c>
      <c r="M1623" s="92" t="s">
        <v>1308</v>
      </c>
      <c r="N1623" s="91"/>
      <c r="O1623" s="92" t="s">
        <v>1308</v>
      </c>
      <c r="P1623" s="92" t="s">
        <v>1308</v>
      </c>
      <c r="Q1623" s="91"/>
      <c r="R1623" s="92" t="s">
        <v>1308</v>
      </c>
      <c r="S1623" s="92" t="s">
        <v>1308</v>
      </c>
      <c r="T1623" s="91" t="s">
        <v>1308</v>
      </c>
      <c r="U1623" s="92" t="s">
        <v>1308</v>
      </c>
      <c r="V1623" s="92" t="s">
        <v>1308</v>
      </c>
    </row>
    <row r="1624" spans="1:22">
      <c r="A1624" t="s">
        <v>1216</v>
      </c>
      <c r="B1624" s="17" t="str">
        <f>VLOOKUP(A1624,'Planning Periods'!$E$2:$N$540,10,FALSE)</f>
        <v>10/15/2021 - 10/15/2029</v>
      </c>
      <c r="C1624" s="92">
        <v>2014</v>
      </c>
      <c r="D1624" s="92" t="str">
        <f t="shared" si="23"/>
        <v>Pomona 2014</v>
      </c>
      <c r="E1624" s="366" t="s">
        <v>1308</v>
      </c>
      <c r="F1624" s="366" t="s">
        <v>1308</v>
      </c>
      <c r="G1624" s="366" t="s">
        <v>1308</v>
      </c>
      <c r="H1624" s="366" t="s">
        <v>1308</v>
      </c>
      <c r="I1624" s="366">
        <v>0</v>
      </c>
      <c r="J1624" s="366" t="s">
        <v>1308</v>
      </c>
      <c r="K1624" s="366" t="s">
        <v>1308</v>
      </c>
      <c r="L1624" s="366" t="s">
        <v>1308</v>
      </c>
      <c r="M1624" s="366" t="s">
        <v>1308</v>
      </c>
      <c r="N1624" s="366">
        <v>0</v>
      </c>
      <c r="O1624" s="366" t="s">
        <v>1308</v>
      </c>
      <c r="P1624" s="366" t="s">
        <v>1308</v>
      </c>
      <c r="Q1624" s="366"/>
      <c r="R1624" s="366" t="s">
        <v>1308</v>
      </c>
      <c r="S1624" s="366" t="s">
        <v>1308</v>
      </c>
      <c r="T1624" s="366" t="s">
        <v>1308</v>
      </c>
      <c r="U1624" s="366" t="s">
        <v>1308</v>
      </c>
      <c r="V1624" s="366" t="s">
        <v>1308</v>
      </c>
    </row>
    <row r="1625" spans="1:22">
      <c r="A1625" t="s">
        <v>1216</v>
      </c>
      <c r="B1625" s="17" t="str">
        <f>VLOOKUP(A1625,'Planning Periods'!$E$2:$N$540,10,FALSE)</f>
        <v>10/15/2021 - 10/15/2029</v>
      </c>
      <c r="C1625" s="92">
        <v>2015</v>
      </c>
      <c r="D1625" s="92" t="str">
        <f t="shared" si="23"/>
        <v>Pomona 2015</v>
      </c>
      <c r="E1625" t="s">
        <v>1308</v>
      </c>
      <c r="F1625" t="s">
        <v>1308</v>
      </c>
      <c r="G1625" t="s">
        <v>1308</v>
      </c>
      <c r="H1625" t="s">
        <v>1308</v>
      </c>
      <c r="J1625" t="s">
        <v>1308</v>
      </c>
      <c r="K1625" t="s">
        <v>1308</v>
      </c>
      <c r="L1625" t="s">
        <v>1308</v>
      </c>
      <c r="M1625" t="s">
        <v>1308</v>
      </c>
      <c r="O1625" t="s">
        <v>1308</v>
      </c>
      <c r="P1625" t="s">
        <v>1308</v>
      </c>
      <c r="R1625" t="s">
        <v>1308</v>
      </c>
      <c r="S1625" t="s">
        <v>1308</v>
      </c>
      <c r="T1625" t="s">
        <v>1308</v>
      </c>
      <c r="U1625" t="s">
        <v>1308</v>
      </c>
      <c r="V1625" t="s">
        <v>1308</v>
      </c>
    </row>
    <row r="1626" spans="1:22">
      <c r="A1626" t="s">
        <v>1216</v>
      </c>
      <c r="B1626" s="17" t="str">
        <f>VLOOKUP(A1626,'Planning Periods'!$E$2:$N$540,10,FALSE)</f>
        <v>10/15/2021 - 10/15/2029</v>
      </c>
      <c r="C1626" s="92">
        <v>2016</v>
      </c>
      <c r="D1626" s="92" t="str">
        <f t="shared" si="23"/>
        <v>Pomona 2016</v>
      </c>
      <c r="E1626" t="s">
        <v>1308</v>
      </c>
      <c r="F1626" t="s">
        <v>1308</v>
      </c>
      <c r="G1626" t="s">
        <v>1308</v>
      </c>
      <c r="H1626" t="s">
        <v>1308</v>
      </c>
      <c r="J1626" t="s">
        <v>1308</v>
      </c>
      <c r="K1626" t="s">
        <v>1308</v>
      </c>
      <c r="L1626" t="s">
        <v>1308</v>
      </c>
      <c r="M1626" t="s">
        <v>1308</v>
      </c>
      <c r="O1626" t="s">
        <v>1308</v>
      </c>
      <c r="P1626" t="s">
        <v>1308</v>
      </c>
      <c r="R1626" t="s">
        <v>1308</v>
      </c>
      <c r="S1626" t="s">
        <v>1308</v>
      </c>
      <c r="T1626" t="s">
        <v>1308</v>
      </c>
      <c r="U1626" t="s">
        <v>1308</v>
      </c>
      <c r="V1626" t="s">
        <v>1308</v>
      </c>
    </row>
    <row r="1627" spans="1:22">
      <c r="A1627" t="s">
        <v>1216</v>
      </c>
      <c r="B1627" s="17" t="str">
        <f>VLOOKUP(A1627,'Planning Periods'!$E$2:$N$540,10,FALSE)</f>
        <v>10/15/2021 - 10/15/2029</v>
      </c>
      <c r="C1627" s="92">
        <v>2017</v>
      </c>
      <c r="D1627" s="92" t="str">
        <f t="shared" si="23"/>
        <v>Pomona 2017</v>
      </c>
      <c r="E1627" t="s">
        <v>1308</v>
      </c>
      <c r="F1627" t="s">
        <v>1308</v>
      </c>
      <c r="G1627" t="s">
        <v>1308</v>
      </c>
      <c r="H1627" t="s">
        <v>1308</v>
      </c>
      <c r="J1627" t="s">
        <v>1308</v>
      </c>
      <c r="K1627" t="s">
        <v>1308</v>
      </c>
      <c r="L1627" t="s">
        <v>1308</v>
      </c>
      <c r="M1627" t="s">
        <v>1308</v>
      </c>
      <c r="O1627" t="s">
        <v>1308</v>
      </c>
      <c r="P1627" t="s">
        <v>1308</v>
      </c>
      <c r="R1627" t="s">
        <v>1308</v>
      </c>
      <c r="S1627" t="s">
        <v>1308</v>
      </c>
      <c r="T1627" t="s">
        <v>1308</v>
      </c>
      <c r="U1627" t="s">
        <v>1308</v>
      </c>
      <c r="V1627" t="s">
        <v>1308</v>
      </c>
    </row>
    <row r="1628" spans="1:22">
      <c r="A1628" s="93" t="s">
        <v>849</v>
      </c>
      <c r="B1628" s="17"/>
      <c r="C1628" s="92">
        <v>2013</v>
      </c>
      <c r="D1628" s="92" t="str">
        <f t="shared" si="23"/>
        <v>Port Hueneme 2013</v>
      </c>
      <c r="E1628" t="s">
        <v>1308</v>
      </c>
      <c r="F1628" t="s">
        <v>1308</v>
      </c>
      <c r="G1628" t="s">
        <v>1308</v>
      </c>
      <c r="H1628" t="s">
        <v>1308</v>
      </c>
      <c r="J1628" t="s">
        <v>1308</v>
      </c>
      <c r="K1628" t="s">
        <v>1308</v>
      </c>
      <c r="L1628" t="s">
        <v>1308</v>
      </c>
      <c r="M1628" t="s">
        <v>1308</v>
      </c>
      <c r="O1628" t="s">
        <v>1308</v>
      </c>
      <c r="P1628" t="s">
        <v>1308</v>
      </c>
      <c r="R1628" t="s">
        <v>1308</v>
      </c>
      <c r="S1628" t="s">
        <v>1308</v>
      </c>
      <c r="T1628" t="s">
        <v>1308</v>
      </c>
      <c r="U1628" t="s">
        <v>1308</v>
      </c>
      <c r="V1628" t="s">
        <v>1308</v>
      </c>
    </row>
    <row r="1629" spans="1:22">
      <c r="A1629" s="93" t="s">
        <v>849</v>
      </c>
      <c r="B1629" s="17" t="str">
        <f>VLOOKUP(A1629,'Planning Periods'!$E$2:$N$540,10,FALSE)</f>
        <v>10/15/2021 - 10/15/2029</v>
      </c>
      <c r="C1629" s="92">
        <v>2014</v>
      </c>
      <c r="D1629" s="92" t="str">
        <f t="shared" si="23"/>
        <v>Port Hueneme 2014</v>
      </c>
      <c r="E1629" s="92" t="s">
        <v>1308</v>
      </c>
      <c r="F1629" s="366" t="s">
        <v>1308</v>
      </c>
      <c r="G1629" s="92" t="s">
        <v>1308</v>
      </c>
      <c r="H1629" s="92" t="s">
        <v>1308</v>
      </c>
      <c r="I1629" s="91"/>
      <c r="J1629" s="92" t="s">
        <v>1308</v>
      </c>
      <c r="K1629" s="366" t="s">
        <v>1308</v>
      </c>
      <c r="L1629" s="92" t="s">
        <v>1308</v>
      </c>
      <c r="M1629" s="92" t="s">
        <v>1308</v>
      </c>
      <c r="N1629" s="91"/>
      <c r="O1629" s="92" t="s">
        <v>1308</v>
      </c>
      <c r="P1629" s="92" t="s">
        <v>1308</v>
      </c>
      <c r="Q1629" s="91"/>
      <c r="R1629" s="92" t="s">
        <v>1308</v>
      </c>
      <c r="S1629" s="92" t="s">
        <v>1308</v>
      </c>
      <c r="T1629" s="91" t="s">
        <v>1308</v>
      </c>
      <c r="U1629" s="92" t="s">
        <v>1308</v>
      </c>
      <c r="V1629" s="92" t="s">
        <v>1308</v>
      </c>
    </row>
    <row r="1630" spans="1:22">
      <c r="A1630" s="93" t="s">
        <v>849</v>
      </c>
      <c r="B1630" s="17" t="str">
        <f>VLOOKUP(A1630,'Planning Periods'!$E$2:$N$540,10,FALSE)</f>
        <v>10/15/2021 - 10/15/2029</v>
      </c>
      <c r="C1630" s="92">
        <v>2015</v>
      </c>
      <c r="D1630" s="92" t="str">
        <f t="shared" si="23"/>
        <v>Port Hueneme 2015</v>
      </c>
      <c r="E1630" s="92" t="s">
        <v>1308</v>
      </c>
      <c r="F1630" s="366" t="s">
        <v>1308</v>
      </c>
      <c r="G1630" s="92" t="s">
        <v>1308</v>
      </c>
      <c r="H1630" s="92" t="s">
        <v>1308</v>
      </c>
      <c r="I1630" s="91"/>
      <c r="J1630" s="92" t="s">
        <v>1308</v>
      </c>
      <c r="K1630" s="366" t="s">
        <v>1308</v>
      </c>
      <c r="L1630" s="92" t="s">
        <v>1308</v>
      </c>
      <c r="M1630" s="92" t="s">
        <v>1308</v>
      </c>
      <c r="N1630" s="91"/>
      <c r="O1630" s="92" t="s">
        <v>1308</v>
      </c>
      <c r="P1630" s="92" t="s">
        <v>1308</v>
      </c>
      <c r="Q1630" s="91"/>
      <c r="R1630" s="92" t="s">
        <v>1308</v>
      </c>
      <c r="S1630" s="92" t="s">
        <v>1308</v>
      </c>
      <c r="T1630" s="91" t="s">
        <v>1308</v>
      </c>
      <c r="U1630" s="92" t="s">
        <v>1308</v>
      </c>
      <c r="V1630" s="92" t="s">
        <v>1308</v>
      </c>
    </row>
    <row r="1631" spans="1:22">
      <c r="A1631" s="93" t="s">
        <v>849</v>
      </c>
      <c r="B1631" s="17" t="str">
        <f>VLOOKUP(A1631,'Planning Periods'!$E$2:$N$540,10,FALSE)</f>
        <v>10/15/2021 - 10/15/2029</v>
      </c>
      <c r="C1631" s="92">
        <v>2016</v>
      </c>
      <c r="D1631" s="92" t="str">
        <f t="shared" si="23"/>
        <v>Port Hueneme 2016</v>
      </c>
      <c r="E1631" s="92" t="s">
        <v>1308</v>
      </c>
      <c r="F1631" s="366" t="s">
        <v>1308</v>
      </c>
      <c r="G1631" s="92" t="s">
        <v>1308</v>
      </c>
      <c r="H1631" s="92" t="s">
        <v>1308</v>
      </c>
      <c r="I1631" s="91"/>
      <c r="J1631" s="92" t="s">
        <v>1308</v>
      </c>
      <c r="K1631" s="366" t="s">
        <v>1308</v>
      </c>
      <c r="L1631" s="92" t="s">
        <v>1308</v>
      </c>
      <c r="M1631" s="92" t="s">
        <v>1308</v>
      </c>
      <c r="N1631" s="91"/>
      <c r="O1631" s="92" t="s">
        <v>1308</v>
      </c>
      <c r="P1631" s="92" t="s">
        <v>1308</v>
      </c>
      <c r="Q1631" s="91"/>
      <c r="R1631" s="92" t="s">
        <v>1308</v>
      </c>
      <c r="S1631" s="92" t="s">
        <v>1308</v>
      </c>
      <c r="T1631" s="91" t="s">
        <v>1308</v>
      </c>
      <c r="U1631" s="92" t="s">
        <v>1308</v>
      </c>
      <c r="V1631" s="92" t="s">
        <v>1308</v>
      </c>
    </row>
    <row r="1632" spans="1:22">
      <c r="A1632" s="93" t="s">
        <v>849</v>
      </c>
      <c r="B1632" s="17" t="str">
        <f>VLOOKUP(A1632,'Planning Periods'!$E$2:$N$540,10,FALSE)</f>
        <v>10/15/2021 - 10/15/2029</v>
      </c>
      <c r="C1632" s="92">
        <v>2017</v>
      </c>
      <c r="D1632" s="92" t="str">
        <f t="shared" si="23"/>
        <v>Port Hueneme 2017</v>
      </c>
      <c r="E1632" s="92">
        <v>1</v>
      </c>
      <c r="F1632" s="366">
        <v>0</v>
      </c>
      <c r="G1632" s="92">
        <v>0</v>
      </c>
      <c r="H1632" s="92">
        <v>0</v>
      </c>
      <c r="I1632" s="91"/>
      <c r="J1632" s="92">
        <v>1</v>
      </c>
      <c r="K1632" s="366">
        <v>0</v>
      </c>
      <c r="L1632" s="92">
        <v>0</v>
      </c>
      <c r="M1632" s="92">
        <v>0</v>
      </c>
      <c r="N1632" s="91"/>
      <c r="O1632" s="92">
        <v>0</v>
      </c>
      <c r="P1632" s="92">
        <v>0</v>
      </c>
      <c r="Q1632" s="91"/>
      <c r="R1632" s="92">
        <v>0</v>
      </c>
      <c r="S1632" s="92">
        <v>0</v>
      </c>
      <c r="T1632" s="91">
        <v>0</v>
      </c>
      <c r="U1632" s="92">
        <v>2</v>
      </c>
      <c r="V1632" s="92">
        <v>0</v>
      </c>
    </row>
    <row r="1633" spans="1:22">
      <c r="A1633" s="93" t="s">
        <v>1226</v>
      </c>
      <c r="B1633" s="17" t="str">
        <f>VLOOKUP(A1633,'Planning Periods'!$E$2:$N$540,10,FALSE)</f>
        <v>12/31/2015 - 12/31/2023</v>
      </c>
      <c r="C1633" s="92">
        <v>2014</v>
      </c>
      <c r="D1633" s="92" t="str">
        <f t="shared" ref="D1633:D1699" si="24">CONCATENATE(A1633," ",C1633)</f>
        <v>Porterville 2014</v>
      </c>
      <c r="E1633" s="92" t="s">
        <v>1308</v>
      </c>
      <c r="F1633" s="366" t="s">
        <v>1308</v>
      </c>
      <c r="G1633" s="92" t="s">
        <v>1308</v>
      </c>
      <c r="H1633" s="92" t="s">
        <v>1308</v>
      </c>
      <c r="I1633" s="91"/>
      <c r="J1633" s="92" t="s">
        <v>1308</v>
      </c>
      <c r="K1633" s="366" t="s">
        <v>1308</v>
      </c>
      <c r="L1633" s="92" t="s">
        <v>1308</v>
      </c>
      <c r="M1633" s="92" t="s">
        <v>1308</v>
      </c>
      <c r="N1633" s="91"/>
      <c r="O1633" s="92" t="s">
        <v>1308</v>
      </c>
      <c r="P1633" s="92" t="s">
        <v>1308</v>
      </c>
      <c r="Q1633" s="91"/>
      <c r="R1633" s="92" t="s">
        <v>1308</v>
      </c>
      <c r="S1633" s="92" t="s">
        <v>1308</v>
      </c>
      <c r="T1633" s="91" t="s">
        <v>1308</v>
      </c>
      <c r="U1633" s="92" t="s">
        <v>1308</v>
      </c>
      <c r="V1633" s="92" t="s">
        <v>1308</v>
      </c>
    </row>
    <row r="1634" spans="1:22">
      <c r="A1634" s="93" t="s">
        <v>1226</v>
      </c>
      <c r="B1634" s="17" t="str">
        <f>VLOOKUP(A1634,'Planning Periods'!$E$2:$N$540,10,FALSE)</f>
        <v>12/31/2015 - 12/31/2023</v>
      </c>
      <c r="C1634" s="92">
        <v>2015</v>
      </c>
      <c r="D1634" s="92" t="str">
        <f t="shared" si="24"/>
        <v>Porterville 2015</v>
      </c>
      <c r="E1634" s="92">
        <v>1224</v>
      </c>
      <c r="F1634" s="366">
        <v>0</v>
      </c>
      <c r="G1634" s="92">
        <v>0</v>
      </c>
      <c r="H1634" s="92">
        <v>0</v>
      </c>
      <c r="I1634" s="91"/>
      <c r="J1634" s="92">
        <v>862</v>
      </c>
      <c r="K1634" s="366">
        <v>3</v>
      </c>
      <c r="L1634" s="92">
        <v>3</v>
      </c>
      <c r="M1634" s="92">
        <v>0</v>
      </c>
      <c r="N1634" s="91"/>
      <c r="O1634" s="92">
        <v>979</v>
      </c>
      <c r="P1634" s="92">
        <v>97</v>
      </c>
      <c r="Q1634" s="91"/>
      <c r="R1634" s="92">
        <v>2409</v>
      </c>
      <c r="S1634" s="92">
        <v>8</v>
      </c>
      <c r="T1634" s="91">
        <v>0</v>
      </c>
      <c r="U1634" s="92">
        <v>5474</v>
      </c>
      <c r="V1634" s="92">
        <v>108</v>
      </c>
    </row>
    <row r="1635" spans="1:22">
      <c r="A1635" s="93" t="s">
        <v>1226</v>
      </c>
      <c r="B1635" s="17" t="str">
        <f>VLOOKUP(A1635,'Planning Periods'!$E$2:$N$540,10,FALSE)</f>
        <v>12/31/2015 - 12/31/2023</v>
      </c>
      <c r="C1635" s="92">
        <v>2016</v>
      </c>
      <c r="D1635" s="92" t="str">
        <f t="shared" si="24"/>
        <v>Porterville 2016</v>
      </c>
      <c r="E1635" s="92">
        <v>1224</v>
      </c>
      <c r="F1635" s="366">
        <v>0</v>
      </c>
      <c r="G1635" s="92">
        <v>0</v>
      </c>
      <c r="H1635" s="92">
        <v>0</v>
      </c>
      <c r="I1635" s="91"/>
      <c r="J1635" s="92">
        <v>862</v>
      </c>
      <c r="K1635" s="366">
        <v>2</v>
      </c>
      <c r="L1635" s="92">
        <v>2</v>
      </c>
      <c r="M1635" s="92">
        <v>0</v>
      </c>
      <c r="N1635" s="91"/>
      <c r="O1635" s="92">
        <v>979</v>
      </c>
      <c r="P1635" s="92">
        <v>40</v>
      </c>
      <c r="Q1635" s="91"/>
      <c r="R1635" s="92">
        <v>2409</v>
      </c>
      <c r="S1635" s="92">
        <v>1</v>
      </c>
      <c r="T1635" s="91">
        <v>0</v>
      </c>
      <c r="U1635" s="92">
        <v>5474</v>
      </c>
      <c r="V1635" s="92">
        <v>43</v>
      </c>
    </row>
    <row r="1636" spans="1:22">
      <c r="A1636" s="93" t="s">
        <v>1226</v>
      </c>
      <c r="B1636" s="17" t="str">
        <f>VLOOKUP(A1636,'Planning Periods'!$E$2:$N$540,10,FALSE)</f>
        <v>12/31/2015 - 12/31/2023</v>
      </c>
      <c r="C1636" s="92">
        <v>2017</v>
      </c>
      <c r="D1636" s="92" t="str">
        <f t="shared" si="24"/>
        <v>Porterville 2017</v>
      </c>
      <c r="E1636" s="92">
        <v>1224</v>
      </c>
      <c r="F1636" s="366">
        <v>0</v>
      </c>
      <c r="G1636" s="92">
        <v>0</v>
      </c>
      <c r="H1636" s="92">
        <v>0</v>
      </c>
      <c r="I1636" s="91"/>
      <c r="J1636" s="92">
        <v>862</v>
      </c>
      <c r="K1636" s="366">
        <v>2</v>
      </c>
      <c r="L1636" s="92">
        <v>2</v>
      </c>
      <c r="M1636" s="92">
        <v>0</v>
      </c>
      <c r="N1636" s="91"/>
      <c r="O1636" s="92">
        <v>979</v>
      </c>
      <c r="P1636" s="92">
        <v>15</v>
      </c>
      <c r="Q1636" s="91"/>
      <c r="R1636" s="92">
        <v>2409</v>
      </c>
      <c r="S1636" s="92">
        <v>2</v>
      </c>
      <c r="T1636" s="91">
        <v>0</v>
      </c>
      <c r="U1636" s="92">
        <v>5474</v>
      </c>
      <c r="V1636" s="92">
        <v>19</v>
      </c>
    </row>
    <row r="1637" spans="1:22">
      <c r="A1637" t="s">
        <v>856</v>
      </c>
      <c r="B1637" s="17" t="str">
        <f>VLOOKUP(A1637,'Planning Periods'!$E$2:$N$540,10,FALSE)</f>
        <v>08/31/2019 - 08/31/2024</v>
      </c>
      <c r="C1637" s="92">
        <v>2014</v>
      </c>
      <c r="D1637" s="92" t="str">
        <f t="shared" si="24"/>
        <v>Portola 2014</v>
      </c>
      <c r="E1637" s="366" t="s">
        <v>1308</v>
      </c>
      <c r="F1637" s="366" t="s">
        <v>1308</v>
      </c>
      <c r="G1637" s="366" t="s">
        <v>1308</v>
      </c>
      <c r="H1637" s="366" t="s">
        <v>1308</v>
      </c>
      <c r="I1637" s="366">
        <v>0</v>
      </c>
      <c r="J1637" s="366" t="s">
        <v>1308</v>
      </c>
      <c r="K1637" s="366" t="s">
        <v>1308</v>
      </c>
      <c r="L1637" s="366" t="s">
        <v>1308</v>
      </c>
      <c r="M1637" s="366" t="s">
        <v>1308</v>
      </c>
      <c r="N1637" s="366">
        <v>0</v>
      </c>
      <c r="O1637" s="366" t="s">
        <v>1308</v>
      </c>
      <c r="P1637" s="366" t="s">
        <v>1308</v>
      </c>
      <c r="Q1637" s="366"/>
      <c r="R1637" s="366" t="s">
        <v>1308</v>
      </c>
      <c r="S1637" s="366" t="s">
        <v>1308</v>
      </c>
      <c r="T1637" s="366" t="s">
        <v>1308</v>
      </c>
      <c r="U1637" s="366" t="s">
        <v>1308</v>
      </c>
      <c r="V1637" s="366" t="s">
        <v>1308</v>
      </c>
    </row>
    <row r="1638" spans="1:22">
      <c r="A1638" t="s">
        <v>856</v>
      </c>
      <c r="B1638" s="17" t="str">
        <f>VLOOKUP(A1638,'Planning Periods'!$E$2:$N$540,10,FALSE)</f>
        <v>08/31/2019 - 08/31/2024</v>
      </c>
      <c r="C1638" s="92">
        <v>2015</v>
      </c>
      <c r="D1638" s="92" t="str">
        <f t="shared" si="24"/>
        <v>Portola 2015</v>
      </c>
      <c r="E1638" t="s">
        <v>1308</v>
      </c>
      <c r="F1638" t="s">
        <v>1308</v>
      </c>
      <c r="G1638" t="s">
        <v>1308</v>
      </c>
      <c r="H1638" t="s">
        <v>1308</v>
      </c>
      <c r="J1638" t="s">
        <v>1308</v>
      </c>
      <c r="K1638" t="s">
        <v>1308</v>
      </c>
      <c r="L1638" t="s">
        <v>1308</v>
      </c>
      <c r="M1638" t="s">
        <v>1308</v>
      </c>
      <c r="O1638" t="s">
        <v>1308</v>
      </c>
      <c r="P1638" t="s">
        <v>1308</v>
      </c>
      <c r="R1638" t="s">
        <v>1308</v>
      </c>
      <c r="S1638" t="s">
        <v>1308</v>
      </c>
      <c r="T1638" t="s">
        <v>1308</v>
      </c>
      <c r="U1638" t="s">
        <v>1308</v>
      </c>
      <c r="V1638" t="s">
        <v>1308</v>
      </c>
    </row>
    <row r="1639" spans="1:22">
      <c r="A1639" t="s">
        <v>856</v>
      </c>
      <c r="B1639" s="17" t="str">
        <f>VLOOKUP(A1639,'Planning Periods'!$E$2:$N$540,10,FALSE)</f>
        <v>08/31/2019 - 08/31/2024</v>
      </c>
      <c r="C1639" s="92">
        <v>2016</v>
      </c>
      <c r="D1639" s="92" t="str">
        <f t="shared" si="24"/>
        <v>Portola 2016</v>
      </c>
      <c r="E1639" t="s">
        <v>1308</v>
      </c>
      <c r="F1639" t="s">
        <v>1308</v>
      </c>
      <c r="G1639" t="s">
        <v>1308</v>
      </c>
      <c r="H1639" t="s">
        <v>1308</v>
      </c>
      <c r="J1639" t="s">
        <v>1308</v>
      </c>
      <c r="K1639" t="s">
        <v>1308</v>
      </c>
      <c r="L1639" t="s">
        <v>1308</v>
      </c>
      <c r="M1639" t="s">
        <v>1308</v>
      </c>
      <c r="O1639" t="s">
        <v>1308</v>
      </c>
      <c r="P1639" t="s">
        <v>1308</v>
      </c>
      <c r="R1639" t="s">
        <v>1308</v>
      </c>
      <c r="S1639" t="s">
        <v>1308</v>
      </c>
      <c r="T1639" t="s">
        <v>1308</v>
      </c>
      <c r="U1639" t="s">
        <v>1308</v>
      </c>
      <c r="V1639" t="s">
        <v>1308</v>
      </c>
    </row>
    <row r="1640" spans="1:22">
      <c r="A1640" t="s">
        <v>856</v>
      </c>
      <c r="B1640" s="17" t="str">
        <f>VLOOKUP(A1640,'Planning Periods'!$E$2:$N$540,10,FALSE)</f>
        <v>08/31/2019 - 08/31/2024</v>
      </c>
      <c r="C1640" s="92">
        <v>2017</v>
      </c>
      <c r="D1640" s="92" t="str">
        <f t="shared" si="24"/>
        <v>Portola 2017</v>
      </c>
      <c r="E1640" t="s">
        <v>1308</v>
      </c>
      <c r="F1640" t="s">
        <v>1308</v>
      </c>
      <c r="G1640" t="s">
        <v>1308</v>
      </c>
      <c r="H1640" t="s">
        <v>1308</v>
      </c>
      <c r="J1640" t="s">
        <v>1308</v>
      </c>
      <c r="K1640" t="s">
        <v>1308</v>
      </c>
      <c r="L1640" t="s">
        <v>1308</v>
      </c>
      <c r="M1640" t="s">
        <v>1308</v>
      </c>
      <c r="O1640" t="s">
        <v>1308</v>
      </c>
      <c r="P1640" t="s">
        <v>1308</v>
      </c>
      <c r="R1640" t="s">
        <v>1308</v>
      </c>
      <c r="S1640" t="s">
        <v>1308</v>
      </c>
      <c r="T1640" t="s">
        <v>1308</v>
      </c>
      <c r="U1640" t="s">
        <v>1308</v>
      </c>
      <c r="V1640" t="s">
        <v>1308</v>
      </c>
    </row>
    <row r="1641" spans="1:22">
      <c r="A1641" s="93" t="s">
        <v>1227</v>
      </c>
      <c r="B1641" s="17" t="str">
        <f>VLOOKUP(A1641,'Planning Periods'!$E$2:$N$540,10,FALSE)</f>
        <v>01/31/2023 - 01/31/2031</v>
      </c>
      <c r="C1641" s="92">
        <v>2014</v>
      </c>
      <c r="D1641" s="92" t="str">
        <f t="shared" si="24"/>
        <v>Portola Valley 2014</v>
      </c>
      <c r="E1641" t="s">
        <v>1308</v>
      </c>
      <c r="F1641" t="s">
        <v>1308</v>
      </c>
      <c r="G1641" t="s">
        <v>1308</v>
      </c>
      <c r="H1641" t="s">
        <v>1308</v>
      </c>
      <c r="J1641" t="s">
        <v>1308</v>
      </c>
      <c r="K1641" t="s">
        <v>1308</v>
      </c>
      <c r="L1641" t="s">
        <v>1308</v>
      </c>
      <c r="M1641" t="s">
        <v>1308</v>
      </c>
      <c r="O1641" t="s">
        <v>1308</v>
      </c>
      <c r="P1641" t="s">
        <v>1308</v>
      </c>
      <c r="R1641" t="s">
        <v>1308</v>
      </c>
      <c r="S1641" t="s">
        <v>1308</v>
      </c>
      <c r="T1641" t="s">
        <v>1308</v>
      </c>
      <c r="U1641" t="s">
        <v>1308</v>
      </c>
      <c r="V1641" t="s">
        <v>1308</v>
      </c>
    </row>
    <row r="1642" spans="1:22">
      <c r="A1642" s="93" t="s">
        <v>1227</v>
      </c>
      <c r="B1642" s="17" t="str">
        <f>VLOOKUP(A1642,'Planning Periods'!$E$2:$N$540,10,FALSE)</f>
        <v>01/31/2023 - 01/31/2031</v>
      </c>
      <c r="C1642" s="92">
        <v>2015</v>
      </c>
      <c r="D1642" s="92" t="str">
        <f t="shared" si="24"/>
        <v>Portola Valley 2015</v>
      </c>
      <c r="E1642" s="92">
        <v>21</v>
      </c>
      <c r="F1642" s="366">
        <v>0</v>
      </c>
      <c r="G1642" s="92">
        <v>0</v>
      </c>
      <c r="H1642" s="92">
        <v>0</v>
      </c>
      <c r="I1642" s="91"/>
      <c r="J1642" s="92">
        <v>15</v>
      </c>
      <c r="K1642" s="366">
        <v>0</v>
      </c>
      <c r="L1642" s="92">
        <v>0</v>
      </c>
      <c r="M1642" s="92">
        <v>0</v>
      </c>
      <c r="N1642" s="91"/>
      <c r="O1642" s="92">
        <v>15</v>
      </c>
      <c r="P1642" s="92">
        <v>0</v>
      </c>
      <c r="Q1642" s="91"/>
      <c r="R1642" s="92">
        <v>13</v>
      </c>
      <c r="S1642" s="92">
        <v>8</v>
      </c>
      <c r="T1642" s="91">
        <v>0</v>
      </c>
      <c r="U1642" s="92">
        <v>64</v>
      </c>
      <c r="V1642" s="92">
        <v>8</v>
      </c>
    </row>
    <row r="1643" spans="1:22">
      <c r="A1643" s="93" t="s">
        <v>1227</v>
      </c>
      <c r="B1643" s="17" t="str">
        <f>VLOOKUP(A1643,'Planning Periods'!$E$2:$N$540,10,FALSE)</f>
        <v>01/31/2023 - 01/31/2031</v>
      </c>
      <c r="C1643" s="92">
        <v>2016</v>
      </c>
      <c r="D1643" s="92" t="str">
        <f t="shared" si="24"/>
        <v>Portola Valley 2016</v>
      </c>
      <c r="E1643" s="92">
        <v>21</v>
      </c>
      <c r="F1643" s="366">
        <v>0</v>
      </c>
      <c r="G1643" s="92">
        <v>0</v>
      </c>
      <c r="H1643" s="92">
        <v>0</v>
      </c>
      <c r="I1643" s="91"/>
      <c r="J1643" s="92">
        <v>15</v>
      </c>
      <c r="K1643" s="366">
        <v>0</v>
      </c>
      <c r="L1643" s="92">
        <v>0</v>
      </c>
      <c r="M1643" s="92">
        <v>0</v>
      </c>
      <c r="N1643" s="91"/>
      <c r="O1643" s="92">
        <v>15</v>
      </c>
      <c r="P1643" s="92">
        <v>1</v>
      </c>
      <c r="Q1643" s="91"/>
      <c r="R1643" s="92">
        <v>13</v>
      </c>
      <c r="S1643" s="92">
        <v>8</v>
      </c>
      <c r="T1643" s="91">
        <v>0</v>
      </c>
      <c r="U1643" s="92">
        <v>64</v>
      </c>
      <c r="V1643" s="92">
        <v>9</v>
      </c>
    </row>
    <row r="1644" spans="1:22">
      <c r="A1644" s="93" t="s">
        <v>1227</v>
      </c>
      <c r="B1644" s="17" t="str">
        <f>VLOOKUP(A1644,'Planning Periods'!$E$2:$N$540,10,FALSE)</f>
        <v>01/31/2023 - 01/31/2031</v>
      </c>
      <c r="C1644" s="92">
        <v>2017</v>
      </c>
      <c r="D1644" s="92" t="str">
        <f t="shared" si="24"/>
        <v>Portola Valley 2017</v>
      </c>
      <c r="E1644" s="92">
        <v>21</v>
      </c>
      <c r="F1644" s="366">
        <v>0</v>
      </c>
      <c r="G1644" s="92">
        <v>0</v>
      </c>
      <c r="H1644" s="92">
        <v>0</v>
      </c>
      <c r="I1644" s="91"/>
      <c r="J1644" s="92">
        <v>15</v>
      </c>
      <c r="K1644" s="366">
        <v>0</v>
      </c>
      <c r="L1644" s="92">
        <v>0</v>
      </c>
      <c r="M1644" s="92">
        <v>0</v>
      </c>
      <c r="N1644" s="91"/>
      <c r="O1644" s="92">
        <v>15</v>
      </c>
      <c r="P1644" s="92">
        <v>2</v>
      </c>
      <c r="Q1644" s="91"/>
      <c r="R1644" s="92">
        <v>13</v>
      </c>
      <c r="S1644" s="92">
        <v>6</v>
      </c>
      <c r="T1644" s="91">
        <v>0</v>
      </c>
      <c r="U1644" s="92">
        <v>64</v>
      </c>
      <c r="V1644" s="92">
        <v>8</v>
      </c>
    </row>
    <row r="1645" spans="1:22">
      <c r="A1645" s="93" t="s">
        <v>863</v>
      </c>
      <c r="B1645" s="17" t="str">
        <f>VLOOKUP(A1645,'Planning Periods'!$E$2:$N$540,10,FALSE)</f>
        <v>04/30/2021 - 04/30/2029</v>
      </c>
      <c r="C1645" s="92">
        <v>2013</v>
      </c>
      <c r="D1645" s="92" t="str">
        <f t="shared" si="24"/>
        <v>Poway 2013</v>
      </c>
      <c r="E1645" s="92">
        <v>201</v>
      </c>
      <c r="F1645" s="366">
        <v>26</v>
      </c>
      <c r="G1645" s="92">
        <v>26</v>
      </c>
      <c r="H1645" s="92">
        <v>0</v>
      </c>
      <c r="I1645" s="91"/>
      <c r="J1645" s="92">
        <v>152</v>
      </c>
      <c r="K1645" s="366">
        <v>26</v>
      </c>
      <c r="L1645" s="92">
        <v>26</v>
      </c>
      <c r="M1645" s="92">
        <v>0</v>
      </c>
      <c r="N1645" s="91"/>
      <c r="O1645" s="92">
        <v>282</v>
      </c>
      <c r="P1645" s="92">
        <v>0</v>
      </c>
      <c r="Q1645" s="91"/>
      <c r="R1645" s="92">
        <v>618</v>
      </c>
      <c r="S1645" s="92">
        <v>64</v>
      </c>
      <c r="T1645" s="91">
        <v>0</v>
      </c>
      <c r="U1645" s="92">
        <v>1253</v>
      </c>
      <c r="V1645" s="92">
        <v>116</v>
      </c>
    </row>
    <row r="1646" spans="1:22">
      <c r="A1646" s="93" t="s">
        <v>863</v>
      </c>
      <c r="B1646" s="17" t="str">
        <f>VLOOKUP(A1646,'Planning Periods'!$E$2:$N$540,10,FALSE)</f>
        <v>04/30/2021 - 04/30/2029</v>
      </c>
      <c r="C1646" s="92">
        <v>2014</v>
      </c>
      <c r="D1646" s="92" t="str">
        <f t="shared" si="24"/>
        <v>Poway 2014</v>
      </c>
      <c r="E1646" s="92">
        <v>201</v>
      </c>
      <c r="F1646" s="366">
        <v>0</v>
      </c>
      <c r="G1646" s="92">
        <v>0</v>
      </c>
      <c r="H1646" s="92">
        <v>0</v>
      </c>
      <c r="I1646" s="91"/>
      <c r="J1646" s="92">
        <v>152</v>
      </c>
      <c r="K1646" s="366">
        <v>0</v>
      </c>
      <c r="L1646" s="92">
        <v>0</v>
      </c>
      <c r="M1646" s="92">
        <v>0</v>
      </c>
      <c r="N1646" s="91"/>
      <c r="O1646" s="92">
        <v>282</v>
      </c>
      <c r="P1646" s="92">
        <v>0</v>
      </c>
      <c r="Q1646" s="91"/>
      <c r="R1646" s="92">
        <v>618</v>
      </c>
      <c r="S1646" s="92">
        <v>11</v>
      </c>
      <c r="T1646" s="91">
        <v>0</v>
      </c>
      <c r="U1646" s="92">
        <v>1253</v>
      </c>
      <c r="V1646" s="92">
        <v>11</v>
      </c>
    </row>
    <row r="1647" spans="1:22">
      <c r="A1647" s="93" t="s">
        <v>863</v>
      </c>
      <c r="B1647" s="17" t="str">
        <f>VLOOKUP(A1647,'Planning Periods'!$E$2:$N$540,10,FALSE)</f>
        <v>04/30/2021 - 04/30/2029</v>
      </c>
      <c r="C1647" s="92">
        <v>2015</v>
      </c>
      <c r="D1647" s="92" t="str">
        <f t="shared" si="24"/>
        <v>Poway 2015</v>
      </c>
      <c r="E1647" s="92">
        <v>201</v>
      </c>
      <c r="F1647" s="366">
        <v>0</v>
      </c>
      <c r="G1647" s="92">
        <v>0</v>
      </c>
      <c r="H1647" s="92">
        <v>0</v>
      </c>
      <c r="I1647" s="91"/>
      <c r="J1647" s="92">
        <v>152</v>
      </c>
      <c r="K1647" s="366">
        <v>0</v>
      </c>
      <c r="L1647" s="92">
        <v>0</v>
      </c>
      <c r="M1647" s="92">
        <v>0</v>
      </c>
      <c r="N1647" s="91"/>
      <c r="O1647" s="92">
        <v>282</v>
      </c>
      <c r="P1647" s="92">
        <v>0</v>
      </c>
      <c r="Q1647" s="91"/>
      <c r="R1647" s="92">
        <v>618</v>
      </c>
      <c r="S1647" s="92">
        <v>11</v>
      </c>
      <c r="T1647" s="91">
        <v>0</v>
      </c>
      <c r="U1647" s="92">
        <v>1253</v>
      </c>
      <c r="V1647" s="92">
        <v>11</v>
      </c>
    </row>
    <row r="1648" spans="1:22">
      <c r="A1648" s="93" t="s">
        <v>863</v>
      </c>
      <c r="B1648" s="17" t="str">
        <f>VLOOKUP(A1648,'Planning Periods'!$E$2:$N$540,10,FALSE)</f>
        <v>04/30/2021 - 04/30/2029</v>
      </c>
      <c r="C1648" s="92">
        <v>2016</v>
      </c>
      <c r="D1648" s="92" t="str">
        <f t="shared" si="24"/>
        <v>Poway 2016</v>
      </c>
      <c r="E1648" s="92">
        <v>201</v>
      </c>
      <c r="F1648" s="366">
        <v>0</v>
      </c>
      <c r="G1648" s="92">
        <v>0</v>
      </c>
      <c r="H1648" s="92">
        <v>0</v>
      </c>
      <c r="I1648" s="91"/>
      <c r="J1648" s="92">
        <v>152</v>
      </c>
      <c r="K1648" s="366">
        <v>0</v>
      </c>
      <c r="L1648" s="92">
        <v>0</v>
      </c>
      <c r="M1648" s="92">
        <v>0</v>
      </c>
      <c r="N1648" s="91"/>
      <c r="O1648" s="92">
        <v>282</v>
      </c>
      <c r="P1648" s="92">
        <v>0</v>
      </c>
      <c r="Q1648" s="91"/>
      <c r="R1648" s="92">
        <v>618</v>
      </c>
      <c r="S1648" s="92">
        <v>17</v>
      </c>
      <c r="T1648" s="91">
        <v>0</v>
      </c>
      <c r="U1648" s="92">
        <v>1253</v>
      </c>
      <c r="V1648" s="92">
        <v>17</v>
      </c>
    </row>
    <row r="1649" spans="1:22">
      <c r="A1649" s="93" t="s">
        <v>863</v>
      </c>
      <c r="B1649" s="17" t="str">
        <f>VLOOKUP(A1649,'Planning Periods'!$E$2:$N$540,10,FALSE)</f>
        <v>04/30/2021 - 04/30/2029</v>
      </c>
      <c r="C1649" s="92">
        <v>2017</v>
      </c>
      <c r="D1649" s="92" t="str">
        <f t="shared" si="24"/>
        <v>Poway 2017</v>
      </c>
      <c r="E1649" s="92">
        <v>201</v>
      </c>
      <c r="F1649" s="366">
        <v>0</v>
      </c>
      <c r="G1649" s="92">
        <v>0</v>
      </c>
      <c r="H1649" s="92">
        <v>0</v>
      </c>
      <c r="I1649" s="91"/>
      <c r="J1649" s="92">
        <v>152</v>
      </c>
      <c r="K1649" s="366">
        <v>0</v>
      </c>
      <c r="L1649" s="92">
        <v>0</v>
      </c>
      <c r="M1649" s="92">
        <v>0</v>
      </c>
      <c r="N1649" s="91"/>
      <c r="O1649" s="92">
        <v>282</v>
      </c>
      <c r="P1649" s="92">
        <v>0</v>
      </c>
      <c r="Q1649" s="91"/>
      <c r="R1649" s="92">
        <v>618</v>
      </c>
      <c r="S1649" s="92">
        <v>24</v>
      </c>
      <c r="T1649" s="91">
        <v>0</v>
      </c>
      <c r="U1649" s="92">
        <v>1253</v>
      </c>
      <c r="V1649" s="92">
        <v>24</v>
      </c>
    </row>
    <row r="1650" spans="1:22">
      <c r="A1650" s="93" t="s">
        <v>866</v>
      </c>
      <c r="B1650" s="17" t="str">
        <f>VLOOKUP(A1650,'Planning Periods'!$E$2:$N$540,10,FALSE)</f>
        <v>05/15/2021 - 05/15/2029</v>
      </c>
      <c r="C1650" s="92">
        <v>2013</v>
      </c>
      <c r="D1650" s="92" t="str">
        <f t="shared" si="24"/>
        <v>Rancho Cordova 2013</v>
      </c>
      <c r="E1650" s="92">
        <v>1539</v>
      </c>
      <c r="F1650" s="366">
        <v>0</v>
      </c>
      <c r="G1650" s="92">
        <v>0</v>
      </c>
      <c r="H1650" s="92">
        <v>0</v>
      </c>
      <c r="I1650" s="91"/>
      <c r="J1650" s="92">
        <v>1079</v>
      </c>
      <c r="K1650" s="366">
        <v>0</v>
      </c>
      <c r="L1650" s="92">
        <v>0</v>
      </c>
      <c r="M1650" s="92">
        <v>0</v>
      </c>
      <c r="N1650" s="91"/>
      <c r="O1650" s="92">
        <v>1303</v>
      </c>
      <c r="P1650" s="92">
        <v>0</v>
      </c>
      <c r="Q1650" s="91"/>
      <c r="R1650" s="92">
        <v>3087</v>
      </c>
      <c r="S1650" s="92">
        <v>331</v>
      </c>
      <c r="T1650" s="91">
        <v>0</v>
      </c>
      <c r="U1650" s="92">
        <v>7008</v>
      </c>
      <c r="V1650" s="92">
        <v>331</v>
      </c>
    </row>
    <row r="1651" spans="1:22">
      <c r="A1651" s="93" t="s">
        <v>866</v>
      </c>
      <c r="B1651" s="17" t="str">
        <f>VLOOKUP(A1651,'Planning Periods'!$E$2:$N$540,10,FALSE)</f>
        <v>05/15/2021 - 05/15/2029</v>
      </c>
      <c r="C1651" s="92">
        <v>2014</v>
      </c>
      <c r="D1651" s="92" t="str">
        <f t="shared" si="24"/>
        <v>Rancho Cordova 2014</v>
      </c>
      <c r="E1651" s="92">
        <v>1539</v>
      </c>
      <c r="F1651" s="366">
        <v>0</v>
      </c>
      <c r="G1651" s="92">
        <v>0</v>
      </c>
      <c r="H1651" s="92">
        <v>0</v>
      </c>
      <c r="I1651" s="91"/>
      <c r="J1651" s="92">
        <v>1079</v>
      </c>
      <c r="K1651" s="366">
        <v>0</v>
      </c>
      <c r="L1651" s="92">
        <v>0</v>
      </c>
      <c r="M1651" s="92">
        <v>0</v>
      </c>
      <c r="N1651" s="91"/>
      <c r="O1651" s="92">
        <v>1303</v>
      </c>
      <c r="P1651" s="92">
        <v>0</v>
      </c>
      <c r="Q1651" s="91"/>
      <c r="R1651" s="92">
        <v>3087</v>
      </c>
      <c r="S1651" s="92">
        <v>254</v>
      </c>
      <c r="T1651" s="91">
        <v>0</v>
      </c>
      <c r="U1651" s="92">
        <v>7008</v>
      </c>
      <c r="V1651" s="92">
        <v>254</v>
      </c>
    </row>
    <row r="1652" spans="1:22">
      <c r="A1652" s="93" t="s">
        <v>866</v>
      </c>
      <c r="B1652" s="17" t="str">
        <f>VLOOKUP(A1652,'Planning Periods'!$E$2:$N$540,10,FALSE)</f>
        <v>05/15/2021 - 05/15/2029</v>
      </c>
      <c r="C1652" s="92">
        <v>2015</v>
      </c>
      <c r="D1652" s="92" t="str">
        <f t="shared" si="24"/>
        <v>Rancho Cordova 2015</v>
      </c>
      <c r="E1652" s="92">
        <v>1539</v>
      </c>
      <c r="F1652" s="366">
        <v>50</v>
      </c>
      <c r="G1652" s="92">
        <v>50</v>
      </c>
      <c r="H1652" s="92">
        <v>0</v>
      </c>
      <c r="I1652" s="91"/>
      <c r="J1652" s="92">
        <v>1079</v>
      </c>
      <c r="K1652" s="366">
        <v>0</v>
      </c>
      <c r="L1652" s="92">
        <v>0</v>
      </c>
      <c r="M1652" s="92">
        <v>0</v>
      </c>
      <c r="N1652" s="91"/>
      <c r="O1652" s="92">
        <v>1303</v>
      </c>
      <c r="P1652" s="92">
        <v>0</v>
      </c>
      <c r="Q1652" s="91"/>
      <c r="R1652" s="92">
        <v>3087</v>
      </c>
      <c r="S1652" s="92">
        <v>402</v>
      </c>
      <c r="T1652" s="91">
        <v>0</v>
      </c>
      <c r="U1652" s="92">
        <v>7008</v>
      </c>
      <c r="V1652" s="92">
        <v>452</v>
      </c>
    </row>
    <row r="1653" spans="1:22">
      <c r="A1653" s="93" t="s">
        <v>866</v>
      </c>
      <c r="B1653" s="17" t="str">
        <f>VLOOKUP(A1653,'Planning Periods'!$E$2:$N$540,10,FALSE)</f>
        <v>05/15/2021 - 05/15/2029</v>
      </c>
      <c r="C1653" s="92">
        <v>2016</v>
      </c>
      <c r="D1653" s="92" t="str">
        <f t="shared" si="24"/>
        <v>Rancho Cordova 2016</v>
      </c>
      <c r="E1653" s="92">
        <v>1539</v>
      </c>
      <c r="F1653" s="366">
        <v>0</v>
      </c>
      <c r="G1653" s="92">
        <v>0</v>
      </c>
      <c r="H1653" s="92">
        <v>0</v>
      </c>
      <c r="I1653" s="91"/>
      <c r="J1653" s="92">
        <v>1079</v>
      </c>
      <c r="K1653" s="366">
        <v>0</v>
      </c>
      <c r="L1653" s="92">
        <v>0</v>
      </c>
      <c r="M1653" s="92">
        <v>0</v>
      </c>
      <c r="N1653" s="91"/>
      <c r="O1653" s="92">
        <v>1303</v>
      </c>
      <c r="P1653" s="92">
        <v>0</v>
      </c>
      <c r="Q1653" s="91"/>
      <c r="R1653" s="92">
        <v>3087</v>
      </c>
      <c r="S1653" s="92">
        <v>330</v>
      </c>
      <c r="T1653" s="91">
        <v>0</v>
      </c>
      <c r="U1653" s="92">
        <v>7008</v>
      </c>
      <c r="V1653" s="92">
        <v>330</v>
      </c>
    </row>
    <row r="1654" spans="1:22">
      <c r="A1654" s="93" t="s">
        <v>866</v>
      </c>
      <c r="B1654" s="17" t="str">
        <f>VLOOKUP(A1654,'Planning Periods'!$E$2:$N$540,10,FALSE)</f>
        <v>05/15/2021 - 05/15/2029</v>
      </c>
      <c r="C1654" s="92">
        <v>2017</v>
      </c>
      <c r="D1654" s="92" t="str">
        <f t="shared" si="24"/>
        <v>Rancho Cordova 2017</v>
      </c>
      <c r="E1654" s="92">
        <v>1539</v>
      </c>
      <c r="F1654" s="366">
        <v>50</v>
      </c>
      <c r="G1654" s="92">
        <v>50</v>
      </c>
      <c r="H1654" s="92">
        <v>0</v>
      </c>
      <c r="I1654" s="91"/>
      <c r="J1654" s="92">
        <v>1079</v>
      </c>
      <c r="K1654" s="366">
        <v>0</v>
      </c>
      <c r="L1654" s="92">
        <v>0</v>
      </c>
      <c r="M1654" s="92">
        <v>0</v>
      </c>
      <c r="N1654" s="91"/>
      <c r="O1654" s="92">
        <v>1303</v>
      </c>
      <c r="P1654" s="92">
        <v>110</v>
      </c>
      <c r="Q1654" s="91"/>
      <c r="R1654" s="92">
        <v>3087</v>
      </c>
      <c r="S1654" s="92">
        <v>306</v>
      </c>
      <c r="T1654" s="91">
        <v>0</v>
      </c>
      <c r="U1654" s="92">
        <v>7008</v>
      </c>
      <c r="V1654" s="92">
        <v>466</v>
      </c>
    </row>
    <row r="1655" spans="1:22">
      <c r="A1655" s="93" t="s">
        <v>858</v>
      </c>
      <c r="B1655" s="17"/>
      <c r="C1655" s="92">
        <v>2013</v>
      </c>
      <c r="D1655" s="92" t="str">
        <f t="shared" si="24"/>
        <v>Rancho Cucamonga 2013</v>
      </c>
      <c r="E1655" s="92" t="s">
        <v>1308</v>
      </c>
      <c r="F1655" s="366" t="s">
        <v>1308</v>
      </c>
      <c r="G1655" s="92" t="s">
        <v>1308</v>
      </c>
      <c r="H1655" s="92" t="s">
        <v>1308</v>
      </c>
      <c r="I1655" s="91"/>
      <c r="J1655" s="92" t="s">
        <v>1308</v>
      </c>
      <c r="K1655" s="366" t="s">
        <v>1308</v>
      </c>
      <c r="L1655" s="92" t="s">
        <v>1308</v>
      </c>
      <c r="M1655" s="92" t="s">
        <v>1308</v>
      </c>
      <c r="N1655" s="91"/>
      <c r="O1655" s="92" t="s">
        <v>1308</v>
      </c>
      <c r="P1655" s="92" t="s">
        <v>1308</v>
      </c>
      <c r="Q1655" s="91"/>
      <c r="R1655" s="92" t="s">
        <v>1308</v>
      </c>
      <c r="S1655" s="92" t="s">
        <v>1308</v>
      </c>
      <c r="T1655" s="91" t="s">
        <v>1308</v>
      </c>
      <c r="U1655" s="92" t="s">
        <v>1308</v>
      </c>
      <c r="V1655" s="92" t="s">
        <v>1308</v>
      </c>
    </row>
    <row r="1656" spans="1:22">
      <c r="A1656" s="93" t="s">
        <v>858</v>
      </c>
      <c r="B1656" s="17" t="str">
        <f>VLOOKUP(A1656,'Planning Periods'!$E$2:$N$540,10,FALSE)</f>
        <v>10/15/2021 - 10/15/2029</v>
      </c>
      <c r="C1656" s="92">
        <v>2014</v>
      </c>
      <c r="D1656" s="92" t="str">
        <f t="shared" si="24"/>
        <v>Rancho Cucamonga 2014</v>
      </c>
      <c r="E1656" s="92">
        <v>209</v>
      </c>
      <c r="F1656" s="366">
        <v>0</v>
      </c>
      <c r="G1656" s="92">
        <v>0</v>
      </c>
      <c r="H1656" s="92">
        <v>0</v>
      </c>
      <c r="I1656" s="91"/>
      <c r="J1656" s="92">
        <v>141</v>
      </c>
      <c r="K1656" s="366">
        <v>0</v>
      </c>
      <c r="L1656" s="92">
        <v>0</v>
      </c>
      <c r="M1656" s="92">
        <v>0</v>
      </c>
      <c r="N1656" s="91"/>
      <c r="O1656" s="92">
        <v>158</v>
      </c>
      <c r="P1656" s="92">
        <v>0</v>
      </c>
      <c r="Q1656" s="91"/>
      <c r="R1656" s="92">
        <v>340</v>
      </c>
      <c r="S1656" s="92">
        <v>388</v>
      </c>
      <c r="T1656" s="91">
        <v>0</v>
      </c>
      <c r="U1656" s="92">
        <v>848</v>
      </c>
      <c r="V1656" s="92">
        <v>388</v>
      </c>
    </row>
    <row r="1657" spans="1:22">
      <c r="A1657" s="93" t="s">
        <v>858</v>
      </c>
      <c r="B1657" s="17" t="str">
        <f>VLOOKUP(A1657,'Planning Periods'!$E$2:$N$540,10,FALSE)</f>
        <v>10/15/2021 - 10/15/2029</v>
      </c>
      <c r="C1657" s="92">
        <v>2015</v>
      </c>
      <c r="D1657" s="92" t="str">
        <f t="shared" si="24"/>
        <v>Rancho Cucamonga 2015</v>
      </c>
      <c r="E1657" s="92">
        <v>209</v>
      </c>
      <c r="F1657" s="366">
        <v>0</v>
      </c>
      <c r="G1657" s="92">
        <v>0</v>
      </c>
      <c r="H1657" s="92">
        <v>0</v>
      </c>
      <c r="I1657" s="91"/>
      <c r="J1657" s="92">
        <v>141</v>
      </c>
      <c r="K1657" s="366">
        <v>0</v>
      </c>
      <c r="L1657" s="92">
        <v>0</v>
      </c>
      <c r="M1657" s="92">
        <v>0</v>
      </c>
      <c r="N1657" s="91"/>
      <c r="O1657" s="92">
        <v>158</v>
      </c>
      <c r="P1657" s="92">
        <v>0</v>
      </c>
      <c r="Q1657" s="91"/>
      <c r="R1657" s="92">
        <v>340</v>
      </c>
      <c r="S1657" s="92">
        <v>425</v>
      </c>
      <c r="T1657" s="91">
        <v>0</v>
      </c>
      <c r="U1657" s="92">
        <v>848</v>
      </c>
      <c r="V1657" s="92">
        <v>425</v>
      </c>
    </row>
    <row r="1658" spans="1:22">
      <c r="A1658" s="93" t="s">
        <v>858</v>
      </c>
      <c r="B1658" s="17" t="str">
        <f>VLOOKUP(A1658,'Planning Periods'!$E$2:$N$540,10,FALSE)</f>
        <v>10/15/2021 - 10/15/2029</v>
      </c>
      <c r="C1658" s="92">
        <v>2016</v>
      </c>
      <c r="D1658" s="92" t="str">
        <f t="shared" si="24"/>
        <v>Rancho Cucamonga 2016</v>
      </c>
      <c r="E1658" s="92">
        <v>209</v>
      </c>
      <c r="F1658" s="366">
        <v>0</v>
      </c>
      <c r="G1658" s="92">
        <v>0</v>
      </c>
      <c r="H1658" s="92">
        <v>0</v>
      </c>
      <c r="I1658" s="91"/>
      <c r="J1658" s="92">
        <v>141</v>
      </c>
      <c r="K1658" s="366">
        <v>0</v>
      </c>
      <c r="L1658" s="92">
        <v>0</v>
      </c>
      <c r="M1658" s="92">
        <v>0</v>
      </c>
      <c r="N1658" s="91"/>
      <c r="O1658" s="92">
        <v>158</v>
      </c>
      <c r="P1658" s="92">
        <v>0</v>
      </c>
      <c r="Q1658" s="91"/>
      <c r="R1658" s="92">
        <v>340</v>
      </c>
      <c r="S1658" s="92">
        <v>171</v>
      </c>
      <c r="T1658" s="91">
        <v>0</v>
      </c>
      <c r="U1658" s="92">
        <v>848</v>
      </c>
      <c r="V1658" s="92">
        <v>171</v>
      </c>
    </row>
    <row r="1659" spans="1:22">
      <c r="A1659" s="93" t="s">
        <v>858</v>
      </c>
      <c r="B1659" s="17" t="str">
        <f>VLOOKUP(A1659,'Planning Periods'!$E$2:$N$540,10,FALSE)</f>
        <v>10/15/2021 - 10/15/2029</v>
      </c>
      <c r="C1659" s="92">
        <v>2017</v>
      </c>
      <c r="D1659" s="92" t="str">
        <f t="shared" si="24"/>
        <v>Rancho Cucamonga 2017</v>
      </c>
      <c r="E1659" s="92">
        <v>209</v>
      </c>
      <c r="F1659" s="366">
        <v>18</v>
      </c>
      <c r="G1659" s="92">
        <v>18</v>
      </c>
      <c r="H1659" s="92">
        <v>0</v>
      </c>
      <c r="I1659" s="91"/>
      <c r="J1659" s="92">
        <v>141</v>
      </c>
      <c r="K1659" s="366">
        <v>11</v>
      </c>
      <c r="L1659" s="92">
        <v>11</v>
      </c>
      <c r="M1659" s="92">
        <v>0</v>
      </c>
      <c r="N1659" s="91"/>
      <c r="O1659" s="92">
        <v>158</v>
      </c>
      <c r="P1659" s="92">
        <v>31</v>
      </c>
      <c r="Q1659" s="91"/>
      <c r="R1659" s="92">
        <v>340</v>
      </c>
      <c r="S1659" s="92">
        <v>296</v>
      </c>
      <c r="T1659" s="91">
        <v>0</v>
      </c>
      <c r="U1659" s="92">
        <v>848</v>
      </c>
      <c r="V1659" s="92">
        <v>356</v>
      </c>
    </row>
    <row r="1660" spans="1:22">
      <c r="A1660" s="93" t="s">
        <v>861</v>
      </c>
      <c r="B1660" s="17"/>
      <c r="C1660" s="92">
        <v>2013</v>
      </c>
      <c r="D1660" s="92" t="str">
        <f t="shared" si="24"/>
        <v>Rancho Mirage 2013</v>
      </c>
      <c r="E1660" s="92" t="s">
        <v>1308</v>
      </c>
      <c r="F1660" s="366" t="s">
        <v>1308</v>
      </c>
      <c r="G1660" s="92" t="s">
        <v>1308</v>
      </c>
      <c r="H1660" s="92" t="s">
        <v>1308</v>
      </c>
      <c r="I1660" s="91"/>
      <c r="J1660" s="92" t="s">
        <v>1308</v>
      </c>
      <c r="K1660" s="366" t="s">
        <v>1308</v>
      </c>
      <c r="L1660" s="92" t="s">
        <v>1308</v>
      </c>
      <c r="M1660" s="92" t="s">
        <v>1308</v>
      </c>
      <c r="N1660" s="91"/>
      <c r="O1660" s="92" t="s">
        <v>1308</v>
      </c>
      <c r="P1660" s="92" t="s">
        <v>1308</v>
      </c>
      <c r="Q1660" s="91"/>
      <c r="R1660" s="92" t="s">
        <v>1308</v>
      </c>
      <c r="S1660" s="92" t="s">
        <v>1308</v>
      </c>
      <c r="T1660" s="91" t="s">
        <v>1308</v>
      </c>
      <c r="U1660" s="92" t="s">
        <v>1308</v>
      </c>
      <c r="V1660" s="92" t="s">
        <v>1308</v>
      </c>
    </row>
    <row r="1661" spans="1:22">
      <c r="A1661" s="93" t="s">
        <v>861</v>
      </c>
      <c r="B1661" s="17" t="str">
        <f>VLOOKUP(A1661,'Planning Periods'!$E$2:$N$540,10,FALSE)</f>
        <v>10/15/2021 - 10/15/2029</v>
      </c>
      <c r="C1661" s="92">
        <v>2014</v>
      </c>
      <c r="D1661" s="92" t="str">
        <f t="shared" si="24"/>
        <v>Rancho Mirage 2014</v>
      </c>
      <c r="E1661" s="92" t="s">
        <v>1308</v>
      </c>
      <c r="F1661" s="366" t="s">
        <v>1308</v>
      </c>
      <c r="G1661" s="92" t="s">
        <v>1308</v>
      </c>
      <c r="H1661" s="92" t="s">
        <v>1308</v>
      </c>
      <c r="I1661" s="91"/>
      <c r="J1661" s="92" t="s">
        <v>1308</v>
      </c>
      <c r="K1661" s="366" t="s">
        <v>1308</v>
      </c>
      <c r="L1661" s="92" t="s">
        <v>1308</v>
      </c>
      <c r="M1661" s="92" t="s">
        <v>1308</v>
      </c>
      <c r="N1661" s="91"/>
      <c r="O1661" s="92" t="s">
        <v>1308</v>
      </c>
      <c r="P1661" s="92" t="s">
        <v>1308</v>
      </c>
      <c r="Q1661" s="91"/>
      <c r="R1661" s="92" t="s">
        <v>1308</v>
      </c>
      <c r="S1661" s="92" t="s">
        <v>1308</v>
      </c>
      <c r="T1661" s="91" t="s">
        <v>1308</v>
      </c>
      <c r="U1661" s="92" t="s">
        <v>1308</v>
      </c>
      <c r="V1661" s="92" t="s">
        <v>1308</v>
      </c>
    </row>
    <row r="1662" spans="1:22">
      <c r="A1662" s="93" t="s">
        <v>861</v>
      </c>
      <c r="B1662" s="17" t="str">
        <f>VLOOKUP(A1662,'Planning Periods'!$E$2:$N$540,10,FALSE)</f>
        <v>10/15/2021 - 10/15/2029</v>
      </c>
      <c r="C1662" s="92">
        <v>2015</v>
      </c>
      <c r="D1662" s="92" t="str">
        <f t="shared" si="24"/>
        <v>Rancho Mirage 2015</v>
      </c>
      <c r="E1662" s="92" t="s">
        <v>1308</v>
      </c>
      <c r="F1662" s="366" t="s">
        <v>1308</v>
      </c>
      <c r="G1662" s="92" t="s">
        <v>1308</v>
      </c>
      <c r="H1662" s="92" t="s">
        <v>1308</v>
      </c>
      <c r="I1662" s="91"/>
      <c r="J1662" s="92" t="s">
        <v>1308</v>
      </c>
      <c r="K1662" s="366" t="s">
        <v>1308</v>
      </c>
      <c r="L1662" s="92" t="s">
        <v>1308</v>
      </c>
      <c r="M1662" s="92" t="s">
        <v>1308</v>
      </c>
      <c r="N1662" s="91"/>
      <c r="O1662" s="92" t="s">
        <v>1308</v>
      </c>
      <c r="P1662" s="92" t="s">
        <v>1308</v>
      </c>
      <c r="Q1662" s="91"/>
      <c r="R1662" s="92" t="s">
        <v>1308</v>
      </c>
      <c r="S1662" s="92" t="s">
        <v>1308</v>
      </c>
      <c r="T1662" s="91" t="s">
        <v>1308</v>
      </c>
      <c r="U1662" s="92" t="s">
        <v>1308</v>
      </c>
      <c r="V1662" s="92" t="s">
        <v>1308</v>
      </c>
    </row>
    <row r="1663" spans="1:22">
      <c r="A1663" s="93" t="s">
        <v>861</v>
      </c>
      <c r="B1663" s="17" t="str">
        <f>VLOOKUP(A1663,'Planning Periods'!$E$2:$N$540,10,FALSE)</f>
        <v>10/15/2021 - 10/15/2029</v>
      </c>
      <c r="C1663" s="92">
        <v>2016</v>
      </c>
      <c r="D1663" s="92" t="str">
        <f t="shared" si="24"/>
        <v>Rancho Mirage 2016</v>
      </c>
      <c r="E1663" s="92" t="s">
        <v>1308</v>
      </c>
      <c r="F1663" s="366" t="s">
        <v>1308</v>
      </c>
      <c r="G1663" s="92" t="s">
        <v>1308</v>
      </c>
      <c r="H1663" s="92" t="s">
        <v>1308</v>
      </c>
      <c r="I1663" s="91"/>
      <c r="J1663" s="92" t="s">
        <v>1308</v>
      </c>
      <c r="K1663" s="366" t="s">
        <v>1308</v>
      </c>
      <c r="L1663" s="92" t="s">
        <v>1308</v>
      </c>
      <c r="M1663" s="92" t="s">
        <v>1308</v>
      </c>
      <c r="N1663" s="91"/>
      <c r="O1663" s="92" t="s">
        <v>1308</v>
      </c>
      <c r="P1663" s="92" t="s">
        <v>1308</v>
      </c>
      <c r="Q1663" s="91"/>
      <c r="R1663" s="92" t="s">
        <v>1308</v>
      </c>
      <c r="S1663" s="92" t="s">
        <v>1308</v>
      </c>
      <c r="T1663" s="91" t="s">
        <v>1308</v>
      </c>
      <c r="U1663" s="92" t="s">
        <v>1308</v>
      </c>
      <c r="V1663" s="92" t="s">
        <v>1308</v>
      </c>
    </row>
    <row r="1664" spans="1:22">
      <c r="A1664" s="93" t="s">
        <v>861</v>
      </c>
      <c r="B1664" s="17" t="str">
        <f>VLOOKUP(A1664,'Planning Periods'!$E$2:$N$540,10,FALSE)</f>
        <v>10/15/2021 - 10/15/2029</v>
      </c>
      <c r="C1664" s="92">
        <v>2017</v>
      </c>
      <c r="D1664" s="92" t="str">
        <f t="shared" si="24"/>
        <v>Rancho Mirage 2017</v>
      </c>
      <c r="E1664" s="92">
        <v>23</v>
      </c>
      <c r="F1664" s="366">
        <v>0</v>
      </c>
      <c r="G1664" s="92">
        <v>0</v>
      </c>
      <c r="H1664" s="92">
        <v>0</v>
      </c>
      <c r="I1664" s="91"/>
      <c r="J1664" s="92">
        <v>15</v>
      </c>
      <c r="K1664" s="366">
        <v>0</v>
      </c>
      <c r="L1664" s="92">
        <v>0</v>
      </c>
      <c r="M1664" s="92">
        <v>0</v>
      </c>
      <c r="N1664" s="91"/>
      <c r="O1664" s="92">
        <v>18</v>
      </c>
      <c r="P1664" s="92">
        <v>1</v>
      </c>
      <c r="Q1664" s="91"/>
      <c r="R1664" s="92">
        <v>39</v>
      </c>
      <c r="S1664" s="92">
        <v>36</v>
      </c>
      <c r="T1664" s="91">
        <v>0</v>
      </c>
      <c r="U1664" s="92">
        <v>95</v>
      </c>
      <c r="V1664" s="92">
        <v>37</v>
      </c>
    </row>
    <row r="1665" spans="1:22">
      <c r="A1665" s="93" t="s">
        <v>832</v>
      </c>
      <c r="B1665" s="17"/>
      <c r="C1665" s="92">
        <v>2013</v>
      </c>
      <c r="D1665" s="92" t="str">
        <f t="shared" si="24"/>
        <v>Rancho Palos Verdes 2013</v>
      </c>
      <c r="E1665" s="92" t="s">
        <v>1308</v>
      </c>
      <c r="F1665" s="366" t="s">
        <v>1308</v>
      </c>
      <c r="G1665" s="92" t="s">
        <v>1308</v>
      </c>
      <c r="H1665" s="92" t="s">
        <v>1308</v>
      </c>
      <c r="I1665" s="91"/>
      <c r="J1665" s="92" t="s">
        <v>1308</v>
      </c>
      <c r="K1665" s="366" t="s">
        <v>1308</v>
      </c>
      <c r="L1665" s="92" t="s">
        <v>1308</v>
      </c>
      <c r="M1665" s="92" t="s">
        <v>1308</v>
      </c>
      <c r="N1665" s="91"/>
      <c r="O1665" s="92" t="s">
        <v>1308</v>
      </c>
      <c r="P1665" s="92" t="s">
        <v>1308</v>
      </c>
      <c r="Q1665" s="91"/>
      <c r="R1665" s="92" t="s">
        <v>1308</v>
      </c>
      <c r="S1665" s="92" t="s">
        <v>1308</v>
      </c>
      <c r="T1665" s="91" t="s">
        <v>1308</v>
      </c>
      <c r="U1665" s="92" t="s">
        <v>1308</v>
      </c>
      <c r="V1665" s="92" t="s">
        <v>1308</v>
      </c>
    </row>
    <row r="1666" spans="1:22">
      <c r="A1666" s="93" t="s">
        <v>832</v>
      </c>
      <c r="B1666" s="17" t="str">
        <f>VLOOKUP(A1666,'Planning Periods'!$E$2:$N$540,10,FALSE)</f>
        <v>10/15/2021 - 10/15/2029</v>
      </c>
      <c r="C1666" s="92">
        <v>2014</v>
      </c>
      <c r="D1666" s="92" t="str">
        <f t="shared" si="24"/>
        <v>Rancho Palos Verdes 2014</v>
      </c>
      <c r="E1666" s="92">
        <v>8</v>
      </c>
      <c r="F1666" s="366">
        <v>0</v>
      </c>
      <c r="G1666" s="92">
        <v>0</v>
      </c>
      <c r="H1666" s="92">
        <v>0</v>
      </c>
      <c r="I1666" s="91"/>
      <c r="J1666" s="92">
        <v>5</v>
      </c>
      <c r="K1666" s="366">
        <v>0</v>
      </c>
      <c r="L1666" s="92">
        <v>0</v>
      </c>
      <c r="M1666" s="92">
        <v>0</v>
      </c>
      <c r="N1666" s="91"/>
      <c r="O1666" s="92">
        <v>5</v>
      </c>
      <c r="P1666" s="92">
        <v>0</v>
      </c>
      <c r="Q1666" s="91"/>
      <c r="R1666" s="92">
        <v>13</v>
      </c>
      <c r="S1666" s="92">
        <v>4</v>
      </c>
      <c r="T1666" s="91">
        <v>0</v>
      </c>
      <c r="U1666" s="92">
        <v>31</v>
      </c>
      <c r="V1666" s="92">
        <v>4</v>
      </c>
    </row>
    <row r="1667" spans="1:22">
      <c r="A1667" s="93" t="s">
        <v>832</v>
      </c>
      <c r="B1667" s="17" t="str">
        <f>VLOOKUP(A1667,'Planning Periods'!$E$2:$N$540,10,FALSE)</f>
        <v>10/15/2021 - 10/15/2029</v>
      </c>
      <c r="C1667" s="92">
        <v>2015</v>
      </c>
      <c r="D1667" s="92" t="str">
        <f t="shared" si="24"/>
        <v>Rancho Palos Verdes 2015</v>
      </c>
      <c r="E1667" s="92">
        <v>8</v>
      </c>
      <c r="F1667" s="366">
        <v>0</v>
      </c>
      <c r="G1667" s="92">
        <v>0</v>
      </c>
      <c r="H1667" s="92">
        <v>0</v>
      </c>
      <c r="I1667" s="91"/>
      <c r="J1667" s="92">
        <v>5</v>
      </c>
      <c r="K1667" s="366">
        <v>0</v>
      </c>
      <c r="L1667" s="92">
        <v>0</v>
      </c>
      <c r="M1667" s="92">
        <v>0</v>
      </c>
      <c r="N1667" s="91"/>
      <c r="O1667" s="92">
        <v>5</v>
      </c>
      <c r="P1667" s="92">
        <v>0</v>
      </c>
      <c r="Q1667" s="91"/>
      <c r="R1667" s="92">
        <v>13</v>
      </c>
      <c r="S1667" s="92">
        <v>4</v>
      </c>
      <c r="T1667" s="91">
        <v>0</v>
      </c>
      <c r="U1667" s="92">
        <v>31</v>
      </c>
      <c r="V1667" s="92">
        <v>4</v>
      </c>
    </row>
    <row r="1668" spans="1:22">
      <c r="A1668" s="93" t="s">
        <v>832</v>
      </c>
      <c r="B1668" s="17" t="str">
        <f>VLOOKUP(A1668,'Planning Periods'!$E$2:$N$540,10,FALSE)</f>
        <v>10/15/2021 - 10/15/2029</v>
      </c>
      <c r="C1668" s="92">
        <v>2016</v>
      </c>
      <c r="D1668" s="92" t="str">
        <f t="shared" si="24"/>
        <v>Rancho Palos Verdes 2016</v>
      </c>
      <c r="E1668" s="92">
        <v>8</v>
      </c>
      <c r="F1668" s="366">
        <v>4</v>
      </c>
      <c r="G1668" s="92">
        <v>4</v>
      </c>
      <c r="H1668" s="92">
        <v>0</v>
      </c>
      <c r="I1668" s="91"/>
      <c r="J1668" s="92">
        <v>5</v>
      </c>
      <c r="K1668" s="366">
        <v>0</v>
      </c>
      <c r="L1668" s="92">
        <v>0</v>
      </c>
      <c r="M1668" s="92">
        <v>0</v>
      </c>
      <c r="N1668" s="91"/>
      <c r="O1668" s="92">
        <v>5</v>
      </c>
      <c r="P1668" s="92">
        <v>0</v>
      </c>
      <c r="Q1668" s="91"/>
      <c r="R1668" s="92">
        <v>13</v>
      </c>
      <c r="S1668" s="92">
        <v>48</v>
      </c>
      <c r="T1668" s="91">
        <v>0</v>
      </c>
      <c r="U1668" s="92">
        <v>31</v>
      </c>
      <c r="V1668" s="92">
        <v>52</v>
      </c>
    </row>
    <row r="1669" spans="1:22">
      <c r="A1669" s="93" t="s">
        <v>832</v>
      </c>
      <c r="B1669" s="17" t="str">
        <f>VLOOKUP(A1669,'Planning Periods'!$E$2:$N$540,10,FALSE)</f>
        <v>10/15/2021 - 10/15/2029</v>
      </c>
      <c r="C1669" s="92">
        <v>2017</v>
      </c>
      <c r="D1669" s="92" t="str">
        <f t="shared" si="24"/>
        <v>Rancho Palos Verdes 2017</v>
      </c>
      <c r="E1669" s="92">
        <v>8</v>
      </c>
      <c r="F1669" s="366">
        <v>1</v>
      </c>
      <c r="G1669" s="92">
        <v>1</v>
      </c>
      <c r="H1669" s="92">
        <v>0</v>
      </c>
      <c r="I1669" s="91"/>
      <c r="J1669" s="92">
        <v>5</v>
      </c>
      <c r="K1669" s="366">
        <v>0</v>
      </c>
      <c r="L1669" s="92">
        <v>0</v>
      </c>
      <c r="M1669" s="92">
        <v>0</v>
      </c>
      <c r="N1669" s="91"/>
      <c r="O1669" s="92">
        <v>5</v>
      </c>
      <c r="P1669" s="92">
        <v>0</v>
      </c>
      <c r="Q1669" s="91"/>
      <c r="R1669" s="92">
        <v>13</v>
      </c>
      <c r="S1669" s="92">
        <v>26</v>
      </c>
      <c r="T1669" s="91">
        <v>0</v>
      </c>
      <c r="U1669" s="92">
        <v>31</v>
      </c>
      <c r="V1669" s="92">
        <v>27</v>
      </c>
    </row>
    <row r="1670" spans="1:22">
      <c r="A1670" s="93" t="s">
        <v>1288</v>
      </c>
      <c r="B1670" s="17"/>
      <c r="C1670" s="92">
        <v>2013</v>
      </c>
      <c r="D1670" s="92" t="str">
        <f t="shared" si="24"/>
        <v>Rancho Santa Margarita 2013</v>
      </c>
      <c r="E1670" s="92" t="s">
        <v>1308</v>
      </c>
      <c r="F1670" s="366" t="s">
        <v>1308</v>
      </c>
      <c r="G1670" s="92" t="s">
        <v>1308</v>
      </c>
      <c r="H1670" s="92" t="s">
        <v>1308</v>
      </c>
      <c r="I1670" s="91"/>
      <c r="J1670" s="92" t="s">
        <v>1308</v>
      </c>
      <c r="K1670" s="366" t="s">
        <v>1308</v>
      </c>
      <c r="L1670" s="92" t="s">
        <v>1308</v>
      </c>
      <c r="M1670" s="92" t="s">
        <v>1308</v>
      </c>
      <c r="N1670" s="91"/>
      <c r="O1670" s="92" t="s">
        <v>1308</v>
      </c>
      <c r="P1670" s="92" t="s">
        <v>1308</v>
      </c>
      <c r="Q1670" s="91"/>
      <c r="R1670" s="92" t="s">
        <v>1308</v>
      </c>
      <c r="S1670" s="92" t="s">
        <v>1308</v>
      </c>
      <c r="T1670" s="91" t="s">
        <v>1308</v>
      </c>
      <c r="U1670" s="92" t="s">
        <v>1308</v>
      </c>
      <c r="V1670" s="92" t="s">
        <v>1308</v>
      </c>
    </row>
    <row r="1671" spans="1:22">
      <c r="A1671" s="93" t="s">
        <v>1288</v>
      </c>
      <c r="B1671" s="17" t="str">
        <f>VLOOKUP(A1671,'Planning Periods'!$E$2:$N$540,10,FALSE)</f>
        <v>10/15/2021 - 10/15/2029</v>
      </c>
      <c r="C1671" s="92">
        <v>2014</v>
      </c>
      <c r="D1671" s="92" t="str">
        <f t="shared" si="24"/>
        <v>Rancho Santa Margarita 2014</v>
      </c>
      <c r="E1671" s="92" t="s">
        <v>1308</v>
      </c>
      <c r="F1671" s="366" t="s">
        <v>1308</v>
      </c>
      <c r="G1671" s="92" t="s">
        <v>1308</v>
      </c>
      <c r="H1671" s="92" t="s">
        <v>1308</v>
      </c>
      <c r="I1671" s="91"/>
      <c r="J1671" s="92" t="s">
        <v>1308</v>
      </c>
      <c r="K1671" s="366" t="s">
        <v>1308</v>
      </c>
      <c r="L1671" s="92" t="s">
        <v>1308</v>
      </c>
      <c r="M1671" s="92" t="s">
        <v>1308</v>
      </c>
      <c r="N1671" s="91"/>
      <c r="O1671" s="92" t="s">
        <v>1308</v>
      </c>
      <c r="P1671" s="92" t="s">
        <v>1308</v>
      </c>
      <c r="Q1671" s="91"/>
      <c r="R1671" s="92" t="s">
        <v>1308</v>
      </c>
      <c r="S1671" s="92" t="s">
        <v>1308</v>
      </c>
      <c r="T1671" s="91" t="s">
        <v>1308</v>
      </c>
      <c r="U1671" s="92" t="s">
        <v>1308</v>
      </c>
      <c r="V1671" s="92" t="s">
        <v>1308</v>
      </c>
    </row>
    <row r="1672" spans="1:22">
      <c r="A1672" s="93" t="s">
        <v>1288</v>
      </c>
      <c r="B1672" s="17" t="str">
        <f>VLOOKUP(A1672,'Planning Periods'!$E$2:$N$540,10,FALSE)</f>
        <v>10/15/2021 - 10/15/2029</v>
      </c>
      <c r="C1672" s="92">
        <v>2015</v>
      </c>
      <c r="D1672" s="92" t="str">
        <f t="shared" si="24"/>
        <v>Rancho Santa Margarita 2015</v>
      </c>
      <c r="E1672" s="92" t="s">
        <v>1308</v>
      </c>
      <c r="F1672" s="366" t="s">
        <v>1308</v>
      </c>
      <c r="G1672" s="92" t="s">
        <v>1308</v>
      </c>
      <c r="H1672" s="92" t="s">
        <v>1308</v>
      </c>
      <c r="I1672" s="91"/>
      <c r="J1672" s="92" t="s">
        <v>1308</v>
      </c>
      <c r="K1672" s="366" t="s">
        <v>1308</v>
      </c>
      <c r="L1672" s="92" t="s">
        <v>1308</v>
      </c>
      <c r="M1672" s="92" t="s">
        <v>1308</v>
      </c>
      <c r="N1672" s="91"/>
      <c r="O1672" s="92" t="s">
        <v>1308</v>
      </c>
      <c r="P1672" s="92" t="s">
        <v>1308</v>
      </c>
      <c r="Q1672" s="91"/>
      <c r="R1672" s="92" t="s">
        <v>1308</v>
      </c>
      <c r="S1672" s="92" t="s">
        <v>1308</v>
      </c>
      <c r="T1672" s="91" t="s">
        <v>1308</v>
      </c>
      <c r="U1672" s="92" t="s">
        <v>1308</v>
      </c>
      <c r="V1672" s="92" t="s">
        <v>1308</v>
      </c>
    </row>
    <row r="1673" spans="1:22">
      <c r="A1673" s="93" t="s">
        <v>1288</v>
      </c>
      <c r="B1673" s="17" t="str">
        <f>VLOOKUP(A1673,'Planning Periods'!$E$2:$N$540,10,FALSE)</f>
        <v>10/15/2021 - 10/15/2029</v>
      </c>
      <c r="C1673" s="92">
        <v>2016</v>
      </c>
      <c r="D1673" s="92" t="str">
        <f t="shared" si="24"/>
        <v>Rancho Santa Margarita 2016</v>
      </c>
      <c r="E1673" s="92" t="s">
        <v>1308</v>
      </c>
      <c r="F1673" s="366" t="s">
        <v>1308</v>
      </c>
      <c r="G1673" s="92" t="s">
        <v>1308</v>
      </c>
      <c r="H1673" s="92" t="s">
        <v>1308</v>
      </c>
      <c r="I1673" s="91"/>
      <c r="J1673" s="92" t="s">
        <v>1308</v>
      </c>
      <c r="K1673" s="366" t="s">
        <v>1308</v>
      </c>
      <c r="L1673" s="92" t="s">
        <v>1308</v>
      </c>
      <c r="M1673" s="92" t="s">
        <v>1308</v>
      </c>
      <c r="N1673" s="91"/>
      <c r="O1673" s="92" t="s">
        <v>1308</v>
      </c>
      <c r="P1673" s="92" t="s">
        <v>1308</v>
      </c>
      <c r="Q1673" s="91"/>
      <c r="R1673" s="92" t="s">
        <v>1308</v>
      </c>
      <c r="S1673" s="92" t="s">
        <v>1308</v>
      </c>
      <c r="T1673" s="91" t="s">
        <v>1308</v>
      </c>
      <c r="U1673" s="92" t="s">
        <v>1308</v>
      </c>
      <c r="V1673" s="92" t="s">
        <v>1308</v>
      </c>
    </row>
    <row r="1674" spans="1:22">
      <c r="A1674" s="93" t="s">
        <v>1288</v>
      </c>
      <c r="B1674" s="17" t="str">
        <f>VLOOKUP(A1674,'Planning Periods'!$E$2:$N$540,10,FALSE)</f>
        <v>10/15/2021 - 10/15/2029</v>
      </c>
      <c r="C1674" s="92">
        <v>2017</v>
      </c>
      <c r="D1674" s="92" t="str">
        <f t="shared" si="24"/>
        <v>Rancho Santa Margarita 2017</v>
      </c>
      <c r="E1674" s="92" t="s">
        <v>1308</v>
      </c>
      <c r="F1674" s="366" t="s">
        <v>1308</v>
      </c>
      <c r="G1674" s="92" t="s">
        <v>1308</v>
      </c>
      <c r="H1674" s="92" t="s">
        <v>1308</v>
      </c>
      <c r="I1674" s="91"/>
      <c r="J1674" s="92" t="s">
        <v>1308</v>
      </c>
      <c r="K1674" s="366" t="s">
        <v>1308</v>
      </c>
      <c r="L1674" s="92" t="s">
        <v>1308</v>
      </c>
      <c r="M1674" s="92" t="s">
        <v>1308</v>
      </c>
      <c r="N1674" s="91"/>
      <c r="O1674" s="92" t="s">
        <v>1308</v>
      </c>
      <c r="P1674" s="92" t="s">
        <v>1308</v>
      </c>
      <c r="Q1674" s="91"/>
      <c r="R1674" s="92" t="s">
        <v>1308</v>
      </c>
      <c r="S1674" s="92" t="s">
        <v>1308</v>
      </c>
      <c r="T1674" s="91" t="s">
        <v>1308</v>
      </c>
      <c r="U1674" s="92" t="s">
        <v>1308</v>
      </c>
      <c r="V1674" s="92" t="s">
        <v>1308</v>
      </c>
    </row>
    <row r="1675" spans="1:22">
      <c r="A1675" s="93" t="s">
        <v>835</v>
      </c>
      <c r="B1675" s="17" t="str">
        <f>VLOOKUP(A1675,'Planning Periods'!$E$2:$N$540,10,FALSE)</f>
        <v>08/31/2019 - 08/31/2024</v>
      </c>
      <c r="C1675" s="92">
        <v>2014</v>
      </c>
      <c r="D1675" s="92" t="str">
        <f t="shared" si="24"/>
        <v>Red Bluff 2014</v>
      </c>
      <c r="E1675" s="92">
        <v>73</v>
      </c>
      <c r="F1675" s="366">
        <v>0</v>
      </c>
      <c r="G1675" s="92">
        <v>0</v>
      </c>
      <c r="H1675" s="92">
        <v>0</v>
      </c>
      <c r="I1675" s="91"/>
      <c r="J1675" s="92">
        <v>52</v>
      </c>
      <c r="K1675" s="366">
        <v>26</v>
      </c>
      <c r="L1675" s="92">
        <v>26</v>
      </c>
      <c r="M1675" s="92">
        <v>0</v>
      </c>
      <c r="N1675" s="91"/>
      <c r="O1675" s="92">
        <v>61</v>
      </c>
      <c r="P1675" s="92">
        <v>1</v>
      </c>
      <c r="Q1675" s="91"/>
      <c r="R1675" s="92">
        <v>137</v>
      </c>
      <c r="S1675" s="92">
        <v>0</v>
      </c>
      <c r="T1675" s="91">
        <v>0</v>
      </c>
      <c r="U1675" s="92">
        <v>323</v>
      </c>
      <c r="V1675" s="92">
        <v>27</v>
      </c>
    </row>
    <row r="1676" spans="1:22">
      <c r="A1676" s="93" t="s">
        <v>835</v>
      </c>
      <c r="B1676" s="17" t="str">
        <f>VLOOKUP(A1676,'Planning Periods'!$E$2:$N$540,10,FALSE)</f>
        <v>08/31/2019 - 08/31/2024</v>
      </c>
      <c r="C1676" s="92">
        <v>2015</v>
      </c>
      <c r="D1676" s="92" t="str">
        <f t="shared" si="24"/>
        <v>Red Bluff 2015</v>
      </c>
      <c r="E1676" s="92">
        <v>73</v>
      </c>
      <c r="F1676" s="366">
        <v>0</v>
      </c>
      <c r="G1676" s="92">
        <v>0</v>
      </c>
      <c r="H1676" s="92">
        <v>0</v>
      </c>
      <c r="I1676" s="91"/>
      <c r="J1676" s="92">
        <v>52</v>
      </c>
      <c r="K1676" s="366">
        <v>0</v>
      </c>
      <c r="L1676" s="92">
        <v>0</v>
      </c>
      <c r="M1676" s="92">
        <v>0</v>
      </c>
      <c r="N1676" s="91"/>
      <c r="O1676" s="92">
        <v>61</v>
      </c>
      <c r="P1676" s="92">
        <v>1</v>
      </c>
      <c r="Q1676" s="91"/>
      <c r="R1676" s="92">
        <v>137</v>
      </c>
      <c r="S1676" s="92">
        <v>0</v>
      </c>
      <c r="T1676" s="91">
        <v>0</v>
      </c>
      <c r="U1676" s="92">
        <v>323</v>
      </c>
      <c r="V1676" s="92">
        <v>1</v>
      </c>
    </row>
    <row r="1677" spans="1:22">
      <c r="A1677" s="93" t="s">
        <v>835</v>
      </c>
      <c r="B1677" s="17" t="str">
        <f>VLOOKUP(A1677,'Planning Periods'!$E$2:$N$540,10,FALSE)</f>
        <v>08/31/2019 - 08/31/2024</v>
      </c>
      <c r="C1677" s="92">
        <v>2016</v>
      </c>
      <c r="D1677" s="92" t="str">
        <f t="shared" si="24"/>
        <v>Red Bluff 2016</v>
      </c>
      <c r="E1677" s="92">
        <v>73</v>
      </c>
      <c r="F1677" s="366">
        <v>0</v>
      </c>
      <c r="G1677" s="92">
        <v>0</v>
      </c>
      <c r="H1677" s="92">
        <v>0</v>
      </c>
      <c r="I1677" s="91"/>
      <c r="J1677" s="92">
        <v>52</v>
      </c>
      <c r="K1677" s="366">
        <v>0</v>
      </c>
      <c r="L1677" s="92">
        <v>0</v>
      </c>
      <c r="M1677" s="92">
        <v>0</v>
      </c>
      <c r="N1677" s="91"/>
      <c r="O1677" s="92">
        <v>61</v>
      </c>
      <c r="P1677" s="92">
        <v>4</v>
      </c>
      <c r="Q1677" s="91"/>
      <c r="R1677" s="92">
        <v>137</v>
      </c>
      <c r="S1677" s="92">
        <v>0</v>
      </c>
      <c r="T1677" s="91">
        <v>0</v>
      </c>
      <c r="U1677" s="92">
        <v>323</v>
      </c>
      <c r="V1677" s="92">
        <v>4</v>
      </c>
    </row>
    <row r="1678" spans="1:22">
      <c r="A1678" s="93" t="s">
        <v>835</v>
      </c>
      <c r="B1678" s="17" t="str">
        <f>VLOOKUP(A1678,'Planning Periods'!$E$2:$N$540,10,FALSE)</f>
        <v>08/31/2019 - 08/31/2024</v>
      </c>
      <c r="C1678" s="92">
        <v>2017</v>
      </c>
      <c r="D1678" s="92" t="str">
        <f t="shared" si="24"/>
        <v>Red Bluff 2017</v>
      </c>
      <c r="E1678" s="92">
        <v>73</v>
      </c>
      <c r="F1678" s="366">
        <v>0</v>
      </c>
      <c r="G1678" s="92">
        <v>0</v>
      </c>
      <c r="H1678" s="92">
        <v>0</v>
      </c>
      <c r="I1678" s="91"/>
      <c r="J1678" s="92">
        <v>52</v>
      </c>
      <c r="K1678" s="366">
        <v>18</v>
      </c>
      <c r="L1678" s="92">
        <v>0</v>
      </c>
      <c r="M1678" s="92">
        <v>18</v>
      </c>
      <c r="N1678" s="91"/>
      <c r="O1678" s="92">
        <v>61</v>
      </c>
      <c r="P1678" s="92">
        <v>20</v>
      </c>
      <c r="Q1678" s="91"/>
      <c r="R1678" s="92">
        <v>137</v>
      </c>
      <c r="S1678" s="92">
        <v>0</v>
      </c>
      <c r="T1678" s="91">
        <v>18</v>
      </c>
      <c r="U1678" s="92">
        <v>323</v>
      </c>
      <c r="V1678" s="92">
        <v>38</v>
      </c>
    </row>
    <row r="1679" spans="1:22">
      <c r="A1679" s="93" t="s">
        <v>795</v>
      </c>
      <c r="B1679" s="17" t="str">
        <f>VLOOKUP(A1679,'Planning Periods'!$E$2:$N$540,10,FALSE)</f>
        <v>04/15/2020 - 04/15/2028</v>
      </c>
      <c r="C1679" s="92">
        <v>2014</v>
      </c>
      <c r="D1679" s="92" t="str">
        <f t="shared" si="24"/>
        <v>Redding 2014</v>
      </c>
      <c r="E1679" s="92">
        <v>1785</v>
      </c>
      <c r="F1679" s="366">
        <v>0</v>
      </c>
      <c r="G1679" s="92">
        <v>0</v>
      </c>
      <c r="H1679" s="92">
        <v>0</v>
      </c>
      <c r="I1679" s="91"/>
      <c r="J1679" s="92">
        <v>1240</v>
      </c>
      <c r="K1679" s="366">
        <v>2</v>
      </c>
      <c r="L1679" s="92">
        <v>2</v>
      </c>
      <c r="M1679" s="92">
        <v>0</v>
      </c>
      <c r="N1679" s="91"/>
      <c r="O1679" s="92">
        <v>1298</v>
      </c>
      <c r="P1679" s="92">
        <v>17</v>
      </c>
      <c r="Q1679" s="91"/>
      <c r="R1679" s="92">
        <v>2761</v>
      </c>
      <c r="S1679" s="92">
        <v>83</v>
      </c>
      <c r="T1679" s="91">
        <v>0</v>
      </c>
      <c r="U1679" s="92">
        <v>7084</v>
      </c>
      <c r="V1679" s="92">
        <v>102</v>
      </c>
    </row>
    <row r="1680" spans="1:22">
      <c r="A1680" s="93" t="s">
        <v>795</v>
      </c>
      <c r="B1680" s="17" t="str">
        <f>VLOOKUP(A1680,'Planning Periods'!$E$2:$N$540,10,FALSE)</f>
        <v>04/15/2020 - 04/15/2028</v>
      </c>
      <c r="C1680" s="92">
        <v>2015</v>
      </c>
      <c r="D1680" s="92" t="str">
        <f t="shared" si="24"/>
        <v>Redding 2015</v>
      </c>
      <c r="E1680" s="92">
        <v>1785</v>
      </c>
      <c r="F1680" s="366">
        <v>35</v>
      </c>
      <c r="G1680" s="92">
        <v>35</v>
      </c>
      <c r="H1680" s="92">
        <v>0</v>
      </c>
      <c r="I1680" s="91"/>
      <c r="J1680" s="92">
        <v>1240</v>
      </c>
      <c r="K1680" s="366">
        <v>48</v>
      </c>
      <c r="L1680" s="92">
        <v>48</v>
      </c>
      <c r="M1680" s="92">
        <v>0</v>
      </c>
      <c r="N1680" s="91"/>
      <c r="O1680" s="92">
        <v>1298</v>
      </c>
      <c r="P1680" s="92">
        <v>63</v>
      </c>
      <c r="Q1680" s="91"/>
      <c r="R1680" s="92">
        <v>2761</v>
      </c>
      <c r="S1680" s="92">
        <v>174</v>
      </c>
      <c r="T1680" s="91">
        <v>0</v>
      </c>
      <c r="U1680" s="92">
        <v>7084</v>
      </c>
      <c r="V1680" s="92">
        <v>320</v>
      </c>
    </row>
    <row r="1681" spans="1:22">
      <c r="A1681" s="93" t="s">
        <v>795</v>
      </c>
      <c r="B1681" s="17" t="str">
        <f>VLOOKUP(A1681,'Planning Periods'!$E$2:$N$540,10,FALSE)</f>
        <v>04/15/2020 - 04/15/2028</v>
      </c>
      <c r="C1681" s="92">
        <v>2016</v>
      </c>
      <c r="D1681" s="92" t="str">
        <f t="shared" si="24"/>
        <v>Redding 2016</v>
      </c>
      <c r="E1681" s="92">
        <v>1785</v>
      </c>
      <c r="F1681" s="366">
        <v>0</v>
      </c>
      <c r="G1681" s="92">
        <v>0</v>
      </c>
      <c r="H1681" s="92">
        <v>0</v>
      </c>
      <c r="I1681" s="91"/>
      <c r="J1681" s="92">
        <v>1240</v>
      </c>
      <c r="K1681" s="366">
        <v>0</v>
      </c>
      <c r="L1681" s="92">
        <v>0</v>
      </c>
      <c r="M1681" s="92">
        <v>0</v>
      </c>
      <c r="N1681" s="91"/>
      <c r="O1681" s="92">
        <v>1298</v>
      </c>
      <c r="P1681" s="92">
        <v>6</v>
      </c>
      <c r="Q1681" s="91"/>
      <c r="R1681" s="92">
        <v>2761</v>
      </c>
      <c r="S1681" s="92">
        <v>128</v>
      </c>
      <c r="T1681" s="91">
        <v>0</v>
      </c>
      <c r="U1681" s="92">
        <v>7084</v>
      </c>
      <c r="V1681" s="92">
        <v>134</v>
      </c>
    </row>
    <row r="1682" spans="1:22">
      <c r="A1682" s="93" t="s">
        <v>795</v>
      </c>
      <c r="B1682" s="17" t="str">
        <f>VLOOKUP(A1682,'Planning Periods'!$E$2:$N$540,10,FALSE)</f>
        <v>04/15/2020 - 04/15/2028</v>
      </c>
      <c r="C1682" s="92">
        <v>2017</v>
      </c>
      <c r="D1682" s="92" t="str">
        <f t="shared" si="24"/>
        <v>Redding 2017</v>
      </c>
      <c r="E1682" s="92">
        <v>1785</v>
      </c>
      <c r="F1682" s="366">
        <v>0</v>
      </c>
      <c r="G1682" s="92">
        <v>0</v>
      </c>
      <c r="H1682" s="92">
        <v>0</v>
      </c>
      <c r="I1682" s="91"/>
      <c r="J1682" s="92">
        <v>1240</v>
      </c>
      <c r="K1682" s="366">
        <v>0</v>
      </c>
      <c r="L1682" s="92">
        <v>0</v>
      </c>
      <c r="M1682" s="92">
        <v>0</v>
      </c>
      <c r="N1682" s="91"/>
      <c r="O1682" s="92">
        <v>1298</v>
      </c>
      <c r="P1682" s="92">
        <v>17</v>
      </c>
      <c r="Q1682" s="91"/>
      <c r="R1682" s="92">
        <v>2761</v>
      </c>
      <c r="S1682" s="92">
        <v>135</v>
      </c>
      <c r="T1682" s="91">
        <v>0</v>
      </c>
      <c r="U1682" s="92">
        <v>7084</v>
      </c>
      <c r="V1682" s="92">
        <v>152</v>
      </c>
    </row>
    <row r="1683" spans="1:22">
      <c r="A1683" s="93" t="s">
        <v>789</v>
      </c>
      <c r="B1683" s="17"/>
      <c r="C1683" s="92">
        <v>2013</v>
      </c>
      <c r="D1683" s="92" t="str">
        <f t="shared" si="24"/>
        <v>Redlands 2013</v>
      </c>
      <c r="E1683" s="92" t="s">
        <v>1308</v>
      </c>
      <c r="F1683" s="366" t="s">
        <v>1308</v>
      </c>
      <c r="G1683" s="92" t="s">
        <v>1308</v>
      </c>
      <c r="H1683" s="92" t="s">
        <v>1308</v>
      </c>
      <c r="I1683" s="91"/>
      <c r="J1683" s="92" t="s">
        <v>1308</v>
      </c>
      <c r="K1683" s="366" t="s">
        <v>1308</v>
      </c>
      <c r="L1683" s="92" t="s">
        <v>1308</v>
      </c>
      <c r="M1683" s="92" t="s">
        <v>1308</v>
      </c>
      <c r="N1683" s="91"/>
      <c r="O1683" s="92" t="s">
        <v>1308</v>
      </c>
      <c r="P1683" s="92" t="s">
        <v>1308</v>
      </c>
      <c r="Q1683" s="91"/>
      <c r="R1683" s="92" t="s">
        <v>1308</v>
      </c>
      <c r="S1683" s="92" t="s">
        <v>1308</v>
      </c>
      <c r="T1683" s="91" t="s">
        <v>1308</v>
      </c>
      <c r="U1683" s="92" t="s">
        <v>1308</v>
      </c>
      <c r="V1683" s="92" t="s">
        <v>1308</v>
      </c>
    </row>
    <row r="1684" spans="1:22">
      <c r="A1684" s="93" t="s">
        <v>789</v>
      </c>
      <c r="B1684" s="17" t="str">
        <f>VLOOKUP(A1684,'Planning Periods'!$E$2:$N$540,10,FALSE)</f>
        <v>10/15/2021 - 10/15/2029</v>
      </c>
      <c r="C1684" s="92">
        <v>2014</v>
      </c>
      <c r="D1684" s="92" t="str">
        <f t="shared" si="24"/>
        <v>Redlands 2014</v>
      </c>
      <c r="E1684" s="92">
        <v>579</v>
      </c>
      <c r="F1684" s="366">
        <v>0</v>
      </c>
      <c r="G1684" s="92">
        <v>0</v>
      </c>
      <c r="H1684" s="92">
        <v>0</v>
      </c>
      <c r="I1684" s="91"/>
      <c r="J1684" s="92">
        <v>396</v>
      </c>
      <c r="K1684" s="366">
        <v>0</v>
      </c>
      <c r="L1684" s="92">
        <v>0</v>
      </c>
      <c r="M1684" s="92">
        <v>0</v>
      </c>
      <c r="N1684" s="91"/>
      <c r="O1684" s="92">
        <v>453</v>
      </c>
      <c r="P1684" s="92">
        <v>0</v>
      </c>
      <c r="Q1684" s="91"/>
      <c r="R1684" s="92">
        <v>1001</v>
      </c>
      <c r="S1684" s="92">
        <v>57</v>
      </c>
      <c r="T1684" s="91">
        <v>0</v>
      </c>
      <c r="U1684" s="92">
        <v>2429</v>
      </c>
      <c r="V1684" s="92">
        <v>57</v>
      </c>
    </row>
    <row r="1685" spans="1:22">
      <c r="A1685" s="93" t="s">
        <v>789</v>
      </c>
      <c r="B1685" s="17" t="str">
        <f>VLOOKUP(A1685,'Planning Periods'!$E$2:$N$540,10,FALSE)</f>
        <v>10/15/2021 - 10/15/2029</v>
      </c>
      <c r="C1685" s="92">
        <v>2015</v>
      </c>
      <c r="D1685" s="92" t="str">
        <f t="shared" si="24"/>
        <v>Redlands 2015</v>
      </c>
      <c r="E1685" s="92">
        <v>579</v>
      </c>
      <c r="F1685" s="366">
        <v>0</v>
      </c>
      <c r="G1685" s="92">
        <v>0</v>
      </c>
      <c r="H1685" s="92">
        <v>0</v>
      </c>
      <c r="I1685" s="91"/>
      <c r="J1685" s="92">
        <v>396</v>
      </c>
      <c r="K1685" s="366">
        <v>0</v>
      </c>
      <c r="L1685" s="92">
        <v>0</v>
      </c>
      <c r="M1685" s="92">
        <v>0</v>
      </c>
      <c r="N1685" s="91"/>
      <c r="O1685" s="92">
        <v>453</v>
      </c>
      <c r="P1685" s="92">
        <v>2</v>
      </c>
      <c r="Q1685" s="91"/>
      <c r="R1685" s="92">
        <v>1001</v>
      </c>
      <c r="S1685" s="92">
        <v>68</v>
      </c>
      <c r="T1685" s="91">
        <v>0</v>
      </c>
      <c r="U1685" s="92">
        <v>2429</v>
      </c>
      <c r="V1685" s="92">
        <v>70</v>
      </c>
    </row>
    <row r="1686" spans="1:22">
      <c r="A1686" s="93" t="s">
        <v>789</v>
      </c>
      <c r="B1686" s="17" t="str">
        <f>VLOOKUP(A1686,'Planning Periods'!$E$2:$N$540,10,FALSE)</f>
        <v>10/15/2021 - 10/15/2029</v>
      </c>
      <c r="C1686" s="92">
        <v>2016</v>
      </c>
      <c r="D1686" s="92" t="str">
        <f t="shared" si="24"/>
        <v>Redlands 2016</v>
      </c>
      <c r="E1686" s="92">
        <v>579</v>
      </c>
      <c r="F1686" s="366">
        <v>0</v>
      </c>
      <c r="G1686" s="92">
        <v>0</v>
      </c>
      <c r="H1686" s="92">
        <v>0</v>
      </c>
      <c r="I1686" s="91"/>
      <c r="J1686" s="92">
        <v>396</v>
      </c>
      <c r="K1686" s="366">
        <v>0</v>
      </c>
      <c r="L1686" s="92">
        <v>0</v>
      </c>
      <c r="M1686" s="92">
        <v>0</v>
      </c>
      <c r="N1686" s="91"/>
      <c r="O1686" s="92">
        <v>453</v>
      </c>
      <c r="P1686" s="92">
        <v>2</v>
      </c>
      <c r="Q1686" s="91"/>
      <c r="R1686" s="92">
        <v>1001</v>
      </c>
      <c r="S1686" s="92">
        <v>42</v>
      </c>
      <c r="T1686" s="91">
        <v>0</v>
      </c>
      <c r="U1686" s="92">
        <v>2429</v>
      </c>
      <c r="V1686" s="92">
        <v>44</v>
      </c>
    </row>
    <row r="1687" spans="1:22">
      <c r="A1687" s="93" t="s">
        <v>789</v>
      </c>
      <c r="B1687" s="17" t="str">
        <f>VLOOKUP(A1687,'Planning Periods'!$E$2:$N$540,10,FALSE)</f>
        <v>10/15/2021 - 10/15/2029</v>
      </c>
      <c r="C1687" s="92">
        <v>2017</v>
      </c>
      <c r="D1687" s="92" t="str">
        <f t="shared" si="24"/>
        <v>Redlands 2017</v>
      </c>
      <c r="E1687" s="92">
        <v>579</v>
      </c>
      <c r="F1687" s="366">
        <v>0</v>
      </c>
      <c r="G1687" s="92">
        <v>0</v>
      </c>
      <c r="H1687" s="92">
        <v>0</v>
      </c>
      <c r="I1687" s="91"/>
      <c r="J1687" s="92">
        <v>396</v>
      </c>
      <c r="K1687" s="366">
        <v>0</v>
      </c>
      <c r="L1687" s="92">
        <v>0</v>
      </c>
      <c r="M1687" s="92">
        <v>0</v>
      </c>
      <c r="N1687" s="91"/>
      <c r="O1687" s="92">
        <v>453</v>
      </c>
      <c r="P1687" s="92">
        <v>0</v>
      </c>
      <c r="Q1687" s="91"/>
      <c r="R1687" s="92">
        <v>1001</v>
      </c>
      <c r="S1687" s="92">
        <v>96</v>
      </c>
      <c r="T1687" s="91">
        <v>0</v>
      </c>
      <c r="U1687" s="92">
        <v>2429</v>
      </c>
      <c r="V1687" s="92">
        <v>96</v>
      </c>
    </row>
    <row r="1688" spans="1:22">
      <c r="A1688" s="93" t="s">
        <v>837</v>
      </c>
      <c r="B1688" s="17"/>
      <c r="C1688" s="92">
        <v>2013</v>
      </c>
      <c r="D1688" s="92" t="str">
        <f t="shared" si="24"/>
        <v>Redondo Beach 2013</v>
      </c>
      <c r="E1688" s="92">
        <v>372</v>
      </c>
      <c r="F1688" s="366">
        <v>0</v>
      </c>
      <c r="G1688" s="92">
        <v>0</v>
      </c>
      <c r="H1688" s="92">
        <v>0</v>
      </c>
      <c r="I1688" s="91"/>
      <c r="J1688" s="92">
        <v>223</v>
      </c>
      <c r="K1688" s="366">
        <v>0</v>
      </c>
      <c r="L1688" s="92">
        <v>0</v>
      </c>
      <c r="M1688" s="92">
        <v>0</v>
      </c>
      <c r="N1688" s="91"/>
      <c r="O1688" s="92">
        <v>238</v>
      </c>
      <c r="P1688" s="92">
        <v>0</v>
      </c>
      <c r="Q1688" s="91"/>
      <c r="R1688" s="92">
        <v>564</v>
      </c>
      <c r="S1688" s="92">
        <v>-5</v>
      </c>
      <c r="T1688" s="91">
        <v>0</v>
      </c>
      <c r="U1688" s="92">
        <v>1397</v>
      </c>
      <c r="V1688" s="92">
        <v>-5</v>
      </c>
    </row>
    <row r="1689" spans="1:22">
      <c r="A1689" s="93" t="s">
        <v>837</v>
      </c>
      <c r="B1689" s="17" t="str">
        <f>VLOOKUP(A1689,'Planning Periods'!$E$2:$N$540,10,FALSE)</f>
        <v>10/15/2021 - 10/15/2029</v>
      </c>
      <c r="C1689" s="92">
        <v>2014</v>
      </c>
      <c r="D1689" s="92" t="str">
        <f t="shared" si="24"/>
        <v>Redondo Beach 2014</v>
      </c>
      <c r="E1689" s="92">
        <v>372</v>
      </c>
      <c r="F1689" s="366">
        <v>0</v>
      </c>
      <c r="G1689" s="92">
        <v>0</v>
      </c>
      <c r="H1689" s="92">
        <v>0</v>
      </c>
      <c r="I1689" s="91"/>
      <c r="J1689" s="92">
        <v>223</v>
      </c>
      <c r="K1689" s="366">
        <v>0</v>
      </c>
      <c r="L1689" s="92">
        <v>0</v>
      </c>
      <c r="M1689" s="92">
        <v>0</v>
      </c>
      <c r="N1689" s="91"/>
      <c r="O1689" s="92">
        <v>238</v>
      </c>
      <c r="P1689" s="92">
        <v>0</v>
      </c>
      <c r="Q1689" s="91"/>
      <c r="R1689" s="92">
        <v>564</v>
      </c>
      <c r="S1689" s="92">
        <v>35</v>
      </c>
      <c r="T1689" s="91">
        <v>0</v>
      </c>
      <c r="U1689" s="92">
        <v>1397</v>
      </c>
      <c r="V1689" s="92">
        <v>35</v>
      </c>
    </row>
    <row r="1690" spans="1:22">
      <c r="A1690" s="93" t="s">
        <v>837</v>
      </c>
      <c r="B1690" s="17" t="str">
        <f>VLOOKUP(A1690,'Planning Periods'!$E$2:$N$540,10,FALSE)</f>
        <v>10/15/2021 - 10/15/2029</v>
      </c>
      <c r="C1690" s="92">
        <v>2015</v>
      </c>
      <c r="D1690" s="92" t="str">
        <f t="shared" si="24"/>
        <v>Redondo Beach 2015</v>
      </c>
      <c r="E1690" s="92">
        <v>372</v>
      </c>
      <c r="F1690" s="366">
        <v>0</v>
      </c>
      <c r="G1690" s="92">
        <v>0</v>
      </c>
      <c r="H1690" s="92">
        <v>0</v>
      </c>
      <c r="I1690" s="91"/>
      <c r="J1690" s="92">
        <v>223</v>
      </c>
      <c r="K1690" s="366">
        <v>0</v>
      </c>
      <c r="L1690" s="92">
        <v>0</v>
      </c>
      <c r="M1690" s="92">
        <v>0</v>
      </c>
      <c r="N1690" s="91"/>
      <c r="O1690" s="92">
        <v>238</v>
      </c>
      <c r="P1690" s="92">
        <v>0</v>
      </c>
      <c r="Q1690" s="91"/>
      <c r="R1690" s="92">
        <v>564</v>
      </c>
      <c r="S1690" s="92">
        <v>68</v>
      </c>
      <c r="T1690" s="91">
        <v>0</v>
      </c>
      <c r="U1690" s="92">
        <v>1397</v>
      </c>
      <c r="V1690" s="92">
        <v>68</v>
      </c>
    </row>
    <row r="1691" spans="1:22">
      <c r="A1691" s="93" t="s">
        <v>837</v>
      </c>
      <c r="B1691" s="17" t="str">
        <f>VLOOKUP(A1691,'Planning Periods'!$E$2:$N$540,10,FALSE)</f>
        <v>10/15/2021 - 10/15/2029</v>
      </c>
      <c r="C1691" s="92">
        <v>2016</v>
      </c>
      <c r="D1691" s="92" t="str">
        <f t="shared" si="24"/>
        <v>Redondo Beach 2016</v>
      </c>
      <c r="E1691" s="92">
        <v>372</v>
      </c>
      <c r="F1691" s="366">
        <v>0</v>
      </c>
      <c r="G1691" s="92">
        <v>0</v>
      </c>
      <c r="H1691" s="92">
        <v>0</v>
      </c>
      <c r="I1691" s="91"/>
      <c r="J1691" s="92">
        <v>223</v>
      </c>
      <c r="K1691" s="366">
        <v>0</v>
      </c>
      <c r="L1691" s="92">
        <v>0</v>
      </c>
      <c r="M1691" s="92">
        <v>0</v>
      </c>
      <c r="N1691" s="91"/>
      <c r="O1691" s="92">
        <v>238</v>
      </c>
      <c r="P1691" s="92">
        <v>0</v>
      </c>
      <c r="Q1691" s="91"/>
      <c r="R1691" s="92">
        <v>564</v>
      </c>
      <c r="S1691" s="92">
        <v>21</v>
      </c>
      <c r="T1691" s="91">
        <v>0</v>
      </c>
      <c r="U1691" s="92">
        <v>1397</v>
      </c>
      <c r="V1691" s="92">
        <v>21</v>
      </c>
    </row>
    <row r="1692" spans="1:22">
      <c r="A1692" s="93" t="s">
        <v>837</v>
      </c>
      <c r="B1692" s="17" t="str">
        <f>VLOOKUP(A1692,'Planning Periods'!$E$2:$N$540,10,FALSE)</f>
        <v>10/15/2021 - 10/15/2029</v>
      </c>
      <c r="C1692" s="92">
        <v>2017</v>
      </c>
      <c r="D1692" s="92" t="str">
        <f t="shared" si="24"/>
        <v>Redondo Beach 2017</v>
      </c>
      <c r="E1692" s="92">
        <v>372</v>
      </c>
      <c r="F1692" s="366">
        <v>0</v>
      </c>
      <c r="G1692" s="92">
        <v>0</v>
      </c>
      <c r="H1692" s="92">
        <v>0</v>
      </c>
      <c r="I1692" s="91"/>
      <c r="J1692" s="92">
        <v>223</v>
      </c>
      <c r="K1692" s="366">
        <v>0</v>
      </c>
      <c r="L1692" s="92">
        <v>0</v>
      </c>
      <c r="M1692" s="92">
        <v>0</v>
      </c>
      <c r="N1692" s="91"/>
      <c r="O1692" s="92">
        <v>238</v>
      </c>
      <c r="P1692" s="92">
        <v>0</v>
      </c>
      <c r="Q1692" s="91"/>
      <c r="R1692" s="92">
        <v>564</v>
      </c>
      <c r="S1692" s="92">
        <v>0</v>
      </c>
      <c r="T1692" s="91">
        <v>0</v>
      </c>
      <c r="U1692" s="92">
        <v>1397</v>
      </c>
      <c r="V1692" s="92">
        <v>0</v>
      </c>
    </row>
    <row r="1693" spans="1:22">
      <c r="A1693" s="93" t="s">
        <v>1230</v>
      </c>
      <c r="B1693" s="17" t="str">
        <f>VLOOKUP(A1693,'Planning Periods'!$E$2:$N$540,10,FALSE)</f>
        <v>01/31/2023 - 01/31/2031</v>
      </c>
      <c r="C1693" s="92">
        <v>2014</v>
      </c>
      <c r="D1693" s="92" t="str">
        <f t="shared" si="24"/>
        <v>Redwood City 2014</v>
      </c>
      <c r="E1693" s="92" t="s">
        <v>1308</v>
      </c>
      <c r="F1693" s="366" t="s">
        <v>1308</v>
      </c>
      <c r="G1693" s="92" t="s">
        <v>1308</v>
      </c>
      <c r="H1693" s="92" t="s">
        <v>1308</v>
      </c>
      <c r="I1693" s="91"/>
      <c r="J1693" s="92" t="s">
        <v>1308</v>
      </c>
      <c r="K1693" s="366" t="s">
        <v>1308</v>
      </c>
      <c r="L1693" s="92" t="s">
        <v>1308</v>
      </c>
      <c r="M1693" s="92" t="s">
        <v>1308</v>
      </c>
      <c r="N1693" s="91"/>
      <c r="O1693" s="92" t="s">
        <v>1308</v>
      </c>
      <c r="P1693" s="92" t="s">
        <v>1308</v>
      </c>
      <c r="Q1693" s="91"/>
      <c r="R1693" s="92" t="s">
        <v>1308</v>
      </c>
      <c r="S1693" s="92" t="s">
        <v>1308</v>
      </c>
      <c r="T1693" s="91" t="s">
        <v>1308</v>
      </c>
      <c r="U1693" s="92" t="s">
        <v>1308</v>
      </c>
      <c r="V1693" s="92" t="s">
        <v>1308</v>
      </c>
    </row>
    <row r="1694" spans="1:22">
      <c r="A1694" s="93" t="s">
        <v>1230</v>
      </c>
      <c r="B1694" s="17" t="str">
        <f>VLOOKUP(A1694,'Planning Periods'!$E$2:$N$540,10,FALSE)</f>
        <v>01/31/2023 - 01/31/2031</v>
      </c>
      <c r="C1694" s="92">
        <v>2015</v>
      </c>
      <c r="D1694" s="92" t="str">
        <f t="shared" si="24"/>
        <v>Redwood City 2015</v>
      </c>
      <c r="E1694" s="92">
        <v>706</v>
      </c>
      <c r="F1694" s="366">
        <v>0</v>
      </c>
      <c r="G1694" s="92">
        <v>0</v>
      </c>
      <c r="H1694" s="92">
        <v>0</v>
      </c>
      <c r="I1694" s="91"/>
      <c r="J1694" s="92">
        <v>429</v>
      </c>
      <c r="K1694" s="366">
        <v>2</v>
      </c>
      <c r="L1694" s="92">
        <v>0</v>
      </c>
      <c r="M1694" s="92">
        <v>2</v>
      </c>
      <c r="N1694" s="91"/>
      <c r="O1694" s="92">
        <v>502</v>
      </c>
      <c r="P1694" s="92">
        <v>0</v>
      </c>
      <c r="Q1694" s="91"/>
      <c r="R1694" s="92">
        <v>1152</v>
      </c>
      <c r="S1694" s="92">
        <v>1126</v>
      </c>
      <c r="T1694" s="91">
        <v>2</v>
      </c>
      <c r="U1694" s="92">
        <v>2789</v>
      </c>
      <c r="V1694" s="92">
        <v>1128</v>
      </c>
    </row>
    <row r="1695" spans="1:22">
      <c r="A1695" s="93" t="s">
        <v>1230</v>
      </c>
      <c r="B1695" s="17" t="str">
        <f>VLOOKUP(A1695,'Planning Periods'!$E$2:$N$540,10,FALSE)</f>
        <v>01/31/2023 - 01/31/2031</v>
      </c>
      <c r="C1695" s="92">
        <v>2016</v>
      </c>
      <c r="D1695" s="92" t="str">
        <f t="shared" si="24"/>
        <v>Redwood City 2016</v>
      </c>
      <c r="E1695" s="92">
        <v>706</v>
      </c>
      <c r="F1695" s="366">
        <v>7</v>
      </c>
      <c r="G1695" s="92">
        <v>7</v>
      </c>
      <c r="H1695" s="92">
        <v>0</v>
      </c>
      <c r="I1695" s="91"/>
      <c r="J1695" s="92">
        <v>429</v>
      </c>
      <c r="K1695" s="366">
        <v>16</v>
      </c>
      <c r="L1695" s="92">
        <v>0</v>
      </c>
      <c r="M1695" s="92">
        <v>16</v>
      </c>
      <c r="N1695" s="91"/>
      <c r="O1695" s="92">
        <v>502</v>
      </c>
      <c r="P1695" s="92">
        <v>0</v>
      </c>
      <c r="Q1695" s="91"/>
      <c r="R1695" s="92">
        <v>1152</v>
      </c>
      <c r="S1695" s="92">
        <v>240</v>
      </c>
      <c r="T1695" s="91">
        <v>16</v>
      </c>
      <c r="U1695" s="92">
        <v>2789</v>
      </c>
      <c r="V1695" s="92">
        <v>263</v>
      </c>
    </row>
    <row r="1696" spans="1:22">
      <c r="A1696" s="93" t="s">
        <v>1230</v>
      </c>
      <c r="B1696" s="17" t="str">
        <f>VLOOKUP(A1696,'Planning Periods'!$E$2:$N$540,10,FALSE)</f>
        <v>01/31/2023 - 01/31/2031</v>
      </c>
      <c r="C1696" s="92">
        <v>2017</v>
      </c>
      <c r="D1696" s="92" t="str">
        <f t="shared" si="24"/>
        <v>Redwood City 2017</v>
      </c>
      <c r="E1696" s="92">
        <v>706</v>
      </c>
      <c r="F1696" s="366">
        <v>0</v>
      </c>
      <c r="G1696" s="92">
        <v>0</v>
      </c>
      <c r="H1696" s="92">
        <v>0</v>
      </c>
      <c r="I1696" s="91"/>
      <c r="J1696" s="92">
        <v>429</v>
      </c>
      <c r="K1696" s="366">
        <v>36</v>
      </c>
      <c r="L1696" s="92">
        <v>36</v>
      </c>
      <c r="M1696" s="92">
        <v>0</v>
      </c>
      <c r="N1696" s="91"/>
      <c r="O1696" s="92">
        <v>502</v>
      </c>
      <c r="P1696" s="92">
        <v>0</v>
      </c>
      <c r="Q1696" s="91"/>
      <c r="R1696" s="92">
        <v>1152</v>
      </c>
      <c r="S1696" s="92">
        <v>8</v>
      </c>
      <c r="T1696" s="91">
        <v>0</v>
      </c>
      <c r="U1696" s="92">
        <v>2789</v>
      </c>
      <c r="V1696" s="92">
        <v>44</v>
      </c>
    </row>
    <row r="1697" spans="1:22">
      <c r="A1697" s="93" t="s">
        <v>1228</v>
      </c>
      <c r="B1697" s="17" t="str">
        <f>VLOOKUP(A1697,'Planning Periods'!$E$2:$N$540,10,FALSE)</f>
        <v>12/31/2015 - 12/31/2023</v>
      </c>
      <c r="C1697" s="92">
        <v>2013</v>
      </c>
      <c r="D1697" s="92" t="str">
        <f t="shared" si="24"/>
        <v>Reedley 2013</v>
      </c>
      <c r="E1697" s="92" t="s">
        <v>1308</v>
      </c>
      <c r="F1697" s="366" t="s">
        <v>1308</v>
      </c>
      <c r="G1697" s="92" t="s">
        <v>1308</v>
      </c>
      <c r="H1697" s="92" t="s">
        <v>1308</v>
      </c>
      <c r="I1697" s="91"/>
      <c r="J1697" s="92" t="s">
        <v>1308</v>
      </c>
      <c r="K1697" s="366" t="s">
        <v>1308</v>
      </c>
      <c r="L1697" s="92" t="s">
        <v>1308</v>
      </c>
      <c r="M1697" s="92" t="s">
        <v>1308</v>
      </c>
      <c r="N1697" s="91"/>
      <c r="O1697" s="92" t="s">
        <v>1308</v>
      </c>
      <c r="P1697" s="92" t="s">
        <v>1308</v>
      </c>
      <c r="Q1697" s="91"/>
      <c r="R1697" s="92" t="s">
        <v>1308</v>
      </c>
      <c r="S1697" s="92" t="s">
        <v>1308</v>
      </c>
      <c r="T1697" s="91" t="s">
        <v>1308</v>
      </c>
      <c r="U1697" s="92" t="s">
        <v>1308</v>
      </c>
      <c r="V1697" s="92" t="s">
        <v>1308</v>
      </c>
    </row>
    <row r="1698" spans="1:22">
      <c r="A1698" s="93" t="s">
        <v>1228</v>
      </c>
      <c r="B1698" s="17" t="str">
        <f>VLOOKUP(A1698,'Planning Periods'!$E$2:$N$540,10,FALSE)</f>
        <v>12/31/2015 - 12/31/2023</v>
      </c>
      <c r="C1698" s="92">
        <v>2014</v>
      </c>
      <c r="D1698" s="92" t="str">
        <f t="shared" si="24"/>
        <v>Reedley 2014</v>
      </c>
      <c r="E1698" s="92" t="s">
        <v>1308</v>
      </c>
      <c r="F1698" s="366" t="s">
        <v>1308</v>
      </c>
      <c r="G1698" s="92" t="s">
        <v>1308</v>
      </c>
      <c r="H1698" s="92" t="s">
        <v>1308</v>
      </c>
      <c r="I1698" s="91"/>
      <c r="J1698" s="92" t="s">
        <v>1308</v>
      </c>
      <c r="K1698" s="366" t="s">
        <v>1308</v>
      </c>
      <c r="L1698" s="92" t="s">
        <v>1308</v>
      </c>
      <c r="M1698" s="92" t="s">
        <v>1308</v>
      </c>
      <c r="N1698" s="91"/>
      <c r="O1698" s="92" t="s">
        <v>1308</v>
      </c>
      <c r="P1698" s="92" t="s">
        <v>1308</v>
      </c>
      <c r="Q1698" s="91"/>
      <c r="R1698" s="92" t="s">
        <v>1308</v>
      </c>
      <c r="S1698" s="92" t="s">
        <v>1308</v>
      </c>
      <c r="T1698" s="91" t="s">
        <v>1308</v>
      </c>
      <c r="U1698" s="92" t="s">
        <v>1308</v>
      </c>
      <c r="V1698" s="92" t="s">
        <v>1308</v>
      </c>
    </row>
    <row r="1699" spans="1:22">
      <c r="A1699" s="93" t="s">
        <v>1228</v>
      </c>
      <c r="B1699" s="17" t="str">
        <f>VLOOKUP(A1699,'Planning Periods'!$E$2:$N$540,10,FALSE)</f>
        <v>12/31/2015 - 12/31/2023</v>
      </c>
      <c r="C1699" s="92">
        <v>2015</v>
      </c>
      <c r="D1699" s="92" t="str">
        <f t="shared" si="24"/>
        <v>Reedley 2015</v>
      </c>
      <c r="E1699" s="92">
        <v>393</v>
      </c>
      <c r="F1699" s="366">
        <v>55</v>
      </c>
      <c r="G1699" s="92">
        <v>55</v>
      </c>
      <c r="H1699" s="92">
        <v>0</v>
      </c>
      <c r="I1699" s="91"/>
      <c r="J1699" s="92">
        <v>204</v>
      </c>
      <c r="K1699" s="366">
        <v>0</v>
      </c>
      <c r="L1699" s="92">
        <v>0</v>
      </c>
      <c r="M1699" s="92">
        <v>0</v>
      </c>
      <c r="N1699" s="91"/>
      <c r="O1699" s="92">
        <v>161</v>
      </c>
      <c r="P1699" s="92">
        <v>3</v>
      </c>
      <c r="Q1699" s="91"/>
      <c r="R1699" s="92">
        <v>553</v>
      </c>
      <c r="S1699" s="92">
        <v>5</v>
      </c>
      <c r="T1699" s="91">
        <v>0</v>
      </c>
      <c r="U1699" s="92">
        <v>1311</v>
      </c>
      <c r="V1699" s="92">
        <v>63</v>
      </c>
    </row>
    <row r="1700" spans="1:22">
      <c r="A1700" s="93" t="s">
        <v>1228</v>
      </c>
      <c r="B1700" s="17" t="str">
        <f>VLOOKUP(A1700,'Planning Periods'!$E$2:$N$540,10,FALSE)</f>
        <v>12/31/2015 - 12/31/2023</v>
      </c>
      <c r="C1700" s="92">
        <v>2016</v>
      </c>
      <c r="D1700" s="92" t="str">
        <f t="shared" ref="D1700:D1769" si="25">CONCATENATE(A1700," ",C1700)</f>
        <v>Reedley 2016</v>
      </c>
      <c r="E1700" s="92">
        <v>393</v>
      </c>
      <c r="F1700" s="366">
        <v>0</v>
      </c>
      <c r="G1700" s="92">
        <v>0</v>
      </c>
      <c r="H1700" s="92">
        <v>0</v>
      </c>
      <c r="I1700" s="91"/>
      <c r="J1700" s="92">
        <v>204</v>
      </c>
      <c r="K1700" s="366">
        <v>0</v>
      </c>
      <c r="L1700" s="92">
        <v>0</v>
      </c>
      <c r="M1700" s="92">
        <v>0</v>
      </c>
      <c r="N1700" s="91"/>
      <c r="O1700" s="92">
        <v>161</v>
      </c>
      <c r="P1700" s="92">
        <v>9</v>
      </c>
      <c r="Q1700" s="91"/>
      <c r="R1700" s="92">
        <v>553</v>
      </c>
      <c r="S1700" s="92">
        <v>0</v>
      </c>
      <c r="T1700" s="91">
        <v>0</v>
      </c>
      <c r="U1700" s="92">
        <v>1311</v>
      </c>
      <c r="V1700" s="92">
        <v>9</v>
      </c>
    </row>
    <row r="1701" spans="1:22">
      <c r="A1701" s="93" t="s">
        <v>1228</v>
      </c>
      <c r="B1701" s="17" t="str">
        <f>VLOOKUP(A1701,'Planning Periods'!$E$2:$N$540,10,FALSE)</f>
        <v>12/31/2015 - 12/31/2023</v>
      </c>
      <c r="C1701" s="92">
        <v>2017</v>
      </c>
      <c r="D1701" s="92" t="str">
        <f t="shared" si="25"/>
        <v>Reedley 2017</v>
      </c>
      <c r="E1701" s="92">
        <v>393</v>
      </c>
      <c r="F1701" s="366">
        <v>0</v>
      </c>
      <c r="G1701" s="92">
        <v>0</v>
      </c>
      <c r="H1701" s="92">
        <v>0</v>
      </c>
      <c r="I1701" s="91"/>
      <c r="J1701" s="92">
        <v>204</v>
      </c>
      <c r="K1701" s="366">
        <v>0</v>
      </c>
      <c r="L1701" s="92">
        <v>0</v>
      </c>
      <c r="M1701" s="92">
        <v>0</v>
      </c>
      <c r="N1701" s="91"/>
      <c r="O1701" s="92">
        <v>161</v>
      </c>
      <c r="P1701" s="92">
        <v>3</v>
      </c>
      <c r="Q1701" s="91"/>
      <c r="R1701" s="92">
        <v>553</v>
      </c>
      <c r="S1701" s="92">
        <v>1</v>
      </c>
      <c r="T1701" s="91">
        <v>0</v>
      </c>
      <c r="U1701" s="92">
        <v>1311</v>
      </c>
      <c r="V1701" s="92">
        <v>4</v>
      </c>
    </row>
    <row r="1702" spans="1:22">
      <c r="A1702" s="93" t="s">
        <v>843</v>
      </c>
      <c r="B1702" s="17"/>
      <c r="C1702" s="92">
        <v>2013</v>
      </c>
      <c r="D1702" s="92" t="str">
        <f t="shared" si="25"/>
        <v>Rialto 2013</v>
      </c>
      <c r="E1702" s="92">
        <v>1023</v>
      </c>
      <c r="F1702" s="366">
        <v>0</v>
      </c>
      <c r="G1702" s="92">
        <v>0</v>
      </c>
      <c r="H1702" s="92">
        <v>0</v>
      </c>
      <c r="I1702" s="91"/>
      <c r="J1702" s="92">
        <v>700</v>
      </c>
      <c r="K1702" s="366">
        <v>0</v>
      </c>
      <c r="L1702" s="92">
        <v>0</v>
      </c>
      <c r="M1702" s="92">
        <v>0</v>
      </c>
      <c r="N1702" s="91"/>
      <c r="O1702" s="92">
        <v>812</v>
      </c>
      <c r="P1702" s="92">
        <v>0</v>
      </c>
      <c r="Q1702" s="91"/>
      <c r="R1702" s="92">
        <v>1788</v>
      </c>
      <c r="S1702" s="92">
        <v>0</v>
      </c>
      <c r="T1702" s="91">
        <v>0</v>
      </c>
      <c r="U1702" s="92">
        <v>4323</v>
      </c>
      <c r="V1702" s="92">
        <v>0</v>
      </c>
    </row>
    <row r="1703" spans="1:22">
      <c r="A1703" s="93" t="s">
        <v>843</v>
      </c>
      <c r="B1703" s="17" t="str">
        <f>VLOOKUP(A1703,'Planning Periods'!$E$2:$N$540,10,FALSE)</f>
        <v>10/15/2021 - 10/15/2029</v>
      </c>
      <c r="C1703" s="92">
        <v>2014</v>
      </c>
      <c r="D1703" s="92" t="str">
        <f t="shared" si="25"/>
        <v>Rialto 2014</v>
      </c>
      <c r="E1703" s="92">
        <v>1023</v>
      </c>
      <c r="F1703" s="366">
        <v>0</v>
      </c>
      <c r="G1703" s="92">
        <v>0</v>
      </c>
      <c r="H1703" s="92">
        <v>0</v>
      </c>
      <c r="I1703" s="91"/>
      <c r="J1703" s="92">
        <v>700</v>
      </c>
      <c r="K1703" s="366">
        <v>0</v>
      </c>
      <c r="L1703" s="92">
        <v>0</v>
      </c>
      <c r="M1703" s="92">
        <v>0</v>
      </c>
      <c r="N1703" s="91"/>
      <c r="O1703" s="92">
        <v>812</v>
      </c>
      <c r="P1703" s="92">
        <v>0</v>
      </c>
      <c r="Q1703" s="91"/>
      <c r="R1703" s="92">
        <v>1788</v>
      </c>
      <c r="S1703" s="92">
        <v>76</v>
      </c>
      <c r="T1703" s="91">
        <v>0</v>
      </c>
      <c r="U1703" s="92">
        <v>4323</v>
      </c>
      <c r="V1703" s="92">
        <v>76</v>
      </c>
    </row>
    <row r="1704" spans="1:22">
      <c r="A1704" s="93" t="s">
        <v>843</v>
      </c>
      <c r="B1704" s="17" t="str">
        <f>VLOOKUP(A1704,'Planning Periods'!$E$2:$N$540,10,FALSE)</f>
        <v>10/15/2021 - 10/15/2029</v>
      </c>
      <c r="C1704" s="92">
        <v>2015</v>
      </c>
      <c r="D1704" s="92" t="str">
        <f t="shared" si="25"/>
        <v>Rialto 2015</v>
      </c>
      <c r="E1704" s="92">
        <v>1023</v>
      </c>
      <c r="F1704" s="366">
        <v>0</v>
      </c>
      <c r="G1704" s="92">
        <v>0</v>
      </c>
      <c r="H1704" s="92">
        <v>0</v>
      </c>
      <c r="I1704" s="91"/>
      <c r="J1704" s="92">
        <v>700</v>
      </c>
      <c r="K1704" s="366">
        <v>0</v>
      </c>
      <c r="L1704" s="92">
        <v>0</v>
      </c>
      <c r="M1704" s="92">
        <v>0</v>
      </c>
      <c r="N1704" s="91"/>
      <c r="O1704" s="92">
        <v>812</v>
      </c>
      <c r="P1704" s="92">
        <v>0</v>
      </c>
      <c r="Q1704" s="91"/>
      <c r="R1704" s="92">
        <v>1788</v>
      </c>
      <c r="S1704" s="92">
        <v>8</v>
      </c>
      <c r="T1704" s="91">
        <v>0</v>
      </c>
      <c r="U1704" s="92">
        <v>4323</v>
      </c>
      <c r="V1704" s="92">
        <v>8</v>
      </c>
    </row>
    <row r="1705" spans="1:22">
      <c r="A1705" s="93" t="s">
        <v>843</v>
      </c>
      <c r="B1705" s="17" t="str">
        <f>VLOOKUP(A1705,'Planning Periods'!$E$2:$N$540,10,FALSE)</f>
        <v>10/15/2021 - 10/15/2029</v>
      </c>
      <c r="C1705" s="92">
        <v>2016</v>
      </c>
      <c r="D1705" s="92" t="str">
        <f t="shared" si="25"/>
        <v>Rialto 2016</v>
      </c>
      <c r="E1705" s="92">
        <v>1023</v>
      </c>
      <c r="F1705" s="366">
        <v>0</v>
      </c>
      <c r="G1705" s="92">
        <v>0</v>
      </c>
      <c r="H1705" s="92">
        <v>0</v>
      </c>
      <c r="I1705" s="91"/>
      <c r="J1705" s="92">
        <v>700</v>
      </c>
      <c r="K1705" s="366">
        <v>0</v>
      </c>
      <c r="L1705" s="92">
        <v>0</v>
      </c>
      <c r="M1705" s="92">
        <v>0</v>
      </c>
      <c r="N1705" s="91"/>
      <c r="O1705" s="92">
        <v>812</v>
      </c>
      <c r="P1705" s="92">
        <v>0</v>
      </c>
      <c r="Q1705" s="91"/>
      <c r="R1705" s="92">
        <v>1788</v>
      </c>
      <c r="S1705" s="92">
        <v>5</v>
      </c>
      <c r="T1705" s="91">
        <v>0</v>
      </c>
      <c r="U1705" s="92">
        <v>4323</v>
      </c>
      <c r="V1705" s="92">
        <v>5</v>
      </c>
    </row>
    <row r="1706" spans="1:22">
      <c r="A1706" s="93" t="s">
        <v>843</v>
      </c>
      <c r="B1706" s="17" t="str">
        <f>VLOOKUP(A1706,'Planning Periods'!$E$2:$N$540,10,FALSE)</f>
        <v>10/15/2021 - 10/15/2029</v>
      </c>
      <c r="C1706" s="92">
        <v>2017</v>
      </c>
      <c r="D1706" s="92" t="str">
        <f t="shared" si="25"/>
        <v>Rialto 2017</v>
      </c>
      <c r="E1706" s="92">
        <v>1023</v>
      </c>
      <c r="F1706" s="366">
        <v>0</v>
      </c>
      <c r="G1706" s="92">
        <v>0</v>
      </c>
      <c r="H1706" s="92">
        <v>0</v>
      </c>
      <c r="I1706" s="91"/>
      <c r="J1706" s="92">
        <v>700</v>
      </c>
      <c r="K1706" s="366">
        <v>0</v>
      </c>
      <c r="L1706" s="92">
        <v>0</v>
      </c>
      <c r="M1706" s="92">
        <v>0</v>
      </c>
      <c r="N1706" s="91"/>
      <c r="O1706" s="92">
        <v>812</v>
      </c>
      <c r="P1706" s="92">
        <v>0</v>
      </c>
      <c r="Q1706" s="91"/>
      <c r="R1706" s="92">
        <v>1788</v>
      </c>
      <c r="S1706" s="92">
        <v>7</v>
      </c>
      <c r="T1706" s="91">
        <v>0</v>
      </c>
      <c r="U1706" s="92">
        <v>4323</v>
      </c>
      <c r="V1706" s="92">
        <v>7</v>
      </c>
    </row>
    <row r="1707" spans="1:22">
      <c r="A1707" s="93" t="s">
        <v>1229</v>
      </c>
      <c r="B1707" s="17" t="str">
        <f>VLOOKUP(A1707,'Planning Periods'!$E$2:$N$540,10,FALSE)</f>
        <v>01/31/2023 - 01/31/2031</v>
      </c>
      <c r="C1707" s="92">
        <v>2014</v>
      </c>
      <c r="D1707" s="92" t="str">
        <f t="shared" si="25"/>
        <v>Richmond 2014</v>
      </c>
      <c r="E1707" s="92" t="s">
        <v>1308</v>
      </c>
      <c r="F1707" s="366" t="s">
        <v>1308</v>
      </c>
      <c r="G1707" s="92" t="s">
        <v>1308</v>
      </c>
      <c r="H1707" s="92" t="s">
        <v>1308</v>
      </c>
      <c r="I1707" s="91"/>
      <c r="J1707" s="92" t="s">
        <v>1308</v>
      </c>
      <c r="K1707" s="366" t="s">
        <v>1308</v>
      </c>
      <c r="L1707" s="92" t="s">
        <v>1308</v>
      </c>
      <c r="M1707" s="92" t="s">
        <v>1308</v>
      </c>
      <c r="N1707" s="91"/>
      <c r="O1707" s="92" t="s">
        <v>1308</v>
      </c>
      <c r="P1707" s="92" t="s">
        <v>1308</v>
      </c>
      <c r="Q1707" s="91"/>
      <c r="R1707" s="92" t="s">
        <v>1308</v>
      </c>
      <c r="S1707" s="92" t="s">
        <v>1308</v>
      </c>
      <c r="T1707" s="91" t="s">
        <v>1308</v>
      </c>
      <c r="U1707" s="92" t="s">
        <v>1308</v>
      </c>
      <c r="V1707" s="92" t="s">
        <v>1308</v>
      </c>
    </row>
    <row r="1708" spans="1:22">
      <c r="A1708" s="93" t="s">
        <v>1229</v>
      </c>
      <c r="B1708" s="17" t="str">
        <f>VLOOKUP(A1708,'Planning Periods'!$E$2:$N$540,10,FALSE)</f>
        <v>01/31/2023 - 01/31/2031</v>
      </c>
      <c r="C1708" s="92">
        <v>2015</v>
      </c>
      <c r="D1708" s="92" t="str">
        <f t="shared" si="25"/>
        <v>Richmond 2015</v>
      </c>
      <c r="E1708" s="92">
        <v>438</v>
      </c>
      <c r="F1708" s="366">
        <v>0</v>
      </c>
      <c r="G1708" s="92">
        <v>0</v>
      </c>
      <c r="H1708" s="92">
        <v>0</v>
      </c>
      <c r="I1708" s="91"/>
      <c r="J1708" s="92">
        <v>305</v>
      </c>
      <c r="K1708" s="366">
        <v>79</v>
      </c>
      <c r="L1708" s="92">
        <v>79</v>
      </c>
      <c r="M1708" s="92">
        <v>0</v>
      </c>
      <c r="N1708" s="91"/>
      <c r="O1708" s="92">
        <v>410</v>
      </c>
      <c r="P1708" s="92">
        <v>0</v>
      </c>
      <c r="Q1708" s="91"/>
      <c r="R1708" s="92">
        <v>1282</v>
      </c>
      <c r="S1708" s="92">
        <v>112</v>
      </c>
      <c r="T1708" s="91">
        <v>0</v>
      </c>
      <c r="U1708" s="92">
        <v>2435</v>
      </c>
      <c r="V1708" s="92">
        <v>191</v>
      </c>
    </row>
    <row r="1709" spans="1:22">
      <c r="A1709" s="93" t="s">
        <v>1229</v>
      </c>
      <c r="B1709" s="17" t="str">
        <f>VLOOKUP(A1709,'Planning Periods'!$E$2:$N$540,10,FALSE)</f>
        <v>01/31/2023 - 01/31/2031</v>
      </c>
      <c r="C1709" s="92">
        <v>2016</v>
      </c>
      <c r="D1709" s="92" t="str">
        <f t="shared" si="25"/>
        <v>Richmond 2016</v>
      </c>
      <c r="E1709" s="92">
        <v>438</v>
      </c>
      <c r="F1709" s="366">
        <v>0</v>
      </c>
      <c r="G1709" s="92">
        <v>0</v>
      </c>
      <c r="H1709" s="92">
        <v>0</v>
      </c>
      <c r="I1709" s="91"/>
      <c r="J1709" s="92">
        <v>305</v>
      </c>
      <c r="K1709" s="366">
        <v>0</v>
      </c>
      <c r="L1709" s="92">
        <v>0</v>
      </c>
      <c r="M1709" s="92">
        <v>0</v>
      </c>
      <c r="N1709" s="91"/>
      <c r="O1709" s="92">
        <v>410</v>
      </c>
      <c r="P1709" s="92">
        <v>0</v>
      </c>
      <c r="Q1709" s="91"/>
      <c r="R1709" s="92">
        <v>1282</v>
      </c>
      <c r="S1709" s="92">
        <v>56</v>
      </c>
      <c r="T1709" s="91">
        <v>0</v>
      </c>
      <c r="U1709" s="92">
        <v>2435</v>
      </c>
      <c r="V1709" s="92">
        <v>56</v>
      </c>
    </row>
    <row r="1710" spans="1:22">
      <c r="A1710" s="93" t="s">
        <v>1229</v>
      </c>
      <c r="B1710" s="17" t="str">
        <f>VLOOKUP(A1710,'Planning Periods'!$E$2:$N$540,10,FALSE)</f>
        <v>01/31/2023 - 01/31/2031</v>
      </c>
      <c r="C1710" s="92">
        <v>2017</v>
      </c>
      <c r="D1710" s="92" t="str">
        <f t="shared" si="25"/>
        <v>Richmond 2017</v>
      </c>
      <c r="E1710" s="92">
        <v>438</v>
      </c>
      <c r="F1710" s="366">
        <v>79</v>
      </c>
      <c r="G1710" s="92">
        <v>79</v>
      </c>
      <c r="H1710" s="92">
        <v>0</v>
      </c>
      <c r="I1710" s="91"/>
      <c r="J1710" s="92">
        <v>305</v>
      </c>
      <c r="K1710" s="366">
        <v>0</v>
      </c>
      <c r="L1710" s="92">
        <v>0</v>
      </c>
      <c r="M1710" s="92">
        <v>0</v>
      </c>
      <c r="N1710" s="91"/>
      <c r="O1710" s="92">
        <v>410</v>
      </c>
      <c r="P1710" s="92">
        <v>0</v>
      </c>
      <c r="Q1710" s="91"/>
      <c r="R1710" s="92">
        <v>1282</v>
      </c>
      <c r="S1710" s="92">
        <v>59</v>
      </c>
      <c r="T1710" s="91">
        <v>0</v>
      </c>
      <c r="U1710" s="92">
        <v>2435</v>
      </c>
      <c r="V1710" s="92">
        <v>138</v>
      </c>
    </row>
    <row r="1711" spans="1:22">
      <c r="A1711" t="s">
        <v>1221</v>
      </c>
      <c r="B1711" s="17" t="str">
        <f>VLOOKUP(A1711,'Planning Periods'!$E$2:$N$540,10,FALSE)</f>
        <v>12/31/2015 - 12/31/2023</v>
      </c>
      <c r="C1711" s="92">
        <v>2013</v>
      </c>
      <c r="D1711" s="92" t="str">
        <f t="shared" si="25"/>
        <v>Ridgecrest 2013</v>
      </c>
      <c r="E1711" s="92" t="s">
        <v>1308</v>
      </c>
      <c r="F1711" s="366" t="s">
        <v>1308</v>
      </c>
      <c r="G1711" s="92" t="s">
        <v>1308</v>
      </c>
      <c r="H1711" s="92" t="s">
        <v>1308</v>
      </c>
      <c r="I1711" s="91"/>
      <c r="J1711" s="92" t="s">
        <v>1308</v>
      </c>
      <c r="K1711" s="366" t="s">
        <v>1308</v>
      </c>
      <c r="L1711" s="92" t="s">
        <v>1308</v>
      </c>
      <c r="M1711" s="92" t="s">
        <v>1308</v>
      </c>
      <c r="N1711" s="91"/>
      <c r="O1711" s="92" t="s">
        <v>1308</v>
      </c>
      <c r="P1711" s="92" t="s">
        <v>1308</v>
      </c>
      <c r="Q1711" s="91"/>
      <c r="R1711" s="92" t="s">
        <v>1308</v>
      </c>
      <c r="S1711" s="92" t="s">
        <v>1308</v>
      </c>
      <c r="T1711" s="91" t="s">
        <v>1308</v>
      </c>
      <c r="U1711" s="92" t="s">
        <v>1308</v>
      </c>
      <c r="V1711" s="92" t="s">
        <v>1308</v>
      </c>
    </row>
    <row r="1712" spans="1:22">
      <c r="A1712" t="s">
        <v>1221</v>
      </c>
      <c r="B1712" s="17" t="str">
        <f>VLOOKUP(A1712,'Planning Periods'!$E$2:$N$540,10,FALSE)</f>
        <v>12/31/2015 - 12/31/2023</v>
      </c>
      <c r="C1712" s="92">
        <v>2014</v>
      </c>
      <c r="D1712" s="92" t="str">
        <f t="shared" si="25"/>
        <v>Ridgecrest 2014</v>
      </c>
      <c r="E1712" s="366" t="s">
        <v>1308</v>
      </c>
      <c r="F1712" s="366" t="s">
        <v>1308</v>
      </c>
      <c r="G1712" s="366" t="s">
        <v>1308</v>
      </c>
      <c r="H1712" s="366" t="s">
        <v>1308</v>
      </c>
      <c r="I1712" s="366">
        <v>0</v>
      </c>
      <c r="J1712" s="366" t="s">
        <v>1308</v>
      </c>
      <c r="K1712" s="366" t="s">
        <v>1308</v>
      </c>
      <c r="L1712" s="366" t="s">
        <v>1308</v>
      </c>
      <c r="M1712" s="366" t="s">
        <v>1308</v>
      </c>
      <c r="N1712" s="366">
        <v>0</v>
      </c>
      <c r="O1712" s="366" t="s">
        <v>1308</v>
      </c>
      <c r="P1712" s="366" t="s">
        <v>1308</v>
      </c>
      <c r="Q1712" s="366"/>
      <c r="R1712" s="366" t="s">
        <v>1308</v>
      </c>
      <c r="S1712" s="366" t="s">
        <v>1308</v>
      </c>
      <c r="T1712" s="366" t="s">
        <v>1308</v>
      </c>
      <c r="U1712" s="366" t="s">
        <v>1308</v>
      </c>
      <c r="V1712" s="366" t="s">
        <v>1308</v>
      </c>
    </row>
    <row r="1713" spans="1:22">
      <c r="A1713" t="s">
        <v>1221</v>
      </c>
      <c r="B1713" s="17" t="str">
        <f>VLOOKUP(A1713,'Planning Periods'!$E$2:$N$540,10,FALSE)</f>
        <v>12/31/2015 - 12/31/2023</v>
      </c>
      <c r="C1713" s="92">
        <v>2015</v>
      </c>
      <c r="D1713" s="92" t="str">
        <f t="shared" si="25"/>
        <v>Ridgecrest 2015</v>
      </c>
      <c r="E1713" t="s">
        <v>1308</v>
      </c>
      <c r="F1713" t="s">
        <v>1308</v>
      </c>
      <c r="G1713" t="s">
        <v>1308</v>
      </c>
      <c r="H1713" t="s">
        <v>1308</v>
      </c>
      <c r="J1713" t="s">
        <v>1308</v>
      </c>
      <c r="K1713" t="s">
        <v>1308</v>
      </c>
      <c r="L1713" t="s">
        <v>1308</v>
      </c>
      <c r="M1713" t="s">
        <v>1308</v>
      </c>
      <c r="O1713" t="s">
        <v>1308</v>
      </c>
      <c r="P1713" t="s">
        <v>1308</v>
      </c>
      <c r="R1713" t="s">
        <v>1308</v>
      </c>
      <c r="S1713" t="s">
        <v>1308</v>
      </c>
      <c r="T1713" t="s">
        <v>1308</v>
      </c>
      <c r="U1713" t="s">
        <v>1308</v>
      </c>
      <c r="V1713" t="s">
        <v>1308</v>
      </c>
    </row>
    <row r="1714" spans="1:22">
      <c r="A1714" t="s">
        <v>1221</v>
      </c>
      <c r="B1714" s="17" t="str">
        <f>VLOOKUP(A1714,'Planning Periods'!$E$2:$N$540,10,FALSE)</f>
        <v>12/31/2015 - 12/31/2023</v>
      </c>
      <c r="C1714" s="92">
        <v>2016</v>
      </c>
      <c r="D1714" s="92" t="str">
        <f t="shared" si="25"/>
        <v>Ridgecrest 2016</v>
      </c>
      <c r="E1714" t="s">
        <v>1308</v>
      </c>
      <c r="F1714" t="s">
        <v>1308</v>
      </c>
      <c r="G1714" t="s">
        <v>1308</v>
      </c>
      <c r="H1714" t="s">
        <v>1308</v>
      </c>
      <c r="J1714" t="s">
        <v>1308</v>
      </c>
      <c r="K1714" t="s">
        <v>1308</v>
      </c>
      <c r="L1714" t="s">
        <v>1308</v>
      </c>
      <c r="M1714" t="s">
        <v>1308</v>
      </c>
      <c r="O1714" t="s">
        <v>1308</v>
      </c>
      <c r="P1714" t="s">
        <v>1308</v>
      </c>
      <c r="R1714" t="s">
        <v>1308</v>
      </c>
      <c r="S1714" t="s">
        <v>1308</v>
      </c>
      <c r="T1714" t="s">
        <v>1308</v>
      </c>
      <c r="U1714" t="s">
        <v>1308</v>
      </c>
      <c r="V1714" t="s">
        <v>1308</v>
      </c>
    </row>
    <row r="1715" spans="1:22">
      <c r="A1715" t="s">
        <v>1221</v>
      </c>
      <c r="B1715" s="17" t="str">
        <f>VLOOKUP(A1715,'Planning Periods'!$E$2:$N$540,10,FALSE)</f>
        <v>12/31/2015 - 12/31/2023</v>
      </c>
      <c r="C1715" s="92">
        <v>2017</v>
      </c>
      <c r="D1715" s="92" t="str">
        <f t="shared" si="25"/>
        <v>Ridgecrest 2017</v>
      </c>
      <c r="E1715" t="s">
        <v>1308</v>
      </c>
      <c r="F1715" t="s">
        <v>1308</v>
      </c>
      <c r="G1715" t="s">
        <v>1308</v>
      </c>
      <c r="H1715" t="s">
        <v>1308</v>
      </c>
      <c r="J1715" t="s">
        <v>1308</v>
      </c>
      <c r="K1715" t="s">
        <v>1308</v>
      </c>
      <c r="L1715" t="s">
        <v>1308</v>
      </c>
      <c r="M1715" t="s">
        <v>1308</v>
      </c>
      <c r="O1715" t="s">
        <v>1308</v>
      </c>
      <c r="P1715" t="s">
        <v>1308</v>
      </c>
      <c r="R1715" t="s">
        <v>1308</v>
      </c>
      <c r="S1715" t="s">
        <v>1308</v>
      </c>
      <c r="T1715" t="s">
        <v>1308</v>
      </c>
      <c r="U1715" t="s">
        <v>1308</v>
      </c>
      <c r="V1715" t="s">
        <v>1308</v>
      </c>
    </row>
    <row r="1716" spans="1:22">
      <c r="A1716" t="s">
        <v>1208</v>
      </c>
      <c r="B1716" s="17" t="str">
        <f>VLOOKUP(A1716,'Planning Periods'!$E$2:$N$540,10,FALSE)</f>
        <v>08/31/2019 - 08/31/2027</v>
      </c>
      <c r="C1716" s="92">
        <v>2014</v>
      </c>
      <c r="D1716" s="92" t="str">
        <f t="shared" si="25"/>
        <v>Rio Dell 2014</v>
      </c>
      <c r="E1716" s="366" t="s">
        <v>1308</v>
      </c>
      <c r="F1716" s="366" t="s">
        <v>1308</v>
      </c>
      <c r="G1716" s="366" t="s">
        <v>1308</v>
      </c>
      <c r="H1716" s="366" t="s">
        <v>1308</v>
      </c>
      <c r="I1716" s="366">
        <v>0</v>
      </c>
      <c r="J1716" s="366" t="s">
        <v>1308</v>
      </c>
      <c r="K1716" s="366" t="s">
        <v>1308</v>
      </c>
      <c r="L1716" s="366" t="s">
        <v>1308</v>
      </c>
      <c r="M1716" s="366" t="s">
        <v>1308</v>
      </c>
      <c r="N1716" s="366">
        <v>0</v>
      </c>
      <c r="O1716" s="366" t="s">
        <v>1308</v>
      </c>
      <c r="P1716" s="366" t="s">
        <v>1308</v>
      </c>
      <c r="Q1716" s="366"/>
      <c r="R1716" s="366" t="s">
        <v>1308</v>
      </c>
      <c r="S1716" s="366" t="s">
        <v>1308</v>
      </c>
      <c r="T1716" s="366" t="s">
        <v>1308</v>
      </c>
      <c r="U1716" s="366" t="s">
        <v>1308</v>
      </c>
      <c r="V1716" s="366" t="s">
        <v>1308</v>
      </c>
    </row>
    <row r="1717" spans="1:22">
      <c r="A1717" t="s">
        <v>1208</v>
      </c>
      <c r="B1717" s="17" t="str">
        <f>VLOOKUP(A1717,'Planning Periods'!$E$2:$N$540,10,FALSE)</f>
        <v>08/31/2019 - 08/31/2027</v>
      </c>
      <c r="C1717" s="92">
        <v>2015</v>
      </c>
      <c r="D1717" s="92" t="str">
        <f t="shared" si="25"/>
        <v>Rio Dell 2015</v>
      </c>
      <c r="E1717" t="s">
        <v>1308</v>
      </c>
      <c r="F1717" t="s">
        <v>1308</v>
      </c>
      <c r="G1717" t="s">
        <v>1308</v>
      </c>
      <c r="H1717" t="s">
        <v>1308</v>
      </c>
      <c r="J1717" t="s">
        <v>1308</v>
      </c>
      <c r="K1717" t="s">
        <v>1308</v>
      </c>
      <c r="L1717" t="s">
        <v>1308</v>
      </c>
      <c r="M1717" t="s">
        <v>1308</v>
      </c>
      <c r="O1717" t="s">
        <v>1308</v>
      </c>
      <c r="P1717" t="s">
        <v>1308</v>
      </c>
      <c r="R1717" t="s">
        <v>1308</v>
      </c>
      <c r="S1717" t="s">
        <v>1308</v>
      </c>
      <c r="T1717" t="s">
        <v>1308</v>
      </c>
      <c r="U1717" t="s">
        <v>1308</v>
      </c>
      <c r="V1717" t="s">
        <v>1308</v>
      </c>
    </row>
    <row r="1718" spans="1:22">
      <c r="A1718" t="s">
        <v>1208</v>
      </c>
      <c r="B1718" s="17" t="str">
        <f>VLOOKUP(A1718,'Planning Periods'!$E$2:$N$540,10,FALSE)</f>
        <v>08/31/2019 - 08/31/2027</v>
      </c>
      <c r="C1718" s="92">
        <v>2016</v>
      </c>
      <c r="D1718" s="92" t="str">
        <f t="shared" si="25"/>
        <v>Rio Dell 2016</v>
      </c>
      <c r="E1718" t="s">
        <v>1308</v>
      </c>
      <c r="F1718" t="s">
        <v>1308</v>
      </c>
      <c r="G1718" t="s">
        <v>1308</v>
      </c>
      <c r="H1718" t="s">
        <v>1308</v>
      </c>
      <c r="J1718" t="s">
        <v>1308</v>
      </c>
      <c r="K1718" t="s">
        <v>1308</v>
      </c>
      <c r="L1718" t="s">
        <v>1308</v>
      </c>
      <c r="M1718" t="s">
        <v>1308</v>
      </c>
      <c r="O1718" t="s">
        <v>1308</v>
      </c>
      <c r="P1718" t="s">
        <v>1308</v>
      </c>
      <c r="R1718" t="s">
        <v>1308</v>
      </c>
      <c r="S1718" t="s">
        <v>1308</v>
      </c>
      <c r="T1718" t="s">
        <v>1308</v>
      </c>
      <c r="U1718" t="s">
        <v>1308</v>
      </c>
      <c r="V1718" t="s">
        <v>1308</v>
      </c>
    </row>
    <row r="1719" spans="1:22">
      <c r="A1719" t="s">
        <v>1208</v>
      </c>
      <c r="B1719" s="17" t="str">
        <f>VLOOKUP(A1719,'Planning Periods'!$E$2:$N$540,10,FALSE)</f>
        <v>08/31/2019 - 08/31/2027</v>
      </c>
      <c r="C1719" s="92">
        <v>2017</v>
      </c>
      <c r="D1719" s="92" t="str">
        <f t="shared" si="25"/>
        <v>Rio Dell 2017</v>
      </c>
      <c r="E1719" t="s">
        <v>1308</v>
      </c>
      <c r="F1719" t="s">
        <v>1308</v>
      </c>
      <c r="G1719" t="s">
        <v>1308</v>
      </c>
      <c r="H1719" t="s">
        <v>1308</v>
      </c>
      <c r="J1719" t="s">
        <v>1308</v>
      </c>
      <c r="K1719" t="s">
        <v>1308</v>
      </c>
      <c r="L1719" t="s">
        <v>1308</v>
      </c>
      <c r="M1719" t="s">
        <v>1308</v>
      </c>
      <c r="O1719" t="s">
        <v>1308</v>
      </c>
      <c r="P1719" t="s">
        <v>1308</v>
      </c>
      <c r="R1719" t="s">
        <v>1308</v>
      </c>
      <c r="S1719" t="s">
        <v>1308</v>
      </c>
      <c r="T1719" t="s">
        <v>1308</v>
      </c>
      <c r="U1719" t="s">
        <v>1308</v>
      </c>
      <c r="V1719" t="s">
        <v>1308</v>
      </c>
    </row>
    <row r="1720" spans="1:22">
      <c r="A1720" t="s">
        <v>1222</v>
      </c>
      <c r="B1720" s="17" t="str">
        <f>VLOOKUP(A1720,'Planning Periods'!$E$2:$N$540,10,FALSE)</f>
        <v>01/31/2023 - 01/31/2031</v>
      </c>
      <c r="C1720" s="92">
        <v>2014</v>
      </c>
      <c r="D1720" s="92" t="str">
        <f t="shared" si="25"/>
        <v>Rio Vista 2014</v>
      </c>
      <c r="E1720" s="366" t="s">
        <v>1308</v>
      </c>
      <c r="F1720" s="366" t="s">
        <v>1308</v>
      </c>
      <c r="G1720" s="366" t="s">
        <v>1308</v>
      </c>
      <c r="H1720" s="366" t="s">
        <v>1308</v>
      </c>
      <c r="I1720" s="366">
        <v>0</v>
      </c>
      <c r="J1720" s="366" t="s">
        <v>1308</v>
      </c>
      <c r="K1720" s="366" t="s">
        <v>1308</v>
      </c>
      <c r="L1720" s="366" t="s">
        <v>1308</v>
      </c>
      <c r="M1720" s="366" t="s">
        <v>1308</v>
      </c>
      <c r="N1720" s="366">
        <v>0</v>
      </c>
      <c r="O1720" s="366" t="s">
        <v>1308</v>
      </c>
      <c r="P1720" s="366" t="s">
        <v>1308</v>
      </c>
      <c r="Q1720" s="366"/>
      <c r="R1720" s="366" t="s">
        <v>1308</v>
      </c>
      <c r="S1720" s="366" t="s">
        <v>1308</v>
      </c>
      <c r="T1720" s="366" t="s">
        <v>1308</v>
      </c>
      <c r="U1720" s="366" t="s">
        <v>1308</v>
      </c>
      <c r="V1720" s="366" t="s">
        <v>1308</v>
      </c>
    </row>
    <row r="1721" spans="1:22">
      <c r="A1721" t="s">
        <v>1222</v>
      </c>
      <c r="B1721" s="17" t="str">
        <f>VLOOKUP(A1721,'Planning Periods'!$E$2:$N$540,10,FALSE)</f>
        <v>01/31/2023 - 01/31/2031</v>
      </c>
      <c r="C1721" s="92">
        <v>2015</v>
      </c>
      <c r="D1721" s="92" t="str">
        <f t="shared" si="25"/>
        <v>Rio Vista 2015</v>
      </c>
      <c r="E1721">
        <v>45</v>
      </c>
      <c r="F1721">
        <v>0</v>
      </c>
      <c r="G1721">
        <v>0</v>
      </c>
      <c r="H1721">
        <v>0</v>
      </c>
      <c r="J1721">
        <v>36</v>
      </c>
      <c r="K1721">
        <v>0</v>
      </c>
      <c r="L1721">
        <v>0</v>
      </c>
      <c r="M1721">
        <v>0</v>
      </c>
      <c r="O1721">
        <v>48</v>
      </c>
      <c r="P1721">
        <v>67</v>
      </c>
      <c r="R1721">
        <v>170</v>
      </c>
      <c r="S1721">
        <v>80</v>
      </c>
      <c r="T1721">
        <v>0</v>
      </c>
      <c r="U1721">
        <v>299</v>
      </c>
      <c r="V1721">
        <v>147</v>
      </c>
    </row>
    <row r="1722" spans="1:22">
      <c r="A1722" t="s">
        <v>1222</v>
      </c>
      <c r="B1722" s="17" t="str">
        <f>VLOOKUP(A1722,'Planning Periods'!$E$2:$N$540,10,FALSE)</f>
        <v>01/31/2023 - 01/31/2031</v>
      </c>
      <c r="C1722" s="92">
        <v>2016</v>
      </c>
      <c r="D1722" s="92" t="str">
        <f t="shared" si="25"/>
        <v>Rio Vista 2016</v>
      </c>
      <c r="E1722">
        <v>45</v>
      </c>
      <c r="F1722">
        <v>0</v>
      </c>
      <c r="G1722">
        <v>0</v>
      </c>
      <c r="H1722">
        <v>0</v>
      </c>
      <c r="J1722">
        <v>36</v>
      </c>
      <c r="K1722">
        <v>0</v>
      </c>
      <c r="L1722">
        <v>0</v>
      </c>
      <c r="M1722">
        <v>0</v>
      </c>
      <c r="O1722">
        <v>48</v>
      </c>
      <c r="P1722">
        <v>12</v>
      </c>
      <c r="R1722">
        <v>170</v>
      </c>
      <c r="S1722">
        <v>156</v>
      </c>
      <c r="T1722">
        <v>0</v>
      </c>
      <c r="U1722">
        <v>299</v>
      </c>
      <c r="V1722">
        <v>168</v>
      </c>
    </row>
    <row r="1723" spans="1:22">
      <c r="A1723" t="s">
        <v>1222</v>
      </c>
      <c r="B1723" s="17" t="str">
        <f>VLOOKUP(A1723,'Planning Periods'!$E$2:$N$540,10,FALSE)</f>
        <v>01/31/2023 - 01/31/2031</v>
      </c>
      <c r="C1723" s="92">
        <v>2017</v>
      </c>
      <c r="D1723" s="92" t="str">
        <f t="shared" si="25"/>
        <v>Rio Vista 2017</v>
      </c>
      <c r="E1723">
        <v>45</v>
      </c>
      <c r="F1723">
        <v>0</v>
      </c>
      <c r="G1723">
        <v>0</v>
      </c>
      <c r="H1723">
        <v>0</v>
      </c>
      <c r="J1723">
        <v>36</v>
      </c>
      <c r="K1723">
        <v>4</v>
      </c>
      <c r="L1723">
        <v>0</v>
      </c>
      <c r="M1723">
        <v>4</v>
      </c>
      <c r="O1723">
        <v>48</v>
      </c>
      <c r="P1723">
        <v>73</v>
      </c>
      <c r="R1723">
        <v>170</v>
      </c>
      <c r="S1723">
        <v>75</v>
      </c>
      <c r="T1723">
        <v>4</v>
      </c>
      <c r="U1723">
        <v>299</v>
      </c>
      <c r="V1723">
        <v>152</v>
      </c>
    </row>
    <row r="1724" spans="1:22">
      <c r="A1724" t="s">
        <v>1223</v>
      </c>
      <c r="B1724" s="17" t="str">
        <f>VLOOKUP(A1724,'Planning Periods'!$E$2:$N$540,10,FALSE)</f>
        <v>12/31/2015 - 12/31/2023</v>
      </c>
      <c r="C1724" s="92">
        <v>2014</v>
      </c>
      <c r="D1724" s="92" t="str">
        <f t="shared" si="25"/>
        <v>Ripon 2014</v>
      </c>
      <c r="E1724" s="366" t="s">
        <v>1308</v>
      </c>
      <c r="F1724" s="366" t="s">
        <v>1308</v>
      </c>
      <c r="G1724" s="366" t="s">
        <v>1308</v>
      </c>
      <c r="H1724" s="366" t="s">
        <v>1308</v>
      </c>
      <c r="I1724" s="366">
        <v>0</v>
      </c>
      <c r="J1724" s="366" t="s">
        <v>1308</v>
      </c>
      <c r="K1724" s="366" t="s">
        <v>1308</v>
      </c>
      <c r="L1724" s="366" t="s">
        <v>1308</v>
      </c>
      <c r="M1724" s="366" t="s">
        <v>1308</v>
      </c>
      <c r="N1724" s="366">
        <v>0</v>
      </c>
      <c r="O1724" s="366" t="s">
        <v>1308</v>
      </c>
      <c r="P1724" s="366" t="s">
        <v>1308</v>
      </c>
      <c r="Q1724" s="366"/>
      <c r="R1724" s="366" t="s">
        <v>1308</v>
      </c>
      <c r="S1724" s="366" t="s">
        <v>1308</v>
      </c>
      <c r="T1724" s="366" t="s">
        <v>1308</v>
      </c>
      <c r="U1724" s="366" t="s">
        <v>1308</v>
      </c>
      <c r="V1724" s="366" t="s">
        <v>1308</v>
      </c>
    </row>
    <row r="1725" spans="1:22">
      <c r="A1725" t="s">
        <v>1223</v>
      </c>
      <c r="B1725" s="17" t="str">
        <f>VLOOKUP(A1725,'Planning Periods'!$E$2:$N$540,10,FALSE)</f>
        <v>12/31/2015 - 12/31/2023</v>
      </c>
      <c r="C1725" s="92">
        <v>2015</v>
      </c>
      <c r="D1725" s="92" t="str">
        <f t="shared" si="25"/>
        <v>Ripon 2015</v>
      </c>
      <c r="E1725" t="s">
        <v>1308</v>
      </c>
      <c r="F1725" t="s">
        <v>1308</v>
      </c>
      <c r="G1725" t="s">
        <v>1308</v>
      </c>
      <c r="H1725" t="s">
        <v>1308</v>
      </c>
      <c r="J1725" t="s">
        <v>1308</v>
      </c>
      <c r="K1725" t="s">
        <v>1308</v>
      </c>
      <c r="L1725" t="s">
        <v>1308</v>
      </c>
      <c r="M1725" t="s">
        <v>1308</v>
      </c>
      <c r="O1725" t="s">
        <v>1308</v>
      </c>
      <c r="P1725" t="s">
        <v>1308</v>
      </c>
      <c r="R1725" t="s">
        <v>1308</v>
      </c>
      <c r="S1725" t="s">
        <v>1308</v>
      </c>
      <c r="T1725" t="s">
        <v>1308</v>
      </c>
      <c r="U1725" t="s">
        <v>1308</v>
      </c>
      <c r="V1725" t="s">
        <v>1308</v>
      </c>
    </row>
    <row r="1726" spans="1:22">
      <c r="A1726" t="s">
        <v>1223</v>
      </c>
      <c r="B1726" s="17" t="str">
        <f>VLOOKUP(A1726,'Planning Periods'!$E$2:$N$540,10,FALSE)</f>
        <v>12/31/2015 - 12/31/2023</v>
      </c>
      <c r="C1726" s="92">
        <v>2016</v>
      </c>
      <c r="D1726" s="92" t="str">
        <f t="shared" si="25"/>
        <v>Ripon 2016</v>
      </c>
      <c r="E1726" t="s">
        <v>1308</v>
      </c>
      <c r="F1726" t="s">
        <v>1308</v>
      </c>
      <c r="G1726" t="s">
        <v>1308</v>
      </c>
      <c r="H1726" t="s">
        <v>1308</v>
      </c>
      <c r="J1726" t="s">
        <v>1308</v>
      </c>
      <c r="K1726" t="s">
        <v>1308</v>
      </c>
      <c r="L1726" t="s">
        <v>1308</v>
      </c>
      <c r="M1726" t="s">
        <v>1308</v>
      </c>
      <c r="O1726" t="s">
        <v>1308</v>
      </c>
      <c r="P1726" t="s">
        <v>1308</v>
      </c>
      <c r="R1726" t="s">
        <v>1308</v>
      </c>
      <c r="S1726" t="s">
        <v>1308</v>
      </c>
      <c r="T1726" t="s">
        <v>1308</v>
      </c>
      <c r="U1726" t="s">
        <v>1308</v>
      </c>
      <c r="V1726" t="s">
        <v>1308</v>
      </c>
    </row>
    <row r="1727" spans="1:22">
      <c r="A1727" t="s">
        <v>1223</v>
      </c>
      <c r="B1727" s="17" t="str">
        <f>VLOOKUP(A1727,'Planning Periods'!$E$2:$N$540,10,FALSE)</f>
        <v>12/31/2015 - 12/31/2023</v>
      </c>
      <c r="C1727" s="92">
        <v>2017</v>
      </c>
      <c r="D1727" s="92" t="str">
        <f t="shared" si="25"/>
        <v>Ripon 2017</v>
      </c>
      <c r="E1727" t="s">
        <v>1308</v>
      </c>
      <c r="F1727" t="s">
        <v>1308</v>
      </c>
      <c r="G1727" t="s">
        <v>1308</v>
      </c>
      <c r="H1727" t="s">
        <v>1308</v>
      </c>
      <c r="J1727" t="s">
        <v>1308</v>
      </c>
      <c r="K1727" t="s">
        <v>1308</v>
      </c>
      <c r="L1727" t="s">
        <v>1308</v>
      </c>
      <c r="M1727" t="s">
        <v>1308</v>
      </c>
      <c r="O1727" t="s">
        <v>1308</v>
      </c>
      <c r="P1727" t="s">
        <v>1308</v>
      </c>
      <c r="R1727" t="s">
        <v>1308</v>
      </c>
      <c r="S1727" t="s">
        <v>1308</v>
      </c>
      <c r="T1727" t="s">
        <v>1308</v>
      </c>
      <c r="U1727" t="s">
        <v>1308</v>
      </c>
      <c r="V1727" t="s">
        <v>1308</v>
      </c>
    </row>
    <row r="1728" spans="1:22">
      <c r="A1728" s="93" t="s">
        <v>1220</v>
      </c>
      <c r="B1728" s="17" t="str">
        <f>VLOOKUP(A1728,'Planning Periods'!$E$2:$N$540,10,FALSE)</f>
        <v>12/31/2015 - 12/31/2023</v>
      </c>
      <c r="C1728" s="92">
        <v>2014</v>
      </c>
      <c r="D1728" s="92" t="str">
        <f t="shared" si="25"/>
        <v>Riverbank 2014</v>
      </c>
      <c r="E1728" t="s">
        <v>1308</v>
      </c>
      <c r="F1728" t="s">
        <v>1308</v>
      </c>
      <c r="G1728" t="s">
        <v>1308</v>
      </c>
      <c r="H1728" t="s">
        <v>1308</v>
      </c>
      <c r="J1728" t="s">
        <v>1308</v>
      </c>
      <c r="K1728" t="s">
        <v>1308</v>
      </c>
      <c r="L1728" t="s">
        <v>1308</v>
      </c>
      <c r="M1728" t="s">
        <v>1308</v>
      </c>
      <c r="O1728" t="s">
        <v>1308</v>
      </c>
      <c r="P1728" t="s">
        <v>1308</v>
      </c>
      <c r="R1728" t="s">
        <v>1308</v>
      </c>
      <c r="S1728" t="s">
        <v>1308</v>
      </c>
      <c r="T1728" t="s">
        <v>1308</v>
      </c>
      <c r="U1728" t="s">
        <v>1308</v>
      </c>
      <c r="V1728" t="s">
        <v>1308</v>
      </c>
    </row>
    <row r="1729" spans="1:22">
      <c r="A1729" s="93" t="s">
        <v>1220</v>
      </c>
      <c r="B1729" s="17" t="str">
        <f>VLOOKUP(A1729,'Planning Periods'!$E$2:$N$540,10,FALSE)</f>
        <v>12/31/2015 - 12/31/2023</v>
      </c>
      <c r="C1729" s="92">
        <v>2015</v>
      </c>
      <c r="D1729" s="92" t="str">
        <f t="shared" si="25"/>
        <v>Riverbank 2015</v>
      </c>
      <c r="E1729" s="92">
        <v>321</v>
      </c>
      <c r="F1729" s="366">
        <v>0</v>
      </c>
      <c r="G1729" s="92">
        <v>0</v>
      </c>
      <c r="H1729" s="92">
        <v>0</v>
      </c>
      <c r="I1729" s="91"/>
      <c r="J1729" s="92">
        <v>206</v>
      </c>
      <c r="K1729" s="366">
        <v>0</v>
      </c>
      <c r="L1729" s="92">
        <v>0</v>
      </c>
      <c r="M1729" s="92">
        <v>0</v>
      </c>
      <c r="N1729" s="91"/>
      <c r="O1729" s="92">
        <v>217</v>
      </c>
      <c r="P1729" s="92">
        <v>0</v>
      </c>
      <c r="Q1729" s="91"/>
      <c r="R1729" s="92">
        <v>536</v>
      </c>
      <c r="S1729" s="92">
        <v>52</v>
      </c>
      <c r="T1729" s="91">
        <v>0</v>
      </c>
      <c r="U1729" s="92">
        <v>1280</v>
      </c>
      <c r="V1729" s="92">
        <v>52</v>
      </c>
    </row>
    <row r="1730" spans="1:22">
      <c r="A1730" s="93" t="s">
        <v>1220</v>
      </c>
      <c r="B1730" s="17" t="str">
        <f>VLOOKUP(A1730,'Planning Periods'!$E$2:$N$540,10,FALSE)</f>
        <v>12/31/2015 - 12/31/2023</v>
      </c>
      <c r="C1730" s="92">
        <v>2016</v>
      </c>
      <c r="D1730" s="92" t="str">
        <f t="shared" si="25"/>
        <v>Riverbank 2016</v>
      </c>
      <c r="E1730" s="92">
        <v>321</v>
      </c>
      <c r="F1730" s="366">
        <v>33</v>
      </c>
      <c r="G1730" s="92">
        <v>33</v>
      </c>
      <c r="H1730" s="92">
        <v>0</v>
      </c>
      <c r="I1730" s="91"/>
      <c r="J1730" s="92">
        <v>206</v>
      </c>
      <c r="K1730" s="366">
        <v>38</v>
      </c>
      <c r="L1730" s="92">
        <v>38</v>
      </c>
      <c r="M1730" s="92">
        <v>0</v>
      </c>
      <c r="N1730" s="91"/>
      <c r="O1730" s="92">
        <v>217</v>
      </c>
      <c r="P1730" s="92">
        <v>0</v>
      </c>
      <c r="Q1730" s="91"/>
      <c r="R1730" s="92">
        <v>536</v>
      </c>
      <c r="S1730" s="92">
        <v>0</v>
      </c>
      <c r="T1730" s="91">
        <v>0</v>
      </c>
      <c r="U1730" s="92">
        <v>1280</v>
      </c>
      <c r="V1730" s="92">
        <v>71</v>
      </c>
    </row>
    <row r="1731" spans="1:22">
      <c r="A1731" s="93" t="s">
        <v>1220</v>
      </c>
      <c r="B1731" s="17" t="str">
        <f>VLOOKUP(A1731,'Planning Periods'!$E$2:$N$540,10,FALSE)</f>
        <v>12/31/2015 - 12/31/2023</v>
      </c>
      <c r="C1731" s="92">
        <v>2017</v>
      </c>
      <c r="D1731" s="92" t="str">
        <f t="shared" si="25"/>
        <v>Riverbank 2017</v>
      </c>
      <c r="E1731" s="92">
        <v>321</v>
      </c>
      <c r="F1731" s="366">
        <v>0</v>
      </c>
      <c r="G1731" s="92">
        <v>0</v>
      </c>
      <c r="H1731" s="92">
        <v>0</v>
      </c>
      <c r="I1731" s="91"/>
      <c r="J1731" s="92">
        <v>206</v>
      </c>
      <c r="K1731" s="366">
        <v>0</v>
      </c>
      <c r="L1731" s="92">
        <v>0</v>
      </c>
      <c r="M1731" s="92">
        <v>0</v>
      </c>
      <c r="N1731" s="91"/>
      <c r="O1731" s="92">
        <v>217</v>
      </c>
      <c r="P1731" s="92">
        <v>0</v>
      </c>
      <c r="Q1731" s="91"/>
      <c r="R1731" s="92">
        <v>536</v>
      </c>
      <c r="S1731" s="92">
        <v>13</v>
      </c>
      <c r="T1731" s="91">
        <v>0</v>
      </c>
      <c r="U1731" s="92">
        <v>1280</v>
      </c>
      <c r="V1731" s="92">
        <v>13</v>
      </c>
    </row>
    <row r="1732" spans="1:22">
      <c r="A1732" s="93" t="s">
        <v>1210</v>
      </c>
      <c r="B1732" s="17"/>
      <c r="C1732" s="92">
        <v>2013</v>
      </c>
      <c r="D1732" s="92" t="str">
        <f t="shared" si="25"/>
        <v>Riverside 2013</v>
      </c>
      <c r="E1732" s="92" t="s">
        <v>1308</v>
      </c>
      <c r="F1732" s="366" t="s">
        <v>1308</v>
      </c>
      <c r="G1732" s="92" t="s">
        <v>1308</v>
      </c>
      <c r="H1732" s="92" t="s">
        <v>1308</v>
      </c>
      <c r="I1732" s="91"/>
      <c r="J1732" s="92" t="s">
        <v>1308</v>
      </c>
      <c r="K1732" s="366" t="s">
        <v>1308</v>
      </c>
      <c r="L1732" s="92" t="s">
        <v>1308</v>
      </c>
      <c r="M1732" s="92" t="s">
        <v>1308</v>
      </c>
      <c r="N1732" s="91"/>
      <c r="O1732" s="92" t="s">
        <v>1308</v>
      </c>
      <c r="P1732" s="92" t="s">
        <v>1308</v>
      </c>
      <c r="Q1732" s="91"/>
      <c r="R1732" s="92" t="s">
        <v>1308</v>
      </c>
      <c r="S1732" s="92" t="s">
        <v>1308</v>
      </c>
      <c r="T1732" s="91" t="s">
        <v>1308</v>
      </c>
      <c r="U1732" s="92" t="s">
        <v>1308</v>
      </c>
      <c r="V1732" s="92" t="s">
        <v>1308</v>
      </c>
    </row>
    <row r="1733" spans="1:22">
      <c r="A1733" s="93" t="s">
        <v>1210</v>
      </c>
      <c r="B1733" s="17" t="str">
        <f>VLOOKUP(A1733,'Planning Periods'!$E$2:$N$540,10,FALSE)</f>
        <v>10/15/2021 - 10/15/2029</v>
      </c>
      <c r="C1733" s="92">
        <v>2014</v>
      </c>
      <c r="D1733" s="92" t="str">
        <f t="shared" si="25"/>
        <v>Riverside 2014</v>
      </c>
      <c r="E1733" s="92" t="s">
        <v>1308</v>
      </c>
      <c r="F1733" s="366" t="s">
        <v>1308</v>
      </c>
      <c r="G1733" s="92" t="s">
        <v>1308</v>
      </c>
      <c r="H1733" s="92" t="s">
        <v>1308</v>
      </c>
      <c r="I1733" s="91"/>
      <c r="J1733" s="92" t="s">
        <v>1308</v>
      </c>
      <c r="K1733" s="366" t="s">
        <v>1308</v>
      </c>
      <c r="L1733" s="92" t="s">
        <v>1308</v>
      </c>
      <c r="M1733" s="92" t="s">
        <v>1308</v>
      </c>
      <c r="N1733" s="91"/>
      <c r="O1733" s="92" t="s">
        <v>1308</v>
      </c>
      <c r="P1733" s="92" t="s">
        <v>1308</v>
      </c>
      <c r="Q1733" s="91"/>
      <c r="R1733" s="92" t="s">
        <v>1308</v>
      </c>
      <c r="S1733" s="92" t="s">
        <v>1308</v>
      </c>
      <c r="T1733" s="91" t="s">
        <v>1308</v>
      </c>
      <c r="U1733" s="92" t="s">
        <v>1308</v>
      </c>
      <c r="V1733" s="92" t="s">
        <v>1308</v>
      </c>
    </row>
    <row r="1734" spans="1:22">
      <c r="A1734" s="93" t="s">
        <v>1210</v>
      </c>
      <c r="B1734" s="17" t="str">
        <f>VLOOKUP(A1734,'Planning Periods'!$E$2:$N$540,10,FALSE)</f>
        <v>10/15/2021 - 10/15/2029</v>
      </c>
      <c r="C1734" s="92">
        <v>2015</v>
      </c>
      <c r="D1734" s="92" t="str">
        <f t="shared" si="25"/>
        <v>Riverside 2015</v>
      </c>
      <c r="E1734" s="92" t="s">
        <v>1308</v>
      </c>
      <c r="F1734" s="366" t="s">
        <v>1308</v>
      </c>
      <c r="G1734" s="92" t="s">
        <v>1308</v>
      </c>
      <c r="H1734" s="92" t="s">
        <v>1308</v>
      </c>
      <c r="I1734" s="91"/>
      <c r="J1734" s="92" t="s">
        <v>1308</v>
      </c>
      <c r="K1734" s="366" t="s">
        <v>1308</v>
      </c>
      <c r="L1734" s="92" t="s">
        <v>1308</v>
      </c>
      <c r="M1734" s="92" t="s">
        <v>1308</v>
      </c>
      <c r="N1734" s="91"/>
      <c r="O1734" s="92" t="s">
        <v>1308</v>
      </c>
      <c r="P1734" s="92" t="s">
        <v>1308</v>
      </c>
      <c r="Q1734" s="91"/>
      <c r="R1734" s="92" t="s">
        <v>1308</v>
      </c>
      <c r="S1734" s="92" t="s">
        <v>1308</v>
      </c>
      <c r="T1734" s="91" t="s">
        <v>1308</v>
      </c>
      <c r="U1734" s="92" t="s">
        <v>1308</v>
      </c>
      <c r="V1734" s="92" t="s">
        <v>1308</v>
      </c>
    </row>
    <row r="1735" spans="1:22">
      <c r="A1735" s="93" t="s">
        <v>1210</v>
      </c>
      <c r="B1735" s="17" t="str">
        <f>VLOOKUP(A1735,'Planning Periods'!$E$2:$N$540,10,FALSE)</f>
        <v>10/15/2021 - 10/15/2029</v>
      </c>
      <c r="C1735" s="92">
        <v>2016</v>
      </c>
      <c r="D1735" s="92" t="str">
        <f t="shared" si="25"/>
        <v>Riverside 2016</v>
      </c>
      <c r="E1735" s="92" t="s">
        <v>1308</v>
      </c>
      <c r="F1735" s="366" t="s">
        <v>1308</v>
      </c>
      <c r="G1735" s="92" t="s">
        <v>1308</v>
      </c>
      <c r="H1735" s="92" t="s">
        <v>1308</v>
      </c>
      <c r="I1735" s="91"/>
      <c r="J1735" s="92" t="s">
        <v>1308</v>
      </c>
      <c r="K1735" s="366" t="s">
        <v>1308</v>
      </c>
      <c r="L1735" s="92" t="s">
        <v>1308</v>
      </c>
      <c r="M1735" s="92" t="s">
        <v>1308</v>
      </c>
      <c r="N1735" s="91"/>
      <c r="O1735" s="92" t="s">
        <v>1308</v>
      </c>
      <c r="P1735" s="92" t="s">
        <v>1308</v>
      </c>
      <c r="Q1735" s="91"/>
      <c r="R1735" s="92" t="s">
        <v>1308</v>
      </c>
      <c r="S1735" s="92" t="s">
        <v>1308</v>
      </c>
      <c r="T1735" s="91" t="s">
        <v>1308</v>
      </c>
      <c r="U1735" s="92" t="s">
        <v>1308</v>
      </c>
      <c r="V1735" s="92" t="s">
        <v>1308</v>
      </c>
    </row>
    <row r="1736" spans="1:22">
      <c r="A1736" s="93" t="s">
        <v>1210</v>
      </c>
      <c r="B1736" s="17" t="str">
        <f>VLOOKUP(A1736,'Planning Periods'!$E$2:$N$540,10,FALSE)</f>
        <v>10/15/2021 - 10/15/2029</v>
      </c>
      <c r="C1736" s="92">
        <v>2017</v>
      </c>
      <c r="D1736" s="92" t="str">
        <f t="shared" si="25"/>
        <v>Riverside 2017</v>
      </c>
      <c r="E1736" s="92">
        <v>2002</v>
      </c>
      <c r="F1736" s="366">
        <v>0</v>
      </c>
      <c r="G1736" s="92">
        <v>0</v>
      </c>
      <c r="H1736" s="92">
        <v>0</v>
      </c>
      <c r="I1736" s="91"/>
      <c r="J1736" s="92">
        <v>1336</v>
      </c>
      <c r="K1736" s="366">
        <v>0</v>
      </c>
      <c r="L1736" s="92">
        <v>0</v>
      </c>
      <c r="M1736" s="92">
        <v>0</v>
      </c>
      <c r="N1736" s="91"/>
      <c r="O1736" s="92">
        <v>1503</v>
      </c>
      <c r="P1736" s="92">
        <v>12</v>
      </c>
      <c r="Q1736" s="91"/>
      <c r="R1736" s="92">
        <v>3442</v>
      </c>
      <c r="S1736" s="92">
        <v>70</v>
      </c>
      <c r="T1736" s="91">
        <v>0</v>
      </c>
      <c r="U1736" s="92">
        <v>8283</v>
      </c>
      <c r="V1736" s="92">
        <v>82</v>
      </c>
    </row>
    <row r="1737" spans="1:22">
      <c r="A1737" s="93" t="s">
        <v>845</v>
      </c>
      <c r="B1737" s="17"/>
      <c r="C1737" s="92">
        <v>2013</v>
      </c>
      <c r="D1737" s="92" t="str">
        <f t="shared" si="25"/>
        <v>Riverside County - Unincorporated 2013</v>
      </c>
      <c r="E1737" s="92" t="s">
        <v>1308</v>
      </c>
      <c r="F1737" s="366" t="s">
        <v>1308</v>
      </c>
      <c r="G1737" s="92" t="s">
        <v>1308</v>
      </c>
      <c r="H1737" s="92" t="s">
        <v>1308</v>
      </c>
      <c r="I1737" s="91"/>
      <c r="J1737" s="92" t="s">
        <v>1308</v>
      </c>
      <c r="K1737" s="366" t="s">
        <v>1308</v>
      </c>
      <c r="L1737" s="92" t="s">
        <v>1308</v>
      </c>
      <c r="M1737" s="92" t="s">
        <v>1308</v>
      </c>
      <c r="N1737" s="91"/>
      <c r="O1737" s="92" t="s">
        <v>1308</v>
      </c>
      <c r="P1737" s="92" t="s">
        <v>1308</v>
      </c>
      <c r="Q1737" s="91"/>
      <c r="R1737" s="92" t="s">
        <v>1308</v>
      </c>
      <c r="S1737" s="92" t="s">
        <v>1308</v>
      </c>
      <c r="T1737" s="91" t="s">
        <v>1308</v>
      </c>
      <c r="U1737" s="92" t="s">
        <v>1308</v>
      </c>
      <c r="V1737" s="92" t="s">
        <v>1308</v>
      </c>
    </row>
    <row r="1738" spans="1:22">
      <c r="A1738" s="93" t="s">
        <v>845</v>
      </c>
      <c r="B1738" s="17" t="str">
        <f>VLOOKUP(A1738,'Planning Periods'!$E$2:$N$540,10,FALSE)</f>
        <v>10/15/2021 - 10/15/2029</v>
      </c>
      <c r="C1738" s="92">
        <v>2014</v>
      </c>
      <c r="D1738" s="92" t="str">
        <f t="shared" si="25"/>
        <v>Riverside County - Unincorporated 2014</v>
      </c>
      <c r="E1738" s="92">
        <v>7173</v>
      </c>
      <c r="F1738" s="366">
        <v>43</v>
      </c>
      <c r="G1738" s="92">
        <v>43</v>
      </c>
      <c r="H1738" s="92">
        <v>0</v>
      </c>
      <c r="I1738" s="91"/>
      <c r="J1738" s="92">
        <v>4871</v>
      </c>
      <c r="K1738" s="366">
        <v>45</v>
      </c>
      <c r="L1738" s="92">
        <v>45</v>
      </c>
      <c r="M1738" s="92">
        <v>0</v>
      </c>
      <c r="N1738" s="91"/>
      <c r="O1738" s="92">
        <v>5534</v>
      </c>
      <c r="P1738" s="92">
        <v>430</v>
      </c>
      <c r="Q1738" s="91"/>
      <c r="R1738" s="92">
        <v>12725</v>
      </c>
      <c r="S1738" s="92">
        <v>630</v>
      </c>
      <c r="T1738" s="91">
        <v>0</v>
      </c>
      <c r="U1738" s="92">
        <v>30303</v>
      </c>
      <c r="V1738" s="92">
        <v>1148</v>
      </c>
    </row>
    <row r="1739" spans="1:22">
      <c r="A1739" s="93" t="s">
        <v>845</v>
      </c>
      <c r="B1739" s="17" t="str">
        <f>VLOOKUP(A1739,'Planning Periods'!$E$2:$N$540,10,FALSE)</f>
        <v>10/15/2021 - 10/15/2029</v>
      </c>
      <c r="C1739" s="92">
        <v>2015</v>
      </c>
      <c r="D1739" s="92" t="str">
        <f t="shared" si="25"/>
        <v>Riverside County - Unincorporated 2015</v>
      </c>
      <c r="E1739" s="92">
        <v>7173</v>
      </c>
      <c r="F1739" s="366">
        <v>12</v>
      </c>
      <c r="G1739" s="92">
        <v>3</v>
      </c>
      <c r="H1739" s="92">
        <v>9</v>
      </c>
      <c r="I1739" s="91"/>
      <c r="J1739" s="92">
        <v>4871</v>
      </c>
      <c r="K1739" s="366">
        <v>8</v>
      </c>
      <c r="L1739" s="92">
        <v>8</v>
      </c>
      <c r="M1739" s="92">
        <v>0</v>
      </c>
      <c r="N1739" s="91"/>
      <c r="O1739" s="92">
        <v>5534</v>
      </c>
      <c r="P1739" s="92">
        <v>98</v>
      </c>
      <c r="Q1739" s="91"/>
      <c r="R1739" s="92">
        <v>12725</v>
      </c>
      <c r="S1739" s="92">
        <v>914</v>
      </c>
      <c r="T1739" s="91">
        <v>0</v>
      </c>
      <c r="U1739" s="92">
        <v>30303</v>
      </c>
      <c r="V1739" s="92">
        <v>1032</v>
      </c>
    </row>
    <row r="1740" spans="1:22">
      <c r="A1740" s="93" t="s">
        <v>845</v>
      </c>
      <c r="B1740" s="17" t="str">
        <f>VLOOKUP(A1740,'Planning Periods'!$E$2:$N$540,10,FALSE)</f>
        <v>10/15/2021 - 10/15/2029</v>
      </c>
      <c r="C1740" s="92">
        <v>2016</v>
      </c>
      <c r="D1740" s="92" t="str">
        <f t="shared" si="25"/>
        <v>Riverside County - Unincorporated 2016</v>
      </c>
      <c r="E1740" s="92">
        <v>7173</v>
      </c>
      <c r="F1740" s="366">
        <v>23</v>
      </c>
      <c r="G1740" s="92">
        <v>23</v>
      </c>
      <c r="H1740" s="92">
        <v>0</v>
      </c>
      <c r="I1740" s="91"/>
      <c r="J1740" s="92">
        <v>4871</v>
      </c>
      <c r="K1740" s="366">
        <v>2</v>
      </c>
      <c r="L1740" s="92">
        <v>2</v>
      </c>
      <c r="M1740" s="92">
        <v>0</v>
      </c>
      <c r="N1740" s="91"/>
      <c r="O1740" s="92">
        <v>5534</v>
      </c>
      <c r="P1740" s="92">
        <v>0</v>
      </c>
      <c r="Q1740" s="91"/>
      <c r="R1740" s="92">
        <v>12725</v>
      </c>
      <c r="S1740" s="92">
        <v>394</v>
      </c>
      <c r="T1740" s="91">
        <v>0</v>
      </c>
      <c r="U1740" s="92">
        <v>30303</v>
      </c>
      <c r="V1740" s="92">
        <v>419</v>
      </c>
    </row>
    <row r="1741" spans="1:22">
      <c r="A1741" s="93" t="s">
        <v>845</v>
      </c>
      <c r="B1741" s="17" t="str">
        <f>VLOOKUP(A1741,'Planning Periods'!$E$2:$N$540,10,FALSE)</f>
        <v>10/15/2021 - 10/15/2029</v>
      </c>
      <c r="C1741" s="92">
        <v>2017</v>
      </c>
      <c r="D1741" s="92" t="str">
        <f t="shared" si="25"/>
        <v>Riverside County - Unincorporated 2017</v>
      </c>
      <c r="E1741" s="92">
        <v>7173</v>
      </c>
      <c r="F1741" s="366">
        <v>86</v>
      </c>
      <c r="G1741" s="92">
        <v>86</v>
      </c>
      <c r="H1741" s="92">
        <v>0</v>
      </c>
      <c r="I1741" s="91"/>
      <c r="J1741" s="92">
        <v>4871</v>
      </c>
      <c r="K1741" s="366">
        <v>27</v>
      </c>
      <c r="L1741" s="92">
        <v>27</v>
      </c>
      <c r="M1741" s="92">
        <v>0</v>
      </c>
      <c r="N1741" s="91"/>
      <c r="O1741" s="92">
        <v>5534</v>
      </c>
      <c r="P1741" s="92">
        <v>505</v>
      </c>
      <c r="Q1741" s="91"/>
      <c r="R1741" s="92">
        <v>12725</v>
      </c>
      <c r="S1741" s="92">
        <v>62</v>
      </c>
      <c r="T1741" s="91">
        <v>0</v>
      </c>
      <c r="U1741" s="92">
        <v>30303</v>
      </c>
      <c r="V1741" s="92">
        <v>680</v>
      </c>
    </row>
    <row r="1742" spans="1:22">
      <c r="A1742" s="93" t="s">
        <v>833</v>
      </c>
      <c r="B1742" s="17" t="str">
        <f>VLOOKUP(A1742,'Planning Periods'!$E$2:$N$540,10,FALSE)</f>
        <v>05/15/2021 - 05/15/2029</v>
      </c>
      <c r="C1742" s="92">
        <v>2013</v>
      </c>
      <c r="D1742" s="92" t="str">
        <f t="shared" si="25"/>
        <v>Rocklin 2013</v>
      </c>
      <c r="E1742" s="92">
        <v>1040</v>
      </c>
      <c r="F1742" s="366">
        <v>0</v>
      </c>
      <c r="G1742" s="92">
        <v>0</v>
      </c>
      <c r="H1742" s="92">
        <v>0</v>
      </c>
      <c r="I1742" s="91"/>
      <c r="J1742" s="92">
        <v>729</v>
      </c>
      <c r="K1742" s="366">
        <v>0</v>
      </c>
      <c r="L1742" s="92">
        <v>0</v>
      </c>
      <c r="M1742" s="92">
        <v>0</v>
      </c>
      <c r="N1742" s="91"/>
      <c r="O1742" s="92">
        <v>709</v>
      </c>
      <c r="P1742" s="92">
        <v>0</v>
      </c>
      <c r="Q1742" s="91"/>
      <c r="R1742" s="92">
        <v>1335</v>
      </c>
      <c r="S1742" s="92">
        <v>0</v>
      </c>
      <c r="T1742" s="91">
        <v>0</v>
      </c>
      <c r="U1742" s="92">
        <v>3813</v>
      </c>
      <c r="V1742" s="92">
        <v>0</v>
      </c>
    </row>
    <row r="1743" spans="1:22">
      <c r="A1743" s="93" t="s">
        <v>833</v>
      </c>
      <c r="B1743" s="17" t="str">
        <f>VLOOKUP(A1743,'Planning Periods'!$E$2:$N$540,10,FALSE)</f>
        <v>05/15/2021 - 05/15/2029</v>
      </c>
      <c r="C1743" s="92">
        <v>2014</v>
      </c>
      <c r="D1743" s="92" t="str">
        <f t="shared" si="25"/>
        <v>Rocklin 2014</v>
      </c>
      <c r="E1743" s="92">
        <v>1040</v>
      </c>
      <c r="F1743" s="366">
        <v>0</v>
      </c>
      <c r="G1743" s="92">
        <v>0</v>
      </c>
      <c r="H1743" s="92">
        <v>0</v>
      </c>
      <c r="I1743" s="91"/>
      <c r="J1743" s="92">
        <v>729</v>
      </c>
      <c r="K1743" s="366">
        <v>0</v>
      </c>
      <c r="L1743" s="92">
        <v>0</v>
      </c>
      <c r="M1743" s="92">
        <v>0</v>
      </c>
      <c r="N1743" s="91"/>
      <c r="O1743" s="92">
        <v>709</v>
      </c>
      <c r="P1743" s="92">
        <v>37</v>
      </c>
      <c r="Q1743" s="91"/>
      <c r="R1743" s="92">
        <v>1335</v>
      </c>
      <c r="S1743" s="92">
        <v>360</v>
      </c>
      <c r="T1743" s="91">
        <v>0</v>
      </c>
      <c r="U1743" s="92">
        <v>3813</v>
      </c>
      <c r="V1743" s="92">
        <v>397</v>
      </c>
    </row>
    <row r="1744" spans="1:22">
      <c r="A1744" s="93" t="s">
        <v>833</v>
      </c>
      <c r="B1744" s="17" t="str">
        <f>VLOOKUP(A1744,'Planning Periods'!$E$2:$N$540,10,FALSE)</f>
        <v>05/15/2021 - 05/15/2029</v>
      </c>
      <c r="C1744" s="92">
        <v>2015</v>
      </c>
      <c r="D1744" s="92" t="str">
        <f t="shared" si="25"/>
        <v>Rocklin 2015</v>
      </c>
      <c r="E1744" s="92">
        <v>1040</v>
      </c>
      <c r="F1744" s="366">
        <v>0</v>
      </c>
      <c r="G1744" s="92">
        <v>0</v>
      </c>
      <c r="H1744" s="92">
        <v>0</v>
      </c>
      <c r="I1744" s="91"/>
      <c r="J1744" s="92">
        <v>729</v>
      </c>
      <c r="K1744" s="366">
        <v>0</v>
      </c>
      <c r="L1744" s="92">
        <v>0</v>
      </c>
      <c r="M1744" s="92">
        <v>0</v>
      </c>
      <c r="N1744" s="91"/>
      <c r="O1744" s="92">
        <v>709</v>
      </c>
      <c r="P1744" s="92">
        <v>385</v>
      </c>
      <c r="Q1744" s="91"/>
      <c r="R1744" s="92">
        <v>1335</v>
      </c>
      <c r="S1744" s="92">
        <v>312</v>
      </c>
      <c r="T1744" s="91">
        <v>0</v>
      </c>
      <c r="U1744" s="92">
        <v>3813</v>
      </c>
      <c r="V1744" s="92">
        <v>697</v>
      </c>
    </row>
    <row r="1745" spans="1:22">
      <c r="A1745" s="93" t="s">
        <v>833</v>
      </c>
      <c r="B1745" s="17" t="str">
        <f>VLOOKUP(A1745,'Planning Periods'!$E$2:$N$540,10,FALSE)</f>
        <v>05/15/2021 - 05/15/2029</v>
      </c>
      <c r="C1745" s="92">
        <v>2016</v>
      </c>
      <c r="D1745" s="92" t="str">
        <f t="shared" si="25"/>
        <v>Rocklin 2016</v>
      </c>
      <c r="E1745" s="92">
        <v>1040</v>
      </c>
      <c r="F1745" s="366">
        <v>0</v>
      </c>
      <c r="G1745" s="92">
        <v>0</v>
      </c>
      <c r="H1745" s="92">
        <v>0</v>
      </c>
      <c r="I1745" s="91"/>
      <c r="J1745" s="92">
        <v>729</v>
      </c>
      <c r="K1745" s="366">
        <v>0</v>
      </c>
      <c r="L1745" s="92">
        <v>0</v>
      </c>
      <c r="M1745" s="92">
        <v>0</v>
      </c>
      <c r="N1745" s="91"/>
      <c r="O1745" s="92">
        <v>709</v>
      </c>
      <c r="P1745" s="92">
        <v>184</v>
      </c>
      <c r="Q1745" s="91"/>
      <c r="R1745" s="92">
        <v>1335</v>
      </c>
      <c r="S1745" s="92">
        <v>352</v>
      </c>
      <c r="T1745" s="91">
        <v>0</v>
      </c>
      <c r="U1745" s="92">
        <v>3813</v>
      </c>
      <c r="V1745" s="92">
        <v>536</v>
      </c>
    </row>
    <row r="1746" spans="1:22">
      <c r="A1746" s="93" t="s">
        <v>833</v>
      </c>
      <c r="B1746" s="17" t="str">
        <f>VLOOKUP(A1746,'Planning Periods'!$E$2:$N$540,10,FALSE)</f>
        <v>05/15/2021 - 05/15/2029</v>
      </c>
      <c r="C1746" s="92">
        <v>2017</v>
      </c>
      <c r="D1746" s="92" t="str">
        <f t="shared" si="25"/>
        <v>Rocklin 2017</v>
      </c>
      <c r="E1746" s="92">
        <v>1040</v>
      </c>
      <c r="F1746" s="366">
        <v>0</v>
      </c>
      <c r="G1746" s="92">
        <v>0</v>
      </c>
      <c r="H1746" s="92">
        <v>0</v>
      </c>
      <c r="I1746" s="91"/>
      <c r="J1746" s="92">
        <v>729</v>
      </c>
      <c r="K1746" s="366">
        <v>0</v>
      </c>
      <c r="L1746" s="92">
        <v>0</v>
      </c>
      <c r="M1746" s="92">
        <v>0</v>
      </c>
      <c r="N1746" s="91"/>
      <c r="O1746" s="92">
        <v>709</v>
      </c>
      <c r="P1746" s="92">
        <v>181</v>
      </c>
      <c r="Q1746" s="91"/>
      <c r="R1746" s="92">
        <v>1335</v>
      </c>
      <c r="S1746" s="92">
        <v>643</v>
      </c>
      <c r="T1746" s="91">
        <v>0</v>
      </c>
      <c r="U1746" s="92">
        <v>3813</v>
      </c>
      <c r="V1746" s="92">
        <v>824</v>
      </c>
    </row>
    <row r="1747" spans="1:22">
      <c r="A1747" s="93" t="s">
        <v>1224</v>
      </c>
      <c r="B1747" s="17" t="str">
        <f>VLOOKUP(A1747,'Planning Periods'!$E$2:$N$540,10,FALSE)</f>
        <v>01/31/2023 - 01/31/2031</v>
      </c>
      <c r="C1747" s="92">
        <v>2014</v>
      </c>
      <c r="D1747" s="92" t="str">
        <f t="shared" si="25"/>
        <v>Rohnert Park 2014</v>
      </c>
      <c r="E1747" s="92">
        <v>181</v>
      </c>
      <c r="F1747" s="366">
        <v>0</v>
      </c>
      <c r="G1747" s="92">
        <v>0</v>
      </c>
      <c r="H1747" s="92">
        <v>0</v>
      </c>
      <c r="I1747" s="91"/>
      <c r="J1747" s="92">
        <v>107</v>
      </c>
      <c r="K1747" s="366">
        <v>0</v>
      </c>
      <c r="L1747" s="92">
        <v>0</v>
      </c>
      <c r="M1747" s="92">
        <v>0</v>
      </c>
      <c r="N1747" s="91"/>
      <c r="O1747" s="92">
        <v>127</v>
      </c>
      <c r="P1747" s="92">
        <v>0</v>
      </c>
      <c r="Q1747" s="91"/>
      <c r="R1747" s="92">
        <v>484</v>
      </c>
      <c r="S1747" s="92">
        <v>0</v>
      </c>
      <c r="T1747" s="91">
        <v>0</v>
      </c>
      <c r="U1747" s="92">
        <v>899</v>
      </c>
      <c r="V1747" s="92">
        <v>0</v>
      </c>
    </row>
    <row r="1748" spans="1:22">
      <c r="A1748" s="93" t="s">
        <v>1224</v>
      </c>
      <c r="B1748" s="17" t="str">
        <f>VLOOKUP(A1748,'Planning Periods'!$E$2:$N$540,10,FALSE)</f>
        <v>01/31/2023 - 01/31/2031</v>
      </c>
      <c r="C1748" s="92">
        <v>2015</v>
      </c>
      <c r="D1748" s="92" t="str">
        <f t="shared" si="25"/>
        <v>Rohnert Park 2015</v>
      </c>
      <c r="E1748" s="92">
        <v>181</v>
      </c>
      <c r="F1748" s="366">
        <v>0</v>
      </c>
      <c r="G1748" s="92">
        <v>0</v>
      </c>
      <c r="H1748" s="92">
        <v>0</v>
      </c>
      <c r="I1748" s="91"/>
      <c r="J1748" s="92">
        <v>107</v>
      </c>
      <c r="K1748" s="366">
        <v>0</v>
      </c>
      <c r="L1748" s="92">
        <v>0</v>
      </c>
      <c r="M1748" s="92">
        <v>0</v>
      </c>
      <c r="N1748" s="91"/>
      <c r="O1748" s="92">
        <v>127</v>
      </c>
      <c r="P1748" s="92">
        <v>0</v>
      </c>
      <c r="Q1748" s="91"/>
      <c r="R1748" s="92">
        <v>484</v>
      </c>
      <c r="S1748" s="92">
        <v>244</v>
      </c>
      <c r="T1748" s="91">
        <v>0</v>
      </c>
      <c r="U1748" s="92">
        <v>899</v>
      </c>
      <c r="V1748" s="92">
        <v>244</v>
      </c>
    </row>
    <row r="1749" spans="1:22">
      <c r="A1749" s="93" t="s">
        <v>1224</v>
      </c>
      <c r="B1749" s="17" t="str">
        <f>VLOOKUP(A1749,'Planning Periods'!$E$2:$N$540,10,FALSE)</f>
        <v>01/31/2023 - 01/31/2031</v>
      </c>
      <c r="C1749" s="92">
        <v>2016</v>
      </c>
      <c r="D1749" s="92" t="str">
        <f t="shared" si="25"/>
        <v>Rohnert Park 2016</v>
      </c>
      <c r="E1749" s="92">
        <v>181</v>
      </c>
      <c r="F1749" s="366">
        <v>0</v>
      </c>
      <c r="G1749" s="92">
        <v>0</v>
      </c>
      <c r="H1749" s="92">
        <v>0</v>
      </c>
      <c r="I1749" s="91"/>
      <c r="J1749" s="92">
        <v>107</v>
      </c>
      <c r="K1749" s="366">
        <v>0</v>
      </c>
      <c r="L1749" s="92">
        <v>0</v>
      </c>
      <c r="M1749" s="92">
        <v>0</v>
      </c>
      <c r="N1749" s="91"/>
      <c r="O1749" s="92">
        <v>127</v>
      </c>
      <c r="P1749" s="92">
        <v>1</v>
      </c>
      <c r="Q1749" s="91"/>
      <c r="R1749" s="92">
        <v>484</v>
      </c>
      <c r="S1749" s="92">
        <v>161</v>
      </c>
      <c r="T1749" s="91">
        <v>0</v>
      </c>
      <c r="U1749" s="92">
        <v>899</v>
      </c>
      <c r="V1749" s="92">
        <v>162</v>
      </c>
    </row>
    <row r="1750" spans="1:22">
      <c r="A1750" s="93" t="s">
        <v>1224</v>
      </c>
      <c r="B1750" s="17" t="str">
        <f>VLOOKUP(A1750,'Planning Periods'!$E$2:$N$540,10,FALSE)</f>
        <v>01/31/2023 - 01/31/2031</v>
      </c>
      <c r="C1750" s="92">
        <v>2017</v>
      </c>
      <c r="D1750" s="92" t="str">
        <f t="shared" si="25"/>
        <v>Rohnert Park 2017</v>
      </c>
      <c r="E1750" s="92">
        <v>181</v>
      </c>
      <c r="F1750" s="366">
        <v>0</v>
      </c>
      <c r="G1750" s="92">
        <v>0</v>
      </c>
      <c r="H1750" s="92">
        <v>0</v>
      </c>
      <c r="I1750" s="91"/>
      <c r="J1750" s="92">
        <v>107</v>
      </c>
      <c r="K1750" s="366">
        <v>0</v>
      </c>
      <c r="L1750" s="92">
        <v>0</v>
      </c>
      <c r="M1750" s="92">
        <v>0</v>
      </c>
      <c r="N1750" s="91"/>
      <c r="O1750" s="92">
        <v>127</v>
      </c>
      <c r="P1750" s="92">
        <v>13</v>
      </c>
      <c r="Q1750" s="91"/>
      <c r="R1750" s="92">
        <v>484</v>
      </c>
      <c r="S1750" s="92">
        <v>165</v>
      </c>
      <c r="T1750" s="91">
        <v>0</v>
      </c>
      <c r="U1750" s="92">
        <v>899</v>
      </c>
      <c r="V1750" s="92">
        <v>178</v>
      </c>
    </row>
    <row r="1751" spans="1:22">
      <c r="A1751" t="s">
        <v>1213</v>
      </c>
      <c r="B1751" s="17"/>
      <c r="C1751" s="92">
        <v>2013</v>
      </c>
      <c r="D1751" s="92" t="str">
        <f t="shared" si="25"/>
        <v>Rolling Hills 2013</v>
      </c>
      <c r="E1751" s="92" t="s">
        <v>1308</v>
      </c>
      <c r="F1751" s="366" t="s">
        <v>1308</v>
      </c>
      <c r="G1751" s="92" t="s">
        <v>1308</v>
      </c>
      <c r="H1751" s="92" t="s">
        <v>1308</v>
      </c>
      <c r="I1751" s="91"/>
      <c r="J1751" s="92" t="s">
        <v>1308</v>
      </c>
      <c r="K1751" s="366" t="s">
        <v>1308</v>
      </c>
      <c r="L1751" s="92" t="s">
        <v>1308</v>
      </c>
      <c r="M1751" s="92" t="s">
        <v>1308</v>
      </c>
      <c r="N1751" s="91"/>
      <c r="O1751" s="92" t="s">
        <v>1308</v>
      </c>
      <c r="P1751" s="92" t="s">
        <v>1308</v>
      </c>
      <c r="Q1751" s="91"/>
      <c r="R1751" s="92" t="s">
        <v>1308</v>
      </c>
      <c r="S1751" s="92" t="s">
        <v>1308</v>
      </c>
      <c r="T1751" s="91" t="s">
        <v>1308</v>
      </c>
      <c r="U1751" s="92" t="s">
        <v>1308</v>
      </c>
      <c r="V1751" s="92" t="s">
        <v>1308</v>
      </c>
    </row>
    <row r="1752" spans="1:22">
      <c r="A1752" t="s">
        <v>1213</v>
      </c>
      <c r="B1752" s="17" t="str">
        <f>VLOOKUP(A1752,'Planning Periods'!$E$2:$N$540,10,FALSE)</f>
        <v>10/15/2021 - 10/15/2029</v>
      </c>
      <c r="C1752" s="92">
        <v>2014</v>
      </c>
      <c r="D1752" s="92" t="str">
        <f t="shared" si="25"/>
        <v>Rolling Hills 2014</v>
      </c>
      <c r="E1752" s="366" t="s">
        <v>1308</v>
      </c>
      <c r="F1752" s="366" t="s">
        <v>1308</v>
      </c>
      <c r="G1752" s="366" t="s">
        <v>1308</v>
      </c>
      <c r="H1752" s="366" t="s">
        <v>1308</v>
      </c>
      <c r="I1752" s="366">
        <v>0</v>
      </c>
      <c r="J1752" s="366" t="s">
        <v>1308</v>
      </c>
      <c r="K1752" s="366" t="s">
        <v>1308</v>
      </c>
      <c r="L1752" s="366" t="s">
        <v>1308</v>
      </c>
      <c r="M1752" s="366" t="s">
        <v>1308</v>
      </c>
      <c r="N1752" s="366">
        <v>0</v>
      </c>
      <c r="O1752" s="366" t="s">
        <v>1308</v>
      </c>
      <c r="P1752" s="366" t="s">
        <v>1308</v>
      </c>
      <c r="Q1752" s="366"/>
      <c r="R1752" s="366" t="s">
        <v>1308</v>
      </c>
      <c r="S1752" s="366" t="s">
        <v>1308</v>
      </c>
      <c r="T1752" s="366" t="s">
        <v>1308</v>
      </c>
      <c r="U1752" s="366" t="s">
        <v>1308</v>
      </c>
      <c r="V1752" s="366" t="s">
        <v>1308</v>
      </c>
    </row>
    <row r="1753" spans="1:22">
      <c r="A1753" t="s">
        <v>1213</v>
      </c>
      <c r="B1753" s="17" t="str">
        <f>VLOOKUP(A1753,'Planning Periods'!$E$2:$N$540,10,FALSE)</f>
        <v>10/15/2021 - 10/15/2029</v>
      </c>
      <c r="C1753" s="92">
        <v>2015</v>
      </c>
      <c r="D1753" s="92" t="str">
        <f t="shared" si="25"/>
        <v>Rolling Hills 2015</v>
      </c>
      <c r="E1753" t="s">
        <v>1308</v>
      </c>
      <c r="F1753" t="s">
        <v>1308</v>
      </c>
      <c r="G1753" t="s">
        <v>1308</v>
      </c>
      <c r="H1753" t="s">
        <v>1308</v>
      </c>
      <c r="J1753" t="s">
        <v>1308</v>
      </c>
      <c r="K1753" t="s">
        <v>1308</v>
      </c>
      <c r="L1753" t="s">
        <v>1308</v>
      </c>
      <c r="M1753" t="s">
        <v>1308</v>
      </c>
      <c r="O1753" t="s">
        <v>1308</v>
      </c>
      <c r="P1753" t="s">
        <v>1308</v>
      </c>
      <c r="R1753" t="s">
        <v>1308</v>
      </c>
      <c r="S1753" t="s">
        <v>1308</v>
      </c>
      <c r="T1753" t="s">
        <v>1308</v>
      </c>
      <c r="U1753" t="s">
        <v>1308</v>
      </c>
      <c r="V1753" t="s">
        <v>1308</v>
      </c>
    </row>
    <row r="1754" spans="1:22">
      <c r="A1754" t="s">
        <v>1213</v>
      </c>
      <c r="B1754" s="17" t="str">
        <f>VLOOKUP(A1754,'Planning Periods'!$E$2:$N$540,10,FALSE)</f>
        <v>10/15/2021 - 10/15/2029</v>
      </c>
      <c r="C1754" s="92">
        <v>2016</v>
      </c>
      <c r="D1754" s="92" t="str">
        <f t="shared" si="25"/>
        <v>Rolling Hills 2016</v>
      </c>
      <c r="E1754" t="s">
        <v>1308</v>
      </c>
      <c r="F1754" t="s">
        <v>1308</v>
      </c>
      <c r="G1754" t="s">
        <v>1308</v>
      </c>
      <c r="H1754" t="s">
        <v>1308</v>
      </c>
      <c r="J1754" t="s">
        <v>1308</v>
      </c>
      <c r="K1754" t="s">
        <v>1308</v>
      </c>
      <c r="L1754" t="s">
        <v>1308</v>
      </c>
      <c r="M1754" t="s">
        <v>1308</v>
      </c>
      <c r="O1754" t="s">
        <v>1308</v>
      </c>
      <c r="P1754" t="s">
        <v>1308</v>
      </c>
      <c r="R1754" t="s">
        <v>1308</v>
      </c>
      <c r="S1754" t="s">
        <v>1308</v>
      </c>
      <c r="T1754" t="s">
        <v>1308</v>
      </c>
      <c r="U1754" t="s">
        <v>1308</v>
      </c>
      <c r="V1754" t="s">
        <v>1308</v>
      </c>
    </row>
    <row r="1755" spans="1:22">
      <c r="A1755" t="s">
        <v>1213</v>
      </c>
      <c r="B1755" s="17" t="str">
        <f>VLOOKUP(A1755,'Planning Periods'!$E$2:$N$540,10,FALSE)</f>
        <v>10/15/2021 - 10/15/2029</v>
      </c>
      <c r="C1755" s="92">
        <v>2017</v>
      </c>
      <c r="D1755" s="92" t="str">
        <f t="shared" si="25"/>
        <v>Rolling Hills 2017</v>
      </c>
      <c r="E1755" t="s">
        <v>1308</v>
      </c>
      <c r="F1755" t="s">
        <v>1308</v>
      </c>
      <c r="G1755" t="s">
        <v>1308</v>
      </c>
      <c r="H1755" t="s">
        <v>1308</v>
      </c>
      <c r="J1755" t="s">
        <v>1308</v>
      </c>
      <c r="K1755" t="s">
        <v>1308</v>
      </c>
      <c r="L1755" t="s">
        <v>1308</v>
      </c>
      <c r="M1755" t="s">
        <v>1308</v>
      </c>
      <c r="O1755" t="s">
        <v>1308</v>
      </c>
      <c r="P1755" t="s">
        <v>1308</v>
      </c>
      <c r="R1755" t="s">
        <v>1308</v>
      </c>
      <c r="S1755" t="s">
        <v>1308</v>
      </c>
      <c r="T1755" t="s">
        <v>1308</v>
      </c>
      <c r="U1755" t="s">
        <v>1308</v>
      </c>
      <c r="V1755" t="s">
        <v>1308</v>
      </c>
    </row>
    <row r="1756" spans="1:22">
      <c r="A1756" s="93" t="s">
        <v>841</v>
      </c>
      <c r="B1756" s="17"/>
      <c r="C1756" s="92">
        <v>2013</v>
      </c>
      <c r="D1756" s="92" t="str">
        <f t="shared" si="25"/>
        <v>Rolling Hills Estates 2013</v>
      </c>
      <c r="E1756" t="s">
        <v>1308</v>
      </c>
      <c r="F1756" t="s">
        <v>1308</v>
      </c>
      <c r="G1756" t="s">
        <v>1308</v>
      </c>
      <c r="H1756" t="s">
        <v>1308</v>
      </c>
      <c r="J1756" t="s">
        <v>1308</v>
      </c>
      <c r="K1756" t="s">
        <v>1308</v>
      </c>
      <c r="L1756" t="s">
        <v>1308</v>
      </c>
      <c r="M1756" t="s">
        <v>1308</v>
      </c>
      <c r="O1756" t="s">
        <v>1308</v>
      </c>
      <c r="P1756" t="s">
        <v>1308</v>
      </c>
      <c r="R1756" t="s">
        <v>1308</v>
      </c>
      <c r="S1756" t="s">
        <v>1308</v>
      </c>
      <c r="T1756" t="s">
        <v>1308</v>
      </c>
      <c r="U1756" t="s">
        <v>1308</v>
      </c>
      <c r="V1756" t="s">
        <v>1308</v>
      </c>
    </row>
    <row r="1757" spans="1:22">
      <c r="A1757" s="93" t="s">
        <v>841</v>
      </c>
      <c r="B1757" s="17" t="str">
        <f>VLOOKUP(A1757,'Planning Periods'!$E$2:$N$540,10,FALSE)</f>
        <v>10/15/2021 - 10/15/2029</v>
      </c>
      <c r="C1757" s="92">
        <v>2014</v>
      </c>
      <c r="D1757" s="92" t="str">
        <f t="shared" si="25"/>
        <v>Rolling Hills Estates 2014</v>
      </c>
      <c r="E1757" s="92" t="s">
        <v>1308</v>
      </c>
      <c r="F1757" s="366" t="s">
        <v>1308</v>
      </c>
      <c r="G1757" s="92" t="s">
        <v>1308</v>
      </c>
      <c r="H1757" s="92" t="s">
        <v>1308</v>
      </c>
      <c r="I1757" s="91"/>
      <c r="J1757" s="92" t="s">
        <v>1308</v>
      </c>
      <c r="K1757" s="366" t="s">
        <v>1308</v>
      </c>
      <c r="L1757" s="92" t="s">
        <v>1308</v>
      </c>
      <c r="M1757" s="92" t="s">
        <v>1308</v>
      </c>
      <c r="N1757" s="91"/>
      <c r="O1757" s="92" t="s">
        <v>1308</v>
      </c>
      <c r="P1757" s="92" t="s">
        <v>1308</v>
      </c>
      <c r="Q1757" s="91"/>
      <c r="R1757" s="92" t="s">
        <v>1308</v>
      </c>
      <c r="S1757" s="92" t="s">
        <v>1308</v>
      </c>
      <c r="T1757" s="91" t="s">
        <v>1308</v>
      </c>
      <c r="U1757" s="92" t="s">
        <v>1308</v>
      </c>
      <c r="V1757" s="92" t="s">
        <v>1308</v>
      </c>
    </row>
    <row r="1758" spans="1:22">
      <c r="A1758" s="93" t="s">
        <v>841</v>
      </c>
      <c r="B1758" s="17" t="str">
        <f>VLOOKUP(A1758,'Planning Periods'!$E$2:$N$540,10,FALSE)</f>
        <v>10/15/2021 - 10/15/2029</v>
      </c>
      <c r="C1758" s="92">
        <v>2015</v>
      </c>
      <c r="D1758" s="92" t="str">
        <f t="shared" si="25"/>
        <v>Rolling Hills Estates 2015</v>
      </c>
      <c r="E1758" s="92" t="s">
        <v>1308</v>
      </c>
      <c r="F1758" s="366" t="s">
        <v>1308</v>
      </c>
      <c r="G1758" s="92" t="s">
        <v>1308</v>
      </c>
      <c r="H1758" s="92" t="s">
        <v>1308</v>
      </c>
      <c r="I1758" s="91"/>
      <c r="J1758" s="92" t="s">
        <v>1308</v>
      </c>
      <c r="K1758" s="366" t="s">
        <v>1308</v>
      </c>
      <c r="L1758" s="92" t="s">
        <v>1308</v>
      </c>
      <c r="M1758" s="92" t="s">
        <v>1308</v>
      </c>
      <c r="N1758" s="91"/>
      <c r="O1758" s="92" t="s">
        <v>1308</v>
      </c>
      <c r="P1758" s="92" t="s">
        <v>1308</v>
      </c>
      <c r="Q1758" s="91"/>
      <c r="R1758" s="92" t="s">
        <v>1308</v>
      </c>
      <c r="S1758" s="92" t="s">
        <v>1308</v>
      </c>
      <c r="T1758" s="91" t="s">
        <v>1308</v>
      </c>
      <c r="U1758" s="92" t="s">
        <v>1308</v>
      </c>
      <c r="V1758" s="92" t="s">
        <v>1308</v>
      </c>
    </row>
    <row r="1759" spans="1:22">
      <c r="A1759" s="93" t="s">
        <v>841</v>
      </c>
      <c r="B1759" s="17" t="str">
        <f>VLOOKUP(A1759,'Planning Periods'!$E$2:$N$540,10,FALSE)</f>
        <v>10/15/2021 - 10/15/2029</v>
      </c>
      <c r="C1759" s="92">
        <v>2016</v>
      </c>
      <c r="D1759" s="92" t="str">
        <f t="shared" si="25"/>
        <v>Rolling Hills Estates 2016</v>
      </c>
      <c r="E1759" s="92" t="s">
        <v>1308</v>
      </c>
      <c r="F1759" s="366" t="s">
        <v>1308</v>
      </c>
      <c r="G1759" s="92" t="s">
        <v>1308</v>
      </c>
      <c r="H1759" s="92" t="s">
        <v>1308</v>
      </c>
      <c r="I1759" s="91"/>
      <c r="J1759" s="92" t="s">
        <v>1308</v>
      </c>
      <c r="K1759" s="366" t="s">
        <v>1308</v>
      </c>
      <c r="L1759" s="92" t="s">
        <v>1308</v>
      </c>
      <c r="M1759" s="92" t="s">
        <v>1308</v>
      </c>
      <c r="N1759" s="91"/>
      <c r="O1759" s="92" t="s">
        <v>1308</v>
      </c>
      <c r="P1759" s="92" t="s">
        <v>1308</v>
      </c>
      <c r="Q1759" s="91"/>
      <c r="R1759" s="92" t="s">
        <v>1308</v>
      </c>
      <c r="S1759" s="92" t="s">
        <v>1308</v>
      </c>
      <c r="T1759" s="91" t="s">
        <v>1308</v>
      </c>
      <c r="U1759" s="92" t="s">
        <v>1308</v>
      </c>
      <c r="V1759" s="92" t="s">
        <v>1308</v>
      </c>
    </row>
    <row r="1760" spans="1:22">
      <c r="A1760" s="93" t="s">
        <v>841</v>
      </c>
      <c r="B1760" s="17" t="str">
        <f>VLOOKUP(A1760,'Planning Periods'!$E$2:$N$540,10,FALSE)</f>
        <v>10/15/2021 - 10/15/2029</v>
      </c>
      <c r="C1760" s="92">
        <v>2017</v>
      </c>
      <c r="D1760" s="92" t="str">
        <f t="shared" si="25"/>
        <v>Rolling Hills Estates 2017</v>
      </c>
      <c r="E1760" s="92">
        <v>1</v>
      </c>
      <c r="F1760" s="366">
        <v>0</v>
      </c>
      <c r="G1760" s="92">
        <v>0</v>
      </c>
      <c r="H1760" s="92">
        <v>0</v>
      </c>
      <c r="I1760" s="91"/>
      <c r="J1760" s="92">
        <v>1</v>
      </c>
      <c r="K1760" s="366">
        <v>0</v>
      </c>
      <c r="L1760" s="92">
        <v>0</v>
      </c>
      <c r="M1760" s="92">
        <v>0</v>
      </c>
      <c r="N1760" s="91"/>
      <c r="O1760" s="92">
        <v>1</v>
      </c>
      <c r="P1760" s="92">
        <v>1</v>
      </c>
      <c r="Q1760" s="91"/>
      <c r="R1760" s="92">
        <v>2</v>
      </c>
      <c r="S1760" s="92">
        <v>4</v>
      </c>
      <c r="T1760" s="91">
        <v>0</v>
      </c>
      <c r="U1760" s="92">
        <v>5</v>
      </c>
      <c r="V1760" s="92">
        <v>5</v>
      </c>
    </row>
    <row r="1761" spans="1:22">
      <c r="A1761" s="93" t="s">
        <v>954</v>
      </c>
      <c r="B1761" s="17"/>
      <c r="C1761" s="92">
        <v>2013</v>
      </c>
      <c r="D1761" s="92" t="str">
        <f t="shared" si="25"/>
        <v>Rosemead 2013</v>
      </c>
      <c r="E1761" s="92">
        <v>153</v>
      </c>
      <c r="F1761" s="366">
        <v>0</v>
      </c>
      <c r="G1761" s="92">
        <v>0</v>
      </c>
      <c r="H1761" s="92">
        <v>0</v>
      </c>
      <c r="I1761" s="91"/>
      <c r="J1761" s="92">
        <v>88</v>
      </c>
      <c r="K1761" s="366">
        <v>0</v>
      </c>
      <c r="L1761" s="92">
        <v>0</v>
      </c>
      <c r="M1761" s="92">
        <v>0</v>
      </c>
      <c r="N1761" s="91"/>
      <c r="O1761" s="92">
        <v>99</v>
      </c>
      <c r="P1761" s="92">
        <v>0</v>
      </c>
      <c r="Q1761" s="91"/>
      <c r="R1761" s="92">
        <v>262</v>
      </c>
      <c r="S1761" s="92">
        <v>0</v>
      </c>
      <c r="T1761" s="91">
        <v>0</v>
      </c>
      <c r="U1761" s="92">
        <v>602</v>
      </c>
      <c r="V1761" s="92">
        <v>0</v>
      </c>
    </row>
    <row r="1762" spans="1:22">
      <c r="A1762" s="93" t="s">
        <v>954</v>
      </c>
      <c r="B1762" s="17" t="str">
        <f>VLOOKUP(A1762,'Planning Periods'!$E$2:$N$540,10,FALSE)</f>
        <v>10/15/2021 - 10/15/2029</v>
      </c>
      <c r="C1762" s="92">
        <v>2014</v>
      </c>
      <c r="D1762" s="92" t="str">
        <f t="shared" si="25"/>
        <v>Rosemead 2014</v>
      </c>
      <c r="E1762" s="92">
        <v>153</v>
      </c>
      <c r="F1762" s="366">
        <v>0</v>
      </c>
      <c r="G1762" s="92">
        <v>0</v>
      </c>
      <c r="H1762" s="92">
        <v>0</v>
      </c>
      <c r="I1762" s="91"/>
      <c r="J1762" s="92">
        <v>88</v>
      </c>
      <c r="K1762" s="366">
        <v>0</v>
      </c>
      <c r="L1762" s="92">
        <v>0</v>
      </c>
      <c r="M1762" s="92">
        <v>0</v>
      </c>
      <c r="N1762" s="91"/>
      <c r="O1762" s="92">
        <v>99</v>
      </c>
      <c r="P1762" s="92">
        <v>0</v>
      </c>
      <c r="Q1762" s="91"/>
      <c r="R1762" s="92">
        <v>262</v>
      </c>
      <c r="S1762" s="92">
        <v>0</v>
      </c>
      <c r="T1762" s="91">
        <v>0</v>
      </c>
      <c r="U1762" s="92">
        <v>602</v>
      </c>
      <c r="V1762" s="92">
        <v>0</v>
      </c>
    </row>
    <row r="1763" spans="1:22">
      <c r="A1763" s="93" t="s">
        <v>954</v>
      </c>
      <c r="B1763" s="17" t="str">
        <f>VLOOKUP(A1763,'Planning Periods'!$E$2:$N$540,10,FALSE)</f>
        <v>10/15/2021 - 10/15/2029</v>
      </c>
      <c r="C1763" s="92">
        <v>2015</v>
      </c>
      <c r="D1763" s="92" t="str">
        <f t="shared" si="25"/>
        <v>Rosemead 2015</v>
      </c>
      <c r="E1763" s="92">
        <v>153</v>
      </c>
      <c r="F1763" s="366">
        <v>0</v>
      </c>
      <c r="G1763" s="92">
        <v>0</v>
      </c>
      <c r="H1763" s="92">
        <v>0</v>
      </c>
      <c r="I1763" s="91"/>
      <c r="J1763" s="92">
        <v>88</v>
      </c>
      <c r="K1763" s="366">
        <v>0</v>
      </c>
      <c r="L1763" s="92">
        <v>0</v>
      </c>
      <c r="M1763" s="92">
        <v>0</v>
      </c>
      <c r="N1763" s="91"/>
      <c r="O1763" s="92">
        <v>99</v>
      </c>
      <c r="P1763" s="92">
        <v>0</v>
      </c>
      <c r="Q1763" s="91"/>
      <c r="R1763" s="92">
        <v>262</v>
      </c>
      <c r="S1763" s="92">
        <v>0</v>
      </c>
      <c r="T1763" s="91">
        <v>0</v>
      </c>
      <c r="U1763" s="92">
        <v>602</v>
      </c>
      <c r="V1763" s="92">
        <v>0</v>
      </c>
    </row>
    <row r="1764" spans="1:22">
      <c r="A1764" s="93" t="s">
        <v>954</v>
      </c>
      <c r="B1764" s="17" t="str">
        <f>VLOOKUP(A1764,'Planning Periods'!$E$2:$N$540,10,FALSE)</f>
        <v>10/15/2021 - 10/15/2029</v>
      </c>
      <c r="C1764" s="92">
        <v>2016</v>
      </c>
      <c r="D1764" s="92" t="str">
        <f t="shared" si="25"/>
        <v>Rosemead 2016</v>
      </c>
      <c r="E1764" s="92">
        <v>153</v>
      </c>
      <c r="F1764" s="366">
        <v>0</v>
      </c>
      <c r="G1764" s="92">
        <v>0</v>
      </c>
      <c r="H1764" s="92">
        <v>0</v>
      </c>
      <c r="I1764" s="91"/>
      <c r="J1764" s="92">
        <v>88</v>
      </c>
      <c r="K1764" s="366">
        <v>0</v>
      </c>
      <c r="L1764" s="92">
        <v>0</v>
      </c>
      <c r="M1764" s="92">
        <v>0</v>
      </c>
      <c r="N1764" s="91"/>
      <c r="O1764" s="92">
        <v>99</v>
      </c>
      <c r="P1764" s="92">
        <v>0</v>
      </c>
      <c r="Q1764" s="91"/>
      <c r="R1764" s="92">
        <v>262</v>
      </c>
      <c r="S1764" s="92">
        <v>0</v>
      </c>
      <c r="T1764" s="91">
        <v>0</v>
      </c>
      <c r="U1764" s="92">
        <v>602</v>
      </c>
      <c r="V1764" s="92">
        <v>0</v>
      </c>
    </row>
    <row r="1765" spans="1:22">
      <c r="A1765" s="93" t="s">
        <v>954</v>
      </c>
      <c r="B1765" s="17" t="str">
        <f>VLOOKUP(A1765,'Planning Periods'!$E$2:$N$540,10,FALSE)</f>
        <v>10/15/2021 - 10/15/2029</v>
      </c>
      <c r="C1765" s="92">
        <v>2017</v>
      </c>
      <c r="D1765" s="92" t="str">
        <f t="shared" si="25"/>
        <v>Rosemead 2017</v>
      </c>
      <c r="E1765" s="92">
        <v>153</v>
      </c>
      <c r="F1765" s="366">
        <v>0</v>
      </c>
      <c r="G1765" s="92">
        <v>0</v>
      </c>
      <c r="H1765" s="92">
        <v>0</v>
      </c>
      <c r="I1765" s="91"/>
      <c r="J1765" s="92">
        <v>88</v>
      </c>
      <c r="K1765" s="366">
        <v>0</v>
      </c>
      <c r="L1765" s="92">
        <v>0</v>
      </c>
      <c r="M1765" s="92">
        <v>0</v>
      </c>
      <c r="N1765" s="91"/>
      <c r="O1765" s="92">
        <v>99</v>
      </c>
      <c r="P1765" s="92">
        <v>0</v>
      </c>
      <c r="Q1765" s="91"/>
      <c r="R1765" s="92">
        <v>262</v>
      </c>
      <c r="S1765" s="92">
        <v>0</v>
      </c>
      <c r="T1765" s="91">
        <v>0</v>
      </c>
      <c r="U1765" s="92">
        <v>602</v>
      </c>
      <c r="V1765" s="92">
        <v>0</v>
      </c>
    </row>
    <row r="1766" spans="1:22">
      <c r="A1766" s="93" t="s">
        <v>888</v>
      </c>
      <c r="B1766" s="17" t="str">
        <f>VLOOKUP(A1766,'Planning Periods'!$E$2:$N$540,10,FALSE)</f>
        <v>05/15/2021 - 05/15/2029</v>
      </c>
      <c r="C1766" s="92">
        <v>2013</v>
      </c>
      <c r="D1766" s="92" t="str">
        <f t="shared" si="25"/>
        <v>Roseville 2013</v>
      </c>
      <c r="E1766" s="92">
        <v>2268</v>
      </c>
      <c r="F1766" s="366">
        <v>0</v>
      </c>
      <c r="G1766" s="92">
        <v>0</v>
      </c>
      <c r="H1766" s="92">
        <v>0</v>
      </c>
      <c r="I1766" s="91"/>
      <c r="J1766" s="92">
        <v>1590</v>
      </c>
      <c r="K1766" s="366">
        <v>0</v>
      </c>
      <c r="L1766" s="92">
        <v>0</v>
      </c>
      <c r="M1766" s="92">
        <v>0</v>
      </c>
      <c r="N1766" s="91"/>
      <c r="O1766" s="92">
        <v>1577</v>
      </c>
      <c r="P1766" s="92">
        <v>142</v>
      </c>
      <c r="Q1766" s="91"/>
      <c r="R1766" s="92">
        <v>3043</v>
      </c>
      <c r="S1766" s="92">
        <v>384</v>
      </c>
      <c r="T1766" s="91">
        <v>0</v>
      </c>
      <c r="U1766" s="92">
        <v>8478</v>
      </c>
      <c r="V1766" s="92">
        <v>526</v>
      </c>
    </row>
    <row r="1767" spans="1:22">
      <c r="A1767" s="93" t="s">
        <v>888</v>
      </c>
      <c r="B1767" s="17" t="str">
        <f>VLOOKUP(A1767,'Planning Periods'!$E$2:$N$540,10,FALSE)</f>
        <v>05/15/2021 - 05/15/2029</v>
      </c>
      <c r="C1767" s="92">
        <v>2014</v>
      </c>
      <c r="D1767" s="92" t="str">
        <f t="shared" si="25"/>
        <v>Roseville 2014</v>
      </c>
      <c r="E1767" s="92">
        <v>2268</v>
      </c>
      <c r="F1767" s="366">
        <v>9</v>
      </c>
      <c r="G1767" s="92">
        <v>9</v>
      </c>
      <c r="H1767" s="92">
        <v>0</v>
      </c>
      <c r="I1767" s="91"/>
      <c r="J1767" s="92">
        <v>1590</v>
      </c>
      <c r="K1767" s="366">
        <v>14</v>
      </c>
      <c r="L1767" s="92">
        <v>14</v>
      </c>
      <c r="M1767" s="92">
        <v>0</v>
      </c>
      <c r="N1767" s="91"/>
      <c r="O1767" s="92">
        <v>1577</v>
      </c>
      <c r="P1767" s="92">
        <v>438</v>
      </c>
      <c r="Q1767" s="91"/>
      <c r="R1767" s="92">
        <v>3043</v>
      </c>
      <c r="S1767" s="92">
        <v>333</v>
      </c>
      <c r="T1767" s="91">
        <v>0</v>
      </c>
      <c r="U1767" s="92">
        <v>8478</v>
      </c>
      <c r="V1767" s="92">
        <v>794</v>
      </c>
    </row>
    <row r="1768" spans="1:22">
      <c r="A1768" s="93" t="s">
        <v>888</v>
      </c>
      <c r="B1768" s="17" t="str">
        <f>VLOOKUP(A1768,'Planning Periods'!$E$2:$N$540,10,FALSE)</f>
        <v>05/15/2021 - 05/15/2029</v>
      </c>
      <c r="C1768" s="92">
        <v>2015</v>
      </c>
      <c r="D1768" s="92" t="str">
        <f t="shared" si="25"/>
        <v>Roseville 2015</v>
      </c>
      <c r="E1768" s="92">
        <v>2268</v>
      </c>
      <c r="F1768" s="366">
        <v>0</v>
      </c>
      <c r="G1768" s="92">
        <v>0</v>
      </c>
      <c r="H1768" s="92">
        <v>0</v>
      </c>
      <c r="I1768" s="91"/>
      <c r="J1768" s="92">
        <v>1590</v>
      </c>
      <c r="K1768" s="366">
        <v>0</v>
      </c>
      <c r="L1768" s="92">
        <v>0</v>
      </c>
      <c r="M1768" s="92">
        <v>0</v>
      </c>
      <c r="N1768" s="91"/>
      <c r="O1768" s="92">
        <v>1577</v>
      </c>
      <c r="P1768" s="92">
        <v>378</v>
      </c>
      <c r="Q1768" s="91"/>
      <c r="R1768" s="92">
        <v>3043</v>
      </c>
      <c r="S1768" s="92">
        <v>544</v>
      </c>
      <c r="T1768" s="91">
        <v>0</v>
      </c>
      <c r="U1768" s="92">
        <v>8478</v>
      </c>
      <c r="V1768" s="92">
        <v>922</v>
      </c>
    </row>
    <row r="1769" spans="1:22">
      <c r="A1769" s="93" t="s">
        <v>888</v>
      </c>
      <c r="B1769" s="17" t="str">
        <f>VLOOKUP(A1769,'Planning Periods'!$E$2:$N$540,10,FALSE)</f>
        <v>05/15/2021 - 05/15/2029</v>
      </c>
      <c r="C1769" s="92">
        <v>2016</v>
      </c>
      <c r="D1769" s="92" t="str">
        <f t="shared" si="25"/>
        <v>Roseville 2016</v>
      </c>
      <c r="E1769" s="92">
        <v>2268</v>
      </c>
      <c r="F1769" s="366">
        <v>42</v>
      </c>
      <c r="G1769" s="92">
        <v>42</v>
      </c>
      <c r="H1769" s="92">
        <v>0</v>
      </c>
      <c r="I1769" s="91"/>
      <c r="J1769" s="92">
        <v>1590</v>
      </c>
      <c r="K1769" s="366">
        <v>15</v>
      </c>
      <c r="L1769" s="92">
        <v>15</v>
      </c>
      <c r="M1769" s="92">
        <v>0</v>
      </c>
      <c r="N1769" s="91"/>
      <c r="O1769" s="92">
        <v>1577</v>
      </c>
      <c r="P1769" s="92">
        <v>216</v>
      </c>
      <c r="Q1769" s="91"/>
      <c r="R1769" s="92">
        <v>3043</v>
      </c>
      <c r="S1769" s="92">
        <v>584</v>
      </c>
      <c r="T1769" s="91">
        <v>0</v>
      </c>
      <c r="U1769" s="92">
        <v>8478</v>
      </c>
      <c r="V1769" s="92">
        <v>857</v>
      </c>
    </row>
    <row r="1770" spans="1:22">
      <c r="A1770" s="93" t="s">
        <v>888</v>
      </c>
      <c r="B1770" s="17" t="str">
        <f>VLOOKUP(A1770,'Planning Periods'!$E$2:$N$540,10,FALSE)</f>
        <v>05/15/2021 - 05/15/2029</v>
      </c>
      <c r="C1770" s="92">
        <v>2017</v>
      </c>
      <c r="D1770" s="92" t="str">
        <f t="shared" ref="D1770:D1831" si="26">CONCATENATE(A1770," ",C1770)</f>
        <v>Roseville 2017</v>
      </c>
      <c r="E1770" s="92">
        <v>2268</v>
      </c>
      <c r="F1770" s="366">
        <v>43</v>
      </c>
      <c r="G1770" s="92">
        <v>43</v>
      </c>
      <c r="H1770" s="92">
        <v>0</v>
      </c>
      <c r="I1770" s="91"/>
      <c r="J1770" s="92">
        <v>1590</v>
      </c>
      <c r="K1770" s="366">
        <v>0</v>
      </c>
      <c r="L1770" s="92">
        <v>0</v>
      </c>
      <c r="M1770" s="92">
        <v>0</v>
      </c>
      <c r="N1770" s="91"/>
      <c r="O1770" s="92">
        <v>1577</v>
      </c>
      <c r="P1770" s="92">
        <v>1000</v>
      </c>
      <c r="Q1770" s="91"/>
      <c r="R1770" s="92">
        <v>3043</v>
      </c>
      <c r="S1770" s="92">
        <v>644</v>
      </c>
      <c r="T1770" s="91">
        <v>0</v>
      </c>
      <c r="U1770" s="92">
        <v>8478</v>
      </c>
      <c r="V1770" s="92">
        <v>1687</v>
      </c>
    </row>
    <row r="1771" spans="1:22">
      <c r="A1771" s="93" t="s">
        <v>1225</v>
      </c>
      <c r="B1771" s="17" t="str">
        <f>VLOOKUP(A1771,'Planning Periods'!$E$2:$N$540,10,FALSE)</f>
        <v>01/31/2023 - 01/31/2031</v>
      </c>
      <c r="C1771" s="92">
        <v>2014</v>
      </c>
      <c r="D1771" s="92" t="str">
        <f t="shared" si="26"/>
        <v>Ross 2014</v>
      </c>
      <c r="E1771" s="92" t="s">
        <v>1308</v>
      </c>
      <c r="F1771" s="366" t="s">
        <v>1308</v>
      </c>
      <c r="G1771" s="92" t="s">
        <v>1308</v>
      </c>
      <c r="H1771" s="92" t="s">
        <v>1308</v>
      </c>
      <c r="I1771" s="91"/>
      <c r="J1771" s="92" t="s">
        <v>1308</v>
      </c>
      <c r="K1771" s="366" t="s">
        <v>1308</v>
      </c>
      <c r="L1771" s="92" t="s">
        <v>1308</v>
      </c>
      <c r="M1771" s="92" t="s">
        <v>1308</v>
      </c>
      <c r="N1771" s="91"/>
      <c r="O1771" s="92" t="s">
        <v>1308</v>
      </c>
      <c r="P1771" s="92" t="s">
        <v>1308</v>
      </c>
      <c r="Q1771" s="91"/>
      <c r="R1771" s="92" t="s">
        <v>1308</v>
      </c>
      <c r="S1771" s="92" t="s">
        <v>1308</v>
      </c>
      <c r="T1771" s="91" t="s">
        <v>1308</v>
      </c>
      <c r="U1771" s="92" t="s">
        <v>1308</v>
      </c>
      <c r="V1771" s="92" t="s">
        <v>1308</v>
      </c>
    </row>
    <row r="1772" spans="1:22">
      <c r="A1772" s="93" t="s">
        <v>1225</v>
      </c>
      <c r="B1772" s="17" t="str">
        <f>VLOOKUP(A1772,'Planning Periods'!$E$2:$N$540,10,FALSE)</f>
        <v>01/31/2023 - 01/31/2031</v>
      </c>
      <c r="C1772" s="92">
        <v>2015</v>
      </c>
      <c r="D1772" s="92" t="str">
        <f t="shared" si="26"/>
        <v>Ross 2015</v>
      </c>
      <c r="E1772" s="92">
        <v>6</v>
      </c>
      <c r="F1772" s="366">
        <v>1</v>
      </c>
      <c r="G1772" s="92">
        <v>1</v>
      </c>
      <c r="H1772" s="92">
        <v>0</v>
      </c>
      <c r="I1772" s="91"/>
      <c r="J1772" s="92">
        <v>4</v>
      </c>
      <c r="K1772" s="366">
        <v>0</v>
      </c>
      <c r="L1772" s="92">
        <v>0</v>
      </c>
      <c r="M1772" s="92">
        <v>0</v>
      </c>
      <c r="N1772" s="91"/>
      <c r="O1772" s="92">
        <v>4</v>
      </c>
      <c r="P1772" s="92">
        <v>1</v>
      </c>
      <c r="Q1772" s="91"/>
      <c r="R1772" s="92">
        <v>4</v>
      </c>
      <c r="S1772" s="92">
        <v>0</v>
      </c>
      <c r="T1772" s="91">
        <v>0</v>
      </c>
      <c r="U1772" s="92">
        <v>18</v>
      </c>
      <c r="V1772" s="92">
        <v>2</v>
      </c>
    </row>
    <row r="1773" spans="1:22">
      <c r="A1773" s="93" t="s">
        <v>1225</v>
      </c>
      <c r="B1773" s="17" t="str">
        <f>VLOOKUP(A1773,'Planning Periods'!$E$2:$N$540,10,FALSE)</f>
        <v>01/31/2023 - 01/31/2031</v>
      </c>
      <c r="C1773" s="92">
        <v>2016</v>
      </c>
      <c r="D1773" s="92" t="str">
        <f t="shared" si="26"/>
        <v>Ross 2016</v>
      </c>
      <c r="E1773" s="92">
        <v>6</v>
      </c>
      <c r="F1773" s="366">
        <v>1</v>
      </c>
      <c r="G1773" s="92">
        <v>1</v>
      </c>
      <c r="H1773" s="92">
        <v>0</v>
      </c>
      <c r="I1773" s="91"/>
      <c r="J1773" s="92">
        <v>4</v>
      </c>
      <c r="K1773" s="366">
        <v>0</v>
      </c>
      <c r="L1773" s="92">
        <v>0</v>
      </c>
      <c r="M1773" s="92">
        <v>0</v>
      </c>
      <c r="N1773" s="91"/>
      <c r="O1773" s="92">
        <v>4</v>
      </c>
      <c r="P1773" s="92">
        <v>0</v>
      </c>
      <c r="Q1773" s="91"/>
      <c r="R1773" s="92">
        <v>4</v>
      </c>
      <c r="S1773" s="92">
        <v>1</v>
      </c>
      <c r="T1773" s="91">
        <v>0</v>
      </c>
      <c r="U1773" s="92">
        <v>18</v>
      </c>
      <c r="V1773" s="92">
        <v>2</v>
      </c>
    </row>
    <row r="1774" spans="1:22">
      <c r="A1774" s="93" t="s">
        <v>1225</v>
      </c>
      <c r="B1774" s="17" t="str">
        <f>VLOOKUP(A1774,'Planning Periods'!$E$2:$N$540,10,FALSE)</f>
        <v>01/31/2023 - 01/31/2031</v>
      </c>
      <c r="C1774" s="92">
        <v>2017</v>
      </c>
      <c r="D1774" s="92" t="str">
        <f t="shared" si="26"/>
        <v>Ross 2017</v>
      </c>
      <c r="E1774" s="92">
        <v>6</v>
      </c>
      <c r="F1774" s="366">
        <v>0</v>
      </c>
      <c r="G1774" s="92">
        <v>0</v>
      </c>
      <c r="H1774" s="92">
        <v>0</v>
      </c>
      <c r="I1774" s="91"/>
      <c r="J1774" s="92">
        <v>4</v>
      </c>
      <c r="K1774" s="366">
        <v>0</v>
      </c>
      <c r="L1774" s="92">
        <v>0</v>
      </c>
      <c r="M1774" s="92">
        <v>0</v>
      </c>
      <c r="N1774" s="91"/>
      <c r="O1774" s="92">
        <v>4</v>
      </c>
      <c r="P1774" s="92">
        <v>1</v>
      </c>
      <c r="Q1774" s="91"/>
      <c r="R1774" s="92">
        <v>4</v>
      </c>
      <c r="S1774" s="92">
        <v>0</v>
      </c>
      <c r="T1774" s="91">
        <v>0</v>
      </c>
      <c r="U1774" s="92">
        <v>18</v>
      </c>
      <c r="V1774" s="92">
        <v>1</v>
      </c>
    </row>
    <row r="1775" spans="1:22">
      <c r="A1775" s="93" t="s">
        <v>778</v>
      </c>
      <c r="B1775" s="17" t="str">
        <f>VLOOKUP(A1775,'Planning Periods'!$E$2:$N$540,10,FALSE)</f>
        <v>05/15/2021 - 05/15/2029</v>
      </c>
      <c r="C1775" s="92">
        <v>2013</v>
      </c>
      <c r="D1775" s="92" t="str">
        <f t="shared" si="26"/>
        <v>Sacramento 2013</v>
      </c>
      <c r="E1775" s="92">
        <v>4944</v>
      </c>
      <c r="F1775" s="366">
        <v>95</v>
      </c>
      <c r="G1775" s="92">
        <v>62</v>
      </c>
      <c r="H1775" s="92">
        <v>33</v>
      </c>
      <c r="I1775" s="91"/>
      <c r="J1775" s="92">
        <v>3467</v>
      </c>
      <c r="K1775" s="366">
        <v>137</v>
      </c>
      <c r="L1775" s="92">
        <v>24</v>
      </c>
      <c r="M1775" s="92">
        <v>113</v>
      </c>
      <c r="N1775" s="91"/>
      <c r="O1775" s="92">
        <v>4482</v>
      </c>
      <c r="P1775" s="92">
        <v>34</v>
      </c>
      <c r="Q1775" s="91"/>
      <c r="R1775" s="92">
        <v>11208</v>
      </c>
      <c r="S1775" s="92">
        <v>153</v>
      </c>
      <c r="T1775" s="91">
        <v>113</v>
      </c>
      <c r="U1775" s="92">
        <v>24101</v>
      </c>
      <c r="V1775" s="92">
        <v>419</v>
      </c>
    </row>
    <row r="1776" spans="1:22">
      <c r="A1776" s="93" t="s">
        <v>778</v>
      </c>
      <c r="B1776" s="17" t="str">
        <f>VLOOKUP(A1776,'Planning Periods'!$E$2:$N$540,10,FALSE)</f>
        <v>05/15/2021 - 05/15/2029</v>
      </c>
      <c r="C1776" s="92">
        <v>2014</v>
      </c>
      <c r="D1776" s="92" t="str">
        <f t="shared" si="26"/>
        <v>Sacramento 2014</v>
      </c>
      <c r="E1776" s="92">
        <v>4944</v>
      </c>
      <c r="F1776" s="366">
        <v>102</v>
      </c>
      <c r="G1776" s="92">
        <v>78</v>
      </c>
      <c r="H1776" s="92">
        <v>24</v>
      </c>
      <c r="I1776" s="91"/>
      <c r="J1776" s="92">
        <v>3467</v>
      </c>
      <c r="K1776" s="366">
        <v>123</v>
      </c>
      <c r="L1776" s="92">
        <v>95</v>
      </c>
      <c r="M1776" s="92">
        <v>28</v>
      </c>
      <c r="N1776" s="91"/>
      <c r="O1776" s="92">
        <v>4482</v>
      </c>
      <c r="P1776" s="92">
        <v>21</v>
      </c>
      <c r="Q1776" s="91"/>
      <c r="R1776" s="92">
        <v>11208</v>
      </c>
      <c r="S1776" s="92">
        <v>95</v>
      </c>
      <c r="T1776" s="91">
        <v>28</v>
      </c>
      <c r="U1776" s="92">
        <v>24101</v>
      </c>
      <c r="V1776" s="92">
        <v>341</v>
      </c>
    </row>
    <row r="1777" spans="1:22">
      <c r="A1777" s="93" t="s">
        <v>778</v>
      </c>
      <c r="B1777" s="17" t="str">
        <f>VLOOKUP(A1777,'Planning Periods'!$E$2:$N$540,10,FALSE)</f>
        <v>05/15/2021 - 05/15/2029</v>
      </c>
      <c r="C1777" s="92">
        <v>2015</v>
      </c>
      <c r="D1777" s="92" t="str">
        <f t="shared" si="26"/>
        <v>Sacramento 2015</v>
      </c>
      <c r="E1777" s="92">
        <v>4944</v>
      </c>
      <c r="F1777" s="366">
        <v>0</v>
      </c>
      <c r="G1777" s="92">
        <v>0</v>
      </c>
      <c r="H1777" s="92">
        <v>0</v>
      </c>
      <c r="I1777" s="91"/>
      <c r="J1777" s="92">
        <v>3467</v>
      </c>
      <c r="K1777" s="366">
        <v>68</v>
      </c>
      <c r="L1777" s="92">
        <v>0</v>
      </c>
      <c r="M1777" s="92">
        <v>68</v>
      </c>
      <c r="N1777" s="91"/>
      <c r="O1777" s="92">
        <v>4482</v>
      </c>
      <c r="P1777" s="92">
        <v>851</v>
      </c>
      <c r="Q1777" s="91"/>
      <c r="R1777" s="92">
        <v>11208</v>
      </c>
      <c r="S1777" s="92">
        <v>104</v>
      </c>
      <c r="T1777" s="91">
        <v>68</v>
      </c>
      <c r="U1777" s="92">
        <v>24101</v>
      </c>
      <c r="V1777" s="92">
        <v>1023</v>
      </c>
    </row>
    <row r="1778" spans="1:22">
      <c r="A1778" s="93" t="s">
        <v>778</v>
      </c>
      <c r="B1778" s="17" t="str">
        <f>VLOOKUP(A1778,'Planning Periods'!$E$2:$N$540,10,FALSE)</f>
        <v>05/15/2021 - 05/15/2029</v>
      </c>
      <c r="C1778" s="92">
        <v>2016</v>
      </c>
      <c r="D1778" s="92" t="str">
        <f t="shared" si="26"/>
        <v>Sacramento 2016</v>
      </c>
      <c r="E1778" s="92">
        <v>4944</v>
      </c>
      <c r="F1778" s="366">
        <v>0</v>
      </c>
      <c r="G1778" s="92">
        <v>0</v>
      </c>
      <c r="H1778" s="92">
        <v>0</v>
      </c>
      <c r="I1778" s="91"/>
      <c r="J1778" s="92">
        <v>3467</v>
      </c>
      <c r="K1778" s="366">
        <v>27</v>
      </c>
      <c r="L1778" s="92">
        <v>27</v>
      </c>
      <c r="M1778" s="92">
        <v>0</v>
      </c>
      <c r="N1778" s="91"/>
      <c r="O1778" s="92">
        <v>4482</v>
      </c>
      <c r="P1778" s="92">
        <v>820</v>
      </c>
      <c r="Q1778" s="91"/>
      <c r="R1778" s="92">
        <v>11208</v>
      </c>
      <c r="S1778" s="92">
        <v>730</v>
      </c>
      <c r="T1778" s="91">
        <v>0</v>
      </c>
      <c r="U1778" s="92">
        <v>24101</v>
      </c>
      <c r="V1778" s="92">
        <v>1577</v>
      </c>
    </row>
    <row r="1779" spans="1:22">
      <c r="A1779" s="93" t="s">
        <v>778</v>
      </c>
      <c r="B1779" s="17" t="str">
        <f>VLOOKUP(A1779,'Planning Periods'!$E$2:$N$540,10,FALSE)</f>
        <v>05/15/2021 - 05/15/2029</v>
      </c>
      <c r="C1779" s="92">
        <v>2017</v>
      </c>
      <c r="D1779" s="92" t="str">
        <f t="shared" si="26"/>
        <v>Sacramento 2017</v>
      </c>
      <c r="E1779" s="92">
        <v>4944</v>
      </c>
      <c r="F1779" s="366">
        <v>0</v>
      </c>
      <c r="G1779" s="92">
        <v>0</v>
      </c>
      <c r="H1779" s="92">
        <v>0</v>
      </c>
      <c r="I1779" s="91"/>
      <c r="J1779" s="92">
        <v>3467</v>
      </c>
      <c r="K1779" s="366">
        <v>3</v>
      </c>
      <c r="L1779" s="92">
        <v>0</v>
      </c>
      <c r="M1779" s="92">
        <v>3</v>
      </c>
      <c r="N1779" s="91"/>
      <c r="O1779" s="92">
        <v>4482</v>
      </c>
      <c r="P1779" s="92">
        <v>1757</v>
      </c>
      <c r="Q1779" s="91"/>
      <c r="R1779" s="92">
        <v>11208</v>
      </c>
      <c r="S1779" s="92">
        <v>1121</v>
      </c>
      <c r="T1779" s="91">
        <v>3</v>
      </c>
      <c r="U1779" s="92">
        <v>24101</v>
      </c>
      <c r="V1779" s="92">
        <v>2881</v>
      </c>
    </row>
    <row r="1780" spans="1:22">
      <c r="A1780" s="93" t="s">
        <v>1037</v>
      </c>
      <c r="B1780" s="17" t="str">
        <f>VLOOKUP(A1780,'Planning Periods'!$E$2:$N$540,10,FALSE)</f>
        <v>05/15/2021 - 05/15/2029</v>
      </c>
      <c r="C1780" s="92">
        <v>2013</v>
      </c>
      <c r="D1780" s="92" t="str">
        <f t="shared" si="26"/>
        <v>Sacramento County - Unincorporated 2013</v>
      </c>
      <c r="E1780" s="92">
        <v>3149</v>
      </c>
      <c r="F1780" s="366">
        <v>0</v>
      </c>
      <c r="G1780" s="92">
        <v>0</v>
      </c>
      <c r="H1780" s="92">
        <v>0</v>
      </c>
      <c r="I1780" s="91"/>
      <c r="J1780" s="92">
        <v>2208</v>
      </c>
      <c r="K1780" s="366">
        <v>0</v>
      </c>
      <c r="L1780" s="92">
        <v>0</v>
      </c>
      <c r="M1780" s="92">
        <v>0</v>
      </c>
      <c r="N1780" s="91"/>
      <c r="O1780" s="92">
        <v>2574</v>
      </c>
      <c r="P1780" s="92">
        <v>137</v>
      </c>
      <c r="Q1780" s="91"/>
      <c r="R1780" s="92">
        <v>5913</v>
      </c>
      <c r="S1780" s="92">
        <v>268</v>
      </c>
      <c r="T1780" s="91">
        <v>0</v>
      </c>
      <c r="U1780" s="92">
        <v>13844</v>
      </c>
      <c r="V1780" s="92">
        <v>405</v>
      </c>
    </row>
    <row r="1781" spans="1:22">
      <c r="A1781" s="93" t="s">
        <v>1037</v>
      </c>
      <c r="B1781" s="17" t="str">
        <f>VLOOKUP(A1781,'Planning Periods'!$E$2:$N$540,10,FALSE)</f>
        <v>05/15/2021 - 05/15/2029</v>
      </c>
      <c r="C1781" s="92">
        <v>2014</v>
      </c>
      <c r="D1781" s="92" t="str">
        <f t="shared" si="26"/>
        <v>Sacramento County - Unincorporated 2014</v>
      </c>
      <c r="E1781" s="92">
        <v>3149</v>
      </c>
      <c r="F1781" s="366">
        <v>0</v>
      </c>
      <c r="G1781" s="92">
        <v>0</v>
      </c>
      <c r="H1781" s="92">
        <v>0</v>
      </c>
      <c r="I1781" s="91"/>
      <c r="J1781" s="92">
        <v>2208</v>
      </c>
      <c r="K1781" s="366">
        <v>0</v>
      </c>
      <c r="L1781" s="92">
        <v>0</v>
      </c>
      <c r="M1781" s="92">
        <v>0</v>
      </c>
      <c r="N1781" s="91"/>
      <c r="O1781" s="92">
        <v>2574</v>
      </c>
      <c r="P1781" s="92">
        <v>97</v>
      </c>
      <c r="Q1781" s="91"/>
      <c r="R1781" s="92">
        <v>5913</v>
      </c>
      <c r="S1781" s="92">
        <v>228</v>
      </c>
      <c r="T1781" s="91">
        <v>0</v>
      </c>
      <c r="U1781" s="92">
        <v>13844</v>
      </c>
      <c r="V1781" s="92">
        <v>325</v>
      </c>
    </row>
    <row r="1782" spans="1:22">
      <c r="A1782" s="93" t="s">
        <v>1037</v>
      </c>
      <c r="B1782" s="17" t="str">
        <f>VLOOKUP(A1782,'Planning Periods'!$E$2:$N$540,10,FALSE)</f>
        <v>05/15/2021 - 05/15/2029</v>
      </c>
      <c r="C1782" s="92">
        <v>2015</v>
      </c>
      <c r="D1782" s="92" t="str">
        <f t="shared" si="26"/>
        <v>Sacramento County - Unincorporated 2015</v>
      </c>
      <c r="E1782" s="92">
        <v>3149</v>
      </c>
      <c r="F1782" s="366">
        <v>30</v>
      </c>
      <c r="G1782" s="92">
        <v>30</v>
      </c>
      <c r="H1782" s="92">
        <v>0</v>
      </c>
      <c r="I1782" s="91"/>
      <c r="J1782" s="92">
        <v>2208</v>
      </c>
      <c r="K1782" s="366">
        <v>117</v>
      </c>
      <c r="L1782" s="92">
        <v>117</v>
      </c>
      <c r="M1782" s="92">
        <v>0</v>
      </c>
      <c r="N1782" s="91"/>
      <c r="O1782" s="92">
        <v>2574</v>
      </c>
      <c r="P1782" s="92">
        <v>135</v>
      </c>
      <c r="Q1782" s="91"/>
      <c r="R1782" s="92">
        <v>5913</v>
      </c>
      <c r="S1782" s="92">
        <v>264</v>
      </c>
      <c r="T1782" s="91">
        <v>0</v>
      </c>
      <c r="U1782" s="92">
        <v>13844</v>
      </c>
      <c r="V1782" s="92">
        <v>546</v>
      </c>
    </row>
    <row r="1783" spans="1:22">
      <c r="A1783" s="93" t="s">
        <v>1037</v>
      </c>
      <c r="B1783" s="17" t="str">
        <f>VLOOKUP(A1783,'Planning Periods'!$E$2:$N$540,10,FALSE)</f>
        <v>05/15/2021 - 05/15/2029</v>
      </c>
      <c r="C1783" s="92">
        <v>2016</v>
      </c>
      <c r="D1783" s="92" t="str">
        <f t="shared" si="26"/>
        <v>Sacramento County - Unincorporated 2016</v>
      </c>
      <c r="E1783" s="92">
        <v>3149</v>
      </c>
      <c r="F1783" s="366">
        <v>46</v>
      </c>
      <c r="G1783" s="92">
        <v>46</v>
      </c>
      <c r="H1783" s="92">
        <v>0</v>
      </c>
      <c r="I1783" s="91"/>
      <c r="J1783" s="92">
        <v>2208</v>
      </c>
      <c r="K1783" s="366">
        <v>0</v>
      </c>
      <c r="L1783" s="92">
        <v>0</v>
      </c>
      <c r="M1783" s="92">
        <v>0</v>
      </c>
      <c r="N1783" s="91"/>
      <c r="O1783" s="92">
        <v>2574</v>
      </c>
      <c r="P1783" s="92">
        <v>274</v>
      </c>
      <c r="Q1783" s="91"/>
      <c r="R1783" s="92">
        <v>5913</v>
      </c>
      <c r="S1783" s="92">
        <v>353</v>
      </c>
      <c r="T1783" s="91">
        <v>0</v>
      </c>
      <c r="U1783" s="92">
        <v>13844</v>
      </c>
      <c r="V1783" s="92">
        <v>673</v>
      </c>
    </row>
    <row r="1784" spans="1:22">
      <c r="A1784" s="93" t="s">
        <v>1037</v>
      </c>
      <c r="B1784" s="17" t="str">
        <f>VLOOKUP(A1784,'Planning Periods'!$E$2:$N$540,10,FALSE)</f>
        <v>05/15/2021 - 05/15/2029</v>
      </c>
      <c r="C1784" s="92">
        <v>2017</v>
      </c>
      <c r="D1784" s="92" t="str">
        <f t="shared" si="26"/>
        <v>Sacramento County - Unincorporated 2017</v>
      </c>
      <c r="E1784" s="92">
        <v>3149</v>
      </c>
      <c r="F1784" s="366">
        <v>0</v>
      </c>
      <c r="G1784" s="92">
        <v>0</v>
      </c>
      <c r="H1784" s="92">
        <v>0</v>
      </c>
      <c r="I1784" s="91"/>
      <c r="J1784" s="92">
        <v>2208</v>
      </c>
      <c r="K1784" s="366">
        <v>0</v>
      </c>
      <c r="L1784" s="92">
        <v>0</v>
      </c>
      <c r="M1784" s="92">
        <v>0</v>
      </c>
      <c r="N1784" s="91"/>
      <c r="O1784" s="92">
        <v>2574</v>
      </c>
      <c r="P1784" s="92">
        <v>247</v>
      </c>
      <c r="Q1784" s="91"/>
      <c r="R1784" s="92">
        <v>5913</v>
      </c>
      <c r="S1784" s="92">
        <v>414</v>
      </c>
      <c r="T1784" s="91">
        <v>0</v>
      </c>
      <c r="U1784" s="92">
        <v>13844</v>
      </c>
      <c r="V1784" s="92">
        <v>661</v>
      </c>
    </row>
    <row r="1785" spans="1:22">
      <c r="A1785" s="93" t="s">
        <v>968</v>
      </c>
      <c r="B1785" s="17" t="str">
        <f>VLOOKUP(A1785,'Planning Periods'!$E$2:$N$540,10,FALSE)</f>
        <v>12/31/2015 - 12/31/2023</v>
      </c>
      <c r="C1785" s="92">
        <v>2014</v>
      </c>
      <c r="D1785" s="92" t="str">
        <f t="shared" si="26"/>
        <v>Salinas 2014</v>
      </c>
      <c r="E1785" s="92" t="s">
        <v>1308</v>
      </c>
      <c r="F1785" s="366" t="s">
        <v>1308</v>
      </c>
      <c r="G1785" s="92" t="s">
        <v>1308</v>
      </c>
      <c r="H1785" s="92" t="s">
        <v>1308</v>
      </c>
      <c r="I1785" s="91"/>
      <c r="J1785" s="92" t="s">
        <v>1308</v>
      </c>
      <c r="K1785" s="366" t="s">
        <v>1308</v>
      </c>
      <c r="L1785" s="92" t="s">
        <v>1308</v>
      </c>
      <c r="M1785" s="92" t="s">
        <v>1308</v>
      </c>
      <c r="N1785" s="91"/>
      <c r="O1785" s="92" t="s">
        <v>1308</v>
      </c>
      <c r="P1785" s="92" t="s">
        <v>1308</v>
      </c>
      <c r="Q1785" s="91"/>
      <c r="R1785" s="92" t="s">
        <v>1308</v>
      </c>
      <c r="S1785" s="92" t="s">
        <v>1308</v>
      </c>
      <c r="T1785" s="91" t="s">
        <v>1308</v>
      </c>
      <c r="U1785" s="92" t="s">
        <v>1308</v>
      </c>
      <c r="V1785" s="92" t="s">
        <v>1308</v>
      </c>
    </row>
    <row r="1786" spans="1:22">
      <c r="A1786" s="93" t="s">
        <v>968</v>
      </c>
      <c r="B1786" s="17" t="str">
        <f>VLOOKUP(A1786,'Planning Periods'!$E$2:$N$540,10,FALSE)</f>
        <v>12/31/2015 - 12/31/2023</v>
      </c>
      <c r="C1786" s="92">
        <v>2015</v>
      </c>
      <c r="D1786" s="92" t="str">
        <f t="shared" si="26"/>
        <v>Salinas 2015</v>
      </c>
      <c r="E1786" s="92">
        <v>517</v>
      </c>
      <c r="F1786" s="366">
        <v>0</v>
      </c>
      <c r="G1786" s="92">
        <v>0</v>
      </c>
      <c r="H1786" s="92">
        <v>0</v>
      </c>
      <c r="I1786" s="91"/>
      <c r="J1786" s="92">
        <v>330</v>
      </c>
      <c r="K1786" s="366">
        <v>0</v>
      </c>
      <c r="L1786" s="92">
        <v>0</v>
      </c>
      <c r="M1786" s="92">
        <v>0</v>
      </c>
      <c r="N1786" s="91"/>
      <c r="O1786" s="92">
        <v>400</v>
      </c>
      <c r="P1786" s="92">
        <v>0</v>
      </c>
      <c r="Q1786" s="91"/>
      <c r="R1786" s="92">
        <v>846</v>
      </c>
      <c r="S1786" s="92">
        <v>53</v>
      </c>
      <c r="T1786" s="91">
        <v>0</v>
      </c>
      <c r="U1786" s="92">
        <v>2093</v>
      </c>
      <c r="V1786" s="92">
        <v>53</v>
      </c>
    </row>
    <row r="1787" spans="1:22">
      <c r="A1787" s="93" t="s">
        <v>968</v>
      </c>
      <c r="B1787" s="17" t="str">
        <f>VLOOKUP(A1787,'Planning Periods'!$E$2:$N$540,10,FALSE)</f>
        <v>12/31/2015 - 12/31/2023</v>
      </c>
      <c r="C1787" s="92">
        <v>2016</v>
      </c>
      <c r="D1787" s="92" t="str">
        <f t="shared" si="26"/>
        <v>Salinas 2016</v>
      </c>
      <c r="E1787" s="92">
        <v>517</v>
      </c>
      <c r="F1787" s="366">
        <v>24</v>
      </c>
      <c r="G1787" s="92">
        <v>24</v>
      </c>
      <c r="H1787" s="92">
        <v>0</v>
      </c>
      <c r="I1787" s="91"/>
      <c r="J1787" s="92">
        <v>330</v>
      </c>
      <c r="K1787" s="366">
        <v>16</v>
      </c>
      <c r="L1787" s="92">
        <v>16</v>
      </c>
      <c r="M1787" s="92">
        <v>0</v>
      </c>
      <c r="N1787" s="91"/>
      <c r="O1787" s="92">
        <v>400</v>
      </c>
      <c r="P1787" s="92">
        <v>1</v>
      </c>
      <c r="Q1787" s="91"/>
      <c r="R1787" s="92">
        <v>846</v>
      </c>
      <c r="S1787" s="92">
        <v>52</v>
      </c>
      <c r="T1787" s="91">
        <v>0</v>
      </c>
      <c r="U1787" s="92">
        <v>2093</v>
      </c>
      <c r="V1787" s="92">
        <v>93</v>
      </c>
    </row>
    <row r="1788" spans="1:22">
      <c r="A1788" s="93" t="s">
        <v>968</v>
      </c>
      <c r="B1788" s="17" t="str">
        <f>VLOOKUP(A1788,'Planning Periods'!$E$2:$N$540,10,FALSE)</f>
        <v>12/31/2015 - 12/31/2023</v>
      </c>
      <c r="C1788" s="92">
        <v>2017</v>
      </c>
      <c r="D1788" s="92" t="str">
        <f t="shared" si="26"/>
        <v>Salinas 2017</v>
      </c>
      <c r="E1788" s="92">
        <v>517</v>
      </c>
      <c r="F1788" s="366">
        <v>50</v>
      </c>
      <c r="G1788" s="92">
        <v>50</v>
      </c>
      <c r="H1788" s="92">
        <v>0</v>
      </c>
      <c r="I1788" s="91"/>
      <c r="J1788" s="92">
        <v>330</v>
      </c>
      <c r="K1788" s="366">
        <v>0</v>
      </c>
      <c r="L1788" s="92">
        <v>0</v>
      </c>
      <c r="M1788" s="92">
        <v>0</v>
      </c>
      <c r="N1788" s="91"/>
      <c r="O1788" s="92">
        <v>400</v>
      </c>
      <c r="P1788" s="92">
        <v>3</v>
      </c>
      <c r="Q1788" s="91"/>
      <c r="R1788" s="92">
        <v>846</v>
      </c>
      <c r="S1788" s="92">
        <v>25</v>
      </c>
      <c r="T1788" s="91">
        <v>0</v>
      </c>
      <c r="U1788" s="92">
        <v>2093</v>
      </c>
      <c r="V1788" s="92">
        <v>78</v>
      </c>
    </row>
    <row r="1789" spans="1:22">
      <c r="A1789" s="93" t="s">
        <v>970</v>
      </c>
      <c r="B1789" s="17" t="str">
        <f>VLOOKUP(A1789,'Planning Periods'!$E$2:$N$540,10,FALSE)</f>
        <v>01/31/2023 - 01/31/2031</v>
      </c>
      <c r="C1789" s="92">
        <v>2014</v>
      </c>
      <c r="D1789" s="92" t="str">
        <f t="shared" si="26"/>
        <v>San Anselmo 2014</v>
      </c>
      <c r="E1789" s="368">
        <v>33</v>
      </c>
      <c r="F1789" s="366">
        <v>9</v>
      </c>
      <c r="G1789" s="368">
        <v>9</v>
      </c>
      <c r="H1789" s="368">
        <v>0</v>
      </c>
      <c r="I1789" s="80"/>
      <c r="J1789" s="368">
        <v>17</v>
      </c>
      <c r="K1789" s="366">
        <v>16</v>
      </c>
      <c r="L1789" s="368">
        <v>16</v>
      </c>
      <c r="M1789" s="368">
        <v>0</v>
      </c>
      <c r="N1789" s="80"/>
      <c r="O1789" s="368">
        <v>19</v>
      </c>
      <c r="P1789" s="368">
        <v>2</v>
      </c>
      <c r="Q1789" s="80"/>
      <c r="R1789" s="368">
        <v>37</v>
      </c>
      <c r="S1789" s="368">
        <v>1</v>
      </c>
      <c r="T1789" s="80">
        <v>0</v>
      </c>
      <c r="U1789" s="368">
        <v>106</v>
      </c>
      <c r="V1789" s="368">
        <v>28</v>
      </c>
    </row>
    <row r="1790" spans="1:22">
      <c r="A1790" s="93" t="s">
        <v>970</v>
      </c>
      <c r="B1790" s="17" t="str">
        <f>VLOOKUP(A1790,'Planning Periods'!$E$2:$N$540,10,FALSE)</f>
        <v>01/31/2023 - 01/31/2031</v>
      </c>
      <c r="C1790" s="92">
        <v>2015</v>
      </c>
      <c r="D1790" s="92" t="str">
        <f t="shared" si="26"/>
        <v>San Anselmo 2015</v>
      </c>
      <c r="E1790" s="368">
        <v>33</v>
      </c>
      <c r="F1790" s="366">
        <v>2</v>
      </c>
      <c r="G1790" s="368">
        <v>0</v>
      </c>
      <c r="H1790" s="368">
        <v>2</v>
      </c>
      <c r="I1790" s="80"/>
      <c r="J1790" s="368">
        <v>17</v>
      </c>
      <c r="K1790" s="366">
        <v>0</v>
      </c>
      <c r="L1790" s="368">
        <v>0</v>
      </c>
      <c r="M1790" s="368">
        <v>0</v>
      </c>
      <c r="N1790" s="80"/>
      <c r="O1790" s="368">
        <v>19</v>
      </c>
      <c r="P1790" s="368">
        <v>2</v>
      </c>
      <c r="Q1790" s="80"/>
      <c r="R1790" s="368">
        <v>37</v>
      </c>
      <c r="S1790" s="368">
        <v>1</v>
      </c>
      <c r="T1790" s="80">
        <v>0</v>
      </c>
      <c r="U1790" s="368">
        <v>106</v>
      </c>
      <c r="V1790" s="368">
        <v>5</v>
      </c>
    </row>
    <row r="1791" spans="1:22">
      <c r="A1791" s="93" t="s">
        <v>970</v>
      </c>
      <c r="B1791" s="17" t="str">
        <f>VLOOKUP(A1791,'Planning Periods'!$E$2:$N$540,10,FALSE)</f>
        <v>01/31/2023 - 01/31/2031</v>
      </c>
      <c r="C1791" s="92">
        <v>2016</v>
      </c>
      <c r="D1791" s="92" t="str">
        <f t="shared" si="26"/>
        <v>San Anselmo 2016</v>
      </c>
      <c r="E1791" s="368">
        <v>33</v>
      </c>
      <c r="F1791" s="366">
        <v>1</v>
      </c>
      <c r="G1791" s="368">
        <v>1</v>
      </c>
      <c r="H1791" s="368">
        <v>0</v>
      </c>
      <c r="I1791" s="80"/>
      <c r="J1791" s="368">
        <v>17</v>
      </c>
      <c r="K1791" s="366">
        <v>0</v>
      </c>
      <c r="L1791" s="368">
        <v>0</v>
      </c>
      <c r="M1791" s="368">
        <v>0</v>
      </c>
      <c r="N1791" s="80"/>
      <c r="O1791" s="368">
        <v>19</v>
      </c>
      <c r="P1791" s="368">
        <v>1</v>
      </c>
      <c r="Q1791" s="80"/>
      <c r="R1791" s="368">
        <v>37</v>
      </c>
      <c r="S1791" s="368">
        <v>4</v>
      </c>
      <c r="T1791" s="80">
        <v>0</v>
      </c>
      <c r="U1791" s="368">
        <v>106</v>
      </c>
      <c r="V1791" s="368">
        <v>6</v>
      </c>
    </row>
    <row r="1792" spans="1:22">
      <c r="A1792" s="93" t="s">
        <v>970</v>
      </c>
      <c r="B1792" s="17" t="str">
        <f>VLOOKUP(A1792,'Planning Periods'!$E$2:$N$540,10,FALSE)</f>
        <v>01/31/2023 - 01/31/2031</v>
      </c>
      <c r="C1792" s="92">
        <v>2017</v>
      </c>
      <c r="D1792" s="92" t="str">
        <f t="shared" si="26"/>
        <v>San Anselmo 2017</v>
      </c>
      <c r="E1792" s="368">
        <v>33</v>
      </c>
      <c r="F1792" s="366">
        <v>1</v>
      </c>
      <c r="G1792" s="368">
        <v>0</v>
      </c>
      <c r="H1792" s="368">
        <v>1</v>
      </c>
      <c r="I1792" s="80"/>
      <c r="J1792" s="368">
        <v>17</v>
      </c>
      <c r="K1792" s="366">
        <v>2</v>
      </c>
      <c r="L1792" s="368">
        <v>2</v>
      </c>
      <c r="M1792" s="368">
        <v>0</v>
      </c>
      <c r="N1792" s="80"/>
      <c r="O1792" s="368">
        <v>19</v>
      </c>
      <c r="P1792" s="368">
        <v>4</v>
      </c>
      <c r="Q1792" s="80"/>
      <c r="R1792" s="368">
        <v>37</v>
      </c>
      <c r="S1792" s="368">
        <v>5</v>
      </c>
      <c r="T1792" s="80">
        <v>0</v>
      </c>
      <c r="U1792" s="368">
        <v>106</v>
      </c>
      <c r="V1792" s="368">
        <v>12</v>
      </c>
    </row>
    <row r="1793" spans="1:22">
      <c r="A1793" s="93" t="s">
        <v>1280</v>
      </c>
      <c r="B1793" s="17" t="str">
        <f>VLOOKUP(A1793,'Planning Periods'!$E$2:$N$540,10,FALSE)</f>
        <v>01/31/2023 - 01/31/2031</v>
      </c>
      <c r="C1793" s="92">
        <v>2014</v>
      </c>
      <c r="D1793" s="92" t="str">
        <f t="shared" si="26"/>
        <v>San Benito County - Unincorporated 2014</v>
      </c>
      <c r="E1793" s="368" t="s">
        <v>1308</v>
      </c>
      <c r="F1793" s="366" t="s">
        <v>1308</v>
      </c>
      <c r="G1793" s="368" t="s">
        <v>1308</v>
      </c>
      <c r="H1793" s="368" t="s">
        <v>1308</v>
      </c>
      <c r="I1793" s="80"/>
      <c r="J1793" s="368" t="s">
        <v>1308</v>
      </c>
      <c r="K1793" s="366" t="s">
        <v>1308</v>
      </c>
      <c r="L1793" s="368" t="s">
        <v>1308</v>
      </c>
      <c r="M1793" s="368" t="s">
        <v>1308</v>
      </c>
      <c r="N1793" s="80"/>
      <c r="O1793" s="368" t="s">
        <v>1308</v>
      </c>
      <c r="P1793" s="368" t="s">
        <v>1308</v>
      </c>
      <c r="Q1793" s="80"/>
      <c r="R1793" s="368" t="s">
        <v>1308</v>
      </c>
      <c r="S1793" s="368" t="s">
        <v>1308</v>
      </c>
      <c r="T1793" s="80" t="s">
        <v>1308</v>
      </c>
      <c r="U1793" s="368" t="s">
        <v>1308</v>
      </c>
      <c r="V1793" s="368" t="s">
        <v>1308</v>
      </c>
    </row>
    <row r="1794" spans="1:22">
      <c r="A1794" s="93" t="s">
        <v>1280</v>
      </c>
      <c r="B1794" s="17" t="str">
        <f>VLOOKUP(A1794,'Planning Periods'!$E$2:$N$540,10,FALSE)</f>
        <v>01/31/2023 - 01/31/2031</v>
      </c>
      <c r="C1794" s="92">
        <v>2015</v>
      </c>
      <c r="D1794" s="92" t="str">
        <f t="shared" si="26"/>
        <v>San Benito County - Unincorporated 2015</v>
      </c>
      <c r="E1794" s="92">
        <v>10</v>
      </c>
      <c r="F1794" s="366">
        <v>0</v>
      </c>
      <c r="G1794" s="92">
        <v>0</v>
      </c>
      <c r="H1794" s="92">
        <v>0</v>
      </c>
      <c r="I1794" s="91"/>
      <c r="J1794" s="92">
        <v>6</v>
      </c>
      <c r="K1794" s="366">
        <v>0</v>
      </c>
      <c r="L1794" s="92">
        <v>0</v>
      </c>
      <c r="M1794" s="92">
        <v>0</v>
      </c>
      <c r="N1794" s="91"/>
      <c r="O1794" s="92">
        <v>8</v>
      </c>
      <c r="P1794" s="92">
        <v>2</v>
      </c>
      <c r="Q1794" s="91"/>
      <c r="R1794" s="92">
        <v>17</v>
      </c>
      <c r="S1794" s="92">
        <v>17</v>
      </c>
      <c r="T1794" s="91">
        <v>0</v>
      </c>
      <c r="U1794" s="92">
        <v>41</v>
      </c>
      <c r="V1794" s="92">
        <v>19</v>
      </c>
    </row>
    <row r="1795" spans="1:22">
      <c r="A1795" s="93" t="s">
        <v>1280</v>
      </c>
      <c r="B1795" s="17" t="str">
        <f>VLOOKUP(A1795,'Planning Periods'!$E$2:$N$540,10,FALSE)</f>
        <v>01/31/2023 - 01/31/2031</v>
      </c>
      <c r="C1795" s="92">
        <v>2016</v>
      </c>
      <c r="D1795" s="92" t="str">
        <f t="shared" si="26"/>
        <v>San Benito County - Unincorporated 2016</v>
      </c>
      <c r="E1795" s="92">
        <v>10</v>
      </c>
      <c r="F1795" s="366">
        <v>0</v>
      </c>
      <c r="G1795" s="92">
        <v>0</v>
      </c>
      <c r="H1795" s="92">
        <v>0</v>
      </c>
      <c r="I1795" s="91"/>
      <c r="J1795" s="92">
        <v>6</v>
      </c>
      <c r="K1795" s="366">
        <v>0</v>
      </c>
      <c r="L1795" s="92">
        <v>0</v>
      </c>
      <c r="M1795" s="92">
        <v>0</v>
      </c>
      <c r="N1795" s="91"/>
      <c r="O1795" s="92">
        <v>8</v>
      </c>
      <c r="P1795" s="92">
        <v>0</v>
      </c>
      <c r="Q1795" s="91"/>
      <c r="R1795" s="92">
        <v>17</v>
      </c>
      <c r="S1795" s="92">
        <v>61</v>
      </c>
      <c r="T1795" s="91">
        <v>0</v>
      </c>
      <c r="U1795" s="92">
        <v>41</v>
      </c>
      <c r="V1795" s="92">
        <v>61</v>
      </c>
    </row>
    <row r="1796" spans="1:22">
      <c r="A1796" s="93" t="s">
        <v>1280</v>
      </c>
      <c r="B1796" s="17" t="str">
        <f>VLOOKUP(A1796,'Planning Periods'!$E$2:$N$540,10,FALSE)</f>
        <v>01/31/2023 - 01/31/2031</v>
      </c>
      <c r="C1796" s="92">
        <v>2017</v>
      </c>
      <c r="D1796" s="92" t="str">
        <f t="shared" si="26"/>
        <v>San Benito County - Unincorporated 2017</v>
      </c>
      <c r="E1796" s="92">
        <v>10</v>
      </c>
      <c r="F1796" s="366">
        <v>0</v>
      </c>
      <c r="G1796" s="92">
        <v>0</v>
      </c>
      <c r="H1796" s="92">
        <v>0</v>
      </c>
      <c r="I1796" s="91"/>
      <c r="J1796" s="92">
        <v>6</v>
      </c>
      <c r="K1796" s="366">
        <v>0</v>
      </c>
      <c r="L1796" s="92">
        <v>0</v>
      </c>
      <c r="M1796" s="92">
        <v>0</v>
      </c>
      <c r="N1796" s="91"/>
      <c r="O1796" s="92">
        <v>8</v>
      </c>
      <c r="P1796" s="92">
        <v>0</v>
      </c>
      <c r="Q1796" s="91"/>
      <c r="R1796" s="92">
        <v>17</v>
      </c>
      <c r="S1796" s="92">
        <v>96</v>
      </c>
      <c r="T1796" s="91">
        <v>0</v>
      </c>
      <c r="U1796" s="92">
        <v>41</v>
      </c>
      <c r="V1796" s="92">
        <v>96</v>
      </c>
    </row>
    <row r="1797" spans="1:22">
      <c r="A1797" s="93" t="s">
        <v>963</v>
      </c>
      <c r="B1797" s="17"/>
      <c r="C1797" s="92">
        <v>2013</v>
      </c>
      <c r="D1797" s="92" t="str">
        <f t="shared" si="26"/>
        <v>San Bernardino 2013</v>
      </c>
      <c r="E1797" s="92" t="s">
        <v>1308</v>
      </c>
      <c r="F1797" s="366" t="s">
        <v>1308</v>
      </c>
      <c r="G1797" s="92" t="s">
        <v>1308</v>
      </c>
      <c r="H1797" s="92" t="s">
        <v>1308</v>
      </c>
      <c r="I1797" s="91"/>
      <c r="J1797" s="92" t="s">
        <v>1308</v>
      </c>
      <c r="K1797" s="366" t="s">
        <v>1308</v>
      </c>
      <c r="L1797" s="92" t="s">
        <v>1308</v>
      </c>
      <c r="M1797" s="92" t="s">
        <v>1308</v>
      </c>
      <c r="N1797" s="91"/>
      <c r="O1797" s="92" t="s">
        <v>1308</v>
      </c>
      <c r="P1797" s="92" t="s">
        <v>1308</v>
      </c>
      <c r="Q1797" s="91"/>
      <c r="R1797" s="92" t="s">
        <v>1308</v>
      </c>
      <c r="S1797" s="92" t="s">
        <v>1308</v>
      </c>
      <c r="T1797" s="91" t="s">
        <v>1308</v>
      </c>
      <c r="U1797" s="92" t="s">
        <v>1308</v>
      </c>
      <c r="V1797" s="92" t="s">
        <v>1308</v>
      </c>
    </row>
    <row r="1798" spans="1:22">
      <c r="A1798" s="93" t="s">
        <v>963</v>
      </c>
      <c r="B1798" s="17" t="str">
        <f>VLOOKUP(A1798,'Planning Periods'!$E$2:$N$540,10,FALSE)</f>
        <v>10/15/2021 - 10/15/2029</v>
      </c>
      <c r="C1798" s="92">
        <v>2014</v>
      </c>
      <c r="D1798" s="92" t="str">
        <f t="shared" si="26"/>
        <v>San Bernardino 2014</v>
      </c>
      <c r="E1798" s="92">
        <v>980</v>
      </c>
      <c r="F1798" s="366">
        <v>57</v>
      </c>
      <c r="G1798" s="92">
        <v>57</v>
      </c>
      <c r="H1798" s="92">
        <v>0</v>
      </c>
      <c r="I1798" s="91"/>
      <c r="J1798" s="92">
        <v>696</v>
      </c>
      <c r="K1798" s="366">
        <v>18</v>
      </c>
      <c r="L1798" s="92">
        <v>18</v>
      </c>
      <c r="M1798" s="92">
        <v>0</v>
      </c>
      <c r="N1798" s="91"/>
      <c r="O1798" s="92">
        <v>808</v>
      </c>
      <c r="P1798" s="92">
        <v>0</v>
      </c>
      <c r="Q1798" s="91"/>
      <c r="R1798" s="92">
        <v>1900</v>
      </c>
      <c r="S1798" s="92">
        <v>90</v>
      </c>
      <c r="T1798" s="91">
        <v>0</v>
      </c>
      <c r="U1798" s="92">
        <v>4384</v>
      </c>
      <c r="V1798" s="92">
        <v>165</v>
      </c>
    </row>
    <row r="1799" spans="1:22">
      <c r="A1799" s="93" t="s">
        <v>963</v>
      </c>
      <c r="B1799" s="17" t="str">
        <f>VLOOKUP(A1799,'Planning Periods'!$E$2:$N$540,10,FALSE)</f>
        <v>10/15/2021 - 10/15/2029</v>
      </c>
      <c r="C1799" s="92">
        <v>2015</v>
      </c>
      <c r="D1799" s="92" t="str">
        <f t="shared" si="26"/>
        <v>San Bernardino 2015</v>
      </c>
      <c r="E1799" s="92" t="s">
        <v>1308</v>
      </c>
      <c r="F1799" s="366" t="s">
        <v>1308</v>
      </c>
      <c r="G1799" s="92" t="s">
        <v>1308</v>
      </c>
      <c r="H1799" s="92" t="s">
        <v>1308</v>
      </c>
      <c r="I1799" s="91"/>
      <c r="J1799" s="92" t="s">
        <v>1308</v>
      </c>
      <c r="K1799" s="366" t="s">
        <v>1308</v>
      </c>
      <c r="L1799" s="92" t="s">
        <v>1308</v>
      </c>
      <c r="M1799" s="92" t="s">
        <v>1308</v>
      </c>
      <c r="N1799" s="91"/>
      <c r="O1799" s="92" t="s">
        <v>1308</v>
      </c>
      <c r="P1799" s="92" t="s">
        <v>1308</v>
      </c>
      <c r="Q1799" s="91"/>
      <c r="R1799" s="92" t="s">
        <v>1308</v>
      </c>
      <c r="S1799" s="92" t="s">
        <v>1308</v>
      </c>
      <c r="T1799" s="91" t="s">
        <v>1308</v>
      </c>
      <c r="U1799" s="92" t="s">
        <v>1308</v>
      </c>
      <c r="V1799" s="92" t="s">
        <v>1308</v>
      </c>
    </row>
    <row r="1800" spans="1:22">
      <c r="A1800" s="93" t="s">
        <v>963</v>
      </c>
      <c r="B1800" s="17" t="str">
        <f>VLOOKUP(A1800,'Planning Periods'!$E$2:$N$540,10,FALSE)</f>
        <v>10/15/2021 - 10/15/2029</v>
      </c>
      <c r="C1800" s="92">
        <v>2016</v>
      </c>
      <c r="D1800" s="92" t="str">
        <f t="shared" si="26"/>
        <v>San Bernardino 2016</v>
      </c>
      <c r="E1800" s="92" t="s">
        <v>1308</v>
      </c>
      <c r="F1800" s="366" t="s">
        <v>1308</v>
      </c>
      <c r="G1800" s="92" t="s">
        <v>1308</v>
      </c>
      <c r="H1800" s="92" t="s">
        <v>1308</v>
      </c>
      <c r="I1800" s="91"/>
      <c r="J1800" s="92" t="s">
        <v>1308</v>
      </c>
      <c r="K1800" s="366" t="s">
        <v>1308</v>
      </c>
      <c r="L1800" s="92" t="s">
        <v>1308</v>
      </c>
      <c r="M1800" s="92" t="s">
        <v>1308</v>
      </c>
      <c r="N1800" s="91"/>
      <c r="O1800" s="92" t="s">
        <v>1308</v>
      </c>
      <c r="P1800" s="92" t="s">
        <v>1308</v>
      </c>
      <c r="Q1800" s="91"/>
      <c r="R1800" s="92" t="s">
        <v>1308</v>
      </c>
      <c r="S1800" s="92" t="s">
        <v>1308</v>
      </c>
      <c r="T1800" s="91" t="s">
        <v>1308</v>
      </c>
      <c r="U1800" s="92" t="s">
        <v>1308</v>
      </c>
      <c r="V1800" s="92" t="s">
        <v>1308</v>
      </c>
    </row>
    <row r="1801" spans="1:22">
      <c r="A1801" s="93" t="s">
        <v>963</v>
      </c>
      <c r="B1801" s="17" t="str">
        <f>VLOOKUP(A1801,'Planning Periods'!$E$2:$N$540,10,FALSE)</f>
        <v>10/15/2021 - 10/15/2029</v>
      </c>
      <c r="C1801" s="92">
        <v>2017</v>
      </c>
      <c r="D1801" s="92" t="str">
        <f t="shared" si="26"/>
        <v>San Bernardino 2017</v>
      </c>
      <c r="E1801" s="92">
        <v>980</v>
      </c>
      <c r="F1801" s="366">
        <v>0</v>
      </c>
      <c r="G1801" s="92">
        <v>0</v>
      </c>
      <c r="H1801" s="92">
        <v>0</v>
      </c>
      <c r="I1801" s="91"/>
      <c r="J1801" s="92">
        <v>696</v>
      </c>
      <c r="K1801" s="366">
        <v>0</v>
      </c>
      <c r="L1801" s="92">
        <v>0</v>
      </c>
      <c r="M1801" s="92">
        <v>0</v>
      </c>
      <c r="N1801" s="91"/>
      <c r="O1801" s="92">
        <v>808</v>
      </c>
      <c r="P1801" s="92">
        <v>12</v>
      </c>
      <c r="Q1801" s="91"/>
      <c r="R1801" s="92">
        <v>1900</v>
      </c>
      <c r="S1801" s="92">
        <v>0</v>
      </c>
      <c r="T1801" s="91">
        <v>0</v>
      </c>
      <c r="U1801" s="92">
        <v>4384</v>
      </c>
      <c r="V1801" s="92">
        <v>12</v>
      </c>
    </row>
    <row r="1802" spans="1:22">
      <c r="A1802" s="93" t="s">
        <v>957</v>
      </c>
      <c r="B1802" s="17"/>
      <c r="C1802" s="92">
        <v>2013</v>
      </c>
      <c r="D1802" s="92" t="str">
        <f t="shared" si="26"/>
        <v>San Bernardino County - Unincorporated 2013</v>
      </c>
      <c r="E1802" s="92" t="s">
        <v>1308</v>
      </c>
      <c r="F1802" s="366" t="s">
        <v>1308</v>
      </c>
      <c r="G1802" s="92" t="s">
        <v>1308</v>
      </c>
      <c r="H1802" s="92" t="s">
        <v>1308</v>
      </c>
      <c r="I1802" s="91"/>
      <c r="J1802" s="92" t="s">
        <v>1308</v>
      </c>
      <c r="K1802" s="366" t="s">
        <v>1308</v>
      </c>
      <c r="L1802" s="92" t="s">
        <v>1308</v>
      </c>
      <c r="M1802" s="92" t="s">
        <v>1308</v>
      </c>
      <c r="N1802" s="91"/>
      <c r="O1802" s="92" t="s">
        <v>1308</v>
      </c>
      <c r="P1802" s="92" t="s">
        <v>1308</v>
      </c>
      <c r="Q1802" s="91"/>
      <c r="R1802" s="92" t="s">
        <v>1308</v>
      </c>
      <c r="S1802" s="92" t="s">
        <v>1308</v>
      </c>
      <c r="T1802" s="91" t="s">
        <v>1308</v>
      </c>
      <c r="U1802" s="92" t="s">
        <v>1308</v>
      </c>
      <c r="V1802" s="92" t="s">
        <v>1308</v>
      </c>
    </row>
    <row r="1803" spans="1:22">
      <c r="A1803" s="93" t="s">
        <v>957</v>
      </c>
      <c r="B1803" s="17" t="str">
        <f>VLOOKUP(A1803,'Planning Periods'!$E$2:$N$540,10,FALSE)</f>
        <v>10/15/2021 - 10/15/2029</v>
      </c>
      <c r="C1803" s="92">
        <v>2014</v>
      </c>
      <c r="D1803" s="92" t="str">
        <f t="shared" si="26"/>
        <v>San Bernardino County - Unincorporated 2014</v>
      </c>
      <c r="E1803" s="92">
        <v>9</v>
      </c>
      <c r="F1803" s="366">
        <v>16</v>
      </c>
      <c r="G1803" s="92">
        <v>0</v>
      </c>
      <c r="H1803" s="92">
        <v>16</v>
      </c>
      <c r="I1803" s="91"/>
      <c r="J1803" s="92">
        <v>6</v>
      </c>
      <c r="K1803" s="366">
        <v>31</v>
      </c>
      <c r="L1803" s="92">
        <v>0</v>
      </c>
      <c r="M1803" s="92">
        <v>31</v>
      </c>
      <c r="N1803" s="91"/>
      <c r="O1803" s="92">
        <v>7</v>
      </c>
      <c r="P1803" s="92">
        <v>185</v>
      </c>
      <c r="Q1803" s="91"/>
      <c r="R1803" s="92">
        <v>17</v>
      </c>
      <c r="S1803" s="92">
        <v>160</v>
      </c>
      <c r="T1803" s="91">
        <v>31</v>
      </c>
      <c r="U1803" s="92">
        <v>39</v>
      </c>
      <c r="V1803" s="92">
        <v>392</v>
      </c>
    </row>
    <row r="1804" spans="1:22">
      <c r="A1804" s="93" t="s">
        <v>957</v>
      </c>
      <c r="B1804" s="17" t="str">
        <f>VLOOKUP(A1804,'Planning Periods'!$E$2:$N$540,10,FALSE)</f>
        <v>10/15/2021 - 10/15/2029</v>
      </c>
      <c r="C1804" s="92">
        <v>2015</v>
      </c>
      <c r="D1804" s="92" t="str">
        <f t="shared" si="26"/>
        <v>San Bernardino County - Unincorporated 2015</v>
      </c>
      <c r="E1804" s="92">
        <v>9</v>
      </c>
      <c r="F1804" s="366">
        <v>16</v>
      </c>
      <c r="G1804" s="92">
        <v>0</v>
      </c>
      <c r="H1804" s="92">
        <v>16</v>
      </c>
      <c r="I1804" s="91"/>
      <c r="J1804" s="92">
        <v>6</v>
      </c>
      <c r="K1804" s="366">
        <v>236</v>
      </c>
      <c r="L1804" s="92">
        <v>0</v>
      </c>
      <c r="M1804" s="92">
        <v>236</v>
      </c>
      <c r="N1804" s="91"/>
      <c r="O1804" s="92">
        <v>7</v>
      </c>
      <c r="P1804" s="92">
        <v>86</v>
      </c>
      <c r="Q1804" s="91"/>
      <c r="R1804" s="92">
        <v>17</v>
      </c>
      <c r="S1804" s="92">
        <v>126</v>
      </c>
      <c r="T1804" s="91">
        <v>236</v>
      </c>
      <c r="U1804" s="92">
        <v>39</v>
      </c>
      <c r="V1804" s="92">
        <v>464</v>
      </c>
    </row>
    <row r="1805" spans="1:22">
      <c r="A1805" s="93" t="s">
        <v>957</v>
      </c>
      <c r="B1805" s="17" t="str">
        <f>VLOOKUP(A1805,'Planning Periods'!$E$2:$N$540,10,FALSE)</f>
        <v>10/15/2021 - 10/15/2029</v>
      </c>
      <c r="C1805" s="92">
        <v>2016</v>
      </c>
      <c r="D1805" s="92" t="str">
        <f t="shared" si="26"/>
        <v>San Bernardino County - Unincorporated 2016</v>
      </c>
      <c r="E1805" s="92">
        <v>9</v>
      </c>
      <c r="F1805" s="366">
        <v>33</v>
      </c>
      <c r="G1805" s="92">
        <v>0</v>
      </c>
      <c r="H1805" s="92">
        <v>33</v>
      </c>
      <c r="I1805" s="91"/>
      <c r="J1805" s="92">
        <v>6</v>
      </c>
      <c r="K1805" s="366">
        <v>142</v>
      </c>
      <c r="L1805" s="92">
        <v>0</v>
      </c>
      <c r="M1805" s="92">
        <v>142</v>
      </c>
      <c r="N1805" s="91"/>
      <c r="O1805" s="92">
        <v>7</v>
      </c>
      <c r="P1805" s="92">
        <v>123</v>
      </c>
      <c r="Q1805" s="91"/>
      <c r="R1805" s="92">
        <v>17</v>
      </c>
      <c r="S1805" s="92">
        <v>200</v>
      </c>
      <c r="T1805" s="91">
        <v>142</v>
      </c>
      <c r="U1805" s="92">
        <v>39</v>
      </c>
      <c r="V1805" s="92">
        <v>498</v>
      </c>
    </row>
    <row r="1806" spans="1:22">
      <c r="A1806" s="93" t="s">
        <v>957</v>
      </c>
      <c r="B1806" s="17" t="str">
        <f>VLOOKUP(A1806,'Planning Periods'!$E$2:$N$540,10,FALSE)</f>
        <v>10/15/2021 - 10/15/2029</v>
      </c>
      <c r="C1806" s="92">
        <v>2017</v>
      </c>
      <c r="D1806" s="92" t="str">
        <f t="shared" si="26"/>
        <v>San Bernardino County - Unincorporated 2017</v>
      </c>
      <c r="E1806" s="92">
        <v>9</v>
      </c>
      <c r="F1806" s="366">
        <v>51</v>
      </c>
      <c r="G1806" s="92">
        <v>51</v>
      </c>
      <c r="H1806" s="92">
        <v>0</v>
      </c>
      <c r="I1806" s="91"/>
      <c r="J1806" s="92">
        <v>6</v>
      </c>
      <c r="K1806" s="366">
        <v>23</v>
      </c>
      <c r="L1806" s="92">
        <v>23</v>
      </c>
      <c r="M1806" s="92">
        <v>0</v>
      </c>
      <c r="N1806" s="91"/>
      <c r="O1806" s="92">
        <v>7</v>
      </c>
      <c r="P1806" s="92">
        <v>9</v>
      </c>
      <c r="Q1806" s="91"/>
      <c r="R1806" s="92">
        <v>17</v>
      </c>
      <c r="S1806" s="92">
        <v>1</v>
      </c>
      <c r="T1806" s="91">
        <v>0</v>
      </c>
      <c r="U1806" s="92">
        <v>39</v>
      </c>
      <c r="V1806" s="92">
        <v>84</v>
      </c>
    </row>
    <row r="1807" spans="1:22">
      <c r="A1807" s="93" t="s">
        <v>960</v>
      </c>
      <c r="B1807" s="17" t="str">
        <f>VLOOKUP(A1807,'Planning Periods'!$E$2:$N$540,10,FALSE)</f>
        <v>01/31/2023 - 01/31/2031</v>
      </c>
      <c r="C1807" s="92">
        <v>2014</v>
      </c>
      <c r="D1807" s="92" t="str">
        <f t="shared" si="26"/>
        <v>San Bruno 2014</v>
      </c>
      <c r="E1807" s="92">
        <v>358</v>
      </c>
      <c r="F1807" s="366">
        <v>0</v>
      </c>
      <c r="G1807" s="92">
        <v>0</v>
      </c>
      <c r="H1807" s="92">
        <v>0</v>
      </c>
      <c r="I1807" s="91"/>
      <c r="J1807" s="92">
        <v>161</v>
      </c>
      <c r="K1807" s="366">
        <v>0</v>
      </c>
      <c r="L1807" s="92">
        <v>0</v>
      </c>
      <c r="M1807" s="92">
        <v>0</v>
      </c>
      <c r="N1807" s="91"/>
      <c r="O1807" s="92">
        <v>205</v>
      </c>
      <c r="P1807" s="92">
        <v>0</v>
      </c>
      <c r="Q1807" s="91"/>
      <c r="R1807" s="92">
        <v>431</v>
      </c>
      <c r="S1807" s="92">
        <v>1</v>
      </c>
      <c r="T1807" s="91">
        <v>0</v>
      </c>
      <c r="U1807" s="92">
        <v>1155</v>
      </c>
      <c r="V1807" s="92">
        <v>1</v>
      </c>
    </row>
    <row r="1808" spans="1:22">
      <c r="A1808" s="93" t="s">
        <v>960</v>
      </c>
      <c r="B1808" s="17" t="str">
        <f>VLOOKUP(A1808,'Planning Periods'!$E$2:$N$540,10,FALSE)</f>
        <v>01/31/2023 - 01/31/2031</v>
      </c>
      <c r="C1808" s="92">
        <v>2015</v>
      </c>
      <c r="D1808" s="92" t="str">
        <f t="shared" si="26"/>
        <v>San Bruno 2015</v>
      </c>
      <c r="E1808" s="92">
        <v>358</v>
      </c>
      <c r="F1808" s="366">
        <v>0</v>
      </c>
      <c r="G1808" s="92">
        <v>0</v>
      </c>
      <c r="H1808" s="92">
        <v>0</v>
      </c>
      <c r="I1808" s="91"/>
      <c r="J1808" s="92">
        <v>161</v>
      </c>
      <c r="K1808" s="366">
        <v>0</v>
      </c>
      <c r="L1808" s="92">
        <v>0</v>
      </c>
      <c r="M1808" s="92">
        <v>0</v>
      </c>
      <c r="N1808" s="91"/>
      <c r="O1808" s="92">
        <v>205</v>
      </c>
      <c r="P1808" s="92">
        <v>1</v>
      </c>
      <c r="Q1808" s="91"/>
      <c r="R1808" s="92">
        <v>431</v>
      </c>
      <c r="S1808" s="92">
        <v>9</v>
      </c>
      <c r="T1808" s="91">
        <v>0</v>
      </c>
      <c r="U1808" s="92">
        <v>1155</v>
      </c>
      <c r="V1808" s="92">
        <v>10</v>
      </c>
    </row>
    <row r="1809" spans="1:22">
      <c r="A1809" s="93" t="s">
        <v>960</v>
      </c>
      <c r="B1809" s="17" t="str">
        <f>VLOOKUP(A1809,'Planning Periods'!$E$2:$N$540,10,FALSE)</f>
        <v>01/31/2023 - 01/31/2031</v>
      </c>
      <c r="C1809" s="92">
        <v>2016</v>
      </c>
      <c r="D1809" s="92" t="str">
        <f t="shared" si="26"/>
        <v>San Bruno 2016</v>
      </c>
      <c r="E1809" s="92">
        <v>358</v>
      </c>
      <c r="F1809" s="366">
        <v>0</v>
      </c>
      <c r="G1809" s="92">
        <v>0</v>
      </c>
      <c r="H1809" s="92">
        <v>0</v>
      </c>
      <c r="I1809" s="91"/>
      <c r="J1809" s="92">
        <v>161</v>
      </c>
      <c r="K1809" s="366">
        <v>4</v>
      </c>
      <c r="L1809" s="92">
        <v>4</v>
      </c>
      <c r="M1809" s="92">
        <v>0</v>
      </c>
      <c r="N1809" s="91"/>
      <c r="O1809" s="92">
        <v>205</v>
      </c>
      <c r="P1809" s="92">
        <v>41</v>
      </c>
      <c r="Q1809" s="91"/>
      <c r="R1809" s="92">
        <v>431</v>
      </c>
      <c r="S1809" s="92">
        <v>42</v>
      </c>
      <c r="T1809" s="91">
        <v>0</v>
      </c>
      <c r="U1809" s="92">
        <v>1155</v>
      </c>
      <c r="V1809" s="92">
        <v>87</v>
      </c>
    </row>
    <row r="1810" spans="1:22">
      <c r="A1810" s="93" t="s">
        <v>960</v>
      </c>
      <c r="B1810" s="17" t="str">
        <f>VLOOKUP(A1810,'Planning Periods'!$E$2:$N$540,10,FALSE)</f>
        <v>01/31/2023 - 01/31/2031</v>
      </c>
      <c r="C1810" s="92">
        <v>2017</v>
      </c>
      <c r="D1810" s="92" t="str">
        <f t="shared" si="26"/>
        <v>San Bruno 2017</v>
      </c>
      <c r="E1810" s="92">
        <v>358</v>
      </c>
      <c r="F1810" s="366">
        <v>0</v>
      </c>
      <c r="G1810" s="92">
        <v>0</v>
      </c>
      <c r="H1810" s="92">
        <v>0</v>
      </c>
      <c r="I1810" s="91"/>
      <c r="J1810" s="92">
        <v>161</v>
      </c>
      <c r="K1810" s="366">
        <v>14</v>
      </c>
      <c r="L1810" s="92">
        <v>14</v>
      </c>
      <c r="M1810" s="92">
        <v>0</v>
      </c>
      <c r="N1810" s="91"/>
      <c r="O1810" s="92">
        <v>205</v>
      </c>
      <c r="P1810" s="92">
        <v>0</v>
      </c>
      <c r="Q1810" s="91"/>
      <c r="R1810" s="92">
        <v>431</v>
      </c>
      <c r="S1810" s="92">
        <v>1</v>
      </c>
      <c r="T1810" s="91">
        <v>0</v>
      </c>
      <c r="U1810" s="92">
        <v>1155</v>
      </c>
      <c r="V1810" s="92">
        <v>15</v>
      </c>
    </row>
    <row r="1811" spans="1:22">
      <c r="A1811" s="93" t="s">
        <v>1927</v>
      </c>
      <c r="B1811" s="17"/>
      <c r="C1811" s="92">
        <v>2013</v>
      </c>
      <c r="D1811" s="92" t="str">
        <f t="shared" si="26"/>
        <v>San Buenaventura 2013</v>
      </c>
      <c r="E1811" s="92" t="s">
        <v>1308</v>
      </c>
      <c r="F1811" s="366" t="s">
        <v>1308</v>
      </c>
      <c r="G1811" s="92" t="s">
        <v>1308</v>
      </c>
      <c r="H1811" s="92" t="s">
        <v>1308</v>
      </c>
      <c r="I1811" s="91"/>
      <c r="J1811" s="92" t="s">
        <v>1308</v>
      </c>
      <c r="K1811" s="366" t="s">
        <v>1308</v>
      </c>
      <c r="L1811" s="92" t="s">
        <v>1308</v>
      </c>
      <c r="M1811" s="92" t="s">
        <v>1308</v>
      </c>
      <c r="N1811" s="91"/>
      <c r="O1811" s="92" t="s">
        <v>1308</v>
      </c>
      <c r="P1811" s="92" t="s">
        <v>1308</v>
      </c>
      <c r="Q1811" s="91"/>
      <c r="R1811" s="92" t="s">
        <v>1308</v>
      </c>
      <c r="S1811" s="92" t="s">
        <v>1308</v>
      </c>
      <c r="T1811" s="91" t="s">
        <v>1308</v>
      </c>
      <c r="U1811" s="92" t="s">
        <v>1308</v>
      </c>
      <c r="V1811" s="92" t="s">
        <v>1308</v>
      </c>
    </row>
    <row r="1812" spans="1:22">
      <c r="A1812" s="93" t="s">
        <v>1927</v>
      </c>
      <c r="B1812" s="17" t="e">
        <f>VLOOKUP(A1812,'Planning Periods'!$E$2:$N$540,10,FALSE)</f>
        <v>#N/A</v>
      </c>
      <c r="C1812" s="92">
        <v>2014</v>
      </c>
      <c r="D1812" s="92" t="str">
        <f t="shared" si="26"/>
        <v>San Buenaventura 2014</v>
      </c>
      <c r="E1812" s="92">
        <v>861</v>
      </c>
      <c r="F1812" s="366">
        <v>28</v>
      </c>
      <c r="G1812" s="92">
        <v>28</v>
      </c>
      <c r="H1812" s="92">
        <v>0</v>
      </c>
      <c r="I1812" s="91"/>
      <c r="J1812" s="92">
        <v>591</v>
      </c>
      <c r="K1812" s="366">
        <v>0</v>
      </c>
      <c r="L1812" s="92">
        <v>0</v>
      </c>
      <c r="M1812" s="92">
        <v>0</v>
      </c>
      <c r="N1812" s="91"/>
      <c r="O1812" s="92">
        <v>673</v>
      </c>
      <c r="P1812" s="92">
        <v>2</v>
      </c>
      <c r="Q1812" s="91"/>
      <c r="R1812" s="92">
        <v>1529</v>
      </c>
      <c r="S1812" s="92">
        <v>89</v>
      </c>
      <c r="T1812" s="91">
        <v>0</v>
      </c>
      <c r="U1812" s="92">
        <v>3654</v>
      </c>
      <c r="V1812" s="92">
        <v>119</v>
      </c>
    </row>
    <row r="1813" spans="1:22">
      <c r="A1813" s="93" t="s">
        <v>1927</v>
      </c>
      <c r="B1813" s="17" t="e">
        <f>VLOOKUP(A1813,'Planning Periods'!$E$2:$N$540,10,FALSE)</f>
        <v>#N/A</v>
      </c>
      <c r="C1813" s="92">
        <v>2015</v>
      </c>
      <c r="D1813" s="92" t="str">
        <f t="shared" si="26"/>
        <v>San Buenaventura 2015</v>
      </c>
      <c r="E1813" s="92">
        <v>861</v>
      </c>
      <c r="F1813" s="366">
        <v>49</v>
      </c>
      <c r="G1813" s="92">
        <v>49</v>
      </c>
      <c r="H1813" s="92">
        <v>0</v>
      </c>
      <c r="I1813" s="91"/>
      <c r="J1813" s="92">
        <v>591</v>
      </c>
      <c r="K1813" s="366">
        <v>0</v>
      </c>
      <c r="L1813" s="92">
        <v>0</v>
      </c>
      <c r="M1813" s="92">
        <v>0</v>
      </c>
      <c r="N1813" s="91"/>
      <c r="O1813" s="92">
        <v>673</v>
      </c>
      <c r="P1813" s="92">
        <v>41</v>
      </c>
      <c r="Q1813" s="91"/>
      <c r="R1813" s="92">
        <v>1529</v>
      </c>
      <c r="S1813" s="92">
        <v>55</v>
      </c>
      <c r="T1813" s="91">
        <v>0</v>
      </c>
      <c r="U1813" s="92">
        <v>3654</v>
      </c>
      <c r="V1813" s="92">
        <v>145</v>
      </c>
    </row>
    <row r="1814" spans="1:22">
      <c r="A1814" s="93" t="s">
        <v>1927</v>
      </c>
      <c r="B1814" s="17" t="e">
        <f>VLOOKUP(A1814,'Planning Periods'!$E$2:$N$540,10,FALSE)</f>
        <v>#N/A</v>
      </c>
      <c r="C1814" s="92">
        <v>2016</v>
      </c>
      <c r="D1814" s="92" t="str">
        <f t="shared" si="26"/>
        <v>San Buenaventura 2016</v>
      </c>
      <c r="E1814" s="92">
        <v>861</v>
      </c>
      <c r="F1814" s="366">
        <v>0</v>
      </c>
      <c r="G1814" s="92">
        <v>0</v>
      </c>
      <c r="H1814" s="92">
        <v>0</v>
      </c>
      <c r="I1814" s="91"/>
      <c r="J1814" s="92">
        <v>591</v>
      </c>
      <c r="K1814" s="366">
        <v>12</v>
      </c>
      <c r="L1814" s="92">
        <v>12</v>
      </c>
      <c r="M1814" s="92">
        <v>0</v>
      </c>
      <c r="N1814" s="91"/>
      <c r="O1814" s="92">
        <v>673</v>
      </c>
      <c r="P1814" s="92">
        <v>0</v>
      </c>
      <c r="Q1814" s="91"/>
      <c r="R1814" s="92">
        <v>1529</v>
      </c>
      <c r="S1814" s="92">
        <v>223</v>
      </c>
      <c r="T1814" s="91">
        <v>0</v>
      </c>
      <c r="U1814" s="92">
        <v>3654</v>
      </c>
      <c r="V1814" s="92">
        <v>235</v>
      </c>
    </row>
    <row r="1815" spans="1:22">
      <c r="A1815" s="93" t="s">
        <v>1927</v>
      </c>
      <c r="B1815" s="17" t="e">
        <f>VLOOKUP(A1815,'Planning Periods'!$E$2:$N$540,10,FALSE)</f>
        <v>#N/A</v>
      </c>
      <c r="C1815" s="92">
        <v>2017</v>
      </c>
      <c r="D1815" s="92" t="str">
        <f t="shared" si="26"/>
        <v>San Buenaventura 2017</v>
      </c>
      <c r="E1815" s="92">
        <v>861</v>
      </c>
      <c r="F1815" s="366">
        <v>36</v>
      </c>
      <c r="G1815" s="92">
        <v>36</v>
      </c>
      <c r="H1815" s="92">
        <v>0</v>
      </c>
      <c r="I1815" s="91"/>
      <c r="J1815" s="92">
        <v>591</v>
      </c>
      <c r="K1815" s="366">
        <v>34</v>
      </c>
      <c r="L1815" s="92">
        <v>34</v>
      </c>
      <c r="M1815" s="92">
        <v>0</v>
      </c>
      <c r="N1815" s="91"/>
      <c r="O1815" s="92">
        <v>673</v>
      </c>
      <c r="P1815" s="92">
        <v>19</v>
      </c>
      <c r="Q1815" s="91"/>
      <c r="R1815" s="92">
        <v>1529</v>
      </c>
      <c r="S1815" s="92">
        <v>646</v>
      </c>
      <c r="T1815" s="91">
        <v>0</v>
      </c>
      <c r="U1815" s="92">
        <v>3654</v>
      </c>
      <c r="V1815" s="92">
        <v>735</v>
      </c>
    </row>
    <row r="1816" spans="1:22">
      <c r="A1816" s="93" t="s">
        <v>961</v>
      </c>
      <c r="B1816" s="17" t="str">
        <f>VLOOKUP(A1816,'Planning Periods'!$E$2:$N$540,10,FALSE)</f>
        <v>01/31/2023 - 01/31/2031</v>
      </c>
      <c r="C1816" s="92">
        <v>2014</v>
      </c>
      <c r="D1816" s="92" t="str">
        <f t="shared" si="26"/>
        <v>San Carlos 2014</v>
      </c>
      <c r="E1816" s="92" t="s">
        <v>1308</v>
      </c>
      <c r="F1816" s="366" t="s">
        <v>1308</v>
      </c>
      <c r="G1816" s="92" t="s">
        <v>1308</v>
      </c>
      <c r="H1816" s="92" t="s">
        <v>1308</v>
      </c>
      <c r="I1816" s="91"/>
      <c r="J1816" s="92" t="s">
        <v>1308</v>
      </c>
      <c r="K1816" s="366" t="s">
        <v>1308</v>
      </c>
      <c r="L1816" s="92" t="s">
        <v>1308</v>
      </c>
      <c r="M1816" s="92" t="s">
        <v>1308</v>
      </c>
      <c r="N1816" s="91"/>
      <c r="O1816" s="92" t="s">
        <v>1308</v>
      </c>
      <c r="P1816" s="92" t="s">
        <v>1308</v>
      </c>
      <c r="Q1816" s="91"/>
      <c r="R1816" s="92" t="s">
        <v>1308</v>
      </c>
      <c r="S1816" s="92" t="s">
        <v>1308</v>
      </c>
      <c r="T1816" s="91" t="s">
        <v>1308</v>
      </c>
      <c r="U1816" s="92" t="s">
        <v>1308</v>
      </c>
      <c r="V1816" s="92" t="s">
        <v>1308</v>
      </c>
    </row>
    <row r="1817" spans="1:22">
      <c r="A1817" s="93" t="s">
        <v>961</v>
      </c>
      <c r="B1817" s="17" t="str">
        <f>VLOOKUP(A1817,'Planning Periods'!$E$2:$N$540,10,FALSE)</f>
        <v>01/31/2023 - 01/31/2031</v>
      </c>
      <c r="C1817" s="92">
        <v>2015</v>
      </c>
      <c r="D1817" s="92" t="str">
        <f t="shared" si="26"/>
        <v>San Carlos 2015</v>
      </c>
      <c r="E1817" s="92" t="s">
        <v>1308</v>
      </c>
      <c r="F1817" s="366" t="s">
        <v>1308</v>
      </c>
      <c r="G1817" s="92" t="s">
        <v>1308</v>
      </c>
      <c r="H1817" s="92" t="s">
        <v>1308</v>
      </c>
      <c r="I1817" s="91"/>
      <c r="J1817" s="92" t="s">
        <v>1308</v>
      </c>
      <c r="K1817" s="366" t="s">
        <v>1308</v>
      </c>
      <c r="L1817" s="92" t="s">
        <v>1308</v>
      </c>
      <c r="M1817" s="92" t="s">
        <v>1308</v>
      </c>
      <c r="N1817" s="91"/>
      <c r="O1817" s="92" t="s">
        <v>1308</v>
      </c>
      <c r="P1817" s="92" t="s">
        <v>1308</v>
      </c>
      <c r="Q1817" s="91"/>
      <c r="R1817" s="92" t="s">
        <v>1308</v>
      </c>
      <c r="S1817" s="92" t="s">
        <v>1308</v>
      </c>
      <c r="T1817" s="91" t="s">
        <v>1308</v>
      </c>
      <c r="U1817" s="92" t="s">
        <v>1308</v>
      </c>
      <c r="V1817" s="92" t="s">
        <v>1308</v>
      </c>
    </row>
    <row r="1818" spans="1:22">
      <c r="A1818" s="93" t="s">
        <v>961</v>
      </c>
      <c r="B1818" s="17" t="str">
        <f>VLOOKUP(A1818,'Planning Periods'!$E$2:$N$540,10,FALSE)</f>
        <v>01/31/2023 - 01/31/2031</v>
      </c>
      <c r="C1818" s="92">
        <v>2016</v>
      </c>
      <c r="D1818" s="92" t="str">
        <f t="shared" si="26"/>
        <v>San Carlos 2016</v>
      </c>
      <c r="E1818" s="92">
        <v>195</v>
      </c>
      <c r="F1818" s="366">
        <v>4</v>
      </c>
      <c r="G1818" s="92">
        <v>4</v>
      </c>
      <c r="H1818" s="92">
        <v>0</v>
      </c>
      <c r="I1818" s="91"/>
      <c r="J1818" s="92">
        <v>107</v>
      </c>
      <c r="K1818" s="366">
        <v>13</v>
      </c>
      <c r="L1818" s="92">
        <v>13</v>
      </c>
      <c r="M1818" s="92">
        <v>0</v>
      </c>
      <c r="N1818" s="91"/>
      <c r="O1818" s="92">
        <v>111</v>
      </c>
      <c r="P1818" s="92">
        <v>10</v>
      </c>
      <c r="Q1818" s="91"/>
      <c r="R1818" s="92">
        <v>183</v>
      </c>
      <c r="S1818" s="92">
        <v>358</v>
      </c>
      <c r="T1818" s="91">
        <v>0</v>
      </c>
      <c r="U1818" s="92">
        <v>596</v>
      </c>
      <c r="V1818" s="92">
        <v>385</v>
      </c>
    </row>
    <row r="1819" spans="1:22">
      <c r="A1819" s="93" t="s">
        <v>961</v>
      </c>
      <c r="B1819" s="17" t="str">
        <f>VLOOKUP(A1819,'Planning Periods'!$E$2:$N$540,10,FALSE)</f>
        <v>01/31/2023 - 01/31/2031</v>
      </c>
      <c r="C1819" s="92">
        <v>2017</v>
      </c>
      <c r="D1819" s="92" t="str">
        <f t="shared" si="26"/>
        <v>San Carlos 2017</v>
      </c>
      <c r="E1819" s="92">
        <v>195</v>
      </c>
      <c r="F1819" s="366">
        <v>1</v>
      </c>
      <c r="G1819" s="92">
        <v>1</v>
      </c>
      <c r="H1819" s="92">
        <v>0</v>
      </c>
      <c r="I1819" s="91"/>
      <c r="J1819" s="92">
        <v>107</v>
      </c>
      <c r="K1819" s="366">
        <v>0</v>
      </c>
      <c r="L1819" s="92">
        <v>0</v>
      </c>
      <c r="M1819" s="92">
        <v>0</v>
      </c>
      <c r="N1819" s="91"/>
      <c r="O1819" s="92">
        <v>111</v>
      </c>
      <c r="P1819" s="92">
        <v>1</v>
      </c>
      <c r="Q1819" s="91"/>
      <c r="R1819" s="92">
        <v>183</v>
      </c>
      <c r="S1819" s="92">
        <v>44</v>
      </c>
      <c r="T1819" s="91">
        <v>0</v>
      </c>
      <c r="U1819" s="92">
        <v>596</v>
      </c>
      <c r="V1819" s="92">
        <v>46</v>
      </c>
    </row>
    <row r="1820" spans="1:22">
      <c r="A1820" s="93" t="s">
        <v>972</v>
      </c>
      <c r="B1820" s="17"/>
      <c r="C1820" s="92">
        <v>2013</v>
      </c>
      <c r="D1820" s="92" t="str">
        <f t="shared" si="26"/>
        <v>San Clemente 2013</v>
      </c>
      <c r="E1820" s="92" t="s">
        <v>1308</v>
      </c>
      <c r="F1820" s="366" t="s">
        <v>1308</v>
      </c>
      <c r="G1820" s="92" t="s">
        <v>1308</v>
      </c>
      <c r="H1820" s="92" t="s">
        <v>1308</v>
      </c>
      <c r="I1820" s="91"/>
      <c r="J1820" s="92" t="s">
        <v>1308</v>
      </c>
      <c r="K1820" s="366" t="s">
        <v>1308</v>
      </c>
      <c r="L1820" s="92" t="s">
        <v>1308</v>
      </c>
      <c r="M1820" s="92" t="s">
        <v>1308</v>
      </c>
      <c r="N1820" s="91"/>
      <c r="O1820" s="92" t="s">
        <v>1308</v>
      </c>
      <c r="P1820" s="92" t="s">
        <v>1308</v>
      </c>
      <c r="Q1820" s="91"/>
      <c r="R1820" s="92" t="s">
        <v>1308</v>
      </c>
      <c r="S1820" s="92" t="s">
        <v>1308</v>
      </c>
      <c r="T1820" s="91" t="s">
        <v>1308</v>
      </c>
      <c r="U1820" s="92" t="s">
        <v>1308</v>
      </c>
      <c r="V1820" s="92" t="s">
        <v>1308</v>
      </c>
    </row>
    <row r="1821" spans="1:22">
      <c r="A1821" s="93" t="s">
        <v>972</v>
      </c>
      <c r="B1821" s="17" t="str">
        <f>VLOOKUP(A1821,'Planning Periods'!$E$2:$N$540,10,FALSE)</f>
        <v>10/15/2021 - 10/15/2029</v>
      </c>
      <c r="C1821" s="92">
        <v>2014</v>
      </c>
      <c r="D1821" s="92" t="str">
        <f t="shared" si="26"/>
        <v>San Clemente 2014</v>
      </c>
      <c r="E1821" s="92">
        <v>134</v>
      </c>
      <c r="F1821" s="366">
        <v>65</v>
      </c>
      <c r="G1821" s="92">
        <v>65</v>
      </c>
      <c r="H1821" s="92">
        <v>0</v>
      </c>
      <c r="I1821" s="91"/>
      <c r="J1821" s="92">
        <v>95</v>
      </c>
      <c r="K1821" s="366">
        <v>28</v>
      </c>
      <c r="L1821" s="92">
        <v>28</v>
      </c>
      <c r="M1821" s="92">
        <v>0</v>
      </c>
      <c r="N1821" s="91"/>
      <c r="O1821" s="92">
        <v>108</v>
      </c>
      <c r="P1821" s="92">
        <v>2</v>
      </c>
      <c r="Q1821" s="91"/>
      <c r="R1821" s="92">
        <v>244</v>
      </c>
      <c r="S1821" s="92">
        <v>84</v>
      </c>
      <c r="T1821" s="91">
        <v>0</v>
      </c>
      <c r="U1821" s="92">
        <v>581</v>
      </c>
      <c r="V1821" s="92">
        <v>179</v>
      </c>
    </row>
    <row r="1822" spans="1:22">
      <c r="A1822" s="93" t="s">
        <v>972</v>
      </c>
      <c r="B1822" s="17" t="str">
        <f>VLOOKUP(A1822,'Planning Periods'!$E$2:$N$540,10,FALSE)</f>
        <v>10/15/2021 - 10/15/2029</v>
      </c>
      <c r="C1822" s="92">
        <v>2015</v>
      </c>
      <c r="D1822" s="92" t="str">
        <f t="shared" si="26"/>
        <v>San Clemente 2015</v>
      </c>
      <c r="E1822" s="92">
        <v>134</v>
      </c>
      <c r="F1822" s="366">
        <v>0</v>
      </c>
      <c r="G1822" s="92">
        <v>0</v>
      </c>
      <c r="H1822" s="92">
        <v>0</v>
      </c>
      <c r="I1822" s="91"/>
      <c r="J1822" s="92">
        <v>95</v>
      </c>
      <c r="K1822" s="366">
        <v>0</v>
      </c>
      <c r="L1822" s="92">
        <v>0</v>
      </c>
      <c r="M1822" s="92">
        <v>0</v>
      </c>
      <c r="N1822" s="91"/>
      <c r="O1822" s="92">
        <v>108</v>
      </c>
      <c r="P1822" s="92">
        <v>1</v>
      </c>
      <c r="Q1822" s="91"/>
      <c r="R1822" s="92">
        <v>244</v>
      </c>
      <c r="S1822" s="92">
        <v>129</v>
      </c>
      <c r="T1822" s="91">
        <v>0</v>
      </c>
      <c r="U1822" s="92">
        <v>581</v>
      </c>
      <c r="V1822" s="92">
        <v>130</v>
      </c>
    </row>
    <row r="1823" spans="1:22">
      <c r="A1823" s="93" t="s">
        <v>972</v>
      </c>
      <c r="B1823" s="17" t="str">
        <f>VLOOKUP(A1823,'Planning Periods'!$E$2:$N$540,10,FALSE)</f>
        <v>10/15/2021 - 10/15/2029</v>
      </c>
      <c r="C1823" s="92">
        <v>2016</v>
      </c>
      <c r="D1823" s="92" t="str">
        <f t="shared" si="26"/>
        <v>San Clemente 2016</v>
      </c>
      <c r="E1823" s="92">
        <v>134</v>
      </c>
      <c r="F1823" s="366">
        <v>0</v>
      </c>
      <c r="G1823" s="92">
        <v>0</v>
      </c>
      <c r="H1823" s="92">
        <v>0</v>
      </c>
      <c r="I1823" s="91"/>
      <c r="J1823" s="92">
        <v>95</v>
      </c>
      <c r="K1823" s="366">
        <v>0</v>
      </c>
      <c r="L1823" s="92">
        <v>0</v>
      </c>
      <c r="M1823" s="92">
        <v>0</v>
      </c>
      <c r="N1823" s="91"/>
      <c r="O1823" s="92">
        <v>108</v>
      </c>
      <c r="P1823" s="92">
        <v>0</v>
      </c>
      <c r="Q1823" s="91"/>
      <c r="R1823" s="92">
        <v>244</v>
      </c>
      <c r="S1823" s="92">
        <v>107</v>
      </c>
      <c r="T1823" s="91">
        <v>0</v>
      </c>
      <c r="U1823" s="92">
        <v>581</v>
      </c>
      <c r="V1823" s="92">
        <v>107</v>
      </c>
    </row>
    <row r="1824" spans="1:22">
      <c r="A1824" s="93" t="s">
        <v>972</v>
      </c>
      <c r="B1824" s="17" t="str">
        <f>VLOOKUP(A1824,'Planning Periods'!$E$2:$N$540,10,FALSE)</f>
        <v>10/15/2021 - 10/15/2029</v>
      </c>
      <c r="C1824" s="92">
        <v>2017</v>
      </c>
      <c r="D1824" s="92" t="str">
        <f t="shared" si="26"/>
        <v>San Clemente 2017</v>
      </c>
      <c r="E1824" s="92">
        <v>134</v>
      </c>
      <c r="F1824" s="366">
        <v>0</v>
      </c>
      <c r="G1824" s="92">
        <v>0</v>
      </c>
      <c r="H1824" s="92">
        <v>0</v>
      </c>
      <c r="I1824" s="91"/>
      <c r="J1824" s="92">
        <v>95</v>
      </c>
      <c r="K1824" s="366">
        <v>0</v>
      </c>
      <c r="L1824" s="92">
        <v>0</v>
      </c>
      <c r="M1824" s="92">
        <v>0</v>
      </c>
      <c r="N1824" s="91"/>
      <c r="O1824" s="92">
        <v>108</v>
      </c>
      <c r="P1824" s="92">
        <v>4</v>
      </c>
      <c r="Q1824" s="91"/>
      <c r="R1824" s="92">
        <v>244</v>
      </c>
      <c r="S1824" s="92">
        <v>96</v>
      </c>
      <c r="T1824" s="91">
        <v>0</v>
      </c>
      <c r="U1824" s="92">
        <v>581</v>
      </c>
      <c r="V1824" s="92">
        <v>100</v>
      </c>
    </row>
    <row r="1825" spans="1:22">
      <c r="A1825" s="93" t="s">
        <v>770</v>
      </c>
      <c r="B1825" s="17" t="str">
        <f>VLOOKUP(A1825,'Planning Periods'!$E$2:$N$540,10,FALSE)</f>
        <v>04/30/2021 - 04/30/2029</v>
      </c>
      <c r="C1825" s="92">
        <v>2013</v>
      </c>
      <c r="D1825" s="92" t="str">
        <f t="shared" si="26"/>
        <v>San Diego 2013</v>
      </c>
      <c r="E1825" s="92">
        <v>21977</v>
      </c>
      <c r="F1825" s="366">
        <v>609</v>
      </c>
      <c r="G1825" s="92">
        <v>609</v>
      </c>
      <c r="H1825" s="92">
        <v>0</v>
      </c>
      <c r="I1825" s="91"/>
      <c r="J1825" s="92">
        <v>16703</v>
      </c>
      <c r="K1825" s="366">
        <v>915</v>
      </c>
      <c r="L1825" s="92">
        <v>915</v>
      </c>
      <c r="M1825" s="92">
        <v>0</v>
      </c>
      <c r="N1825" s="91"/>
      <c r="O1825" s="92">
        <v>15462</v>
      </c>
      <c r="P1825" s="92">
        <v>0</v>
      </c>
      <c r="Q1825" s="91"/>
      <c r="R1825" s="92">
        <v>33954</v>
      </c>
      <c r="S1825" s="92">
        <v>7665</v>
      </c>
      <c r="T1825" s="91">
        <v>0</v>
      </c>
      <c r="U1825" s="92">
        <v>88096</v>
      </c>
      <c r="V1825" s="92">
        <v>9189</v>
      </c>
    </row>
    <row r="1826" spans="1:22">
      <c r="A1826" s="93" t="s">
        <v>770</v>
      </c>
      <c r="B1826" s="17" t="str">
        <f>VLOOKUP(A1826,'Planning Periods'!$E$2:$N$540,10,FALSE)</f>
        <v>04/30/2021 - 04/30/2029</v>
      </c>
      <c r="C1826" s="92">
        <v>2014</v>
      </c>
      <c r="D1826" s="92" t="str">
        <f t="shared" si="26"/>
        <v>San Diego 2014</v>
      </c>
      <c r="E1826" s="92">
        <v>21977</v>
      </c>
      <c r="F1826" s="366">
        <v>229</v>
      </c>
      <c r="G1826" s="92">
        <v>229</v>
      </c>
      <c r="H1826" s="92">
        <v>0</v>
      </c>
      <c r="I1826" s="91"/>
      <c r="J1826" s="92">
        <v>16703</v>
      </c>
      <c r="K1826" s="366">
        <v>184</v>
      </c>
      <c r="L1826" s="92">
        <v>184</v>
      </c>
      <c r="M1826" s="92">
        <v>0</v>
      </c>
      <c r="N1826" s="91"/>
      <c r="O1826" s="92">
        <v>15462</v>
      </c>
      <c r="P1826" s="92">
        <v>4</v>
      </c>
      <c r="Q1826" s="91"/>
      <c r="R1826" s="92">
        <v>33954</v>
      </c>
      <c r="S1826" s="92">
        <v>1991</v>
      </c>
      <c r="T1826" s="91">
        <v>0</v>
      </c>
      <c r="U1826" s="92">
        <v>88096</v>
      </c>
      <c r="V1826" s="92">
        <v>2408</v>
      </c>
    </row>
    <row r="1827" spans="1:22">
      <c r="A1827" s="93" t="s">
        <v>770</v>
      </c>
      <c r="B1827" s="17" t="str">
        <f>VLOOKUP(A1827,'Planning Periods'!$E$2:$N$540,10,FALSE)</f>
        <v>04/30/2021 - 04/30/2029</v>
      </c>
      <c r="C1827" s="92">
        <v>2015</v>
      </c>
      <c r="D1827" s="92" t="str">
        <f t="shared" si="26"/>
        <v>San Diego 2015</v>
      </c>
      <c r="E1827" s="92">
        <v>21977</v>
      </c>
      <c r="F1827" s="366">
        <v>265</v>
      </c>
      <c r="G1827" s="92">
        <v>265</v>
      </c>
      <c r="H1827" s="92">
        <v>0</v>
      </c>
      <c r="I1827" s="91"/>
      <c r="J1827" s="92">
        <v>16703</v>
      </c>
      <c r="K1827" s="366">
        <v>446</v>
      </c>
      <c r="L1827" s="92">
        <v>446</v>
      </c>
      <c r="M1827" s="92">
        <v>0</v>
      </c>
      <c r="N1827" s="91"/>
      <c r="O1827" s="92">
        <v>15462</v>
      </c>
      <c r="P1827" s="92">
        <v>0</v>
      </c>
      <c r="Q1827" s="91"/>
      <c r="R1827" s="92">
        <v>33954</v>
      </c>
      <c r="S1827" s="92">
        <v>4221</v>
      </c>
      <c r="T1827" s="91">
        <v>0</v>
      </c>
      <c r="U1827" s="92">
        <v>88096</v>
      </c>
      <c r="V1827" s="92">
        <v>4932</v>
      </c>
    </row>
    <row r="1828" spans="1:22">
      <c r="A1828" s="93" t="s">
        <v>770</v>
      </c>
      <c r="B1828" s="17" t="str">
        <f>VLOOKUP(A1828,'Planning Periods'!$E$2:$N$540,10,FALSE)</f>
        <v>04/30/2021 - 04/30/2029</v>
      </c>
      <c r="C1828" s="92">
        <v>2016</v>
      </c>
      <c r="D1828" s="92" t="str">
        <f t="shared" si="26"/>
        <v>San Diego 2016</v>
      </c>
      <c r="E1828" s="92">
        <v>21977</v>
      </c>
      <c r="F1828" s="366">
        <v>103</v>
      </c>
      <c r="G1828" s="92">
        <v>103</v>
      </c>
      <c r="H1828" s="92">
        <v>0</v>
      </c>
      <c r="I1828" s="91"/>
      <c r="J1828" s="92">
        <v>16703</v>
      </c>
      <c r="K1828" s="366">
        <v>253</v>
      </c>
      <c r="L1828" s="92">
        <v>253</v>
      </c>
      <c r="M1828" s="92">
        <v>0</v>
      </c>
      <c r="N1828" s="91"/>
      <c r="O1828" s="92">
        <v>15462</v>
      </c>
      <c r="P1828" s="92">
        <v>0</v>
      </c>
      <c r="Q1828" s="91"/>
      <c r="R1828" s="92">
        <v>33954</v>
      </c>
      <c r="S1828" s="92">
        <v>7028</v>
      </c>
      <c r="T1828" s="91">
        <v>0</v>
      </c>
      <c r="U1828" s="92">
        <v>88096</v>
      </c>
      <c r="V1828" s="92">
        <v>7384</v>
      </c>
    </row>
    <row r="1829" spans="1:22">
      <c r="A1829" s="93" t="s">
        <v>770</v>
      </c>
      <c r="B1829" s="17" t="str">
        <f>VLOOKUP(A1829,'Planning Periods'!$E$2:$N$540,10,FALSE)</f>
        <v>04/30/2021 - 04/30/2029</v>
      </c>
      <c r="C1829" s="92">
        <v>2017</v>
      </c>
      <c r="D1829" s="92" t="str">
        <f t="shared" si="26"/>
        <v>San Diego 2017</v>
      </c>
      <c r="E1829" s="92">
        <v>21977</v>
      </c>
      <c r="F1829" s="366">
        <v>324</v>
      </c>
      <c r="G1829" s="92">
        <v>324</v>
      </c>
      <c r="H1829" s="92">
        <v>0</v>
      </c>
      <c r="I1829" s="91"/>
      <c r="J1829" s="92">
        <v>16703</v>
      </c>
      <c r="K1829" s="366">
        <v>301</v>
      </c>
      <c r="L1829" s="92">
        <v>295</v>
      </c>
      <c r="M1829" s="92">
        <v>6</v>
      </c>
      <c r="N1829" s="91"/>
      <c r="O1829" s="92">
        <v>15462</v>
      </c>
      <c r="P1829" s="92">
        <v>0</v>
      </c>
      <c r="Q1829" s="91"/>
      <c r="R1829" s="92">
        <v>33954</v>
      </c>
      <c r="S1829" s="92">
        <v>4395</v>
      </c>
      <c r="T1829" s="91">
        <v>6</v>
      </c>
      <c r="U1829" s="92">
        <v>88096</v>
      </c>
      <c r="V1829" s="92">
        <v>5020</v>
      </c>
    </row>
    <row r="1830" spans="1:22">
      <c r="A1830" s="93" t="s">
        <v>915</v>
      </c>
      <c r="B1830" s="17" t="str">
        <f>VLOOKUP(A1830,'Planning Periods'!$E$2:$N$540,10,FALSE)</f>
        <v>04/30/2021 - 04/30/2029</v>
      </c>
      <c r="C1830" s="92">
        <v>2013</v>
      </c>
      <c r="D1830" s="92" t="str">
        <f t="shared" si="26"/>
        <v>San Diego County - Unincorporated 2013</v>
      </c>
      <c r="E1830" s="92">
        <v>2085</v>
      </c>
      <c r="F1830" s="366">
        <v>23</v>
      </c>
      <c r="G1830" s="92">
        <v>23</v>
      </c>
      <c r="H1830" s="92">
        <v>0</v>
      </c>
      <c r="I1830" s="91"/>
      <c r="J1830" s="92">
        <v>1585</v>
      </c>
      <c r="K1830" s="366">
        <v>145</v>
      </c>
      <c r="L1830" s="92">
        <v>145</v>
      </c>
      <c r="M1830" s="92">
        <v>0</v>
      </c>
      <c r="N1830" s="91"/>
      <c r="O1830" s="92">
        <v>5864</v>
      </c>
      <c r="P1830" s="92">
        <v>200</v>
      </c>
      <c r="Q1830" s="91"/>
      <c r="R1830" s="92">
        <v>12878</v>
      </c>
      <c r="S1830" s="92">
        <v>1225</v>
      </c>
      <c r="T1830" s="91">
        <v>0</v>
      </c>
      <c r="U1830" s="92">
        <v>22412</v>
      </c>
      <c r="V1830" s="92">
        <v>1593</v>
      </c>
    </row>
    <row r="1831" spans="1:22">
      <c r="A1831" s="93" t="s">
        <v>915</v>
      </c>
      <c r="B1831" s="17" t="str">
        <f>VLOOKUP(A1831,'Planning Periods'!$E$2:$N$540,10,FALSE)</f>
        <v>04/30/2021 - 04/30/2029</v>
      </c>
      <c r="C1831" s="92">
        <v>2014</v>
      </c>
      <c r="D1831" s="92" t="str">
        <f t="shared" si="26"/>
        <v>San Diego County - Unincorporated 2014</v>
      </c>
      <c r="E1831" s="92">
        <v>2085</v>
      </c>
      <c r="F1831" s="366">
        <v>0</v>
      </c>
      <c r="G1831" s="92">
        <v>0</v>
      </c>
      <c r="H1831" s="92">
        <v>0</v>
      </c>
      <c r="I1831" s="91"/>
      <c r="J1831" s="92">
        <v>1585</v>
      </c>
      <c r="K1831" s="366">
        <v>27</v>
      </c>
      <c r="L1831" s="92">
        <v>27</v>
      </c>
      <c r="M1831" s="92">
        <v>0</v>
      </c>
      <c r="N1831" s="91"/>
      <c r="O1831" s="92">
        <v>5864</v>
      </c>
      <c r="P1831" s="92">
        <v>114</v>
      </c>
      <c r="Q1831" s="91"/>
      <c r="R1831" s="92">
        <v>12878</v>
      </c>
      <c r="S1831" s="92">
        <v>576</v>
      </c>
      <c r="T1831" s="91">
        <v>0</v>
      </c>
      <c r="U1831" s="92">
        <v>22412</v>
      </c>
      <c r="V1831" s="92">
        <v>717</v>
      </c>
    </row>
    <row r="1832" spans="1:22">
      <c r="A1832" s="93" t="s">
        <v>915</v>
      </c>
      <c r="B1832" s="17" t="str">
        <f>VLOOKUP(A1832,'Planning Periods'!$E$2:$N$540,10,FALSE)</f>
        <v>04/30/2021 - 04/30/2029</v>
      </c>
      <c r="C1832" s="92">
        <v>2015</v>
      </c>
      <c r="D1832" s="92" t="str">
        <f t="shared" ref="D1832:D1898" si="27">CONCATENATE(A1832," ",C1832)</f>
        <v>San Diego County - Unincorporated 2015</v>
      </c>
      <c r="E1832" s="92">
        <v>2085</v>
      </c>
      <c r="F1832" s="366">
        <v>2</v>
      </c>
      <c r="G1832" s="92">
        <v>2</v>
      </c>
      <c r="H1832" s="92">
        <v>0</v>
      </c>
      <c r="I1832" s="91"/>
      <c r="J1832" s="92">
        <v>1585</v>
      </c>
      <c r="K1832" s="366">
        <v>24</v>
      </c>
      <c r="L1832" s="92">
        <v>24</v>
      </c>
      <c r="M1832" s="92">
        <v>0</v>
      </c>
      <c r="N1832" s="91"/>
      <c r="O1832" s="92">
        <v>5864</v>
      </c>
      <c r="P1832" s="92">
        <v>228</v>
      </c>
      <c r="Q1832" s="91"/>
      <c r="R1832" s="92">
        <v>12878</v>
      </c>
      <c r="S1832" s="92">
        <v>613</v>
      </c>
      <c r="T1832" s="91">
        <v>0</v>
      </c>
      <c r="U1832" s="92">
        <v>22412</v>
      </c>
      <c r="V1832" s="92">
        <v>867</v>
      </c>
    </row>
    <row r="1833" spans="1:22">
      <c r="A1833" s="93" t="s">
        <v>915</v>
      </c>
      <c r="B1833" s="17" t="str">
        <f>VLOOKUP(A1833,'Planning Periods'!$E$2:$N$540,10,FALSE)</f>
        <v>04/30/2021 - 04/30/2029</v>
      </c>
      <c r="C1833" s="92">
        <v>2016</v>
      </c>
      <c r="D1833" s="92" t="str">
        <f t="shared" si="27"/>
        <v>San Diego County - Unincorporated 2016</v>
      </c>
      <c r="E1833" s="92">
        <v>2085</v>
      </c>
      <c r="F1833" s="366">
        <v>0</v>
      </c>
      <c r="G1833" s="92">
        <v>0</v>
      </c>
      <c r="H1833" s="92">
        <v>0</v>
      </c>
      <c r="I1833" s="91"/>
      <c r="J1833" s="92">
        <v>1585</v>
      </c>
      <c r="K1833" s="366">
        <v>24</v>
      </c>
      <c r="L1833" s="92">
        <v>24</v>
      </c>
      <c r="M1833" s="92">
        <v>0</v>
      </c>
      <c r="N1833" s="91"/>
      <c r="O1833" s="92">
        <v>5864</v>
      </c>
      <c r="P1833" s="92">
        <v>177</v>
      </c>
      <c r="Q1833" s="91"/>
      <c r="R1833" s="92">
        <v>12878</v>
      </c>
      <c r="S1833" s="92">
        <v>381</v>
      </c>
      <c r="T1833" s="91">
        <v>0</v>
      </c>
      <c r="U1833" s="92">
        <v>22412</v>
      </c>
      <c r="V1833" s="92">
        <v>582</v>
      </c>
    </row>
    <row r="1834" spans="1:22">
      <c r="A1834" s="93" t="s">
        <v>915</v>
      </c>
      <c r="B1834" s="17" t="str">
        <f>VLOOKUP(A1834,'Planning Periods'!$E$2:$N$540,10,FALSE)</f>
        <v>04/30/2021 - 04/30/2029</v>
      </c>
      <c r="C1834" s="92">
        <v>2017</v>
      </c>
      <c r="D1834" s="92" t="str">
        <f t="shared" si="27"/>
        <v>San Diego County - Unincorporated 2017</v>
      </c>
      <c r="E1834" s="92">
        <v>2085</v>
      </c>
      <c r="F1834" s="366">
        <v>0</v>
      </c>
      <c r="G1834" s="92">
        <v>0</v>
      </c>
      <c r="H1834" s="92">
        <v>0</v>
      </c>
      <c r="I1834" s="91"/>
      <c r="J1834" s="92">
        <v>1585</v>
      </c>
      <c r="K1834" s="366">
        <v>52</v>
      </c>
      <c r="L1834" s="92">
        <v>0</v>
      </c>
      <c r="M1834" s="92">
        <v>52</v>
      </c>
      <c r="N1834" s="91"/>
      <c r="O1834" s="92">
        <v>5864</v>
      </c>
      <c r="P1834" s="92">
        <v>71</v>
      </c>
      <c r="Q1834" s="91"/>
      <c r="R1834" s="92">
        <v>12878</v>
      </c>
      <c r="S1834" s="92">
        <v>532</v>
      </c>
      <c r="T1834" s="91">
        <v>52</v>
      </c>
      <c r="U1834" s="92">
        <v>22412</v>
      </c>
      <c r="V1834" s="92">
        <v>655</v>
      </c>
    </row>
    <row r="1835" spans="1:22">
      <c r="A1835" s="93" t="s">
        <v>986</v>
      </c>
      <c r="B1835" s="17"/>
      <c r="C1835" s="92">
        <v>2013</v>
      </c>
      <c r="D1835" s="92" t="str">
        <f t="shared" si="27"/>
        <v>San Dimas 2013</v>
      </c>
      <c r="E1835" s="92" t="s">
        <v>1308</v>
      </c>
      <c r="F1835" s="366" t="s">
        <v>1308</v>
      </c>
      <c r="G1835" s="92" t="s">
        <v>1308</v>
      </c>
      <c r="H1835" s="92" t="s">
        <v>1308</v>
      </c>
      <c r="I1835" s="91"/>
      <c r="J1835" s="92" t="s">
        <v>1308</v>
      </c>
      <c r="K1835" s="366" t="s">
        <v>1308</v>
      </c>
      <c r="L1835" s="92" t="s">
        <v>1308</v>
      </c>
      <c r="M1835" s="92" t="s">
        <v>1308</v>
      </c>
      <c r="N1835" s="91"/>
      <c r="O1835" s="92" t="s">
        <v>1308</v>
      </c>
      <c r="P1835" s="92" t="s">
        <v>1308</v>
      </c>
      <c r="Q1835" s="91"/>
      <c r="R1835" s="92" t="s">
        <v>1308</v>
      </c>
      <c r="S1835" s="92" t="s">
        <v>1308</v>
      </c>
      <c r="T1835" s="91" t="s">
        <v>1308</v>
      </c>
      <c r="U1835" s="92" t="s">
        <v>1308</v>
      </c>
      <c r="V1835" s="92" t="s">
        <v>1308</v>
      </c>
    </row>
    <row r="1836" spans="1:22">
      <c r="A1836" s="93" t="s">
        <v>986</v>
      </c>
      <c r="B1836" s="17" t="str">
        <f>VLOOKUP(A1836,'Planning Periods'!$E$2:$N$540,10,FALSE)</f>
        <v>10/15/2021 - 10/15/2029</v>
      </c>
      <c r="C1836" s="92">
        <v>2014</v>
      </c>
      <c r="D1836" s="92" t="str">
        <f t="shared" si="27"/>
        <v>San Dimas 2014</v>
      </c>
      <c r="E1836" s="92">
        <v>121</v>
      </c>
      <c r="F1836" s="366">
        <v>0</v>
      </c>
      <c r="G1836" s="92">
        <v>0</v>
      </c>
      <c r="H1836" s="92">
        <v>0</v>
      </c>
      <c r="I1836" s="91"/>
      <c r="J1836" s="92">
        <v>72</v>
      </c>
      <c r="K1836" s="366">
        <v>0</v>
      </c>
      <c r="L1836" s="92">
        <v>0</v>
      </c>
      <c r="M1836" s="92">
        <v>0</v>
      </c>
      <c r="N1836" s="91"/>
      <c r="O1836" s="92">
        <v>77</v>
      </c>
      <c r="P1836" s="92">
        <v>0</v>
      </c>
      <c r="Q1836" s="91"/>
      <c r="R1836" s="92">
        <v>193</v>
      </c>
      <c r="S1836" s="92">
        <v>3</v>
      </c>
      <c r="T1836" s="91">
        <v>0</v>
      </c>
      <c r="U1836" s="92">
        <v>463</v>
      </c>
      <c r="V1836" s="92">
        <v>3</v>
      </c>
    </row>
    <row r="1837" spans="1:22">
      <c r="A1837" s="93" t="s">
        <v>986</v>
      </c>
      <c r="B1837" s="17" t="str">
        <f>VLOOKUP(A1837,'Planning Periods'!$E$2:$N$540,10,FALSE)</f>
        <v>10/15/2021 - 10/15/2029</v>
      </c>
      <c r="C1837" s="92">
        <v>2015</v>
      </c>
      <c r="D1837" s="92" t="str">
        <f t="shared" si="27"/>
        <v>San Dimas 2015</v>
      </c>
      <c r="E1837" s="92">
        <v>121</v>
      </c>
      <c r="F1837" s="366">
        <v>0</v>
      </c>
      <c r="G1837" s="92">
        <v>0</v>
      </c>
      <c r="H1837" s="92">
        <v>0</v>
      </c>
      <c r="I1837" s="91"/>
      <c r="J1837" s="92">
        <v>72</v>
      </c>
      <c r="K1837" s="366">
        <v>0</v>
      </c>
      <c r="L1837" s="92">
        <v>0</v>
      </c>
      <c r="M1837" s="92">
        <v>0</v>
      </c>
      <c r="N1837" s="91"/>
      <c r="O1837" s="92">
        <v>77</v>
      </c>
      <c r="P1837" s="92">
        <v>0</v>
      </c>
      <c r="Q1837" s="91"/>
      <c r="R1837" s="92">
        <v>193</v>
      </c>
      <c r="S1837" s="92">
        <v>7</v>
      </c>
      <c r="T1837" s="91">
        <v>0</v>
      </c>
      <c r="U1837" s="92">
        <v>463</v>
      </c>
      <c r="V1837" s="92">
        <v>7</v>
      </c>
    </row>
    <row r="1838" spans="1:22">
      <c r="A1838" s="93" t="s">
        <v>986</v>
      </c>
      <c r="B1838" s="17" t="str">
        <f>VLOOKUP(A1838,'Planning Periods'!$E$2:$N$540,10,FALSE)</f>
        <v>10/15/2021 - 10/15/2029</v>
      </c>
      <c r="C1838" s="92">
        <v>2016</v>
      </c>
      <c r="D1838" s="92" t="str">
        <f t="shared" si="27"/>
        <v>San Dimas 2016</v>
      </c>
      <c r="E1838" s="92">
        <v>121</v>
      </c>
      <c r="F1838" s="366">
        <v>0</v>
      </c>
      <c r="G1838" s="92">
        <v>0</v>
      </c>
      <c r="H1838" s="92">
        <v>0</v>
      </c>
      <c r="I1838" s="91"/>
      <c r="J1838" s="92">
        <v>72</v>
      </c>
      <c r="K1838" s="366">
        <v>0</v>
      </c>
      <c r="L1838" s="92">
        <v>0</v>
      </c>
      <c r="M1838" s="92">
        <v>0</v>
      </c>
      <c r="N1838" s="91"/>
      <c r="O1838" s="92">
        <v>77</v>
      </c>
      <c r="P1838" s="92">
        <v>0</v>
      </c>
      <c r="Q1838" s="91"/>
      <c r="R1838" s="92">
        <v>193</v>
      </c>
      <c r="S1838" s="92">
        <v>18</v>
      </c>
      <c r="T1838" s="91">
        <v>0</v>
      </c>
      <c r="U1838" s="92">
        <v>463</v>
      </c>
      <c r="V1838" s="92">
        <v>18</v>
      </c>
    </row>
    <row r="1839" spans="1:22">
      <c r="A1839" s="93" t="s">
        <v>986</v>
      </c>
      <c r="B1839" s="17" t="str">
        <f>VLOOKUP(A1839,'Planning Periods'!$E$2:$N$540,10,FALSE)</f>
        <v>10/15/2021 - 10/15/2029</v>
      </c>
      <c r="C1839" s="92">
        <v>2017</v>
      </c>
      <c r="D1839" s="92" t="str">
        <f t="shared" si="27"/>
        <v>San Dimas 2017</v>
      </c>
      <c r="E1839" s="92">
        <v>121</v>
      </c>
      <c r="F1839" s="366">
        <v>0</v>
      </c>
      <c r="G1839" s="92">
        <v>0</v>
      </c>
      <c r="H1839" s="92">
        <v>0</v>
      </c>
      <c r="I1839" s="91"/>
      <c r="J1839" s="92">
        <v>72</v>
      </c>
      <c r="K1839" s="366">
        <v>0</v>
      </c>
      <c r="L1839" s="92">
        <v>0</v>
      </c>
      <c r="M1839" s="92">
        <v>0</v>
      </c>
      <c r="N1839" s="91"/>
      <c r="O1839" s="92">
        <v>77</v>
      </c>
      <c r="P1839" s="92">
        <v>0</v>
      </c>
      <c r="Q1839" s="91"/>
      <c r="R1839" s="92">
        <v>193</v>
      </c>
      <c r="S1839" s="92">
        <v>7</v>
      </c>
      <c r="T1839" s="91">
        <v>0</v>
      </c>
      <c r="U1839" s="92">
        <v>463</v>
      </c>
      <c r="V1839" s="92">
        <v>7</v>
      </c>
    </row>
    <row r="1840" spans="1:22">
      <c r="A1840" s="93" t="s">
        <v>981</v>
      </c>
      <c r="B1840" s="17"/>
      <c r="C1840" s="92">
        <v>2013</v>
      </c>
      <c r="D1840" s="92" t="str">
        <f t="shared" si="27"/>
        <v>San Fernando 2013</v>
      </c>
      <c r="E1840" s="92" t="s">
        <v>1308</v>
      </c>
      <c r="F1840" s="366" t="s">
        <v>1308</v>
      </c>
      <c r="G1840" s="92" t="s">
        <v>1308</v>
      </c>
      <c r="H1840" s="92" t="s">
        <v>1308</v>
      </c>
      <c r="I1840" s="91"/>
      <c r="J1840" s="92" t="s">
        <v>1308</v>
      </c>
      <c r="K1840" s="366" t="s">
        <v>1308</v>
      </c>
      <c r="L1840" s="92" t="s">
        <v>1308</v>
      </c>
      <c r="M1840" s="92" t="s">
        <v>1308</v>
      </c>
      <c r="N1840" s="91"/>
      <c r="O1840" s="92" t="s">
        <v>1308</v>
      </c>
      <c r="P1840" s="92" t="s">
        <v>1308</v>
      </c>
      <c r="Q1840" s="91"/>
      <c r="R1840" s="92" t="s">
        <v>1308</v>
      </c>
      <c r="S1840" s="92" t="s">
        <v>1308</v>
      </c>
      <c r="T1840" s="91" t="s">
        <v>1308</v>
      </c>
      <c r="U1840" s="92" t="s">
        <v>1308</v>
      </c>
      <c r="V1840" s="92" t="s">
        <v>1308</v>
      </c>
    </row>
    <row r="1841" spans="1:22">
      <c r="A1841" s="93" t="s">
        <v>981</v>
      </c>
      <c r="B1841" s="17" t="str">
        <f>VLOOKUP(A1841,'Planning Periods'!$E$2:$N$540,10,FALSE)</f>
        <v>10/15/2021 - 10/15/2029</v>
      </c>
      <c r="C1841" s="92">
        <v>2014</v>
      </c>
      <c r="D1841" s="92" t="str">
        <f t="shared" si="27"/>
        <v>San Fernando 2014</v>
      </c>
      <c r="E1841" s="92">
        <v>55</v>
      </c>
      <c r="F1841" s="366">
        <v>28</v>
      </c>
      <c r="G1841" s="92">
        <v>28</v>
      </c>
      <c r="H1841" s="92">
        <v>0</v>
      </c>
      <c r="I1841" s="91"/>
      <c r="J1841" s="92">
        <v>32</v>
      </c>
      <c r="K1841" s="366">
        <v>4</v>
      </c>
      <c r="L1841" s="92">
        <v>4</v>
      </c>
      <c r="M1841" s="92">
        <v>0</v>
      </c>
      <c r="N1841" s="91"/>
      <c r="O1841" s="92">
        <v>35</v>
      </c>
      <c r="P1841" s="92">
        <v>0</v>
      </c>
      <c r="Q1841" s="91"/>
      <c r="R1841" s="92">
        <v>95</v>
      </c>
      <c r="S1841" s="92">
        <v>27</v>
      </c>
      <c r="T1841" s="91">
        <v>0</v>
      </c>
      <c r="U1841" s="92">
        <v>217</v>
      </c>
      <c r="V1841" s="92">
        <v>59</v>
      </c>
    </row>
    <row r="1842" spans="1:22">
      <c r="A1842" s="93" t="s">
        <v>981</v>
      </c>
      <c r="B1842" s="17" t="str">
        <f>VLOOKUP(A1842,'Planning Periods'!$E$2:$N$540,10,FALSE)</f>
        <v>10/15/2021 - 10/15/2029</v>
      </c>
      <c r="C1842" s="92">
        <v>2015</v>
      </c>
      <c r="D1842" s="92" t="str">
        <f t="shared" si="27"/>
        <v>San Fernando 2015</v>
      </c>
      <c r="E1842" s="92">
        <v>55</v>
      </c>
      <c r="F1842" s="366">
        <v>0</v>
      </c>
      <c r="G1842" s="92">
        <v>0</v>
      </c>
      <c r="H1842" s="92">
        <v>0</v>
      </c>
      <c r="I1842" s="91"/>
      <c r="J1842" s="92">
        <v>32</v>
      </c>
      <c r="K1842" s="366">
        <v>5</v>
      </c>
      <c r="L1842" s="92">
        <v>0</v>
      </c>
      <c r="M1842" s="92">
        <v>5</v>
      </c>
      <c r="N1842" s="91"/>
      <c r="O1842" s="92">
        <v>35</v>
      </c>
      <c r="P1842" s="92">
        <v>0</v>
      </c>
      <c r="Q1842" s="91"/>
      <c r="R1842" s="92">
        <v>95</v>
      </c>
      <c r="S1842" s="92">
        <v>0</v>
      </c>
      <c r="T1842" s="91">
        <v>5</v>
      </c>
      <c r="U1842" s="92">
        <v>217</v>
      </c>
      <c r="V1842" s="92">
        <v>5</v>
      </c>
    </row>
    <row r="1843" spans="1:22">
      <c r="A1843" s="93" t="s">
        <v>981</v>
      </c>
      <c r="B1843" s="17" t="str">
        <f>VLOOKUP(A1843,'Planning Periods'!$E$2:$N$540,10,FALSE)</f>
        <v>10/15/2021 - 10/15/2029</v>
      </c>
      <c r="C1843" s="92">
        <v>2016</v>
      </c>
      <c r="D1843" s="92" t="str">
        <f t="shared" si="27"/>
        <v>San Fernando 2016</v>
      </c>
      <c r="E1843" s="92">
        <v>55</v>
      </c>
      <c r="F1843" s="366">
        <v>0</v>
      </c>
      <c r="G1843" s="92">
        <v>0</v>
      </c>
      <c r="H1843" s="92">
        <v>0</v>
      </c>
      <c r="I1843" s="91"/>
      <c r="J1843" s="92">
        <v>32</v>
      </c>
      <c r="K1843" s="366">
        <v>5</v>
      </c>
      <c r="L1843" s="92">
        <v>0</v>
      </c>
      <c r="M1843" s="92">
        <v>5</v>
      </c>
      <c r="N1843" s="91"/>
      <c r="O1843" s="92">
        <v>35</v>
      </c>
      <c r="P1843" s="92">
        <v>0</v>
      </c>
      <c r="Q1843" s="91"/>
      <c r="R1843" s="92">
        <v>95</v>
      </c>
      <c r="S1843" s="92">
        <v>9</v>
      </c>
      <c r="T1843" s="91">
        <v>5</v>
      </c>
      <c r="U1843" s="92">
        <v>217</v>
      </c>
      <c r="V1843" s="92">
        <v>14</v>
      </c>
    </row>
    <row r="1844" spans="1:22">
      <c r="A1844" s="93" t="s">
        <v>981</v>
      </c>
      <c r="B1844" s="17" t="str">
        <f>VLOOKUP(A1844,'Planning Periods'!$E$2:$N$540,10,FALSE)</f>
        <v>10/15/2021 - 10/15/2029</v>
      </c>
      <c r="C1844" s="92">
        <v>2017</v>
      </c>
      <c r="D1844" s="92" t="str">
        <f t="shared" si="27"/>
        <v>San Fernando 2017</v>
      </c>
      <c r="E1844" s="92">
        <v>55</v>
      </c>
      <c r="F1844" s="366">
        <v>0</v>
      </c>
      <c r="G1844" s="92">
        <v>0</v>
      </c>
      <c r="H1844" s="92">
        <v>0</v>
      </c>
      <c r="I1844" s="91"/>
      <c r="J1844" s="92">
        <v>32</v>
      </c>
      <c r="K1844" s="366">
        <v>24</v>
      </c>
      <c r="L1844" s="92">
        <v>0</v>
      </c>
      <c r="M1844" s="92">
        <v>24</v>
      </c>
      <c r="N1844" s="91"/>
      <c r="O1844" s="92">
        <v>35</v>
      </c>
      <c r="P1844" s="92">
        <v>3</v>
      </c>
      <c r="Q1844" s="91"/>
      <c r="R1844" s="92">
        <v>95</v>
      </c>
      <c r="S1844" s="92">
        <v>2</v>
      </c>
      <c r="T1844" s="91">
        <v>24</v>
      </c>
      <c r="U1844" s="92">
        <v>217</v>
      </c>
      <c r="V1844" s="92">
        <v>29</v>
      </c>
    </row>
    <row r="1845" spans="1:22">
      <c r="A1845" s="93" t="s">
        <v>974</v>
      </c>
      <c r="B1845" s="17" t="str">
        <f>VLOOKUP(A1845,'Planning Periods'!$E$2:$N$540,10,FALSE)</f>
        <v>01/31/2023 - 01/31/2031</v>
      </c>
      <c r="C1845" s="92">
        <v>2014</v>
      </c>
      <c r="D1845" s="92" t="str">
        <f t="shared" si="27"/>
        <v>San Francisco 2014</v>
      </c>
      <c r="E1845" s="92">
        <v>6234</v>
      </c>
      <c r="F1845" s="366">
        <v>552</v>
      </c>
      <c r="G1845" s="92">
        <v>552</v>
      </c>
      <c r="H1845" s="92">
        <v>0</v>
      </c>
      <c r="I1845" s="91"/>
      <c r="J1845" s="92">
        <v>4639</v>
      </c>
      <c r="K1845" s="366">
        <v>377</v>
      </c>
      <c r="L1845" s="92">
        <v>377</v>
      </c>
      <c r="M1845" s="92">
        <v>0</v>
      </c>
      <c r="N1845" s="91"/>
      <c r="O1845" s="92">
        <v>5460</v>
      </c>
      <c r="P1845" s="92">
        <v>77</v>
      </c>
      <c r="Q1845" s="91"/>
      <c r="R1845" s="92">
        <v>12536</v>
      </c>
      <c r="S1845" s="92">
        <v>2430</v>
      </c>
      <c r="T1845" s="91">
        <v>0</v>
      </c>
      <c r="U1845" s="92">
        <v>28869</v>
      </c>
      <c r="V1845" s="92">
        <v>3436</v>
      </c>
    </row>
    <row r="1846" spans="1:22">
      <c r="A1846" s="93" t="s">
        <v>974</v>
      </c>
      <c r="B1846" s="17" t="str">
        <f>VLOOKUP(A1846,'Planning Periods'!$E$2:$N$540,10,FALSE)</f>
        <v>01/31/2023 - 01/31/2031</v>
      </c>
      <c r="C1846" s="92">
        <v>2015</v>
      </c>
      <c r="D1846" s="92" t="str">
        <f t="shared" si="27"/>
        <v>San Francisco 2015</v>
      </c>
      <c r="E1846" s="92">
        <v>6234</v>
      </c>
      <c r="F1846" s="366">
        <v>429</v>
      </c>
      <c r="G1846" s="92">
        <v>429</v>
      </c>
      <c r="H1846" s="92">
        <v>0</v>
      </c>
      <c r="I1846" s="91"/>
      <c r="J1846" s="92">
        <v>4639</v>
      </c>
      <c r="K1846" s="366">
        <v>179</v>
      </c>
      <c r="L1846" s="92">
        <v>179</v>
      </c>
      <c r="M1846" s="92">
        <v>0</v>
      </c>
      <c r="N1846" s="91"/>
      <c r="O1846" s="92">
        <v>5460</v>
      </c>
      <c r="P1846" s="92">
        <v>113</v>
      </c>
      <c r="Q1846" s="91"/>
      <c r="R1846" s="92">
        <v>12536</v>
      </c>
      <c r="S1846" s="92">
        <v>2874</v>
      </c>
      <c r="T1846" s="91">
        <v>0</v>
      </c>
      <c r="U1846" s="92">
        <v>28869</v>
      </c>
      <c r="V1846" s="92">
        <v>3595</v>
      </c>
    </row>
    <row r="1847" spans="1:22">
      <c r="A1847" s="93" t="s">
        <v>974</v>
      </c>
      <c r="B1847" s="17" t="str">
        <f>VLOOKUP(A1847,'Planning Periods'!$E$2:$N$540,10,FALSE)</f>
        <v>01/31/2023 - 01/31/2031</v>
      </c>
      <c r="C1847" s="92">
        <v>2016</v>
      </c>
      <c r="D1847" s="92" t="str">
        <f t="shared" si="27"/>
        <v>San Francisco 2016</v>
      </c>
      <c r="E1847" s="92">
        <v>6234</v>
      </c>
      <c r="F1847" s="366">
        <v>410</v>
      </c>
      <c r="G1847" s="92">
        <v>410</v>
      </c>
      <c r="H1847" s="92">
        <v>0</v>
      </c>
      <c r="I1847" s="91"/>
      <c r="J1847" s="92">
        <v>4639</v>
      </c>
      <c r="K1847" s="366">
        <v>353</v>
      </c>
      <c r="L1847" s="92">
        <v>353</v>
      </c>
      <c r="M1847" s="92">
        <v>0</v>
      </c>
      <c r="N1847" s="91"/>
      <c r="O1847" s="92">
        <v>5460</v>
      </c>
      <c r="P1847" s="92">
        <v>333</v>
      </c>
      <c r="Q1847" s="91"/>
      <c r="R1847" s="92">
        <v>12536</v>
      </c>
      <c r="S1847" s="92">
        <v>3604</v>
      </c>
      <c r="T1847" s="91">
        <v>0</v>
      </c>
      <c r="U1847" s="92">
        <v>28869</v>
      </c>
      <c r="V1847" s="92">
        <v>4700</v>
      </c>
    </row>
    <row r="1848" spans="1:22">
      <c r="A1848" s="93" t="s">
        <v>974</v>
      </c>
      <c r="B1848" s="17" t="str">
        <f>VLOOKUP(A1848,'Planning Periods'!$E$2:$N$540,10,FALSE)</f>
        <v>01/31/2023 - 01/31/2031</v>
      </c>
      <c r="C1848" s="92">
        <v>2017</v>
      </c>
      <c r="D1848" s="92" t="str">
        <f t="shared" si="27"/>
        <v>San Francisco 2017</v>
      </c>
      <c r="E1848" s="92">
        <v>6234</v>
      </c>
      <c r="F1848" s="366">
        <v>468</v>
      </c>
      <c r="G1848" s="92">
        <v>468</v>
      </c>
      <c r="H1848" s="92">
        <v>0</v>
      </c>
      <c r="I1848" s="91"/>
      <c r="J1848" s="92">
        <v>4639</v>
      </c>
      <c r="K1848" s="366">
        <v>427</v>
      </c>
      <c r="L1848" s="92">
        <v>427</v>
      </c>
      <c r="M1848" s="92">
        <v>0</v>
      </c>
      <c r="N1848" s="91"/>
      <c r="O1848" s="92">
        <v>5460</v>
      </c>
      <c r="P1848" s="92">
        <v>268</v>
      </c>
      <c r="Q1848" s="91"/>
      <c r="R1848" s="92">
        <v>12536</v>
      </c>
      <c r="S1848" s="92">
        <v>4641</v>
      </c>
      <c r="T1848" s="91">
        <v>0</v>
      </c>
      <c r="U1848" s="92">
        <v>28869</v>
      </c>
      <c r="V1848" s="92">
        <v>5804</v>
      </c>
    </row>
    <row r="1849" spans="1:22">
      <c r="A1849" s="93" t="s">
        <v>977</v>
      </c>
      <c r="B1849" s="17"/>
      <c r="C1849" s="92">
        <v>2013</v>
      </c>
      <c r="D1849" s="92" t="str">
        <f t="shared" si="27"/>
        <v>San Gabriel 2013</v>
      </c>
      <c r="E1849" s="92">
        <v>236</v>
      </c>
      <c r="F1849" s="366">
        <v>2</v>
      </c>
      <c r="G1849" s="92">
        <v>2</v>
      </c>
      <c r="H1849" s="92">
        <v>0</v>
      </c>
      <c r="I1849" s="91"/>
      <c r="J1849" s="92">
        <v>142</v>
      </c>
      <c r="K1849" s="366">
        <v>0</v>
      </c>
      <c r="L1849" s="92">
        <v>0</v>
      </c>
      <c r="M1849" s="92">
        <v>0</v>
      </c>
      <c r="N1849" s="91"/>
      <c r="O1849" s="92">
        <v>154</v>
      </c>
      <c r="P1849" s="92">
        <v>3</v>
      </c>
      <c r="Q1849" s="91"/>
      <c r="R1849" s="92">
        <v>398</v>
      </c>
      <c r="S1849" s="92">
        <v>26</v>
      </c>
      <c r="T1849" s="91">
        <v>0</v>
      </c>
      <c r="U1849" s="92">
        <v>930</v>
      </c>
      <c r="V1849" s="92">
        <v>31</v>
      </c>
    </row>
    <row r="1850" spans="1:22">
      <c r="A1850" s="93" t="s">
        <v>977</v>
      </c>
      <c r="B1850" s="17" t="str">
        <f>VLOOKUP(A1850,'Planning Periods'!$E$2:$N$540,10,FALSE)</f>
        <v>10/15/2021 - 10/15/2029</v>
      </c>
      <c r="C1850" s="92">
        <v>2014</v>
      </c>
      <c r="D1850" s="92" t="str">
        <f t="shared" si="27"/>
        <v>San Gabriel 2014</v>
      </c>
      <c r="E1850" s="92">
        <v>236</v>
      </c>
      <c r="F1850" s="366">
        <v>0</v>
      </c>
      <c r="G1850" s="92">
        <v>0</v>
      </c>
      <c r="H1850" s="92">
        <v>0</v>
      </c>
      <c r="I1850" s="91"/>
      <c r="J1850" s="92">
        <v>142</v>
      </c>
      <c r="K1850" s="366">
        <v>0</v>
      </c>
      <c r="L1850" s="92">
        <v>0</v>
      </c>
      <c r="M1850" s="92">
        <v>0</v>
      </c>
      <c r="N1850" s="91"/>
      <c r="O1850" s="92">
        <v>154</v>
      </c>
      <c r="P1850" s="92">
        <v>6</v>
      </c>
      <c r="Q1850" s="91"/>
      <c r="R1850" s="92">
        <v>398</v>
      </c>
      <c r="S1850" s="92">
        <v>18</v>
      </c>
      <c r="T1850" s="91">
        <v>0</v>
      </c>
      <c r="U1850" s="92">
        <v>930</v>
      </c>
      <c r="V1850" s="92">
        <v>24</v>
      </c>
    </row>
    <row r="1851" spans="1:22">
      <c r="A1851" s="93" t="s">
        <v>977</v>
      </c>
      <c r="B1851" s="17" t="str">
        <f>VLOOKUP(A1851,'Planning Periods'!$E$2:$N$540,10,FALSE)</f>
        <v>10/15/2021 - 10/15/2029</v>
      </c>
      <c r="C1851" s="92">
        <v>2015</v>
      </c>
      <c r="D1851" s="92" t="str">
        <f t="shared" si="27"/>
        <v>San Gabriel 2015</v>
      </c>
      <c r="E1851" s="92">
        <v>236</v>
      </c>
      <c r="F1851" s="366">
        <v>1</v>
      </c>
      <c r="G1851" s="92">
        <v>0</v>
      </c>
      <c r="H1851" s="92">
        <v>1</v>
      </c>
      <c r="I1851" s="91"/>
      <c r="J1851" s="92">
        <v>142</v>
      </c>
      <c r="K1851" s="366">
        <v>0</v>
      </c>
      <c r="L1851" s="92">
        <v>0</v>
      </c>
      <c r="M1851" s="92">
        <v>0</v>
      </c>
      <c r="N1851" s="91"/>
      <c r="O1851" s="92">
        <v>154</v>
      </c>
      <c r="P1851" s="92">
        <v>54</v>
      </c>
      <c r="Q1851" s="91"/>
      <c r="R1851" s="92">
        <v>398</v>
      </c>
      <c r="S1851" s="92">
        <v>63</v>
      </c>
      <c r="T1851" s="91">
        <v>0</v>
      </c>
      <c r="U1851" s="92">
        <v>930</v>
      </c>
      <c r="V1851" s="92">
        <v>118</v>
      </c>
    </row>
    <row r="1852" spans="1:22">
      <c r="A1852" s="93" t="s">
        <v>977</v>
      </c>
      <c r="B1852" s="17" t="str">
        <f>VLOOKUP(A1852,'Planning Periods'!$E$2:$N$540,10,FALSE)</f>
        <v>10/15/2021 - 10/15/2029</v>
      </c>
      <c r="C1852" s="92">
        <v>2016</v>
      </c>
      <c r="D1852" s="92" t="str">
        <f t="shared" si="27"/>
        <v>San Gabriel 2016</v>
      </c>
      <c r="E1852" s="92">
        <v>236</v>
      </c>
      <c r="F1852" s="366">
        <v>0</v>
      </c>
      <c r="G1852" s="92">
        <v>0</v>
      </c>
      <c r="H1852" s="92">
        <v>0</v>
      </c>
      <c r="I1852" s="91"/>
      <c r="J1852" s="92">
        <v>142</v>
      </c>
      <c r="K1852" s="366">
        <v>2</v>
      </c>
      <c r="L1852" s="92">
        <v>0</v>
      </c>
      <c r="M1852" s="92">
        <v>2</v>
      </c>
      <c r="N1852" s="91"/>
      <c r="O1852" s="92">
        <v>154</v>
      </c>
      <c r="P1852" s="92">
        <v>31</v>
      </c>
      <c r="Q1852" s="91"/>
      <c r="R1852" s="92">
        <v>398</v>
      </c>
      <c r="S1852" s="92">
        <v>37</v>
      </c>
      <c r="T1852" s="91">
        <v>2</v>
      </c>
      <c r="U1852" s="92">
        <v>930</v>
      </c>
      <c r="V1852" s="92">
        <v>70</v>
      </c>
    </row>
    <row r="1853" spans="1:22">
      <c r="A1853" s="93" t="s">
        <v>977</v>
      </c>
      <c r="B1853" s="17" t="str">
        <f>VLOOKUP(A1853,'Planning Periods'!$E$2:$N$540,10,FALSE)</f>
        <v>10/15/2021 - 10/15/2029</v>
      </c>
      <c r="C1853" s="92">
        <v>2017</v>
      </c>
      <c r="D1853" s="92" t="str">
        <f t="shared" si="27"/>
        <v>San Gabriel 2017</v>
      </c>
      <c r="E1853" s="92">
        <v>236</v>
      </c>
      <c r="F1853" s="366">
        <v>0</v>
      </c>
      <c r="G1853" s="92">
        <v>0</v>
      </c>
      <c r="H1853" s="92">
        <v>0</v>
      </c>
      <c r="I1853" s="91"/>
      <c r="J1853" s="92">
        <v>142</v>
      </c>
      <c r="K1853" s="366">
        <v>0</v>
      </c>
      <c r="L1853" s="92">
        <v>0</v>
      </c>
      <c r="M1853" s="92">
        <v>0</v>
      </c>
      <c r="N1853" s="91"/>
      <c r="O1853" s="92">
        <v>154</v>
      </c>
      <c r="P1853" s="92">
        <v>2</v>
      </c>
      <c r="Q1853" s="91"/>
      <c r="R1853" s="92">
        <v>398</v>
      </c>
      <c r="S1853" s="92">
        <v>102</v>
      </c>
      <c r="T1853" s="91">
        <v>0</v>
      </c>
      <c r="U1853" s="92">
        <v>930</v>
      </c>
      <c r="V1853" s="92">
        <v>104</v>
      </c>
    </row>
    <row r="1854" spans="1:22">
      <c r="A1854" s="93" t="s">
        <v>979</v>
      </c>
      <c r="B1854" s="17"/>
      <c r="C1854" s="92">
        <v>2013</v>
      </c>
      <c r="D1854" s="92" t="str">
        <f t="shared" si="27"/>
        <v>San Jacinto 2013</v>
      </c>
      <c r="E1854" s="92" t="s">
        <v>1308</v>
      </c>
      <c r="F1854" s="366" t="s">
        <v>1308</v>
      </c>
      <c r="G1854" s="92" t="s">
        <v>1308</v>
      </c>
      <c r="H1854" s="92" t="s">
        <v>1308</v>
      </c>
      <c r="I1854" s="91"/>
      <c r="J1854" s="92" t="s">
        <v>1308</v>
      </c>
      <c r="K1854" s="366" t="s">
        <v>1308</v>
      </c>
      <c r="L1854" s="92" t="s">
        <v>1308</v>
      </c>
      <c r="M1854" s="92" t="s">
        <v>1308</v>
      </c>
      <c r="N1854" s="91"/>
      <c r="O1854" s="92" t="s">
        <v>1308</v>
      </c>
      <c r="P1854" s="92" t="s">
        <v>1308</v>
      </c>
      <c r="Q1854" s="91"/>
      <c r="R1854" s="92" t="s">
        <v>1308</v>
      </c>
      <c r="S1854" s="92" t="s">
        <v>1308</v>
      </c>
      <c r="T1854" s="91" t="s">
        <v>1308</v>
      </c>
      <c r="U1854" s="92" t="s">
        <v>1308</v>
      </c>
      <c r="V1854" s="92" t="s">
        <v>1308</v>
      </c>
    </row>
    <row r="1855" spans="1:22">
      <c r="A1855" s="93" t="s">
        <v>979</v>
      </c>
      <c r="B1855" s="17" t="str">
        <f>VLOOKUP(A1855,'Planning Periods'!$E$2:$N$540,10,FALSE)</f>
        <v>10/15/2021 - 10/15/2029</v>
      </c>
      <c r="C1855" s="92">
        <v>2014</v>
      </c>
      <c r="D1855" s="92" t="str">
        <f t="shared" si="27"/>
        <v>San Jacinto 2014</v>
      </c>
      <c r="E1855" s="92">
        <v>562</v>
      </c>
      <c r="F1855" s="366">
        <v>0</v>
      </c>
      <c r="G1855" s="92">
        <v>0</v>
      </c>
      <c r="H1855" s="92">
        <v>0</v>
      </c>
      <c r="I1855" s="91"/>
      <c r="J1855" s="92">
        <v>394</v>
      </c>
      <c r="K1855" s="366">
        <v>0</v>
      </c>
      <c r="L1855" s="92">
        <v>0</v>
      </c>
      <c r="M1855" s="92">
        <v>0</v>
      </c>
      <c r="N1855" s="91"/>
      <c r="O1855" s="92">
        <v>441</v>
      </c>
      <c r="P1855" s="92">
        <v>8</v>
      </c>
      <c r="Q1855" s="91"/>
      <c r="R1855" s="92">
        <v>1036</v>
      </c>
      <c r="S1855" s="92">
        <v>102</v>
      </c>
      <c r="T1855" s="91">
        <v>0</v>
      </c>
      <c r="U1855" s="92">
        <v>2433</v>
      </c>
      <c r="V1855" s="92">
        <v>110</v>
      </c>
    </row>
    <row r="1856" spans="1:22">
      <c r="A1856" s="93" t="s">
        <v>979</v>
      </c>
      <c r="B1856" s="17" t="str">
        <f>VLOOKUP(A1856,'Planning Periods'!$E$2:$N$540,10,FALSE)</f>
        <v>10/15/2021 - 10/15/2029</v>
      </c>
      <c r="C1856" s="92">
        <v>2015</v>
      </c>
      <c r="D1856" s="92" t="str">
        <f t="shared" si="27"/>
        <v>San Jacinto 2015</v>
      </c>
      <c r="E1856" s="92" t="s">
        <v>1308</v>
      </c>
      <c r="F1856" s="366" t="s">
        <v>1308</v>
      </c>
      <c r="G1856" s="92" t="s">
        <v>1308</v>
      </c>
      <c r="H1856" s="92" t="s">
        <v>1308</v>
      </c>
      <c r="I1856" s="91"/>
      <c r="J1856" s="92" t="s">
        <v>1308</v>
      </c>
      <c r="K1856" s="366" t="s">
        <v>1308</v>
      </c>
      <c r="L1856" s="92" t="s">
        <v>1308</v>
      </c>
      <c r="M1856" s="92" t="s">
        <v>1308</v>
      </c>
      <c r="N1856" s="91"/>
      <c r="O1856" s="92" t="s">
        <v>1308</v>
      </c>
      <c r="P1856" s="92" t="s">
        <v>1308</v>
      </c>
      <c r="Q1856" s="91"/>
      <c r="R1856" s="92" t="s">
        <v>1308</v>
      </c>
      <c r="S1856" s="92" t="s">
        <v>1308</v>
      </c>
      <c r="T1856" s="91" t="s">
        <v>1308</v>
      </c>
      <c r="U1856" s="92" t="s">
        <v>1308</v>
      </c>
      <c r="V1856" s="92" t="s">
        <v>1308</v>
      </c>
    </row>
    <row r="1857" spans="1:22">
      <c r="A1857" s="93" t="s">
        <v>979</v>
      </c>
      <c r="B1857" s="17" t="str">
        <f>VLOOKUP(A1857,'Planning Periods'!$E$2:$N$540,10,FALSE)</f>
        <v>10/15/2021 - 10/15/2029</v>
      </c>
      <c r="C1857" s="92">
        <v>2016</v>
      </c>
      <c r="D1857" s="92" t="str">
        <f t="shared" si="27"/>
        <v>San Jacinto 2016</v>
      </c>
      <c r="E1857" s="92">
        <v>562</v>
      </c>
      <c r="F1857" s="366">
        <v>0</v>
      </c>
      <c r="G1857" s="92">
        <v>0</v>
      </c>
      <c r="H1857" s="92">
        <v>0</v>
      </c>
      <c r="I1857" s="91"/>
      <c r="J1857" s="92">
        <v>394</v>
      </c>
      <c r="K1857" s="366">
        <v>0</v>
      </c>
      <c r="L1857" s="92">
        <v>0</v>
      </c>
      <c r="M1857" s="92">
        <v>0</v>
      </c>
      <c r="N1857" s="91"/>
      <c r="O1857" s="92">
        <v>441</v>
      </c>
      <c r="P1857" s="92">
        <v>0</v>
      </c>
      <c r="Q1857" s="91"/>
      <c r="R1857" s="92">
        <v>1036</v>
      </c>
      <c r="S1857" s="92">
        <v>0</v>
      </c>
      <c r="T1857" s="91">
        <v>0</v>
      </c>
      <c r="U1857" s="92">
        <v>2433</v>
      </c>
      <c r="V1857" s="92">
        <v>0</v>
      </c>
    </row>
    <row r="1858" spans="1:22">
      <c r="A1858" s="93" t="s">
        <v>979</v>
      </c>
      <c r="B1858" s="17" t="str">
        <f>VLOOKUP(A1858,'Planning Periods'!$E$2:$N$540,10,FALSE)</f>
        <v>10/15/2021 - 10/15/2029</v>
      </c>
      <c r="C1858" s="92">
        <v>2017</v>
      </c>
      <c r="D1858" s="92" t="str">
        <f t="shared" si="27"/>
        <v>San Jacinto 2017</v>
      </c>
      <c r="E1858" s="92">
        <v>562</v>
      </c>
      <c r="F1858" s="366">
        <v>0</v>
      </c>
      <c r="G1858" s="92">
        <v>0</v>
      </c>
      <c r="H1858" s="92">
        <v>0</v>
      </c>
      <c r="I1858" s="91"/>
      <c r="J1858" s="92">
        <v>394</v>
      </c>
      <c r="K1858" s="366">
        <v>0</v>
      </c>
      <c r="L1858" s="92">
        <v>0</v>
      </c>
      <c r="M1858" s="92">
        <v>0</v>
      </c>
      <c r="N1858" s="91"/>
      <c r="O1858" s="92">
        <v>441</v>
      </c>
      <c r="P1858" s="92">
        <v>0</v>
      </c>
      <c r="Q1858" s="91"/>
      <c r="R1858" s="92">
        <v>1036</v>
      </c>
      <c r="S1858" s="92">
        <v>216</v>
      </c>
      <c r="T1858" s="91">
        <v>0</v>
      </c>
      <c r="U1858" s="92">
        <v>2433</v>
      </c>
      <c r="V1858" s="92">
        <v>216</v>
      </c>
    </row>
    <row r="1859" spans="1:22">
      <c r="A1859" t="s">
        <v>933</v>
      </c>
      <c r="B1859" s="17" t="str">
        <f>VLOOKUP(A1859,'Planning Periods'!$E$2:$N$540,10,FALSE)</f>
        <v>12/31/2015 - 12/31/2023</v>
      </c>
      <c r="C1859" s="92">
        <v>2013</v>
      </c>
      <c r="D1859" s="92" t="str">
        <f t="shared" si="27"/>
        <v>San Joaquin 2013</v>
      </c>
      <c r="E1859" s="92" t="s">
        <v>1308</v>
      </c>
      <c r="F1859" s="366" t="s">
        <v>1308</v>
      </c>
      <c r="G1859" s="92" t="s">
        <v>1308</v>
      </c>
      <c r="H1859" s="92" t="s">
        <v>1308</v>
      </c>
      <c r="I1859" s="91"/>
      <c r="J1859" s="92" t="s">
        <v>1308</v>
      </c>
      <c r="K1859" s="366" t="s">
        <v>1308</v>
      </c>
      <c r="L1859" s="92" t="s">
        <v>1308</v>
      </c>
      <c r="M1859" s="92" t="s">
        <v>1308</v>
      </c>
      <c r="N1859" s="91"/>
      <c r="O1859" s="92" t="s">
        <v>1308</v>
      </c>
      <c r="P1859" s="92" t="s">
        <v>1308</v>
      </c>
      <c r="Q1859" s="91"/>
      <c r="R1859" s="92" t="s">
        <v>1308</v>
      </c>
      <c r="S1859" s="92" t="s">
        <v>1308</v>
      </c>
      <c r="T1859" s="91" t="s">
        <v>1308</v>
      </c>
      <c r="U1859" s="92" t="s">
        <v>1308</v>
      </c>
      <c r="V1859" s="92" t="s">
        <v>1308</v>
      </c>
    </row>
    <row r="1860" spans="1:22">
      <c r="A1860" t="s">
        <v>933</v>
      </c>
      <c r="B1860" s="17" t="str">
        <f>VLOOKUP(A1860,'Planning Periods'!$E$2:$N$540,10,FALSE)</f>
        <v>12/31/2015 - 12/31/2023</v>
      </c>
      <c r="C1860" s="92">
        <v>2014</v>
      </c>
      <c r="D1860" s="92" t="str">
        <f t="shared" si="27"/>
        <v>San Joaquin 2014</v>
      </c>
      <c r="E1860" s="366" t="s">
        <v>1308</v>
      </c>
      <c r="F1860" s="366" t="s">
        <v>1308</v>
      </c>
      <c r="G1860" s="366" t="s">
        <v>1308</v>
      </c>
      <c r="H1860" s="366" t="s">
        <v>1308</v>
      </c>
      <c r="I1860" s="366">
        <v>0</v>
      </c>
      <c r="J1860" s="366" t="s">
        <v>1308</v>
      </c>
      <c r="K1860" s="366" t="s">
        <v>1308</v>
      </c>
      <c r="L1860" s="366" t="s">
        <v>1308</v>
      </c>
      <c r="M1860" s="366" t="s">
        <v>1308</v>
      </c>
      <c r="N1860" s="366">
        <v>0</v>
      </c>
      <c r="O1860" s="366" t="s">
        <v>1308</v>
      </c>
      <c r="P1860" s="366" t="s">
        <v>1308</v>
      </c>
      <c r="Q1860" s="366"/>
      <c r="R1860" s="366" t="s">
        <v>1308</v>
      </c>
      <c r="S1860" s="366" t="s">
        <v>1308</v>
      </c>
      <c r="T1860" s="366" t="s">
        <v>1308</v>
      </c>
      <c r="U1860" s="366" t="s">
        <v>1308</v>
      </c>
      <c r="V1860" s="366" t="s">
        <v>1308</v>
      </c>
    </row>
    <row r="1861" spans="1:22">
      <c r="A1861" t="s">
        <v>933</v>
      </c>
      <c r="B1861" s="17" t="str">
        <f>VLOOKUP(A1861,'Planning Periods'!$E$2:$N$540,10,FALSE)</f>
        <v>12/31/2015 - 12/31/2023</v>
      </c>
      <c r="C1861" s="92">
        <v>2015</v>
      </c>
      <c r="D1861" s="92" t="str">
        <f t="shared" si="27"/>
        <v>San Joaquin 2015</v>
      </c>
      <c r="E1861" t="s">
        <v>1308</v>
      </c>
      <c r="F1861" t="s">
        <v>1308</v>
      </c>
      <c r="G1861" t="s">
        <v>1308</v>
      </c>
      <c r="H1861" t="s">
        <v>1308</v>
      </c>
      <c r="J1861" t="s">
        <v>1308</v>
      </c>
      <c r="K1861" t="s">
        <v>1308</v>
      </c>
      <c r="L1861" t="s">
        <v>1308</v>
      </c>
      <c r="M1861" t="s">
        <v>1308</v>
      </c>
      <c r="O1861" t="s">
        <v>1308</v>
      </c>
      <c r="P1861" t="s">
        <v>1308</v>
      </c>
      <c r="R1861" t="s">
        <v>1308</v>
      </c>
      <c r="S1861" t="s">
        <v>1308</v>
      </c>
      <c r="T1861" t="s">
        <v>1308</v>
      </c>
      <c r="U1861" t="s">
        <v>1308</v>
      </c>
      <c r="V1861" t="s">
        <v>1308</v>
      </c>
    </row>
    <row r="1862" spans="1:22">
      <c r="A1862" t="s">
        <v>933</v>
      </c>
      <c r="B1862" s="17" t="str">
        <f>VLOOKUP(A1862,'Planning Periods'!$E$2:$N$540,10,FALSE)</f>
        <v>12/31/2015 - 12/31/2023</v>
      </c>
      <c r="C1862" s="92">
        <v>2016</v>
      </c>
      <c r="D1862" s="92" t="str">
        <f t="shared" si="27"/>
        <v>San Joaquin 2016</v>
      </c>
      <c r="E1862" t="s">
        <v>1308</v>
      </c>
      <c r="F1862" t="s">
        <v>1308</v>
      </c>
      <c r="G1862" t="s">
        <v>1308</v>
      </c>
      <c r="H1862" t="s">
        <v>1308</v>
      </c>
      <c r="J1862" t="s">
        <v>1308</v>
      </c>
      <c r="K1862" t="s">
        <v>1308</v>
      </c>
      <c r="L1862" t="s">
        <v>1308</v>
      </c>
      <c r="M1862" t="s">
        <v>1308</v>
      </c>
      <c r="O1862" t="s">
        <v>1308</v>
      </c>
      <c r="P1862" t="s">
        <v>1308</v>
      </c>
      <c r="R1862" t="s">
        <v>1308</v>
      </c>
      <c r="S1862" t="s">
        <v>1308</v>
      </c>
      <c r="T1862" t="s">
        <v>1308</v>
      </c>
      <c r="U1862" t="s">
        <v>1308</v>
      </c>
      <c r="V1862" t="s">
        <v>1308</v>
      </c>
    </row>
    <row r="1863" spans="1:22">
      <c r="A1863" t="s">
        <v>933</v>
      </c>
      <c r="B1863" s="17" t="str">
        <f>VLOOKUP(A1863,'Planning Periods'!$E$2:$N$540,10,FALSE)</f>
        <v>12/31/2015 - 12/31/2023</v>
      </c>
      <c r="C1863" s="92">
        <v>2017</v>
      </c>
      <c r="D1863" s="92" t="str">
        <f t="shared" si="27"/>
        <v>San Joaquin 2017</v>
      </c>
      <c r="E1863" t="s">
        <v>1308</v>
      </c>
      <c r="F1863" t="s">
        <v>1308</v>
      </c>
      <c r="G1863" t="s">
        <v>1308</v>
      </c>
      <c r="H1863" t="s">
        <v>1308</v>
      </c>
      <c r="J1863" t="s">
        <v>1308</v>
      </c>
      <c r="K1863" t="s">
        <v>1308</v>
      </c>
      <c r="L1863" t="s">
        <v>1308</v>
      </c>
      <c r="M1863" t="s">
        <v>1308</v>
      </c>
      <c r="O1863" t="s">
        <v>1308</v>
      </c>
      <c r="P1863" t="s">
        <v>1308</v>
      </c>
      <c r="R1863" t="s">
        <v>1308</v>
      </c>
      <c r="S1863" t="s">
        <v>1308</v>
      </c>
      <c r="T1863" t="s">
        <v>1308</v>
      </c>
      <c r="U1863" t="s">
        <v>1308</v>
      </c>
      <c r="V1863" t="s">
        <v>1308</v>
      </c>
    </row>
    <row r="1864" spans="1:22">
      <c r="A1864" s="93" t="s">
        <v>936</v>
      </c>
      <c r="B1864" s="17" t="str">
        <f>VLOOKUP(A1864,'Planning Periods'!$E$2:$N$540,10,FALSE)</f>
        <v>12/31/2015 - 12/31/2023</v>
      </c>
      <c r="C1864" s="92">
        <v>2014</v>
      </c>
      <c r="D1864" s="92" t="str">
        <f t="shared" si="27"/>
        <v>San Joaquin County - Unincorporated 2014</v>
      </c>
      <c r="E1864" t="s">
        <v>1308</v>
      </c>
      <c r="F1864" t="s">
        <v>1308</v>
      </c>
      <c r="G1864" t="s">
        <v>1308</v>
      </c>
      <c r="H1864" t="s">
        <v>1308</v>
      </c>
      <c r="J1864" t="s">
        <v>1308</v>
      </c>
      <c r="K1864" t="s">
        <v>1308</v>
      </c>
      <c r="L1864" t="s">
        <v>1308</v>
      </c>
      <c r="M1864" t="s">
        <v>1308</v>
      </c>
      <c r="O1864" t="s">
        <v>1308</v>
      </c>
      <c r="P1864" t="s">
        <v>1308</v>
      </c>
      <c r="R1864" t="s">
        <v>1308</v>
      </c>
      <c r="S1864" t="s">
        <v>1308</v>
      </c>
      <c r="T1864" t="s">
        <v>1308</v>
      </c>
      <c r="U1864" t="s">
        <v>1308</v>
      </c>
      <c r="V1864" t="s">
        <v>1308</v>
      </c>
    </row>
    <row r="1865" spans="1:22">
      <c r="A1865" s="93" t="s">
        <v>936</v>
      </c>
      <c r="B1865" s="17" t="str">
        <f>VLOOKUP(A1865,'Planning Periods'!$E$2:$N$540,10,FALSE)</f>
        <v>12/31/2015 - 12/31/2023</v>
      </c>
      <c r="C1865" s="92">
        <v>2015</v>
      </c>
      <c r="D1865" s="92" t="str">
        <f t="shared" si="27"/>
        <v>San Joaquin County - Unincorporated 2015</v>
      </c>
      <c r="E1865" s="92">
        <v>2496</v>
      </c>
      <c r="F1865" s="366">
        <v>10</v>
      </c>
      <c r="G1865" s="92">
        <v>0</v>
      </c>
      <c r="H1865" s="92">
        <v>10</v>
      </c>
      <c r="I1865" s="91"/>
      <c r="J1865" s="92">
        <v>1727</v>
      </c>
      <c r="K1865" s="366">
        <v>56</v>
      </c>
      <c r="L1865" s="92">
        <v>10</v>
      </c>
      <c r="M1865" s="92">
        <v>46</v>
      </c>
      <c r="N1865" s="91"/>
      <c r="O1865" s="92">
        <v>1724</v>
      </c>
      <c r="P1865" s="92">
        <v>90</v>
      </c>
      <c r="Q1865" s="91"/>
      <c r="R1865" s="92">
        <v>4220</v>
      </c>
      <c r="S1865" s="92">
        <v>183</v>
      </c>
      <c r="T1865" s="91">
        <v>46</v>
      </c>
      <c r="U1865" s="92">
        <v>10167</v>
      </c>
      <c r="V1865" s="92">
        <v>339</v>
      </c>
    </row>
    <row r="1866" spans="1:22">
      <c r="A1866" s="93" t="s">
        <v>936</v>
      </c>
      <c r="B1866" s="17" t="str">
        <f>VLOOKUP(A1866,'Planning Periods'!$E$2:$N$540,10,FALSE)</f>
        <v>12/31/2015 - 12/31/2023</v>
      </c>
      <c r="C1866" s="92">
        <v>2016</v>
      </c>
      <c r="D1866" s="92" t="str">
        <f t="shared" si="27"/>
        <v>San Joaquin County - Unincorporated 2016</v>
      </c>
      <c r="E1866" s="92">
        <v>2496</v>
      </c>
      <c r="F1866" s="366">
        <v>1</v>
      </c>
      <c r="G1866" s="92">
        <v>0</v>
      </c>
      <c r="H1866" s="92">
        <v>1</v>
      </c>
      <c r="I1866" s="91"/>
      <c r="J1866" s="92">
        <v>1727</v>
      </c>
      <c r="K1866" s="366">
        <v>134</v>
      </c>
      <c r="L1866" s="92">
        <v>0</v>
      </c>
      <c r="M1866" s="92">
        <v>134</v>
      </c>
      <c r="N1866" s="91"/>
      <c r="O1866" s="92">
        <v>1724</v>
      </c>
      <c r="P1866" s="92">
        <v>96</v>
      </c>
      <c r="Q1866" s="91"/>
      <c r="R1866" s="92">
        <v>4220</v>
      </c>
      <c r="S1866" s="92">
        <v>234</v>
      </c>
      <c r="T1866" s="91">
        <v>134</v>
      </c>
      <c r="U1866" s="92">
        <v>10167</v>
      </c>
      <c r="V1866" s="92">
        <v>465</v>
      </c>
    </row>
    <row r="1867" spans="1:22">
      <c r="A1867" s="93" t="s">
        <v>936</v>
      </c>
      <c r="B1867" s="17" t="str">
        <f>VLOOKUP(A1867,'Planning Periods'!$E$2:$N$540,10,FALSE)</f>
        <v>12/31/2015 - 12/31/2023</v>
      </c>
      <c r="C1867" s="92">
        <v>2017</v>
      </c>
      <c r="D1867" s="92" t="str">
        <f t="shared" si="27"/>
        <v>San Joaquin County - Unincorporated 2017</v>
      </c>
      <c r="E1867" s="92">
        <v>2496</v>
      </c>
      <c r="F1867" s="366">
        <v>0</v>
      </c>
      <c r="G1867" s="92">
        <v>0</v>
      </c>
      <c r="H1867" s="92">
        <v>0</v>
      </c>
      <c r="I1867" s="91"/>
      <c r="J1867" s="92">
        <v>1727</v>
      </c>
      <c r="K1867" s="366">
        <v>70</v>
      </c>
      <c r="L1867" s="92">
        <v>70</v>
      </c>
      <c r="M1867" s="92">
        <v>0</v>
      </c>
      <c r="N1867" s="91"/>
      <c r="O1867" s="92">
        <v>1724</v>
      </c>
      <c r="P1867" s="92">
        <v>93</v>
      </c>
      <c r="Q1867" s="91"/>
      <c r="R1867" s="92">
        <v>4220</v>
      </c>
      <c r="S1867" s="92">
        <v>180</v>
      </c>
      <c r="T1867" s="91">
        <v>0</v>
      </c>
      <c r="U1867" s="92">
        <v>10167</v>
      </c>
      <c r="V1867" s="92">
        <v>343</v>
      </c>
    </row>
    <row r="1868" spans="1:22">
      <c r="A1868" s="93" t="s">
        <v>938</v>
      </c>
      <c r="B1868" s="17" t="str">
        <f>VLOOKUP(A1868,'Planning Periods'!$E$2:$N$540,10,FALSE)</f>
        <v>01/31/2023 - 01/31/2031</v>
      </c>
      <c r="C1868" s="92">
        <v>2014</v>
      </c>
      <c r="D1868" s="92" t="str">
        <f t="shared" si="27"/>
        <v>San Jose 2014</v>
      </c>
      <c r="E1868" s="92">
        <v>9233</v>
      </c>
      <c r="F1868" s="366">
        <v>275</v>
      </c>
      <c r="G1868" s="92">
        <v>275</v>
      </c>
      <c r="H1868" s="92">
        <v>0</v>
      </c>
      <c r="I1868" s="91"/>
      <c r="J1868" s="92">
        <v>5428</v>
      </c>
      <c r="K1868" s="366">
        <v>231</v>
      </c>
      <c r="L1868" s="92">
        <v>231</v>
      </c>
      <c r="M1868" s="92">
        <v>0</v>
      </c>
      <c r="N1868" s="91"/>
      <c r="O1868" s="92">
        <v>6188</v>
      </c>
      <c r="P1868" s="92">
        <v>0</v>
      </c>
      <c r="Q1868" s="91"/>
      <c r="R1868" s="92">
        <v>14231</v>
      </c>
      <c r="S1868" s="92">
        <v>3946</v>
      </c>
      <c r="T1868" s="91">
        <v>0</v>
      </c>
      <c r="U1868" s="92">
        <v>35080</v>
      </c>
      <c r="V1868" s="92">
        <v>4452</v>
      </c>
    </row>
    <row r="1869" spans="1:22">
      <c r="A1869" s="93" t="s">
        <v>938</v>
      </c>
      <c r="B1869" s="17" t="str">
        <f>VLOOKUP(A1869,'Planning Periods'!$E$2:$N$540,10,FALSE)</f>
        <v>01/31/2023 - 01/31/2031</v>
      </c>
      <c r="C1869" s="92">
        <v>2015</v>
      </c>
      <c r="D1869" s="92" t="str">
        <f t="shared" si="27"/>
        <v>San Jose 2015</v>
      </c>
      <c r="E1869" s="92">
        <v>9233</v>
      </c>
      <c r="F1869" s="366">
        <v>70</v>
      </c>
      <c r="G1869" s="92">
        <v>70</v>
      </c>
      <c r="H1869" s="92">
        <v>0</v>
      </c>
      <c r="I1869" s="91"/>
      <c r="J1869" s="92">
        <v>5428</v>
      </c>
      <c r="K1869" s="366">
        <v>0</v>
      </c>
      <c r="L1869" s="92">
        <v>0</v>
      </c>
      <c r="M1869" s="92">
        <v>0</v>
      </c>
      <c r="N1869" s="91"/>
      <c r="O1869" s="92">
        <v>6188</v>
      </c>
      <c r="P1869" s="92">
        <v>0</v>
      </c>
      <c r="Q1869" s="91"/>
      <c r="R1869" s="92">
        <v>14231</v>
      </c>
      <c r="S1869" s="92">
        <v>1951</v>
      </c>
      <c r="T1869" s="91">
        <v>0</v>
      </c>
      <c r="U1869" s="92">
        <v>35080</v>
      </c>
      <c r="V1869" s="92">
        <v>2021</v>
      </c>
    </row>
    <row r="1870" spans="1:22">
      <c r="A1870" s="93" t="s">
        <v>938</v>
      </c>
      <c r="B1870" s="17" t="str">
        <f>VLOOKUP(A1870,'Planning Periods'!$E$2:$N$540,10,FALSE)</f>
        <v>01/31/2023 - 01/31/2031</v>
      </c>
      <c r="C1870" s="92">
        <v>2016</v>
      </c>
      <c r="D1870" s="92" t="str">
        <f t="shared" si="27"/>
        <v>San Jose 2016</v>
      </c>
      <c r="E1870" s="92">
        <v>9233</v>
      </c>
      <c r="F1870" s="366">
        <v>314</v>
      </c>
      <c r="G1870" s="92">
        <v>314</v>
      </c>
      <c r="H1870" s="92">
        <v>0</v>
      </c>
      <c r="I1870" s="91"/>
      <c r="J1870" s="92">
        <v>5428</v>
      </c>
      <c r="K1870" s="366">
        <v>0</v>
      </c>
      <c r="L1870" s="92">
        <v>0</v>
      </c>
      <c r="M1870" s="92">
        <v>0</v>
      </c>
      <c r="N1870" s="91"/>
      <c r="O1870" s="92">
        <v>6188</v>
      </c>
      <c r="P1870" s="92">
        <v>0</v>
      </c>
      <c r="Q1870" s="91"/>
      <c r="R1870" s="92">
        <v>14231</v>
      </c>
      <c r="S1870" s="92">
        <v>1774</v>
      </c>
      <c r="T1870" s="91">
        <v>0</v>
      </c>
      <c r="U1870" s="92">
        <v>35080</v>
      </c>
      <c r="V1870" s="92">
        <v>2088</v>
      </c>
    </row>
    <row r="1871" spans="1:22">
      <c r="A1871" s="93" t="s">
        <v>938</v>
      </c>
      <c r="B1871" s="17" t="str">
        <f>VLOOKUP(A1871,'Planning Periods'!$E$2:$N$540,10,FALSE)</f>
        <v>01/31/2023 - 01/31/2031</v>
      </c>
      <c r="C1871" s="92">
        <v>2017</v>
      </c>
      <c r="D1871" s="92" t="str">
        <f t="shared" si="27"/>
        <v>San Jose 2017</v>
      </c>
      <c r="E1871" s="92">
        <v>9233</v>
      </c>
      <c r="F1871" s="366">
        <v>190</v>
      </c>
      <c r="G1871" s="92">
        <v>190</v>
      </c>
      <c r="H1871" s="92">
        <v>0</v>
      </c>
      <c r="I1871" s="91"/>
      <c r="J1871" s="92">
        <v>5428</v>
      </c>
      <c r="K1871" s="366">
        <v>0</v>
      </c>
      <c r="L1871" s="92">
        <v>0</v>
      </c>
      <c r="M1871" s="92">
        <v>0</v>
      </c>
      <c r="N1871" s="91"/>
      <c r="O1871" s="92">
        <v>6188</v>
      </c>
      <c r="P1871" s="92">
        <v>285</v>
      </c>
      <c r="Q1871" s="91"/>
      <c r="R1871" s="92">
        <v>14231</v>
      </c>
      <c r="S1871" s="92">
        <v>2622</v>
      </c>
      <c r="T1871" s="91">
        <v>0</v>
      </c>
      <c r="U1871" s="92">
        <v>35080</v>
      </c>
      <c r="V1871" s="92">
        <v>3097</v>
      </c>
    </row>
    <row r="1872" spans="1:22">
      <c r="A1872" t="s">
        <v>1283</v>
      </c>
      <c r="B1872" s="17" t="str">
        <f>VLOOKUP(A1872,'Planning Periods'!$E$2:$N$540,10,FALSE)</f>
        <v>12/31/2015 - 12/31/2023</v>
      </c>
      <c r="C1872" s="92">
        <v>2014</v>
      </c>
      <c r="D1872" s="92" t="str">
        <f t="shared" si="27"/>
        <v>San Juan Bautista 2014</v>
      </c>
      <c r="E1872" s="366" t="s">
        <v>1308</v>
      </c>
      <c r="F1872" s="366" t="s">
        <v>1308</v>
      </c>
      <c r="G1872" s="366" t="s">
        <v>1308</v>
      </c>
      <c r="H1872" s="366" t="s">
        <v>1308</v>
      </c>
      <c r="I1872" s="366">
        <v>0</v>
      </c>
      <c r="J1872" s="366" t="s">
        <v>1308</v>
      </c>
      <c r="K1872" s="366" t="s">
        <v>1308</v>
      </c>
      <c r="L1872" s="366" t="s">
        <v>1308</v>
      </c>
      <c r="M1872" s="366" t="s">
        <v>1308</v>
      </c>
      <c r="N1872" s="366">
        <v>0</v>
      </c>
      <c r="O1872" s="366" t="s">
        <v>1308</v>
      </c>
      <c r="P1872" s="366" t="s">
        <v>1308</v>
      </c>
      <c r="Q1872" s="366"/>
      <c r="R1872" s="366" t="s">
        <v>1308</v>
      </c>
      <c r="S1872" s="366" t="s">
        <v>1308</v>
      </c>
      <c r="T1872" s="366" t="s">
        <v>1308</v>
      </c>
      <c r="U1872" s="366" t="s">
        <v>1308</v>
      </c>
      <c r="V1872" s="366" t="s">
        <v>1308</v>
      </c>
    </row>
    <row r="1873" spans="1:22">
      <c r="A1873" t="s">
        <v>1283</v>
      </c>
      <c r="B1873" s="17" t="str">
        <f>VLOOKUP(A1873,'Planning Periods'!$E$2:$N$540,10,FALSE)</f>
        <v>12/31/2015 - 12/31/2023</v>
      </c>
      <c r="C1873" s="92">
        <v>2015</v>
      </c>
      <c r="D1873" s="92" t="str">
        <f t="shared" si="27"/>
        <v>San Juan Bautista 2015</v>
      </c>
      <c r="E1873" t="s">
        <v>1308</v>
      </c>
      <c r="F1873" t="s">
        <v>1308</v>
      </c>
      <c r="G1873" t="s">
        <v>1308</v>
      </c>
      <c r="H1873" t="s">
        <v>1308</v>
      </c>
      <c r="J1873" t="s">
        <v>1308</v>
      </c>
      <c r="K1873" t="s">
        <v>1308</v>
      </c>
      <c r="L1873" t="s">
        <v>1308</v>
      </c>
      <c r="M1873" t="s">
        <v>1308</v>
      </c>
      <c r="O1873" t="s">
        <v>1308</v>
      </c>
      <c r="P1873" t="s">
        <v>1308</v>
      </c>
      <c r="R1873" t="s">
        <v>1308</v>
      </c>
      <c r="S1873" t="s">
        <v>1308</v>
      </c>
      <c r="T1873" t="s">
        <v>1308</v>
      </c>
      <c r="U1873" t="s">
        <v>1308</v>
      </c>
      <c r="V1873" t="s">
        <v>1308</v>
      </c>
    </row>
    <row r="1874" spans="1:22">
      <c r="A1874" t="s">
        <v>1283</v>
      </c>
      <c r="B1874" s="17" t="str">
        <f>VLOOKUP(A1874,'Planning Periods'!$E$2:$N$540,10,FALSE)</f>
        <v>12/31/2015 - 12/31/2023</v>
      </c>
      <c r="C1874" s="92">
        <v>2016</v>
      </c>
      <c r="D1874" s="92" t="str">
        <f t="shared" si="27"/>
        <v>San Juan Bautista 2016</v>
      </c>
      <c r="E1874" t="s">
        <v>1308</v>
      </c>
      <c r="F1874" t="s">
        <v>1308</v>
      </c>
      <c r="G1874" t="s">
        <v>1308</v>
      </c>
      <c r="H1874" t="s">
        <v>1308</v>
      </c>
      <c r="J1874" t="s">
        <v>1308</v>
      </c>
      <c r="K1874" t="s">
        <v>1308</v>
      </c>
      <c r="L1874" t="s">
        <v>1308</v>
      </c>
      <c r="M1874" t="s">
        <v>1308</v>
      </c>
      <c r="O1874" t="s">
        <v>1308</v>
      </c>
      <c r="P1874" t="s">
        <v>1308</v>
      </c>
      <c r="R1874" t="s">
        <v>1308</v>
      </c>
      <c r="S1874" t="s">
        <v>1308</v>
      </c>
      <c r="T1874" t="s">
        <v>1308</v>
      </c>
      <c r="U1874" t="s">
        <v>1308</v>
      </c>
      <c r="V1874" t="s">
        <v>1308</v>
      </c>
    </row>
    <row r="1875" spans="1:22">
      <c r="A1875" t="s">
        <v>1283</v>
      </c>
      <c r="B1875" s="17" t="str">
        <f>VLOOKUP(A1875,'Planning Periods'!$E$2:$N$540,10,FALSE)</f>
        <v>12/31/2015 - 12/31/2023</v>
      </c>
      <c r="C1875" s="92">
        <v>2017</v>
      </c>
      <c r="D1875" s="92" t="str">
        <f t="shared" si="27"/>
        <v>San Juan Bautista 2017</v>
      </c>
      <c r="E1875" t="s">
        <v>1308</v>
      </c>
      <c r="F1875" t="s">
        <v>1308</v>
      </c>
      <c r="G1875" t="s">
        <v>1308</v>
      </c>
      <c r="H1875" t="s">
        <v>1308</v>
      </c>
      <c r="J1875" t="s">
        <v>1308</v>
      </c>
      <c r="K1875" t="s">
        <v>1308</v>
      </c>
      <c r="L1875" t="s">
        <v>1308</v>
      </c>
      <c r="M1875" t="s">
        <v>1308</v>
      </c>
      <c r="O1875" t="s">
        <v>1308</v>
      </c>
      <c r="P1875" t="s">
        <v>1308</v>
      </c>
      <c r="R1875" t="s">
        <v>1308</v>
      </c>
      <c r="S1875" t="s">
        <v>1308</v>
      </c>
      <c r="T1875" t="s">
        <v>1308</v>
      </c>
      <c r="U1875" t="s">
        <v>1308</v>
      </c>
      <c r="V1875" t="s">
        <v>1308</v>
      </c>
    </row>
    <row r="1876" spans="1:22">
      <c r="A1876" s="93" t="s">
        <v>931</v>
      </c>
      <c r="B1876" s="17"/>
      <c r="C1876" s="92">
        <v>2013</v>
      </c>
      <c r="D1876" s="92" t="str">
        <f t="shared" si="27"/>
        <v>San Juan Capistrano 2013</v>
      </c>
      <c r="E1876">
        <v>147</v>
      </c>
      <c r="F1876">
        <v>0</v>
      </c>
      <c r="G1876">
        <v>0</v>
      </c>
      <c r="H1876">
        <v>0</v>
      </c>
      <c r="J1876">
        <v>104</v>
      </c>
      <c r="K1876">
        <v>0</v>
      </c>
      <c r="L1876">
        <v>0</v>
      </c>
      <c r="M1876">
        <v>0</v>
      </c>
      <c r="O1876">
        <v>120</v>
      </c>
      <c r="P1876">
        <v>0</v>
      </c>
      <c r="R1876">
        <v>267</v>
      </c>
      <c r="S1876">
        <v>102</v>
      </c>
      <c r="T1876">
        <v>0</v>
      </c>
      <c r="U1876">
        <v>638</v>
      </c>
      <c r="V1876">
        <v>102</v>
      </c>
    </row>
    <row r="1877" spans="1:22">
      <c r="A1877" s="93" t="s">
        <v>931</v>
      </c>
      <c r="B1877" s="17" t="str">
        <f>VLOOKUP(A1877,'Planning Periods'!$E$2:$N$540,10,FALSE)</f>
        <v>10/15/2021 - 10/15/2029</v>
      </c>
      <c r="C1877" s="92">
        <v>2014</v>
      </c>
      <c r="D1877" s="92" t="str">
        <f t="shared" si="27"/>
        <v>San Juan Capistrano 2014</v>
      </c>
      <c r="E1877" s="92">
        <v>147</v>
      </c>
      <c r="F1877" s="366">
        <v>0</v>
      </c>
      <c r="G1877" s="92">
        <v>0</v>
      </c>
      <c r="H1877" s="92">
        <v>0</v>
      </c>
      <c r="I1877" s="91"/>
      <c r="J1877" s="92">
        <v>104</v>
      </c>
      <c r="K1877" s="366">
        <v>2</v>
      </c>
      <c r="L1877" s="92">
        <v>2</v>
      </c>
      <c r="M1877" s="92">
        <v>0</v>
      </c>
      <c r="N1877" s="91"/>
      <c r="O1877" s="92">
        <v>120</v>
      </c>
      <c r="P1877" s="92">
        <v>2</v>
      </c>
      <c r="Q1877" s="91"/>
      <c r="R1877" s="92">
        <v>267</v>
      </c>
      <c r="S1877" s="92">
        <v>90</v>
      </c>
      <c r="T1877" s="91">
        <v>0</v>
      </c>
      <c r="U1877" s="92">
        <v>638</v>
      </c>
      <c r="V1877" s="92">
        <v>94</v>
      </c>
    </row>
    <row r="1878" spans="1:22">
      <c r="A1878" s="93" t="s">
        <v>931</v>
      </c>
      <c r="B1878" s="17" t="str">
        <f>VLOOKUP(A1878,'Planning Periods'!$E$2:$N$540,10,FALSE)</f>
        <v>10/15/2021 - 10/15/2029</v>
      </c>
      <c r="C1878" s="92">
        <v>2015</v>
      </c>
      <c r="D1878" s="92" t="str">
        <f t="shared" si="27"/>
        <v>San Juan Capistrano 2015</v>
      </c>
      <c r="E1878" s="92">
        <v>147</v>
      </c>
      <c r="F1878" s="366">
        <v>0</v>
      </c>
      <c r="G1878" s="92">
        <v>0</v>
      </c>
      <c r="H1878" s="92">
        <v>0</v>
      </c>
      <c r="I1878" s="91"/>
      <c r="J1878" s="92">
        <v>104</v>
      </c>
      <c r="K1878" s="366">
        <v>0</v>
      </c>
      <c r="L1878" s="92">
        <v>0</v>
      </c>
      <c r="M1878" s="92">
        <v>0</v>
      </c>
      <c r="N1878" s="91"/>
      <c r="O1878" s="92">
        <v>120</v>
      </c>
      <c r="P1878" s="92">
        <v>0</v>
      </c>
      <c r="Q1878" s="91"/>
      <c r="R1878" s="92">
        <v>267</v>
      </c>
      <c r="S1878" s="92">
        <v>96</v>
      </c>
      <c r="T1878" s="91">
        <v>0</v>
      </c>
      <c r="U1878" s="92">
        <v>638</v>
      </c>
      <c r="V1878" s="92">
        <v>96</v>
      </c>
    </row>
    <row r="1879" spans="1:22">
      <c r="A1879" s="93" t="s">
        <v>931</v>
      </c>
      <c r="B1879" s="17" t="str">
        <f>VLOOKUP(A1879,'Planning Periods'!$E$2:$N$540,10,FALSE)</f>
        <v>10/15/2021 - 10/15/2029</v>
      </c>
      <c r="C1879" s="92">
        <v>2016</v>
      </c>
      <c r="D1879" s="92" t="str">
        <f t="shared" si="27"/>
        <v>San Juan Capistrano 2016</v>
      </c>
      <c r="E1879" s="92">
        <v>147</v>
      </c>
      <c r="F1879" s="366">
        <v>0</v>
      </c>
      <c r="G1879" s="92">
        <v>0</v>
      </c>
      <c r="H1879" s="92">
        <v>0</v>
      </c>
      <c r="I1879" s="91"/>
      <c r="J1879" s="92">
        <v>104</v>
      </c>
      <c r="K1879" s="366">
        <v>0</v>
      </c>
      <c r="L1879" s="92">
        <v>0</v>
      </c>
      <c r="M1879" s="92">
        <v>0</v>
      </c>
      <c r="N1879" s="91"/>
      <c r="O1879" s="92">
        <v>120</v>
      </c>
      <c r="P1879" s="92">
        <v>0</v>
      </c>
      <c r="Q1879" s="91"/>
      <c r="R1879" s="92">
        <v>267</v>
      </c>
      <c r="S1879" s="92">
        <v>62</v>
      </c>
      <c r="T1879" s="91">
        <v>0</v>
      </c>
      <c r="U1879" s="92">
        <v>638</v>
      </c>
      <c r="V1879" s="92">
        <v>62</v>
      </c>
    </row>
    <row r="1880" spans="1:22">
      <c r="A1880" s="93" t="s">
        <v>931</v>
      </c>
      <c r="B1880" s="17" t="str">
        <f>VLOOKUP(A1880,'Planning Periods'!$E$2:$N$540,10,FALSE)</f>
        <v>10/15/2021 - 10/15/2029</v>
      </c>
      <c r="C1880" s="92">
        <v>2017</v>
      </c>
      <c r="D1880" s="92" t="str">
        <f t="shared" si="27"/>
        <v>San Juan Capistrano 2017</v>
      </c>
      <c r="E1880" s="92">
        <v>147</v>
      </c>
      <c r="F1880" s="366">
        <v>0</v>
      </c>
      <c r="G1880" s="92">
        <v>0</v>
      </c>
      <c r="H1880" s="92">
        <v>0</v>
      </c>
      <c r="I1880" s="91"/>
      <c r="J1880" s="92">
        <v>104</v>
      </c>
      <c r="K1880" s="366">
        <v>0</v>
      </c>
      <c r="L1880" s="92">
        <v>0</v>
      </c>
      <c r="M1880" s="92">
        <v>0</v>
      </c>
      <c r="N1880" s="91"/>
      <c r="O1880" s="92">
        <v>120</v>
      </c>
      <c r="P1880" s="92">
        <v>0</v>
      </c>
      <c r="Q1880" s="91"/>
      <c r="R1880" s="92">
        <v>267</v>
      </c>
      <c r="S1880" s="92">
        <v>103</v>
      </c>
      <c r="T1880" s="91">
        <v>0</v>
      </c>
      <c r="U1880" s="92">
        <v>638</v>
      </c>
      <c r="V1880" s="92">
        <v>103</v>
      </c>
    </row>
    <row r="1881" spans="1:22">
      <c r="A1881" s="93" t="s">
        <v>923</v>
      </c>
      <c r="B1881" s="17" t="str">
        <f>VLOOKUP(A1881,'Planning Periods'!$E$2:$N$540,10,FALSE)</f>
        <v>01/31/2023 - 01/31/2031</v>
      </c>
      <c r="C1881" s="92">
        <v>2014</v>
      </c>
      <c r="D1881" s="92" t="str">
        <f t="shared" si="27"/>
        <v>San Leandro 2014</v>
      </c>
      <c r="E1881" s="92">
        <v>504</v>
      </c>
      <c r="F1881" s="366">
        <v>0</v>
      </c>
      <c r="G1881" s="92">
        <v>0</v>
      </c>
      <c r="H1881" s="92">
        <v>0</v>
      </c>
      <c r="I1881" s="91"/>
      <c r="J1881" s="92">
        <v>270</v>
      </c>
      <c r="K1881" s="366">
        <v>0</v>
      </c>
      <c r="L1881" s="92">
        <v>0</v>
      </c>
      <c r="M1881" s="92">
        <v>0</v>
      </c>
      <c r="N1881" s="91"/>
      <c r="O1881" s="92">
        <v>352</v>
      </c>
      <c r="P1881" s="92">
        <v>0</v>
      </c>
      <c r="Q1881" s="91"/>
      <c r="R1881" s="92">
        <v>1161</v>
      </c>
      <c r="S1881" s="92">
        <v>0</v>
      </c>
      <c r="T1881" s="91">
        <v>0</v>
      </c>
      <c r="U1881" s="92">
        <v>2287</v>
      </c>
      <c r="V1881" s="92">
        <v>0</v>
      </c>
    </row>
    <row r="1882" spans="1:22">
      <c r="A1882" s="93" t="s">
        <v>923</v>
      </c>
      <c r="B1882" s="17" t="str">
        <f>VLOOKUP(A1882,'Planning Periods'!$E$2:$N$540,10,FALSE)</f>
        <v>01/31/2023 - 01/31/2031</v>
      </c>
      <c r="C1882" s="92">
        <v>2015</v>
      </c>
      <c r="D1882" s="92" t="str">
        <f t="shared" si="27"/>
        <v>San Leandro 2015</v>
      </c>
      <c r="E1882" s="92">
        <v>504</v>
      </c>
      <c r="F1882" s="366">
        <v>82</v>
      </c>
      <c r="G1882" s="92">
        <v>82</v>
      </c>
      <c r="H1882" s="92">
        <v>0</v>
      </c>
      <c r="I1882" s="91"/>
      <c r="J1882" s="92">
        <v>270</v>
      </c>
      <c r="K1882" s="366">
        <v>31</v>
      </c>
      <c r="L1882" s="92">
        <v>31</v>
      </c>
      <c r="M1882" s="92">
        <v>0</v>
      </c>
      <c r="N1882" s="91"/>
      <c r="O1882" s="92">
        <v>352</v>
      </c>
      <c r="P1882" s="92">
        <v>0</v>
      </c>
      <c r="Q1882" s="91"/>
      <c r="R1882" s="92">
        <v>1161</v>
      </c>
      <c r="S1882" s="92">
        <v>5</v>
      </c>
      <c r="T1882" s="91">
        <v>0</v>
      </c>
      <c r="U1882" s="92">
        <v>2287</v>
      </c>
      <c r="V1882" s="92">
        <v>118</v>
      </c>
    </row>
    <row r="1883" spans="1:22">
      <c r="A1883" s="93" t="s">
        <v>923</v>
      </c>
      <c r="B1883" s="17" t="str">
        <f>VLOOKUP(A1883,'Planning Periods'!$E$2:$N$540,10,FALSE)</f>
        <v>01/31/2023 - 01/31/2031</v>
      </c>
      <c r="C1883" s="92">
        <v>2016</v>
      </c>
      <c r="D1883" s="92" t="str">
        <f t="shared" si="27"/>
        <v>San Leandro 2016</v>
      </c>
      <c r="E1883" s="92">
        <v>504</v>
      </c>
      <c r="F1883" s="366">
        <v>0</v>
      </c>
      <c r="G1883" s="92">
        <v>0</v>
      </c>
      <c r="H1883" s="92">
        <v>0</v>
      </c>
      <c r="I1883" s="91"/>
      <c r="J1883" s="92">
        <v>270</v>
      </c>
      <c r="K1883" s="366">
        <v>0</v>
      </c>
      <c r="L1883" s="92">
        <v>0</v>
      </c>
      <c r="M1883" s="92">
        <v>0</v>
      </c>
      <c r="N1883" s="91"/>
      <c r="O1883" s="92">
        <v>352</v>
      </c>
      <c r="P1883" s="92">
        <v>0</v>
      </c>
      <c r="Q1883" s="91"/>
      <c r="R1883" s="92">
        <v>1161</v>
      </c>
      <c r="S1883" s="92">
        <v>3</v>
      </c>
      <c r="T1883" s="91">
        <v>0</v>
      </c>
      <c r="U1883" s="92">
        <v>2287</v>
      </c>
      <c r="V1883" s="92">
        <v>3</v>
      </c>
    </row>
    <row r="1884" spans="1:22">
      <c r="A1884" s="93" t="s">
        <v>923</v>
      </c>
      <c r="B1884" s="17" t="str">
        <f>VLOOKUP(A1884,'Planning Periods'!$E$2:$N$540,10,FALSE)</f>
        <v>01/31/2023 - 01/31/2031</v>
      </c>
      <c r="C1884" s="92">
        <v>2017</v>
      </c>
      <c r="D1884" s="92" t="str">
        <f t="shared" si="27"/>
        <v>San Leandro 2017</v>
      </c>
      <c r="E1884" s="92">
        <v>504</v>
      </c>
      <c r="F1884" s="366">
        <v>27</v>
      </c>
      <c r="G1884" s="92">
        <v>27</v>
      </c>
      <c r="H1884" s="92">
        <v>0</v>
      </c>
      <c r="I1884" s="91"/>
      <c r="J1884" s="92">
        <v>270</v>
      </c>
      <c r="K1884" s="366">
        <v>57</v>
      </c>
      <c r="L1884" s="92">
        <v>57</v>
      </c>
      <c r="M1884" s="92">
        <v>0</v>
      </c>
      <c r="N1884" s="91"/>
      <c r="O1884" s="92">
        <v>352</v>
      </c>
      <c r="P1884" s="92">
        <v>0</v>
      </c>
      <c r="Q1884" s="91"/>
      <c r="R1884" s="92">
        <v>1161</v>
      </c>
      <c r="S1884" s="92">
        <v>8</v>
      </c>
      <c r="T1884" s="91">
        <v>0</v>
      </c>
      <c r="U1884" s="92">
        <v>2287</v>
      </c>
      <c r="V1884" s="92">
        <v>92</v>
      </c>
    </row>
    <row r="1885" spans="1:22">
      <c r="A1885" s="93" t="s">
        <v>827</v>
      </c>
      <c r="B1885" s="17" t="str">
        <f>VLOOKUP(A1885,'Planning Periods'!$E$2:$N$540,10,FALSE)</f>
        <v>01/01/2021 - 12/31/2028</v>
      </c>
      <c r="C1885" s="92">
        <v>2014</v>
      </c>
      <c r="D1885" s="92" t="str">
        <f t="shared" si="27"/>
        <v>San Luis Obispo 2014</v>
      </c>
      <c r="E1885" s="92">
        <v>285</v>
      </c>
      <c r="F1885" s="366">
        <v>35</v>
      </c>
      <c r="G1885" s="92">
        <v>35</v>
      </c>
      <c r="H1885" s="92">
        <v>0</v>
      </c>
      <c r="I1885" s="91"/>
      <c r="J1885" s="92">
        <v>179</v>
      </c>
      <c r="K1885" s="366">
        <v>16</v>
      </c>
      <c r="L1885" s="92">
        <v>16</v>
      </c>
      <c r="M1885" s="92">
        <v>0</v>
      </c>
      <c r="N1885" s="91"/>
      <c r="O1885" s="92">
        <v>202</v>
      </c>
      <c r="P1885" s="92">
        <v>8</v>
      </c>
      <c r="Q1885" s="91"/>
      <c r="R1885" s="92">
        <v>478</v>
      </c>
      <c r="S1885" s="92">
        <v>146</v>
      </c>
      <c r="T1885" s="91">
        <v>0</v>
      </c>
      <c r="U1885" s="92">
        <v>1144</v>
      </c>
      <c r="V1885" s="92">
        <v>205</v>
      </c>
    </row>
    <row r="1886" spans="1:22">
      <c r="A1886" s="93" t="s">
        <v>827</v>
      </c>
      <c r="B1886" s="17" t="str">
        <f>VLOOKUP(A1886,'Planning Periods'!$E$2:$N$540,10,FALSE)</f>
        <v>01/01/2021 - 12/31/2028</v>
      </c>
      <c r="C1886" s="92">
        <v>2015</v>
      </c>
      <c r="D1886" s="92" t="str">
        <f t="shared" si="27"/>
        <v>San Luis Obispo 2015</v>
      </c>
      <c r="E1886" s="92">
        <v>285</v>
      </c>
      <c r="F1886" s="366">
        <v>1</v>
      </c>
      <c r="G1886" s="92">
        <v>1</v>
      </c>
      <c r="H1886" s="92">
        <v>0</v>
      </c>
      <c r="I1886" s="91"/>
      <c r="J1886" s="92">
        <v>179</v>
      </c>
      <c r="K1886" s="366">
        <v>1</v>
      </c>
      <c r="L1886" s="92">
        <v>1</v>
      </c>
      <c r="M1886" s="92">
        <v>0</v>
      </c>
      <c r="N1886" s="91"/>
      <c r="O1886" s="92">
        <v>202</v>
      </c>
      <c r="P1886" s="92">
        <v>2</v>
      </c>
      <c r="Q1886" s="91"/>
      <c r="R1886" s="92">
        <v>478</v>
      </c>
      <c r="S1886" s="92">
        <v>168</v>
      </c>
      <c r="T1886" s="91">
        <v>0</v>
      </c>
      <c r="U1886" s="92">
        <v>1144</v>
      </c>
      <c r="V1886" s="92">
        <v>172</v>
      </c>
    </row>
    <row r="1887" spans="1:22">
      <c r="A1887" s="93" t="s">
        <v>827</v>
      </c>
      <c r="B1887" s="17" t="str">
        <f>VLOOKUP(A1887,'Planning Periods'!$E$2:$N$540,10,FALSE)</f>
        <v>01/01/2021 - 12/31/2028</v>
      </c>
      <c r="C1887" s="92">
        <v>2016</v>
      </c>
      <c r="D1887" s="92" t="str">
        <f t="shared" si="27"/>
        <v>San Luis Obispo 2016</v>
      </c>
      <c r="E1887" s="92">
        <v>285</v>
      </c>
      <c r="F1887" s="366">
        <v>19</v>
      </c>
      <c r="G1887" s="92">
        <v>19</v>
      </c>
      <c r="H1887" s="92">
        <v>0</v>
      </c>
      <c r="I1887" s="91"/>
      <c r="J1887" s="92">
        <v>179</v>
      </c>
      <c r="K1887" s="366">
        <v>1</v>
      </c>
      <c r="L1887" s="92">
        <v>1</v>
      </c>
      <c r="M1887" s="92">
        <v>0</v>
      </c>
      <c r="N1887" s="91"/>
      <c r="O1887" s="92">
        <v>202</v>
      </c>
      <c r="P1887" s="92">
        <v>3</v>
      </c>
      <c r="Q1887" s="91"/>
      <c r="R1887" s="92">
        <v>478</v>
      </c>
      <c r="S1887" s="92">
        <v>111</v>
      </c>
      <c r="T1887" s="91">
        <v>0</v>
      </c>
      <c r="U1887" s="92">
        <v>1144</v>
      </c>
      <c r="V1887" s="92">
        <v>134</v>
      </c>
    </row>
    <row r="1888" spans="1:22">
      <c r="A1888" s="93" t="s">
        <v>827</v>
      </c>
      <c r="B1888" s="17" t="str">
        <f>VLOOKUP(A1888,'Planning Periods'!$E$2:$N$540,10,FALSE)</f>
        <v>01/01/2021 - 12/31/2028</v>
      </c>
      <c r="C1888" s="92">
        <v>2017</v>
      </c>
      <c r="D1888" s="92" t="str">
        <f t="shared" si="27"/>
        <v>San Luis Obispo 2017</v>
      </c>
      <c r="E1888" s="92">
        <v>285</v>
      </c>
      <c r="F1888" s="366">
        <v>41</v>
      </c>
      <c r="G1888" s="92">
        <v>41</v>
      </c>
      <c r="H1888" s="92">
        <v>0</v>
      </c>
      <c r="I1888" s="91"/>
      <c r="J1888" s="92">
        <v>179</v>
      </c>
      <c r="K1888" s="366">
        <v>9</v>
      </c>
      <c r="L1888" s="92">
        <v>9</v>
      </c>
      <c r="M1888" s="92">
        <v>0</v>
      </c>
      <c r="N1888" s="91"/>
      <c r="O1888" s="92">
        <v>202</v>
      </c>
      <c r="P1888" s="92">
        <v>0</v>
      </c>
      <c r="Q1888" s="91"/>
      <c r="R1888" s="92">
        <v>478</v>
      </c>
      <c r="S1888" s="92">
        <v>164</v>
      </c>
      <c r="T1888" s="91">
        <v>0</v>
      </c>
      <c r="U1888" s="92">
        <v>1144</v>
      </c>
      <c r="V1888" s="92">
        <v>214</v>
      </c>
    </row>
    <row r="1889" spans="1:22">
      <c r="A1889" s="93" t="s">
        <v>928</v>
      </c>
      <c r="B1889" s="17" t="str">
        <f>VLOOKUP(A1889,'Planning Periods'!$E$2:$N$540,10,FALSE)</f>
        <v>01/01/2021 - 12/31/2028</v>
      </c>
      <c r="C1889" s="92">
        <v>2014</v>
      </c>
      <c r="D1889" s="92" t="str">
        <f t="shared" si="27"/>
        <v>San Luis Obispo County - Unincorporated 2014</v>
      </c>
      <c r="E1889" s="92" t="s">
        <v>1308</v>
      </c>
      <c r="F1889" s="366" t="s">
        <v>1308</v>
      </c>
      <c r="G1889" s="92" t="s">
        <v>1308</v>
      </c>
      <c r="H1889" s="92" t="s">
        <v>1308</v>
      </c>
      <c r="I1889" s="91"/>
      <c r="J1889" s="92" t="s">
        <v>1308</v>
      </c>
      <c r="K1889" s="366" t="s">
        <v>1308</v>
      </c>
      <c r="L1889" s="92" t="s">
        <v>1308</v>
      </c>
      <c r="M1889" s="92" t="s">
        <v>1308</v>
      </c>
      <c r="N1889" s="91"/>
      <c r="O1889" s="92" t="s">
        <v>1308</v>
      </c>
      <c r="P1889" s="92" t="s">
        <v>1308</v>
      </c>
      <c r="Q1889" s="91"/>
      <c r="R1889" s="92" t="s">
        <v>1308</v>
      </c>
      <c r="S1889" s="92" t="s">
        <v>1308</v>
      </c>
      <c r="T1889" s="91" t="s">
        <v>1308</v>
      </c>
      <c r="U1889" s="92" t="s">
        <v>1308</v>
      </c>
      <c r="V1889" s="92" t="s">
        <v>1308</v>
      </c>
    </row>
    <row r="1890" spans="1:22">
      <c r="A1890" s="93" t="s">
        <v>928</v>
      </c>
      <c r="B1890" s="17" t="str">
        <f>VLOOKUP(A1890,'Planning Periods'!$E$2:$N$540,10,FALSE)</f>
        <v>01/01/2021 - 12/31/2028</v>
      </c>
      <c r="C1890" s="92">
        <v>2015</v>
      </c>
      <c r="D1890" s="92" t="str">
        <f t="shared" si="27"/>
        <v>San Luis Obispo County - Unincorporated 2015</v>
      </c>
      <c r="E1890" s="92" t="s">
        <v>1308</v>
      </c>
      <c r="F1890" s="366" t="s">
        <v>1308</v>
      </c>
      <c r="G1890" s="92" t="s">
        <v>1308</v>
      </c>
      <c r="H1890" s="92" t="s">
        <v>1308</v>
      </c>
      <c r="I1890" s="91"/>
      <c r="J1890" s="92" t="s">
        <v>1308</v>
      </c>
      <c r="K1890" s="366" t="s">
        <v>1308</v>
      </c>
      <c r="L1890" s="92" t="s">
        <v>1308</v>
      </c>
      <c r="M1890" s="92" t="s">
        <v>1308</v>
      </c>
      <c r="N1890" s="91"/>
      <c r="O1890" s="92" t="s">
        <v>1308</v>
      </c>
      <c r="P1890" s="92" t="s">
        <v>1308</v>
      </c>
      <c r="Q1890" s="91"/>
      <c r="R1890" s="92" t="s">
        <v>1308</v>
      </c>
      <c r="S1890" s="92" t="s">
        <v>1308</v>
      </c>
      <c r="T1890" s="91" t="s">
        <v>1308</v>
      </c>
      <c r="U1890" s="92" t="s">
        <v>1308</v>
      </c>
      <c r="V1890" s="92" t="s">
        <v>1308</v>
      </c>
    </row>
    <row r="1891" spans="1:22">
      <c r="A1891" s="93" t="s">
        <v>928</v>
      </c>
      <c r="B1891" s="17" t="str">
        <f>VLOOKUP(A1891,'Planning Periods'!$E$2:$N$540,10,FALSE)</f>
        <v>01/01/2021 - 12/31/2028</v>
      </c>
      <c r="C1891" s="92">
        <v>2016</v>
      </c>
      <c r="D1891" s="92" t="str">
        <f t="shared" si="27"/>
        <v>San Luis Obispo County - Unincorporated 2016</v>
      </c>
      <c r="E1891" s="92" t="s">
        <v>1308</v>
      </c>
      <c r="F1891" s="366" t="s">
        <v>1308</v>
      </c>
      <c r="G1891" s="92" t="s">
        <v>1308</v>
      </c>
      <c r="H1891" s="92" t="s">
        <v>1308</v>
      </c>
      <c r="I1891" s="91"/>
      <c r="J1891" s="92" t="s">
        <v>1308</v>
      </c>
      <c r="K1891" s="366" t="s">
        <v>1308</v>
      </c>
      <c r="L1891" s="92" t="s">
        <v>1308</v>
      </c>
      <c r="M1891" s="92" t="s">
        <v>1308</v>
      </c>
      <c r="N1891" s="91"/>
      <c r="O1891" s="92" t="s">
        <v>1308</v>
      </c>
      <c r="P1891" s="92" t="s">
        <v>1308</v>
      </c>
      <c r="Q1891" s="91"/>
      <c r="R1891" s="92" t="s">
        <v>1308</v>
      </c>
      <c r="S1891" s="92" t="s">
        <v>1308</v>
      </c>
      <c r="T1891" s="91" t="s">
        <v>1308</v>
      </c>
      <c r="U1891" s="92" t="s">
        <v>1308</v>
      </c>
      <c r="V1891" s="92" t="s">
        <v>1308</v>
      </c>
    </row>
    <row r="1892" spans="1:22">
      <c r="A1892" s="93" t="s">
        <v>928</v>
      </c>
      <c r="B1892" s="17" t="str">
        <f>VLOOKUP(A1892,'Planning Periods'!$E$2:$N$540,10,FALSE)</f>
        <v>01/01/2021 - 12/31/2028</v>
      </c>
      <c r="C1892" s="92">
        <v>2017</v>
      </c>
      <c r="D1892" s="92" t="str">
        <f t="shared" si="27"/>
        <v>San Luis Obispo County - Unincorporated 2017</v>
      </c>
      <c r="E1892" s="92" t="s">
        <v>1308</v>
      </c>
      <c r="F1892" s="366" t="s">
        <v>1308</v>
      </c>
      <c r="G1892" s="92" t="s">
        <v>1308</v>
      </c>
      <c r="H1892" s="92" t="s">
        <v>1308</v>
      </c>
      <c r="I1892" s="91"/>
      <c r="J1892" s="92" t="s">
        <v>1308</v>
      </c>
      <c r="K1892" s="366" t="s">
        <v>1308</v>
      </c>
      <c r="L1892" s="92" t="s">
        <v>1308</v>
      </c>
      <c r="M1892" s="92" t="s">
        <v>1308</v>
      </c>
      <c r="N1892" s="91"/>
      <c r="O1892" s="92" t="s">
        <v>1308</v>
      </c>
      <c r="P1892" s="92" t="s">
        <v>1308</v>
      </c>
      <c r="Q1892" s="91"/>
      <c r="R1892" s="92" t="s">
        <v>1308</v>
      </c>
      <c r="S1892" s="92" t="s">
        <v>1308</v>
      </c>
      <c r="T1892" s="91" t="s">
        <v>1308</v>
      </c>
      <c r="U1892" s="92" t="s">
        <v>1308</v>
      </c>
      <c r="V1892" s="92" t="s">
        <v>1308</v>
      </c>
    </row>
    <row r="1893" spans="1:22">
      <c r="A1893" s="93" t="s">
        <v>830</v>
      </c>
      <c r="B1893" s="17" t="str">
        <f>VLOOKUP(A1893,'Planning Periods'!$E$2:$N$540,10,FALSE)</f>
        <v>04/30/2021 - 04/30/2029</v>
      </c>
      <c r="C1893" s="92">
        <v>2013</v>
      </c>
      <c r="D1893" s="92" t="str">
        <f t="shared" si="27"/>
        <v>San Marcos 2013</v>
      </c>
      <c r="E1893" s="92">
        <v>1043</v>
      </c>
      <c r="F1893" s="366">
        <v>136</v>
      </c>
      <c r="G1893" s="92">
        <v>136</v>
      </c>
      <c r="H1893" s="92">
        <v>0</v>
      </c>
      <c r="I1893" s="91"/>
      <c r="J1893" s="92">
        <v>793</v>
      </c>
      <c r="K1893" s="366">
        <v>50</v>
      </c>
      <c r="L1893" s="92">
        <v>50</v>
      </c>
      <c r="M1893" s="92">
        <v>0</v>
      </c>
      <c r="N1893" s="91"/>
      <c r="O1893" s="92">
        <v>734</v>
      </c>
      <c r="P1893" s="92">
        <v>63</v>
      </c>
      <c r="Q1893" s="91"/>
      <c r="R1893" s="92">
        <v>1613</v>
      </c>
      <c r="S1893" s="92">
        <v>1684</v>
      </c>
      <c r="T1893" s="91">
        <v>0</v>
      </c>
      <c r="U1893" s="92">
        <v>4183</v>
      </c>
      <c r="V1893" s="92">
        <v>1933</v>
      </c>
    </row>
    <row r="1894" spans="1:22">
      <c r="A1894" s="93" t="s">
        <v>830</v>
      </c>
      <c r="B1894" s="17" t="str">
        <f>VLOOKUP(A1894,'Planning Periods'!$E$2:$N$540,10,FALSE)</f>
        <v>04/30/2021 - 04/30/2029</v>
      </c>
      <c r="C1894" s="92">
        <v>2014</v>
      </c>
      <c r="D1894" s="92" t="str">
        <f t="shared" si="27"/>
        <v>San Marcos 2014</v>
      </c>
      <c r="E1894" s="92">
        <v>1043</v>
      </c>
      <c r="F1894" s="366">
        <v>0</v>
      </c>
      <c r="G1894" s="92">
        <v>0</v>
      </c>
      <c r="H1894" s="92">
        <v>0</v>
      </c>
      <c r="I1894" s="91"/>
      <c r="J1894" s="92">
        <v>793</v>
      </c>
      <c r="K1894" s="366">
        <v>0</v>
      </c>
      <c r="L1894" s="92">
        <v>0</v>
      </c>
      <c r="M1894" s="92">
        <v>0</v>
      </c>
      <c r="N1894" s="91"/>
      <c r="O1894" s="92">
        <v>734</v>
      </c>
      <c r="P1894" s="92">
        <v>0</v>
      </c>
      <c r="Q1894" s="91"/>
      <c r="R1894" s="92">
        <v>1613</v>
      </c>
      <c r="S1894" s="92">
        <v>97</v>
      </c>
      <c r="T1894" s="91">
        <v>0</v>
      </c>
      <c r="U1894" s="92">
        <v>4183</v>
      </c>
      <c r="V1894" s="92">
        <v>97</v>
      </c>
    </row>
    <row r="1895" spans="1:22">
      <c r="A1895" s="93" t="s">
        <v>830</v>
      </c>
      <c r="B1895" s="17" t="str">
        <f>VLOOKUP(A1895,'Planning Periods'!$E$2:$N$540,10,FALSE)</f>
        <v>04/30/2021 - 04/30/2029</v>
      </c>
      <c r="C1895" s="92">
        <v>2015</v>
      </c>
      <c r="D1895" s="92" t="str">
        <f t="shared" si="27"/>
        <v>San Marcos 2015</v>
      </c>
      <c r="E1895" s="92">
        <v>1043</v>
      </c>
      <c r="F1895" s="366">
        <v>51</v>
      </c>
      <c r="G1895" s="92">
        <v>51</v>
      </c>
      <c r="H1895" s="92">
        <v>0</v>
      </c>
      <c r="I1895" s="91"/>
      <c r="J1895" s="92">
        <v>793</v>
      </c>
      <c r="K1895" s="366">
        <v>54</v>
      </c>
      <c r="L1895" s="92">
        <v>54</v>
      </c>
      <c r="M1895" s="92">
        <v>0</v>
      </c>
      <c r="N1895" s="91"/>
      <c r="O1895" s="92">
        <v>734</v>
      </c>
      <c r="P1895" s="92">
        <v>1</v>
      </c>
      <c r="Q1895" s="91"/>
      <c r="R1895" s="92">
        <v>1613</v>
      </c>
      <c r="S1895" s="92">
        <v>487</v>
      </c>
      <c r="T1895" s="91">
        <v>0</v>
      </c>
      <c r="U1895" s="92">
        <v>4183</v>
      </c>
      <c r="V1895" s="92">
        <v>593</v>
      </c>
    </row>
    <row r="1896" spans="1:22">
      <c r="A1896" s="93" t="s">
        <v>830</v>
      </c>
      <c r="B1896" s="17" t="str">
        <f>VLOOKUP(A1896,'Planning Periods'!$E$2:$N$540,10,FALSE)</f>
        <v>04/30/2021 - 04/30/2029</v>
      </c>
      <c r="C1896" s="92">
        <v>2016</v>
      </c>
      <c r="D1896" s="92" t="str">
        <f t="shared" si="27"/>
        <v>San Marcos 2016</v>
      </c>
      <c r="E1896" s="92">
        <v>1043</v>
      </c>
      <c r="F1896" s="366">
        <v>0</v>
      </c>
      <c r="G1896" s="92">
        <v>0</v>
      </c>
      <c r="H1896" s="92">
        <v>0</v>
      </c>
      <c r="I1896" s="91"/>
      <c r="J1896" s="92">
        <v>793</v>
      </c>
      <c r="K1896" s="366">
        <v>0</v>
      </c>
      <c r="L1896" s="92">
        <v>0</v>
      </c>
      <c r="M1896" s="92">
        <v>0</v>
      </c>
      <c r="N1896" s="91"/>
      <c r="O1896" s="92">
        <v>734</v>
      </c>
      <c r="P1896" s="92">
        <v>0</v>
      </c>
      <c r="Q1896" s="91"/>
      <c r="R1896" s="92">
        <v>1613</v>
      </c>
      <c r="S1896" s="92">
        <v>329</v>
      </c>
      <c r="T1896" s="91">
        <v>0</v>
      </c>
      <c r="U1896" s="92">
        <v>4183</v>
      </c>
      <c r="V1896" s="92">
        <v>329</v>
      </c>
    </row>
    <row r="1897" spans="1:22">
      <c r="A1897" s="93" t="s">
        <v>830</v>
      </c>
      <c r="B1897" s="17" t="str">
        <f>VLOOKUP(A1897,'Planning Periods'!$E$2:$N$540,10,FALSE)</f>
        <v>04/30/2021 - 04/30/2029</v>
      </c>
      <c r="C1897" s="92">
        <v>2017</v>
      </c>
      <c r="D1897" s="92" t="str">
        <f t="shared" si="27"/>
        <v>San Marcos 2017</v>
      </c>
      <c r="E1897" s="92">
        <v>1043</v>
      </c>
      <c r="F1897" s="366">
        <v>31</v>
      </c>
      <c r="G1897" s="92">
        <v>31</v>
      </c>
      <c r="H1897" s="92">
        <v>0</v>
      </c>
      <c r="I1897" s="91"/>
      <c r="J1897" s="92">
        <v>793</v>
      </c>
      <c r="K1897" s="366">
        <v>11</v>
      </c>
      <c r="L1897" s="92">
        <v>11</v>
      </c>
      <c r="M1897" s="92">
        <v>0</v>
      </c>
      <c r="N1897" s="91"/>
      <c r="O1897" s="92">
        <v>734</v>
      </c>
      <c r="P1897" s="92">
        <v>0</v>
      </c>
      <c r="Q1897" s="91"/>
      <c r="R1897" s="92">
        <v>1613</v>
      </c>
      <c r="S1897" s="92">
        <v>436</v>
      </c>
      <c r="T1897" s="91">
        <v>0</v>
      </c>
      <c r="U1897" s="92">
        <v>4183</v>
      </c>
      <c r="V1897" s="92">
        <v>478</v>
      </c>
    </row>
    <row r="1898" spans="1:22">
      <c r="A1898" s="93" t="s">
        <v>953</v>
      </c>
      <c r="B1898" s="17"/>
      <c r="C1898" s="92">
        <v>2013</v>
      </c>
      <c r="D1898" s="92" t="str">
        <f t="shared" si="27"/>
        <v>San Marino 2013</v>
      </c>
      <c r="E1898" s="92" t="s">
        <v>1308</v>
      </c>
      <c r="F1898" s="366" t="s">
        <v>1308</v>
      </c>
      <c r="G1898" s="92" t="s">
        <v>1308</v>
      </c>
      <c r="H1898" s="92" t="s">
        <v>1308</v>
      </c>
      <c r="I1898" s="91"/>
      <c r="J1898" s="92" t="s">
        <v>1308</v>
      </c>
      <c r="K1898" s="366" t="s">
        <v>1308</v>
      </c>
      <c r="L1898" s="92" t="s">
        <v>1308</v>
      </c>
      <c r="M1898" s="92" t="s">
        <v>1308</v>
      </c>
      <c r="N1898" s="91"/>
      <c r="O1898" s="92" t="s">
        <v>1308</v>
      </c>
      <c r="P1898" s="92" t="s">
        <v>1308</v>
      </c>
      <c r="Q1898" s="91"/>
      <c r="R1898" s="92" t="s">
        <v>1308</v>
      </c>
      <c r="S1898" s="92" t="s">
        <v>1308</v>
      </c>
      <c r="T1898" s="91" t="s">
        <v>1308</v>
      </c>
      <c r="U1898" s="92" t="s">
        <v>1308</v>
      </c>
      <c r="V1898" s="92" t="s">
        <v>1308</v>
      </c>
    </row>
    <row r="1899" spans="1:22">
      <c r="A1899" s="93" t="s">
        <v>953</v>
      </c>
      <c r="B1899" s="17" t="str">
        <f>VLOOKUP(A1899,'Planning Periods'!$E$2:$N$540,10,FALSE)</f>
        <v>10/15/2021 - 10/15/2029</v>
      </c>
      <c r="C1899" s="92">
        <v>2013</v>
      </c>
      <c r="D1899" s="92" t="str">
        <f>CONCATENATE(A1899," ",C1899)</f>
        <v>San Marino 2013</v>
      </c>
      <c r="E1899" s="92" t="s">
        <v>1308</v>
      </c>
      <c r="F1899" s="366" t="s">
        <v>1308</v>
      </c>
      <c r="G1899" s="92" t="s">
        <v>1308</v>
      </c>
      <c r="H1899" s="92" t="s">
        <v>1308</v>
      </c>
      <c r="I1899" s="91"/>
      <c r="J1899" s="92" t="s">
        <v>1308</v>
      </c>
      <c r="K1899" s="366" t="s">
        <v>1308</v>
      </c>
      <c r="L1899" s="92" t="s">
        <v>1308</v>
      </c>
      <c r="M1899" s="92" t="s">
        <v>1308</v>
      </c>
      <c r="N1899" s="91"/>
      <c r="O1899" s="92" t="s">
        <v>1308</v>
      </c>
      <c r="P1899" s="92" t="s">
        <v>1308</v>
      </c>
      <c r="Q1899" s="91"/>
      <c r="R1899" s="92" t="s">
        <v>1308</v>
      </c>
      <c r="S1899" s="92" t="s">
        <v>1308</v>
      </c>
      <c r="T1899" s="91" t="s">
        <v>1308</v>
      </c>
      <c r="U1899" s="92" t="s">
        <v>1308</v>
      </c>
      <c r="V1899" s="92" t="s">
        <v>1308</v>
      </c>
    </row>
    <row r="1900" spans="1:22">
      <c r="A1900" s="93" t="s">
        <v>953</v>
      </c>
      <c r="B1900" s="17"/>
      <c r="C1900" s="92">
        <v>2013</v>
      </c>
      <c r="D1900" s="92" t="str">
        <f>CONCATENATE(A1900," ",C1900)</f>
        <v>San Marino 2013</v>
      </c>
      <c r="E1900" s="92" t="s">
        <v>1308</v>
      </c>
      <c r="F1900" s="366" t="s">
        <v>1308</v>
      </c>
      <c r="G1900" s="92" t="s">
        <v>1308</v>
      </c>
      <c r="H1900" s="92" t="s">
        <v>1308</v>
      </c>
      <c r="I1900" s="91"/>
      <c r="J1900" s="92" t="s">
        <v>1308</v>
      </c>
      <c r="K1900" s="366" t="s">
        <v>1308</v>
      </c>
      <c r="L1900" s="92" t="s">
        <v>1308</v>
      </c>
      <c r="M1900" s="92" t="s">
        <v>1308</v>
      </c>
      <c r="N1900" s="91"/>
      <c r="O1900" s="92" t="s">
        <v>1308</v>
      </c>
      <c r="P1900" s="92" t="s">
        <v>1308</v>
      </c>
      <c r="Q1900" s="91"/>
      <c r="R1900" s="92" t="s">
        <v>1308</v>
      </c>
      <c r="S1900" s="92" t="s">
        <v>1308</v>
      </c>
      <c r="T1900" s="91" t="s">
        <v>1308</v>
      </c>
      <c r="U1900" s="92" t="s">
        <v>1308</v>
      </c>
      <c r="V1900" s="92" t="s">
        <v>1308</v>
      </c>
    </row>
    <row r="1901" spans="1:22">
      <c r="A1901" s="93" t="s">
        <v>953</v>
      </c>
      <c r="B1901" s="17" t="str">
        <f>VLOOKUP(A1901,'Planning Periods'!$E$2:$N$540,10,FALSE)</f>
        <v>10/15/2021 - 10/15/2029</v>
      </c>
      <c r="C1901" s="92">
        <v>2014</v>
      </c>
      <c r="D1901" s="92" t="str">
        <f>CONCATENATE(A1901," ",C1901)</f>
        <v>San Marino 2014</v>
      </c>
      <c r="E1901" s="92" t="s">
        <v>1308</v>
      </c>
      <c r="F1901" s="366" t="s">
        <v>1308</v>
      </c>
      <c r="G1901" s="92" t="s">
        <v>1308</v>
      </c>
      <c r="H1901" s="92" t="s">
        <v>1308</v>
      </c>
      <c r="I1901" s="91"/>
      <c r="J1901" s="92" t="s">
        <v>1308</v>
      </c>
      <c r="K1901" s="366" t="s">
        <v>1308</v>
      </c>
      <c r="L1901" s="92" t="s">
        <v>1308</v>
      </c>
      <c r="M1901" s="92" t="s">
        <v>1308</v>
      </c>
      <c r="N1901" s="91"/>
      <c r="O1901" s="92" t="s">
        <v>1308</v>
      </c>
      <c r="P1901" s="92" t="s">
        <v>1308</v>
      </c>
      <c r="Q1901" s="91"/>
      <c r="R1901" s="92" t="s">
        <v>1308</v>
      </c>
      <c r="S1901" s="92" t="s">
        <v>1308</v>
      </c>
      <c r="T1901" s="91" t="s">
        <v>1308</v>
      </c>
      <c r="U1901" s="92" t="s">
        <v>1308</v>
      </c>
      <c r="V1901" s="92" t="s">
        <v>1308</v>
      </c>
    </row>
    <row r="1902" spans="1:22">
      <c r="A1902" s="93" t="s">
        <v>953</v>
      </c>
      <c r="B1902" s="17" t="str">
        <f>VLOOKUP(A1902,'Planning Periods'!$E$2:$N$540,10,FALSE)</f>
        <v>10/15/2021 - 10/15/2029</v>
      </c>
      <c r="C1902" s="92">
        <v>2015</v>
      </c>
      <c r="D1902" s="92" t="str">
        <f t="shared" ref="D1902:D1965" si="28">CONCATENATE(A1902," ",C1902)</f>
        <v>San Marino 2015</v>
      </c>
      <c r="E1902" s="92">
        <v>1</v>
      </c>
      <c r="F1902" s="366">
        <v>0</v>
      </c>
      <c r="G1902" s="92">
        <v>0</v>
      </c>
      <c r="H1902" s="92">
        <v>0</v>
      </c>
      <c r="I1902" s="91"/>
      <c r="J1902" s="92">
        <v>1</v>
      </c>
      <c r="K1902" s="366">
        <v>0</v>
      </c>
      <c r="L1902" s="92">
        <v>0</v>
      </c>
      <c r="M1902" s="92">
        <v>0</v>
      </c>
      <c r="N1902" s="91"/>
      <c r="O1902" s="92">
        <v>0</v>
      </c>
      <c r="P1902" s="92">
        <v>0</v>
      </c>
      <c r="Q1902" s="91"/>
      <c r="R1902" s="92">
        <v>0</v>
      </c>
      <c r="S1902" s="92">
        <v>9</v>
      </c>
      <c r="T1902" s="91">
        <v>0</v>
      </c>
      <c r="U1902" s="92">
        <v>2</v>
      </c>
      <c r="V1902" s="92">
        <v>9</v>
      </c>
    </row>
    <row r="1903" spans="1:22">
      <c r="A1903" s="93" t="s">
        <v>953</v>
      </c>
      <c r="B1903" s="17" t="str">
        <f>VLOOKUP(A1903,'Planning Periods'!$E$2:$N$540,10,FALSE)</f>
        <v>10/15/2021 - 10/15/2029</v>
      </c>
      <c r="C1903" s="92">
        <v>2016</v>
      </c>
      <c r="D1903" s="92" t="str">
        <f t="shared" si="28"/>
        <v>San Marino 2016</v>
      </c>
      <c r="E1903" s="92">
        <v>1</v>
      </c>
      <c r="F1903" s="366">
        <v>0</v>
      </c>
      <c r="G1903" s="92">
        <v>0</v>
      </c>
      <c r="H1903" s="92">
        <v>0</v>
      </c>
      <c r="I1903" s="91"/>
      <c r="J1903" s="92">
        <v>1</v>
      </c>
      <c r="K1903" s="366">
        <v>0</v>
      </c>
      <c r="L1903" s="92">
        <v>0</v>
      </c>
      <c r="M1903" s="92">
        <v>0</v>
      </c>
      <c r="N1903" s="91"/>
      <c r="O1903" s="92">
        <v>0</v>
      </c>
      <c r="P1903" s="92">
        <v>2</v>
      </c>
      <c r="Q1903" s="91"/>
      <c r="R1903" s="92">
        <v>0</v>
      </c>
      <c r="S1903" s="92">
        <v>8</v>
      </c>
      <c r="T1903" s="91">
        <v>0</v>
      </c>
      <c r="U1903" s="92">
        <v>2</v>
      </c>
      <c r="V1903" s="92">
        <v>10</v>
      </c>
    </row>
    <row r="1904" spans="1:22">
      <c r="A1904" s="93" t="s">
        <v>953</v>
      </c>
      <c r="B1904" s="17" t="str">
        <f>VLOOKUP(A1904,'Planning Periods'!$E$2:$N$540,10,FALSE)</f>
        <v>10/15/2021 - 10/15/2029</v>
      </c>
      <c r="C1904" s="92">
        <v>2017</v>
      </c>
      <c r="D1904" s="92" t="str">
        <f t="shared" si="28"/>
        <v>San Marino 2017</v>
      </c>
      <c r="E1904" s="92">
        <v>1</v>
      </c>
      <c r="F1904" s="366">
        <v>1</v>
      </c>
      <c r="G1904" s="92">
        <v>1</v>
      </c>
      <c r="H1904" s="92">
        <v>0</v>
      </c>
      <c r="I1904" s="91"/>
      <c r="J1904" s="92">
        <v>1</v>
      </c>
      <c r="K1904" s="366">
        <v>0</v>
      </c>
      <c r="L1904" s="92">
        <v>0</v>
      </c>
      <c r="M1904" s="92">
        <v>0</v>
      </c>
      <c r="N1904" s="91"/>
      <c r="O1904" s="92">
        <v>0</v>
      </c>
      <c r="P1904" s="92">
        <v>2</v>
      </c>
      <c r="Q1904" s="91"/>
      <c r="R1904" s="92">
        <v>0</v>
      </c>
      <c r="S1904" s="92">
        <v>7</v>
      </c>
      <c r="T1904" s="91">
        <v>0</v>
      </c>
      <c r="U1904" s="92">
        <v>2</v>
      </c>
      <c r="V1904" s="92">
        <v>10</v>
      </c>
    </row>
    <row r="1905" spans="1:22">
      <c r="A1905" s="93" t="s">
        <v>956</v>
      </c>
      <c r="B1905" s="17" t="str">
        <f>VLOOKUP(A1905,'Planning Periods'!$E$2:$N$540,10,FALSE)</f>
        <v>01/31/2023 - 01/31/2031</v>
      </c>
      <c r="C1905" s="92">
        <v>2014</v>
      </c>
      <c r="D1905" s="92" t="str">
        <f t="shared" si="28"/>
        <v>San Mateo 2014</v>
      </c>
      <c r="E1905" s="92" t="s">
        <v>1308</v>
      </c>
      <c r="F1905" s="366" t="s">
        <v>1308</v>
      </c>
      <c r="G1905" s="92" t="s">
        <v>1308</v>
      </c>
      <c r="H1905" s="92" t="s">
        <v>1308</v>
      </c>
      <c r="I1905" s="91"/>
      <c r="J1905" s="92" t="s">
        <v>1308</v>
      </c>
      <c r="K1905" s="366" t="s">
        <v>1308</v>
      </c>
      <c r="L1905" s="92" t="s">
        <v>1308</v>
      </c>
      <c r="M1905" s="92" t="s">
        <v>1308</v>
      </c>
      <c r="N1905" s="91"/>
      <c r="O1905" s="92" t="s">
        <v>1308</v>
      </c>
      <c r="P1905" s="92" t="s">
        <v>1308</v>
      </c>
      <c r="Q1905" s="91"/>
      <c r="R1905" s="92" t="s">
        <v>1308</v>
      </c>
      <c r="S1905" s="92" t="s">
        <v>1308</v>
      </c>
      <c r="T1905" s="91" t="s">
        <v>1308</v>
      </c>
      <c r="U1905" s="92" t="s">
        <v>1308</v>
      </c>
      <c r="V1905" s="92" t="s">
        <v>1308</v>
      </c>
    </row>
    <row r="1906" spans="1:22">
      <c r="A1906" s="93" t="s">
        <v>956</v>
      </c>
      <c r="B1906" s="17" t="str">
        <f>VLOOKUP(A1906,'Planning Periods'!$E$2:$N$540,10,FALSE)</f>
        <v>01/31/2023 - 01/31/2031</v>
      </c>
      <c r="C1906" s="92">
        <v>2015</v>
      </c>
      <c r="D1906" s="92" t="str">
        <f t="shared" si="28"/>
        <v>San Mateo 2015</v>
      </c>
      <c r="E1906" s="92">
        <v>859</v>
      </c>
      <c r="F1906" s="366">
        <v>0</v>
      </c>
      <c r="G1906" s="92">
        <v>0</v>
      </c>
      <c r="H1906" s="92">
        <v>0</v>
      </c>
      <c r="I1906" s="91"/>
      <c r="J1906" s="92">
        <v>469</v>
      </c>
      <c r="K1906" s="366">
        <v>23</v>
      </c>
      <c r="L1906" s="92">
        <v>23</v>
      </c>
      <c r="M1906" s="92">
        <v>0</v>
      </c>
      <c r="N1906" s="91"/>
      <c r="O1906" s="92">
        <v>530</v>
      </c>
      <c r="P1906" s="92">
        <v>88</v>
      </c>
      <c r="Q1906" s="91"/>
      <c r="R1906" s="92">
        <v>1242</v>
      </c>
      <c r="S1906" s="92">
        <v>480</v>
      </c>
      <c r="T1906" s="91">
        <v>0</v>
      </c>
      <c r="U1906" s="92">
        <v>3100</v>
      </c>
      <c r="V1906" s="92">
        <v>591</v>
      </c>
    </row>
    <row r="1907" spans="1:22">
      <c r="A1907" s="93" t="s">
        <v>956</v>
      </c>
      <c r="B1907" s="17" t="str">
        <f>VLOOKUP(A1907,'Planning Periods'!$E$2:$N$540,10,FALSE)</f>
        <v>01/31/2023 - 01/31/2031</v>
      </c>
      <c r="C1907" s="92">
        <v>2016</v>
      </c>
      <c r="D1907" s="92" t="str">
        <f t="shared" si="28"/>
        <v>San Mateo 2016</v>
      </c>
      <c r="E1907" s="92">
        <v>859</v>
      </c>
      <c r="F1907" s="366">
        <v>12</v>
      </c>
      <c r="G1907" s="92">
        <v>12</v>
      </c>
      <c r="H1907" s="92">
        <v>0</v>
      </c>
      <c r="I1907" s="91"/>
      <c r="J1907" s="92">
        <v>469</v>
      </c>
      <c r="K1907" s="366">
        <v>3</v>
      </c>
      <c r="L1907" s="92">
        <v>3</v>
      </c>
      <c r="M1907" s="92">
        <v>0</v>
      </c>
      <c r="N1907" s="91"/>
      <c r="O1907" s="92">
        <v>530</v>
      </c>
      <c r="P1907" s="92">
        <v>2</v>
      </c>
      <c r="Q1907" s="91"/>
      <c r="R1907" s="92">
        <v>1242</v>
      </c>
      <c r="S1907" s="92">
        <v>172</v>
      </c>
      <c r="T1907" s="91">
        <v>0</v>
      </c>
      <c r="U1907" s="92">
        <v>3100</v>
      </c>
      <c r="V1907" s="92">
        <v>189</v>
      </c>
    </row>
    <row r="1908" spans="1:22">
      <c r="A1908" s="93" t="s">
        <v>956</v>
      </c>
      <c r="B1908" s="17" t="str">
        <f>VLOOKUP(A1908,'Planning Periods'!$E$2:$N$540,10,FALSE)</f>
        <v>01/31/2023 - 01/31/2031</v>
      </c>
      <c r="C1908" s="92">
        <v>2017</v>
      </c>
      <c r="D1908" s="92" t="str">
        <f t="shared" si="28"/>
        <v>San Mateo 2017</v>
      </c>
      <c r="E1908" s="92">
        <v>859</v>
      </c>
      <c r="F1908" s="366">
        <v>37</v>
      </c>
      <c r="G1908" s="92">
        <v>37</v>
      </c>
      <c r="H1908" s="92">
        <v>0</v>
      </c>
      <c r="I1908" s="91"/>
      <c r="J1908" s="92">
        <v>469</v>
      </c>
      <c r="K1908" s="366">
        <v>0</v>
      </c>
      <c r="L1908" s="92">
        <v>0</v>
      </c>
      <c r="M1908" s="92">
        <v>0</v>
      </c>
      <c r="N1908" s="91"/>
      <c r="O1908" s="92">
        <v>530</v>
      </c>
      <c r="P1908" s="92">
        <v>4</v>
      </c>
      <c r="Q1908" s="91"/>
      <c r="R1908" s="92">
        <v>1242</v>
      </c>
      <c r="S1908" s="92">
        <v>424</v>
      </c>
      <c r="T1908" s="91">
        <v>0</v>
      </c>
      <c r="U1908" s="92">
        <v>3100</v>
      </c>
      <c r="V1908" s="92">
        <v>465</v>
      </c>
    </row>
    <row r="1909" spans="1:22">
      <c r="A1909" s="93" t="s">
        <v>958</v>
      </c>
      <c r="B1909" s="17" t="str">
        <f>VLOOKUP(A1909,'Planning Periods'!$E$2:$N$540,10,FALSE)</f>
        <v>01/31/2023 - 01/31/2031</v>
      </c>
      <c r="C1909" s="92">
        <v>2014</v>
      </c>
      <c r="D1909" s="92" t="str">
        <f t="shared" si="28"/>
        <v>San Mateo County - Unincorporated 2014</v>
      </c>
      <c r="E1909" s="92" t="s">
        <v>1308</v>
      </c>
      <c r="F1909" s="366" t="s">
        <v>1308</v>
      </c>
      <c r="G1909" s="92" t="s">
        <v>1308</v>
      </c>
      <c r="H1909" s="92" t="s">
        <v>1308</v>
      </c>
      <c r="I1909" s="91"/>
      <c r="J1909" s="92" t="s">
        <v>1308</v>
      </c>
      <c r="K1909" s="366" t="s">
        <v>1308</v>
      </c>
      <c r="L1909" s="92" t="s">
        <v>1308</v>
      </c>
      <c r="M1909" s="92" t="s">
        <v>1308</v>
      </c>
      <c r="N1909" s="91"/>
      <c r="O1909" s="92" t="s">
        <v>1308</v>
      </c>
      <c r="P1909" s="92" t="s">
        <v>1308</v>
      </c>
      <c r="Q1909" s="91"/>
      <c r="R1909" s="92" t="s">
        <v>1308</v>
      </c>
      <c r="S1909" s="92" t="s">
        <v>1308</v>
      </c>
      <c r="T1909" s="91" t="s">
        <v>1308</v>
      </c>
      <c r="U1909" s="92" t="s">
        <v>1308</v>
      </c>
      <c r="V1909" s="92" t="s">
        <v>1308</v>
      </c>
    </row>
    <row r="1910" spans="1:22">
      <c r="A1910" s="93" t="s">
        <v>958</v>
      </c>
      <c r="B1910" s="17" t="str">
        <f>VLOOKUP(A1910,'Planning Periods'!$E$2:$N$540,10,FALSE)</f>
        <v>01/31/2023 - 01/31/2031</v>
      </c>
      <c r="C1910" s="92">
        <v>2015</v>
      </c>
      <c r="D1910" s="92" t="str">
        <f t="shared" si="28"/>
        <v>San Mateo County - Unincorporated 2015</v>
      </c>
      <c r="E1910" s="92">
        <v>153</v>
      </c>
      <c r="F1910" s="366">
        <v>0</v>
      </c>
      <c r="G1910" s="92">
        <v>0</v>
      </c>
      <c r="H1910" s="92">
        <v>0</v>
      </c>
      <c r="I1910" s="91"/>
      <c r="J1910" s="92">
        <v>103</v>
      </c>
      <c r="K1910" s="366">
        <v>1</v>
      </c>
      <c r="L1910" s="92">
        <v>0</v>
      </c>
      <c r="M1910" s="92">
        <v>1</v>
      </c>
      <c r="N1910" s="91"/>
      <c r="O1910" s="92">
        <v>102</v>
      </c>
      <c r="P1910" s="92">
        <v>6</v>
      </c>
      <c r="Q1910" s="91"/>
      <c r="R1910" s="92">
        <v>555</v>
      </c>
      <c r="S1910" s="92">
        <v>53</v>
      </c>
      <c r="T1910" s="91">
        <v>1</v>
      </c>
      <c r="U1910" s="92">
        <v>913</v>
      </c>
      <c r="V1910" s="92">
        <v>60</v>
      </c>
    </row>
    <row r="1911" spans="1:22">
      <c r="A1911" s="93" t="s">
        <v>958</v>
      </c>
      <c r="B1911" s="17" t="str">
        <f>VLOOKUP(A1911,'Planning Periods'!$E$2:$N$540,10,FALSE)</f>
        <v>01/31/2023 - 01/31/2031</v>
      </c>
      <c r="C1911" s="92">
        <v>2016</v>
      </c>
      <c r="D1911" s="92" t="str">
        <f t="shared" si="28"/>
        <v>San Mateo County - Unincorporated 2016</v>
      </c>
      <c r="E1911" s="92">
        <v>153</v>
      </c>
      <c r="F1911" s="366">
        <v>0</v>
      </c>
      <c r="G1911" s="92">
        <v>0</v>
      </c>
      <c r="H1911" s="92">
        <v>0</v>
      </c>
      <c r="I1911" s="91"/>
      <c r="J1911" s="92">
        <v>103</v>
      </c>
      <c r="K1911" s="366">
        <v>3</v>
      </c>
      <c r="L1911" s="92">
        <v>0</v>
      </c>
      <c r="M1911" s="92">
        <v>3</v>
      </c>
      <c r="N1911" s="91"/>
      <c r="O1911" s="92">
        <v>102</v>
      </c>
      <c r="P1911" s="92">
        <v>7</v>
      </c>
      <c r="Q1911" s="91"/>
      <c r="R1911" s="92">
        <v>555</v>
      </c>
      <c r="S1911" s="92">
        <v>50</v>
      </c>
      <c r="T1911" s="91">
        <v>3</v>
      </c>
      <c r="U1911" s="92">
        <v>913</v>
      </c>
      <c r="V1911" s="92">
        <v>60</v>
      </c>
    </row>
    <row r="1912" spans="1:22">
      <c r="A1912" s="93" t="s">
        <v>958</v>
      </c>
      <c r="B1912" s="17" t="str">
        <f>VLOOKUP(A1912,'Planning Periods'!$E$2:$N$540,10,FALSE)</f>
        <v>01/31/2023 - 01/31/2031</v>
      </c>
      <c r="C1912" s="92">
        <v>2017</v>
      </c>
      <c r="D1912" s="92" t="str">
        <f t="shared" si="28"/>
        <v>San Mateo County - Unincorporated 2017</v>
      </c>
      <c r="E1912" s="92">
        <v>153</v>
      </c>
      <c r="F1912" s="366">
        <v>1</v>
      </c>
      <c r="G1912" s="92">
        <v>0</v>
      </c>
      <c r="H1912" s="92">
        <v>1</v>
      </c>
      <c r="I1912" s="91"/>
      <c r="J1912" s="92">
        <v>103</v>
      </c>
      <c r="K1912" s="366">
        <v>8</v>
      </c>
      <c r="L1912" s="92">
        <v>7</v>
      </c>
      <c r="M1912" s="92">
        <v>1</v>
      </c>
      <c r="N1912" s="91"/>
      <c r="O1912" s="92">
        <v>102</v>
      </c>
      <c r="P1912" s="92">
        <v>4</v>
      </c>
      <c r="Q1912" s="91"/>
      <c r="R1912" s="92">
        <v>555</v>
      </c>
      <c r="S1912" s="92">
        <v>44</v>
      </c>
      <c r="T1912" s="91">
        <v>1</v>
      </c>
      <c r="U1912" s="92">
        <v>913</v>
      </c>
      <c r="V1912" s="92">
        <v>57</v>
      </c>
    </row>
    <row r="1913" spans="1:22">
      <c r="A1913" s="93" t="s">
        <v>950</v>
      </c>
      <c r="B1913" s="17" t="str">
        <f>VLOOKUP(A1913,'Planning Periods'!$E$2:$N$540,10,FALSE)</f>
        <v>01/31/2023 - 01/31/2031</v>
      </c>
      <c r="C1913" s="92">
        <v>2014</v>
      </c>
      <c r="D1913" s="92" t="str">
        <f t="shared" si="28"/>
        <v>San Pablo 2014</v>
      </c>
      <c r="E1913" s="92" t="s">
        <v>1308</v>
      </c>
      <c r="F1913" s="366" t="s">
        <v>1308</v>
      </c>
      <c r="G1913" s="92" t="s">
        <v>1308</v>
      </c>
      <c r="H1913" s="92" t="s">
        <v>1308</v>
      </c>
      <c r="I1913" s="91"/>
      <c r="J1913" s="92" t="s">
        <v>1308</v>
      </c>
      <c r="K1913" s="366" t="s">
        <v>1308</v>
      </c>
      <c r="L1913" s="92" t="s">
        <v>1308</v>
      </c>
      <c r="M1913" s="92" t="s">
        <v>1308</v>
      </c>
      <c r="N1913" s="91"/>
      <c r="O1913" s="92" t="s">
        <v>1308</v>
      </c>
      <c r="P1913" s="92" t="s">
        <v>1308</v>
      </c>
      <c r="Q1913" s="91"/>
      <c r="R1913" s="92" t="s">
        <v>1308</v>
      </c>
      <c r="S1913" s="92" t="s">
        <v>1308</v>
      </c>
      <c r="T1913" s="91" t="s">
        <v>1308</v>
      </c>
      <c r="U1913" s="92" t="s">
        <v>1308</v>
      </c>
      <c r="V1913" s="92" t="s">
        <v>1308</v>
      </c>
    </row>
    <row r="1914" spans="1:22">
      <c r="A1914" s="93" t="s">
        <v>950</v>
      </c>
      <c r="B1914" s="17" t="str">
        <f>VLOOKUP(A1914,'Planning Periods'!$E$2:$N$540,10,FALSE)</f>
        <v>01/31/2023 - 01/31/2031</v>
      </c>
      <c r="C1914" s="92">
        <v>2015</v>
      </c>
      <c r="D1914" s="92" t="str">
        <f t="shared" si="28"/>
        <v>San Pablo 2015</v>
      </c>
      <c r="E1914" s="92">
        <v>56</v>
      </c>
      <c r="F1914" s="366">
        <v>0</v>
      </c>
      <c r="G1914" s="92">
        <v>0</v>
      </c>
      <c r="H1914" s="92">
        <v>0</v>
      </c>
      <c r="I1914" s="91"/>
      <c r="J1914" s="92">
        <v>53</v>
      </c>
      <c r="K1914" s="366">
        <v>0</v>
      </c>
      <c r="L1914" s="92">
        <v>0</v>
      </c>
      <c r="M1914" s="92">
        <v>0</v>
      </c>
      <c r="N1914" s="91"/>
      <c r="O1914" s="92">
        <v>75</v>
      </c>
      <c r="P1914" s="92">
        <v>1</v>
      </c>
      <c r="Q1914" s="91"/>
      <c r="R1914" s="92">
        <v>265</v>
      </c>
      <c r="S1914" s="92">
        <v>29</v>
      </c>
      <c r="T1914" s="91">
        <v>0</v>
      </c>
      <c r="U1914" s="92">
        <v>449</v>
      </c>
      <c r="V1914" s="92">
        <v>30</v>
      </c>
    </row>
    <row r="1915" spans="1:22">
      <c r="A1915" s="93" t="s">
        <v>950</v>
      </c>
      <c r="B1915" s="17" t="str">
        <f>VLOOKUP(A1915,'Planning Periods'!$E$2:$N$540,10,FALSE)</f>
        <v>01/31/2023 - 01/31/2031</v>
      </c>
      <c r="C1915" s="92">
        <v>2016</v>
      </c>
      <c r="D1915" s="92" t="str">
        <f t="shared" si="28"/>
        <v>San Pablo 2016</v>
      </c>
      <c r="E1915" s="92">
        <v>56</v>
      </c>
      <c r="F1915" s="366">
        <v>0</v>
      </c>
      <c r="G1915" s="92">
        <v>0</v>
      </c>
      <c r="H1915" s="92">
        <v>0</v>
      </c>
      <c r="I1915" s="91"/>
      <c r="J1915" s="92">
        <v>53</v>
      </c>
      <c r="K1915" s="366">
        <v>2</v>
      </c>
      <c r="L1915" s="92">
        <v>2</v>
      </c>
      <c r="M1915" s="92">
        <v>0</v>
      </c>
      <c r="N1915" s="91"/>
      <c r="O1915" s="92">
        <v>75</v>
      </c>
      <c r="P1915" s="92">
        <v>5</v>
      </c>
      <c r="Q1915" s="91"/>
      <c r="R1915" s="92">
        <v>265</v>
      </c>
      <c r="S1915" s="92">
        <v>0</v>
      </c>
      <c r="T1915" s="91">
        <v>0</v>
      </c>
      <c r="U1915" s="92">
        <v>449</v>
      </c>
      <c r="V1915" s="92">
        <v>7</v>
      </c>
    </row>
    <row r="1916" spans="1:22">
      <c r="A1916" s="93" t="s">
        <v>950</v>
      </c>
      <c r="B1916" s="17" t="str">
        <f>VLOOKUP(A1916,'Planning Periods'!$E$2:$N$540,10,FALSE)</f>
        <v>01/31/2023 - 01/31/2031</v>
      </c>
      <c r="C1916" s="92">
        <v>2017</v>
      </c>
      <c r="D1916" s="92" t="str">
        <f t="shared" si="28"/>
        <v>San Pablo 2017</v>
      </c>
      <c r="E1916" s="92">
        <v>56</v>
      </c>
      <c r="F1916" s="366">
        <v>0</v>
      </c>
      <c r="G1916" s="92">
        <v>0</v>
      </c>
      <c r="H1916" s="92">
        <v>0</v>
      </c>
      <c r="I1916" s="91"/>
      <c r="J1916" s="92">
        <v>53</v>
      </c>
      <c r="K1916" s="366">
        <v>0</v>
      </c>
      <c r="L1916" s="92">
        <v>0</v>
      </c>
      <c r="M1916" s="92">
        <v>0</v>
      </c>
      <c r="N1916" s="91"/>
      <c r="O1916" s="92">
        <v>75</v>
      </c>
      <c r="P1916" s="92">
        <v>7</v>
      </c>
      <c r="Q1916" s="91"/>
      <c r="R1916" s="92">
        <v>265</v>
      </c>
      <c r="S1916" s="92">
        <v>0</v>
      </c>
      <c r="T1916" s="91">
        <v>0</v>
      </c>
      <c r="U1916" s="92">
        <v>449</v>
      </c>
      <c r="V1916" s="92">
        <v>7</v>
      </c>
    </row>
    <row r="1917" spans="1:22">
      <c r="A1917" s="93" t="s">
        <v>943</v>
      </c>
      <c r="B1917" s="17" t="str">
        <f>VLOOKUP(A1917,'Planning Periods'!$E$2:$N$540,10,FALSE)</f>
        <v>01/31/2023 - 01/31/2031</v>
      </c>
      <c r="C1917" s="92">
        <v>2014</v>
      </c>
      <c r="D1917" s="92" t="str">
        <f t="shared" si="28"/>
        <v>San Rafael 2014</v>
      </c>
      <c r="E1917" s="92">
        <v>240</v>
      </c>
      <c r="F1917" s="366">
        <v>1</v>
      </c>
      <c r="G1917" s="92">
        <v>1</v>
      </c>
      <c r="H1917" s="92">
        <v>0</v>
      </c>
      <c r="I1917" s="91"/>
      <c r="J1917" s="92">
        <v>148</v>
      </c>
      <c r="K1917" s="366">
        <v>1</v>
      </c>
      <c r="L1917" s="92">
        <v>1</v>
      </c>
      <c r="M1917" s="92">
        <v>0</v>
      </c>
      <c r="N1917" s="91"/>
      <c r="O1917" s="92">
        <v>181</v>
      </c>
      <c r="P1917" s="92">
        <v>0</v>
      </c>
      <c r="Q1917" s="91"/>
      <c r="R1917" s="92">
        <v>438</v>
      </c>
      <c r="S1917" s="92">
        <v>16</v>
      </c>
      <c r="T1917" s="91">
        <v>0</v>
      </c>
      <c r="U1917" s="92">
        <v>1007</v>
      </c>
      <c r="V1917" s="92">
        <v>18</v>
      </c>
    </row>
    <row r="1918" spans="1:22">
      <c r="A1918" s="93" t="s">
        <v>943</v>
      </c>
      <c r="B1918" s="17" t="str">
        <f>VLOOKUP(A1918,'Planning Periods'!$E$2:$N$540,10,FALSE)</f>
        <v>01/31/2023 - 01/31/2031</v>
      </c>
      <c r="C1918" s="92">
        <v>2015</v>
      </c>
      <c r="D1918" s="92" t="str">
        <f t="shared" si="28"/>
        <v>San Rafael 2015</v>
      </c>
      <c r="E1918" s="92">
        <v>240</v>
      </c>
      <c r="F1918" s="366">
        <v>2</v>
      </c>
      <c r="G1918" s="92">
        <v>2</v>
      </c>
      <c r="H1918" s="92">
        <v>0</v>
      </c>
      <c r="I1918" s="91"/>
      <c r="J1918" s="92">
        <v>148</v>
      </c>
      <c r="K1918" s="366">
        <v>14</v>
      </c>
      <c r="L1918" s="92">
        <v>10</v>
      </c>
      <c r="M1918" s="92">
        <v>4</v>
      </c>
      <c r="N1918" s="91"/>
      <c r="O1918" s="92">
        <v>181</v>
      </c>
      <c r="P1918" s="92">
        <v>10</v>
      </c>
      <c r="Q1918" s="91"/>
      <c r="R1918" s="92">
        <v>438</v>
      </c>
      <c r="S1918" s="92">
        <v>94</v>
      </c>
      <c r="T1918" s="91">
        <v>4</v>
      </c>
      <c r="U1918" s="92">
        <v>1007</v>
      </c>
      <c r="V1918" s="92">
        <v>120</v>
      </c>
    </row>
    <row r="1919" spans="1:22">
      <c r="A1919" s="93" t="s">
        <v>943</v>
      </c>
      <c r="B1919" s="17" t="str">
        <f>VLOOKUP(A1919,'Planning Periods'!$E$2:$N$540,10,FALSE)</f>
        <v>01/31/2023 - 01/31/2031</v>
      </c>
      <c r="C1919" s="92">
        <v>2016</v>
      </c>
      <c r="D1919" s="92" t="str">
        <f t="shared" si="28"/>
        <v>San Rafael 2016</v>
      </c>
      <c r="E1919" s="92">
        <v>240</v>
      </c>
      <c r="F1919" s="366">
        <v>0</v>
      </c>
      <c r="G1919" s="92">
        <v>0</v>
      </c>
      <c r="H1919" s="92">
        <v>0</v>
      </c>
      <c r="I1919" s="91"/>
      <c r="J1919" s="92">
        <v>148</v>
      </c>
      <c r="K1919" s="366">
        <v>5</v>
      </c>
      <c r="L1919" s="92">
        <v>5</v>
      </c>
      <c r="M1919" s="92">
        <v>0</v>
      </c>
      <c r="N1919" s="91"/>
      <c r="O1919" s="92">
        <v>181</v>
      </c>
      <c r="P1919" s="92">
        <v>0</v>
      </c>
      <c r="Q1919" s="91"/>
      <c r="R1919" s="92">
        <v>438</v>
      </c>
      <c r="S1919" s="92">
        <v>21</v>
      </c>
      <c r="T1919" s="91">
        <v>0</v>
      </c>
      <c r="U1919" s="92">
        <v>1007</v>
      </c>
      <c r="V1919" s="92">
        <v>26</v>
      </c>
    </row>
    <row r="1920" spans="1:22">
      <c r="A1920" s="93" t="s">
        <v>943</v>
      </c>
      <c r="B1920" s="17" t="str">
        <f>VLOOKUP(A1920,'Planning Periods'!$E$2:$N$540,10,FALSE)</f>
        <v>01/31/2023 - 01/31/2031</v>
      </c>
      <c r="C1920" s="92">
        <v>2017</v>
      </c>
      <c r="D1920" s="92" t="str">
        <f t="shared" si="28"/>
        <v>San Rafael 2017</v>
      </c>
      <c r="E1920" s="92">
        <v>240</v>
      </c>
      <c r="F1920" s="366">
        <v>0</v>
      </c>
      <c r="G1920" s="92">
        <v>0</v>
      </c>
      <c r="H1920" s="92">
        <v>0</v>
      </c>
      <c r="I1920" s="91"/>
      <c r="J1920" s="92">
        <v>148</v>
      </c>
      <c r="K1920" s="366">
        <v>7</v>
      </c>
      <c r="L1920" s="92">
        <v>0</v>
      </c>
      <c r="M1920" s="92">
        <v>7</v>
      </c>
      <c r="N1920" s="91"/>
      <c r="O1920" s="92">
        <v>181</v>
      </c>
      <c r="P1920" s="92">
        <v>0</v>
      </c>
      <c r="Q1920" s="91"/>
      <c r="R1920" s="92">
        <v>438</v>
      </c>
      <c r="S1920" s="92">
        <v>20</v>
      </c>
      <c r="T1920" s="91">
        <v>7</v>
      </c>
      <c r="U1920" s="92">
        <v>1007</v>
      </c>
      <c r="V1920" s="92">
        <v>27</v>
      </c>
    </row>
    <row r="1921" spans="1:22">
      <c r="A1921" s="93" t="s">
        <v>946</v>
      </c>
      <c r="B1921" s="17" t="str">
        <f>VLOOKUP(A1921,'Planning Periods'!$E$2:$N$540,10,FALSE)</f>
        <v>01/31/2023 - 01/31/2031</v>
      </c>
      <c r="C1921" s="92">
        <v>2014</v>
      </c>
      <c r="D1921" s="92" t="str">
        <f t="shared" si="28"/>
        <v>San Ramon 2014</v>
      </c>
      <c r="E1921" s="92">
        <v>516</v>
      </c>
      <c r="F1921" s="366">
        <v>0</v>
      </c>
      <c r="G1921" s="92">
        <v>0</v>
      </c>
      <c r="H1921" s="92">
        <v>0</v>
      </c>
      <c r="I1921" s="91"/>
      <c r="J1921" s="92">
        <v>279</v>
      </c>
      <c r="K1921" s="366">
        <v>0</v>
      </c>
      <c r="L1921" s="92">
        <v>0</v>
      </c>
      <c r="M1921" s="92">
        <v>0</v>
      </c>
      <c r="N1921" s="91"/>
      <c r="O1921" s="92">
        <v>282</v>
      </c>
      <c r="P1921" s="92">
        <v>5</v>
      </c>
      <c r="Q1921" s="91"/>
      <c r="R1921" s="92">
        <v>340</v>
      </c>
      <c r="S1921" s="92">
        <v>216</v>
      </c>
      <c r="T1921" s="91">
        <v>0</v>
      </c>
      <c r="U1921" s="92">
        <v>1417</v>
      </c>
      <c r="V1921" s="92">
        <v>221</v>
      </c>
    </row>
    <row r="1922" spans="1:22">
      <c r="A1922" s="93" t="s">
        <v>946</v>
      </c>
      <c r="B1922" s="17" t="str">
        <f>VLOOKUP(A1922,'Planning Periods'!$E$2:$N$540,10,FALSE)</f>
        <v>01/31/2023 - 01/31/2031</v>
      </c>
      <c r="C1922" s="92">
        <v>2015</v>
      </c>
      <c r="D1922" s="92" t="str">
        <f t="shared" si="28"/>
        <v>San Ramon 2015</v>
      </c>
      <c r="E1922" s="92">
        <v>516</v>
      </c>
      <c r="F1922" s="366">
        <v>0</v>
      </c>
      <c r="G1922" s="92">
        <v>0</v>
      </c>
      <c r="H1922" s="92">
        <v>0</v>
      </c>
      <c r="I1922" s="91"/>
      <c r="J1922" s="92">
        <v>279</v>
      </c>
      <c r="K1922" s="366">
        <v>0</v>
      </c>
      <c r="L1922" s="92">
        <v>0</v>
      </c>
      <c r="M1922" s="92">
        <v>0</v>
      </c>
      <c r="N1922" s="91"/>
      <c r="O1922" s="92">
        <v>282</v>
      </c>
      <c r="P1922" s="92">
        <v>2</v>
      </c>
      <c r="Q1922" s="91"/>
      <c r="R1922" s="92">
        <v>340</v>
      </c>
      <c r="S1922" s="92">
        <v>386</v>
      </c>
      <c r="T1922" s="91">
        <v>0</v>
      </c>
      <c r="U1922" s="92">
        <v>1417</v>
      </c>
      <c r="V1922" s="92">
        <v>388</v>
      </c>
    </row>
    <row r="1923" spans="1:22">
      <c r="A1923" s="93" t="s">
        <v>946</v>
      </c>
      <c r="B1923" s="17" t="str">
        <f>VLOOKUP(A1923,'Planning Periods'!$E$2:$N$540,10,FALSE)</f>
        <v>01/31/2023 - 01/31/2031</v>
      </c>
      <c r="C1923" s="92">
        <v>2016</v>
      </c>
      <c r="D1923" s="92" t="str">
        <f t="shared" si="28"/>
        <v>San Ramon 2016</v>
      </c>
      <c r="E1923" s="92">
        <v>516</v>
      </c>
      <c r="F1923" s="366">
        <v>20</v>
      </c>
      <c r="G1923" s="92">
        <v>20</v>
      </c>
      <c r="H1923" s="92">
        <v>0</v>
      </c>
      <c r="I1923" s="91"/>
      <c r="J1923" s="92">
        <v>279</v>
      </c>
      <c r="K1923" s="366">
        <v>82</v>
      </c>
      <c r="L1923" s="92">
        <v>82</v>
      </c>
      <c r="M1923" s="92">
        <v>0</v>
      </c>
      <c r="N1923" s="91"/>
      <c r="O1923" s="92">
        <v>282</v>
      </c>
      <c r="P1923" s="92">
        <v>162</v>
      </c>
      <c r="Q1923" s="91"/>
      <c r="R1923" s="92">
        <v>340</v>
      </c>
      <c r="S1923" s="92">
        <v>618</v>
      </c>
      <c r="T1923" s="91">
        <v>0</v>
      </c>
      <c r="U1923" s="92">
        <v>1417</v>
      </c>
      <c r="V1923" s="92">
        <v>882</v>
      </c>
    </row>
    <row r="1924" spans="1:22">
      <c r="A1924" s="93" t="s">
        <v>946</v>
      </c>
      <c r="B1924" s="17" t="str">
        <f>VLOOKUP(A1924,'Planning Periods'!$E$2:$N$540,10,FALSE)</f>
        <v>01/31/2023 - 01/31/2031</v>
      </c>
      <c r="C1924" s="92">
        <v>2017</v>
      </c>
      <c r="D1924" s="92" t="str">
        <f t="shared" si="28"/>
        <v>San Ramon 2017</v>
      </c>
      <c r="E1924" s="92">
        <v>516</v>
      </c>
      <c r="F1924" s="366">
        <v>0</v>
      </c>
      <c r="G1924" s="92">
        <v>0</v>
      </c>
      <c r="H1924" s="92">
        <v>0</v>
      </c>
      <c r="I1924" s="91"/>
      <c r="J1924" s="92">
        <v>279</v>
      </c>
      <c r="K1924" s="366">
        <v>0</v>
      </c>
      <c r="L1924" s="92">
        <v>0</v>
      </c>
      <c r="M1924" s="92">
        <v>0</v>
      </c>
      <c r="N1924" s="91"/>
      <c r="O1924" s="92">
        <v>282</v>
      </c>
      <c r="P1924" s="92">
        <v>0</v>
      </c>
      <c r="Q1924" s="91"/>
      <c r="R1924" s="92">
        <v>340</v>
      </c>
      <c r="S1924" s="92">
        <v>188</v>
      </c>
      <c r="T1924" s="91">
        <v>0</v>
      </c>
      <c r="U1924" s="92">
        <v>1417</v>
      </c>
      <c r="V1924" s="92">
        <v>188</v>
      </c>
    </row>
    <row r="1925" spans="1:22">
      <c r="A1925" t="s">
        <v>1282</v>
      </c>
      <c r="B1925" s="17" t="str">
        <f>VLOOKUP(A1925,'Planning Periods'!$E$2:$N$540,10,FALSE)</f>
        <v>12/31/2015 - 12/31/2023</v>
      </c>
      <c r="C1925" s="92">
        <v>2014</v>
      </c>
      <c r="D1925" s="92" t="str">
        <f t="shared" si="28"/>
        <v>Sand City 2014</v>
      </c>
      <c r="E1925" s="366" t="s">
        <v>1308</v>
      </c>
      <c r="F1925" s="366" t="s">
        <v>1308</v>
      </c>
      <c r="G1925" s="366" t="s">
        <v>1308</v>
      </c>
      <c r="H1925" s="366" t="s">
        <v>1308</v>
      </c>
      <c r="I1925" s="366">
        <v>0</v>
      </c>
      <c r="J1925" s="366" t="s">
        <v>1308</v>
      </c>
      <c r="K1925" s="366" t="s">
        <v>1308</v>
      </c>
      <c r="L1925" s="366" t="s">
        <v>1308</v>
      </c>
      <c r="M1925" s="366" t="s">
        <v>1308</v>
      </c>
      <c r="N1925" s="366">
        <v>0</v>
      </c>
      <c r="O1925" s="366" t="s">
        <v>1308</v>
      </c>
      <c r="P1925" s="366" t="s">
        <v>1308</v>
      </c>
      <c r="Q1925" s="366"/>
      <c r="R1925" s="366" t="s">
        <v>1308</v>
      </c>
      <c r="S1925" s="366" t="s">
        <v>1308</v>
      </c>
      <c r="T1925" s="366" t="s">
        <v>1308</v>
      </c>
      <c r="U1925" s="366" t="s">
        <v>1308</v>
      </c>
      <c r="V1925" s="366" t="s">
        <v>1308</v>
      </c>
    </row>
    <row r="1926" spans="1:22">
      <c r="A1926" t="s">
        <v>1282</v>
      </c>
      <c r="B1926" s="17" t="str">
        <f>VLOOKUP(A1926,'Planning Periods'!$E$2:$N$540,10,FALSE)</f>
        <v>12/31/2015 - 12/31/2023</v>
      </c>
      <c r="C1926" s="92">
        <v>2015</v>
      </c>
      <c r="D1926" s="92" t="str">
        <f t="shared" si="28"/>
        <v>Sand City 2015</v>
      </c>
      <c r="E1926" t="s">
        <v>1308</v>
      </c>
      <c r="F1926" t="s">
        <v>1308</v>
      </c>
      <c r="G1926" t="s">
        <v>1308</v>
      </c>
      <c r="H1926" t="s">
        <v>1308</v>
      </c>
      <c r="J1926" t="s">
        <v>1308</v>
      </c>
      <c r="K1926" t="s">
        <v>1308</v>
      </c>
      <c r="L1926" t="s">
        <v>1308</v>
      </c>
      <c r="M1926" t="s">
        <v>1308</v>
      </c>
      <c r="O1926" t="s">
        <v>1308</v>
      </c>
      <c r="P1926" t="s">
        <v>1308</v>
      </c>
      <c r="R1926" t="s">
        <v>1308</v>
      </c>
      <c r="S1926" t="s">
        <v>1308</v>
      </c>
      <c r="T1926" t="s">
        <v>1308</v>
      </c>
      <c r="U1926" t="s">
        <v>1308</v>
      </c>
      <c r="V1926" t="s">
        <v>1308</v>
      </c>
    </row>
    <row r="1927" spans="1:22">
      <c r="A1927" t="s">
        <v>1282</v>
      </c>
      <c r="B1927" s="17" t="str">
        <f>VLOOKUP(A1927,'Planning Periods'!$E$2:$N$540,10,FALSE)</f>
        <v>12/31/2015 - 12/31/2023</v>
      </c>
      <c r="C1927" s="92">
        <v>2016</v>
      </c>
      <c r="D1927" s="92" t="str">
        <f t="shared" si="28"/>
        <v>Sand City 2016</v>
      </c>
      <c r="E1927" t="s">
        <v>1308</v>
      </c>
      <c r="F1927" t="s">
        <v>1308</v>
      </c>
      <c r="G1927" t="s">
        <v>1308</v>
      </c>
      <c r="H1927" t="s">
        <v>1308</v>
      </c>
      <c r="J1927" t="s">
        <v>1308</v>
      </c>
      <c r="K1927" t="s">
        <v>1308</v>
      </c>
      <c r="L1927" t="s">
        <v>1308</v>
      </c>
      <c r="M1927" t="s">
        <v>1308</v>
      </c>
      <c r="O1927" t="s">
        <v>1308</v>
      </c>
      <c r="P1927" t="s">
        <v>1308</v>
      </c>
      <c r="R1927" t="s">
        <v>1308</v>
      </c>
      <c r="S1927" t="s">
        <v>1308</v>
      </c>
      <c r="T1927" t="s">
        <v>1308</v>
      </c>
      <c r="U1927" t="s">
        <v>1308</v>
      </c>
      <c r="V1927" t="s">
        <v>1308</v>
      </c>
    </row>
    <row r="1928" spans="1:22">
      <c r="A1928" t="s">
        <v>1282</v>
      </c>
      <c r="B1928" s="17" t="str">
        <f>VLOOKUP(A1928,'Planning Periods'!$E$2:$N$540,10,FALSE)</f>
        <v>12/31/2015 - 12/31/2023</v>
      </c>
      <c r="C1928" s="92">
        <v>2017</v>
      </c>
      <c r="D1928" s="92" t="str">
        <f t="shared" si="28"/>
        <v>Sand City 2017</v>
      </c>
      <c r="E1928" t="s">
        <v>1308</v>
      </c>
      <c r="F1928" t="s">
        <v>1308</v>
      </c>
      <c r="G1928" t="s">
        <v>1308</v>
      </c>
      <c r="H1928" t="s">
        <v>1308</v>
      </c>
      <c r="J1928" t="s">
        <v>1308</v>
      </c>
      <c r="K1928" t="s">
        <v>1308</v>
      </c>
      <c r="L1928" t="s">
        <v>1308</v>
      </c>
      <c r="M1928" t="s">
        <v>1308</v>
      </c>
      <c r="O1928" t="s">
        <v>1308</v>
      </c>
      <c r="P1928" t="s">
        <v>1308</v>
      </c>
      <c r="R1928" t="s">
        <v>1308</v>
      </c>
      <c r="S1928" t="s">
        <v>1308</v>
      </c>
      <c r="T1928" t="s">
        <v>1308</v>
      </c>
      <c r="U1928" t="s">
        <v>1308</v>
      </c>
      <c r="V1928" t="s">
        <v>1308</v>
      </c>
    </row>
    <row r="1929" spans="1:22">
      <c r="A1929" s="93" t="s">
        <v>947</v>
      </c>
      <c r="B1929" s="17" t="str">
        <f>VLOOKUP(A1929,'Planning Periods'!$E$2:$N$540,10,FALSE)</f>
        <v>12/31/2015 - 12/31/2023</v>
      </c>
      <c r="C1929" s="92">
        <v>2013</v>
      </c>
      <c r="D1929" s="92" t="str">
        <f t="shared" si="28"/>
        <v>Sanger 2013</v>
      </c>
      <c r="E1929" t="s">
        <v>1308</v>
      </c>
      <c r="F1929" t="s">
        <v>1308</v>
      </c>
      <c r="G1929" t="s">
        <v>1308</v>
      </c>
      <c r="H1929" t="s">
        <v>1308</v>
      </c>
      <c r="J1929" t="s">
        <v>1308</v>
      </c>
      <c r="K1929" t="s">
        <v>1308</v>
      </c>
      <c r="L1929" t="s">
        <v>1308</v>
      </c>
      <c r="M1929" t="s">
        <v>1308</v>
      </c>
      <c r="O1929" t="s">
        <v>1308</v>
      </c>
      <c r="P1929" t="s">
        <v>1308</v>
      </c>
      <c r="R1929" t="s">
        <v>1308</v>
      </c>
      <c r="S1929" t="s">
        <v>1308</v>
      </c>
      <c r="T1929" t="s">
        <v>1308</v>
      </c>
      <c r="U1929" t="s">
        <v>1308</v>
      </c>
      <c r="V1929" t="s">
        <v>1308</v>
      </c>
    </row>
    <row r="1930" spans="1:22">
      <c r="A1930" s="93" t="s">
        <v>947</v>
      </c>
      <c r="B1930" s="17" t="str">
        <f>VLOOKUP(A1930,'Planning Periods'!$E$2:$N$540,10,FALSE)</f>
        <v>12/31/2015 - 12/31/2023</v>
      </c>
      <c r="C1930" s="92">
        <v>2014</v>
      </c>
      <c r="D1930" s="92" t="str">
        <f t="shared" si="28"/>
        <v>Sanger 2014</v>
      </c>
      <c r="E1930" t="s">
        <v>1308</v>
      </c>
      <c r="F1930" t="s">
        <v>1308</v>
      </c>
      <c r="G1930" t="s">
        <v>1308</v>
      </c>
      <c r="H1930" t="s">
        <v>1308</v>
      </c>
      <c r="J1930" t="s">
        <v>1308</v>
      </c>
      <c r="K1930" t="s">
        <v>1308</v>
      </c>
      <c r="L1930" t="s">
        <v>1308</v>
      </c>
      <c r="M1930" t="s">
        <v>1308</v>
      </c>
      <c r="O1930" t="s">
        <v>1308</v>
      </c>
      <c r="P1930" t="s">
        <v>1308</v>
      </c>
      <c r="R1930" t="s">
        <v>1308</v>
      </c>
      <c r="S1930" t="s">
        <v>1308</v>
      </c>
      <c r="T1930" t="s">
        <v>1308</v>
      </c>
      <c r="U1930" t="s">
        <v>1308</v>
      </c>
      <c r="V1930" t="s">
        <v>1308</v>
      </c>
    </row>
    <row r="1931" spans="1:22">
      <c r="A1931" s="93" t="s">
        <v>947</v>
      </c>
      <c r="B1931" s="17" t="str">
        <f>VLOOKUP(A1931,'Planning Periods'!$E$2:$N$540,10,FALSE)</f>
        <v>12/31/2015 - 12/31/2023</v>
      </c>
      <c r="C1931" s="92">
        <v>2015</v>
      </c>
      <c r="D1931" s="92" t="str">
        <f t="shared" si="28"/>
        <v>Sanger 2015</v>
      </c>
      <c r="E1931" t="s">
        <v>1308</v>
      </c>
      <c r="F1931" t="s">
        <v>1308</v>
      </c>
      <c r="G1931" t="s">
        <v>1308</v>
      </c>
      <c r="H1931" t="s">
        <v>1308</v>
      </c>
      <c r="J1931" t="s">
        <v>1308</v>
      </c>
      <c r="K1931" t="s">
        <v>1308</v>
      </c>
      <c r="L1931" t="s">
        <v>1308</v>
      </c>
      <c r="M1931" t="s">
        <v>1308</v>
      </c>
      <c r="O1931" t="s">
        <v>1308</v>
      </c>
      <c r="P1931" t="s">
        <v>1308</v>
      </c>
      <c r="R1931" t="s">
        <v>1308</v>
      </c>
      <c r="S1931" t="s">
        <v>1308</v>
      </c>
      <c r="T1931" t="s">
        <v>1308</v>
      </c>
      <c r="U1931" t="s">
        <v>1308</v>
      </c>
      <c r="V1931" t="s">
        <v>1308</v>
      </c>
    </row>
    <row r="1932" spans="1:22">
      <c r="A1932" s="93" t="s">
        <v>947</v>
      </c>
      <c r="B1932" s="17" t="str">
        <f>VLOOKUP(A1932,'Planning Periods'!$E$2:$N$540,10,FALSE)</f>
        <v>12/31/2015 - 12/31/2023</v>
      </c>
      <c r="C1932" s="92">
        <v>2016</v>
      </c>
      <c r="D1932" s="92" t="str">
        <f t="shared" si="28"/>
        <v>Sanger 2016</v>
      </c>
      <c r="E1932" s="92">
        <v>312</v>
      </c>
      <c r="F1932" s="366">
        <v>0</v>
      </c>
      <c r="G1932" s="92">
        <v>0</v>
      </c>
      <c r="H1932" s="92">
        <v>0</v>
      </c>
      <c r="I1932" s="91"/>
      <c r="J1932" s="92">
        <v>175</v>
      </c>
      <c r="K1932" s="366">
        <v>0</v>
      </c>
      <c r="L1932" s="92">
        <v>0</v>
      </c>
      <c r="M1932" s="92">
        <v>0</v>
      </c>
      <c r="N1932" s="91"/>
      <c r="O1932" s="92">
        <v>163</v>
      </c>
      <c r="P1932" s="92">
        <v>0</v>
      </c>
      <c r="Q1932" s="91"/>
      <c r="R1932" s="92">
        <v>568</v>
      </c>
      <c r="S1932" s="92">
        <v>0</v>
      </c>
      <c r="T1932" s="91">
        <v>0</v>
      </c>
      <c r="U1932" s="92">
        <v>1218</v>
      </c>
      <c r="V1932" s="92">
        <v>0</v>
      </c>
    </row>
    <row r="1933" spans="1:22">
      <c r="A1933" s="93" t="s">
        <v>947</v>
      </c>
      <c r="B1933" s="17" t="str">
        <f>VLOOKUP(A1933,'Planning Periods'!$E$2:$N$540,10,FALSE)</f>
        <v>12/31/2015 - 12/31/2023</v>
      </c>
      <c r="C1933" s="92">
        <v>2017</v>
      </c>
      <c r="D1933" s="92" t="str">
        <f t="shared" si="28"/>
        <v>Sanger 2017</v>
      </c>
      <c r="E1933" s="92" t="s">
        <v>1308</v>
      </c>
      <c r="F1933" s="366" t="s">
        <v>1308</v>
      </c>
      <c r="G1933" s="92" t="s">
        <v>1308</v>
      </c>
      <c r="H1933" s="92" t="s">
        <v>1308</v>
      </c>
      <c r="I1933" s="91"/>
      <c r="J1933" s="92" t="s">
        <v>1308</v>
      </c>
      <c r="K1933" s="366" t="s">
        <v>1308</v>
      </c>
      <c r="L1933" s="92" t="s">
        <v>1308</v>
      </c>
      <c r="M1933" s="92" t="s">
        <v>1308</v>
      </c>
      <c r="N1933" s="91"/>
      <c r="O1933" s="92" t="s">
        <v>1308</v>
      </c>
      <c r="P1933" s="92" t="s">
        <v>1308</v>
      </c>
      <c r="Q1933" s="91"/>
      <c r="R1933" s="92" t="s">
        <v>1308</v>
      </c>
      <c r="S1933" s="92" t="s">
        <v>1308</v>
      </c>
      <c r="T1933" s="91" t="s">
        <v>1308</v>
      </c>
      <c r="U1933" s="92" t="s">
        <v>1308</v>
      </c>
      <c r="V1933" s="92" t="s">
        <v>1308</v>
      </c>
    </row>
    <row r="1934" spans="1:22">
      <c r="A1934" s="93" t="s">
        <v>804</v>
      </c>
      <c r="B1934" s="17"/>
      <c r="C1934" s="92">
        <v>2013</v>
      </c>
      <c r="D1934" s="92" t="str">
        <f t="shared" si="28"/>
        <v>Santa Ana 2013</v>
      </c>
      <c r="E1934" s="92" t="s">
        <v>1308</v>
      </c>
      <c r="F1934" s="366" t="s">
        <v>1308</v>
      </c>
      <c r="G1934" s="92" t="s">
        <v>1308</v>
      </c>
      <c r="H1934" s="92" t="s">
        <v>1308</v>
      </c>
      <c r="I1934" s="91"/>
      <c r="J1934" s="92" t="s">
        <v>1308</v>
      </c>
      <c r="K1934" s="366" t="s">
        <v>1308</v>
      </c>
      <c r="L1934" s="92" t="s">
        <v>1308</v>
      </c>
      <c r="M1934" s="92" t="s">
        <v>1308</v>
      </c>
      <c r="N1934" s="91"/>
      <c r="O1934" s="92" t="s">
        <v>1308</v>
      </c>
      <c r="P1934" s="92" t="s">
        <v>1308</v>
      </c>
      <c r="Q1934" s="91"/>
      <c r="R1934" s="92" t="s">
        <v>1308</v>
      </c>
      <c r="S1934" s="92" t="s">
        <v>1308</v>
      </c>
      <c r="T1934" s="91" t="s">
        <v>1308</v>
      </c>
      <c r="U1934" s="92" t="s">
        <v>1308</v>
      </c>
      <c r="V1934" s="92" t="s">
        <v>1308</v>
      </c>
    </row>
    <row r="1935" spans="1:22">
      <c r="A1935" s="93" t="s">
        <v>804</v>
      </c>
      <c r="B1935" s="17" t="str">
        <f>VLOOKUP(A1935,'Planning Periods'!$E$2:$N$540,10,FALSE)</f>
        <v>10/15/2021 - 10/15/2029</v>
      </c>
      <c r="C1935" s="92">
        <v>2014</v>
      </c>
      <c r="D1935" s="92" t="str">
        <f t="shared" si="28"/>
        <v>Santa Ana 2014</v>
      </c>
      <c r="E1935" s="92">
        <v>156</v>
      </c>
      <c r="F1935" s="366">
        <v>20</v>
      </c>
      <c r="G1935" s="92">
        <v>20</v>
      </c>
      <c r="H1935" s="92">
        <v>0</v>
      </c>
      <c r="I1935" s="91"/>
      <c r="J1935" s="92">
        <v>122</v>
      </c>
      <c r="K1935" s="366">
        <v>20</v>
      </c>
      <c r="L1935" s="92">
        <v>20</v>
      </c>
      <c r="M1935" s="92">
        <v>0</v>
      </c>
      <c r="N1935" s="91"/>
      <c r="O1935" s="92">
        <v>37</v>
      </c>
      <c r="P1935" s="92">
        <v>0</v>
      </c>
      <c r="Q1935" s="91"/>
      <c r="R1935" s="92">
        <v>90</v>
      </c>
      <c r="S1935" s="92">
        <v>242</v>
      </c>
      <c r="T1935" s="91">
        <v>0</v>
      </c>
      <c r="U1935" s="92">
        <v>405</v>
      </c>
      <c r="V1935" s="92">
        <v>282</v>
      </c>
    </row>
    <row r="1936" spans="1:22">
      <c r="A1936" s="93" t="s">
        <v>804</v>
      </c>
      <c r="B1936" s="17" t="str">
        <f>VLOOKUP(A1936,'Planning Periods'!$E$2:$N$540,10,FALSE)</f>
        <v>10/15/2021 - 10/15/2029</v>
      </c>
      <c r="C1936" s="92">
        <v>2015</v>
      </c>
      <c r="D1936" s="92" t="str">
        <f t="shared" si="28"/>
        <v>Santa Ana 2015</v>
      </c>
      <c r="E1936" s="92">
        <v>156</v>
      </c>
      <c r="F1936" s="366">
        <v>0</v>
      </c>
      <c r="G1936" s="92">
        <v>0</v>
      </c>
      <c r="H1936" s="92">
        <v>0</v>
      </c>
      <c r="I1936" s="91"/>
      <c r="J1936" s="92">
        <v>122</v>
      </c>
      <c r="K1936" s="366">
        <v>0</v>
      </c>
      <c r="L1936" s="92">
        <v>0</v>
      </c>
      <c r="M1936" s="92">
        <v>0</v>
      </c>
      <c r="N1936" s="91"/>
      <c r="O1936" s="92">
        <v>37</v>
      </c>
      <c r="P1936" s="92">
        <v>11</v>
      </c>
      <c r="Q1936" s="91"/>
      <c r="R1936" s="92">
        <v>90</v>
      </c>
      <c r="S1936" s="92">
        <v>127</v>
      </c>
      <c r="T1936" s="91">
        <v>0</v>
      </c>
      <c r="U1936" s="92">
        <v>405</v>
      </c>
      <c r="V1936" s="92">
        <v>138</v>
      </c>
    </row>
    <row r="1937" spans="1:22">
      <c r="A1937" s="93" t="s">
        <v>804</v>
      </c>
      <c r="B1937" s="17" t="str">
        <f>VLOOKUP(A1937,'Planning Periods'!$E$2:$N$540,10,FALSE)</f>
        <v>10/15/2021 - 10/15/2029</v>
      </c>
      <c r="C1937" s="92">
        <v>2016</v>
      </c>
      <c r="D1937" s="92" t="str">
        <f t="shared" si="28"/>
        <v>Santa Ana 2016</v>
      </c>
      <c r="E1937" s="92">
        <v>156</v>
      </c>
      <c r="F1937" s="366">
        <v>0</v>
      </c>
      <c r="G1937" s="92">
        <v>0</v>
      </c>
      <c r="H1937" s="92">
        <v>0</v>
      </c>
      <c r="I1937" s="91"/>
      <c r="J1937" s="92">
        <v>122</v>
      </c>
      <c r="K1937" s="366">
        <v>12</v>
      </c>
      <c r="L1937" s="92">
        <v>12</v>
      </c>
      <c r="M1937" s="92">
        <v>0</v>
      </c>
      <c r="N1937" s="91"/>
      <c r="O1937" s="92">
        <v>37</v>
      </c>
      <c r="P1937" s="92">
        <v>2</v>
      </c>
      <c r="Q1937" s="91"/>
      <c r="R1937" s="92">
        <v>90</v>
      </c>
      <c r="S1937" s="92">
        <v>285</v>
      </c>
      <c r="T1937" s="91">
        <v>0</v>
      </c>
      <c r="U1937" s="92">
        <v>405</v>
      </c>
      <c r="V1937" s="92">
        <v>299</v>
      </c>
    </row>
    <row r="1938" spans="1:22">
      <c r="A1938" s="93" t="s">
        <v>804</v>
      </c>
      <c r="B1938" s="17" t="str">
        <f>VLOOKUP(A1938,'Planning Periods'!$E$2:$N$540,10,FALSE)</f>
        <v>10/15/2021 - 10/15/2029</v>
      </c>
      <c r="C1938" s="92">
        <v>2017</v>
      </c>
      <c r="D1938" s="92" t="str">
        <f t="shared" si="28"/>
        <v>Santa Ana 2017</v>
      </c>
      <c r="E1938" s="92">
        <v>156</v>
      </c>
      <c r="F1938" s="366">
        <v>49</v>
      </c>
      <c r="G1938" s="92">
        <v>49</v>
      </c>
      <c r="H1938" s="92">
        <v>0</v>
      </c>
      <c r="I1938" s="91"/>
      <c r="J1938" s="92">
        <v>122</v>
      </c>
      <c r="K1938" s="366">
        <v>20</v>
      </c>
      <c r="L1938" s="92">
        <v>20</v>
      </c>
      <c r="M1938" s="92">
        <v>0</v>
      </c>
      <c r="N1938" s="91"/>
      <c r="O1938" s="92">
        <v>37</v>
      </c>
      <c r="P1938" s="92">
        <v>11</v>
      </c>
      <c r="Q1938" s="91"/>
      <c r="R1938" s="92">
        <v>90</v>
      </c>
      <c r="S1938" s="92">
        <v>115</v>
      </c>
      <c r="T1938" s="91">
        <v>0</v>
      </c>
      <c r="U1938" s="92">
        <v>405</v>
      </c>
      <c r="V1938" s="92">
        <v>195</v>
      </c>
    </row>
    <row r="1939" spans="1:22">
      <c r="A1939" s="93" t="s">
        <v>1025</v>
      </c>
      <c r="B1939" s="17" t="str">
        <f>VLOOKUP(A1939,'Planning Periods'!$E$2:$N$540,10,FALSE)</f>
        <v>02/15/2023 - 02/15/2031</v>
      </c>
      <c r="C1939" s="92">
        <v>2014</v>
      </c>
      <c r="D1939" s="92" t="str">
        <f t="shared" si="28"/>
        <v>Santa Barbara 2014</v>
      </c>
      <c r="E1939" s="92" t="s">
        <v>1308</v>
      </c>
      <c r="F1939" s="366" t="s">
        <v>1308</v>
      </c>
      <c r="G1939" s="92" t="s">
        <v>1308</v>
      </c>
      <c r="H1939" s="92" t="s">
        <v>1308</v>
      </c>
      <c r="I1939" s="91"/>
      <c r="J1939" s="92" t="s">
        <v>1308</v>
      </c>
      <c r="K1939" s="366" t="s">
        <v>1308</v>
      </c>
      <c r="L1939" s="92" t="s">
        <v>1308</v>
      </c>
      <c r="M1939" s="92" t="s">
        <v>1308</v>
      </c>
      <c r="N1939" s="91"/>
      <c r="O1939" s="92" t="s">
        <v>1308</v>
      </c>
      <c r="P1939" s="92" t="s">
        <v>1308</v>
      </c>
      <c r="Q1939" s="91"/>
      <c r="R1939" s="92" t="s">
        <v>1308</v>
      </c>
      <c r="S1939" s="92" t="s">
        <v>1308</v>
      </c>
      <c r="T1939" s="91" t="s">
        <v>1308</v>
      </c>
      <c r="U1939" s="92" t="s">
        <v>1308</v>
      </c>
      <c r="V1939" s="92" t="s">
        <v>1308</v>
      </c>
    </row>
    <row r="1940" spans="1:22">
      <c r="A1940" s="93" t="s">
        <v>1025</v>
      </c>
      <c r="B1940" s="17" t="str">
        <f>VLOOKUP(A1940,'Planning Periods'!$E$2:$N$540,10,FALSE)</f>
        <v>02/15/2023 - 02/15/2031</v>
      </c>
      <c r="C1940" s="92">
        <v>2015</v>
      </c>
      <c r="D1940" s="92" t="str">
        <f t="shared" si="28"/>
        <v>Santa Barbara 2015</v>
      </c>
      <c r="E1940" s="92">
        <v>962</v>
      </c>
      <c r="F1940" s="366">
        <v>0</v>
      </c>
      <c r="G1940" s="92">
        <v>0</v>
      </c>
      <c r="H1940" s="92">
        <v>0</v>
      </c>
      <c r="I1940" s="91"/>
      <c r="J1940" s="92">
        <v>701</v>
      </c>
      <c r="K1940" s="366">
        <v>0</v>
      </c>
      <c r="L1940" s="92">
        <v>0</v>
      </c>
      <c r="M1940" s="92">
        <v>0</v>
      </c>
      <c r="N1940" s="91"/>
      <c r="O1940" s="92">
        <v>820</v>
      </c>
      <c r="P1940" s="92">
        <v>4</v>
      </c>
      <c r="Q1940" s="91"/>
      <c r="R1940" s="92">
        <v>1617</v>
      </c>
      <c r="S1940" s="92">
        <v>290</v>
      </c>
      <c r="T1940" s="91">
        <v>0</v>
      </c>
      <c r="U1940" s="92">
        <v>4100</v>
      </c>
      <c r="V1940" s="92">
        <v>294</v>
      </c>
    </row>
    <row r="1941" spans="1:22">
      <c r="A1941" s="93" t="s">
        <v>1025</v>
      </c>
      <c r="B1941" s="17" t="str">
        <f>VLOOKUP(A1941,'Planning Periods'!$E$2:$N$540,10,FALSE)</f>
        <v>02/15/2023 - 02/15/2031</v>
      </c>
      <c r="C1941" s="92">
        <v>2016</v>
      </c>
      <c r="D1941" s="92" t="str">
        <f t="shared" si="28"/>
        <v>Santa Barbara 2016</v>
      </c>
      <c r="E1941" s="92">
        <v>962</v>
      </c>
      <c r="F1941" s="366">
        <v>61</v>
      </c>
      <c r="G1941" s="92">
        <v>61</v>
      </c>
      <c r="H1941" s="92">
        <v>0</v>
      </c>
      <c r="I1941" s="91"/>
      <c r="J1941" s="92">
        <v>701</v>
      </c>
      <c r="K1941" s="366">
        <v>36</v>
      </c>
      <c r="L1941" s="92">
        <v>36</v>
      </c>
      <c r="M1941" s="92">
        <v>0</v>
      </c>
      <c r="N1941" s="91"/>
      <c r="O1941" s="92">
        <v>820</v>
      </c>
      <c r="P1941" s="92">
        <v>0</v>
      </c>
      <c r="Q1941" s="91"/>
      <c r="R1941" s="92">
        <v>1617</v>
      </c>
      <c r="S1941" s="92">
        <v>159</v>
      </c>
      <c r="T1941" s="91">
        <v>0</v>
      </c>
      <c r="U1941" s="92">
        <v>4100</v>
      </c>
      <c r="V1941" s="92">
        <v>256</v>
      </c>
    </row>
    <row r="1942" spans="1:22">
      <c r="A1942" s="93" t="s">
        <v>1025</v>
      </c>
      <c r="B1942" s="17" t="str">
        <f>VLOOKUP(A1942,'Planning Periods'!$E$2:$N$540,10,FALSE)</f>
        <v>02/15/2023 - 02/15/2031</v>
      </c>
      <c r="C1942" s="92">
        <v>2017</v>
      </c>
      <c r="D1942" s="92" t="str">
        <f t="shared" si="28"/>
        <v>Santa Barbara 2017</v>
      </c>
      <c r="E1942" s="92">
        <v>962</v>
      </c>
      <c r="F1942" s="366">
        <v>0</v>
      </c>
      <c r="G1942" s="92">
        <v>0</v>
      </c>
      <c r="H1942" s="92">
        <v>0</v>
      </c>
      <c r="I1942" s="91"/>
      <c r="J1942" s="92">
        <v>701</v>
      </c>
      <c r="K1942" s="366">
        <v>0</v>
      </c>
      <c r="L1942" s="92">
        <v>0</v>
      </c>
      <c r="M1942" s="92">
        <v>0</v>
      </c>
      <c r="N1942" s="91"/>
      <c r="O1942" s="92">
        <v>820</v>
      </c>
      <c r="P1942" s="92">
        <v>0</v>
      </c>
      <c r="Q1942" s="91"/>
      <c r="R1942" s="92">
        <v>1617</v>
      </c>
      <c r="S1942" s="92">
        <v>117</v>
      </c>
      <c r="T1942" s="91">
        <v>0</v>
      </c>
      <c r="U1942" s="92">
        <v>4100</v>
      </c>
      <c r="V1942" s="92">
        <v>117</v>
      </c>
    </row>
    <row r="1943" spans="1:22">
      <c r="A1943" s="93" t="s">
        <v>1027</v>
      </c>
      <c r="B1943" s="17" t="str">
        <f>VLOOKUP(A1943,'Planning Periods'!$E$2:$N$540,10,FALSE)</f>
        <v>02/15/2023 - 02/15/2031</v>
      </c>
      <c r="C1943" s="92">
        <v>2014</v>
      </c>
      <c r="D1943" s="92" t="str">
        <f t="shared" si="28"/>
        <v>Santa Barbara County - Unincorporated 2014</v>
      </c>
      <c r="E1943" s="92">
        <v>159</v>
      </c>
      <c r="F1943" s="366">
        <v>0</v>
      </c>
      <c r="G1943" s="92">
        <v>0</v>
      </c>
      <c r="H1943" s="92">
        <v>0</v>
      </c>
      <c r="I1943" s="91"/>
      <c r="J1943" s="92">
        <v>106</v>
      </c>
      <c r="K1943" s="366">
        <v>0</v>
      </c>
      <c r="L1943" s="92">
        <v>0</v>
      </c>
      <c r="M1943" s="92">
        <v>0</v>
      </c>
      <c r="N1943" s="91"/>
      <c r="O1943" s="92">
        <v>112</v>
      </c>
      <c r="P1943" s="92">
        <v>59</v>
      </c>
      <c r="Q1943" s="91"/>
      <c r="R1943" s="92">
        <v>284</v>
      </c>
      <c r="S1943" s="92">
        <v>80</v>
      </c>
      <c r="T1943" s="91">
        <v>0</v>
      </c>
      <c r="U1943" s="92">
        <v>661</v>
      </c>
      <c r="V1943" s="92">
        <v>139</v>
      </c>
    </row>
    <row r="1944" spans="1:22">
      <c r="A1944" s="93" t="s">
        <v>1027</v>
      </c>
      <c r="B1944" s="17" t="str">
        <f>VLOOKUP(A1944,'Planning Periods'!$E$2:$N$540,10,FALSE)</f>
        <v>02/15/2023 - 02/15/2031</v>
      </c>
      <c r="C1944" s="92">
        <v>2015</v>
      </c>
      <c r="D1944" s="92" t="str">
        <f t="shared" si="28"/>
        <v>Santa Barbara County - Unincorporated 2015</v>
      </c>
      <c r="E1944" s="92">
        <v>159</v>
      </c>
      <c r="F1944" s="366">
        <v>49</v>
      </c>
      <c r="G1944" s="92">
        <v>49</v>
      </c>
      <c r="H1944" s="92">
        <v>0</v>
      </c>
      <c r="I1944" s="91"/>
      <c r="J1944" s="92">
        <v>106</v>
      </c>
      <c r="K1944" s="366">
        <v>41</v>
      </c>
      <c r="L1944" s="92">
        <v>36</v>
      </c>
      <c r="M1944" s="92">
        <v>5</v>
      </c>
      <c r="N1944" s="91"/>
      <c r="O1944" s="92">
        <v>112</v>
      </c>
      <c r="P1944" s="92">
        <v>44</v>
      </c>
      <c r="Q1944" s="91"/>
      <c r="R1944" s="92">
        <v>284</v>
      </c>
      <c r="S1944" s="92">
        <v>94</v>
      </c>
      <c r="T1944" s="91">
        <v>5</v>
      </c>
      <c r="U1944" s="92">
        <v>661</v>
      </c>
      <c r="V1944" s="92">
        <v>228</v>
      </c>
    </row>
    <row r="1945" spans="1:22">
      <c r="A1945" s="93" t="s">
        <v>1027</v>
      </c>
      <c r="B1945" s="17" t="str">
        <f>VLOOKUP(A1945,'Planning Periods'!$E$2:$N$540,10,FALSE)</f>
        <v>02/15/2023 - 02/15/2031</v>
      </c>
      <c r="C1945" s="92">
        <v>2016</v>
      </c>
      <c r="D1945" s="92" t="str">
        <f t="shared" si="28"/>
        <v>Santa Barbara County - Unincorporated 2016</v>
      </c>
      <c r="E1945" s="92">
        <v>159</v>
      </c>
      <c r="F1945" s="366">
        <v>0</v>
      </c>
      <c r="G1945" s="92">
        <v>0</v>
      </c>
      <c r="H1945" s="92">
        <v>0</v>
      </c>
      <c r="I1945" s="91"/>
      <c r="J1945" s="92">
        <v>106</v>
      </c>
      <c r="K1945" s="366">
        <v>7</v>
      </c>
      <c r="L1945" s="92">
        <v>0</v>
      </c>
      <c r="M1945" s="92">
        <v>7</v>
      </c>
      <c r="N1945" s="91"/>
      <c r="O1945" s="92">
        <v>112</v>
      </c>
      <c r="P1945" s="92">
        <v>13</v>
      </c>
      <c r="Q1945" s="91"/>
      <c r="R1945" s="92">
        <v>284</v>
      </c>
      <c r="S1945" s="92">
        <v>31</v>
      </c>
      <c r="T1945" s="91">
        <v>7</v>
      </c>
      <c r="U1945" s="92">
        <v>661</v>
      </c>
      <c r="V1945" s="92">
        <v>51</v>
      </c>
    </row>
    <row r="1946" spans="1:22">
      <c r="A1946" s="93" t="s">
        <v>1027</v>
      </c>
      <c r="B1946" s="17" t="str">
        <f>VLOOKUP(A1946,'Planning Periods'!$E$2:$N$540,10,FALSE)</f>
        <v>02/15/2023 - 02/15/2031</v>
      </c>
      <c r="C1946" s="92">
        <v>2017</v>
      </c>
      <c r="D1946" s="92" t="str">
        <f t="shared" si="28"/>
        <v>Santa Barbara County - Unincorporated 2017</v>
      </c>
      <c r="E1946" s="92">
        <v>159</v>
      </c>
      <c r="F1946" s="366">
        <v>8</v>
      </c>
      <c r="G1946" s="92">
        <v>8</v>
      </c>
      <c r="H1946" s="92">
        <v>0</v>
      </c>
      <c r="I1946" s="91"/>
      <c r="J1946" s="92">
        <v>106</v>
      </c>
      <c r="K1946" s="366">
        <v>1</v>
      </c>
      <c r="L1946" s="92">
        <v>0</v>
      </c>
      <c r="M1946" s="92">
        <v>1</v>
      </c>
      <c r="N1946" s="91"/>
      <c r="O1946" s="92">
        <v>112</v>
      </c>
      <c r="P1946" s="92">
        <v>54</v>
      </c>
      <c r="Q1946" s="91"/>
      <c r="R1946" s="92">
        <v>284</v>
      </c>
      <c r="S1946" s="92">
        <v>145</v>
      </c>
      <c r="T1946" s="91">
        <v>1</v>
      </c>
      <c r="U1946" s="92">
        <v>661</v>
      </c>
      <c r="V1946" s="92">
        <v>208</v>
      </c>
    </row>
    <row r="1947" spans="1:22">
      <c r="A1947" s="93" t="s">
        <v>1029</v>
      </c>
      <c r="B1947" s="17" t="str">
        <f>VLOOKUP(A1947,'Planning Periods'!$E$2:$N$540,10,FALSE)</f>
        <v>01/31/2023 - 01/31/2031</v>
      </c>
      <c r="C1947" s="92">
        <v>2014</v>
      </c>
      <c r="D1947" s="92" t="str">
        <f t="shared" si="28"/>
        <v>Santa Clara 2014</v>
      </c>
      <c r="E1947" s="92" t="s">
        <v>1308</v>
      </c>
      <c r="F1947" s="366" t="s">
        <v>1308</v>
      </c>
      <c r="G1947" s="92" t="s">
        <v>1308</v>
      </c>
      <c r="H1947" s="92" t="s">
        <v>1308</v>
      </c>
      <c r="I1947" s="91"/>
      <c r="J1947" s="92" t="s">
        <v>1308</v>
      </c>
      <c r="K1947" s="366" t="s">
        <v>1308</v>
      </c>
      <c r="L1947" s="92" t="s">
        <v>1308</v>
      </c>
      <c r="M1947" s="92" t="s">
        <v>1308</v>
      </c>
      <c r="N1947" s="91"/>
      <c r="O1947" s="92" t="s">
        <v>1308</v>
      </c>
      <c r="P1947" s="92" t="s">
        <v>1308</v>
      </c>
      <c r="Q1947" s="91"/>
      <c r="R1947" s="92" t="s">
        <v>1308</v>
      </c>
      <c r="S1947" s="92" t="s">
        <v>1308</v>
      </c>
      <c r="T1947" s="91" t="s">
        <v>1308</v>
      </c>
      <c r="U1947" s="92" t="s">
        <v>1308</v>
      </c>
      <c r="V1947" s="92" t="s">
        <v>1308</v>
      </c>
    </row>
    <row r="1948" spans="1:22">
      <c r="A1948" s="93" t="s">
        <v>1029</v>
      </c>
      <c r="B1948" s="17" t="str">
        <f>VLOOKUP(A1948,'Planning Periods'!$E$2:$N$540,10,FALSE)</f>
        <v>01/31/2023 - 01/31/2031</v>
      </c>
      <c r="C1948" s="92">
        <v>2015</v>
      </c>
      <c r="D1948" s="92" t="str">
        <f t="shared" si="28"/>
        <v>Santa Clara 2015</v>
      </c>
      <c r="E1948" s="92">
        <v>1050</v>
      </c>
      <c r="F1948" s="366">
        <v>0</v>
      </c>
      <c r="G1948" s="92">
        <v>0</v>
      </c>
      <c r="H1948" s="92">
        <v>0</v>
      </c>
      <c r="I1948" s="91"/>
      <c r="J1948" s="92">
        <v>695</v>
      </c>
      <c r="K1948" s="366">
        <v>0</v>
      </c>
      <c r="L1948" s="92">
        <v>0</v>
      </c>
      <c r="M1948" s="92">
        <v>0</v>
      </c>
      <c r="N1948" s="91"/>
      <c r="O1948" s="92">
        <v>755</v>
      </c>
      <c r="P1948" s="92">
        <v>19</v>
      </c>
      <c r="Q1948" s="91"/>
      <c r="R1948" s="92">
        <v>1593</v>
      </c>
      <c r="S1948" s="92">
        <v>212</v>
      </c>
      <c r="T1948" s="91">
        <v>0</v>
      </c>
      <c r="U1948" s="92">
        <v>4093</v>
      </c>
      <c r="V1948" s="92">
        <v>231</v>
      </c>
    </row>
    <row r="1949" spans="1:22">
      <c r="A1949" s="93" t="s">
        <v>1029</v>
      </c>
      <c r="B1949" s="17" t="str">
        <f>VLOOKUP(A1949,'Planning Periods'!$E$2:$N$540,10,FALSE)</f>
        <v>01/31/2023 - 01/31/2031</v>
      </c>
      <c r="C1949" s="92">
        <v>2016</v>
      </c>
      <c r="D1949" s="92" t="str">
        <f t="shared" si="28"/>
        <v>Santa Clara 2016</v>
      </c>
      <c r="E1949" s="92">
        <v>1050</v>
      </c>
      <c r="F1949" s="366">
        <v>1</v>
      </c>
      <c r="G1949" s="92">
        <v>1</v>
      </c>
      <c r="H1949" s="92">
        <v>0</v>
      </c>
      <c r="I1949" s="91"/>
      <c r="J1949" s="92">
        <v>695</v>
      </c>
      <c r="K1949" s="366">
        <v>1</v>
      </c>
      <c r="L1949" s="92">
        <v>1</v>
      </c>
      <c r="M1949" s="92">
        <v>0</v>
      </c>
      <c r="N1949" s="91"/>
      <c r="O1949" s="92">
        <v>755</v>
      </c>
      <c r="P1949" s="92">
        <v>16</v>
      </c>
      <c r="Q1949" s="91"/>
      <c r="R1949" s="92">
        <v>1593</v>
      </c>
      <c r="S1949" s="92">
        <v>399</v>
      </c>
      <c r="T1949" s="91">
        <v>0</v>
      </c>
      <c r="U1949" s="92">
        <v>4093</v>
      </c>
      <c r="V1949" s="92">
        <v>417</v>
      </c>
    </row>
    <row r="1950" spans="1:22">
      <c r="A1950" s="93" t="s">
        <v>1029</v>
      </c>
      <c r="B1950" s="17" t="str">
        <f>VLOOKUP(A1950,'Planning Periods'!$E$2:$N$540,10,FALSE)</f>
        <v>01/31/2023 - 01/31/2031</v>
      </c>
      <c r="C1950" s="92">
        <v>2017</v>
      </c>
      <c r="D1950" s="92" t="str">
        <f t="shared" si="28"/>
        <v>Santa Clara 2017</v>
      </c>
      <c r="E1950" s="92">
        <v>1050</v>
      </c>
      <c r="F1950" s="366">
        <v>0</v>
      </c>
      <c r="G1950" s="92">
        <v>0</v>
      </c>
      <c r="H1950" s="92">
        <v>0</v>
      </c>
      <c r="I1950" s="91"/>
      <c r="J1950" s="92">
        <v>695</v>
      </c>
      <c r="K1950" s="366">
        <v>0</v>
      </c>
      <c r="L1950" s="92">
        <v>0</v>
      </c>
      <c r="M1950" s="92">
        <v>0</v>
      </c>
      <c r="N1950" s="91"/>
      <c r="O1950" s="92">
        <v>755</v>
      </c>
      <c r="P1950" s="92">
        <v>6</v>
      </c>
      <c r="Q1950" s="91"/>
      <c r="R1950" s="92">
        <v>1593</v>
      </c>
      <c r="S1950" s="92">
        <v>1609</v>
      </c>
      <c r="T1950" s="91">
        <v>0</v>
      </c>
      <c r="U1950" s="92">
        <v>4093</v>
      </c>
      <c r="V1950" s="92">
        <v>1615</v>
      </c>
    </row>
    <row r="1951" spans="1:22">
      <c r="A1951" s="93" t="s">
        <v>1024</v>
      </c>
      <c r="B1951" s="17" t="str">
        <f>VLOOKUP(A1951,'Planning Periods'!$E$2:$N$540,10,FALSE)</f>
        <v>01/31/2023 - 01/31/2031</v>
      </c>
      <c r="C1951" s="92">
        <v>2014</v>
      </c>
      <c r="D1951" s="92" t="str">
        <f t="shared" si="28"/>
        <v>Santa Clara County - Unincorporated 2014</v>
      </c>
      <c r="E1951" s="92">
        <v>22</v>
      </c>
      <c r="F1951" s="366">
        <v>13</v>
      </c>
      <c r="G1951" s="92">
        <v>13</v>
      </c>
      <c r="H1951" s="92">
        <v>0</v>
      </c>
      <c r="I1951" s="91"/>
      <c r="J1951" s="92">
        <v>13</v>
      </c>
      <c r="K1951" s="366">
        <v>0</v>
      </c>
      <c r="L1951" s="92">
        <v>0</v>
      </c>
      <c r="M1951" s="92">
        <v>0</v>
      </c>
      <c r="N1951" s="91"/>
      <c r="O1951" s="92">
        <v>214</v>
      </c>
      <c r="P1951" s="92">
        <v>0</v>
      </c>
      <c r="Q1951" s="91"/>
      <c r="R1951" s="92">
        <v>28</v>
      </c>
      <c r="S1951" s="92">
        <v>58</v>
      </c>
      <c r="T1951" s="91">
        <v>0</v>
      </c>
      <c r="U1951" s="92">
        <v>277</v>
      </c>
      <c r="V1951" s="92">
        <v>71</v>
      </c>
    </row>
    <row r="1952" spans="1:22">
      <c r="A1952" s="93" t="s">
        <v>1024</v>
      </c>
      <c r="B1952" s="17" t="str">
        <f>VLOOKUP(A1952,'Planning Periods'!$E$2:$N$540,10,FALSE)</f>
        <v>01/31/2023 - 01/31/2031</v>
      </c>
      <c r="C1952" s="92">
        <v>2015</v>
      </c>
      <c r="D1952" s="92" t="str">
        <f t="shared" si="28"/>
        <v>Santa Clara County - Unincorporated 2015</v>
      </c>
      <c r="E1952" s="92">
        <v>22</v>
      </c>
      <c r="F1952" s="366">
        <v>5</v>
      </c>
      <c r="G1952" s="92">
        <v>5</v>
      </c>
      <c r="H1952" s="92">
        <v>0</v>
      </c>
      <c r="I1952" s="91"/>
      <c r="J1952" s="92">
        <v>13</v>
      </c>
      <c r="K1952" s="366">
        <v>0</v>
      </c>
      <c r="L1952" s="92">
        <v>0</v>
      </c>
      <c r="M1952" s="92">
        <v>0</v>
      </c>
      <c r="N1952" s="91"/>
      <c r="O1952" s="92">
        <v>214</v>
      </c>
      <c r="P1952" s="92">
        <v>0</v>
      </c>
      <c r="Q1952" s="91"/>
      <c r="R1952" s="92">
        <v>28</v>
      </c>
      <c r="S1952" s="92">
        <v>60</v>
      </c>
      <c r="T1952" s="91">
        <v>0</v>
      </c>
      <c r="U1952" s="92">
        <v>277</v>
      </c>
      <c r="V1952" s="92">
        <v>65</v>
      </c>
    </row>
    <row r="1953" spans="1:22">
      <c r="A1953" s="93" t="s">
        <v>1024</v>
      </c>
      <c r="B1953" s="17" t="str">
        <f>VLOOKUP(A1953,'Planning Periods'!$E$2:$N$540,10,FALSE)</f>
        <v>01/31/2023 - 01/31/2031</v>
      </c>
      <c r="C1953" s="92">
        <v>2016</v>
      </c>
      <c r="D1953" s="92" t="str">
        <f t="shared" si="28"/>
        <v>Santa Clara County - Unincorporated 2016</v>
      </c>
      <c r="E1953" s="92">
        <v>22</v>
      </c>
      <c r="F1953" s="366">
        <v>11</v>
      </c>
      <c r="G1953" s="92">
        <v>11</v>
      </c>
      <c r="H1953" s="92">
        <v>0</v>
      </c>
      <c r="I1953" s="91"/>
      <c r="J1953" s="92">
        <v>13</v>
      </c>
      <c r="K1953" s="366">
        <v>0</v>
      </c>
      <c r="L1953" s="92">
        <v>0</v>
      </c>
      <c r="M1953" s="92">
        <v>0</v>
      </c>
      <c r="N1953" s="91"/>
      <c r="O1953" s="92">
        <v>214</v>
      </c>
      <c r="P1953" s="92">
        <v>0</v>
      </c>
      <c r="Q1953" s="91"/>
      <c r="R1953" s="92">
        <v>28</v>
      </c>
      <c r="S1953" s="92">
        <v>66</v>
      </c>
      <c r="T1953" s="91">
        <v>0</v>
      </c>
      <c r="U1953" s="92">
        <v>277</v>
      </c>
      <c r="V1953" s="92">
        <v>77</v>
      </c>
    </row>
    <row r="1954" spans="1:22">
      <c r="A1954" s="93" t="s">
        <v>1024</v>
      </c>
      <c r="B1954" s="17" t="str">
        <f>VLOOKUP(A1954,'Planning Periods'!$E$2:$N$540,10,FALSE)</f>
        <v>01/31/2023 - 01/31/2031</v>
      </c>
      <c r="C1954" s="92">
        <v>2017</v>
      </c>
      <c r="D1954" s="92" t="str">
        <f t="shared" si="28"/>
        <v>Santa Clara County - Unincorporated 2017</v>
      </c>
      <c r="E1954" s="92">
        <v>22</v>
      </c>
      <c r="F1954" s="366">
        <v>13</v>
      </c>
      <c r="G1954" s="92">
        <v>0</v>
      </c>
      <c r="H1954" s="92">
        <v>13</v>
      </c>
      <c r="I1954" s="91"/>
      <c r="J1954" s="92">
        <v>13</v>
      </c>
      <c r="K1954" s="366">
        <v>0</v>
      </c>
      <c r="L1954" s="92">
        <v>0</v>
      </c>
      <c r="M1954" s="92">
        <v>0</v>
      </c>
      <c r="N1954" s="91"/>
      <c r="O1954" s="92">
        <v>214</v>
      </c>
      <c r="P1954" s="92">
        <v>0</v>
      </c>
      <c r="Q1954" s="91"/>
      <c r="R1954" s="92">
        <v>28</v>
      </c>
      <c r="S1954" s="92">
        <v>43</v>
      </c>
      <c r="T1954" s="91">
        <v>0</v>
      </c>
      <c r="U1954" s="92">
        <v>277</v>
      </c>
      <c r="V1954" s="92">
        <v>56</v>
      </c>
    </row>
    <row r="1955" spans="1:22">
      <c r="A1955" s="93" t="s">
        <v>1017</v>
      </c>
      <c r="B1955" s="17"/>
      <c r="C1955" s="92">
        <v>2013</v>
      </c>
      <c r="D1955" s="92" t="str">
        <f t="shared" si="28"/>
        <v>Santa Clarita 2013</v>
      </c>
      <c r="E1955" s="92" t="s">
        <v>1308</v>
      </c>
      <c r="F1955" s="366" t="s">
        <v>1308</v>
      </c>
      <c r="G1955" s="92" t="s">
        <v>1308</v>
      </c>
      <c r="H1955" s="92" t="s">
        <v>1308</v>
      </c>
      <c r="I1955" s="91"/>
      <c r="J1955" s="92" t="s">
        <v>1308</v>
      </c>
      <c r="K1955" s="366" t="s">
        <v>1308</v>
      </c>
      <c r="L1955" s="92" t="s">
        <v>1308</v>
      </c>
      <c r="M1955" s="92" t="s">
        <v>1308</v>
      </c>
      <c r="N1955" s="91"/>
      <c r="O1955" s="92" t="s">
        <v>1308</v>
      </c>
      <c r="P1955" s="92" t="s">
        <v>1308</v>
      </c>
      <c r="Q1955" s="91"/>
      <c r="R1955" s="92" t="s">
        <v>1308</v>
      </c>
      <c r="S1955" s="92" t="s">
        <v>1308</v>
      </c>
      <c r="T1955" s="91" t="s">
        <v>1308</v>
      </c>
      <c r="U1955" s="92" t="s">
        <v>1308</v>
      </c>
      <c r="V1955" s="92" t="s">
        <v>1308</v>
      </c>
    </row>
    <row r="1956" spans="1:22">
      <c r="A1956" s="93" t="s">
        <v>1017</v>
      </c>
      <c r="B1956" s="17" t="str">
        <f>VLOOKUP(A1956,'Planning Periods'!$E$2:$N$540,10,FALSE)</f>
        <v>10/15/2021 - 10/15/2029</v>
      </c>
      <c r="C1956" s="92">
        <v>2014</v>
      </c>
      <c r="D1956" s="92" t="str">
        <f t="shared" si="28"/>
        <v>Santa Clarita 2014</v>
      </c>
      <c r="E1956" s="92">
        <v>2645</v>
      </c>
      <c r="F1956" s="366">
        <v>3</v>
      </c>
      <c r="G1956" s="92">
        <v>3</v>
      </c>
      <c r="H1956" s="92">
        <v>0</v>
      </c>
      <c r="I1956" s="91"/>
      <c r="J1956" s="92">
        <v>1678</v>
      </c>
      <c r="K1956" s="366">
        <v>32</v>
      </c>
      <c r="L1956" s="92">
        <v>2</v>
      </c>
      <c r="M1956" s="92">
        <v>30</v>
      </c>
      <c r="N1956" s="91"/>
      <c r="O1956" s="92">
        <v>1532</v>
      </c>
      <c r="P1956" s="92">
        <v>141</v>
      </c>
      <c r="Q1956" s="91"/>
      <c r="R1956" s="92">
        <v>5126</v>
      </c>
      <c r="S1956" s="92">
        <v>212</v>
      </c>
      <c r="T1956" s="91">
        <v>30</v>
      </c>
      <c r="U1956" s="92">
        <v>10981</v>
      </c>
      <c r="V1956" s="92">
        <v>388</v>
      </c>
    </row>
    <row r="1957" spans="1:22">
      <c r="A1957" s="93" t="s">
        <v>1017</v>
      </c>
      <c r="B1957" s="17" t="str">
        <f>VLOOKUP(A1957,'Planning Periods'!$E$2:$N$540,10,FALSE)</f>
        <v>10/15/2021 - 10/15/2029</v>
      </c>
      <c r="C1957" s="92">
        <v>2015</v>
      </c>
      <c r="D1957" s="92" t="str">
        <f t="shared" si="28"/>
        <v>Santa Clarita 2015</v>
      </c>
      <c r="E1957" s="92">
        <v>2645</v>
      </c>
      <c r="F1957" s="366">
        <v>0</v>
      </c>
      <c r="G1957" s="92">
        <v>0</v>
      </c>
      <c r="H1957" s="92">
        <v>0</v>
      </c>
      <c r="I1957" s="91"/>
      <c r="J1957" s="92">
        <v>1678</v>
      </c>
      <c r="K1957" s="366">
        <v>73</v>
      </c>
      <c r="L1957" s="92">
        <v>73</v>
      </c>
      <c r="M1957" s="92">
        <v>0</v>
      </c>
      <c r="N1957" s="91"/>
      <c r="O1957" s="92">
        <v>1532</v>
      </c>
      <c r="P1957" s="92">
        <v>11</v>
      </c>
      <c r="Q1957" s="91"/>
      <c r="R1957" s="92">
        <v>5126</v>
      </c>
      <c r="S1957" s="92">
        <v>306</v>
      </c>
      <c r="T1957" s="91">
        <v>0</v>
      </c>
      <c r="U1957" s="92">
        <v>10981</v>
      </c>
      <c r="V1957" s="92">
        <v>390</v>
      </c>
    </row>
    <row r="1958" spans="1:22">
      <c r="A1958" s="93" t="s">
        <v>1017</v>
      </c>
      <c r="B1958" s="17" t="str">
        <f>VLOOKUP(A1958,'Planning Periods'!$E$2:$N$540,10,FALSE)</f>
        <v>10/15/2021 - 10/15/2029</v>
      </c>
      <c r="C1958" s="92">
        <v>2016</v>
      </c>
      <c r="D1958" s="92" t="str">
        <f t="shared" si="28"/>
        <v>Santa Clarita 2016</v>
      </c>
      <c r="E1958" s="92">
        <v>2645</v>
      </c>
      <c r="F1958" s="366">
        <v>10</v>
      </c>
      <c r="G1958" s="92">
        <v>10</v>
      </c>
      <c r="H1958" s="92">
        <v>0</v>
      </c>
      <c r="I1958" s="91"/>
      <c r="J1958" s="92">
        <v>1678</v>
      </c>
      <c r="K1958" s="366">
        <v>19</v>
      </c>
      <c r="L1958" s="92">
        <v>19</v>
      </c>
      <c r="M1958" s="92">
        <v>0</v>
      </c>
      <c r="N1958" s="91"/>
      <c r="O1958" s="92">
        <v>1532</v>
      </c>
      <c r="P1958" s="92">
        <v>0</v>
      </c>
      <c r="Q1958" s="91"/>
      <c r="R1958" s="92">
        <v>5126</v>
      </c>
      <c r="S1958" s="92">
        <v>433</v>
      </c>
      <c r="T1958" s="91">
        <v>0</v>
      </c>
      <c r="U1958" s="92">
        <v>10981</v>
      </c>
      <c r="V1958" s="92">
        <v>462</v>
      </c>
    </row>
    <row r="1959" spans="1:22">
      <c r="A1959" s="93" t="s">
        <v>1017</v>
      </c>
      <c r="B1959" s="17" t="str">
        <f>VLOOKUP(A1959,'Planning Periods'!$E$2:$N$540,10,FALSE)</f>
        <v>10/15/2021 - 10/15/2029</v>
      </c>
      <c r="C1959" s="92">
        <v>2017</v>
      </c>
      <c r="D1959" s="92" t="str">
        <f t="shared" si="28"/>
        <v>Santa Clarita 2017</v>
      </c>
      <c r="E1959" s="92">
        <v>2645</v>
      </c>
      <c r="F1959" s="366">
        <v>0</v>
      </c>
      <c r="G1959" s="92">
        <v>0</v>
      </c>
      <c r="H1959" s="92">
        <v>0</v>
      </c>
      <c r="I1959" s="91"/>
      <c r="J1959" s="92">
        <v>1678</v>
      </c>
      <c r="K1959" s="366">
        <v>0</v>
      </c>
      <c r="L1959" s="92">
        <v>0</v>
      </c>
      <c r="M1959" s="92">
        <v>0</v>
      </c>
      <c r="N1959" s="91"/>
      <c r="O1959" s="92">
        <v>1532</v>
      </c>
      <c r="P1959" s="92">
        <v>0</v>
      </c>
      <c r="Q1959" s="91"/>
      <c r="R1959" s="92">
        <v>5126</v>
      </c>
      <c r="S1959" s="92">
        <v>578</v>
      </c>
      <c r="T1959" s="91">
        <v>0</v>
      </c>
      <c r="U1959" s="92">
        <v>10981</v>
      </c>
      <c r="V1959" s="92">
        <v>578</v>
      </c>
    </row>
    <row r="1960" spans="1:22">
      <c r="A1960" s="93" t="s">
        <v>1020</v>
      </c>
      <c r="B1960" s="17" t="str">
        <f>VLOOKUP(A1960,'Planning Periods'!$E$2:$N$540,10,FALSE)</f>
        <v>12/31/2015 - 12/31/2023</v>
      </c>
      <c r="C1960" s="92">
        <v>2014</v>
      </c>
      <c r="D1960" s="92" t="str">
        <f t="shared" si="28"/>
        <v>Santa Cruz 2014</v>
      </c>
      <c r="E1960" s="92" t="s">
        <v>1308</v>
      </c>
      <c r="F1960" s="366" t="s">
        <v>1308</v>
      </c>
      <c r="G1960" s="92" t="s">
        <v>1308</v>
      </c>
      <c r="H1960" s="92" t="s">
        <v>1308</v>
      </c>
      <c r="I1960" s="91"/>
      <c r="J1960" s="92" t="s">
        <v>1308</v>
      </c>
      <c r="K1960" s="366" t="s">
        <v>1308</v>
      </c>
      <c r="L1960" s="92" t="s">
        <v>1308</v>
      </c>
      <c r="M1960" s="92" t="s">
        <v>1308</v>
      </c>
      <c r="N1960" s="91"/>
      <c r="O1960" s="92" t="s">
        <v>1308</v>
      </c>
      <c r="P1960" s="92" t="s">
        <v>1308</v>
      </c>
      <c r="Q1960" s="91"/>
      <c r="R1960" s="92" t="s">
        <v>1308</v>
      </c>
      <c r="S1960" s="92" t="s">
        <v>1308</v>
      </c>
      <c r="T1960" s="91" t="s">
        <v>1308</v>
      </c>
      <c r="U1960" s="92" t="s">
        <v>1308</v>
      </c>
      <c r="V1960" s="92" t="s">
        <v>1308</v>
      </c>
    </row>
    <row r="1961" spans="1:22">
      <c r="A1961" s="93" t="s">
        <v>1020</v>
      </c>
      <c r="B1961" s="17" t="str">
        <f>VLOOKUP(A1961,'Planning Periods'!$E$2:$N$540,10,FALSE)</f>
        <v>12/31/2015 - 12/31/2023</v>
      </c>
      <c r="C1961" s="92">
        <v>2015</v>
      </c>
      <c r="D1961" s="92" t="str">
        <f t="shared" si="28"/>
        <v>Santa Cruz 2015</v>
      </c>
      <c r="E1961" s="92">
        <v>180</v>
      </c>
      <c r="F1961" s="366">
        <v>5</v>
      </c>
      <c r="G1961" s="92">
        <v>5</v>
      </c>
      <c r="H1961" s="92">
        <v>0</v>
      </c>
      <c r="I1961" s="91"/>
      <c r="J1961" s="92">
        <v>118</v>
      </c>
      <c r="K1961" s="366">
        <v>7</v>
      </c>
      <c r="L1961" s="92">
        <v>7</v>
      </c>
      <c r="M1961" s="92">
        <v>0</v>
      </c>
      <c r="N1961" s="91"/>
      <c r="O1961" s="92">
        <v>136</v>
      </c>
      <c r="P1961" s="92">
        <v>39</v>
      </c>
      <c r="Q1961" s="91"/>
      <c r="R1961" s="92">
        <v>313</v>
      </c>
      <c r="S1961" s="92">
        <v>94</v>
      </c>
      <c r="T1961" s="91">
        <v>0</v>
      </c>
      <c r="U1961" s="92">
        <v>747</v>
      </c>
      <c r="V1961" s="92">
        <v>145</v>
      </c>
    </row>
    <row r="1962" spans="1:22">
      <c r="A1962" s="93" t="s">
        <v>1020</v>
      </c>
      <c r="B1962" s="17" t="str">
        <f>VLOOKUP(A1962,'Planning Periods'!$E$2:$N$540,10,FALSE)</f>
        <v>12/31/2015 - 12/31/2023</v>
      </c>
      <c r="C1962" s="92">
        <v>2016</v>
      </c>
      <c r="D1962" s="92" t="str">
        <f t="shared" si="28"/>
        <v>Santa Cruz 2016</v>
      </c>
      <c r="E1962" s="92">
        <v>180</v>
      </c>
      <c r="F1962" s="366">
        <v>1</v>
      </c>
      <c r="G1962" s="92">
        <v>1</v>
      </c>
      <c r="H1962" s="92">
        <v>0</v>
      </c>
      <c r="I1962" s="91"/>
      <c r="J1962" s="92">
        <v>118</v>
      </c>
      <c r="K1962" s="366">
        <v>15</v>
      </c>
      <c r="L1962" s="92">
        <v>15</v>
      </c>
      <c r="M1962" s="92">
        <v>0</v>
      </c>
      <c r="N1962" s="91"/>
      <c r="O1962" s="92">
        <v>136</v>
      </c>
      <c r="P1962" s="92">
        <v>112</v>
      </c>
      <c r="Q1962" s="91"/>
      <c r="R1962" s="92">
        <v>313</v>
      </c>
      <c r="S1962" s="92">
        <v>44</v>
      </c>
      <c r="T1962" s="91">
        <v>0</v>
      </c>
      <c r="U1962" s="92">
        <v>747</v>
      </c>
      <c r="V1962" s="92">
        <v>172</v>
      </c>
    </row>
    <row r="1963" spans="1:22">
      <c r="A1963" s="93" t="s">
        <v>1020</v>
      </c>
      <c r="B1963" s="17" t="str">
        <f>VLOOKUP(A1963,'Planning Periods'!$E$2:$N$540,10,FALSE)</f>
        <v>12/31/2015 - 12/31/2023</v>
      </c>
      <c r="C1963" s="92">
        <v>2017</v>
      </c>
      <c r="D1963" s="92" t="str">
        <f t="shared" si="28"/>
        <v>Santa Cruz 2017</v>
      </c>
      <c r="E1963" s="92">
        <v>180</v>
      </c>
      <c r="F1963" s="366">
        <v>0</v>
      </c>
      <c r="G1963" s="92">
        <v>0</v>
      </c>
      <c r="H1963" s="92">
        <v>0</v>
      </c>
      <c r="I1963" s="91"/>
      <c r="J1963" s="92">
        <v>118</v>
      </c>
      <c r="K1963" s="366">
        <v>13</v>
      </c>
      <c r="L1963" s="92">
        <v>13</v>
      </c>
      <c r="M1963" s="92">
        <v>0</v>
      </c>
      <c r="N1963" s="91"/>
      <c r="O1963" s="92">
        <v>136</v>
      </c>
      <c r="P1963" s="92">
        <v>41</v>
      </c>
      <c r="Q1963" s="91"/>
      <c r="R1963" s="92">
        <v>313</v>
      </c>
      <c r="S1963" s="92">
        <v>109</v>
      </c>
      <c r="T1963" s="91">
        <v>0</v>
      </c>
      <c r="U1963" s="92">
        <v>747</v>
      </c>
      <c r="V1963" s="92">
        <v>163</v>
      </c>
    </row>
    <row r="1964" spans="1:22">
      <c r="A1964" s="93" t="s">
        <v>1022</v>
      </c>
      <c r="B1964" s="17" t="str">
        <f>VLOOKUP(A1964,'Planning Periods'!$E$2:$N$540,10,FALSE)</f>
        <v>12/31/2015 - 12/31/2023</v>
      </c>
      <c r="C1964" s="92">
        <v>2014</v>
      </c>
      <c r="D1964" s="92" t="str">
        <f t="shared" si="28"/>
        <v>Santa Cruz County - Unincorporated 2014</v>
      </c>
      <c r="E1964" s="92" t="s">
        <v>1308</v>
      </c>
      <c r="F1964" s="366" t="s">
        <v>1308</v>
      </c>
      <c r="G1964" s="92" t="s">
        <v>1308</v>
      </c>
      <c r="H1964" s="92" t="s">
        <v>1308</v>
      </c>
      <c r="I1964" s="91"/>
      <c r="J1964" s="92" t="s">
        <v>1308</v>
      </c>
      <c r="K1964" s="366" t="s">
        <v>1308</v>
      </c>
      <c r="L1964" s="92" t="s">
        <v>1308</v>
      </c>
      <c r="M1964" s="92" t="s">
        <v>1308</v>
      </c>
      <c r="N1964" s="91"/>
      <c r="O1964" s="92" t="s">
        <v>1308</v>
      </c>
      <c r="P1964" s="92" t="s">
        <v>1308</v>
      </c>
      <c r="Q1964" s="91"/>
      <c r="R1964" s="92" t="s">
        <v>1308</v>
      </c>
      <c r="S1964" s="92" t="s">
        <v>1308</v>
      </c>
      <c r="T1964" s="91" t="s">
        <v>1308</v>
      </c>
      <c r="U1964" s="92" t="s">
        <v>1308</v>
      </c>
      <c r="V1964" s="92" t="s">
        <v>1308</v>
      </c>
    </row>
    <row r="1965" spans="1:22">
      <c r="A1965" s="93" t="s">
        <v>1022</v>
      </c>
      <c r="B1965" s="17" t="str">
        <f>VLOOKUP(A1965,'Planning Periods'!$E$2:$N$540,10,FALSE)</f>
        <v>12/31/2015 - 12/31/2023</v>
      </c>
      <c r="C1965" s="92">
        <v>2015</v>
      </c>
      <c r="D1965" s="92" t="str">
        <f t="shared" si="28"/>
        <v>Santa Cruz County - Unincorporated 2015</v>
      </c>
      <c r="E1965" s="92">
        <v>317</v>
      </c>
      <c r="F1965" s="366">
        <v>1</v>
      </c>
      <c r="G1965" s="92">
        <v>1</v>
      </c>
      <c r="H1965" s="92">
        <v>0</v>
      </c>
      <c r="I1965" s="91"/>
      <c r="J1965" s="92">
        <v>207</v>
      </c>
      <c r="K1965" s="366">
        <v>2</v>
      </c>
      <c r="L1965" s="92">
        <v>2</v>
      </c>
      <c r="M1965" s="92">
        <v>0</v>
      </c>
      <c r="N1965" s="91"/>
      <c r="O1965" s="92">
        <v>239</v>
      </c>
      <c r="P1965" s="92">
        <v>84</v>
      </c>
      <c r="Q1965" s="91"/>
      <c r="R1965" s="92">
        <v>551</v>
      </c>
      <c r="S1965" s="92">
        <v>33</v>
      </c>
      <c r="T1965" s="91">
        <v>0</v>
      </c>
      <c r="U1965" s="92">
        <v>1314</v>
      </c>
      <c r="V1965" s="92">
        <v>120</v>
      </c>
    </row>
    <row r="1966" spans="1:22">
      <c r="A1966" s="93" t="s">
        <v>1022</v>
      </c>
      <c r="B1966" s="17" t="str">
        <f>VLOOKUP(A1966,'Planning Periods'!$E$2:$N$540,10,FALSE)</f>
        <v>12/31/2015 - 12/31/2023</v>
      </c>
      <c r="C1966" s="92">
        <v>2016</v>
      </c>
      <c r="D1966" s="92" t="str">
        <f t="shared" ref="D1966:D2030" si="29">CONCATENATE(A1966," ",C1966)</f>
        <v>Santa Cruz County - Unincorporated 2016</v>
      </c>
      <c r="E1966" s="92">
        <v>317</v>
      </c>
      <c r="F1966" s="366">
        <v>42</v>
      </c>
      <c r="G1966" s="92">
        <v>42</v>
      </c>
      <c r="H1966" s="92">
        <v>0</v>
      </c>
      <c r="I1966" s="91"/>
      <c r="J1966" s="92">
        <v>207</v>
      </c>
      <c r="K1966" s="366">
        <v>23</v>
      </c>
      <c r="L1966" s="92">
        <v>23</v>
      </c>
      <c r="M1966" s="92">
        <v>0</v>
      </c>
      <c r="N1966" s="91"/>
      <c r="O1966" s="92">
        <v>239</v>
      </c>
      <c r="P1966" s="92">
        <v>35</v>
      </c>
      <c r="Q1966" s="91"/>
      <c r="R1966" s="92">
        <v>551</v>
      </c>
      <c r="S1966" s="92">
        <v>17</v>
      </c>
      <c r="T1966" s="91">
        <v>0</v>
      </c>
      <c r="U1966" s="92">
        <v>1314</v>
      </c>
      <c r="V1966" s="92">
        <v>117</v>
      </c>
    </row>
    <row r="1967" spans="1:22">
      <c r="A1967" s="93" t="s">
        <v>1022</v>
      </c>
      <c r="B1967" s="17" t="str">
        <f>VLOOKUP(A1967,'Planning Periods'!$E$2:$N$540,10,FALSE)</f>
        <v>12/31/2015 - 12/31/2023</v>
      </c>
      <c r="C1967" s="92">
        <v>2017</v>
      </c>
      <c r="D1967" s="92" t="str">
        <f t="shared" si="29"/>
        <v>Santa Cruz County - Unincorporated 2017</v>
      </c>
      <c r="E1967" s="92">
        <v>317</v>
      </c>
      <c r="F1967" s="366">
        <v>0</v>
      </c>
      <c r="G1967" s="92">
        <v>0</v>
      </c>
      <c r="H1967" s="92">
        <v>0</v>
      </c>
      <c r="I1967" s="91"/>
      <c r="J1967" s="92">
        <v>207</v>
      </c>
      <c r="K1967" s="366">
        <v>0</v>
      </c>
      <c r="L1967" s="92">
        <v>0</v>
      </c>
      <c r="M1967" s="92">
        <v>0</v>
      </c>
      <c r="N1967" s="91"/>
      <c r="O1967" s="92">
        <v>239</v>
      </c>
      <c r="P1967" s="92">
        <v>66</v>
      </c>
      <c r="Q1967" s="91"/>
      <c r="R1967" s="92">
        <v>551</v>
      </c>
      <c r="S1967" s="92">
        <v>38</v>
      </c>
      <c r="T1967" s="91">
        <v>0</v>
      </c>
      <c r="U1967" s="92">
        <v>1314</v>
      </c>
      <c r="V1967" s="92">
        <v>104</v>
      </c>
    </row>
    <row r="1968" spans="1:22">
      <c r="A1968" s="93" t="s">
        <v>959</v>
      </c>
      <c r="B1968" s="17"/>
      <c r="C1968" s="92">
        <v>2013</v>
      </c>
      <c r="D1968" s="92" t="str">
        <f t="shared" si="29"/>
        <v>Santa Fe Springs 2013</v>
      </c>
      <c r="E1968" s="92">
        <v>82</v>
      </c>
      <c r="F1968" s="366">
        <v>0</v>
      </c>
      <c r="G1968" s="92">
        <v>0</v>
      </c>
      <c r="H1968" s="92">
        <v>0</v>
      </c>
      <c r="I1968" s="91"/>
      <c r="J1968" s="92">
        <v>50</v>
      </c>
      <c r="K1968" s="366">
        <v>0</v>
      </c>
      <c r="L1968" s="92">
        <v>0</v>
      </c>
      <c r="M1968" s="92">
        <v>0</v>
      </c>
      <c r="N1968" s="91"/>
      <c r="O1968" s="92">
        <v>53</v>
      </c>
      <c r="P1968" s="92">
        <v>0</v>
      </c>
      <c r="Q1968" s="91"/>
      <c r="R1968" s="92">
        <v>139</v>
      </c>
      <c r="S1968" s="92">
        <v>0</v>
      </c>
      <c r="T1968" s="91">
        <v>0</v>
      </c>
      <c r="U1968" s="92">
        <v>324</v>
      </c>
      <c r="V1968" s="92">
        <v>0</v>
      </c>
    </row>
    <row r="1969" spans="1:22">
      <c r="A1969" s="93" t="s">
        <v>959</v>
      </c>
      <c r="B1969" s="17" t="str">
        <f>VLOOKUP(A1969,'Planning Periods'!$E$2:$N$540,10,FALSE)</f>
        <v>10/15/2021 - 10/15/2029</v>
      </c>
      <c r="C1969" s="92">
        <v>2014</v>
      </c>
      <c r="D1969" s="92" t="str">
        <f t="shared" si="29"/>
        <v>Santa Fe Springs 2014</v>
      </c>
      <c r="E1969" s="92">
        <v>82</v>
      </c>
      <c r="F1969" s="366">
        <v>0</v>
      </c>
      <c r="G1969" s="92">
        <v>0</v>
      </c>
      <c r="H1969" s="92">
        <v>0</v>
      </c>
      <c r="I1969" s="91"/>
      <c r="J1969" s="92">
        <v>50</v>
      </c>
      <c r="K1969" s="366">
        <v>0</v>
      </c>
      <c r="L1969" s="92">
        <v>0</v>
      </c>
      <c r="M1969" s="92">
        <v>0</v>
      </c>
      <c r="N1969" s="91"/>
      <c r="O1969" s="92">
        <v>53</v>
      </c>
      <c r="P1969" s="92">
        <v>0</v>
      </c>
      <c r="Q1969" s="91"/>
      <c r="R1969" s="92">
        <v>139</v>
      </c>
      <c r="S1969" s="92">
        <v>156</v>
      </c>
      <c r="T1969" s="91">
        <v>0</v>
      </c>
      <c r="U1969" s="92">
        <v>324</v>
      </c>
      <c r="V1969" s="92">
        <v>156</v>
      </c>
    </row>
    <row r="1970" spans="1:22">
      <c r="A1970" s="93" t="s">
        <v>959</v>
      </c>
      <c r="B1970" s="17" t="str">
        <f>VLOOKUP(A1970,'Planning Periods'!$E$2:$N$540,10,FALSE)</f>
        <v>10/15/2021 - 10/15/2029</v>
      </c>
      <c r="C1970" s="92">
        <v>2015</v>
      </c>
      <c r="D1970" s="92" t="str">
        <f t="shared" si="29"/>
        <v>Santa Fe Springs 2015</v>
      </c>
      <c r="E1970" s="92">
        <v>82</v>
      </c>
      <c r="F1970" s="366">
        <v>0</v>
      </c>
      <c r="G1970" s="92">
        <v>0</v>
      </c>
      <c r="H1970" s="92">
        <v>0</v>
      </c>
      <c r="I1970" s="91"/>
      <c r="J1970" s="92">
        <v>50</v>
      </c>
      <c r="K1970" s="366">
        <v>0</v>
      </c>
      <c r="L1970" s="92">
        <v>0</v>
      </c>
      <c r="M1970" s="92">
        <v>0</v>
      </c>
      <c r="N1970" s="91"/>
      <c r="O1970" s="92">
        <v>53</v>
      </c>
      <c r="P1970" s="92">
        <v>0</v>
      </c>
      <c r="Q1970" s="91"/>
      <c r="R1970" s="92">
        <v>139</v>
      </c>
      <c r="S1970" s="92">
        <v>51</v>
      </c>
      <c r="T1970" s="91">
        <v>0</v>
      </c>
      <c r="U1970" s="92">
        <v>324</v>
      </c>
      <c r="V1970" s="92">
        <v>51</v>
      </c>
    </row>
    <row r="1971" spans="1:22">
      <c r="A1971" s="93" t="s">
        <v>959</v>
      </c>
      <c r="B1971" s="17" t="str">
        <f>VLOOKUP(A1971,'Planning Periods'!$E$2:$N$540,10,FALSE)</f>
        <v>10/15/2021 - 10/15/2029</v>
      </c>
      <c r="C1971" s="92">
        <v>2016</v>
      </c>
      <c r="D1971" s="92" t="str">
        <f t="shared" si="29"/>
        <v>Santa Fe Springs 2016</v>
      </c>
      <c r="E1971" s="92">
        <v>82</v>
      </c>
      <c r="F1971" s="366">
        <v>0</v>
      </c>
      <c r="G1971" s="92">
        <v>0</v>
      </c>
      <c r="H1971" s="92">
        <v>0</v>
      </c>
      <c r="I1971" s="91"/>
      <c r="J1971" s="92">
        <v>50</v>
      </c>
      <c r="K1971" s="366">
        <v>0</v>
      </c>
      <c r="L1971" s="92">
        <v>0</v>
      </c>
      <c r="M1971" s="92">
        <v>0</v>
      </c>
      <c r="N1971" s="91"/>
      <c r="O1971" s="92">
        <v>53</v>
      </c>
      <c r="P1971" s="92">
        <v>0</v>
      </c>
      <c r="Q1971" s="91"/>
      <c r="R1971" s="92">
        <v>139</v>
      </c>
      <c r="S1971" s="92">
        <v>0</v>
      </c>
      <c r="T1971" s="91">
        <v>0</v>
      </c>
      <c r="U1971" s="92">
        <v>324</v>
      </c>
      <c r="V1971" s="92">
        <v>0</v>
      </c>
    </row>
    <row r="1972" spans="1:22">
      <c r="A1972" s="93" t="s">
        <v>959</v>
      </c>
      <c r="B1972" s="17" t="str">
        <f>VLOOKUP(A1972,'Planning Periods'!$E$2:$N$540,10,FALSE)</f>
        <v>10/15/2021 - 10/15/2029</v>
      </c>
      <c r="C1972" s="92">
        <v>2017</v>
      </c>
      <c r="D1972" s="92" t="str">
        <f t="shared" si="29"/>
        <v>Santa Fe Springs 2017</v>
      </c>
      <c r="E1972" s="92">
        <v>82</v>
      </c>
      <c r="F1972" s="366">
        <v>0</v>
      </c>
      <c r="G1972" s="92">
        <v>0</v>
      </c>
      <c r="H1972" s="92">
        <v>0</v>
      </c>
      <c r="I1972" s="91"/>
      <c r="J1972" s="92">
        <v>50</v>
      </c>
      <c r="K1972" s="366">
        <v>1</v>
      </c>
      <c r="L1972" s="92">
        <v>0</v>
      </c>
      <c r="M1972" s="92">
        <v>1</v>
      </c>
      <c r="N1972" s="91"/>
      <c r="O1972" s="92">
        <v>53</v>
      </c>
      <c r="P1972" s="92">
        <v>0</v>
      </c>
      <c r="Q1972" s="91"/>
      <c r="R1972" s="92">
        <v>139</v>
      </c>
      <c r="S1972" s="92">
        <v>14</v>
      </c>
      <c r="T1972" s="91">
        <v>1</v>
      </c>
      <c r="U1972" s="92">
        <v>324</v>
      </c>
      <c r="V1972" s="92">
        <v>15</v>
      </c>
    </row>
    <row r="1973" spans="1:22">
      <c r="A1973" s="93" t="s">
        <v>1041</v>
      </c>
      <c r="B1973" s="17" t="str">
        <f>VLOOKUP(A1973,'Planning Periods'!$E$2:$N$540,10,FALSE)</f>
        <v>02/15/2023 - 02/15/2031</v>
      </c>
      <c r="C1973" s="92">
        <v>2014</v>
      </c>
      <c r="D1973" s="92" t="str">
        <f t="shared" si="29"/>
        <v>Santa Maria 2014</v>
      </c>
      <c r="E1973" s="92" t="s">
        <v>1308</v>
      </c>
      <c r="F1973" s="366" t="s">
        <v>1308</v>
      </c>
      <c r="G1973" s="92" t="s">
        <v>1308</v>
      </c>
      <c r="H1973" s="92" t="s">
        <v>1308</v>
      </c>
      <c r="I1973" s="91"/>
      <c r="J1973" s="92" t="s">
        <v>1308</v>
      </c>
      <c r="K1973" s="366" t="s">
        <v>1308</v>
      </c>
      <c r="L1973" s="92" t="s">
        <v>1308</v>
      </c>
      <c r="M1973" s="92" t="s">
        <v>1308</v>
      </c>
      <c r="N1973" s="91"/>
      <c r="O1973" s="92" t="s">
        <v>1308</v>
      </c>
      <c r="P1973" s="92" t="s">
        <v>1308</v>
      </c>
      <c r="Q1973" s="91"/>
      <c r="R1973" s="92" t="s">
        <v>1308</v>
      </c>
      <c r="S1973" s="92" t="s">
        <v>1308</v>
      </c>
      <c r="T1973" s="91" t="s">
        <v>1308</v>
      </c>
      <c r="U1973" s="92" t="s">
        <v>1308</v>
      </c>
      <c r="V1973" s="92" t="s">
        <v>1308</v>
      </c>
    </row>
    <row r="1974" spans="1:22">
      <c r="A1974" s="93" t="s">
        <v>1041</v>
      </c>
      <c r="B1974" s="17" t="str">
        <f>VLOOKUP(A1974,'Planning Periods'!$E$2:$N$540,10,FALSE)</f>
        <v>02/15/2023 - 02/15/2031</v>
      </c>
      <c r="C1974" s="92">
        <v>2015</v>
      </c>
      <c r="D1974" s="92" t="str">
        <f t="shared" si="29"/>
        <v>Santa Maria 2015</v>
      </c>
      <c r="E1974" s="92">
        <v>985</v>
      </c>
      <c r="F1974" s="366">
        <v>0</v>
      </c>
      <c r="G1974" s="92">
        <v>0</v>
      </c>
      <c r="H1974" s="92">
        <v>0</v>
      </c>
      <c r="I1974" s="91"/>
      <c r="J1974" s="92">
        <v>656</v>
      </c>
      <c r="K1974" s="366">
        <v>0</v>
      </c>
      <c r="L1974" s="92">
        <v>0</v>
      </c>
      <c r="M1974" s="92">
        <v>0</v>
      </c>
      <c r="N1974" s="91"/>
      <c r="O1974" s="92">
        <v>730</v>
      </c>
      <c r="P1974" s="92">
        <v>286</v>
      </c>
      <c r="Q1974" s="91"/>
      <c r="R1974" s="92">
        <v>1731</v>
      </c>
      <c r="S1974" s="92">
        <v>150</v>
      </c>
      <c r="T1974" s="91">
        <v>0</v>
      </c>
      <c r="U1974" s="92">
        <v>4102</v>
      </c>
      <c r="V1974" s="92">
        <v>436</v>
      </c>
    </row>
    <row r="1975" spans="1:22">
      <c r="A1975" s="93" t="s">
        <v>1041</v>
      </c>
      <c r="B1975" s="17" t="str">
        <f>VLOOKUP(A1975,'Planning Periods'!$E$2:$N$540,10,FALSE)</f>
        <v>02/15/2023 - 02/15/2031</v>
      </c>
      <c r="C1975" s="92">
        <v>2016</v>
      </c>
      <c r="D1975" s="92" t="str">
        <f t="shared" si="29"/>
        <v>Santa Maria 2016</v>
      </c>
      <c r="E1975" s="92">
        <v>985</v>
      </c>
      <c r="F1975" s="366">
        <v>27</v>
      </c>
      <c r="G1975" s="92">
        <v>27</v>
      </c>
      <c r="H1975" s="92">
        <v>0</v>
      </c>
      <c r="I1975" s="91"/>
      <c r="J1975" s="92">
        <v>656</v>
      </c>
      <c r="K1975" s="366">
        <v>59</v>
      </c>
      <c r="L1975" s="92">
        <v>59</v>
      </c>
      <c r="M1975" s="92">
        <v>0</v>
      </c>
      <c r="N1975" s="91"/>
      <c r="O1975" s="92">
        <v>730</v>
      </c>
      <c r="P1975" s="92">
        <v>14</v>
      </c>
      <c r="Q1975" s="91"/>
      <c r="R1975" s="92">
        <v>1731</v>
      </c>
      <c r="S1975" s="92">
        <v>191</v>
      </c>
      <c r="T1975" s="91">
        <v>0</v>
      </c>
      <c r="U1975" s="92">
        <v>4102</v>
      </c>
      <c r="V1975" s="92">
        <v>291</v>
      </c>
    </row>
    <row r="1976" spans="1:22">
      <c r="A1976" s="93" t="s">
        <v>1041</v>
      </c>
      <c r="B1976" s="17" t="str">
        <f>VLOOKUP(A1976,'Planning Periods'!$E$2:$N$540,10,FALSE)</f>
        <v>02/15/2023 - 02/15/2031</v>
      </c>
      <c r="C1976" s="92">
        <v>2017</v>
      </c>
      <c r="D1976" s="92" t="str">
        <f t="shared" si="29"/>
        <v>Santa Maria 2017</v>
      </c>
      <c r="E1976" s="92">
        <v>985</v>
      </c>
      <c r="F1976" s="366">
        <v>0</v>
      </c>
      <c r="G1976" s="92">
        <v>0</v>
      </c>
      <c r="H1976" s="92">
        <v>0</v>
      </c>
      <c r="I1976" s="91"/>
      <c r="J1976" s="92">
        <v>656</v>
      </c>
      <c r="K1976" s="366">
        <v>0</v>
      </c>
      <c r="L1976" s="92">
        <v>0</v>
      </c>
      <c r="M1976" s="92">
        <v>0</v>
      </c>
      <c r="N1976" s="91"/>
      <c r="O1976" s="92">
        <v>730</v>
      </c>
      <c r="P1976" s="92">
        <v>391</v>
      </c>
      <c r="Q1976" s="91"/>
      <c r="R1976" s="92">
        <v>1731</v>
      </c>
      <c r="S1976" s="92">
        <v>125</v>
      </c>
      <c r="T1976" s="91">
        <v>0</v>
      </c>
      <c r="U1976" s="92">
        <v>4102</v>
      </c>
      <c r="V1976" s="92">
        <v>516</v>
      </c>
    </row>
    <row r="1977" spans="1:22">
      <c r="A1977" s="93" t="s">
        <v>792</v>
      </c>
      <c r="B1977" s="17"/>
      <c r="C1977" s="92">
        <v>2013</v>
      </c>
      <c r="D1977" s="92" t="str">
        <f t="shared" si="29"/>
        <v>Santa Monica 2013</v>
      </c>
      <c r="E1977" s="92" t="s">
        <v>1308</v>
      </c>
      <c r="F1977" s="366" t="s">
        <v>1308</v>
      </c>
      <c r="G1977" s="92" t="s">
        <v>1308</v>
      </c>
      <c r="H1977" s="92" t="s">
        <v>1308</v>
      </c>
      <c r="I1977" s="91"/>
      <c r="J1977" s="92" t="s">
        <v>1308</v>
      </c>
      <c r="K1977" s="366" t="s">
        <v>1308</v>
      </c>
      <c r="L1977" s="92" t="s">
        <v>1308</v>
      </c>
      <c r="M1977" s="92" t="s">
        <v>1308</v>
      </c>
      <c r="N1977" s="91"/>
      <c r="O1977" s="92" t="s">
        <v>1308</v>
      </c>
      <c r="P1977" s="92" t="s">
        <v>1308</v>
      </c>
      <c r="Q1977" s="91"/>
      <c r="R1977" s="92" t="s">
        <v>1308</v>
      </c>
      <c r="S1977" s="92" t="s">
        <v>1308</v>
      </c>
      <c r="T1977" s="91" t="s">
        <v>1308</v>
      </c>
      <c r="U1977" s="92" t="s">
        <v>1308</v>
      </c>
      <c r="V1977" s="92" t="s">
        <v>1308</v>
      </c>
    </row>
    <row r="1978" spans="1:22">
      <c r="A1978" s="93" t="s">
        <v>792</v>
      </c>
      <c r="B1978" s="17" t="str">
        <f>VLOOKUP(A1978,'Planning Periods'!$E$2:$N$540,10,FALSE)</f>
        <v>10/15/2021 - 10/15/2029</v>
      </c>
      <c r="C1978" s="92">
        <v>2014</v>
      </c>
      <c r="D1978" s="92" t="str">
        <f t="shared" si="29"/>
        <v>Santa Monica 2014</v>
      </c>
      <c r="E1978" s="92">
        <v>428</v>
      </c>
      <c r="F1978" s="366">
        <v>167</v>
      </c>
      <c r="G1978" s="92">
        <v>167</v>
      </c>
      <c r="H1978" s="92">
        <v>0</v>
      </c>
      <c r="I1978" s="91"/>
      <c r="J1978" s="92">
        <v>263</v>
      </c>
      <c r="K1978" s="366">
        <v>97</v>
      </c>
      <c r="L1978" s="92">
        <v>97</v>
      </c>
      <c r="M1978" s="92">
        <v>0</v>
      </c>
      <c r="N1978" s="91"/>
      <c r="O1978" s="92">
        <v>283</v>
      </c>
      <c r="P1978" s="92">
        <v>17</v>
      </c>
      <c r="Q1978" s="91"/>
      <c r="R1978" s="92">
        <v>700</v>
      </c>
      <c r="S1978" s="92">
        <v>301</v>
      </c>
      <c r="T1978" s="91">
        <v>0</v>
      </c>
      <c r="U1978" s="92">
        <v>1674</v>
      </c>
      <c r="V1978" s="92">
        <v>582</v>
      </c>
    </row>
    <row r="1979" spans="1:22">
      <c r="A1979" s="93" t="s">
        <v>792</v>
      </c>
      <c r="B1979" s="17" t="str">
        <f>VLOOKUP(A1979,'Planning Periods'!$E$2:$N$540,10,FALSE)</f>
        <v>10/15/2021 - 10/15/2029</v>
      </c>
      <c r="C1979" s="92">
        <v>2015</v>
      </c>
      <c r="D1979" s="92" t="str">
        <f t="shared" si="29"/>
        <v>Santa Monica 2015</v>
      </c>
      <c r="E1979" s="92">
        <v>428</v>
      </c>
      <c r="F1979" s="366">
        <v>37</v>
      </c>
      <c r="G1979" s="92">
        <v>37</v>
      </c>
      <c r="H1979" s="92">
        <v>0</v>
      </c>
      <c r="I1979" s="91"/>
      <c r="J1979" s="92">
        <v>263</v>
      </c>
      <c r="K1979" s="366">
        <v>0</v>
      </c>
      <c r="L1979" s="92">
        <v>0</v>
      </c>
      <c r="M1979" s="92">
        <v>0</v>
      </c>
      <c r="N1979" s="91"/>
      <c r="O1979" s="92">
        <v>283</v>
      </c>
      <c r="P1979" s="92">
        <v>1</v>
      </c>
      <c r="Q1979" s="91"/>
      <c r="R1979" s="92">
        <v>700</v>
      </c>
      <c r="S1979" s="92">
        <v>108</v>
      </c>
      <c r="T1979" s="91">
        <v>0</v>
      </c>
      <c r="U1979" s="92">
        <v>1674</v>
      </c>
      <c r="V1979" s="92">
        <v>146</v>
      </c>
    </row>
    <row r="1980" spans="1:22">
      <c r="A1980" s="93" t="s">
        <v>792</v>
      </c>
      <c r="B1980" s="17" t="str">
        <f>VLOOKUP(A1980,'Planning Periods'!$E$2:$N$540,10,FALSE)</f>
        <v>10/15/2021 - 10/15/2029</v>
      </c>
      <c r="C1980" s="92">
        <v>2016</v>
      </c>
      <c r="D1980" s="92" t="str">
        <f t="shared" si="29"/>
        <v>Santa Monica 2016</v>
      </c>
      <c r="E1980" s="92">
        <v>428</v>
      </c>
      <c r="F1980" s="366">
        <v>6</v>
      </c>
      <c r="G1980" s="92">
        <v>6</v>
      </c>
      <c r="H1980" s="92">
        <v>0</v>
      </c>
      <c r="I1980" s="91"/>
      <c r="J1980" s="92">
        <v>263</v>
      </c>
      <c r="K1980" s="366">
        <v>6</v>
      </c>
      <c r="L1980" s="92">
        <v>6</v>
      </c>
      <c r="M1980" s="92">
        <v>0</v>
      </c>
      <c r="N1980" s="91"/>
      <c r="O1980" s="92">
        <v>283</v>
      </c>
      <c r="P1980" s="92">
        <v>0</v>
      </c>
      <c r="Q1980" s="91"/>
      <c r="R1980" s="92">
        <v>700</v>
      </c>
      <c r="S1980" s="92">
        <v>244</v>
      </c>
      <c r="T1980" s="91">
        <v>0</v>
      </c>
      <c r="U1980" s="92">
        <v>1674</v>
      </c>
      <c r="V1980" s="92">
        <v>256</v>
      </c>
    </row>
    <row r="1981" spans="1:22">
      <c r="A1981" s="93" t="s">
        <v>792</v>
      </c>
      <c r="B1981" s="17" t="str">
        <f>VLOOKUP(A1981,'Planning Periods'!$E$2:$N$540,10,FALSE)</f>
        <v>10/15/2021 - 10/15/2029</v>
      </c>
      <c r="C1981" s="92">
        <v>2017</v>
      </c>
      <c r="D1981" s="92" t="str">
        <f t="shared" si="29"/>
        <v>Santa Monica 2017</v>
      </c>
      <c r="E1981" s="92">
        <v>428</v>
      </c>
      <c r="F1981" s="366">
        <v>93</v>
      </c>
      <c r="G1981" s="92">
        <v>93</v>
      </c>
      <c r="H1981" s="92">
        <v>0</v>
      </c>
      <c r="I1981" s="91"/>
      <c r="J1981" s="92">
        <v>263</v>
      </c>
      <c r="K1981" s="366">
        <v>21</v>
      </c>
      <c r="L1981" s="92">
        <v>21</v>
      </c>
      <c r="M1981" s="92">
        <v>0</v>
      </c>
      <c r="N1981" s="91"/>
      <c r="O1981" s="92">
        <v>283</v>
      </c>
      <c r="P1981" s="92">
        <v>8</v>
      </c>
      <c r="Q1981" s="91"/>
      <c r="R1981" s="92">
        <v>700</v>
      </c>
      <c r="S1981" s="92">
        <v>569</v>
      </c>
      <c r="T1981" s="91">
        <v>0</v>
      </c>
      <c r="U1981" s="92">
        <v>1674</v>
      </c>
      <c r="V1981" s="92">
        <v>691</v>
      </c>
    </row>
    <row r="1982" spans="1:22">
      <c r="A1982" s="93" t="s">
        <v>1301</v>
      </c>
      <c r="B1982" s="17"/>
      <c r="C1982" s="92">
        <v>2013</v>
      </c>
      <c r="D1982" s="92" t="str">
        <f t="shared" si="29"/>
        <v>Santa Paula 2013</v>
      </c>
      <c r="E1982" s="92" t="s">
        <v>1308</v>
      </c>
      <c r="F1982" s="366" t="s">
        <v>1308</v>
      </c>
      <c r="G1982" s="92" t="s">
        <v>1308</v>
      </c>
      <c r="H1982" s="92" t="s">
        <v>1308</v>
      </c>
      <c r="I1982" s="91"/>
      <c r="J1982" s="92" t="s">
        <v>1308</v>
      </c>
      <c r="K1982" s="366" t="s">
        <v>1308</v>
      </c>
      <c r="L1982" s="92" t="s">
        <v>1308</v>
      </c>
      <c r="M1982" s="92" t="s">
        <v>1308</v>
      </c>
      <c r="N1982" s="91"/>
      <c r="O1982" s="92" t="s">
        <v>1308</v>
      </c>
      <c r="P1982" s="92" t="s">
        <v>1308</v>
      </c>
      <c r="Q1982" s="91"/>
      <c r="R1982" s="92" t="s">
        <v>1308</v>
      </c>
      <c r="S1982" s="92" t="s">
        <v>1308</v>
      </c>
      <c r="T1982" s="91" t="s">
        <v>1308</v>
      </c>
      <c r="U1982" s="92" t="s">
        <v>1308</v>
      </c>
      <c r="V1982" s="92" t="s">
        <v>1308</v>
      </c>
    </row>
    <row r="1983" spans="1:22">
      <c r="A1983" s="93" t="s">
        <v>1301</v>
      </c>
      <c r="B1983" s="17" t="str">
        <f>VLOOKUP(A1983,'Planning Periods'!$E$2:$N$540,10,FALSE)</f>
        <v>10/15/2021 - 10/15/2029</v>
      </c>
      <c r="C1983" s="92">
        <v>2014</v>
      </c>
      <c r="D1983" s="92" t="str">
        <f t="shared" si="29"/>
        <v>Santa Paula 2014</v>
      </c>
      <c r="E1983" s="92" t="s">
        <v>1308</v>
      </c>
      <c r="F1983" s="366" t="s">
        <v>1308</v>
      </c>
      <c r="G1983" s="92" t="s">
        <v>1308</v>
      </c>
      <c r="H1983" s="92" t="s">
        <v>1308</v>
      </c>
      <c r="I1983" s="91"/>
      <c r="J1983" s="92" t="s">
        <v>1308</v>
      </c>
      <c r="K1983" s="366" t="s">
        <v>1308</v>
      </c>
      <c r="L1983" s="92" t="s">
        <v>1308</v>
      </c>
      <c r="M1983" s="92" t="s">
        <v>1308</v>
      </c>
      <c r="N1983" s="91"/>
      <c r="O1983" s="92" t="s">
        <v>1308</v>
      </c>
      <c r="P1983" s="92" t="s">
        <v>1308</v>
      </c>
      <c r="Q1983" s="91"/>
      <c r="R1983" s="92" t="s">
        <v>1308</v>
      </c>
      <c r="S1983" s="92" t="s">
        <v>1308</v>
      </c>
      <c r="T1983" s="91" t="s">
        <v>1308</v>
      </c>
      <c r="U1983" s="92" t="s">
        <v>1308</v>
      </c>
      <c r="V1983" s="92" t="s">
        <v>1308</v>
      </c>
    </row>
    <row r="1984" spans="1:22">
      <c r="A1984" s="93" t="s">
        <v>1301</v>
      </c>
      <c r="B1984" s="17" t="str">
        <f>VLOOKUP(A1984,'Planning Periods'!$E$2:$N$540,10,FALSE)</f>
        <v>10/15/2021 - 10/15/2029</v>
      </c>
      <c r="C1984" s="92">
        <v>2015</v>
      </c>
      <c r="D1984" s="92" t="str">
        <f t="shared" si="29"/>
        <v>Santa Paula 2015</v>
      </c>
      <c r="E1984" s="92" t="s">
        <v>1308</v>
      </c>
      <c r="F1984" s="366" t="s">
        <v>1308</v>
      </c>
      <c r="G1984" s="92" t="s">
        <v>1308</v>
      </c>
      <c r="H1984" s="92" t="s">
        <v>1308</v>
      </c>
      <c r="I1984" s="91"/>
      <c r="J1984" s="92" t="s">
        <v>1308</v>
      </c>
      <c r="K1984" s="366" t="s">
        <v>1308</v>
      </c>
      <c r="L1984" s="92" t="s">
        <v>1308</v>
      </c>
      <c r="M1984" s="92" t="s">
        <v>1308</v>
      </c>
      <c r="N1984" s="91"/>
      <c r="O1984" s="92" t="s">
        <v>1308</v>
      </c>
      <c r="P1984" s="92" t="s">
        <v>1308</v>
      </c>
      <c r="Q1984" s="91"/>
      <c r="R1984" s="92" t="s">
        <v>1308</v>
      </c>
      <c r="S1984" s="92" t="s">
        <v>1308</v>
      </c>
      <c r="T1984" s="91" t="s">
        <v>1308</v>
      </c>
      <c r="U1984" s="92" t="s">
        <v>1308</v>
      </c>
      <c r="V1984" s="92" t="s">
        <v>1308</v>
      </c>
    </row>
    <row r="1985" spans="1:22">
      <c r="A1985" s="93" t="s">
        <v>1301</v>
      </c>
      <c r="B1985" s="17" t="str">
        <f>VLOOKUP(A1985,'Planning Periods'!$E$2:$N$540,10,FALSE)</f>
        <v>10/15/2021 - 10/15/2029</v>
      </c>
      <c r="C1985" s="92">
        <v>2016</v>
      </c>
      <c r="D1985" s="92" t="str">
        <f t="shared" si="29"/>
        <v>Santa Paula 2016</v>
      </c>
      <c r="E1985" s="92" t="s">
        <v>1308</v>
      </c>
      <c r="F1985" s="366" t="s">
        <v>1308</v>
      </c>
      <c r="G1985" s="92" t="s">
        <v>1308</v>
      </c>
      <c r="H1985" s="92" t="s">
        <v>1308</v>
      </c>
      <c r="I1985" s="91"/>
      <c r="J1985" s="92" t="s">
        <v>1308</v>
      </c>
      <c r="K1985" s="366" t="s">
        <v>1308</v>
      </c>
      <c r="L1985" s="92" t="s">
        <v>1308</v>
      </c>
      <c r="M1985" s="92" t="s">
        <v>1308</v>
      </c>
      <c r="N1985" s="91"/>
      <c r="O1985" s="92" t="s">
        <v>1308</v>
      </c>
      <c r="P1985" s="92" t="s">
        <v>1308</v>
      </c>
      <c r="Q1985" s="91"/>
      <c r="R1985" s="92" t="s">
        <v>1308</v>
      </c>
      <c r="S1985" s="92" t="s">
        <v>1308</v>
      </c>
      <c r="T1985" s="91" t="s">
        <v>1308</v>
      </c>
      <c r="U1985" s="92" t="s">
        <v>1308</v>
      </c>
      <c r="V1985" s="92" t="s">
        <v>1308</v>
      </c>
    </row>
    <row r="1986" spans="1:22">
      <c r="A1986" s="93" t="s">
        <v>1301</v>
      </c>
      <c r="B1986" s="17" t="str">
        <f>VLOOKUP(A1986,'Planning Periods'!$E$2:$N$540,10,FALSE)</f>
        <v>10/15/2021 - 10/15/2029</v>
      </c>
      <c r="C1986" s="92">
        <v>2017</v>
      </c>
      <c r="D1986" s="92" t="str">
        <f t="shared" si="29"/>
        <v>Santa Paula 2017</v>
      </c>
      <c r="E1986" s="92">
        <v>288</v>
      </c>
      <c r="F1986" s="366">
        <v>0</v>
      </c>
      <c r="G1986" s="92">
        <v>0</v>
      </c>
      <c r="H1986" s="92">
        <v>0</v>
      </c>
      <c r="I1986" s="91"/>
      <c r="J1986" s="92">
        <v>201</v>
      </c>
      <c r="K1986" s="366">
        <v>10</v>
      </c>
      <c r="L1986" s="92">
        <v>10</v>
      </c>
      <c r="M1986" s="92">
        <v>0</v>
      </c>
      <c r="N1986" s="91"/>
      <c r="O1986" s="92">
        <v>241</v>
      </c>
      <c r="P1986" s="92">
        <v>6</v>
      </c>
      <c r="Q1986" s="91"/>
      <c r="R1986" s="92">
        <v>555</v>
      </c>
      <c r="S1986" s="92">
        <v>1</v>
      </c>
      <c r="T1986" s="91">
        <v>0</v>
      </c>
      <c r="U1986" s="92">
        <v>1285</v>
      </c>
      <c r="V1986" s="92">
        <v>17</v>
      </c>
    </row>
    <row r="1987" spans="1:22">
      <c r="A1987" s="93" t="s">
        <v>1043</v>
      </c>
      <c r="B1987" s="17" t="str">
        <f>VLOOKUP(A1987,'Planning Periods'!$E$2:$N$540,10,FALSE)</f>
        <v>01/31/2023 - 01/31/2031</v>
      </c>
      <c r="C1987" s="92">
        <v>2014</v>
      </c>
      <c r="D1987" s="92" t="str">
        <f t="shared" si="29"/>
        <v>Santa Rosa 2014</v>
      </c>
      <c r="E1987" s="92">
        <v>1041</v>
      </c>
      <c r="F1987" s="366">
        <v>11</v>
      </c>
      <c r="G1987" s="92">
        <v>11</v>
      </c>
      <c r="H1987" s="92">
        <v>0</v>
      </c>
      <c r="I1987" s="91"/>
      <c r="J1987" s="92">
        <v>671</v>
      </c>
      <c r="K1987" s="366">
        <v>90</v>
      </c>
      <c r="L1987" s="92">
        <v>90</v>
      </c>
      <c r="M1987" s="92">
        <v>0</v>
      </c>
      <c r="N1987" s="91"/>
      <c r="O1987" s="92">
        <v>759</v>
      </c>
      <c r="P1987" s="92">
        <v>10</v>
      </c>
      <c r="Q1987" s="91"/>
      <c r="R1987" s="92">
        <v>2612</v>
      </c>
      <c r="S1987" s="92">
        <v>141</v>
      </c>
      <c r="T1987" s="91">
        <v>0</v>
      </c>
      <c r="U1987" s="92">
        <v>5083</v>
      </c>
      <c r="V1987" s="92">
        <v>252</v>
      </c>
    </row>
    <row r="1988" spans="1:22">
      <c r="A1988" s="93" t="s">
        <v>1043</v>
      </c>
      <c r="B1988" s="17" t="str">
        <f>VLOOKUP(A1988,'Planning Periods'!$E$2:$N$540,10,FALSE)</f>
        <v>01/31/2023 - 01/31/2031</v>
      </c>
      <c r="C1988" s="92">
        <v>2015</v>
      </c>
      <c r="D1988" s="92" t="str">
        <f t="shared" si="29"/>
        <v>Santa Rosa 2015</v>
      </c>
      <c r="E1988" s="92">
        <v>1041</v>
      </c>
      <c r="F1988" s="366">
        <v>0</v>
      </c>
      <c r="G1988" s="92">
        <v>0</v>
      </c>
      <c r="H1988" s="92">
        <v>0</v>
      </c>
      <c r="I1988" s="91"/>
      <c r="J1988" s="92">
        <v>671</v>
      </c>
      <c r="K1988" s="366">
        <v>24</v>
      </c>
      <c r="L1988" s="92">
        <v>24</v>
      </c>
      <c r="M1988" s="92">
        <v>0</v>
      </c>
      <c r="N1988" s="91"/>
      <c r="O1988" s="92">
        <v>759</v>
      </c>
      <c r="P1988" s="92">
        <v>8</v>
      </c>
      <c r="Q1988" s="91"/>
      <c r="R1988" s="92">
        <v>2612</v>
      </c>
      <c r="S1988" s="92">
        <v>94</v>
      </c>
      <c r="T1988" s="91">
        <v>0</v>
      </c>
      <c r="U1988" s="92">
        <v>5083</v>
      </c>
      <c r="V1988" s="92">
        <v>126</v>
      </c>
    </row>
    <row r="1989" spans="1:22">
      <c r="A1989" s="93" t="s">
        <v>1043</v>
      </c>
      <c r="B1989" s="17" t="str">
        <f>VLOOKUP(A1989,'Planning Periods'!$E$2:$N$540,10,FALSE)</f>
        <v>01/31/2023 - 01/31/2031</v>
      </c>
      <c r="C1989" s="92">
        <v>2016</v>
      </c>
      <c r="D1989" s="92" t="str">
        <f t="shared" si="29"/>
        <v>Santa Rosa 2016</v>
      </c>
      <c r="E1989" s="92">
        <v>1041</v>
      </c>
      <c r="F1989" s="366">
        <v>38</v>
      </c>
      <c r="G1989" s="92">
        <v>38</v>
      </c>
      <c r="H1989" s="92">
        <v>0</v>
      </c>
      <c r="I1989" s="91"/>
      <c r="J1989" s="92">
        <v>671</v>
      </c>
      <c r="K1989" s="366">
        <v>3</v>
      </c>
      <c r="L1989" s="92">
        <v>3</v>
      </c>
      <c r="M1989" s="92">
        <v>0</v>
      </c>
      <c r="N1989" s="91"/>
      <c r="O1989" s="92">
        <v>759</v>
      </c>
      <c r="P1989" s="92">
        <v>16</v>
      </c>
      <c r="Q1989" s="91"/>
      <c r="R1989" s="92">
        <v>2612</v>
      </c>
      <c r="S1989" s="92">
        <v>246</v>
      </c>
      <c r="T1989" s="91">
        <v>0</v>
      </c>
      <c r="U1989" s="92">
        <v>5083</v>
      </c>
      <c r="V1989" s="92">
        <v>303</v>
      </c>
    </row>
    <row r="1990" spans="1:22">
      <c r="A1990" s="93" t="s">
        <v>1043</v>
      </c>
      <c r="B1990" s="17" t="str">
        <f>VLOOKUP(A1990,'Planning Periods'!$E$2:$N$540,10,FALSE)</f>
        <v>01/31/2023 - 01/31/2031</v>
      </c>
      <c r="C1990" s="92">
        <v>2017</v>
      </c>
      <c r="D1990" s="92" t="str">
        <f t="shared" si="29"/>
        <v>Santa Rosa 2017</v>
      </c>
      <c r="E1990" s="92">
        <v>1041</v>
      </c>
      <c r="F1990" s="366">
        <v>56</v>
      </c>
      <c r="G1990" s="92">
        <v>56</v>
      </c>
      <c r="H1990" s="92">
        <v>0</v>
      </c>
      <c r="I1990" s="91"/>
      <c r="J1990" s="92">
        <v>671</v>
      </c>
      <c r="K1990" s="366">
        <v>22</v>
      </c>
      <c r="L1990" s="92">
        <v>22</v>
      </c>
      <c r="M1990" s="92">
        <v>0</v>
      </c>
      <c r="N1990" s="91"/>
      <c r="O1990" s="92">
        <v>759</v>
      </c>
      <c r="P1990" s="92">
        <v>16</v>
      </c>
      <c r="Q1990" s="91"/>
      <c r="R1990" s="92">
        <v>2612</v>
      </c>
      <c r="S1990" s="92">
        <v>251</v>
      </c>
      <c r="T1990" s="91">
        <v>0</v>
      </c>
      <c r="U1990" s="92">
        <v>5083</v>
      </c>
      <c r="V1990" s="92">
        <v>345</v>
      </c>
    </row>
    <row r="1991" spans="1:22">
      <c r="A1991" s="93" t="s">
        <v>1045</v>
      </c>
      <c r="B1991" s="17" t="str">
        <f>VLOOKUP(A1991,'Planning Periods'!$E$2:$N$540,10,FALSE)</f>
        <v>04/30/2021 - 04/30/2029</v>
      </c>
      <c r="C1991" s="92">
        <v>2013</v>
      </c>
      <c r="D1991" s="92" t="str">
        <f t="shared" si="29"/>
        <v>Santee 2013</v>
      </c>
      <c r="E1991" s="92">
        <v>914</v>
      </c>
      <c r="F1991" s="366">
        <v>10</v>
      </c>
      <c r="G1991" s="92">
        <v>10</v>
      </c>
      <c r="H1991" s="92">
        <v>0</v>
      </c>
      <c r="I1991" s="91"/>
      <c r="J1991" s="92">
        <v>694</v>
      </c>
      <c r="K1991" s="366">
        <v>41</v>
      </c>
      <c r="L1991" s="92">
        <v>37</v>
      </c>
      <c r="M1991" s="92">
        <v>4</v>
      </c>
      <c r="N1991" s="91"/>
      <c r="O1991" s="92">
        <v>642</v>
      </c>
      <c r="P1991" s="92">
        <v>80</v>
      </c>
      <c r="Q1991" s="91"/>
      <c r="R1991" s="92">
        <v>1410</v>
      </c>
      <c r="S1991" s="92">
        <v>368</v>
      </c>
      <c r="T1991" s="91">
        <v>4</v>
      </c>
      <c r="U1991" s="92">
        <v>3660</v>
      </c>
      <c r="V1991" s="92">
        <v>499</v>
      </c>
    </row>
    <row r="1992" spans="1:22">
      <c r="A1992" s="93" t="s">
        <v>1045</v>
      </c>
      <c r="B1992" s="17" t="str">
        <f>VLOOKUP(A1992,'Planning Periods'!$E$2:$N$540,10,FALSE)</f>
        <v>04/30/2021 - 04/30/2029</v>
      </c>
      <c r="C1992" s="92">
        <v>2014</v>
      </c>
      <c r="D1992" s="92" t="str">
        <f t="shared" si="29"/>
        <v>Santee 2014</v>
      </c>
      <c r="E1992" s="92">
        <v>914</v>
      </c>
      <c r="F1992" s="366">
        <v>0</v>
      </c>
      <c r="G1992" s="92">
        <v>0</v>
      </c>
      <c r="H1992" s="92">
        <v>0</v>
      </c>
      <c r="I1992" s="91"/>
      <c r="J1992" s="92">
        <v>694</v>
      </c>
      <c r="K1992" s="366">
        <v>0</v>
      </c>
      <c r="L1992" s="92">
        <v>0</v>
      </c>
      <c r="M1992" s="92">
        <v>0</v>
      </c>
      <c r="N1992" s="91"/>
      <c r="O1992" s="92">
        <v>642</v>
      </c>
      <c r="P1992" s="92">
        <v>0</v>
      </c>
      <c r="Q1992" s="91"/>
      <c r="R1992" s="92">
        <v>1410</v>
      </c>
      <c r="S1992" s="92">
        <v>175</v>
      </c>
      <c r="T1992" s="91">
        <v>0</v>
      </c>
      <c r="U1992" s="92">
        <v>3660</v>
      </c>
      <c r="V1992" s="92">
        <v>175</v>
      </c>
    </row>
    <row r="1993" spans="1:22">
      <c r="A1993" s="93" t="s">
        <v>1045</v>
      </c>
      <c r="B1993" s="17" t="str">
        <f>VLOOKUP(A1993,'Planning Periods'!$E$2:$N$540,10,FALSE)</f>
        <v>04/30/2021 - 04/30/2029</v>
      </c>
      <c r="C1993" s="92">
        <v>2015</v>
      </c>
      <c r="D1993" s="92" t="str">
        <f t="shared" si="29"/>
        <v>Santee 2015</v>
      </c>
      <c r="E1993" s="92">
        <v>914</v>
      </c>
      <c r="F1993" s="366">
        <v>0</v>
      </c>
      <c r="G1993" s="92">
        <v>0</v>
      </c>
      <c r="H1993" s="92">
        <v>0</v>
      </c>
      <c r="I1993" s="91"/>
      <c r="J1993" s="92">
        <v>694</v>
      </c>
      <c r="K1993" s="366">
        <v>0</v>
      </c>
      <c r="L1993" s="92">
        <v>0</v>
      </c>
      <c r="M1993" s="92">
        <v>0</v>
      </c>
      <c r="N1993" s="91"/>
      <c r="O1993" s="92">
        <v>642</v>
      </c>
      <c r="P1993" s="92">
        <v>0</v>
      </c>
      <c r="Q1993" s="91"/>
      <c r="R1993" s="92">
        <v>1410</v>
      </c>
      <c r="S1993" s="92">
        <v>5</v>
      </c>
      <c r="T1993" s="91">
        <v>0</v>
      </c>
      <c r="U1993" s="92">
        <v>3660</v>
      </c>
      <c r="V1993" s="92">
        <v>5</v>
      </c>
    </row>
    <row r="1994" spans="1:22">
      <c r="A1994" s="93" t="s">
        <v>1045</v>
      </c>
      <c r="B1994" s="17" t="str">
        <f>VLOOKUP(A1994,'Planning Periods'!$E$2:$N$540,10,FALSE)</f>
        <v>04/30/2021 - 04/30/2029</v>
      </c>
      <c r="C1994" s="92">
        <v>2016</v>
      </c>
      <c r="D1994" s="92" t="str">
        <f t="shared" si="29"/>
        <v>Santee 2016</v>
      </c>
      <c r="E1994" s="92">
        <v>914</v>
      </c>
      <c r="F1994" s="366">
        <v>0</v>
      </c>
      <c r="G1994" s="92">
        <v>0</v>
      </c>
      <c r="H1994" s="92">
        <v>0</v>
      </c>
      <c r="I1994" s="91"/>
      <c r="J1994" s="92">
        <v>694</v>
      </c>
      <c r="K1994" s="366">
        <v>2</v>
      </c>
      <c r="L1994" s="92">
        <v>0</v>
      </c>
      <c r="M1994" s="92">
        <v>2</v>
      </c>
      <c r="N1994" s="91"/>
      <c r="O1994" s="92">
        <v>642</v>
      </c>
      <c r="P1994" s="92">
        <v>0</v>
      </c>
      <c r="Q1994" s="91"/>
      <c r="R1994" s="92">
        <v>1410</v>
      </c>
      <c r="S1994" s="92">
        <v>50</v>
      </c>
      <c r="T1994" s="91">
        <v>2</v>
      </c>
      <c r="U1994" s="92">
        <v>3660</v>
      </c>
      <c r="V1994" s="92">
        <v>52</v>
      </c>
    </row>
    <row r="1995" spans="1:22">
      <c r="A1995" s="93" t="s">
        <v>1045</v>
      </c>
      <c r="B1995" s="17" t="str">
        <f>VLOOKUP(A1995,'Planning Periods'!$E$2:$N$540,10,FALSE)</f>
        <v>04/30/2021 - 04/30/2029</v>
      </c>
      <c r="C1995" s="92">
        <v>2017</v>
      </c>
      <c r="D1995" s="92" t="str">
        <f t="shared" si="29"/>
        <v>Santee 2017</v>
      </c>
      <c r="E1995" s="92">
        <v>914</v>
      </c>
      <c r="F1995" s="366">
        <v>0</v>
      </c>
      <c r="G1995" s="92">
        <v>0</v>
      </c>
      <c r="H1995" s="92">
        <v>0</v>
      </c>
      <c r="I1995" s="91"/>
      <c r="J1995" s="92">
        <v>694</v>
      </c>
      <c r="K1995" s="366">
        <v>0</v>
      </c>
      <c r="L1995" s="92">
        <v>0</v>
      </c>
      <c r="M1995" s="92">
        <v>0</v>
      </c>
      <c r="N1995" s="91"/>
      <c r="O1995" s="92">
        <v>642</v>
      </c>
      <c r="P1995" s="92">
        <v>16</v>
      </c>
      <c r="Q1995" s="91"/>
      <c r="R1995" s="92">
        <v>1410</v>
      </c>
      <c r="S1995" s="92">
        <v>128</v>
      </c>
      <c r="T1995" s="91">
        <v>0</v>
      </c>
      <c r="U1995" s="92">
        <v>3660</v>
      </c>
      <c r="V1995" s="92">
        <v>144</v>
      </c>
    </row>
    <row r="1996" spans="1:22">
      <c r="A1996" s="93" t="s">
        <v>1039</v>
      </c>
      <c r="B1996" s="17" t="str">
        <f>VLOOKUP(A1996,'Planning Periods'!$E$2:$N$540,10,FALSE)</f>
        <v>01/31/2023 - 01/31/2031</v>
      </c>
      <c r="C1996" s="92">
        <v>2014</v>
      </c>
      <c r="D1996" s="92" t="str">
        <f t="shared" si="29"/>
        <v>Saratoga 2014</v>
      </c>
      <c r="E1996" s="92" t="s">
        <v>1308</v>
      </c>
      <c r="F1996" s="366" t="s">
        <v>1308</v>
      </c>
      <c r="G1996" s="92" t="s">
        <v>1308</v>
      </c>
      <c r="H1996" s="92" t="s">
        <v>1308</v>
      </c>
      <c r="I1996" s="91"/>
      <c r="J1996" s="92" t="s">
        <v>1308</v>
      </c>
      <c r="K1996" s="366" t="s">
        <v>1308</v>
      </c>
      <c r="L1996" s="92" t="s">
        <v>1308</v>
      </c>
      <c r="M1996" s="92" t="s">
        <v>1308</v>
      </c>
      <c r="N1996" s="91"/>
      <c r="O1996" s="92" t="s">
        <v>1308</v>
      </c>
      <c r="P1996" s="92" t="s">
        <v>1308</v>
      </c>
      <c r="Q1996" s="91"/>
      <c r="R1996" s="92" t="s">
        <v>1308</v>
      </c>
      <c r="S1996" s="92" t="s">
        <v>1308</v>
      </c>
      <c r="T1996" s="91" t="s">
        <v>1308</v>
      </c>
      <c r="U1996" s="92" t="s">
        <v>1308</v>
      </c>
      <c r="V1996" s="92" t="s">
        <v>1308</v>
      </c>
    </row>
    <row r="1997" spans="1:22">
      <c r="A1997" s="93" t="s">
        <v>1039</v>
      </c>
      <c r="B1997" s="17" t="str">
        <f>VLOOKUP(A1997,'Planning Periods'!$E$2:$N$540,10,FALSE)</f>
        <v>01/31/2023 - 01/31/2031</v>
      </c>
      <c r="C1997" s="92">
        <v>2015</v>
      </c>
      <c r="D1997" s="92" t="str">
        <f t="shared" si="29"/>
        <v>Saratoga 2015</v>
      </c>
      <c r="E1997" s="92">
        <v>147</v>
      </c>
      <c r="F1997" s="366">
        <v>0</v>
      </c>
      <c r="G1997" s="92">
        <v>0</v>
      </c>
      <c r="H1997" s="92">
        <v>0</v>
      </c>
      <c r="I1997" s="91"/>
      <c r="J1997" s="92">
        <v>95</v>
      </c>
      <c r="K1997" s="366">
        <v>7</v>
      </c>
      <c r="L1997" s="92">
        <v>7</v>
      </c>
      <c r="M1997" s="92">
        <v>0</v>
      </c>
      <c r="N1997" s="91"/>
      <c r="O1997" s="92">
        <v>104</v>
      </c>
      <c r="P1997" s="92">
        <v>1</v>
      </c>
      <c r="Q1997" s="91"/>
      <c r="R1997" s="92">
        <v>93</v>
      </c>
      <c r="S1997" s="92">
        <v>6</v>
      </c>
      <c r="T1997" s="91">
        <v>0</v>
      </c>
      <c r="U1997" s="92">
        <v>439</v>
      </c>
      <c r="V1997" s="92">
        <v>14</v>
      </c>
    </row>
    <row r="1998" spans="1:22">
      <c r="A1998" s="93" t="s">
        <v>1039</v>
      </c>
      <c r="B1998" s="17" t="str">
        <f>VLOOKUP(A1998,'Planning Periods'!$E$2:$N$540,10,FALSE)</f>
        <v>01/31/2023 - 01/31/2031</v>
      </c>
      <c r="C1998" s="92">
        <v>2016</v>
      </c>
      <c r="D1998" s="92" t="str">
        <f t="shared" si="29"/>
        <v>Saratoga 2016</v>
      </c>
      <c r="E1998" s="92">
        <v>147</v>
      </c>
      <c r="F1998" s="366">
        <v>0</v>
      </c>
      <c r="G1998" s="92">
        <v>0</v>
      </c>
      <c r="H1998" s="92">
        <v>0</v>
      </c>
      <c r="I1998" s="91"/>
      <c r="J1998" s="92">
        <v>95</v>
      </c>
      <c r="K1998" s="366">
        <v>11</v>
      </c>
      <c r="L1998" s="92">
        <v>11</v>
      </c>
      <c r="M1998" s="92">
        <v>0</v>
      </c>
      <c r="N1998" s="91"/>
      <c r="O1998" s="92">
        <v>104</v>
      </c>
      <c r="P1998" s="92">
        <v>1</v>
      </c>
      <c r="Q1998" s="91"/>
      <c r="R1998" s="92">
        <v>93</v>
      </c>
      <c r="S1998" s="92">
        <v>6</v>
      </c>
      <c r="T1998" s="91">
        <v>0</v>
      </c>
      <c r="U1998" s="92">
        <v>439</v>
      </c>
      <c r="V1998" s="92">
        <v>18</v>
      </c>
    </row>
    <row r="1999" spans="1:22">
      <c r="A1999" s="93" t="s">
        <v>1039</v>
      </c>
      <c r="B1999" s="17" t="str">
        <f>VLOOKUP(A1999,'Planning Periods'!$E$2:$N$540,10,FALSE)</f>
        <v>01/31/2023 - 01/31/2031</v>
      </c>
      <c r="C1999" s="92">
        <v>2017</v>
      </c>
      <c r="D1999" s="92" t="str">
        <f t="shared" si="29"/>
        <v>Saratoga 2017</v>
      </c>
      <c r="E1999" s="92">
        <v>147</v>
      </c>
      <c r="F1999" s="366">
        <v>0</v>
      </c>
      <c r="G1999" s="92">
        <v>0</v>
      </c>
      <c r="H1999" s="92">
        <v>0</v>
      </c>
      <c r="I1999" s="91"/>
      <c r="J1999" s="92">
        <v>95</v>
      </c>
      <c r="K1999" s="366">
        <v>14</v>
      </c>
      <c r="L1999" s="92">
        <v>14</v>
      </c>
      <c r="M1999" s="92">
        <v>0</v>
      </c>
      <c r="N1999" s="91"/>
      <c r="O1999" s="92">
        <v>104</v>
      </c>
      <c r="P1999" s="92">
        <v>4</v>
      </c>
      <c r="Q1999" s="91"/>
      <c r="R1999" s="92">
        <v>93</v>
      </c>
      <c r="S1999" s="92">
        <v>7</v>
      </c>
      <c r="T1999" s="91">
        <v>0</v>
      </c>
      <c r="U1999" s="92">
        <v>439</v>
      </c>
      <c r="V1999" s="92">
        <v>25</v>
      </c>
    </row>
    <row r="2000" spans="1:22">
      <c r="A2000" s="93" t="s">
        <v>1032</v>
      </c>
      <c r="B2000" s="17" t="str">
        <f>VLOOKUP(A2000,'Planning Periods'!$E$2:$N$540,10,FALSE)</f>
        <v>01/31/2023 - 01/31/2031</v>
      </c>
      <c r="C2000" s="92">
        <v>2014</v>
      </c>
      <c r="D2000" s="92" t="str">
        <f t="shared" si="29"/>
        <v>Sausalito 2014</v>
      </c>
      <c r="E2000" s="92">
        <v>26</v>
      </c>
      <c r="F2000" s="366">
        <v>6</v>
      </c>
      <c r="G2000" s="92">
        <v>0</v>
      </c>
      <c r="H2000" s="92">
        <v>6</v>
      </c>
      <c r="I2000" s="91"/>
      <c r="J2000" s="92">
        <v>14</v>
      </c>
      <c r="K2000" s="366">
        <v>11</v>
      </c>
      <c r="L2000" s="92">
        <v>0</v>
      </c>
      <c r="M2000" s="92">
        <v>11</v>
      </c>
      <c r="N2000" s="91"/>
      <c r="O2000" s="92">
        <v>16</v>
      </c>
      <c r="P2000" s="92">
        <v>3</v>
      </c>
      <c r="Q2000" s="91"/>
      <c r="R2000" s="92">
        <v>23</v>
      </c>
      <c r="S2000" s="92">
        <v>1</v>
      </c>
      <c r="T2000" s="91">
        <v>11</v>
      </c>
      <c r="U2000" s="92">
        <v>79</v>
      </c>
      <c r="V2000" s="92">
        <v>21</v>
      </c>
    </row>
    <row r="2001" spans="1:22">
      <c r="A2001" s="93" t="s">
        <v>1032</v>
      </c>
      <c r="B2001" s="17" t="str">
        <f>VLOOKUP(A2001,'Planning Periods'!$E$2:$N$540,10,FALSE)</f>
        <v>01/31/2023 - 01/31/2031</v>
      </c>
      <c r="C2001" s="92">
        <v>2015</v>
      </c>
      <c r="D2001" s="92" t="str">
        <f t="shared" si="29"/>
        <v>Sausalito 2015</v>
      </c>
      <c r="E2001" s="92">
        <v>26</v>
      </c>
      <c r="F2001" s="366">
        <v>2</v>
      </c>
      <c r="G2001" s="92">
        <v>0</v>
      </c>
      <c r="H2001" s="92">
        <v>2</v>
      </c>
      <c r="I2001" s="91"/>
      <c r="J2001" s="92">
        <v>14</v>
      </c>
      <c r="K2001" s="366">
        <v>3</v>
      </c>
      <c r="L2001" s="92">
        <v>0</v>
      </c>
      <c r="M2001" s="92">
        <v>3</v>
      </c>
      <c r="N2001" s="91"/>
      <c r="O2001" s="92">
        <v>16</v>
      </c>
      <c r="P2001" s="92">
        <v>0</v>
      </c>
      <c r="Q2001" s="91"/>
      <c r="R2001" s="92">
        <v>23</v>
      </c>
      <c r="S2001" s="92">
        <v>0</v>
      </c>
      <c r="T2001" s="91">
        <v>3</v>
      </c>
      <c r="U2001" s="92">
        <v>79</v>
      </c>
      <c r="V2001" s="92">
        <v>5</v>
      </c>
    </row>
    <row r="2002" spans="1:22">
      <c r="A2002" s="93" t="s">
        <v>1032</v>
      </c>
      <c r="B2002" s="17" t="str">
        <f>VLOOKUP(A2002,'Planning Periods'!$E$2:$N$540,10,FALSE)</f>
        <v>01/31/2023 - 01/31/2031</v>
      </c>
      <c r="C2002" s="92">
        <v>2016</v>
      </c>
      <c r="D2002" s="92" t="str">
        <f t="shared" si="29"/>
        <v>Sausalito 2016</v>
      </c>
      <c r="E2002" s="92">
        <v>26</v>
      </c>
      <c r="F2002" s="366">
        <v>1</v>
      </c>
      <c r="G2002" s="92">
        <v>1</v>
      </c>
      <c r="H2002" s="92">
        <v>0</v>
      </c>
      <c r="I2002" s="91"/>
      <c r="J2002" s="92">
        <v>14</v>
      </c>
      <c r="K2002" s="366">
        <v>1</v>
      </c>
      <c r="L2002" s="92">
        <v>1</v>
      </c>
      <c r="M2002" s="92">
        <v>0</v>
      </c>
      <c r="N2002" s="91"/>
      <c r="O2002" s="92">
        <v>16</v>
      </c>
      <c r="P2002" s="92">
        <v>0</v>
      </c>
      <c r="Q2002" s="91"/>
      <c r="R2002" s="92">
        <v>23</v>
      </c>
      <c r="S2002" s="92">
        <v>3</v>
      </c>
      <c r="T2002" s="91">
        <v>0</v>
      </c>
      <c r="U2002" s="92">
        <v>79</v>
      </c>
      <c r="V2002" s="92">
        <v>5</v>
      </c>
    </row>
    <row r="2003" spans="1:22">
      <c r="A2003" s="93" t="s">
        <v>1032</v>
      </c>
      <c r="B2003" s="17" t="str">
        <f>VLOOKUP(A2003,'Planning Periods'!$E$2:$N$540,10,FALSE)</f>
        <v>01/31/2023 - 01/31/2031</v>
      </c>
      <c r="C2003" s="92">
        <v>2017</v>
      </c>
      <c r="D2003" s="92" t="str">
        <f t="shared" si="29"/>
        <v>Sausalito 2017</v>
      </c>
      <c r="E2003" s="92">
        <v>26</v>
      </c>
      <c r="F2003" s="366">
        <v>1</v>
      </c>
      <c r="G2003" s="92">
        <v>1</v>
      </c>
      <c r="H2003" s="92">
        <v>0</v>
      </c>
      <c r="I2003" s="91"/>
      <c r="J2003" s="92">
        <v>14</v>
      </c>
      <c r="K2003" s="366">
        <v>2</v>
      </c>
      <c r="L2003" s="92">
        <v>0</v>
      </c>
      <c r="M2003" s="92">
        <v>2</v>
      </c>
      <c r="N2003" s="91"/>
      <c r="O2003" s="92">
        <v>16</v>
      </c>
      <c r="P2003" s="92">
        <v>1</v>
      </c>
      <c r="Q2003" s="91"/>
      <c r="R2003" s="92">
        <v>23</v>
      </c>
      <c r="S2003" s="92">
        <v>1</v>
      </c>
      <c r="T2003" s="91">
        <v>2</v>
      </c>
      <c r="U2003" s="92">
        <v>79</v>
      </c>
      <c r="V2003" s="92">
        <v>5</v>
      </c>
    </row>
    <row r="2004" spans="1:22">
      <c r="A2004" t="s">
        <v>1034</v>
      </c>
      <c r="B2004" s="17" t="str">
        <f>VLOOKUP(A2004,'Planning Periods'!$E$2:$N$540,10,FALSE)</f>
        <v>12/31/2015 - 12/31/2023</v>
      </c>
      <c r="C2004" s="92">
        <v>2014</v>
      </c>
      <c r="D2004" s="92" t="str">
        <f t="shared" si="29"/>
        <v>Scotts Valley 2014</v>
      </c>
      <c r="E2004" s="366" t="s">
        <v>1308</v>
      </c>
      <c r="F2004" s="366" t="s">
        <v>1308</v>
      </c>
      <c r="G2004" s="366" t="s">
        <v>1308</v>
      </c>
      <c r="H2004" s="366" t="s">
        <v>1308</v>
      </c>
      <c r="I2004" s="366">
        <v>0</v>
      </c>
      <c r="J2004" s="366" t="s">
        <v>1308</v>
      </c>
      <c r="K2004" s="366" t="s">
        <v>1308</v>
      </c>
      <c r="L2004" s="366" t="s">
        <v>1308</v>
      </c>
      <c r="M2004" s="366" t="s">
        <v>1308</v>
      </c>
      <c r="N2004" s="366">
        <v>0</v>
      </c>
      <c r="O2004" s="366" t="s">
        <v>1308</v>
      </c>
      <c r="P2004" s="366" t="s">
        <v>1308</v>
      </c>
      <c r="Q2004" s="366"/>
      <c r="R2004" s="366" t="s">
        <v>1308</v>
      </c>
      <c r="S2004" s="366" t="s">
        <v>1308</v>
      </c>
      <c r="T2004" s="366" t="s">
        <v>1308</v>
      </c>
      <c r="U2004" s="366" t="s">
        <v>1308</v>
      </c>
      <c r="V2004" s="366" t="s">
        <v>1308</v>
      </c>
    </row>
    <row r="2005" spans="1:22">
      <c r="A2005" t="s">
        <v>1034</v>
      </c>
      <c r="B2005" s="17" t="str">
        <f>VLOOKUP(A2005,'Planning Periods'!$E$2:$N$540,10,FALSE)</f>
        <v>12/31/2015 - 12/31/2023</v>
      </c>
      <c r="C2005" s="92">
        <v>2015</v>
      </c>
      <c r="D2005" s="92" t="str">
        <f t="shared" si="29"/>
        <v>Scotts Valley 2015</v>
      </c>
      <c r="E2005">
        <v>34</v>
      </c>
      <c r="F2005">
        <v>0</v>
      </c>
      <c r="G2005">
        <v>0</v>
      </c>
      <c r="H2005">
        <v>0</v>
      </c>
      <c r="J2005">
        <v>22</v>
      </c>
      <c r="K2005">
        <v>0</v>
      </c>
      <c r="L2005">
        <v>0</v>
      </c>
      <c r="M2005">
        <v>0</v>
      </c>
      <c r="O2005">
        <v>26</v>
      </c>
      <c r="P2005">
        <v>0</v>
      </c>
      <c r="R2005">
        <v>58</v>
      </c>
      <c r="S2005">
        <v>5</v>
      </c>
      <c r="T2005">
        <v>0</v>
      </c>
      <c r="U2005">
        <v>140</v>
      </c>
      <c r="V2005">
        <v>5</v>
      </c>
    </row>
    <row r="2006" spans="1:22">
      <c r="A2006" t="s">
        <v>1034</v>
      </c>
      <c r="B2006" s="17" t="str">
        <f>VLOOKUP(A2006,'Planning Periods'!$E$2:$N$540,10,FALSE)</f>
        <v>12/31/2015 - 12/31/2023</v>
      </c>
      <c r="C2006" s="92">
        <v>2016</v>
      </c>
      <c r="D2006" s="92" t="str">
        <f t="shared" si="29"/>
        <v>Scotts Valley 2016</v>
      </c>
      <c r="E2006">
        <v>34</v>
      </c>
      <c r="F2006">
        <v>0</v>
      </c>
      <c r="G2006">
        <v>0</v>
      </c>
      <c r="H2006">
        <v>0</v>
      </c>
      <c r="J2006">
        <v>22</v>
      </c>
      <c r="K2006">
        <v>0</v>
      </c>
      <c r="L2006">
        <v>0</v>
      </c>
      <c r="M2006">
        <v>0</v>
      </c>
      <c r="O2006">
        <v>26</v>
      </c>
      <c r="P2006">
        <v>0</v>
      </c>
      <c r="R2006">
        <v>58</v>
      </c>
      <c r="S2006">
        <v>9</v>
      </c>
      <c r="T2006">
        <v>0</v>
      </c>
      <c r="U2006">
        <v>140</v>
      </c>
      <c r="V2006">
        <v>9</v>
      </c>
    </row>
    <row r="2007" spans="1:22">
      <c r="A2007" t="s">
        <v>1034</v>
      </c>
      <c r="B2007" s="17" t="str">
        <f>VLOOKUP(A2007,'Planning Periods'!$E$2:$N$540,10,FALSE)</f>
        <v>12/31/2015 - 12/31/2023</v>
      </c>
      <c r="C2007" s="92">
        <v>2017</v>
      </c>
      <c r="D2007" s="92" t="str">
        <f t="shared" si="29"/>
        <v>Scotts Valley 2017</v>
      </c>
      <c r="E2007">
        <v>34</v>
      </c>
      <c r="F2007">
        <v>0</v>
      </c>
      <c r="G2007">
        <v>0</v>
      </c>
      <c r="H2007">
        <v>0</v>
      </c>
      <c r="J2007">
        <v>22</v>
      </c>
      <c r="K2007">
        <v>3</v>
      </c>
      <c r="L2007">
        <v>3</v>
      </c>
      <c r="M2007">
        <v>0</v>
      </c>
      <c r="O2007">
        <v>26</v>
      </c>
      <c r="P2007">
        <v>4</v>
      </c>
      <c r="R2007">
        <v>58</v>
      </c>
      <c r="S2007">
        <v>38</v>
      </c>
      <c r="T2007">
        <v>0</v>
      </c>
      <c r="U2007">
        <v>140</v>
      </c>
      <c r="V2007">
        <v>45</v>
      </c>
    </row>
    <row r="2008" spans="1:22">
      <c r="A2008" t="s">
        <v>1036</v>
      </c>
      <c r="B2008" s="17"/>
      <c r="C2008" s="92">
        <v>2013</v>
      </c>
      <c r="D2008" s="92" t="str">
        <f t="shared" si="29"/>
        <v>Seal Beach 2013</v>
      </c>
      <c r="E2008" t="s">
        <v>1308</v>
      </c>
      <c r="F2008" t="s">
        <v>1308</v>
      </c>
      <c r="G2008" t="s">
        <v>1308</v>
      </c>
      <c r="H2008" t="s">
        <v>1308</v>
      </c>
      <c r="J2008" t="s">
        <v>1308</v>
      </c>
      <c r="K2008" t="s">
        <v>1308</v>
      </c>
      <c r="L2008" t="s">
        <v>1308</v>
      </c>
      <c r="M2008" t="s">
        <v>1308</v>
      </c>
      <c r="O2008" t="s">
        <v>1308</v>
      </c>
      <c r="P2008" t="s">
        <v>1308</v>
      </c>
      <c r="R2008" t="s">
        <v>1308</v>
      </c>
      <c r="S2008" t="s">
        <v>1308</v>
      </c>
      <c r="T2008" t="s">
        <v>1308</v>
      </c>
      <c r="U2008" t="s">
        <v>1308</v>
      </c>
      <c r="V2008" t="s">
        <v>1308</v>
      </c>
    </row>
    <row r="2009" spans="1:22">
      <c r="A2009" t="s">
        <v>1036</v>
      </c>
      <c r="B2009" s="17" t="str">
        <f>VLOOKUP(A2009,'Planning Periods'!$E$2:$N$540,10,FALSE)</f>
        <v>10/15/2021 - 10/15/2029</v>
      </c>
      <c r="C2009" s="92">
        <v>2014</v>
      </c>
      <c r="D2009" s="92" t="str">
        <f t="shared" si="29"/>
        <v>Seal Beach 2014</v>
      </c>
      <c r="E2009" s="366" t="s">
        <v>1308</v>
      </c>
      <c r="F2009" s="366" t="s">
        <v>1308</v>
      </c>
      <c r="G2009" s="366" t="s">
        <v>1308</v>
      </c>
      <c r="H2009" s="366" t="s">
        <v>1308</v>
      </c>
      <c r="I2009" s="366">
        <v>0</v>
      </c>
      <c r="J2009" s="366" t="s">
        <v>1308</v>
      </c>
      <c r="K2009" s="366" t="s">
        <v>1308</v>
      </c>
      <c r="L2009" s="366" t="s">
        <v>1308</v>
      </c>
      <c r="M2009" s="366" t="s">
        <v>1308</v>
      </c>
      <c r="N2009" s="366">
        <v>0</v>
      </c>
      <c r="O2009" s="366" t="s">
        <v>1308</v>
      </c>
      <c r="P2009" s="366" t="s">
        <v>1308</v>
      </c>
      <c r="Q2009" s="366"/>
      <c r="R2009" s="366" t="s">
        <v>1308</v>
      </c>
      <c r="S2009" s="366" t="s">
        <v>1308</v>
      </c>
      <c r="T2009" s="366" t="s">
        <v>1308</v>
      </c>
      <c r="U2009" s="366" t="s">
        <v>1308</v>
      </c>
      <c r="V2009" s="366" t="s">
        <v>1308</v>
      </c>
    </row>
    <row r="2010" spans="1:22">
      <c r="A2010" t="s">
        <v>1036</v>
      </c>
      <c r="B2010" s="17" t="str">
        <f>VLOOKUP(A2010,'Planning Periods'!$E$2:$N$540,10,FALSE)</f>
        <v>10/15/2021 - 10/15/2029</v>
      </c>
      <c r="C2010" s="92">
        <v>2015</v>
      </c>
      <c r="D2010" s="92" t="str">
        <f t="shared" si="29"/>
        <v>Seal Beach 2015</v>
      </c>
      <c r="E2010" t="s">
        <v>1308</v>
      </c>
      <c r="F2010" t="s">
        <v>1308</v>
      </c>
      <c r="G2010" t="s">
        <v>1308</v>
      </c>
      <c r="H2010" t="s">
        <v>1308</v>
      </c>
      <c r="J2010" t="s">
        <v>1308</v>
      </c>
      <c r="K2010" t="s">
        <v>1308</v>
      </c>
      <c r="L2010" t="s">
        <v>1308</v>
      </c>
      <c r="M2010" t="s">
        <v>1308</v>
      </c>
      <c r="O2010" t="s">
        <v>1308</v>
      </c>
      <c r="P2010" t="s">
        <v>1308</v>
      </c>
      <c r="R2010" t="s">
        <v>1308</v>
      </c>
      <c r="S2010" t="s">
        <v>1308</v>
      </c>
      <c r="T2010" t="s">
        <v>1308</v>
      </c>
      <c r="U2010" t="s">
        <v>1308</v>
      </c>
      <c r="V2010" t="s">
        <v>1308</v>
      </c>
    </row>
    <row r="2011" spans="1:22">
      <c r="A2011" t="s">
        <v>1036</v>
      </c>
      <c r="B2011" s="17" t="str">
        <f>VLOOKUP(A2011,'Planning Periods'!$E$2:$N$540,10,FALSE)</f>
        <v>10/15/2021 - 10/15/2029</v>
      </c>
      <c r="C2011" s="92">
        <v>2016</v>
      </c>
      <c r="D2011" s="92" t="str">
        <f t="shared" si="29"/>
        <v>Seal Beach 2016</v>
      </c>
      <c r="E2011" t="s">
        <v>1308</v>
      </c>
      <c r="F2011" t="s">
        <v>1308</v>
      </c>
      <c r="G2011" t="s">
        <v>1308</v>
      </c>
      <c r="H2011" t="s">
        <v>1308</v>
      </c>
      <c r="J2011" t="s">
        <v>1308</v>
      </c>
      <c r="K2011" t="s">
        <v>1308</v>
      </c>
      <c r="L2011" t="s">
        <v>1308</v>
      </c>
      <c r="M2011" t="s">
        <v>1308</v>
      </c>
      <c r="O2011" t="s">
        <v>1308</v>
      </c>
      <c r="P2011" t="s">
        <v>1308</v>
      </c>
      <c r="R2011" t="s">
        <v>1308</v>
      </c>
      <c r="S2011" t="s">
        <v>1308</v>
      </c>
      <c r="T2011" t="s">
        <v>1308</v>
      </c>
      <c r="U2011" t="s">
        <v>1308</v>
      </c>
      <c r="V2011" t="s">
        <v>1308</v>
      </c>
    </row>
    <row r="2012" spans="1:22">
      <c r="A2012" t="s">
        <v>1036</v>
      </c>
      <c r="B2012" s="17" t="str">
        <f>VLOOKUP(A2012,'Planning Periods'!$E$2:$N$540,10,FALSE)</f>
        <v>10/15/2021 - 10/15/2029</v>
      </c>
      <c r="C2012" s="92">
        <v>2017</v>
      </c>
      <c r="D2012" s="92" t="str">
        <f t="shared" si="29"/>
        <v>Seal Beach 2017</v>
      </c>
      <c r="E2012" t="s">
        <v>1308</v>
      </c>
      <c r="F2012" t="s">
        <v>1308</v>
      </c>
      <c r="G2012" t="s">
        <v>1308</v>
      </c>
      <c r="H2012" t="s">
        <v>1308</v>
      </c>
      <c r="J2012" t="s">
        <v>1308</v>
      </c>
      <c r="K2012" t="s">
        <v>1308</v>
      </c>
      <c r="L2012" t="s">
        <v>1308</v>
      </c>
      <c r="M2012" t="s">
        <v>1308</v>
      </c>
      <c r="O2012" t="s">
        <v>1308</v>
      </c>
      <c r="P2012" t="s">
        <v>1308</v>
      </c>
      <c r="R2012" t="s">
        <v>1308</v>
      </c>
      <c r="S2012" t="s">
        <v>1308</v>
      </c>
      <c r="T2012" t="s">
        <v>1308</v>
      </c>
      <c r="U2012" t="s">
        <v>1308</v>
      </c>
      <c r="V2012" t="s">
        <v>1308</v>
      </c>
    </row>
    <row r="2013" spans="1:22">
      <c r="A2013" t="s">
        <v>996</v>
      </c>
      <c r="B2013" s="17" t="str">
        <f>VLOOKUP(A2013,'Planning Periods'!$E$2:$N$540,10,FALSE)</f>
        <v>12/31/2015 - 12/31/2023</v>
      </c>
      <c r="C2013" s="92">
        <v>2014</v>
      </c>
      <c r="D2013" s="92" t="str">
        <f t="shared" si="29"/>
        <v>Seaside 2014</v>
      </c>
      <c r="E2013" s="366" t="s">
        <v>1308</v>
      </c>
      <c r="F2013" s="366" t="s">
        <v>1308</v>
      </c>
      <c r="G2013" s="366" t="s">
        <v>1308</v>
      </c>
      <c r="H2013" s="366" t="s">
        <v>1308</v>
      </c>
      <c r="I2013" s="366">
        <v>0</v>
      </c>
      <c r="J2013" s="366" t="s">
        <v>1308</v>
      </c>
      <c r="K2013" s="366" t="s">
        <v>1308</v>
      </c>
      <c r="L2013" s="366" t="s">
        <v>1308</v>
      </c>
      <c r="M2013" s="366" t="s">
        <v>1308</v>
      </c>
      <c r="N2013" s="366">
        <v>0</v>
      </c>
      <c r="O2013" s="366" t="s">
        <v>1308</v>
      </c>
      <c r="P2013" s="366" t="s">
        <v>1308</v>
      </c>
      <c r="Q2013" s="366"/>
      <c r="R2013" s="366" t="s">
        <v>1308</v>
      </c>
      <c r="S2013" s="366" t="s">
        <v>1308</v>
      </c>
      <c r="T2013" s="366" t="s">
        <v>1308</v>
      </c>
      <c r="U2013" s="366" t="s">
        <v>1308</v>
      </c>
      <c r="V2013" s="366" t="s">
        <v>1308</v>
      </c>
    </row>
    <row r="2014" spans="1:22">
      <c r="A2014" t="s">
        <v>996</v>
      </c>
      <c r="B2014" s="17" t="str">
        <f>VLOOKUP(A2014,'Planning Periods'!$E$2:$N$540,10,FALSE)</f>
        <v>12/31/2015 - 12/31/2023</v>
      </c>
      <c r="C2014" s="92">
        <v>2015</v>
      </c>
      <c r="D2014" s="92" t="str">
        <f t="shared" si="29"/>
        <v>Seaside 2015</v>
      </c>
      <c r="E2014">
        <v>95</v>
      </c>
      <c r="F2014">
        <v>0</v>
      </c>
      <c r="G2014">
        <v>0</v>
      </c>
      <c r="H2014">
        <v>0</v>
      </c>
      <c r="J2014">
        <v>62</v>
      </c>
      <c r="K2014">
        <v>0</v>
      </c>
      <c r="L2014">
        <v>0</v>
      </c>
      <c r="M2014">
        <v>0</v>
      </c>
      <c r="O2014">
        <v>72</v>
      </c>
      <c r="P2014">
        <v>1</v>
      </c>
      <c r="R2014">
        <v>164</v>
      </c>
      <c r="S2014">
        <v>0</v>
      </c>
      <c r="T2014">
        <v>0</v>
      </c>
      <c r="U2014">
        <v>393</v>
      </c>
      <c r="V2014">
        <v>1</v>
      </c>
    </row>
    <row r="2015" spans="1:22">
      <c r="A2015" t="s">
        <v>996</v>
      </c>
      <c r="B2015" s="17" t="str">
        <f>VLOOKUP(A2015,'Planning Periods'!$E$2:$N$540,10,FALSE)</f>
        <v>12/31/2015 - 12/31/2023</v>
      </c>
      <c r="C2015" s="92">
        <v>2016</v>
      </c>
      <c r="D2015" s="92" t="str">
        <f t="shared" si="29"/>
        <v>Seaside 2016</v>
      </c>
      <c r="E2015">
        <v>95</v>
      </c>
      <c r="F2015">
        <v>0</v>
      </c>
      <c r="G2015">
        <v>0</v>
      </c>
      <c r="H2015">
        <v>0</v>
      </c>
      <c r="J2015">
        <v>62</v>
      </c>
      <c r="K2015">
        <v>0</v>
      </c>
      <c r="L2015">
        <v>0</v>
      </c>
      <c r="M2015">
        <v>0</v>
      </c>
      <c r="O2015">
        <v>72</v>
      </c>
      <c r="P2015">
        <v>1</v>
      </c>
      <c r="R2015">
        <v>164</v>
      </c>
      <c r="S2015">
        <v>0</v>
      </c>
      <c r="T2015">
        <v>0</v>
      </c>
      <c r="U2015">
        <v>393</v>
      </c>
      <c r="V2015">
        <v>1</v>
      </c>
    </row>
    <row r="2016" spans="1:22">
      <c r="A2016" t="s">
        <v>996</v>
      </c>
      <c r="B2016" s="17" t="str">
        <f>VLOOKUP(A2016,'Planning Periods'!$E$2:$N$540,10,FALSE)</f>
        <v>12/31/2015 - 12/31/2023</v>
      </c>
      <c r="C2016" s="92">
        <v>2017</v>
      </c>
      <c r="D2016" s="92" t="str">
        <f t="shared" si="29"/>
        <v>Seaside 2017</v>
      </c>
      <c r="E2016">
        <v>95</v>
      </c>
      <c r="F2016">
        <v>0</v>
      </c>
      <c r="G2016">
        <v>0</v>
      </c>
      <c r="H2016">
        <v>0</v>
      </c>
      <c r="J2016">
        <v>62</v>
      </c>
      <c r="K2016">
        <v>0</v>
      </c>
      <c r="L2016">
        <v>0</v>
      </c>
      <c r="M2016">
        <v>0</v>
      </c>
      <c r="O2016">
        <v>72</v>
      </c>
      <c r="P2016">
        <v>1</v>
      </c>
      <c r="R2016">
        <v>164</v>
      </c>
      <c r="S2016">
        <v>0</v>
      </c>
      <c r="T2016">
        <v>0</v>
      </c>
      <c r="U2016">
        <v>393</v>
      </c>
      <c r="V2016">
        <v>1</v>
      </c>
    </row>
    <row r="2017" spans="1:22">
      <c r="A2017" s="93" t="s">
        <v>998</v>
      </c>
      <c r="B2017" s="17" t="str">
        <f>VLOOKUP(A2017,'Planning Periods'!$E$2:$N$540,10,FALSE)</f>
        <v>01/31/2023 - 01/31/2031</v>
      </c>
      <c r="C2017" s="92">
        <v>2014</v>
      </c>
      <c r="D2017" s="92" t="str">
        <f t="shared" si="29"/>
        <v>Sebastopol 2014</v>
      </c>
      <c r="E2017" s="92">
        <v>22</v>
      </c>
      <c r="F2017" s="366">
        <v>0</v>
      </c>
      <c r="G2017" s="92">
        <v>0</v>
      </c>
      <c r="H2017" s="92">
        <v>0</v>
      </c>
      <c r="I2017" s="91"/>
      <c r="J2017" s="92">
        <v>17</v>
      </c>
      <c r="K2017" s="366">
        <v>0</v>
      </c>
      <c r="L2017" s="92">
        <v>0</v>
      </c>
      <c r="M2017" s="92">
        <v>0</v>
      </c>
      <c r="N2017" s="91"/>
      <c r="O2017" s="92">
        <v>19</v>
      </c>
      <c r="P2017" s="92">
        <v>3</v>
      </c>
      <c r="Q2017" s="91"/>
      <c r="R2017" s="92">
        <v>62</v>
      </c>
      <c r="S2017" s="92">
        <v>1</v>
      </c>
      <c r="T2017" s="91">
        <v>0</v>
      </c>
      <c r="U2017" s="92">
        <v>120</v>
      </c>
      <c r="V2017" s="92">
        <v>4</v>
      </c>
    </row>
    <row r="2018" spans="1:22">
      <c r="A2018" s="93" t="s">
        <v>998</v>
      </c>
      <c r="B2018" s="17" t="str">
        <f>VLOOKUP(A2018,'Planning Periods'!$E$2:$N$540,10,FALSE)</f>
        <v>01/31/2023 - 01/31/2031</v>
      </c>
      <c r="C2018" s="92">
        <v>2015</v>
      </c>
      <c r="D2018" s="92" t="str">
        <f t="shared" si="29"/>
        <v>Sebastopol 2015</v>
      </c>
      <c r="E2018" s="92">
        <v>22</v>
      </c>
      <c r="F2018" s="366">
        <v>0</v>
      </c>
      <c r="G2018" s="92">
        <v>0</v>
      </c>
      <c r="H2018" s="92">
        <v>0</v>
      </c>
      <c r="I2018" s="91"/>
      <c r="J2018" s="92">
        <v>17</v>
      </c>
      <c r="K2018" s="366">
        <v>1</v>
      </c>
      <c r="L2018" s="92">
        <v>1</v>
      </c>
      <c r="M2018" s="92">
        <v>0</v>
      </c>
      <c r="N2018" s="91"/>
      <c r="O2018" s="92">
        <v>19</v>
      </c>
      <c r="P2018" s="92">
        <v>2</v>
      </c>
      <c r="Q2018" s="91"/>
      <c r="R2018" s="92">
        <v>62</v>
      </c>
      <c r="S2018" s="92">
        <v>9</v>
      </c>
      <c r="T2018" s="91">
        <v>0</v>
      </c>
      <c r="U2018" s="92">
        <v>120</v>
      </c>
      <c r="V2018" s="92">
        <v>12</v>
      </c>
    </row>
    <row r="2019" spans="1:22">
      <c r="A2019" s="93" t="s">
        <v>998</v>
      </c>
      <c r="B2019" s="17" t="str">
        <f>VLOOKUP(A2019,'Planning Periods'!$E$2:$N$540,10,FALSE)</f>
        <v>01/31/2023 - 01/31/2031</v>
      </c>
      <c r="C2019" s="92">
        <v>2016</v>
      </c>
      <c r="D2019" s="92" t="str">
        <f t="shared" si="29"/>
        <v>Sebastopol 2016</v>
      </c>
      <c r="E2019" s="92">
        <v>22</v>
      </c>
      <c r="F2019" s="366">
        <v>0</v>
      </c>
      <c r="G2019" s="92">
        <v>0</v>
      </c>
      <c r="H2019" s="92">
        <v>0</v>
      </c>
      <c r="I2019" s="91"/>
      <c r="J2019" s="92">
        <v>17</v>
      </c>
      <c r="K2019" s="366">
        <v>0</v>
      </c>
      <c r="L2019" s="92">
        <v>0</v>
      </c>
      <c r="M2019" s="92">
        <v>0</v>
      </c>
      <c r="N2019" s="91"/>
      <c r="O2019" s="92">
        <v>19</v>
      </c>
      <c r="P2019" s="92">
        <v>6</v>
      </c>
      <c r="Q2019" s="91"/>
      <c r="R2019" s="92">
        <v>62</v>
      </c>
      <c r="S2019" s="92">
        <v>2</v>
      </c>
      <c r="T2019" s="91">
        <v>0</v>
      </c>
      <c r="U2019" s="92">
        <v>120</v>
      </c>
      <c r="V2019" s="92">
        <v>8</v>
      </c>
    </row>
    <row r="2020" spans="1:22">
      <c r="A2020" s="93" t="s">
        <v>998</v>
      </c>
      <c r="B2020" s="17" t="str">
        <f>VLOOKUP(A2020,'Planning Periods'!$E$2:$N$540,10,FALSE)</f>
        <v>01/31/2023 - 01/31/2031</v>
      </c>
      <c r="C2020" s="92">
        <v>2017</v>
      </c>
      <c r="D2020" s="92" t="str">
        <f t="shared" si="29"/>
        <v>Sebastopol 2017</v>
      </c>
      <c r="E2020" s="92">
        <v>22</v>
      </c>
      <c r="F2020" s="366">
        <v>0</v>
      </c>
      <c r="G2020" s="92">
        <v>0</v>
      </c>
      <c r="H2020" s="92">
        <v>0</v>
      </c>
      <c r="I2020" s="91"/>
      <c r="J2020" s="92">
        <v>17</v>
      </c>
      <c r="K2020" s="366">
        <v>2</v>
      </c>
      <c r="L2020" s="92">
        <v>2</v>
      </c>
      <c r="M2020" s="92">
        <v>0</v>
      </c>
      <c r="N2020" s="91"/>
      <c r="O2020" s="92">
        <v>19</v>
      </c>
      <c r="P2020" s="92">
        <v>4</v>
      </c>
      <c r="Q2020" s="91"/>
      <c r="R2020" s="92">
        <v>62</v>
      </c>
      <c r="S2020" s="92">
        <v>7</v>
      </c>
      <c r="T2020" s="91">
        <v>0</v>
      </c>
      <c r="U2020" s="92">
        <v>120</v>
      </c>
      <c r="V2020" s="92">
        <v>13</v>
      </c>
    </row>
    <row r="2021" spans="1:22">
      <c r="A2021" t="s">
        <v>999</v>
      </c>
      <c r="B2021" s="17" t="str">
        <f>VLOOKUP(A2021,'Planning Periods'!$E$2:$N$540,10,FALSE)</f>
        <v>12/31/2015 - 12/31/2023</v>
      </c>
      <c r="C2021" s="92">
        <v>2013</v>
      </c>
      <c r="D2021" s="92" t="str">
        <f t="shared" si="29"/>
        <v>Selma 2013</v>
      </c>
      <c r="E2021" s="92" t="s">
        <v>1308</v>
      </c>
      <c r="F2021" s="366" t="s">
        <v>1308</v>
      </c>
      <c r="G2021" s="92" t="s">
        <v>1308</v>
      </c>
      <c r="H2021" s="92" t="s">
        <v>1308</v>
      </c>
      <c r="I2021" s="91"/>
      <c r="J2021" s="92" t="s">
        <v>1308</v>
      </c>
      <c r="K2021" s="366" t="s">
        <v>1308</v>
      </c>
      <c r="L2021" s="92" t="s">
        <v>1308</v>
      </c>
      <c r="M2021" s="92" t="s">
        <v>1308</v>
      </c>
      <c r="N2021" s="91"/>
      <c r="O2021" s="92" t="s">
        <v>1308</v>
      </c>
      <c r="P2021" s="92" t="s">
        <v>1308</v>
      </c>
      <c r="Q2021" s="91"/>
      <c r="R2021" s="92" t="s">
        <v>1308</v>
      </c>
      <c r="S2021" s="92" t="s">
        <v>1308</v>
      </c>
      <c r="T2021" s="91" t="s">
        <v>1308</v>
      </c>
      <c r="U2021" s="92" t="s">
        <v>1308</v>
      </c>
      <c r="V2021" s="92" t="s">
        <v>1308</v>
      </c>
    </row>
    <row r="2022" spans="1:22">
      <c r="A2022" t="s">
        <v>999</v>
      </c>
      <c r="B2022" s="17" t="str">
        <f>VLOOKUP(A2022,'Planning Periods'!$E$2:$N$540,10,FALSE)</f>
        <v>12/31/2015 - 12/31/2023</v>
      </c>
      <c r="C2022" s="92">
        <v>2014</v>
      </c>
      <c r="D2022" s="92" t="str">
        <f t="shared" si="29"/>
        <v>Selma 2014</v>
      </c>
      <c r="E2022" s="366" t="s">
        <v>1308</v>
      </c>
      <c r="F2022" s="366" t="s">
        <v>1308</v>
      </c>
      <c r="G2022" s="366" t="s">
        <v>1308</v>
      </c>
      <c r="H2022" s="366" t="s">
        <v>1308</v>
      </c>
      <c r="I2022" s="366">
        <v>0</v>
      </c>
      <c r="J2022" s="366" t="s">
        <v>1308</v>
      </c>
      <c r="K2022" s="366" t="s">
        <v>1308</v>
      </c>
      <c r="L2022" s="366" t="s">
        <v>1308</v>
      </c>
      <c r="M2022" s="366" t="s">
        <v>1308</v>
      </c>
      <c r="N2022" s="366">
        <v>0</v>
      </c>
      <c r="O2022" s="366" t="s">
        <v>1308</v>
      </c>
      <c r="P2022" s="366" t="s">
        <v>1308</v>
      </c>
      <c r="Q2022" s="366"/>
      <c r="R2022" s="366" t="s">
        <v>1308</v>
      </c>
      <c r="S2022" s="366" t="s">
        <v>1308</v>
      </c>
      <c r="T2022" s="366" t="s">
        <v>1308</v>
      </c>
      <c r="U2022" s="366" t="s">
        <v>1308</v>
      </c>
      <c r="V2022" s="366" t="s">
        <v>1308</v>
      </c>
    </row>
    <row r="2023" spans="1:22">
      <c r="A2023" t="s">
        <v>999</v>
      </c>
      <c r="B2023" s="17" t="str">
        <f>VLOOKUP(A2023,'Planning Periods'!$E$2:$N$540,10,FALSE)</f>
        <v>12/31/2015 - 12/31/2023</v>
      </c>
      <c r="C2023" s="92">
        <v>2015</v>
      </c>
      <c r="D2023" s="92" t="str">
        <f t="shared" si="29"/>
        <v>Selma 2015</v>
      </c>
      <c r="E2023">
        <v>140</v>
      </c>
      <c r="F2023">
        <v>37</v>
      </c>
      <c r="G2023">
        <v>37</v>
      </c>
      <c r="H2023">
        <v>0</v>
      </c>
      <c r="J2023">
        <v>115</v>
      </c>
      <c r="K2023">
        <v>10</v>
      </c>
      <c r="L2023">
        <v>10</v>
      </c>
      <c r="M2023">
        <v>0</v>
      </c>
      <c r="O2023">
        <v>69</v>
      </c>
      <c r="P2023">
        <v>22</v>
      </c>
      <c r="R2023">
        <v>281</v>
      </c>
      <c r="S2023">
        <v>0</v>
      </c>
      <c r="T2023">
        <v>0</v>
      </c>
      <c r="U2023">
        <v>605</v>
      </c>
      <c r="V2023">
        <v>69</v>
      </c>
    </row>
    <row r="2024" spans="1:22">
      <c r="A2024" t="s">
        <v>999</v>
      </c>
      <c r="B2024" s="17" t="str">
        <f>VLOOKUP(A2024,'Planning Periods'!$E$2:$N$540,10,FALSE)</f>
        <v>12/31/2015 - 12/31/2023</v>
      </c>
      <c r="C2024" s="92">
        <v>2016</v>
      </c>
      <c r="D2024" s="92" t="str">
        <f t="shared" si="29"/>
        <v>Selma 2016</v>
      </c>
      <c r="E2024">
        <v>140</v>
      </c>
      <c r="F2024">
        <v>18</v>
      </c>
      <c r="G2024">
        <v>18</v>
      </c>
      <c r="H2024">
        <v>0</v>
      </c>
      <c r="J2024">
        <v>115</v>
      </c>
      <c r="K2024">
        <v>29</v>
      </c>
      <c r="L2024">
        <v>29</v>
      </c>
      <c r="M2024">
        <v>0</v>
      </c>
      <c r="O2024">
        <v>69</v>
      </c>
      <c r="P2024">
        <v>0</v>
      </c>
      <c r="R2024">
        <v>281</v>
      </c>
      <c r="S2024">
        <v>0</v>
      </c>
      <c r="T2024">
        <v>0</v>
      </c>
      <c r="U2024">
        <v>605</v>
      </c>
      <c r="V2024">
        <v>47</v>
      </c>
    </row>
    <row r="2025" spans="1:22">
      <c r="A2025" t="s">
        <v>999</v>
      </c>
      <c r="B2025" s="17" t="str">
        <f>VLOOKUP(A2025,'Planning Periods'!$E$2:$N$540,10,FALSE)</f>
        <v>12/31/2015 - 12/31/2023</v>
      </c>
      <c r="C2025" s="92">
        <v>2017</v>
      </c>
      <c r="D2025" s="92" t="str">
        <f t="shared" si="29"/>
        <v>Selma 2017</v>
      </c>
      <c r="E2025">
        <v>140</v>
      </c>
      <c r="F2025">
        <v>0</v>
      </c>
      <c r="G2025">
        <v>0</v>
      </c>
      <c r="H2025">
        <v>0</v>
      </c>
      <c r="J2025">
        <v>115</v>
      </c>
      <c r="K2025">
        <v>0</v>
      </c>
      <c r="L2025">
        <v>0</v>
      </c>
      <c r="M2025">
        <v>0</v>
      </c>
      <c r="O2025">
        <v>69</v>
      </c>
      <c r="P2025">
        <v>5</v>
      </c>
      <c r="R2025">
        <v>281</v>
      </c>
      <c r="S2025">
        <v>2</v>
      </c>
      <c r="T2025">
        <v>0</v>
      </c>
      <c r="U2025">
        <v>605</v>
      </c>
      <c r="V2025">
        <v>7</v>
      </c>
    </row>
    <row r="2026" spans="1:22">
      <c r="A2026" t="s">
        <v>994</v>
      </c>
      <c r="B2026" s="17" t="str">
        <f>VLOOKUP(A2026,'Planning Periods'!$E$2:$N$540,10,FALSE)</f>
        <v>12/31/2015 - 12/31/2023</v>
      </c>
      <c r="C2026" s="92">
        <v>2013</v>
      </c>
      <c r="D2026" s="92" t="str">
        <f t="shared" si="29"/>
        <v>Shafter 2013</v>
      </c>
      <c r="E2026" t="s">
        <v>1308</v>
      </c>
      <c r="F2026" t="s">
        <v>1308</v>
      </c>
      <c r="G2026" t="s">
        <v>1308</v>
      </c>
      <c r="H2026" t="s">
        <v>1308</v>
      </c>
      <c r="J2026" t="s">
        <v>1308</v>
      </c>
      <c r="K2026" t="s">
        <v>1308</v>
      </c>
      <c r="L2026" t="s">
        <v>1308</v>
      </c>
      <c r="M2026" t="s">
        <v>1308</v>
      </c>
      <c r="O2026" t="s">
        <v>1308</v>
      </c>
      <c r="P2026" t="s">
        <v>1308</v>
      </c>
      <c r="R2026" t="s">
        <v>1308</v>
      </c>
      <c r="S2026" t="s">
        <v>1308</v>
      </c>
      <c r="T2026" t="s">
        <v>1308</v>
      </c>
      <c r="U2026" t="s">
        <v>1308</v>
      </c>
      <c r="V2026" t="s">
        <v>1308</v>
      </c>
    </row>
    <row r="2027" spans="1:22">
      <c r="A2027" t="s">
        <v>994</v>
      </c>
      <c r="B2027" s="17" t="str">
        <f>VLOOKUP(A2027,'Planning Periods'!$E$2:$N$540,10,FALSE)</f>
        <v>12/31/2015 - 12/31/2023</v>
      </c>
      <c r="C2027" s="92">
        <v>2014</v>
      </c>
      <c r="D2027" s="92" t="str">
        <f t="shared" si="29"/>
        <v>Shafter 2014</v>
      </c>
      <c r="E2027" s="366" t="s">
        <v>1308</v>
      </c>
      <c r="F2027" s="366" t="s">
        <v>1308</v>
      </c>
      <c r="G2027" s="366" t="s">
        <v>1308</v>
      </c>
      <c r="H2027" s="366" t="s">
        <v>1308</v>
      </c>
      <c r="I2027" s="366">
        <v>0</v>
      </c>
      <c r="J2027" s="366" t="s">
        <v>1308</v>
      </c>
      <c r="K2027" s="366" t="s">
        <v>1308</v>
      </c>
      <c r="L2027" s="366" t="s">
        <v>1308</v>
      </c>
      <c r="M2027" s="366" t="s">
        <v>1308</v>
      </c>
      <c r="N2027" s="366">
        <v>0</v>
      </c>
      <c r="O2027" s="366" t="s">
        <v>1308</v>
      </c>
      <c r="P2027" s="366" t="s">
        <v>1308</v>
      </c>
      <c r="Q2027" s="366"/>
      <c r="R2027" s="366" t="s">
        <v>1308</v>
      </c>
      <c r="S2027" s="366" t="s">
        <v>1308</v>
      </c>
      <c r="T2027" s="366" t="s">
        <v>1308</v>
      </c>
      <c r="U2027" s="366" t="s">
        <v>1308</v>
      </c>
      <c r="V2027" s="366" t="s">
        <v>1308</v>
      </c>
    </row>
    <row r="2028" spans="1:22">
      <c r="A2028" t="s">
        <v>994</v>
      </c>
      <c r="B2028" s="17" t="str">
        <f>VLOOKUP(A2028,'Planning Periods'!$E$2:$N$540,10,FALSE)</f>
        <v>12/31/2015 - 12/31/2023</v>
      </c>
      <c r="C2028" s="92">
        <v>2015</v>
      </c>
      <c r="D2028" s="92" t="str">
        <f t="shared" si="29"/>
        <v>Shafter 2015</v>
      </c>
      <c r="E2028" t="s">
        <v>1308</v>
      </c>
      <c r="F2028" t="s">
        <v>1308</v>
      </c>
      <c r="G2028" t="s">
        <v>1308</v>
      </c>
      <c r="H2028" t="s">
        <v>1308</v>
      </c>
      <c r="J2028" t="s">
        <v>1308</v>
      </c>
      <c r="K2028" t="s">
        <v>1308</v>
      </c>
      <c r="L2028" t="s">
        <v>1308</v>
      </c>
      <c r="M2028" t="s">
        <v>1308</v>
      </c>
      <c r="O2028" t="s">
        <v>1308</v>
      </c>
      <c r="P2028" t="s">
        <v>1308</v>
      </c>
      <c r="R2028" t="s">
        <v>1308</v>
      </c>
      <c r="S2028" t="s">
        <v>1308</v>
      </c>
      <c r="T2028" t="s">
        <v>1308</v>
      </c>
      <c r="U2028" t="s">
        <v>1308</v>
      </c>
      <c r="V2028" t="s">
        <v>1308</v>
      </c>
    </row>
    <row r="2029" spans="1:22">
      <c r="A2029" t="s">
        <v>994</v>
      </c>
      <c r="B2029" s="17" t="str">
        <f>VLOOKUP(A2029,'Planning Periods'!$E$2:$N$540,10,FALSE)</f>
        <v>12/31/2015 - 12/31/2023</v>
      </c>
      <c r="C2029" s="92">
        <v>2016</v>
      </c>
      <c r="D2029" s="92" t="str">
        <f t="shared" si="29"/>
        <v>Shafter 2016</v>
      </c>
      <c r="E2029" t="s">
        <v>1308</v>
      </c>
      <c r="F2029" t="s">
        <v>1308</v>
      </c>
      <c r="G2029" t="s">
        <v>1308</v>
      </c>
      <c r="H2029" t="s">
        <v>1308</v>
      </c>
      <c r="J2029" t="s">
        <v>1308</v>
      </c>
      <c r="K2029" t="s">
        <v>1308</v>
      </c>
      <c r="L2029" t="s">
        <v>1308</v>
      </c>
      <c r="M2029" t="s">
        <v>1308</v>
      </c>
      <c r="O2029" t="s">
        <v>1308</v>
      </c>
      <c r="P2029" t="s">
        <v>1308</v>
      </c>
      <c r="R2029" t="s">
        <v>1308</v>
      </c>
      <c r="S2029" t="s">
        <v>1308</v>
      </c>
      <c r="T2029" t="s">
        <v>1308</v>
      </c>
      <c r="U2029" t="s">
        <v>1308</v>
      </c>
      <c r="V2029" t="s">
        <v>1308</v>
      </c>
    </row>
    <row r="2030" spans="1:22">
      <c r="A2030" t="s">
        <v>994</v>
      </c>
      <c r="B2030" s="17" t="str">
        <f>VLOOKUP(A2030,'Planning Periods'!$E$2:$N$540,10,FALSE)</f>
        <v>12/31/2015 - 12/31/2023</v>
      </c>
      <c r="C2030" s="92">
        <v>2017</v>
      </c>
      <c r="D2030" s="92" t="str">
        <f t="shared" si="29"/>
        <v>Shafter 2017</v>
      </c>
      <c r="E2030" t="s">
        <v>1308</v>
      </c>
      <c r="F2030" t="s">
        <v>1308</v>
      </c>
      <c r="G2030" t="s">
        <v>1308</v>
      </c>
      <c r="H2030" t="s">
        <v>1308</v>
      </c>
      <c r="J2030" t="s">
        <v>1308</v>
      </c>
      <c r="K2030" t="s">
        <v>1308</v>
      </c>
      <c r="L2030" t="s">
        <v>1308</v>
      </c>
      <c r="M2030" t="s">
        <v>1308</v>
      </c>
      <c r="O2030" t="s">
        <v>1308</v>
      </c>
      <c r="P2030" t="s">
        <v>1308</v>
      </c>
      <c r="R2030" t="s">
        <v>1308</v>
      </c>
      <c r="S2030" t="s">
        <v>1308</v>
      </c>
      <c r="T2030" t="s">
        <v>1308</v>
      </c>
      <c r="U2030" t="s">
        <v>1308</v>
      </c>
      <c r="V2030" t="s">
        <v>1308</v>
      </c>
    </row>
    <row r="2031" spans="1:22">
      <c r="A2031" s="93" t="s">
        <v>913</v>
      </c>
      <c r="B2031" s="17" t="str">
        <f>VLOOKUP(A2031,'Planning Periods'!$E$2:$N$540,10,FALSE)</f>
        <v>04/15/2020 - 04/15/2028</v>
      </c>
      <c r="C2031" s="92">
        <v>2014</v>
      </c>
      <c r="D2031" s="92" t="str">
        <f t="shared" ref="D2031:D2095" si="30">CONCATENATE(A2031," ",C2031)</f>
        <v>Shasta County - Unincorporated 2014</v>
      </c>
      <c r="E2031" s="92" t="s">
        <v>1308</v>
      </c>
      <c r="F2031" s="366" t="s">
        <v>1308</v>
      </c>
      <c r="G2031" s="92" t="s">
        <v>1308</v>
      </c>
      <c r="H2031" s="92" t="s">
        <v>1308</v>
      </c>
      <c r="I2031" s="91"/>
      <c r="J2031" s="92" t="s">
        <v>1308</v>
      </c>
      <c r="K2031" s="366" t="s">
        <v>1308</v>
      </c>
      <c r="L2031" s="92" t="s">
        <v>1308</v>
      </c>
      <c r="M2031" s="92" t="s">
        <v>1308</v>
      </c>
      <c r="N2031" s="91"/>
      <c r="O2031" s="92" t="s">
        <v>1308</v>
      </c>
      <c r="P2031" s="92" t="s">
        <v>1308</v>
      </c>
      <c r="Q2031" s="91"/>
      <c r="R2031" s="92" t="s">
        <v>1308</v>
      </c>
      <c r="S2031" s="92" t="s">
        <v>1308</v>
      </c>
      <c r="T2031" s="91" t="s">
        <v>1308</v>
      </c>
      <c r="U2031" s="92" t="s">
        <v>1308</v>
      </c>
      <c r="V2031" s="92" t="s">
        <v>1308</v>
      </c>
    </row>
    <row r="2032" spans="1:22">
      <c r="A2032" s="93" t="s">
        <v>913</v>
      </c>
      <c r="B2032" s="17" t="str">
        <f>VLOOKUP(A2032,'Planning Periods'!$E$2:$N$540,10,FALSE)</f>
        <v>04/15/2020 - 04/15/2028</v>
      </c>
      <c r="C2032" s="92">
        <v>2015</v>
      </c>
      <c r="D2032" s="92" t="str">
        <f t="shared" si="30"/>
        <v>Shasta County - Unincorporated 2015</v>
      </c>
      <c r="E2032" s="92" t="s">
        <v>1308</v>
      </c>
      <c r="F2032" s="366" t="s">
        <v>1308</v>
      </c>
      <c r="G2032" s="92" t="s">
        <v>1308</v>
      </c>
      <c r="H2032" s="92" t="s">
        <v>1308</v>
      </c>
      <c r="I2032" s="91"/>
      <c r="J2032" s="92" t="s">
        <v>1308</v>
      </c>
      <c r="K2032" s="366" t="s">
        <v>1308</v>
      </c>
      <c r="L2032" s="92" t="s">
        <v>1308</v>
      </c>
      <c r="M2032" s="92" t="s">
        <v>1308</v>
      </c>
      <c r="N2032" s="91"/>
      <c r="O2032" s="92" t="s">
        <v>1308</v>
      </c>
      <c r="P2032" s="92" t="s">
        <v>1308</v>
      </c>
      <c r="Q2032" s="91"/>
      <c r="R2032" s="92" t="s">
        <v>1308</v>
      </c>
      <c r="S2032" s="92" t="s">
        <v>1308</v>
      </c>
      <c r="T2032" s="91" t="s">
        <v>1308</v>
      </c>
      <c r="U2032" s="92" t="s">
        <v>1308</v>
      </c>
      <c r="V2032" s="92" t="s">
        <v>1308</v>
      </c>
    </row>
    <row r="2033" spans="1:22">
      <c r="A2033" s="93" t="s">
        <v>913</v>
      </c>
      <c r="B2033" s="17" t="str">
        <f>VLOOKUP(A2033,'Planning Periods'!$E$2:$N$540,10,FALSE)</f>
        <v>04/15/2020 - 04/15/2028</v>
      </c>
      <c r="C2033" s="92">
        <v>2016</v>
      </c>
      <c r="D2033" s="92" t="str">
        <f t="shared" si="30"/>
        <v>Shasta County - Unincorporated 2016</v>
      </c>
      <c r="E2033" s="92" t="s">
        <v>1308</v>
      </c>
      <c r="F2033" s="366" t="s">
        <v>1308</v>
      </c>
      <c r="G2033" s="92" t="s">
        <v>1308</v>
      </c>
      <c r="H2033" s="92" t="s">
        <v>1308</v>
      </c>
      <c r="I2033" s="91"/>
      <c r="J2033" s="92" t="s">
        <v>1308</v>
      </c>
      <c r="K2033" s="366" t="s">
        <v>1308</v>
      </c>
      <c r="L2033" s="92" t="s">
        <v>1308</v>
      </c>
      <c r="M2033" s="92" t="s">
        <v>1308</v>
      </c>
      <c r="N2033" s="91"/>
      <c r="O2033" s="92" t="s">
        <v>1308</v>
      </c>
      <c r="P2033" s="92" t="s">
        <v>1308</v>
      </c>
      <c r="Q2033" s="91"/>
      <c r="R2033" s="92" t="s">
        <v>1308</v>
      </c>
      <c r="S2033" s="92" t="s">
        <v>1308</v>
      </c>
      <c r="T2033" s="91" t="s">
        <v>1308</v>
      </c>
      <c r="U2033" s="92" t="s">
        <v>1308</v>
      </c>
      <c r="V2033" s="92" t="s">
        <v>1308</v>
      </c>
    </row>
    <row r="2034" spans="1:22">
      <c r="A2034" s="93" t="s">
        <v>913</v>
      </c>
      <c r="B2034" s="17" t="str">
        <f>VLOOKUP(A2034,'Planning Periods'!$E$2:$N$540,10,FALSE)</f>
        <v>04/15/2020 - 04/15/2028</v>
      </c>
      <c r="C2034" s="92">
        <v>2017</v>
      </c>
      <c r="D2034" s="92" t="str">
        <f t="shared" si="30"/>
        <v>Shasta County - Unincorporated 2017</v>
      </c>
      <c r="E2034" s="92">
        <v>189</v>
      </c>
      <c r="F2034" s="366">
        <v>4</v>
      </c>
      <c r="G2034" s="92">
        <v>0</v>
      </c>
      <c r="H2034" s="92">
        <v>4</v>
      </c>
      <c r="I2034" s="91"/>
      <c r="J2034" s="92">
        <v>117</v>
      </c>
      <c r="K2034" s="366">
        <v>9</v>
      </c>
      <c r="L2034" s="92">
        <v>0</v>
      </c>
      <c r="M2034" s="92">
        <v>9</v>
      </c>
      <c r="N2034" s="91"/>
      <c r="O2034" s="92">
        <v>128</v>
      </c>
      <c r="P2034" s="92">
        <v>132</v>
      </c>
      <c r="Q2034" s="91"/>
      <c r="R2034" s="92">
        <v>321</v>
      </c>
      <c r="S2034" s="92">
        <v>1</v>
      </c>
      <c r="T2034" s="91">
        <v>9</v>
      </c>
      <c r="U2034" s="92">
        <v>755</v>
      </c>
      <c r="V2034" s="92">
        <v>146</v>
      </c>
    </row>
    <row r="2035" spans="1:22">
      <c r="A2035" s="93" t="s">
        <v>990</v>
      </c>
      <c r="B2035" s="17" t="str">
        <f>VLOOKUP(A2035,'Planning Periods'!$E$2:$N$540,10,FALSE)</f>
        <v>04/15/2020 - 04/15/2028</v>
      </c>
      <c r="C2035" s="92">
        <v>2014</v>
      </c>
      <c r="D2035" s="92" t="str">
        <f t="shared" si="30"/>
        <v>Shasta Lake 2014</v>
      </c>
      <c r="E2035" s="92" t="s">
        <v>1308</v>
      </c>
      <c r="F2035" s="366" t="s">
        <v>1308</v>
      </c>
      <c r="G2035" s="92" t="s">
        <v>1308</v>
      </c>
      <c r="H2035" s="92" t="s">
        <v>1308</v>
      </c>
      <c r="I2035" s="91"/>
      <c r="J2035" s="92" t="s">
        <v>1308</v>
      </c>
      <c r="K2035" s="366" t="s">
        <v>1308</v>
      </c>
      <c r="L2035" s="92" t="s">
        <v>1308</v>
      </c>
      <c r="M2035" s="92" t="s">
        <v>1308</v>
      </c>
      <c r="N2035" s="91"/>
      <c r="O2035" s="92" t="s">
        <v>1308</v>
      </c>
      <c r="P2035" s="92" t="s">
        <v>1308</v>
      </c>
      <c r="Q2035" s="91"/>
      <c r="R2035" s="92" t="s">
        <v>1308</v>
      </c>
      <c r="S2035" s="92" t="s">
        <v>1308</v>
      </c>
      <c r="T2035" s="91" t="s">
        <v>1308</v>
      </c>
      <c r="U2035" s="92" t="s">
        <v>1308</v>
      </c>
      <c r="V2035" s="92" t="s">
        <v>1308</v>
      </c>
    </row>
    <row r="2036" spans="1:22">
      <c r="A2036" s="93" t="s">
        <v>990</v>
      </c>
      <c r="B2036" s="17" t="str">
        <f>VLOOKUP(A2036,'Planning Periods'!$E$2:$N$540,10,FALSE)</f>
        <v>04/15/2020 - 04/15/2028</v>
      </c>
      <c r="C2036" s="92">
        <v>2015</v>
      </c>
      <c r="D2036" s="92" t="str">
        <f t="shared" si="30"/>
        <v>Shasta Lake 2015</v>
      </c>
      <c r="E2036" s="92">
        <v>32</v>
      </c>
      <c r="F2036" s="366">
        <v>7</v>
      </c>
      <c r="G2036" s="92">
        <v>7</v>
      </c>
      <c r="H2036" s="92">
        <v>0</v>
      </c>
      <c r="I2036" s="91"/>
      <c r="J2036" s="92">
        <v>21</v>
      </c>
      <c r="K2036" s="366">
        <v>13</v>
      </c>
      <c r="L2036" s="92">
        <v>13</v>
      </c>
      <c r="M2036" s="92">
        <v>0</v>
      </c>
      <c r="N2036" s="91"/>
      <c r="O2036" s="92">
        <v>23</v>
      </c>
      <c r="P2036" s="92">
        <v>0</v>
      </c>
      <c r="Q2036" s="91"/>
      <c r="R2036" s="92">
        <v>58</v>
      </c>
      <c r="S2036" s="92">
        <v>0</v>
      </c>
      <c r="T2036" s="91">
        <v>0</v>
      </c>
      <c r="U2036" s="92">
        <v>134</v>
      </c>
      <c r="V2036" s="92">
        <v>20</v>
      </c>
    </row>
    <row r="2037" spans="1:22">
      <c r="A2037" s="93" t="s">
        <v>990</v>
      </c>
      <c r="B2037" s="17" t="str">
        <f>VLOOKUP(A2037,'Planning Periods'!$E$2:$N$540,10,FALSE)</f>
        <v>04/15/2020 - 04/15/2028</v>
      </c>
      <c r="C2037" s="92">
        <v>2016</v>
      </c>
      <c r="D2037" s="92" t="str">
        <f t="shared" si="30"/>
        <v>Shasta Lake 2016</v>
      </c>
      <c r="E2037" s="92">
        <v>32</v>
      </c>
      <c r="F2037" s="366">
        <v>2</v>
      </c>
      <c r="G2037" s="92">
        <v>2</v>
      </c>
      <c r="H2037" s="92">
        <v>0</v>
      </c>
      <c r="I2037" s="91"/>
      <c r="J2037" s="92">
        <v>21</v>
      </c>
      <c r="K2037" s="366">
        <v>0</v>
      </c>
      <c r="L2037" s="92">
        <v>0</v>
      </c>
      <c r="M2037" s="92">
        <v>0</v>
      </c>
      <c r="N2037" s="91"/>
      <c r="O2037" s="92">
        <v>23</v>
      </c>
      <c r="P2037" s="92">
        <v>8</v>
      </c>
      <c r="Q2037" s="91"/>
      <c r="R2037" s="92">
        <v>58</v>
      </c>
      <c r="S2037" s="92">
        <v>0</v>
      </c>
      <c r="T2037" s="91">
        <v>0</v>
      </c>
      <c r="U2037" s="92">
        <v>134</v>
      </c>
      <c r="V2037" s="92">
        <v>10</v>
      </c>
    </row>
    <row r="2038" spans="1:22">
      <c r="A2038" s="93" t="s">
        <v>990</v>
      </c>
      <c r="B2038" s="17" t="str">
        <f>VLOOKUP(A2038,'Planning Periods'!$E$2:$N$540,10,FALSE)</f>
        <v>04/15/2020 - 04/15/2028</v>
      </c>
      <c r="C2038" s="92">
        <v>2017</v>
      </c>
      <c r="D2038" s="92" t="str">
        <f t="shared" si="30"/>
        <v>Shasta Lake 2017</v>
      </c>
      <c r="E2038" s="92">
        <v>32</v>
      </c>
      <c r="F2038" s="366">
        <v>0</v>
      </c>
      <c r="G2038" s="92">
        <v>0</v>
      </c>
      <c r="H2038" s="92">
        <v>0</v>
      </c>
      <c r="I2038" s="91"/>
      <c r="J2038" s="92">
        <v>21</v>
      </c>
      <c r="K2038" s="366">
        <v>4</v>
      </c>
      <c r="L2038" s="92">
        <v>1</v>
      </c>
      <c r="M2038" s="92">
        <v>3</v>
      </c>
      <c r="N2038" s="91"/>
      <c r="O2038" s="92">
        <v>23</v>
      </c>
      <c r="P2038" s="92">
        <v>29</v>
      </c>
      <c r="Q2038" s="91"/>
      <c r="R2038" s="92">
        <v>58</v>
      </c>
      <c r="S2038" s="92">
        <v>2</v>
      </c>
      <c r="T2038" s="91">
        <v>3</v>
      </c>
      <c r="U2038" s="92">
        <v>134</v>
      </c>
      <c r="V2038" s="92">
        <v>35</v>
      </c>
    </row>
    <row r="2039" spans="1:22">
      <c r="A2039" t="s">
        <v>935</v>
      </c>
      <c r="B2039" s="17" t="str">
        <f>VLOOKUP(A2039,'Planning Periods'!$E$2:$N$540,10,FALSE)</f>
        <v>08/31/2019 - 08/31/2024</v>
      </c>
      <c r="C2039" s="92">
        <v>2014</v>
      </c>
      <c r="D2039" s="92" t="str">
        <f t="shared" si="30"/>
        <v>Sierra County - Unincorporated 2014</v>
      </c>
      <c r="E2039" s="366" t="s">
        <v>1308</v>
      </c>
      <c r="F2039" s="366" t="s">
        <v>1308</v>
      </c>
      <c r="G2039" s="366" t="s">
        <v>1308</v>
      </c>
      <c r="H2039" s="366" t="s">
        <v>1308</v>
      </c>
      <c r="I2039" s="366">
        <v>0</v>
      </c>
      <c r="J2039" s="366" t="s">
        <v>1308</v>
      </c>
      <c r="K2039" s="366" t="s">
        <v>1308</v>
      </c>
      <c r="L2039" s="366" t="s">
        <v>1308</v>
      </c>
      <c r="M2039" s="366" t="s">
        <v>1308</v>
      </c>
      <c r="N2039" s="366">
        <v>0</v>
      </c>
      <c r="O2039" s="366" t="s">
        <v>1308</v>
      </c>
      <c r="P2039" s="366" t="s">
        <v>1308</v>
      </c>
      <c r="Q2039" s="366"/>
      <c r="R2039" s="366" t="s">
        <v>1308</v>
      </c>
      <c r="S2039" s="366" t="s">
        <v>1308</v>
      </c>
      <c r="T2039" s="366" t="s">
        <v>1308</v>
      </c>
      <c r="U2039" s="366" t="s">
        <v>1308</v>
      </c>
      <c r="V2039" s="366" t="s">
        <v>1308</v>
      </c>
    </row>
    <row r="2040" spans="1:22">
      <c r="A2040" t="s">
        <v>935</v>
      </c>
      <c r="B2040" s="17" t="str">
        <f>VLOOKUP(A2040,'Planning Periods'!$E$2:$N$540,10,FALSE)</f>
        <v>08/31/2019 - 08/31/2024</v>
      </c>
      <c r="C2040" s="92">
        <v>2015</v>
      </c>
      <c r="D2040" s="92" t="str">
        <f t="shared" si="30"/>
        <v>Sierra County - Unincorporated 2015</v>
      </c>
      <c r="E2040" t="s">
        <v>1308</v>
      </c>
      <c r="F2040" t="s">
        <v>1308</v>
      </c>
      <c r="G2040" t="s">
        <v>1308</v>
      </c>
      <c r="H2040" t="s">
        <v>1308</v>
      </c>
      <c r="J2040" t="s">
        <v>1308</v>
      </c>
      <c r="K2040" t="s">
        <v>1308</v>
      </c>
      <c r="L2040" t="s">
        <v>1308</v>
      </c>
      <c r="M2040" t="s">
        <v>1308</v>
      </c>
      <c r="O2040" t="s">
        <v>1308</v>
      </c>
      <c r="P2040" t="s">
        <v>1308</v>
      </c>
      <c r="R2040" t="s">
        <v>1308</v>
      </c>
      <c r="S2040" t="s">
        <v>1308</v>
      </c>
      <c r="T2040" t="s">
        <v>1308</v>
      </c>
      <c r="U2040" t="s">
        <v>1308</v>
      </c>
      <c r="V2040" t="s">
        <v>1308</v>
      </c>
    </row>
    <row r="2041" spans="1:22">
      <c r="A2041" t="s">
        <v>935</v>
      </c>
      <c r="B2041" s="17" t="str">
        <f>VLOOKUP(A2041,'Planning Periods'!$E$2:$N$540,10,FALSE)</f>
        <v>08/31/2019 - 08/31/2024</v>
      </c>
      <c r="C2041" s="92">
        <v>2016</v>
      </c>
      <c r="D2041" s="92" t="str">
        <f t="shared" si="30"/>
        <v>Sierra County - Unincorporated 2016</v>
      </c>
      <c r="E2041" t="s">
        <v>1308</v>
      </c>
      <c r="F2041" t="s">
        <v>1308</v>
      </c>
      <c r="G2041" t="s">
        <v>1308</v>
      </c>
      <c r="H2041" t="s">
        <v>1308</v>
      </c>
      <c r="J2041" t="s">
        <v>1308</v>
      </c>
      <c r="K2041" t="s">
        <v>1308</v>
      </c>
      <c r="L2041" t="s">
        <v>1308</v>
      </c>
      <c r="M2041" t="s">
        <v>1308</v>
      </c>
      <c r="O2041" t="s">
        <v>1308</v>
      </c>
      <c r="P2041" t="s">
        <v>1308</v>
      </c>
      <c r="R2041" t="s">
        <v>1308</v>
      </c>
      <c r="S2041" t="s">
        <v>1308</v>
      </c>
      <c r="T2041" t="s">
        <v>1308</v>
      </c>
      <c r="U2041" t="s">
        <v>1308</v>
      </c>
      <c r="V2041" t="s">
        <v>1308</v>
      </c>
    </row>
    <row r="2042" spans="1:22">
      <c r="A2042" t="s">
        <v>935</v>
      </c>
      <c r="B2042" s="17" t="str">
        <f>VLOOKUP(A2042,'Planning Periods'!$E$2:$N$540,10,FALSE)</f>
        <v>08/31/2019 - 08/31/2024</v>
      </c>
      <c r="C2042" s="92">
        <v>2017</v>
      </c>
      <c r="D2042" s="92" t="str">
        <f t="shared" si="30"/>
        <v>Sierra County - Unincorporated 2017</v>
      </c>
      <c r="E2042" t="s">
        <v>1308</v>
      </c>
      <c r="F2042" t="s">
        <v>1308</v>
      </c>
      <c r="G2042" t="s">
        <v>1308</v>
      </c>
      <c r="H2042" t="s">
        <v>1308</v>
      </c>
      <c r="J2042" t="s">
        <v>1308</v>
      </c>
      <c r="K2042" t="s">
        <v>1308</v>
      </c>
      <c r="L2042" t="s">
        <v>1308</v>
      </c>
      <c r="M2042" t="s">
        <v>1308</v>
      </c>
      <c r="O2042" t="s">
        <v>1308</v>
      </c>
      <c r="P2042" t="s">
        <v>1308</v>
      </c>
      <c r="R2042" t="s">
        <v>1308</v>
      </c>
      <c r="S2042" t="s">
        <v>1308</v>
      </c>
      <c r="T2042" t="s">
        <v>1308</v>
      </c>
      <c r="U2042" t="s">
        <v>1308</v>
      </c>
      <c r="V2042" t="s">
        <v>1308</v>
      </c>
    </row>
    <row r="2043" spans="1:22">
      <c r="A2043" s="93" t="s">
        <v>992</v>
      </c>
      <c r="B2043" s="17"/>
      <c r="C2043" s="92">
        <v>2013</v>
      </c>
      <c r="D2043" s="92" t="str">
        <f t="shared" si="30"/>
        <v>Sierra Madre 2013</v>
      </c>
      <c r="E2043" t="s">
        <v>1308</v>
      </c>
      <c r="F2043" t="s">
        <v>1308</v>
      </c>
      <c r="G2043" t="s">
        <v>1308</v>
      </c>
      <c r="H2043" t="s">
        <v>1308</v>
      </c>
      <c r="J2043" t="s">
        <v>1308</v>
      </c>
      <c r="K2043" t="s">
        <v>1308</v>
      </c>
      <c r="L2043" t="s">
        <v>1308</v>
      </c>
      <c r="M2043" t="s">
        <v>1308</v>
      </c>
      <c r="O2043" t="s">
        <v>1308</v>
      </c>
      <c r="P2043" t="s">
        <v>1308</v>
      </c>
      <c r="R2043" t="s">
        <v>1308</v>
      </c>
      <c r="S2043" t="s">
        <v>1308</v>
      </c>
      <c r="T2043" t="s">
        <v>1308</v>
      </c>
      <c r="U2043" t="s">
        <v>1308</v>
      </c>
      <c r="V2043" t="s">
        <v>1308</v>
      </c>
    </row>
    <row r="2044" spans="1:22">
      <c r="A2044" s="93" t="s">
        <v>992</v>
      </c>
      <c r="B2044" s="17" t="str">
        <f>VLOOKUP(A2044,'Planning Periods'!$E$2:$N$540,10,FALSE)</f>
        <v>10/15/2021 - 10/15/2029</v>
      </c>
      <c r="C2044" s="92">
        <v>2014</v>
      </c>
      <c r="D2044" s="92" t="str">
        <f t="shared" si="30"/>
        <v>Sierra Madre 2014</v>
      </c>
      <c r="E2044" s="92">
        <v>14</v>
      </c>
      <c r="F2044" s="366">
        <v>2</v>
      </c>
      <c r="G2044" s="92">
        <v>0</v>
      </c>
      <c r="H2044" s="92">
        <v>2</v>
      </c>
      <c r="I2044" s="91"/>
      <c r="J2044" s="92">
        <v>9</v>
      </c>
      <c r="K2044" s="366">
        <v>5</v>
      </c>
      <c r="L2044" s="92">
        <v>0</v>
      </c>
      <c r="M2044" s="92">
        <v>5</v>
      </c>
      <c r="N2044" s="91"/>
      <c r="O2044" s="92">
        <v>9</v>
      </c>
      <c r="P2044" s="92">
        <v>0</v>
      </c>
      <c r="Q2044" s="91"/>
      <c r="R2044" s="92">
        <v>23</v>
      </c>
      <c r="S2044" s="92">
        <v>5</v>
      </c>
      <c r="T2044" s="91">
        <v>5</v>
      </c>
      <c r="U2044" s="92">
        <v>55</v>
      </c>
      <c r="V2044" s="92">
        <v>12</v>
      </c>
    </row>
    <row r="2045" spans="1:22">
      <c r="A2045" s="93" t="s">
        <v>992</v>
      </c>
      <c r="B2045" s="17" t="str">
        <f>VLOOKUP(A2045,'Planning Periods'!$E$2:$N$540,10,FALSE)</f>
        <v>10/15/2021 - 10/15/2029</v>
      </c>
      <c r="C2045" s="92">
        <v>2015</v>
      </c>
      <c r="D2045" s="92" t="str">
        <f t="shared" si="30"/>
        <v>Sierra Madre 2015</v>
      </c>
      <c r="E2045" s="92">
        <v>14</v>
      </c>
      <c r="F2045" s="366">
        <v>0</v>
      </c>
      <c r="G2045" s="92">
        <v>0</v>
      </c>
      <c r="H2045" s="92">
        <v>0</v>
      </c>
      <c r="I2045" s="91"/>
      <c r="J2045" s="92">
        <v>9</v>
      </c>
      <c r="K2045" s="366">
        <v>0</v>
      </c>
      <c r="L2045" s="92">
        <v>0</v>
      </c>
      <c r="M2045" s="92">
        <v>0</v>
      </c>
      <c r="N2045" s="91"/>
      <c r="O2045" s="92">
        <v>9</v>
      </c>
      <c r="P2045" s="92">
        <v>0</v>
      </c>
      <c r="Q2045" s="91"/>
      <c r="R2045" s="92">
        <v>23</v>
      </c>
      <c r="S2045" s="92">
        <v>77</v>
      </c>
      <c r="T2045" s="91">
        <v>0</v>
      </c>
      <c r="U2045" s="92">
        <v>55</v>
      </c>
      <c r="V2045" s="92">
        <v>77</v>
      </c>
    </row>
    <row r="2046" spans="1:22">
      <c r="A2046" s="93" t="s">
        <v>992</v>
      </c>
      <c r="B2046" s="17" t="str">
        <f>VLOOKUP(A2046,'Planning Periods'!$E$2:$N$540,10,FALSE)</f>
        <v>10/15/2021 - 10/15/2029</v>
      </c>
      <c r="C2046" s="92">
        <v>2016</v>
      </c>
      <c r="D2046" s="92" t="str">
        <f t="shared" si="30"/>
        <v>Sierra Madre 2016</v>
      </c>
      <c r="E2046" s="92">
        <v>14</v>
      </c>
      <c r="F2046" s="366">
        <v>0</v>
      </c>
      <c r="G2046" s="92">
        <v>0</v>
      </c>
      <c r="H2046" s="92">
        <v>0</v>
      </c>
      <c r="I2046" s="91"/>
      <c r="J2046" s="92">
        <v>9</v>
      </c>
      <c r="K2046" s="366">
        <v>1</v>
      </c>
      <c r="L2046" s="92">
        <v>0</v>
      </c>
      <c r="M2046" s="92">
        <v>1</v>
      </c>
      <c r="N2046" s="91"/>
      <c r="O2046" s="92">
        <v>9</v>
      </c>
      <c r="P2046" s="92">
        <v>0</v>
      </c>
      <c r="Q2046" s="91"/>
      <c r="R2046" s="92">
        <v>23</v>
      </c>
      <c r="S2046" s="92">
        <v>0</v>
      </c>
      <c r="T2046" s="91">
        <v>1</v>
      </c>
      <c r="U2046" s="92">
        <v>55</v>
      </c>
      <c r="V2046" s="92">
        <v>1</v>
      </c>
    </row>
    <row r="2047" spans="1:22">
      <c r="A2047" s="93" t="s">
        <v>992</v>
      </c>
      <c r="B2047" s="17" t="str">
        <f>VLOOKUP(A2047,'Planning Periods'!$E$2:$N$540,10,FALSE)</f>
        <v>10/15/2021 - 10/15/2029</v>
      </c>
      <c r="C2047" s="92">
        <v>2017</v>
      </c>
      <c r="D2047" s="92" t="str">
        <f t="shared" si="30"/>
        <v>Sierra Madre 2017</v>
      </c>
      <c r="E2047" s="92">
        <v>14</v>
      </c>
      <c r="F2047" s="366">
        <v>0</v>
      </c>
      <c r="G2047" s="92">
        <v>0</v>
      </c>
      <c r="H2047" s="92">
        <v>0</v>
      </c>
      <c r="I2047" s="91"/>
      <c r="J2047" s="92">
        <v>9</v>
      </c>
      <c r="K2047" s="366">
        <v>1</v>
      </c>
      <c r="L2047" s="92">
        <v>0</v>
      </c>
      <c r="M2047" s="92">
        <v>1</v>
      </c>
      <c r="N2047" s="91"/>
      <c r="O2047" s="92">
        <v>9</v>
      </c>
      <c r="P2047" s="92">
        <v>3</v>
      </c>
      <c r="Q2047" s="91"/>
      <c r="R2047" s="92">
        <v>23</v>
      </c>
      <c r="S2047" s="92">
        <v>0</v>
      </c>
      <c r="T2047" s="91">
        <v>1</v>
      </c>
      <c r="U2047" s="92">
        <v>55</v>
      </c>
      <c r="V2047" s="92">
        <v>4</v>
      </c>
    </row>
    <row r="2048" spans="1:22">
      <c r="A2048" s="93" t="s">
        <v>1001</v>
      </c>
      <c r="B2048" s="17"/>
      <c r="C2048" s="92">
        <v>2013</v>
      </c>
      <c r="D2048" s="92" t="str">
        <f t="shared" si="30"/>
        <v>Signal Hill 2013</v>
      </c>
      <c r="E2048" s="92" t="s">
        <v>1308</v>
      </c>
      <c r="F2048" s="366" t="s">
        <v>1308</v>
      </c>
      <c r="G2048" s="92" t="s">
        <v>1308</v>
      </c>
      <c r="H2048" s="92" t="s">
        <v>1308</v>
      </c>
      <c r="I2048" s="91"/>
      <c r="J2048" s="92" t="s">
        <v>1308</v>
      </c>
      <c r="K2048" s="366" t="s">
        <v>1308</v>
      </c>
      <c r="L2048" s="92" t="s">
        <v>1308</v>
      </c>
      <c r="M2048" s="92" t="s">
        <v>1308</v>
      </c>
      <c r="N2048" s="91"/>
      <c r="O2048" s="92" t="s">
        <v>1308</v>
      </c>
      <c r="P2048" s="92" t="s">
        <v>1308</v>
      </c>
      <c r="Q2048" s="91"/>
      <c r="R2048" s="92" t="s">
        <v>1308</v>
      </c>
      <c r="S2048" s="92" t="s">
        <v>1308</v>
      </c>
      <c r="T2048" s="91" t="s">
        <v>1308</v>
      </c>
      <c r="U2048" s="92" t="s">
        <v>1308</v>
      </c>
      <c r="V2048" s="92" t="s">
        <v>1308</v>
      </c>
    </row>
    <row r="2049" spans="1:22">
      <c r="A2049" s="93" t="s">
        <v>1001</v>
      </c>
      <c r="B2049" s="17" t="str">
        <f>VLOOKUP(A2049,'Planning Periods'!$E$2:$N$540,10,FALSE)</f>
        <v>10/15/2021 - 10/15/2029</v>
      </c>
      <c r="C2049" s="92">
        <v>2014</v>
      </c>
      <c r="D2049" s="92" t="str">
        <f t="shared" si="30"/>
        <v>Signal Hill 2014</v>
      </c>
      <c r="E2049" s="92">
        <v>44</v>
      </c>
      <c r="F2049" s="366">
        <v>0</v>
      </c>
      <c r="G2049" s="92">
        <v>0</v>
      </c>
      <c r="H2049" s="92">
        <v>0</v>
      </c>
      <c r="I2049" s="91"/>
      <c r="J2049" s="92">
        <v>27</v>
      </c>
      <c r="K2049" s="366">
        <v>0</v>
      </c>
      <c r="L2049" s="92">
        <v>0</v>
      </c>
      <c r="M2049" s="92">
        <v>0</v>
      </c>
      <c r="N2049" s="91"/>
      <c r="O2049" s="92">
        <v>28</v>
      </c>
      <c r="P2049" s="92">
        <v>17</v>
      </c>
      <c r="Q2049" s="91"/>
      <c r="R2049" s="92">
        <v>70</v>
      </c>
      <c r="S2049" s="92">
        <v>1</v>
      </c>
      <c r="T2049" s="91">
        <v>0</v>
      </c>
      <c r="U2049" s="92">
        <v>169</v>
      </c>
      <c r="V2049" s="92">
        <v>18</v>
      </c>
    </row>
    <row r="2050" spans="1:22">
      <c r="A2050" s="93" t="s">
        <v>1001</v>
      </c>
      <c r="B2050" s="17" t="str">
        <f>VLOOKUP(A2050,'Planning Periods'!$E$2:$N$540,10,FALSE)</f>
        <v>10/15/2021 - 10/15/2029</v>
      </c>
      <c r="C2050" s="92">
        <v>2015</v>
      </c>
      <c r="D2050" s="92" t="str">
        <f t="shared" si="30"/>
        <v>Signal Hill 2015</v>
      </c>
      <c r="E2050" s="92">
        <v>44</v>
      </c>
      <c r="F2050" s="366">
        <v>44</v>
      </c>
      <c r="G2050" s="92">
        <v>44</v>
      </c>
      <c r="H2050" s="92">
        <v>0</v>
      </c>
      <c r="I2050" s="91"/>
      <c r="J2050" s="92">
        <v>27</v>
      </c>
      <c r="K2050" s="366">
        <v>27</v>
      </c>
      <c r="L2050" s="92">
        <v>27</v>
      </c>
      <c r="M2050" s="92">
        <v>0</v>
      </c>
      <c r="N2050" s="91"/>
      <c r="O2050" s="92">
        <v>28</v>
      </c>
      <c r="P2050" s="92">
        <v>2</v>
      </c>
      <c r="Q2050" s="91"/>
      <c r="R2050" s="92">
        <v>70</v>
      </c>
      <c r="S2050" s="92">
        <v>0</v>
      </c>
      <c r="T2050" s="91">
        <v>0</v>
      </c>
      <c r="U2050" s="92">
        <v>169</v>
      </c>
      <c r="V2050" s="92">
        <v>73</v>
      </c>
    </row>
    <row r="2051" spans="1:22">
      <c r="A2051" s="93" t="s">
        <v>1001</v>
      </c>
      <c r="B2051" s="17" t="str">
        <f>VLOOKUP(A2051,'Planning Periods'!$E$2:$N$540,10,FALSE)</f>
        <v>10/15/2021 - 10/15/2029</v>
      </c>
      <c r="C2051" s="92">
        <v>2016</v>
      </c>
      <c r="D2051" s="92" t="str">
        <f t="shared" si="30"/>
        <v>Signal Hill 2016</v>
      </c>
      <c r="E2051" s="92">
        <v>44</v>
      </c>
      <c r="F2051" s="366">
        <v>0</v>
      </c>
      <c r="G2051" s="92">
        <v>0</v>
      </c>
      <c r="H2051" s="92">
        <v>0</v>
      </c>
      <c r="I2051" s="91"/>
      <c r="J2051" s="92">
        <v>27</v>
      </c>
      <c r="K2051" s="366">
        <v>0</v>
      </c>
      <c r="L2051" s="92">
        <v>0</v>
      </c>
      <c r="M2051" s="92">
        <v>0</v>
      </c>
      <c r="N2051" s="91"/>
      <c r="O2051" s="92">
        <v>28</v>
      </c>
      <c r="P2051" s="92">
        <v>0</v>
      </c>
      <c r="Q2051" s="91"/>
      <c r="R2051" s="92">
        <v>70</v>
      </c>
      <c r="S2051" s="92">
        <v>3</v>
      </c>
      <c r="T2051" s="91">
        <v>0</v>
      </c>
      <c r="U2051" s="92">
        <v>169</v>
      </c>
      <c r="V2051" s="92">
        <v>3</v>
      </c>
    </row>
    <row r="2052" spans="1:22">
      <c r="A2052" s="93" t="s">
        <v>1001</v>
      </c>
      <c r="B2052" s="17" t="str">
        <f>VLOOKUP(A2052,'Planning Periods'!$E$2:$N$540,10,FALSE)</f>
        <v>10/15/2021 - 10/15/2029</v>
      </c>
      <c r="C2052" s="92">
        <v>2017</v>
      </c>
      <c r="D2052" s="92" t="str">
        <f t="shared" si="30"/>
        <v>Signal Hill 2017</v>
      </c>
      <c r="E2052" s="92">
        <v>44</v>
      </c>
      <c r="F2052" s="366">
        <v>0</v>
      </c>
      <c r="G2052" s="92">
        <v>0</v>
      </c>
      <c r="H2052" s="92">
        <v>0</v>
      </c>
      <c r="I2052" s="91"/>
      <c r="J2052" s="92">
        <v>27</v>
      </c>
      <c r="K2052" s="366">
        <v>0</v>
      </c>
      <c r="L2052" s="92">
        <v>0</v>
      </c>
      <c r="M2052" s="92">
        <v>0</v>
      </c>
      <c r="N2052" s="91"/>
      <c r="O2052" s="92">
        <v>28</v>
      </c>
      <c r="P2052" s="92">
        <v>0</v>
      </c>
      <c r="Q2052" s="91"/>
      <c r="R2052" s="92">
        <v>70</v>
      </c>
      <c r="S2052" s="92">
        <v>24</v>
      </c>
      <c r="T2052" s="91">
        <v>0</v>
      </c>
      <c r="U2052" s="92">
        <v>169</v>
      </c>
      <c r="V2052" s="92">
        <v>24</v>
      </c>
    </row>
    <row r="2053" spans="1:22">
      <c r="A2053" s="93" t="s">
        <v>1011</v>
      </c>
      <c r="B2053" s="17"/>
      <c r="C2053" s="92">
        <v>2013</v>
      </c>
      <c r="D2053" s="92" t="str">
        <f t="shared" si="30"/>
        <v>Simi Valley 2013</v>
      </c>
      <c r="E2053" s="92" t="s">
        <v>1308</v>
      </c>
      <c r="F2053" s="366" t="s">
        <v>1308</v>
      </c>
      <c r="G2053" s="92" t="s">
        <v>1308</v>
      </c>
      <c r="H2053" s="92" t="s">
        <v>1308</v>
      </c>
      <c r="I2053" s="91"/>
      <c r="J2053" s="92" t="s">
        <v>1308</v>
      </c>
      <c r="K2053" s="366" t="s">
        <v>1308</v>
      </c>
      <c r="L2053" s="92" t="s">
        <v>1308</v>
      </c>
      <c r="M2053" s="92" t="s">
        <v>1308</v>
      </c>
      <c r="N2053" s="91"/>
      <c r="O2053" s="92" t="s">
        <v>1308</v>
      </c>
      <c r="P2053" s="92" t="s">
        <v>1308</v>
      </c>
      <c r="Q2053" s="91"/>
      <c r="R2053" s="92" t="s">
        <v>1308</v>
      </c>
      <c r="S2053" s="92" t="s">
        <v>1308</v>
      </c>
      <c r="T2053" s="91" t="s">
        <v>1308</v>
      </c>
      <c r="U2053" s="92" t="s">
        <v>1308</v>
      </c>
      <c r="V2053" s="92" t="s">
        <v>1308</v>
      </c>
    </row>
    <row r="2054" spans="1:22">
      <c r="A2054" s="93" t="s">
        <v>1011</v>
      </c>
      <c r="B2054" s="17" t="str">
        <f>VLOOKUP(A2054,'Planning Periods'!$E$2:$N$540,10,FALSE)</f>
        <v>10/15/2021 - 10/15/2029</v>
      </c>
      <c r="C2054" s="92">
        <v>2014</v>
      </c>
      <c r="D2054" s="92" t="str">
        <f t="shared" si="30"/>
        <v>Simi Valley 2014</v>
      </c>
      <c r="E2054" s="92">
        <v>310</v>
      </c>
      <c r="F2054" s="366">
        <v>0</v>
      </c>
      <c r="G2054" s="92">
        <v>0</v>
      </c>
      <c r="H2054" s="92">
        <v>0</v>
      </c>
      <c r="I2054" s="91"/>
      <c r="J2054" s="92">
        <v>208</v>
      </c>
      <c r="K2054" s="366">
        <v>0</v>
      </c>
      <c r="L2054" s="92">
        <v>0</v>
      </c>
      <c r="M2054" s="92">
        <v>0</v>
      </c>
      <c r="N2054" s="91"/>
      <c r="O2054" s="92">
        <v>229</v>
      </c>
      <c r="P2054" s="92">
        <v>0</v>
      </c>
      <c r="Q2054" s="91"/>
      <c r="R2054" s="92">
        <v>509</v>
      </c>
      <c r="S2054" s="92">
        <v>42</v>
      </c>
      <c r="T2054" s="91">
        <v>0</v>
      </c>
      <c r="U2054" s="92">
        <v>1256</v>
      </c>
      <c r="V2054" s="92">
        <v>42</v>
      </c>
    </row>
    <row r="2055" spans="1:22">
      <c r="A2055" s="93" t="s">
        <v>1011</v>
      </c>
      <c r="B2055" s="17" t="str">
        <f>VLOOKUP(A2055,'Planning Periods'!$E$2:$N$540,10,FALSE)</f>
        <v>10/15/2021 - 10/15/2029</v>
      </c>
      <c r="C2055" s="92">
        <v>2015</v>
      </c>
      <c r="D2055" s="92" t="str">
        <f t="shared" si="30"/>
        <v>Simi Valley 2015</v>
      </c>
      <c r="E2055" s="92">
        <v>310</v>
      </c>
      <c r="F2055" s="366">
        <v>0</v>
      </c>
      <c r="G2055" s="92">
        <v>0</v>
      </c>
      <c r="H2055" s="92">
        <v>0</v>
      </c>
      <c r="I2055" s="91"/>
      <c r="J2055" s="92">
        <v>208</v>
      </c>
      <c r="K2055" s="366">
        <v>0</v>
      </c>
      <c r="L2055" s="92">
        <v>0</v>
      </c>
      <c r="M2055" s="92">
        <v>0</v>
      </c>
      <c r="N2055" s="91"/>
      <c r="O2055" s="92">
        <v>229</v>
      </c>
      <c r="P2055" s="92">
        <v>15</v>
      </c>
      <c r="Q2055" s="91"/>
      <c r="R2055" s="92">
        <v>509</v>
      </c>
      <c r="S2055" s="92">
        <v>11</v>
      </c>
      <c r="T2055" s="91">
        <v>0</v>
      </c>
      <c r="U2055" s="92">
        <v>1256</v>
      </c>
      <c r="V2055" s="92">
        <v>26</v>
      </c>
    </row>
    <row r="2056" spans="1:22">
      <c r="A2056" s="93" t="s">
        <v>1011</v>
      </c>
      <c r="B2056" s="17" t="str">
        <f>VLOOKUP(A2056,'Planning Periods'!$E$2:$N$540,10,FALSE)</f>
        <v>10/15/2021 - 10/15/2029</v>
      </c>
      <c r="C2056" s="92">
        <v>2016</v>
      </c>
      <c r="D2056" s="92" t="str">
        <f t="shared" si="30"/>
        <v>Simi Valley 2016</v>
      </c>
      <c r="E2056" s="92">
        <v>310</v>
      </c>
      <c r="F2056" s="366">
        <v>0</v>
      </c>
      <c r="G2056" s="92">
        <v>0</v>
      </c>
      <c r="H2056" s="92">
        <v>0</v>
      </c>
      <c r="I2056" s="91"/>
      <c r="J2056" s="92">
        <v>208</v>
      </c>
      <c r="K2056" s="366">
        <v>1</v>
      </c>
      <c r="L2056" s="92">
        <v>1</v>
      </c>
      <c r="M2056" s="92">
        <v>0</v>
      </c>
      <c r="N2056" s="91"/>
      <c r="O2056" s="92">
        <v>229</v>
      </c>
      <c r="P2056" s="92">
        <v>0</v>
      </c>
      <c r="Q2056" s="91"/>
      <c r="R2056" s="92">
        <v>509</v>
      </c>
      <c r="S2056" s="92">
        <v>152</v>
      </c>
      <c r="T2056" s="91">
        <v>0</v>
      </c>
      <c r="U2056" s="92">
        <v>1256</v>
      </c>
      <c r="V2056" s="92">
        <v>153</v>
      </c>
    </row>
    <row r="2057" spans="1:22">
      <c r="A2057" s="93" t="s">
        <v>1011</v>
      </c>
      <c r="B2057" s="17" t="str">
        <f>VLOOKUP(A2057,'Planning Periods'!$E$2:$N$540,10,FALSE)</f>
        <v>10/15/2021 - 10/15/2029</v>
      </c>
      <c r="C2057" s="92">
        <v>2017</v>
      </c>
      <c r="D2057" s="92" t="str">
        <f t="shared" si="30"/>
        <v>Simi Valley 2017</v>
      </c>
      <c r="E2057" s="92">
        <v>310</v>
      </c>
      <c r="F2057" s="366">
        <v>30</v>
      </c>
      <c r="G2057" s="92">
        <v>30</v>
      </c>
      <c r="H2057" s="92">
        <v>0</v>
      </c>
      <c r="I2057" s="91"/>
      <c r="J2057" s="92">
        <v>208</v>
      </c>
      <c r="K2057" s="366">
        <v>0</v>
      </c>
      <c r="L2057" s="92">
        <v>0</v>
      </c>
      <c r="M2057" s="92">
        <v>0</v>
      </c>
      <c r="N2057" s="91"/>
      <c r="O2057" s="92">
        <v>229</v>
      </c>
      <c r="P2057" s="92">
        <v>12</v>
      </c>
      <c r="Q2057" s="91"/>
      <c r="R2057" s="92">
        <v>509</v>
      </c>
      <c r="S2057" s="92">
        <v>59</v>
      </c>
      <c r="T2057" s="91">
        <v>0</v>
      </c>
      <c r="U2057" s="92">
        <v>1256</v>
      </c>
      <c r="V2057" s="92">
        <v>101</v>
      </c>
    </row>
    <row r="2058" spans="1:22">
      <c r="A2058" t="s">
        <v>1013</v>
      </c>
      <c r="B2058" s="17" t="str">
        <f>VLOOKUP(A2058,'Planning Periods'!$E$2:$N$540,10,FALSE)</f>
        <v>02/15/2023 - 02/15/2031</v>
      </c>
      <c r="C2058" s="92">
        <v>2014</v>
      </c>
      <c r="D2058" s="92" t="str">
        <f t="shared" si="30"/>
        <v>Siskiyou County - Unincorporated 2014</v>
      </c>
      <c r="E2058" s="366" t="s">
        <v>1308</v>
      </c>
      <c r="F2058" s="366" t="s">
        <v>1308</v>
      </c>
      <c r="G2058" s="366" t="s">
        <v>1308</v>
      </c>
      <c r="H2058" s="366" t="s">
        <v>1308</v>
      </c>
      <c r="I2058" s="366">
        <v>0</v>
      </c>
      <c r="J2058" s="366" t="s">
        <v>1308</v>
      </c>
      <c r="K2058" s="366" t="s">
        <v>1308</v>
      </c>
      <c r="L2058" s="366" t="s">
        <v>1308</v>
      </c>
      <c r="M2058" s="366" t="s">
        <v>1308</v>
      </c>
      <c r="N2058" s="366">
        <v>0</v>
      </c>
      <c r="O2058" s="366" t="s">
        <v>1308</v>
      </c>
      <c r="P2058" s="366" t="s">
        <v>1308</v>
      </c>
      <c r="Q2058" s="366"/>
      <c r="R2058" s="366" t="s">
        <v>1308</v>
      </c>
      <c r="S2058" s="366" t="s">
        <v>1308</v>
      </c>
      <c r="T2058" s="366" t="s">
        <v>1308</v>
      </c>
      <c r="U2058" s="366" t="s">
        <v>1308</v>
      </c>
      <c r="V2058" s="366" t="s">
        <v>1308</v>
      </c>
    </row>
    <row r="2059" spans="1:22">
      <c r="A2059" t="s">
        <v>1013</v>
      </c>
      <c r="B2059" s="17" t="str">
        <f>VLOOKUP(A2059,'Planning Periods'!$E$2:$N$540,10,FALSE)</f>
        <v>02/15/2023 - 02/15/2031</v>
      </c>
      <c r="C2059" s="92">
        <v>2015</v>
      </c>
      <c r="D2059" s="92" t="str">
        <f t="shared" si="30"/>
        <v>Siskiyou County - Unincorporated 2015</v>
      </c>
      <c r="E2059" t="s">
        <v>1308</v>
      </c>
      <c r="F2059" t="s">
        <v>1308</v>
      </c>
      <c r="G2059" t="s">
        <v>1308</v>
      </c>
      <c r="H2059" t="s">
        <v>1308</v>
      </c>
      <c r="J2059" t="s">
        <v>1308</v>
      </c>
      <c r="K2059" t="s">
        <v>1308</v>
      </c>
      <c r="L2059" t="s">
        <v>1308</v>
      </c>
      <c r="M2059" t="s">
        <v>1308</v>
      </c>
      <c r="O2059" t="s">
        <v>1308</v>
      </c>
      <c r="P2059" t="s">
        <v>1308</v>
      </c>
      <c r="R2059" t="s">
        <v>1308</v>
      </c>
      <c r="S2059" t="s">
        <v>1308</v>
      </c>
      <c r="T2059" t="s">
        <v>1308</v>
      </c>
      <c r="U2059" t="s">
        <v>1308</v>
      </c>
      <c r="V2059" t="s">
        <v>1308</v>
      </c>
    </row>
    <row r="2060" spans="1:22">
      <c r="A2060" t="s">
        <v>1013</v>
      </c>
      <c r="B2060" s="17" t="str">
        <f>VLOOKUP(A2060,'Planning Periods'!$E$2:$N$540,10,FALSE)</f>
        <v>02/15/2023 - 02/15/2031</v>
      </c>
      <c r="C2060" s="92">
        <v>2016</v>
      </c>
      <c r="D2060" s="92" t="str">
        <f t="shared" si="30"/>
        <v>Siskiyou County - Unincorporated 2016</v>
      </c>
      <c r="E2060" t="s">
        <v>1308</v>
      </c>
      <c r="F2060" t="s">
        <v>1308</v>
      </c>
      <c r="G2060" t="s">
        <v>1308</v>
      </c>
      <c r="H2060" t="s">
        <v>1308</v>
      </c>
      <c r="J2060" t="s">
        <v>1308</v>
      </c>
      <c r="K2060" t="s">
        <v>1308</v>
      </c>
      <c r="L2060" t="s">
        <v>1308</v>
      </c>
      <c r="M2060" t="s">
        <v>1308</v>
      </c>
      <c r="O2060" t="s">
        <v>1308</v>
      </c>
      <c r="P2060" t="s">
        <v>1308</v>
      </c>
      <c r="R2060" t="s">
        <v>1308</v>
      </c>
      <c r="S2060" t="s">
        <v>1308</v>
      </c>
      <c r="T2060" t="s">
        <v>1308</v>
      </c>
      <c r="U2060" t="s">
        <v>1308</v>
      </c>
      <c r="V2060" t="s">
        <v>1308</v>
      </c>
    </row>
    <row r="2061" spans="1:22">
      <c r="A2061" t="s">
        <v>1013</v>
      </c>
      <c r="B2061" s="17" t="str">
        <f>VLOOKUP(A2061,'Planning Periods'!$E$2:$N$540,10,FALSE)</f>
        <v>02/15/2023 - 02/15/2031</v>
      </c>
      <c r="C2061" s="92">
        <v>2017</v>
      </c>
      <c r="D2061" s="92" t="str">
        <f t="shared" si="30"/>
        <v>Siskiyou County - Unincorporated 2017</v>
      </c>
      <c r="E2061" t="s">
        <v>1308</v>
      </c>
      <c r="F2061" t="s">
        <v>1308</v>
      </c>
      <c r="G2061" t="s">
        <v>1308</v>
      </c>
      <c r="H2061" t="s">
        <v>1308</v>
      </c>
      <c r="J2061" t="s">
        <v>1308</v>
      </c>
      <c r="K2061" t="s">
        <v>1308</v>
      </c>
      <c r="L2061" t="s">
        <v>1308</v>
      </c>
      <c r="M2061" t="s">
        <v>1308</v>
      </c>
      <c r="O2061" t="s">
        <v>1308</v>
      </c>
      <c r="P2061" t="s">
        <v>1308</v>
      </c>
      <c r="R2061" t="s">
        <v>1308</v>
      </c>
      <c r="S2061" t="s">
        <v>1308</v>
      </c>
      <c r="T2061" t="s">
        <v>1308</v>
      </c>
      <c r="U2061" t="s">
        <v>1308</v>
      </c>
      <c r="V2061" t="s">
        <v>1308</v>
      </c>
    </row>
    <row r="2062" spans="1:22">
      <c r="A2062" s="93" t="s">
        <v>1015</v>
      </c>
      <c r="B2062" s="17" t="str">
        <f>VLOOKUP(A2062,'Planning Periods'!$E$2:$N$540,10,FALSE)</f>
        <v>04/30/2021 - 04/30/2029</v>
      </c>
      <c r="C2062" s="92">
        <v>2013</v>
      </c>
      <c r="D2062" s="92" t="str">
        <f t="shared" si="30"/>
        <v>Solana Beach 2013</v>
      </c>
      <c r="E2062" s="92">
        <v>85</v>
      </c>
      <c r="F2062" s="366">
        <v>0</v>
      </c>
      <c r="G2062" s="92">
        <v>0</v>
      </c>
      <c r="H2062" s="92">
        <v>0</v>
      </c>
      <c r="I2062" s="91"/>
      <c r="J2062" s="92">
        <v>65</v>
      </c>
      <c r="K2062" s="366">
        <v>1</v>
      </c>
      <c r="L2062" s="92">
        <v>0</v>
      </c>
      <c r="M2062" s="92">
        <v>1</v>
      </c>
      <c r="N2062" s="91"/>
      <c r="O2062" s="92">
        <v>59</v>
      </c>
      <c r="P2062" s="92">
        <v>0</v>
      </c>
      <c r="Q2062" s="91"/>
      <c r="R2062" s="92">
        <v>131</v>
      </c>
      <c r="S2062" s="92">
        <v>11</v>
      </c>
      <c r="T2062" s="91">
        <v>1</v>
      </c>
      <c r="U2062" s="92">
        <v>340</v>
      </c>
      <c r="V2062" s="92">
        <v>12</v>
      </c>
    </row>
    <row r="2063" spans="1:22">
      <c r="A2063" s="93" t="s">
        <v>1015</v>
      </c>
      <c r="B2063" s="17" t="str">
        <f>VLOOKUP(A2063,'Planning Periods'!$E$2:$N$540,10,FALSE)</f>
        <v>04/30/2021 - 04/30/2029</v>
      </c>
      <c r="C2063" s="92">
        <v>2014</v>
      </c>
      <c r="D2063" s="92" t="str">
        <f t="shared" si="30"/>
        <v>Solana Beach 2014</v>
      </c>
      <c r="E2063" s="92">
        <v>85</v>
      </c>
      <c r="F2063" s="366">
        <v>0</v>
      </c>
      <c r="G2063" s="92">
        <v>0</v>
      </c>
      <c r="H2063" s="92">
        <v>0</v>
      </c>
      <c r="I2063" s="91"/>
      <c r="J2063" s="92">
        <v>65</v>
      </c>
      <c r="K2063" s="366">
        <v>0</v>
      </c>
      <c r="L2063" s="92">
        <v>0</v>
      </c>
      <c r="M2063" s="92">
        <v>0</v>
      </c>
      <c r="N2063" s="91"/>
      <c r="O2063" s="92">
        <v>59</v>
      </c>
      <c r="P2063" s="92">
        <v>0</v>
      </c>
      <c r="Q2063" s="91"/>
      <c r="R2063" s="92">
        <v>131</v>
      </c>
      <c r="S2063" s="92">
        <v>5</v>
      </c>
      <c r="T2063" s="91">
        <v>0</v>
      </c>
      <c r="U2063" s="92">
        <v>340</v>
      </c>
      <c r="V2063" s="92">
        <v>5</v>
      </c>
    </row>
    <row r="2064" spans="1:22">
      <c r="A2064" s="93" t="s">
        <v>1015</v>
      </c>
      <c r="B2064" s="17" t="str">
        <f>VLOOKUP(A2064,'Planning Periods'!$E$2:$N$540,10,FALSE)</f>
        <v>04/30/2021 - 04/30/2029</v>
      </c>
      <c r="C2064" s="92">
        <v>2015</v>
      </c>
      <c r="D2064" s="92" t="str">
        <f t="shared" si="30"/>
        <v>Solana Beach 2015</v>
      </c>
      <c r="E2064" s="92">
        <v>85</v>
      </c>
      <c r="F2064" s="366">
        <v>0</v>
      </c>
      <c r="G2064" s="92">
        <v>0</v>
      </c>
      <c r="H2064" s="92">
        <v>0</v>
      </c>
      <c r="I2064" s="91"/>
      <c r="J2064" s="92">
        <v>65</v>
      </c>
      <c r="K2064" s="366">
        <v>1</v>
      </c>
      <c r="L2064" s="92">
        <v>1</v>
      </c>
      <c r="M2064" s="92">
        <v>0</v>
      </c>
      <c r="N2064" s="91"/>
      <c r="O2064" s="92">
        <v>59</v>
      </c>
      <c r="P2064" s="92">
        <v>0</v>
      </c>
      <c r="Q2064" s="91"/>
      <c r="R2064" s="92">
        <v>131</v>
      </c>
      <c r="S2064" s="92">
        <v>3</v>
      </c>
      <c r="T2064" s="91">
        <v>0</v>
      </c>
      <c r="U2064" s="92">
        <v>340</v>
      </c>
      <c r="V2064" s="92">
        <v>4</v>
      </c>
    </row>
    <row r="2065" spans="1:22">
      <c r="A2065" s="93" t="s">
        <v>1015</v>
      </c>
      <c r="B2065" s="17" t="str">
        <f>VLOOKUP(A2065,'Planning Periods'!$E$2:$N$540,10,FALSE)</f>
        <v>04/30/2021 - 04/30/2029</v>
      </c>
      <c r="C2065" s="92">
        <v>2016</v>
      </c>
      <c r="D2065" s="92" t="str">
        <f t="shared" si="30"/>
        <v>Solana Beach 2016</v>
      </c>
      <c r="E2065" s="92">
        <v>85</v>
      </c>
      <c r="F2065" s="366">
        <v>0</v>
      </c>
      <c r="G2065" s="92">
        <v>0</v>
      </c>
      <c r="H2065" s="92">
        <v>0</v>
      </c>
      <c r="I2065" s="91"/>
      <c r="J2065" s="92">
        <v>65</v>
      </c>
      <c r="K2065" s="366">
        <v>1</v>
      </c>
      <c r="L2065" s="92">
        <v>1</v>
      </c>
      <c r="M2065" s="92">
        <v>0</v>
      </c>
      <c r="N2065" s="91"/>
      <c r="O2065" s="92">
        <v>59</v>
      </c>
      <c r="P2065" s="92">
        <v>0</v>
      </c>
      <c r="Q2065" s="91"/>
      <c r="R2065" s="92">
        <v>131</v>
      </c>
      <c r="S2065" s="92">
        <v>5</v>
      </c>
      <c r="T2065" s="91">
        <v>0</v>
      </c>
      <c r="U2065" s="92">
        <v>340</v>
      </c>
      <c r="V2065" s="92">
        <v>6</v>
      </c>
    </row>
    <row r="2066" spans="1:22">
      <c r="A2066" s="93" t="s">
        <v>1015</v>
      </c>
      <c r="B2066" s="17" t="str">
        <f>VLOOKUP(A2066,'Planning Periods'!$E$2:$N$540,10,FALSE)</f>
        <v>04/30/2021 - 04/30/2029</v>
      </c>
      <c r="C2066" s="92">
        <v>2017</v>
      </c>
      <c r="D2066" s="92" t="str">
        <f t="shared" si="30"/>
        <v>Solana Beach 2017</v>
      </c>
      <c r="E2066" s="92">
        <v>85</v>
      </c>
      <c r="F2066" s="366">
        <v>0</v>
      </c>
      <c r="G2066" s="92">
        <v>0</v>
      </c>
      <c r="H2066" s="92">
        <v>0</v>
      </c>
      <c r="I2066" s="91"/>
      <c r="J2066" s="92">
        <v>65</v>
      </c>
      <c r="K2066" s="366">
        <v>2</v>
      </c>
      <c r="L2066" s="92">
        <v>2</v>
      </c>
      <c r="M2066" s="92">
        <v>0</v>
      </c>
      <c r="N2066" s="91"/>
      <c r="O2066" s="92">
        <v>59</v>
      </c>
      <c r="P2066" s="92">
        <v>3</v>
      </c>
      <c r="Q2066" s="91"/>
      <c r="R2066" s="92">
        <v>131</v>
      </c>
      <c r="S2066" s="92">
        <v>12</v>
      </c>
      <c r="T2066" s="91">
        <v>0</v>
      </c>
      <c r="U2066" s="92">
        <v>340</v>
      </c>
      <c r="V2066" s="92">
        <v>17</v>
      </c>
    </row>
    <row r="2067" spans="1:22">
      <c r="A2067" s="93" t="s">
        <v>1010</v>
      </c>
      <c r="B2067" s="17" t="str">
        <f>VLOOKUP(A2067,'Planning Periods'!$E$2:$N$540,10,FALSE)</f>
        <v>01/31/2023 - 01/31/2031</v>
      </c>
      <c r="C2067" s="92">
        <v>2014</v>
      </c>
      <c r="D2067" s="92" t="str">
        <f t="shared" si="30"/>
        <v>Solano County - Unincorporated 2014</v>
      </c>
      <c r="E2067" s="92">
        <v>26</v>
      </c>
      <c r="F2067" s="366">
        <v>1</v>
      </c>
      <c r="G2067" s="92">
        <v>1</v>
      </c>
      <c r="H2067" s="92">
        <v>0</v>
      </c>
      <c r="I2067" s="91"/>
      <c r="J2067" s="92">
        <v>15</v>
      </c>
      <c r="K2067" s="366">
        <v>13</v>
      </c>
      <c r="L2067" s="92">
        <v>13</v>
      </c>
      <c r="M2067" s="92">
        <v>0</v>
      </c>
      <c r="N2067" s="91"/>
      <c r="O2067" s="92">
        <v>19</v>
      </c>
      <c r="P2067" s="92">
        <v>2</v>
      </c>
      <c r="Q2067" s="91"/>
      <c r="R2067" s="92">
        <v>43</v>
      </c>
      <c r="S2067" s="92">
        <v>7</v>
      </c>
      <c r="T2067" s="91">
        <v>0</v>
      </c>
      <c r="U2067" s="92">
        <v>103</v>
      </c>
      <c r="V2067" s="92">
        <v>23</v>
      </c>
    </row>
    <row r="2068" spans="1:22">
      <c r="A2068" s="93" t="s">
        <v>1010</v>
      </c>
      <c r="B2068" s="17" t="str">
        <f>VLOOKUP(A2068,'Planning Periods'!$E$2:$N$540,10,FALSE)</f>
        <v>01/31/2023 - 01/31/2031</v>
      </c>
      <c r="C2068" s="92">
        <v>2015</v>
      </c>
      <c r="D2068" s="92" t="str">
        <f t="shared" si="30"/>
        <v>Solano County - Unincorporated 2015</v>
      </c>
      <c r="E2068" s="92">
        <v>26</v>
      </c>
      <c r="F2068" s="366">
        <v>0</v>
      </c>
      <c r="G2068" s="92">
        <v>0</v>
      </c>
      <c r="H2068" s="92">
        <v>0</v>
      </c>
      <c r="I2068" s="91"/>
      <c r="J2068" s="92">
        <v>15</v>
      </c>
      <c r="K2068" s="366">
        <v>11</v>
      </c>
      <c r="L2068" s="92">
        <v>0</v>
      </c>
      <c r="M2068" s="92">
        <v>11</v>
      </c>
      <c r="N2068" s="91"/>
      <c r="O2068" s="92">
        <v>19</v>
      </c>
      <c r="P2068" s="92">
        <v>7</v>
      </c>
      <c r="Q2068" s="91"/>
      <c r="R2068" s="92">
        <v>43</v>
      </c>
      <c r="S2068" s="92">
        <v>14</v>
      </c>
      <c r="T2068" s="91">
        <v>11</v>
      </c>
      <c r="U2068" s="92">
        <v>103</v>
      </c>
      <c r="V2068" s="92">
        <v>32</v>
      </c>
    </row>
    <row r="2069" spans="1:22">
      <c r="A2069" s="93" t="s">
        <v>1010</v>
      </c>
      <c r="B2069" s="17" t="str">
        <f>VLOOKUP(A2069,'Planning Periods'!$E$2:$N$540,10,FALSE)</f>
        <v>01/31/2023 - 01/31/2031</v>
      </c>
      <c r="C2069" s="92">
        <v>2016</v>
      </c>
      <c r="D2069" s="92" t="str">
        <f t="shared" si="30"/>
        <v>Solano County - Unincorporated 2016</v>
      </c>
      <c r="E2069" s="92">
        <v>26</v>
      </c>
      <c r="F2069" s="366">
        <v>3</v>
      </c>
      <c r="G2069" s="92">
        <v>0</v>
      </c>
      <c r="H2069" s="92">
        <v>3</v>
      </c>
      <c r="I2069" s="91"/>
      <c r="J2069" s="92">
        <v>15</v>
      </c>
      <c r="K2069" s="366">
        <v>8</v>
      </c>
      <c r="L2069" s="92">
        <v>0</v>
      </c>
      <c r="M2069" s="92">
        <v>8</v>
      </c>
      <c r="N2069" s="91"/>
      <c r="O2069" s="92">
        <v>19</v>
      </c>
      <c r="P2069" s="92">
        <v>5</v>
      </c>
      <c r="Q2069" s="91"/>
      <c r="R2069" s="92">
        <v>43</v>
      </c>
      <c r="S2069" s="92">
        <v>16</v>
      </c>
      <c r="T2069" s="91">
        <v>8</v>
      </c>
      <c r="U2069" s="92">
        <v>103</v>
      </c>
      <c r="V2069" s="92">
        <v>32</v>
      </c>
    </row>
    <row r="2070" spans="1:22">
      <c r="A2070" s="93" t="s">
        <v>1010</v>
      </c>
      <c r="B2070" s="17" t="str">
        <f>VLOOKUP(A2070,'Planning Periods'!$E$2:$N$540,10,FALSE)</f>
        <v>01/31/2023 - 01/31/2031</v>
      </c>
      <c r="C2070" s="92">
        <v>2017</v>
      </c>
      <c r="D2070" s="92" t="str">
        <f t="shared" si="30"/>
        <v>Solano County - Unincorporated 2017</v>
      </c>
      <c r="E2070" s="92">
        <v>26</v>
      </c>
      <c r="F2070" s="366">
        <v>0</v>
      </c>
      <c r="G2070" s="92">
        <v>0</v>
      </c>
      <c r="H2070" s="92">
        <v>0</v>
      </c>
      <c r="I2070" s="91"/>
      <c r="J2070" s="92">
        <v>15</v>
      </c>
      <c r="K2070" s="366">
        <v>6</v>
      </c>
      <c r="L2070" s="92">
        <v>0</v>
      </c>
      <c r="M2070" s="92">
        <v>6</v>
      </c>
      <c r="N2070" s="91"/>
      <c r="O2070" s="92">
        <v>19</v>
      </c>
      <c r="P2070" s="92">
        <v>5</v>
      </c>
      <c r="Q2070" s="91"/>
      <c r="R2070" s="92">
        <v>43</v>
      </c>
      <c r="S2070" s="92">
        <v>9</v>
      </c>
      <c r="T2070" s="91">
        <v>6</v>
      </c>
      <c r="U2070" s="92">
        <v>103</v>
      </c>
      <c r="V2070" s="92">
        <v>20</v>
      </c>
    </row>
    <row r="2071" spans="1:22">
      <c r="A2071" t="s">
        <v>1284</v>
      </c>
      <c r="B2071" s="17" t="str">
        <f>VLOOKUP(A2071,'Planning Periods'!$E$2:$N$540,10,FALSE)</f>
        <v>12/31/2015 - 12/31/2023</v>
      </c>
      <c r="C2071" s="92">
        <v>2014</v>
      </c>
      <c r="D2071" s="92" t="str">
        <f t="shared" si="30"/>
        <v>Soledad 2014</v>
      </c>
      <c r="E2071" s="366" t="s">
        <v>1308</v>
      </c>
      <c r="F2071" s="366" t="s">
        <v>1308</v>
      </c>
      <c r="G2071" s="366" t="s">
        <v>1308</v>
      </c>
      <c r="H2071" s="366" t="s">
        <v>1308</v>
      </c>
      <c r="I2071" s="366">
        <v>0</v>
      </c>
      <c r="J2071" s="366" t="s">
        <v>1308</v>
      </c>
      <c r="K2071" s="366" t="s">
        <v>1308</v>
      </c>
      <c r="L2071" s="366" t="s">
        <v>1308</v>
      </c>
      <c r="M2071" s="366" t="s">
        <v>1308</v>
      </c>
      <c r="N2071" s="366">
        <v>0</v>
      </c>
      <c r="O2071" s="366" t="s">
        <v>1308</v>
      </c>
      <c r="P2071" s="366" t="s">
        <v>1308</v>
      </c>
      <c r="Q2071" s="366"/>
      <c r="R2071" s="366" t="s">
        <v>1308</v>
      </c>
      <c r="S2071" s="366" t="s">
        <v>1308</v>
      </c>
      <c r="T2071" s="366" t="s">
        <v>1308</v>
      </c>
      <c r="U2071" s="366" t="s">
        <v>1308</v>
      </c>
      <c r="V2071" s="366" t="s">
        <v>1308</v>
      </c>
    </row>
    <row r="2072" spans="1:22">
      <c r="A2072" t="s">
        <v>1284</v>
      </c>
      <c r="B2072" s="17" t="str">
        <f>VLOOKUP(A2072,'Planning Periods'!$E$2:$N$540,10,FALSE)</f>
        <v>12/31/2015 - 12/31/2023</v>
      </c>
      <c r="C2072" s="92">
        <v>2015</v>
      </c>
      <c r="D2072" s="92" t="str">
        <f t="shared" si="30"/>
        <v>Soledad 2015</v>
      </c>
      <c r="E2072">
        <v>46</v>
      </c>
      <c r="F2072">
        <v>0</v>
      </c>
      <c r="G2072">
        <v>0</v>
      </c>
      <c r="H2072">
        <v>0</v>
      </c>
      <c r="J2072">
        <v>30</v>
      </c>
      <c r="K2072">
        <v>0</v>
      </c>
      <c r="L2072">
        <v>0</v>
      </c>
      <c r="M2072">
        <v>0</v>
      </c>
      <c r="O2072">
        <v>35</v>
      </c>
      <c r="P2072">
        <v>0</v>
      </c>
      <c r="R2072">
        <v>80</v>
      </c>
      <c r="S2072">
        <v>3</v>
      </c>
      <c r="T2072">
        <v>0</v>
      </c>
      <c r="U2072">
        <v>191</v>
      </c>
      <c r="V2072">
        <v>3</v>
      </c>
    </row>
    <row r="2073" spans="1:22">
      <c r="A2073" t="s">
        <v>1284</v>
      </c>
      <c r="B2073" s="17" t="str">
        <f>VLOOKUP(A2073,'Planning Periods'!$E$2:$N$540,10,FALSE)</f>
        <v>12/31/2015 - 12/31/2023</v>
      </c>
      <c r="C2073" s="92">
        <v>2016</v>
      </c>
      <c r="D2073" s="92" t="str">
        <f t="shared" si="30"/>
        <v>Soledad 2016</v>
      </c>
      <c r="E2073">
        <v>46</v>
      </c>
      <c r="F2073">
        <v>0</v>
      </c>
      <c r="G2073">
        <v>0</v>
      </c>
      <c r="H2073">
        <v>0</v>
      </c>
      <c r="J2073">
        <v>30</v>
      </c>
      <c r="K2073">
        <v>0</v>
      </c>
      <c r="L2073">
        <v>0</v>
      </c>
      <c r="M2073">
        <v>0</v>
      </c>
      <c r="O2073">
        <v>35</v>
      </c>
      <c r="P2073">
        <v>0</v>
      </c>
      <c r="R2073">
        <v>80</v>
      </c>
      <c r="S2073">
        <v>83</v>
      </c>
      <c r="T2073">
        <v>0</v>
      </c>
      <c r="U2073">
        <v>191</v>
      </c>
      <c r="V2073">
        <v>83</v>
      </c>
    </row>
    <row r="2074" spans="1:22">
      <c r="A2074" t="s">
        <v>1284</v>
      </c>
      <c r="B2074" s="17" t="str">
        <f>VLOOKUP(A2074,'Planning Periods'!$E$2:$N$540,10,FALSE)</f>
        <v>12/31/2015 - 12/31/2023</v>
      </c>
      <c r="C2074" s="92">
        <v>2017</v>
      </c>
      <c r="D2074" s="92" t="str">
        <f t="shared" si="30"/>
        <v>Soledad 2017</v>
      </c>
      <c r="E2074">
        <v>46</v>
      </c>
      <c r="F2074">
        <v>0</v>
      </c>
      <c r="G2074">
        <v>0</v>
      </c>
      <c r="H2074">
        <v>0</v>
      </c>
      <c r="J2074">
        <v>30</v>
      </c>
      <c r="K2074">
        <v>0</v>
      </c>
      <c r="L2074">
        <v>0</v>
      </c>
      <c r="M2074">
        <v>0</v>
      </c>
      <c r="O2074">
        <v>35</v>
      </c>
      <c r="P2074">
        <v>0</v>
      </c>
      <c r="R2074">
        <v>80</v>
      </c>
      <c r="S2074">
        <v>79</v>
      </c>
      <c r="T2074">
        <v>0</v>
      </c>
      <c r="U2074">
        <v>191</v>
      </c>
      <c r="V2074">
        <v>79</v>
      </c>
    </row>
    <row r="2075" spans="1:22">
      <c r="A2075" s="93" t="s">
        <v>1285</v>
      </c>
      <c r="B2075" s="17" t="str">
        <f>VLOOKUP(A2075,'Planning Periods'!$E$2:$N$540,10,FALSE)</f>
        <v>02/15/2023 - 02/15/2031</v>
      </c>
      <c r="C2075" s="92">
        <v>2014</v>
      </c>
      <c r="D2075" s="92" t="str">
        <f t="shared" si="30"/>
        <v>Solvang 2014</v>
      </c>
      <c r="E2075" t="s">
        <v>1308</v>
      </c>
      <c r="F2075" t="s">
        <v>1308</v>
      </c>
      <c r="G2075" t="s">
        <v>1308</v>
      </c>
      <c r="H2075" t="s">
        <v>1308</v>
      </c>
      <c r="J2075" t="s">
        <v>1308</v>
      </c>
      <c r="K2075" t="s">
        <v>1308</v>
      </c>
      <c r="L2075" t="s">
        <v>1308</v>
      </c>
      <c r="M2075" t="s">
        <v>1308</v>
      </c>
      <c r="O2075" t="s">
        <v>1308</v>
      </c>
      <c r="P2075" t="s">
        <v>1308</v>
      </c>
      <c r="R2075" t="s">
        <v>1308</v>
      </c>
      <c r="S2075" t="s">
        <v>1308</v>
      </c>
      <c r="T2075" t="s">
        <v>1308</v>
      </c>
      <c r="U2075" t="s">
        <v>1308</v>
      </c>
      <c r="V2075" t="s">
        <v>1308</v>
      </c>
    </row>
    <row r="2076" spans="1:22">
      <c r="A2076" s="93" t="s">
        <v>1285</v>
      </c>
      <c r="B2076" s="17" t="str">
        <f>VLOOKUP(A2076,'Planning Periods'!$E$2:$N$540,10,FALSE)</f>
        <v>02/15/2023 - 02/15/2031</v>
      </c>
      <c r="C2076" s="92">
        <v>2015</v>
      </c>
      <c r="D2076" s="92" t="str">
        <f t="shared" si="30"/>
        <v>Solvang 2015</v>
      </c>
      <c r="E2076" s="92">
        <v>42</v>
      </c>
      <c r="F2076" s="366">
        <v>0</v>
      </c>
      <c r="G2076" s="92">
        <v>0</v>
      </c>
      <c r="H2076" s="92">
        <v>0</v>
      </c>
      <c r="I2076" s="91"/>
      <c r="J2076" s="92">
        <v>28</v>
      </c>
      <c r="K2076" s="366">
        <v>0</v>
      </c>
      <c r="L2076" s="92">
        <v>0</v>
      </c>
      <c r="M2076" s="92">
        <v>0</v>
      </c>
      <c r="N2076" s="91"/>
      <c r="O2076" s="92">
        <v>30</v>
      </c>
      <c r="P2076" s="92">
        <v>0</v>
      </c>
      <c r="Q2076" s="91"/>
      <c r="R2076" s="92">
        <v>75</v>
      </c>
      <c r="S2076" s="92">
        <v>35</v>
      </c>
      <c r="T2076" s="91">
        <v>0</v>
      </c>
      <c r="U2076" s="92">
        <v>175</v>
      </c>
      <c r="V2076" s="92">
        <v>35</v>
      </c>
    </row>
    <row r="2077" spans="1:22">
      <c r="A2077" s="93" t="s">
        <v>1285</v>
      </c>
      <c r="B2077" s="17" t="str">
        <f>VLOOKUP(A2077,'Planning Periods'!$E$2:$N$540,10,FALSE)</f>
        <v>02/15/2023 - 02/15/2031</v>
      </c>
      <c r="C2077" s="92">
        <v>2016</v>
      </c>
      <c r="D2077" s="92" t="str">
        <f t="shared" si="30"/>
        <v>Solvang 2016</v>
      </c>
      <c r="E2077" s="92">
        <v>42</v>
      </c>
      <c r="F2077" s="366">
        <v>35</v>
      </c>
      <c r="G2077" s="92">
        <v>35</v>
      </c>
      <c r="H2077" s="92">
        <v>0</v>
      </c>
      <c r="I2077" s="91"/>
      <c r="J2077" s="92">
        <v>28</v>
      </c>
      <c r="K2077" s="366">
        <v>10</v>
      </c>
      <c r="L2077" s="92">
        <v>10</v>
      </c>
      <c r="M2077" s="92">
        <v>0</v>
      </c>
      <c r="N2077" s="91"/>
      <c r="O2077" s="92">
        <v>30</v>
      </c>
      <c r="P2077" s="92">
        <v>0</v>
      </c>
      <c r="Q2077" s="91"/>
      <c r="R2077" s="92">
        <v>75</v>
      </c>
      <c r="S2077" s="92">
        <v>23</v>
      </c>
      <c r="T2077" s="91">
        <v>0</v>
      </c>
      <c r="U2077" s="92">
        <v>175</v>
      </c>
      <c r="V2077" s="92">
        <v>68</v>
      </c>
    </row>
    <row r="2078" spans="1:22">
      <c r="A2078" s="93" t="s">
        <v>1285</v>
      </c>
      <c r="B2078" s="17" t="str">
        <f>VLOOKUP(A2078,'Planning Periods'!$E$2:$N$540,10,FALSE)</f>
        <v>02/15/2023 - 02/15/2031</v>
      </c>
      <c r="C2078" s="92">
        <v>2017</v>
      </c>
      <c r="D2078" s="92" t="str">
        <f t="shared" si="30"/>
        <v>Solvang 2017</v>
      </c>
      <c r="E2078" s="92">
        <v>42</v>
      </c>
      <c r="F2078" s="366">
        <v>0</v>
      </c>
      <c r="G2078" s="92">
        <v>0</v>
      </c>
      <c r="H2078" s="92">
        <v>0</v>
      </c>
      <c r="I2078" s="91"/>
      <c r="J2078" s="92">
        <v>28</v>
      </c>
      <c r="K2078" s="366">
        <v>0</v>
      </c>
      <c r="L2078" s="92">
        <v>0</v>
      </c>
      <c r="M2078" s="92">
        <v>0</v>
      </c>
      <c r="N2078" s="91"/>
      <c r="O2078" s="92">
        <v>30</v>
      </c>
      <c r="P2078" s="92">
        <v>1</v>
      </c>
      <c r="Q2078" s="91"/>
      <c r="R2078" s="92">
        <v>75</v>
      </c>
      <c r="S2078" s="92">
        <v>23</v>
      </c>
      <c r="T2078" s="91">
        <v>0</v>
      </c>
      <c r="U2078" s="92">
        <v>175</v>
      </c>
      <c r="V2078" s="92">
        <v>24</v>
      </c>
    </row>
    <row r="2079" spans="1:22">
      <c r="A2079" s="93" t="s">
        <v>1004</v>
      </c>
      <c r="B2079" s="17" t="str">
        <f>VLOOKUP(A2079,'Planning Periods'!$E$2:$N$540,10,FALSE)</f>
        <v>01/31/2023 - 01/31/2031</v>
      </c>
      <c r="C2079" s="92">
        <v>2014</v>
      </c>
      <c r="D2079" s="92" t="str">
        <f t="shared" si="30"/>
        <v>Sonoma 2014</v>
      </c>
      <c r="E2079" s="92" t="s">
        <v>1308</v>
      </c>
      <c r="F2079" s="366" t="s">
        <v>1308</v>
      </c>
      <c r="G2079" s="92" t="s">
        <v>1308</v>
      </c>
      <c r="H2079" s="92" t="s">
        <v>1308</v>
      </c>
      <c r="I2079" s="91"/>
      <c r="J2079" s="92" t="s">
        <v>1308</v>
      </c>
      <c r="K2079" s="366" t="s">
        <v>1308</v>
      </c>
      <c r="L2079" s="92" t="s">
        <v>1308</v>
      </c>
      <c r="M2079" s="92" t="s">
        <v>1308</v>
      </c>
      <c r="N2079" s="91"/>
      <c r="O2079" s="92" t="s">
        <v>1308</v>
      </c>
      <c r="P2079" s="92" t="s">
        <v>1308</v>
      </c>
      <c r="Q2079" s="91"/>
      <c r="R2079" s="92" t="s">
        <v>1308</v>
      </c>
      <c r="S2079" s="92" t="s">
        <v>1308</v>
      </c>
      <c r="T2079" s="91" t="s">
        <v>1308</v>
      </c>
      <c r="U2079" s="92" t="s">
        <v>1308</v>
      </c>
      <c r="V2079" s="92" t="s">
        <v>1308</v>
      </c>
    </row>
    <row r="2080" spans="1:22">
      <c r="A2080" s="93" t="s">
        <v>1004</v>
      </c>
      <c r="B2080" s="17" t="str">
        <f>VLOOKUP(A2080,'Planning Periods'!$E$2:$N$540,10,FALSE)</f>
        <v>01/31/2023 - 01/31/2031</v>
      </c>
      <c r="C2080" s="92">
        <v>2015</v>
      </c>
      <c r="D2080" s="92" t="str">
        <f t="shared" si="30"/>
        <v>Sonoma 2015</v>
      </c>
      <c r="E2080" s="92" t="s">
        <v>1308</v>
      </c>
      <c r="F2080" s="366" t="s">
        <v>1308</v>
      </c>
      <c r="G2080" s="92" t="s">
        <v>1308</v>
      </c>
      <c r="H2080" s="92" t="s">
        <v>1308</v>
      </c>
      <c r="I2080" s="91"/>
      <c r="J2080" s="92" t="s">
        <v>1308</v>
      </c>
      <c r="K2080" s="366" t="s">
        <v>1308</v>
      </c>
      <c r="L2080" s="92" t="s">
        <v>1308</v>
      </c>
      <c r="M2080" s="92" t="s">
        <v>1308</v>
      </c>
      <c r="N2080" s="91"/>
      <c r="O2080" s="92" t="s">
        <v>1308</v>
      </c>
      <c r="P2080" s="92" t="s">
        <v>1308</v>
      </c>
      <c r="Q2080" s="91"/>
      <c r="R2080" s="92" t="s">
        <v>1308</v>
      </c>
      <c r="S2080" s="92" t="s">
        <v>1308</v>
      </c>
      <c r="T2080" s="91" t="s">
        <v>1308</v>
      </c>
      <c r="U2080" s="92" t="s">
        <v>1308</v>
      </c>
      <c r="V2080" s="92" t="s">
        <v>1308</v>
      </c>
    </row>
    <row r="2081" spans="1:22">
      <c r="A2081" s="93" t="s">
        <v>1004</v>
      </c>
      <c r="B2081" s="17" t="str">
        <f>VLOOKUP(A2081,'Planning Periods'!$E$2:$N$540,10,FALSE)</f>
        <v>01/31/2023 - 01/31/2031</v>
      </c>
      <c r="C2081" s="92">
        <v>2016</v>
      </c>
      <c r="D2081" s="92" t="str">
        <f t="shared" si="30"/>
        <v>Sonoma 2016</v>
      </c>
      <c r="E2081" s="92">
        <v>24</v>
      </c>
      <c r="F2081" s="366">
        <v>0</v>
      </c>
      <c r="G2081" s="92">
        <v>0</v>
      </c>
      <c r="H2081" s="92">
        <v>0</v>
      </c>
      <c r="I2081" s="91"/>
      <c r="J2081" s="92">
        <v>23</v>
      </c>
      <c r="K2081" s="366">
        <v>0</v>
      </c>
      <c r="L2081" s="92">
        <v>0</v>
      </c>
      <c r="M2081" s="92">
        <v>0</v>
      </c>
      <c r="N2081" s="91"/>
      <c r="O2081" s="92">
        <v>27</v>
      </c>
      <c r="P2081" s="92">
        <v>0</v>
      </c>
      <c r="Q2081" s="91"/>
      <c r="R2081" s="92">
        <v>63</v>
      </c>
      <c r="S2081" s="92">
        <v>12</v>
      </c>
      <c r="T2081" s="91">
        <v>0</v>
      </c>
      <c r="U2081" s="92">
        <v>137</v>
      </c>
      <c r="V2081" s="92">
        <v>12</v>
      </c>
    </row>
    <row r="2082" spans="1:22">
      <c r="A2082" s="93" t="s">
        <v>1004</v>
      </c>
      <c r="B2082" s="17" t="str">
        <f>VLOOKUP(A2082,'Planning Periods'!$E$2:$N$540,10,FALSE)</f>
        <v>01/31/2023 - 01/31/2031</v>
      </c>
      <c r="C2082" s="92">
        <v>2017</v>
      </c>
      <c r="D2082" s="92" t="str">
        <f t="shared" si="30"/>
        <v>Sonoma 2017</v>
      </c>
      <c r="E2082" s="92">
        <v>24</v>
      </c>
      <c r="F2082" s="366">
        <v>0</v>
      </c>
      <c r="G2082" s="92">
        <v>0</v>
      </c>
      <c r="H2082" s="92">
        <v>0</v>
      </c>
      <c r="I2082" s="91"/>
      <c r="J2082" s="92">
        <v>23</v>
      </c>
      <c r="K2082" s="366">
        <v>0</v>
      </c>
      <c r="L2082" s="92">
        <v>0</v>
      </c>
      <c r="M2082" s="92">
        <v>0</v>
      </c>
      <c r="N2082" s="91"/>
      <c r="O2082" s="92">
        <v>27</v>
      </c>
      <c r="P2082" s="92">
        <v>1</v>
      </c>
      <c r="Q2082" s="91"/>
      <c r="R2082" s="92">
        <v>63</v>
      </c>
      <c r="S2082" s="92">
        <v>9</v>
      </c>
      <c r="T2082" s="91">
        <v>0</v>
      </c>
      <c r="U2082" s="92">
        <v>137</v>
      </c>
      <c r="V2082" s="92">
        <v>10</v>
      </c>
    </row>
    <row r="2083" spans="1:22">
      <c r="A2083" s="93" t="s">
        <v>1006</v>
      </c>
      <c r="B2083" s="17" t="str">
        <f>VLOOKUP(A2083,'Planning Periods'!$E$2:$N$540,10,FALSE)</f>
        <v>01/31/2023 - 01/31/2031</v>
      </c>
      <c r="C2083" s="92">
        <v>2014</v>
      </c>
      <c r="D2083" s="92" t="str">
        <f t="shared" si="30"/>
        <v>Sonoma County - Unincorporated 2014</v>
      </c>
      <c r="E2083" s="92">
        <v>126</v>
      </c>
      <c r="F2083" s="366">
        <v>1</v>
      </c>
      <c r="G2083" s="92">
        <v>1</v>
      </c>
      <c r="H2083" s="92">
        <v>0</v>
      </c>
      <c r="I2083" s="91"/>
      <c r="J2083" s="92">
        <v>37</v>
      </c>
      <c r="K2083" s="366">
        <v>7</v>
      </c>
      <c r="L2083" s="92">
        <v>7</v>
      </c>
      <c r="M2083" s="92">
        <v>0</v>
      </c>
      <c r="N2083" s="91"/>
      <c r="O2083" s="92">
        <v>160</v>
      </c>
      <c r="P2083" s="92">
        <v>32</v>
      </c>
      <c r="Q2083" s="91"/>
      <c r="R2083" s="92">
        <v>192</v>
      </c>
      <c r="S2083" s="92">
        <v>51</v>
      </c>
      <c r="T2083" s="91">
        <v>0</v>
      </c>
      <c r="U2083" s="92">
        <v>515</v>
      </c>
      <c r="V2083" s="92">
        <v>91</v>
      </c>
    </row>
    <row r="2084" spans="1:22">
      <c r="A2084" s="93" t="s">
        <v>1006</v>
      </c>
      <c r="B2084" s="17" t="str">
        <f>VLOOKUP(A2084,'Planning Periods'!$E$2:$N$540,10,FALSE)</f>
        <v>01/31/2023 - 01/31/2031</v>
      </c>
      <c r="C2084" s="92">
        <v>2015</v>
      </c>
      <c r="D2084" s="92" t="str">
        <f t="shared" si="30"/>
        <v>Sonoma County - Unincorporated 2015</v>
      </c>
      <c r="E2084" s="92">
        <v>126</v>
      </c>
      <c r="F2084" s="366">
        <v>24</v>
      </c>
      <c r="G2084" s="92">
        <v>24</v>
      </c>
      <c r="H2084" s="92">
        <v>0</v>
      </c>
      <c r="I2084" s="91"/>
      <c r="J2084" s="92">
        <v>37</v>
      </c>
      <c r="K2084" s="366">
        <v>46</v>
      </c>
      <c r="L2084" s="92">
        <v>46</v>
      </c>
      <c r="M2084" s="92">
        <v>0</v>
      </c>
      <c r="N2084" s="91"/>
      <c r="O2084" s="92">
        <v>160</v>
      </c>
      <c r="P2084" s="92">
        <v>44</v>
      </c>
      <c r="Q2084" s="91"/>
      <c r="R2084" s="92">
        <v>192</v>
      </c>
      <c r="S2084" s="92">
        <v>79</v>
      </c>
      <c r="T2084" s="91">
        <v>0</v>
      </c>
      <c r="U2084" s="92">
        <v>515</v>
      </c>
      <c r="V2084" s="92">
        <v>193</v>
      </c>
    </row>
    <row r="2085" spans="1:22">
      <c r="A2085" s="93" t="s">
        <v>1006</v>
      </c>
      <c r="B2085" s="17" t="str">
        <f>VLOOKUP(A2085,'Planning Periods'!$E$2:$N$540,10,FALSE)</f>
        <v>01/31/2023 - 01/31/2031</v>
      </c>
      <c r="C2085" s="92">
        <v>2016</v>
      </c>
      <c r="D2085" s="92" t="str">
        <f t="shared" si="30"/>
        <v>Sonoma County - Unincorporated 2016</v>
      </c>
      <c r="E2085" s="92">
        <v>126</v>
      </c>
      <c r="F2085" s="366">
        <v>78</v>
      </c>
      <c r="G2085" s="92">
        <v>78</v>
      </c>
      <c r="H2085" s="92">
        <v>0</v>
      </c>
      <c r="I2085" s="91"/>
      <c r="J2085" s="92">
        <v>37</v>
      </c>
      <c r="K2085" s="366">
        <v>18</v>
      </c>
      <c r="L2085" s="92">
        <v>17</v>
      </c>
      <c r="M2085" s="92">
        <v>1</v>
      </c>
      <c r="N2085" s="91"/>
      <c r="O2085" s="92">
        <v>160</v>
      </c>
      <c r="P2085" s="92">
        <v>55</v>
      </c>
      <c r="Q2085" s="91"/>
      <c r="R2085" s="92">
        <v>192</v>
      </c>
      <c r="S2085" s="92">
        <v>154</v>
      </c>
      <c r="T2085" s="91">
        <v>1</v>
      </c>
      <c r="U2085" s="92">
        <v>515</v>
      </c>
      <c r="V2085" s="92">
        <v>305</v>
      </c>
    </row>
    <row r="2086" spans="1:22">
      <c r="A2086" s="93" t="s">
        <v>1006</v>
      </c>
      <c r="B2086" s="17" t="str">
        <f>VLOOKUP(A2086,'Planning Periods'!$E$2:$N$540,10,FALSE)</f>
        <v>01/31/2023 - 01/31/2031</v>
      </c>
      <c r="C2086" s="92">
        <v>2017</v>
      </c>
      <c r="D2086" s="92" t="str">
        <f t="shared" si="30"/>
        <v>Sonoma County - Unincorporated 2017</v>
      </c>
      <c r="E2086" s="92">
        <v>126</v>
      </c>
      <c r="F2086" s="366">
        <v>0</v>
      </c>
      <c r="G2086" s="92">
        <v>0</v>
      </c>
      <c r="H2086" s="92">
        <v>0</v>
      </c>
      <c r="I2086" s="91"/>
      <c r="J2086" s="92">
        <v>37</v>
      </c>
      <c r="K2086" s="366">
        <v>10</v>
      </c>
      <c r="L2086" s="92">
        <v>10</v>
      </c>
      <c r="M2086" s="92">
        <v>0</v>
      </c>
      <c r="N2086" s="91"/>
      <c r="O2086" s="92">
        <v>160</v>
      </c>
      <c r="P2086" s="92">
        <v>57</v>
      </c>
      <c r="Q2086" s="91"/>
      <c r="R2086" s="92">
        <v>192</v>
      </c>
      <c r="S2086" s="92">
        <v>168</v>
      </c>
      <c r="T2086" s="91">
        <v>0</v>
      </c>
      <c r="U2086" s="92">
        <v>515</v>
      </c>
      <c r="V2086" s="92">
        <v>235</v>
      </c>
    </row>
    <row r="2087" spans="1:22">
      <c r="A2087" s="93" t="s">
        <v>1055</v>
      </c>
      <c r="B2087" s="17" t="str">
        <f>VLOOKUP(A2087,'Planning Periods'!$E$2:$N$540,10,FALSE)</f>
        <v>08/31/2019 - 08/31/2024</v>
      </c>
      <c r="C2087" s="92">
        <v>2014</v>
      </c>
      <c r="D2087" s="92" t="str">
        <f t="shared" si="30"/>
        <v>Sonora 2014</v>
      </c>
      <c r="E2087" s="92">
        <v>23</v>
      </c>
      <c r="F2087" s="366">
        <v>0</v>
      </c>
      <c r="G2087" s="92">
        <v>0</v>
      </c>
      <c r="H2087" s="92">
        <v>0</v>
      </c>
      <c r="I2087" s="91"/>
      <c r="J2087" s="92">
        <v>16</v>
      </c>
      <c r="K2087" s="366">
        <v>1</v>
      </c>
      <c r="L2087" s="92">
        <v>0</v>
      </c>
      <c r="M2087" s="92">
        <v>1</v>
      </c>
      <c r="N2087" s="91"/>
      <c r="O2087" s="92">
        <v>19</v>
      </c>
      <c r="P2087" s="92">
        <v>2</v>
      </c>
      <c r="Q2087" s="91"/>
      <c r="R2087" s="92">
        <v>42</v>
      </c>
      <c r="S2087" s="92">
        <v>0</v>
      </c>
      <c r="T2087" s="91">
        <v>1</v>
      </c>
      <c r="U2087" s="92">
        <v>100</v>
      </c>
      <c r="V2087" s="92">
        <v>3</v>
      </c>
    </row>
    <row r="2088" spans="1:22">
      <c r="A2088" s="93" t="s">
        <v>1055</v>
      </c>
      <c r="B2088" s="17" t="str">
        <f>VLOOKUP(A2088,'Planning Periods'!$E$2:$N$540,10,FALSE)</f>
        <v>08/31/2019 - 08/31/2024</v>
      </c>
      <c r="C2088" s="92">
        <v>2015</v>
      </c>
      <c r="D2088" s="92" t="str">
        <f t="shared" si="30"/>
        <v>Sonora 2015</v>
      </c>
      <c r="E2088" s="92">
        <v>23</v>
      </c>
      <c r="F2088" s="366">
        <v>0</v>
      </c>
      <c r="G2088" s="92">
        <v>0</v>
      </c>
      <c r="H2088" s="92">
        <v>0</v>
      </c>
      <c r="I2088" s="91"/>
      <c r="J2088" s="92">
        <v>16</v>
      </c>
      <c r="K2088" s="366">
        <v>1</v>
      </c>
      <c r="L2088" s="92">
        <v>0</v>
      </c>
      <c r="M2088" s="92">
        <v>1</v>
      </c>
      <c r="N2088" s="91"/>
      <c r="O2088" s="92">
        <v>19</v>
      </c>
      <c r="P2088" s="92">
        <v>2</v>
      </c>
      <c r="Q2088" s="91"/>
      <c r="R2088" s="92">
        <v>42</v>
      </c>
      <c r="S2088" s="92">
        <v>0</v>
      </c>
      <c r="T2088" s="91">
        <v>1</v>
      </c>
      <c r="U2088" s="92">
        <v>100</v>
      </c>
      <c r="V2088" s="92">
        <v>3</v>
      </c>
    </row>
    <row r="2089" spans="1:22">
      <c r="A2089" s="93" t="s">
        <v>1055</v>
      </c>
      <c r="B2089" s="17" t="str">
        <f>VLOOKUP(A2089,'Planning Periods'!$E$2:$N$540,10,FALSE)</f>
        <v>08/31/2019 - 08/31/2024</v>
      </c>
      <c r="C2089" s="92">
        <v>2016</v>
      </c>
      <c r="D2089" s="92" t="str">
        <f t="shared" si="30"/>
        <v>Sonora 2016</v>
      </c>
      <c r="E2089" s="92">
        <v>23</v>
      </c>
      <c r="F2089" s="366">
        <v>0</v>
      </c>
      <c r="G2089" s="92">
        <v>0</v>
      </c>
      <c r="H2089" s="92">
        <v>0</v>
      </c>
      <c r="I2089" s="91"/>
      <c r="J2089" s="92">
        <v>16</v>
      </c>
      <c r="K2089" s="366">
        <v>8</v>
      </c>
      <c r="L2089" s="92">
        <v>8</v>
      </c>
      <c r="M2089" s="92">
        <v>0</v>
      </c>
      <c r="N2089" s="91"/>
      <c r="O2089" s="92">
        <v>19</v>
      </c>
      <c r="P2089" s="92">
        <v>2</v>
      </c>
      <c r="Q2089" s="91"/>
      <c r="R2089" s="92">
        <v>42</v>
      </c>
      <c r="S2089" s="92">
        <v>4</v>
      </c>
      <c r="T2089" s="91">
        <v>0</v>
      </c>
      <c r="U2089" s="92">
        <v>100</v>
      </c>
      <c r="V2089" s="92">
        <v>14</v>
      </c>
    </row>
    <row r="2090" spans="1:22">
      <c r="A2090" s="93" t="s">
        <v>1055</v>
      </c>
      <c r="B2090" s="17" t="str">
        <f>VLOOKUP(A2090,'Planning Periods'!$E$2:$N$540,10,FALSE)</f>
        <v>08/31/2019 - 08/31/2024</v>
      </c>
      <c r="C2090" s="92">
        <v>2017</v>
      </c>
      <c r="D2090" s="92" t="str">
        <f t="shared" si="30"/>
        <v>Sonora 2017</v>
      </c>
      <c r="E2090" s="92">
        <v>23</v>
      </c>
      <c r="F2090" s="366">
        <v>0</v>
      </c>
      <c r="G2090" s="92">
        <v>0</v>
      </c>
      <c r="H2090" s="92">
        <v>0</v>
      </c>
      <c r="I2090" s="91"/>
      <c r="J2090" s="92">
        <v>16</v>
      </c>
      <c r="K2090" s="366">
        <v>0</v>
      </c>
      <c r="L2090" s="92">
        <v>0</v>
      </c>
      <c r="M2090" s="92">
        <v>0</v>
      </c>
      <c r="N2090" s="91"/>
      <c r="O2090" s="92">
        <v>19</v>
      </c>
      <c r="P2090" s="92">
        <v>1</v>
      </c>
      <c r="Q2090" s="91"/>
      <c r="R2090" s="92">
        <v>42</v>
      </c>
      <c r="S2090" s="92">
        <v>0</v>
      </c>
      <c r="T2090" s="91">
        <v>0</v>
      </c>
      <c r="U2090" s="92">
        <v>100</v>
      </c>
      <c r="V2090" s="92">
        <v>1</v>
      </c>
    </row>
    <row r="2091" spans="1:22">
      <c r="A2091" t="s">
        <v>1008</v>
      </c>
      <c r="B2091" s="17"/>
      <c r="C2091" s="92">
        <v>2013</v>
      </c>
      <c r="D2091" s="92" t="str">
        <f t="shared" si="30"/>
        <v>South El Monte 2013</v>
      </c>
      <c r="E2091" s="92">
        <v>43</v>
      </c>
      <c r="F2091" s="366">
        <v>0</v>
      </c>
      <c r="G2091" s="92">
        <v>0</v>
      </c>
      <c r="H2091" s="92">
        <v>0</v>
      </c>
      <c r="I2091" s="91"/>
      <c r="J2091" s="92">
        <v>25</v>
      </c>
      <c r="K2091" s="366">
        <v>1</v>
      </c>
      <c r="L2091" s="92">
        <v>0</v>
      </c>
      <c r="M2091" s="92">
        <v>1</v>
      </c>
      <c r="N2091" s="91"/>
      <c r="O2091" s="92">
        <v>28</v>
      </c>
      <c r="P2091" s="92">
        <v>1</v>
      </c>
      <c r="Q2091" s="91"/>
      <c r="R2091" s="92">
        <v>76</v>
      </c>
      <c r="S2091" s="92">
        <v>0</v>
      </c>
      <c r="T2091" s="91">
        <v>1</v>
      </c>
      <c r="U2091" s="92">
        <v>172</v>
      </c>
      <c r="V2091" s="92">
        <v>2</v>
      </c>
    </row>
    <row r="2092" spans="1:22">
      <c r="A2092" t="s">
        <v>1008</v>
      </c>
      <c r="B2092" s="17" t="str">
        <f>VLOOKUP(A2092,'Planning Periods'!$E$2:$N$540,10,FALSE)</f>
        <v>10/15/2021 - 10/15/2029</v>
      </c>
      <c r="C2092" s="92">
        <v>2014</v>
      </c>
      <c r="D2092" s="92" t="str">
        <f t="shared" si="30"/>
        <v>South El Monte 2014</v>
      </c>
      <c r="E2092" s="366">
        <v>43</v>
      </c>
      <c r="F2092" s="366">
        <v>0</v>
      </c>
      <c r="G2092" s="366">
        <v>0</v>
      </c>
      <c r="H2092" s="366">
        <v>0</v>
      </c>
      <c r="I2092" s="366">
        <v>0</v>
      </c>
      <c r="J2092" s="366">
        <v>25</v>
      </c>
      <c r="K2092" s="366">
        <v>4</v>
      </c>
      <c r="L2092" s="366">
        <v>0</v>
      </c>
      <c r="M2092" s="366">
        <v>4</v>
      </c>
      <c r="N2092" s="366">
        <v>0</v>
      </c>
      <c r="O2092" s="366">
        <v>28</v>
      </c>
      <c r="P2092" s="366">
        <v>0</v>
      </c>
      <c r="Q2092" s="366"/>
      <c r="R2092" s="366">
        <v>76</v>
      </c>
      <c r="S2092" s="366">
        <v>76</v>
      </c>
      <c r="T2092" s="366">
        <v>4</v>
      </c>
      <c r="U2092" s="366">
        <v>172</v>
      </c>
      <c r="V2092" s="366">
        <v>80</v>
      </c>
    </row>
    <row r="2093" spans="1:22">
      <c r="A2093" t="s">
        <v>1008</v>
      </c>
      <c r="B2093" s="17" t="str">
        <f>VLOOKUP(A2093,'Planning Periods'!$E$2:$N$540,10,FALSE)</f>
        <v>10/15/2021 - 10/15/2029</v>
      </c>
      <c r="C2093" s="92">
        <v>2015</v>
      </c>
      <c r="D2093" s="92" t="str">
        <f t="shared" si="30"/>
        <v>South El Monte 2015</v>
      </c>
      <c r="E2093">
        <v>43</v>
      </c>
      <c r="F2093">
        <v>0</v>
      </c>
      <c r="G2093">
        <v>0</v>
      </c>
      <c r="H2093">
        <v>0</v>
      </c>
      <c r="J2093">
        <v>25</v>
      </c>
      <c r="K2093">
        <v>2</v>
      </c>
      <c r="L2093">
        <v>0</v>
      </c>
      <c r="M2093">
        <v>2</v>
      </c>
      <c r="O2093">
        <v>28</v>
      </c>
      <c r="P2093">
        <v>0</v>
      </c>
      <c r="R2093">
        <v>76</v>
      </c>
      <c r="S2093">
        <v>33</v>
      </c>
      <c r="T2093">
        <v>2</v>
      </c>
      <c r="U2093">
        <v>172</v>
      </c>
      <c r="V2093">
        <v>35</v>
      </c>
    </row>
    <row r="2094" spans="1:22">
      <c r="A2094" t="s">
        <v>1008</v>
      </c>
      <c r="B2094" s="17" t="str">
        <f>VLOOKUP(A2094,'Planning Periods'!$E$2:$N$540,10,FALSE)</f>
        <v>10/15/2021 - 10/15/2029</v>
      </c>
      <c r="C2094" s="92">
        <v>2016</v>
      </c>
      <c r="D2094" s="92" t="str">
        <f t="shared" si="30"/>
        <v>South El Monte 2016</v>
      </c>
      <c r="E2094">
        <v>43</v>
      </c>
      <c r="F2094">
        <v>0</v>
      </c>
      <c r="G2094">
        <v>0</v>
      </c>
      <c r="H2094">
        <v>0</v>
      </c>
      <c r="J2094">
        <v>25</v>
      </c>
      <c r="K2094">
        <v>6</v>
      </c>
      <c r="L2094">
        <v>0</v>
      </c>
      <c r="M2094">
        <v>6</v>
      </c>
      <c r="O2094">
        <v>28</v>
      </c>
      <c r="P2094">
        <v>0</v>
      </c>
      <c r="R2094">
        <v>76</v>
      </c>
      <c r="S2094">
        <v>25</v>
      </c>
      <c r="T2094">
        <v>6</v>
      </c>
      <c r="U2094">
        <v>172</v>
      </c>
      <c r="V2094">
        <v>31</v>
      </c>
    </row>
    <row r="2095" spans="1:22">
      <c r="A2095" t="s">
        <v>1008</v>
      </c>
      <c r="B2095" s="17" t="str">
        <f>VLOOKUP(A2095,'Planning Periods'!$E$2:$N$540,10,FALSE)</f>
        <v>10/15/2021 - 10/15/2029</v>
      </c>
      <c r="C2095" s="92">
        <v>2017</v>
      </c>
      <c r="D2095" s="92" t="str">
        <f t="shared" si="30"/>
        <v>South El Monte 2017</v>
      </c>
      <c r="E2095" t="s">
        <v>1308</v>
      </c>
      <c r="F2095" t="s">
        <v>1308</v>
      </c>
      <c r="G2095" t="s">
        <v>1308</v>
      </c>
      <c r="H2095" t="s">
        <v>1308</v>
      </c>
      <c r="J2095" t="s">
        <v>1308</v>
      </c>
      <c r="K2095" t="s">
        <v>1308</v>
      </c>
      <c r="L2095" t="s">
        <v>1308</v>
      </c>
      <c r="M2095" t="s">
        <v>1308</v>
      </c>
      <c r="O2095" t="s">
        <v>1308</v>
      </c>
      <c r="P2095" t="s">
        <v>1308</v>
      </c>
      <c r="R2095" t="s">
        <v>1308</v>
      </c>
      <c r="S2095" t="s">
        <v>1308</v>
      </c>
      <c r="T2095" t="s">
        <v>1308</v>
      </c>
      <c r="U2095" t="s">
        <v>1308</v>
      </c>
      <c r="V2095" t="s">
        <v>1308</v>
      </c>
    </row>
    <row r="2096" spans="1:22">
      <c r="A2096" s="93" t="s">
        <v>921</v>
      </c>
      <c r="B2096" s="17"/>
      <c r="C2096" s="92">
        <v>2013</v>
      </c>
      <c r="D2096" s="92" t="str">
        <f>CONCATENATE(A2096," ",C2096)</f>
        <v>South Gate 2013</v>
      </c>
      <c r="E2096" t="s">
        <v>1308</v>
      </c>
      <c r="F2096" t="s">
        <v>1308</v>
      </c>
      <c r="G2096" t="s">
        <v>1308</v>
      </c>
      <c r="H2096" t="s">
        <v>1308</v>
      </c>
      <c r="J2096" t="s">
        <v>1308</v>
      </c>
      <c r="K2096" t="s">
        <v>1308</v>
      </c>
      <c r="L2096" t="s">
        <v>1308</v>
      </c>
      <c r="M2096" t="s">
        <v>1308</v>
      </c>
      <c r="O2096" t="s">
        <v>1308</v>
      </c>
      <c r="P2096" t="s">
        <v>1308</v>
      </c>
      <c r="R2096" t="s">
        <v>1308</v>
      </c>
      <c r="S2096" t="s">
        <v>1308</v>
      </c>
      <c r="T2096" t="s">
        <v>1308</v>
      </c>
      <c r="U2096" t="s">
        <v>1308</v>
      </c>
      <c r="V2096" t="s">
        <v>1308</v>
      </c>
    </row>
    <row r="2097" spans="1:22">
      <c r="A2097" s="93" t="s">
        <v>921</v>
      </c>
      <c r="B2097" s="17" t="str">
        <f>VLOOKUP(A2097,'Planning Periods'!$E$2:$N$540,10,FALSE)</f>
        <v>10/15/2021 - 10/15/2029</v>
      </c>
      <c r="C2097" s="92">
        <v>2014</v>
      </c>
      <c r="D2097" s="92" t="str">
        <f>CONCATENATE(A2097," ",C2097)</f>
        <v>South Gate 2014</v>
      </c>
      <c r="E2097" s="92">
        <v>314</v>
      </c>
      <c r="F2097" s="366">
        <v>22</v>
      </c>
      <c r="G2097" s="92">
        <v>22</v>
      </c>
      <c r="H2097" s="92">
        <v>0</v>
      </c>
      <c r="I2097" s="91"/>
      <c r="J2097" s="92">
        <v>185</v>
      </c>
      <c r="K2097" s="366">
        <v>192</v>
      </c>
      <c r="L2097" s="92">
        <v>192</v>
      </c>
      <c r="M2097" s="92">
        <v>0</v>
      </c>
      <c r="N2097" s="91"/>
      <c r="O2097" s="92">
        <v>205</v>
      </c>
      <c r="P2097" s="92">
        <v>15</v>
      </c>
      <c r="Q2097" s="91"/>
      <c r="R2097" s="92">
        <v>558</v>
      </c>
      <c r="S2097" s="92">
        <v>6</v>
      </c>
      <c r="T2097" s="91">
        <v>0</v>
      </c>
      <c r="U2097" s="92">
        <v>1262</v>
      </c>
      <c r="V2097" s="92">
        <v>235</v>
      </c>
    </row>
    <row r="2098" spans="1:22">
      <c r="A2098" s="93" t="s">
        <v>921</v>
      </c>
      <c r="B2098" s="17" t="str">
        <f>VLOOKUP(A2098,'Planning Periods'!$E$2:$N$540,10,FALSE)</f>
        <v>10/15/2021 - 10/15/2029</v>
      </c>
      <c r="C2098" s="92">
        <v>2015</v>
      </c>
      <c r="D2098" s="92" t="str">
        <f t="shared" ref="D2098:D2162" si="31">CONCATENATE(A2098," ",C2098)</f>
        <v>South Gate 2015</v>
      </c>
      <c r="E2098" s="92">
        <v>314</v>
      </c>
      <c r="F2098" s="366">
        <v>0</v>
      </c>
      <c r="G2098" s="92">
        <v>0</v>
      </c>
      <c r="H2098" s="92">
        <v>0</v>
      </c>
      <c r="I2098" s="91"/>
      <c r="J2098" s="92">
        <v>185</v>
      </c>
      <c r="K2098" s="366">
        <v>0</v>
      </c>
      <c r="L2098" s="92">
        <v>0</v>
      </c>
      <c r="M2098" s="92">
        <v>0</v>
      </c>
      <c r="N2098" s="91"/>
      <c r="O2098" s="92">
        <v>205</v>
      </c>
      <c r="P2098" s="92">
        <v>12</v>
      </c>
      <c r="Q2098" s="91"/>
      <c r="R2098" s="92">
        <v>558</v>
      </c>
      <c r="S2098" s="92">
        <v>3</v>
      </c>
      <c r="T2098" s="91">
        <v>0</v>
      </c>
      <c r="U2098" s="92">
        <v>1262</v>
      </c>
      <c r="V2098" s="92">
        <v>15</v>
      </c>
    </row>
    <row r="2099" spans="1:22">
      <c r="A2099" s="93" t="s">
        <v>921</v>
      </c>
      <c r="B2099" s="17" t="str">
        <f>VLOOKUP(A2099,'Planning Periods'!$E$2:$N$540,10,FALSE)</f>
        <v>10/15/2021 - 10/15/2029</v>
      </c>
      <c r="C2099" s="92">
        <v>2016</v>
      </c>
      <c r="D2099" s="92" t="str">
        <f t="shared" si="31"/>
        <v>South Gate 2016</v>
      </c>
      <c r="E2099" s="92">
        <v>314</v>
      </c>
      <c r="F2099" s="366">
        <v>0</v>
      </c>
      <c r="G2099" s="92">
        <v>0</v>
      </c>
      <c r="H2099" s="92">
        <v>0</v>
      </c>
      <c r="I2099" s="91"/>
      <c r="J2099" s="92">
        <v>185</v>
      </c>
      <c r="K2099" s="366">
        <v>0</v>
      </c>
      <c r="L2099" s="92">
        <v>0</v>
      </c>
      <c r="M2099" s="92">
        <v>0</v>
      </c>
      <c r="N2099" s="91"/>
      <c r="O2099" s="92">
        <v>205</v>
      </c>
      <c r="P2099" s="92">
        <v>15</v>
      </c>
      <c r="Q2099" s="91"/>
      <c r="R2099" s="92">
        <v>558</v>
      </c>
      <c r="S2099" s="92">
        <v>4</v>
      </c>
      <c r="T2099" s="91">
        <v>0</v>
      </c>
      <c r="U2099" s="92">
        <v>1262</v>
      </c>
      <c r="V2099" s="92">
        <v>19</v>
      </c>
    </row>
    <row r="2100" spans="1:22">
      <c r="A2100" s="93" t="s">
        <v>921</v>
      </c>
      <c r="B2100" s="17" t="str">
        <f>VLOOKUP(A2100,'Planning Periods'!$E$2:$N$540,10,FALSE)</f>
        <v>10/15/2021 - 10/15/2029</v>
      </c>
      <c r="C2100" s="92">
        <v>2017</v>
      </c>
      <c r="D2100" s="92" t="str">
        <f t="shared" si="31"/>
        <v>South Gate 2017</v>
      </c>
      <c r="E2100" s="92">
        <v>314</v>
      </c>
      <c r="F2100" s="366">
        <v>0</v>
      </c>
      <c r="G2100" s="92">
        <v>0</v>
      </c>
      <c r="H2100" s="92">
        <v>0</v>
      </c>
      <c r="I2100" s="91"/>
      <c r="J2100" s="92">
        <v>185</v>
      </c>
      <c r="K2100" s="366">
        <v>0</v>
      </c>
      <c r="L2100" s="92">
        <v>0</v>
      </c>
      <c r="M2100" s="92">
        <v>0</v>
      </c>
      <c r="N2100" s="91"/>
      <c r="O2100" s="92">
        <v>205</v>
      </c>
      <c r="P2100" s="92">
        <v>14</v>
      </c>
      <c r="Q2100" s="91"/>
      <c r="R2100" s="92">
        <v>558</v>
      </c>
      <c r="S2100" s="92">
        <v>4</v>
      </c>
      <c r="T2100" s="91">
        <v>0</v>
      </c>
      <c r="U2100" s="92">
        <v>1262</v>
      </c>
      <c r="V2100" s="92">
        <v>18</v>
      </c>
    </row>
    <row r="2101" spans="1:22">
      <c r="A2101" s="93" t="s">
        <v>825</v>
      </c>
      <c r="B2101" s="17" t="str">
        <f>VLOOKUP(A2101,'Planning Periods'!$E$2:$N$540,10,FALSE)</f>
        <v>06/30/2022 - 06/30/2027</v>
      </c>
      <c r="C2101" s="92">
        <v>2013</v>
      </c>
      <c r="D2101" s="92" t="str">
        <f t="shared" si="31"/>
        <v>South Lake Tahoe 2013</v>
      </c>
      <c r="E2101" s="92" t="s">
        <v>1308</v>
      </c>
      <c r="F2101" s="366" t="s">
        <v>1308</v>
      </c>
      <c r="G2101" s="92" t="s">
        <v>1308</v>
      </c>
      <c r="H2101" s="92" t="s">
        <v>1308</v>
      </c>
      <c r="I2101" s="91"/>
      <c r="J2101" s="92" t="s">
        <v>1308</v>
      </c>
      <c r="K2101" s="366" t="s">
        <v>1308</v>
      </c>
      <c r="L2101" s="92" t="s">
        <v>1308</v>
      </c>
      <c r="M2101" s="92" t="s">
        <v>1308</v>
      </c>
      <c r="N2101" s="91"/>
      <c r="O2101" s="92" t="s">
        <v>1308</v>
      </c>
      <c r="P2101" s="92" t="s">
        <v>1308</v>
      </c>
      <c r="Q2101" s="91"/>
      <c r="R2101" s="92" t="s">
        <v>1308</v>
      </c>
      <c r="S2101" s="92" t="s">
        <v>1308</v>
      </c>
      <c r="T2101" s="91" t="s">
        <v>1308</v>
      </c>
      <c r="U2101" s="92" t="s">
        <v>1308</v>
      </c>
      <c r="V2101" s="92" t="s">
        <v>1308</v>
      </c>
    </row>
    <row r="2102" spans="1:22">
      <c r="A2102" s="93" t="s">
        <v>825</v>
      </c>
      <c r="B2102" s="17" t="str">
        <f>VLOOKUP(A2102,'Planning Periods'!$E$2:$N$540,10,FALSE)</f>
        <v>06/30/2022 - 06/30/2027</v>
      </c>
      <c r="C2102" s="92">
        <v>2014</v>
      </c>
      <c r="D2102" s="92" t="str">
        <f t="shared" si="31"/>
        <v>South Lake Tahoe 2014</v>
      </c>
      <c r="E2102" s="92" t="s">
        <v>1308</v>
      </c>
      <c r="F2102" s="366" t="s">
        <v>1308</v>
      </c>
      <c r="G2102" s="92" t="s">
        <v>1308</v>
      </c>
      <c r="H2102" s="92" t="s">
        <v>1308</v>
      </c>
      <c r="I2102" s="91"/>
      <c r="J2102" s="92" t="s">
        <v>1308</v>
      </c>
      <c r="K2102" s="366" t="s">
        <v>1308</v>
      </c>
      <c r="L2102" s="92" t="s">
        <v>1308</v>
      </c>
      <c r="M2102" s="92" t="s">
        <v>1308</v>
      </c>
      <c r="N2102" s="91"/>
      <c r="O2102" s="92" t="s">
        <v>1308</v>
      </c>
      <c r="P2102" s="92" t="s">
        <v>1308</v>
      </c>
      <c r="Q2102" s="91"/>
      <c r="R2102" s="92" t="s">
        <v>1308</v>
      </c>
      <c r="S2102" s="92" t="s">
        <v>1308</v>
      </c>
      <c r="T2102" s="91" t="s">
        <v>1308</v>
      </c>
      <c r="U2102" s="92" t="s">
        <v>1308</v>
      </c>
      <c r="V2102" s="92" t="s">
        <v>1308</v>
      </c>
    </row>
    <row r="2103" spans="1:22">
      <c r="A2103" s="93" t="s">
        <v>825</v>
      </c>
      <c r="B2103" s="17" t="str">
        <f>VLOOKUP(A2103,'Planning Periods'!$E$2:$N$540,10,FALSE)</f>
        <v>06/30/2022 - 06/30/2027</v>
      </c>
      <c r="C2103" s="92">
        <v>2015</v>
      </c>
      <c r="D2103" s="92" t="str">
        <f t="shared" si="31"/>
        <v>South Lake Tahoe 2015</v>
      </c>
      <c r="E2103" s="92" t="s">
        <v>1308</v>
      </c>
      <c r="F2103" s="366" t="s">
        <v>1308</v>
      </c>
      <c r="G2103" s="92" t="s">
        <v>1308</v>
      </c>
      <c r="H2103" s="92" t="s">
        <v>1308</v>
      </c>
      <c r="I2103" s="91"/>
      <c r="J2103" s="92" t="s">
        <v>1308</v>
      </c>
      <c r="K2103" s="366" t="s">
        <v>1308</v>
      </c>
      <c r="L2103" s="92" t="s">
        <v>1308</v>
      </c>
      <c r="M2103" s="92" t="s">
        <v>1308</v>
      </c>
      <c r="N2103" s="91"/>
      <c r="O2103" s="92" t="s">
        <v>1308</v>
      </c>
      <c r="P2103" s="92" t="s">
        <v>1308</v>
      </c>
      <c r="Q2103" s="91"/>
      <c r="R2103" s="92" t="s">
        <v>1308</v>
      </c>
      <c r="S2103" s="92" t="s">
        <v>1308</v>
      </c>
      <c r="T2103" s="91" t="s">
        <v>1308</v>
      </c>
      <c r="U2103" s="92" t="s">
        <v>1308</v>
      </c>
      <c r="V2103" s="92" t="s">
        <v>1308</v>
      </c>
    </row>
    <row r="2104" spans="1:22">
      <c r="A2104" s="93" t="s">
        <v>825</v>
      </c>
      <c r="B2104" s="17" t="str">
        <f>VLOOKUP(A2104,'Planning Periods'!$E$2:$N$540,10,FALSE)</f>
        <v>06/30/2022 - 06/30/2027</v>
      </c>
      <c r="C2104" s="92">
        <v>2016</v>
      </c>
      <c r="D2104" s="92" t="str">
        <f t="shared" si="31"/>
        <v>South Lake Tahoe 2016</v>
      </c>
      <c r="E2104" s="92" t="s">
        <v>1308</v>
      </c>
      <c r="F2104" s="366" t="s">
        <v>1308</v>
      </c>
      <c r="G2104" s="92" t="s">
        <v>1308</v>
      </c>
      <c r="H2104" s="92" t="s">
        <v>1308</v>
      </c>
      <c r="I2104" s="91"/>
      <c r="J2104" s="92" t="s">
        <v>1308</v>
      </c>
      <c r="K2104" s="366" t="s">
        <v>1308</v>
      </c>
      <c r="L2104" s="92" t="s">
        <v>1308</v>
      </c>
      <c r="M2104" s="92" t="s">
        <v>1308</v>
      </c>
      <c r="N2104" s="91"/>
      <c r="O2104" s="92" t="s">
        <v>1308</v>
      </c>
      <c r="P2104" s="92" t="s">
        <v>1308</v>
      </c>
      <c r="Q2104" s="91"/>
      <c r="R2104" s="92" t="s">
        <v>1308</v>
      </c>
      <c r="S2104" s="92" t="s">
        <v>1308</v>
      </c>
      <c r="T2104" s="91" t="s">
        <v>1308</v>
      </c>
      <c r="U2104" s="92" t="s">
        <v>1308</v>
      </c>
      <c r="V2104" s="92" t="s">
        <v>1308</v>
      </c>
    </row>
    <row r="2105" spans="1:22">
      <c r="A2105" s="93" t="s">
        <v>825</v>
      </c>
      <c r="B2105" s="17" t="str">
        <f>VLOOKUP(A2105,'Planning Periods'!$E$2:$N$540,10,FALSE)</f>
        <v>06/30/2022 - 06/30/2027</v>
      </c>
      <c r="C2105" s="92">
        <v>2017</v>
      </c>
      <c r="D2105" s="92" t="str">
        <f t="shared" si="31"/>
        <v>South Lake Tahoe 2017</v>
      </c>
      <c r="E2105" s="92">
        <v>54</v>
      </c>
      <c r="F2105" s="366">
        <v>0</v>
      </c>
      <c r="G2105" s="92">
        <v>0</v>
      </c>
      <c r="H2105" s="92">
        <v>0</v>
      </c>
      <c r="I2105" s="91"/>
      <c r="J2105" s="92">
        <v>38</v>
      </c>
      <c r="K2105" s="366">
        <v>0</v>
      </c>
      <c r="L2105" s="92">
        <v>0</v>
      </c>
      <c r="M2105" s="92">
        <v>0</v>
      </c>
      <c r="N2105" s="91"/>
      <c r="O2105" s="92">
        <v>63</v>
      </c>
      <c r="P2105" s="92">
        <v>4</v>
      </c>
      <c r="Q2105" s="91"/>
      <c r="R2105" s="92">
        <v>181</v>
      </c>
      <c r="S2105" s="92">
        <v>35</v>
      </c>
      <c r="T2105" s="91">
        <v>0</v>
      </c>
      <c r="U2105" s="92">
        <v>336</v>
      </c>
      <c r="V2105" s="92">
        <v>39</v>
      </c>
    </row>
    <row r="2106" spans="1:22">
      <c r="A2106" s="93" t="s">
        <v>828</v>
      </c>
      <c r="B2106" s="17"/>
      <c r="C2106" s="92">
        <v>2013</v>
      </c>
      <c r="D2106" s="92" t="str">
        <f t="shared" si="31"/>
        <v>South Pasadena 2013</v>
      </c>
      <c r="E2106" s="92">
        <v>17</v>
      </c>
      <c r="F2106" s="366">
        <v>0</v>
      </c>
      <c r="G2106" s="92">
        <v>0</v>
      </c>
      <c r="H2106" s="92">
        <v>0</v>
      </c>
      <c r="I2106" s="91"/>
      <c r="J2106" s="92">
        <v>10</v>
      </c>
      <c r="K2106" s="366">
        <v>0</v>
      </c>
      <c r="L2106" s="92">
        <v>0</v>
      </c>
      <c r="M2106" s="92">
        <v>0</v>
      </c>
      <c r="N2106" s="91"/>
      <c r="O2106" s="92">
        <v>11</v>
      </c>
      <c r="P2106" s="92">
        <v>0</v>
      </c>
      <c r="Q2106" s="91"/>
      <c r="R2106" s="92">
        <v>25</v>
      </c>
      <c r="S2106" s="92">
        <v>6</v>
      </c>
      <c r="T2106" s="91">
        <v>0</v>
      </c>
      <c r="U2106" s="92">
        <v>63</v>
      </c>
      <c r="V2106" s="92">
        <v>6</v>
      </c>
    </row>
    <row r="2107" spans="1:22">
      <c r="A2107" s="93" t="s">
        <v>828</v>
      </c>
      <c r="B2107" s="17" t="str">
        <f>VLOOKUP(A2107,'Planning Periods'!$E$2:$N$540,10,FALSE)</f>
        <v>10/15/2021 - 10/15/2029</v>
      </c>
      <c r="C2107" s="92">
        <v>2014</v>
      </c>
      <c r="D2107" s="92" t="str">
        <f t="shared" si="31"/>
        <v>South Pasadena 2014</v>
      </c>
      <c r="E2107" s="92">
        <v>17</v>
      </c>
      <c r="F2107" s="366">
        <v>0</v>
      </c>
      <c r="G2107" s="92">
        <v>0</v>
      </c>
      <c r="H2107" s="92">
        <v>0</v>
      </c>
      <c r="I2107" s="91"/>
      <c r="J2107" s="92">
        <v>10</v>
      </c>
      <c r="K2107" s="366">
        <v>0</v>
      </c>
      <c r="L2107" s="92">
        <v>0</v>
      </c>
      <c r="M2107" s="92">
        <v>0</v>
      </c>
      <c r="N2107" s="91"/>
      <c r="O2107" s="92">
        <v>11</v>
      </c>
      <c r="P2107" s="92">
        <v>0</v>
      </c>
      <c r="Q2107" s="91"/>
      <c r="R2107" s="92">
        <v>25</v>
      </c>
      <c r="S2107" s="92">
        <v>40</v>
      </c>
      <c r="T2107" s="91">
        <v>0</v>
      </c>
      <c r="U2107" s="92">
        <v>63</v>
      </c>
      <c r="V2107" s="92">
        <v>40</v>
      </c>
    </row>
    <row r="2108" spans="1:22">
      <c r="A2108" s="93" t="s">
        <v>828</v>
      </c>
      <c r="B2108" s="17" t="str">
        <f>VLOOKUP(A2108,'Planning Periods'!$E$2:$N$540,10,FALSE)</f>
        <v>10/15/2021 - 10/15/2029</v>
      </c>
      <c r="C2108" s="92">
        <v>2015</v>
      </c>
      <c r="D2108" s="92" t="str">
        <f t="shared" si="31"/>
        <v>South Pasadena 2015</v>
      </c>
      <c r="E2108" s="92">
        <v>17</v>
      </c>
      <c r="F2108" s="366">
        <v>0</v>
      </c>
      <c r="G2108" s="92">
        <v>0</v>
      </c>
      <c r="H2108" s="92">
        <v>0</v>
      </c>
      <c r="I2108" s="91"/>
      <c r="J2108" s="92">
        <v>10</v>
      </c>
      <c r="K2108" s="366">
        <v>0</v>
      </c>
      <c r="L2108" s="92">
        <v>0</v>
      </c>
      <c r="M2108" s="92">
        <v>0</v>
      </c>
      <c r="N2108" s="91"/>
      <c r="O2108" s="92">
        <v>11</v>
      </c>
      <c r="P2108" s="92">
        <v>0</v>
      </c>
      <c r="Q2108" s="91"/>
      <c r="R2108" s="92">
        <v>25</v>
      </c>
      <c r="S2108" s="92">
        <v>6</v>
      </c>
      <c r="T2108" s="91">
        <v>0</v>
      </c>
      <c r="U2108" s="92">
        <v>63</v>
      </c>
      <c r="V2108" s="92">
        <v>6</v>
      </c>
    </row>
    <row r="2109" spans="1:22">
      <c r="A2109" s="93" t="s">
        <v>828</v>
      </c>
      <c r="B2109" s="17" t="str">
        <f>VLOOKUP(A2109,'Planning Periods'!$E$2:$N$540,10,FALSE)</f>
        <v>10/15/2021 - 10/15/2029</v>
      </c>
      <c r="C2109" s="92">
        <v>2016</v>
      </c>
      <c r="D2109" s="92" t="str">
        <f t="shared" si="31"/>
        <v>South Pasadena 2016</v>
      </c>
      <c r="E2109" s="92">
        <v>17</v>
      </c>
      <c r="F2109" s="366">
        <v>0</v>
      </c>
      <c r="G2109" s="92">
        <v>0</v>
      </c>
      <c r="H2109" s="92">
        <v>0</v>
      </c>
      <c r="I2109" s="91"/>
      <c r="J2109" s="92">
        <v>10</v>
      </c>
      <c r="K2109" s="366">
        <v>0</v>
      </c>
      <c r="L2109" s="92">
        <v>0</v>
      </c>
      <c r="M2109" s="92">
        <v>0</v>
      </c>
      <c r="N2109" s="91"/>
      <c r="O2109" s="92">
        <v>11</v>
      </c>
      <c r="P2109" s="92">
        <v>0</v>
      </c>
      <c r="Q2109" s="91"/>
      <c r="R2109" s="92">
        <v>25</v>
      </c>
      <c r="S2109" s="92">
        <v>11</v>
      </c>
      <c r="T2109" s="91">
        <v>0</v>
      </c>
      <c r="U2109" s="92">
        <v>63</v>
      </c>
      <c r="V2109" s="92">
        <v>11</v>
      </c>
    </row>
    <row r="2110" spans="1:22">
      <c r="A2110" s="93" t="s">
        <v>828</v>
      </c>
      <c r="B2110" s="17" t="str">
        <f>VLOOKUP(A2110,'Planning Periods'!$E$2:$N$540,10,FALSE)</f>
        <v>10/15/2021 - 10/15/2029</v>
      </c>
      <c r="C2110" s="92">
        <v>2017</v>
      </c>
      <c r="D2110" s="92" t="str">
        <f t="shared" si="31"/>
        <v>South Pasadena 2017</v>
      </c>
      <c r="E2110" s="92">
        <v>17</v>
      </c>
      <c r="F2110" s="366">
        <v>0</v>
      </c>
      <c r="G2110" s="92">
        <v>0</v>
      </c>
      <c r="H2110" s="92">
        <v>0</v>
      </c>
      <c r="I2110" s="91"/>
      <c r="J2110" s="92">
        <v>10</v>
      </c>
      <c r="K2110" s="366">
        <v>0</v>
      </c>
      <c r="L2110" s="92">
        <v>0</v>
      </c>
      <c r="M2110" s="92">
        <v>0</v>
      </c>
      <c r="N2110" s="91"/>
      <c r="O2110" s="92">
        <v>11</v>
      </c>
      <c r="P2110" s="92">
        <v>1</v>
      </c>
      <c r="Q2110" s="91"/>
      <c r="R2110" s="92">
        <v>25</v>
      </c>
      <c r="S2110" s="92">
        <v>18</v>
      </c>
      <c r="T2110" s="91">
        <v>0</v>
      </c>
      <c r="U2110" s="92">
        <v>63</v>
      </c>
      <c r="V2110" s="92">
        <v>19</v>
      </c>
    </row>
    <row r="2111" spans="1:22">
      <c r="A2111" s="93" t="s">
        <v>829</v>
      </c>
      <c r="B2111" s="17" t="str">
        <f>VLOOKUP(A2111,'Planning Periods'!$E$2:$N$540,10,FALSE)</f>
        <v>01/31/2023 - 01/31/2031</v>
      </c>
      <c r="C2111" s="92">
        <v>2014</v>
      </c>
      <c r="D2111" s="92" t="str">
        <f t="shared" si="31"/>
        <v>South San Francisco 2014</v>
      </c>
      <c r="E2111" s="92" t="s">
        <v>1308</v>
      </c>
      <c r="F2111" s="366" t="s">
        <v>1308</v>
      </c>
      <c r="G2111" s="92" t="s">
        <v>1308</v>
      </c>
      <c r="H2111" s="92" t="s">
        <v>1308</v>
      </c>
      <c r="I2111" s="91"/>
      <c r="J2111" s="92" t="s">
        <v>1308</v>
      </c>
      <c r="K2111" s="366" t="s">
        <v>1308</v>
      </c>
      <c r="L2111" s="92" t="s">
        <v>1308</v>
      </c>
      <c r="M2111" s="92" t="s">
        <v>1308</v>
      </c>
      <c r="N2111" s="91"/>
      <c r="O2111" s="92" t="s">
        <v>1308</v>
      </c>
      <c r="P2111" s="92" t="s">
        <v>1308</v>
      </c>
      <c r="Q2111" s="91"/>
      <c r="R2111" s="92" t="s">
        <v>1308</v>
      </c>
      <c r="S2111" s="92" t="s">
        <v>1308</v>
      </c>
      <c r="T2111" s="91" t="s">
        <v>1308</v>
      </c>
      <c r="U2111" s="92" t="s">
        <v>1308</v>
      </c>
      <c r="V2111" s="92" t="s">
        <v>1308</v>
      </c>
    </row>
    <row r="2112" spans="1:22">
      <c r="A2112" s="93" t="s">
        <v>829</v>
      </c>
      <c r="B2112" s="17" t="str">
        <f>VLOOKUP(A2112,'Planning Periods'!$E$2:$N$540,10,FALSE)</f>
        <v>01/31/2023 - 01/31/2031</v>
      </c>
      <c r="C2112" s="92">
        <v>2015</v>
      </c>
      <c r="D2112" s="92" t="str">
        <f t="shared" si="31"/>
        <v>South San Francisco 2015</v>
      </c>
      <c r="E2112" s="92">
        <v>565</v>
      </c>
      <c r="F2112" s="366">
        <v>0</v>
      </c>
      <c r="G2112" s="92">
        <v>0</v>
      </c>
      <c r="H2112" s="92">
        <v>0</v>
      </c>
      <c r="I2112" s="91"/>
      <c r="J2112" s="92">
        <v>281</v>
      </c>
      <c r="K2112" s="366">
        <v>3</v>
      </c>
      <c r="L2112" s="92">
        <v>3</v>
      </c>
      <c r="M2112" s="92">
        <v>0</v>
      </c>
      <c r="N2112" s="91"/>
      <c r="O2112" s="92">
        <v>313</v>
      </c>
      <c r="P2112" s="92">
        <v>10</v>
      </c>
      <c r="Q2112" s="91"/>
      <c r="R2112" s="92">
        <v>705</v>
      </c>
      <c r="S2112" s="92">
        <v>28</v>
      </c>
      <c r="T2112" s="91">
        <v>0</v>
      </c>
      <c r="U2112" s="92">
        <v>1864</v>
      </c>
      <c r="V2112" s="92">
        <v>41</v>
      </c>
    </row>
    <row r="2113" spans="1:22">
      <c r="A2113" s="93" t="s">
        <v>829</v>
      </c>
      <c r="B2113" s="17" t="str">
        <f>VLOOKUP(A2113,'Planning Periods'!$E$2:$N$540,10,FALSE)</f>
        <v>01/31/2023 - 01/31/2031</v>
      </c>
      <c r="C2113" s="92">
        <v>2016</v>
      </c>
      <c r="D2113" s="92" t="str">
        <f t="shared" si="31"/>
        <v>South San Francisco 2016</v>
      </c>
      <c r="E2113" s="92">
        <v>565</v>
      </c>
      <c r="F2113" s="366">
        <v>0</v>
      </c>
      <c r="G2113" s="92">
        <v>0</v>
      </c>
      <c r="H2113" s="92">
        <v>0</v>
      </c>
      <c r="I2113" s="91"/>
      <c r="J2113" s="92">
        <v>281</v>
      </c>
      <c r="K2113" s="366">
        <v>1</v>
      </c>
      <c r="L2113" s="92">
        <v>1</v>
      </c>
      <c r="M2113" s="92">
        <v>0</v>
      </c>
      <c r="N2113" s="91"/>
      <c r="O2113" s="92">
        <v>313</v>
      </c>
      <c r="P2113" s="92">
        <v>13</v>
      </c>
      <c r="Q2113" s="91"/>
      <c r="R2113" s="92">
        <v>705</v>
      </c>
      <c r="S2113" s="92">
        <v>92</v>
      </c>
      <c r="T2113" s="91">
        <v>0</v>
      </c>
      <c r="U2113" s="92">
        <v>1864</v>
      </c>
      <c r="V2113" s="92">
        <v>106</v>
      </c>
    </row>
    <row r="2114" spans="1:22">
      <c r="A2114" s="93" t="s">
        <v>829</v>
      </c>
      <c r="B2114" s="17" t="str">
        <f>VLOOKUP(A2114,'Planning Periods'!$E$2:$N$540,10,FALSE)</f>
        <v>01/31/2023 - 01/31/2031</v>
      </c>
      <c r="C2114" s="92">
        <v>2017</v>
      </c>
      <c r="D2114" s="92" t="str">
        <f t="shared" si="31"/>
        <v>South San Francisco 2017</v>
      </c>
      <c r="E2114" s="92">
        <v>565</v>
      </c>
      <c r="F2114" s="366">
        <v>80</v>
      </c>
      <c r="G2114" s="92">
        <v>80</v>
      </c>
      <c r="H2114" s="92">
        <v>0</v>
      </c>
      <c r="I2114" s="91"/>
      <c r="J2114" s="92">
        <v>281</v>
      </c>
      <c r="K2114" s="366">
        <v>0</v>
      </c>
      <c r="L2114" s="92">
        <v>0</v>
      </c>
      <c r="M2114" s="92">
        <v>0</v>
      </c>
      <c r="N2114" s="91"/>
      <c r="O2114" s="92">
        <v>313</v>
      </c>
      <c r="P2114" s="92">
        <v>5</v>
      </c>
      <c r="Q2114" s="91"/>
      <c r="R2114" s="92">
        <v>705</v>
      </c>
      <c r="S2114" s="92">
        <v>283</v>
      </c>
      <c r="T2114" s="91">
        <v>0</v>
      </c>
      <c r="U2114" s="92">
        <v>1864</v>
      </c>
      <c r="V2114" s="92">
        <v>368</v>
      </c>
    </row>
    <row r="2115" spans="1:22">
      <c r="A2115" s="93" t="s">
        <v>1279</v>
      </c>
      <c r="B2115" s="17" t="str">
        <f>VLOOKUP(A2115,'Planning Periods'!$E$2:$N$540,10,FALSE)</f>
        <v>01/31/2023 - 01/31/2031</v>
      </c>
      <c r="C2115" s="92">
        <v>2014</v>
      </c>
      <c r="D2115" s="92" t="str">
        <f t="shared" si="31"/>
        <v>St. Helena 2014</v>
      </c>
      <c r="E2115" s="92" t="s">
        <v>1308</v>
      </c>
      <c r="F2115" s="366" t="s">
        <v>1308</v>
      </c>
      <c r="G2115" s="92" t="s">
        <v>1308</v>
      </c>
      <c r="H2115" s="92" t="s">
        <v>1308</v>
      </c>
      <c r="I2115" s="91"/>
      <c r="J2115" s="92" t="s">
        <v>1308</v>
      </c>
      <c r="K2115" s="366" t="s">
        <v>1308</v>
      </c>
      <c r="L2115" s="92" t="s">
        <v>1308</v>
      </c>
      <c r="M2115" s="92" t="s">
        <v>1308</v>
      </c>
      <c r="N2115" s="91"/>
      <c r="O2115" s="92" t="s">
        <v>1308</v>
      </c>
      <c r="P2115" s="92" t="s">
        <v>1308</v>
      </c>
      <c r="Q2115" s="91"/>
      <c r="R2115" s="92" t="s">
        <v>1308</v>
      </c>
      <c r="S2115" s="92" t="s">
        <v>1308</v>
      </c>
      <c r="T2115" s="91" t="s">
        <v>1308</v>
      </c>
      <c r="U2115" s="92" t="s">
        <v>1308</v>
      </c>
      <c r="V2115" s="92" t="s">
        <v>1308</v>
      </c>
    </row>
    <row r="2116" spans="1:22">
      <c r="A2116" s="93" t="s">
        <v>1279</v>
      </c>
      <c r="B2116" s="17" t="str">
        <f>VLOOKUP(A2116,'Planning Periods'!$E$2:$N$540,10,FALSE)</f>
        <v>01/31/2023 - 01/31/2031</v>
      </c>
      <c r="C2116" s="92">
        <v>2015</v>
      </c>
      <c r="D2116" s="92" t="str">
        <f t="shared" si="31"/>
        <v>St. Helena 2015</v>
      </c>
      <c r="E2116" s="92" t="s">
        <v>1308</v>
      </c>
      <c r="F2116" s="366" t="s">
        <v>1308</v>
      </c>
      <c r="G2116" s="92" t="s">
        <v>1308</v>
      </c>
      <c r="H2116" s="92" t="s">
        <v>1308</v>
      </c>
      <c r="I2116" s="91"/>
      <c r="J2116" s="92" t="s">
        <v>1308</v>
      </c>
      <c r="K2116" s="366" t="s">
        <v>1308</v>
      </c>
      <c r="L2116" s="92" t="s">
        <v>1308</v>
      </c>
      <c r="M2116" s="92" t="s">
        <v>1308</v>
      </c>
      <c r="N2116" s="91"/>
      <c r="O2116" s="92" t="s">
        <v>1308</v>
      </c>
      <c r="P2116" s="92" t="s">
        <v>1308</v>
      </c>
      <c r="Q2116" s="91"/>
      <c r="R2116" s="92" t="s">
        <v>1308</v>
      </c>
      <c r="S2116" s="92" t="s">
        <v>1308</v>
      </c>
      <c r="T2116" s="91" t="s">
        <v>1308</v>
      </c>
      <c r="U2116" s="92" t="s">
        <v>1308</v>
      </c>
      <c r="V2116" s="92" t="s">
        <v>1308</v>
      </c>
    </row>
    <row r="2117" spans="1:22">
      <c r="A2117" s="93" t="s">
        <v>1279</v>
      </c>
      <c r="B2117" s="17" t="str">
        <f>VLOOKUP(A2117,'Planning Periods'!$E$2:$N$540,10,FALSE)</f>
        <v>01/31/2023 - 01/31/2031</v>
      </c>
      <c r="C2117" s="92">
        <v>2016</v>
      </c>
      <c r="D2117" s="92" t="str">
        <f t="shared" si="31"/>
        <v>St. Helena 2016</v>
      </c>
      <c r="E2117" s="92" t="s">
        <v>1308</v>
      </c>
      <c r="F2117" s="366" t="s">
        <v>1308</v>
      </c>
      <c r="G2117" s="92" t="s">
        <v>1308</v>
      </c>
      <c r="H2117" s="92" t="s">
        <v>1308</v>
      </c>
      <c r="I2117" s="91"/>
      <c r="J2117" s="92" t="s">
        <v>1308</v>
      </c>
      <c r="K2117" s="366" t="s">
        <v>1308</v>
      </c>
      <c r="L2117" s="92" t="s">
        <v>1308</v>
      </c>
      <c r="M2117" s="92" t="s">
        <v>1308</v>
      </c>
      <c r="N2117" s="91"/>
      <c r="O2117" s="92" t="s">
        <v>1308</v>
      </c>
      <c r="P2117" s="92" t="s">
        <v>1308</v>
      </c>
      <c r="Q2117" s="91"/>
      <c r="R2117" s="92" t="s">
        <v>1308</v>
      </c>
      <c r="S2117" s="92" t="s">
        <v>1308</v>
      </c>
      <c r="T2117" s="91" t="s">
        <v>1308</v>
      </c>
      <c r="U2117" s="92" t="s">
        <v>1308</v>
      </c>
      <c r="V2117" s="92" t="s">
        <v>1308</v>
      </c>
    </row>
    <row r="2118" spans="1:22">
      <c r="A2118" s="93" t="s">
        <v>1279</v>
      </c>
      <c r="B2118" s="17" t="str">
        <f>VLOOKUP(A2118,'Planning Periods'!$E$2:$N$540,10,FALSE)</f>
        <v>01/31/2023 - 01/31/2031</v>
      </c>
      <c r="C2118" s="92">
        <v>2017</v>
      </c>
      <c r="D2118" s="92" t="str">
        <f t="shared" si="31"/>
        <v>St. Helena 2017</v>
      </c>
      <c r="E2118" s="92" t="s">
        <v>1308</v>
      </c>
      <c r="F2118" s="366" t="s">
        <v>1308</v>
      </c>
      <c r="G2118" s="92" t="s">
        <v>1308</v>
      </c>
      <c r="H2118" s="92" t="s">
        <v>1308</v>
      </c>
      <c r="I2118" s="91"/>
      <c r="J2118" s="92" t="s">
        <v>1308</v>
      </c>
      <c r="K2118" s="366" t="s">
        <v>1308</v>
      </c>
      <c r="L2118" s="92" t="s">
        <v>1308</v>
      </c>
      <c r="M2118" s="92" t="s">
        <v>1308</v>
      </c>
      <c r="N2118" s="91"/>
      <c r="O2118" s="92" t="s">
        <v>1308</v>
      </c>
      <c r="P2118" s="92" t="s">
        <v>1308</v>
      </c>
      <c r="Q2118" s="91"/>
      <c r="R2118" s="92" t="s">
        <v>1308</v>
      </c>
      <c r="S2118" s="92" t="s">
        <v>1308</v>
      </c>
      <c r="T2118" s="91" t="s">
        <v>1308</v>
      </c>
      <c r="U2118" s="92" t="s">
        <v>1308</v>
      </c>
      <c r="V2118" s="92" t="s">
        <v>1308</v>
      </c>
    </row>
    <row r="2119" spans="1:22">
      <c r="A2119" s="93" t="s">
        <v>823</v>
      </c>
      <c r="B2119" s="17" t="str">
        <f>VLOOKUP(A2119,'Planning Periods'!$E$2:$N$540,10,FALSE)</f>
        <v>12/31/2015 - 12/31/2023</v>
      </c>
      <c r="C2119" s="92">
        <v>2014</v>
      </c>
      <c r="D2119" s="92" t="str">
        <f t="shared" si="31"/>
        <v>Stanislaus County - Unincorporated 2014</v>
      </c>
      <c r="E2119" s="92" t="s">
        <v>1308</v>
      </c>
      <c r="F2119" s="366" t="s">
        <v>1308</v>
      </c>
      <c r="G2119" s="92" t="s">
        <v>1308</v>
      </c>
      <c r="H2119" s="92" t="s">
        <v>1308</v>
      </c>
      <c r="I2119" s="91"/>
      <c r="J2119" s="92" t="s">
        <v>1308</v>
      </c>
      <c r="K2119" s="366" t="s">
        <v>1308</v>
      </c>
      <c r="L2119" s="92" t="s">
        <v>1308</v>
      </c>
      <c r="M2119" s="92" t="s">
        <v>1308</v>
      </c>
      <c r="N2119" s="91"/>
      <c r="O2119" s="92" t="s">
        <v>1308</v>
      </c>
      <c r="P2119" s="92" t="s">
        <v>1308</v>
      </c>
      <c r="Q2119" s="91"/>
      <c r="R2119" s="92" t="s">
        <v>1308</v>
      </c>
      <c r="S2119" s="92" t="s">
        <v>1308</v>
      </c>
      <c r="T2119" s="91" t="s">
        <v>1308</v>
      </c>
      <c r="U2119" s="92" t="s">
        <v>1308</v>
      </c>
      <c r="V2119" s="92" t="s">
        <v>1308</v>
      </c>
    </row>
    <row r="2120" spans="1:22">
      <c r="A2120" s="93" t="s">
        <v>823</v>
      </c>
      <c r="B2120" s="17" t="str">
        <f>VLOOKUP(A2120,'Planning Periods'!$E$2:$N$540,10,FALSE)</f>
        <v>12/31/2015 - 12/31/2023</v>
      </c>
      <c r="C2120" s="92">
        <v>2015</v>
      </c>
      <c r="D2120" s="92" t="str">
        <f t="shared" si="31"/>
        <v>Stanislaus County - Unincorporated 2015</v>
      </c>
      <c r="E2120" s="92">
        <v>538</v>
      </c>
      <c r="F2120" s="366">
        <v>0</v>
      </c>
      <c r="G2120" s="92">
        <v>0</v>
      </c>
      <c r="H2120" s="92">
        <v>0</v>
      </c>
      <c r="I2120" s="91"/>
      <c r="J2120" s="92">
        <v>345</v>
      </c>
      <c r="K2120" s="366">
        <v>0</v>
      </c>
      <c r="L2120" s="92">
        <v>0</v>
      </c>
      <c r="M2120" s="92">
        <v>0</v>
      </c>
      <c r="N2120" s="91"/>
      <c r="O2120" s="92">
        <v>391</v>
      </c>
      <c r="P2120" s="92">
        <v>30</v>
      </c>
      <c r="Q2120" s="91"/>
      <c r="R2120" s="92">
        <v>967</v>
      </c>
      <c r="S2120" s="92">
        <v>76</v>
      </c>
      <c r="T2120" s="91">
        <v>0</v>
      </c>
      <c r="U2120" s="92">
        <v>2241</v>
      </c>
      <c r="V2120" s="92">
        <v>106</v>
      </c>
    </row>
    <row r="2121" spans="1:22">
      <c r="A2121" s="93" t="s">
        <v>823</v>
      </c>
      <c r="B2121" s="17" t="str">
        <f>VLOOKUP(A2121,'Planning Periods'!$E$2:$N$540,10,FALSE)</f>
        <v>12/31/2015 - 12/31/2023</v>
      </c>
      <c r="C2121" s="92">
        <v>2016</v>
      </c>
      <c r="D2121" s="92" t="str">
        <f t="shared" si="31"/>
        <v>Stanislaus County - Unincorporated 2016</v>
      </c>
      <c r="E2121" s="92">
        <v>538</v>
      </c>
      <c r="F2121" s="366">
        <v>0</v>
      </c>
      <c r="G2121" s="92">
        <v>0</v>
      </c>
      <c r="H2121" s="92">
        <v>0</v>
      </c>
      <c r="I2121" s="91"/>
      <c r="J2121" s="92">
        <v>345</v>
      </c>
      <c r="K2121" s="366">
        <v>10</v>
      </c>
      <c r="L2121" s="92">
        <v>0</v>
      </c>
      <c r="M2121" s="92">
        <v>10</v>
      </c>
      <c r="N2121" s="91"/>
      <c r="O2121" s="92">
        <v>391</v>
      </c>
      <c r="P2121" s="92">
        <v>3</v>
      </c>
      <c r="Q2121" s="91"/>
      <c r="R2121" s="92">
        <v>967</v>
      </c>
      <c r="S2121" s="92">
        <v>121</v>
      </c>
      <c r="T2121" s="91">
        <v>10</v>
      </c>
      <c r="U2121" s="92">
        <v>2241</v>
      </c>
      <c r="V2121" s="92">
        <v>134</v>
      </c>
    </row>
    <row r="2122" spans="1:22">
      <c r="A2122" s="93" t="s">
        <v>823</v>
      </c>
      <c r="B2122" s="17" t="str">
        <f>VLOOKUP(A2122,'Planning Periods'!$E$2:$N$540,10,FALSE)</f>
        <v>12/31/2015 - 12/31/2023</v>
      </c>
      <c r="C2122" s="92">
        <v>2017</v>
      </c>
      <c r="D2122" s="92" t="str">
        <f t="shared" si="31"/>
        <v>Stanislaus County - Unincorporated 2017</v>
      </c>
      <c r="E2122" s="92">
        <v>538</v>
      </c>
      <c r="F2122" s="366">
        <v>0</v>
      </c>
      <c r="G2122" s="92">
        <v>0</v>
      </c>
      <c r="H2122" s="92">
        <v>0</v>
      </c>
      <c r="I2122" s="91"/>
      <c r="J2122" s="92">
        <v>345</v>
      </c>
      <c r="K2122" s="366">
        <v>0</v>
      </c>
      <c r="L2122" s="92">
        <v>0</v>
      </c>
      <c r="M2122" s="92">
        <v>0</v>
      </c>
      <c r="N2122" s="91"/>
      <c r="O2122" s="92">
        <v>391</v>
      </c>
      <c r="P2122" s="92">
        <v>11</v>
      </c>
      <c r="Q2122" s="91"/>
      <c r="R2122" s="92">
        <v>967</v>
      </c>
      <c r="S2122" s="92">
        <v>120</v>
      </c>
      <c r="T2122" s="91">
        <v>0</v>
      </c>
      <c r="U2122" s="92">
        <v>2241</v>
      </c>
      <c r="V2122" s="92">
        <v>131</v>
      </c>
    </row>
    <row r="2123" spans="1:22">
      <c r="A2123" s="93" t="s">
        <v>814</v>
      </c>
      <c r="B2123" s="17"/>
      <c r="C2123" s="92">
        <v>2013</v>
      </c>
      <c r="D2123" s="92" t="str">
        <f t="shared" si="31"/>
        <v>Stanton 2013</v>
      </c>
      <c r="E2123" s="92" t="s">
        <v>1308</v>
      </c>
      <c r="F2123" s="366" t="s">
        <v>1308</v>
      </c>
      <c r="G2123" s="92" t="s">
        <v>1308</v>
      </c>
      <c r="H2123" s="92" t="s">
        <v>1308</v>
      </c>
      <c r="I2123" s="91"/>
      <c r="J2123" s="92" t="s">
        <v>1308</v>
      </c>
      <c r="K2123" s="366" t="s">
        <v>1308</v>
      </c>
      <c r="L2123" s="92" t="s">
        <v>1308</v>
      </c>
      <c r="M2123" s="92" t="s">
        <v>1308</v>
      </c>
      <c r="N2123" s="91"/>
      <c r="O2123" s="92" t="s">
        <v>1308</v>
      </c>
      <c r="P2123" s="92" t="s">
        <v>1308</v>
      </c>
      <c r="Q2123" s="91"/>
      <c r="R2123" s="92" t="s">
        <v>1308</v>
      </c>
      <c r="S2123" s="92" t="s">
        <v>1308</v>
      </c>
      <c r="T2123" s="91" t="s">
        <v>1308</v>
      </c>
      <c r="U2123" s="92" t="s">
        <v>1308</v>
      </c>
      <c r="V2123" s="92" t="s">
        <v>1308</v>
      </c>
    </row>
    <row r="2124" spans="1:22">
      <c r="A2124" s="93" t="s">
        <v>814</v>
      </c>
      <c r="B2124" s="17" t="str">
        <f>VLOOKUP(A2124,'Planning Periods'!$E$2:$N$540,10,FALSE)</f>
        <v>10/15/2021 - 10/15/2029</v>
      </c>
      <c r="C2124" s="92">
        <v>2014</v>
      </c>
      <c r="D2124" s="92" t="str">
        <f t="shared" si="31"/>
        <v>Stanton 2014</v>
      </c>
      <c r="E2124" s="92">
        <v>68</v>
      </c>
      <c r="F2124" s="366">
        <v>0</v>
      </c>
      <c r="G2124" s="92">
        <v>0</v>
      </c>
      <c r="H2124" s="92">
        <v>0</v>
      </c>
      <c r="I2124" s="91"/>
      <c r="J2124" s="92">
        <v>49</v>
      </c>
      <c r="K2124" s="366">
        <v>0</v>
      </c>
      <c r="L2124" s="92">
        <v>0</v>
      </c>
      <c r="M2124" s="92">
        <v>0</v>
      </c>
      <c r="N2124" s="91"/>
      <c r="O2124" s="92">
        <v>56</v>
      </c>
      <c r="P2124" s="92">
        <v>0</v>
      </c>
      <c r="Q2124" s="91"/>
      <c r="R2124" s="92">
        <v>140</v>
      </c>
      <c r="S2124" s="92">
        <v>32</v>
      </c>
      <c r="T2124" s="91">
        <v>0</v>
      </c>
      <c r="U2124" s="92">
        <v>313</v>
      </c>
      <c r="V2124" s="92">
        <v>32</v>
      </c>
    </row>
    <row r="2125" spans="1:22">
      <c r="A2125" s="93" t="s">
        <v>814</v>
      </c>
      <c r="B2125" s="17" t="str">
        <f>VLOOKUP(A2125,'Planning Periods'!$E$2:$N$540,10,FALSE)</f>
        <v>10/15/2021 - 10/15/2029</v>
      </c>
      <c r="C2125" s="92">
        <v>2015</v>
      </c>
      <c r="D2125" s="92" t="str">
        <f t="shared" si="31"/>
        <v>Stanton 2015</v>
      </c>
      <c r="E2125" s="92">
        <v>68</v>
      </c>
      <c r="F2125" s="366">
        <v>0</v>
      </c>
      <c r="G2125" s="92">
        <v>0</v>
      </c>
      <c r="H2125" s="92">
        <v>0</v>
      </c>
      <c r="I2125" s="91"/>
      <c r="J2125" s="92">
        <v>49</v>
      </c>
      <c r="K2125" s="366">
        <v>0</v>
      </c>
      <c r="L2125" s="92">
        <v>0</v>
      </c>
      <c r="M2125" s="92">
        <v>0</v>
      </c>
      <c r="N2125" s="91"/>
      <c r="O2125" s="92">
        <v>56</v>
      </c>
      <c r="P2125" s="92">
        <v>0</v>
      </c>
      <c r="Q2125" s="91"/>
      <c r="R2125" s="92">
        <v>140</v>
      </c>
      <c r="S2125" s="92">
        <v>37</v>
      </c>
      <c r="T2125" s="91">
        <v>0</v>
      </c>
      <c r="U2125" s="92">
        <v>313</v>
      </c>
      <c r="V2125" s="92">
        <v>37</v>
      </c>
    </row>
    <row r="2126" spans="1:22">
      <c r="A2126" s="93" t="s">
        <v>814</v>
      </c>
      <c r="B2126" s="17" t="str">
        <f>VLOOKUP(A2126,'Planning Periods'!$E$2:$N$540,10,FALSE)</f>
        <v>10/15/2021 - 10/15/2029</v>
      </c>
      <c r="C2126" s="92">
        <v>2016</v>
      </c>
      <c r="D2126" s="92" t="str">
        <f t="shared" si="31"/>
        <v>Stanton 2016</v>
      </c>
      <c r="E2126" s="92">
        <v>68</v>
      </c>
      <c r="F2126" s="366">
        <v>0</v>
      </c>
      <c r="G2126" s="92">
        <v>0</v>
      </c>
      <c r="H2126" s="92">
        <v>0</v>
      </c>
      <c r="I2126" s="91"/>
      <c r="J2126" s="92">
        <v>49</v>
      </c>
      <c r="K2126" s="366">
        <v>0</v>
      </c>
      <c r="L2126" s="92">
        <v>0</v>
      </c>
      <c r="M2126" s="92">
        <v>0</v>
      </c>
      <c r="N2126" s="91"/>
      <c r="O2126" s="92">
        <v>56</v>
      </c>
      <c r="P2126" s="92">
        <v>0</v>
      </c>
      <c r="Q2126" s="91"/>
      <c r="R2126" s="92">
        <v>140</v>
      </c>
      <c r="S2126" s="92">
        <v>25</v>
      </c>
      <c r="T2126" s="91">
        <v>0</v>
      </c>
      <c r="U2126" s="92">
        <v>313</v>
      </c>
      <c r="V2126" s="92">
        <v>25</v>
      </c>
    </row>
    <row r="2127" spans="1:22">
      <c r="A2127" s="93" t="s">
        <v>814</v>
      </c>
      <c r="B2127" s="17" t="str">
        <f>VLOOKUP(A2127,'Planning Periods'!$E$2:$N$540,10,FALSE)</f>
        <v>10/15/2021 - 10/15/2029</v>
      </c>
      <c r="C2127" s="92">
        <v>2017</v>
      </c>
      <c r="D2127" s="92" t="str">
        <f t="shared" si="31"/>
        <v>Stanton 2017</v>
      </c>
      <c r="E2127" s="92">
        <v>68</v>
      </c>
      <c r="F2127" s="366">
        <v>0</v>
      </c>
      <c r="G2127" s="92">
        <v>0</v>
      </c>
      <c r="H2127" s="92">
        <v>0</v>
      </c>
      <c r="I2127" s="91"/>
      <c r="J2127" s="92">
        <v>49</v>
      </c>
      <c r="K2127" s="366">
        <v>0</v>
      </c>
      <c r="L2127" s="92">
        <v>0</v>
      </c>
      <c r="M2127" s="92">
        <v>0</v>
      </c>
      <c r="N2127" s="91"/>
      <c r="O2127" s="92">
        <v>56</v>
      </c>
      <c r="P2127" s="92">
        <v>2</v>
      </c>
      <c r="Q2127" s="91"/>
      <c r="R2127" s="92">
        <v>140</v>
      </c>
      <c r="S2127" s="92">
        <v>0</v>
      </c>
      <c r="T2127" s="91">
        <v>0</v>
      </c>
      <c r="U2127" s="92">
        <v>313</v>
      </c>
      <c r="V2127" s="92">
        <v>2</v>
      </c>
    </row>
    <row r="2128" spans="1:22">
      <c r="A2128" s="93" t="s">
        <v>817</v>
      </c>
      <c r="B2128" s="17" t="str">
        <f>VLOOKUP(A2128,'Planning Periods'!$E$2:$N$540,10,FALSE)</f>
        <v>12/31/2015 - 12/31/2023</v>
      </c>
      <c r="C2128" s="92">
        <v>2014</v>
      </c>
      <c r="D2128" s="92" t="str">
        <f t="shared" si="31"/>
        <v>Stockton 2014</v>
      </c>
      <c r="E2128" s="92" t="s">
        <v>1308</v>
      </c>
      <c r="F2128" s="366" t="s">
        <v>1308</v>
      </c>
      <c r="G2128" s="92" t="s">
        <v>1308</v>
      </c>
      <c r="H2128" s="92" t="s">
        <v>1308</v>
      </c>
      <c r="I2128" s="91"/>
      <c r="J2128" s="92" t="s">
        <v>1308</v>
      </c>
      <c r="K2128" s="366" t="s">
        <v>1308</v>
      </c>
      <c r="L2128" s="92" t="s">
        <v>1308</v>
      </c>
      <c r="M2128" s="92" t="s">
        <v>1308</v>
      </c>
      <c r="N2128" s="91"/>
      <c r="O2128" s="92" t="s">
        <v>1308</v>
      </c>
      <c r="P2128" s="92" t="s">
        <v>1308</v>
      </c>
      <c r="Q2128" s="91"/>
      <c r="R2128" s="92" t="s">
        <v>1308</v>
      </c>
      <c r="S2128" s="92" t="s">
        <v>1308</v>
      </c>
      <c r="T2128" s="91" t="s">
        <v>1308</v>
      </c>
      <c r="U2128" s="92" t="s">
        <v>1308</v>
      </c>
      <c r="V2128" s="92" t="s">
        <v>1308</v>
      </c>
    </row>
    <row r="2129" spans="1:22">
      <c r="A2129" s="93" t="s">
        <v>817</v>
      </c>
      <c r="B2129" s="17" t="str">
        <f>VLOOKUP(A2129,'Planning Periods'!$E$2:$N$540,10,FALSE)</f>
        <v>12/31/2015 - 12/31/2023</v>
      </c>
      <c r="C2129" s="92">
        <v>2015</v>
      </c>
      <c r="D2129" s="92" t="str">
        <f t="shared" si="31"/>
        <v>Stockton 2015</v>
      </c>
      <c r="E2129" s="92" t="s">
        <v>1308</v>
      </c>
      <c r="F2129" s="366" t="s">
        <v>1308</v>
      </c>
      <c r="G2129" s="92" t="s">
        <v>1308</v>
      </c>
      <c r="H2129" s="92" t="s">
        <v>1308</v>
      </c>
      <c r="I2129" s="91"/>
      <c r="J2129" s="92" t="s">
        <v>1308</v>
      </c>
      <c r="K2129" s="366" t="s">
        <v>1308</v>
      </c>
      <c r="L2129" s="92" t="s">
        <v>1308</v>
      </c>
      <c r="M2129" s="92" t="s">
        <v>1308</v>
      </c>
      <c r="N2129" s="91"/>
      <c r="O2129" s="92" t="s">
        <v>1308</v>
      </c>
      <c r="P2129" s="92" t="s">
        <v>1308</v>
      </c>
      <c r="Q2129" s="91"/>
      <c r="R2129" s="92" t="s">
        <v>1308</v>
      </c>
      <c r="S2129" s="92" t="s">
        <v>1308</v>
      </c>
      <c r="T2129" s="91" t="s">
        <v>1308</v>
      </c>
      <c r="U2129" s="92" t="s">
        <v>1308</v>
      </c>
      <c r="V2129" s="92" t="s">
        <v>1308</v>
      </c>
    </row>
    <row r="2130" spans="1:22">
      <c r="A2130" s="93" t="s">
        <v>817</v>
      </c>
      <c r="B2130" s="17" t="str">
        <f>VLOOKUP(A2130,'Planning Periods'!$E$2:$N$540,10,FALSE)</f>
        <v>12/31/2015 - 12/31/2023</v>
      </c>
      <c r="C2130" s="92">
        <v>2016</v>
      </c>
      <c r="D2130" s="92" t="str">
        <f t="shared" si="31"/>
        <v>Stockton 2016</v>
      </c>
      <c r="E2130" s="92" t="s">
        <v>1308</v>
      </c>
      <c r="F2130" s="366" t="s">
        <v>1308</v>
      </c>
      <c r="G2130" s="92" t="s">
        <v>1308</v>
      </c>
      <c r="H2130" s="92" t="s">
        <v>1308</v>
      </c>
      <c r="I2130" s="91"/>
      <c r="J2130" s="92" t="s">
        <v>1308</v>
      </c>
      <c r="K2130" s="366" t="s">
        <v>1308</v>
      </c>
      <c r="L2130" s="92" t="s">
        <v>1308</v>
      </c>
      <c r="M2130" s="92" t="s">
        <v>1308</v>
      </c>
      <c r="N2130" s="91"/>
      <c r="O2130" s="92" t="s">
        <v>1308</v>
      </c>
      <c r="P2130" s="92" t="s">
        <v>1308</v>
      </c>
      <c r="Q2130" s="91"/>
      <c r="R2130" s="92" t="s">
        <v>1308</v>
      </c>
      <c r="S2130" s="92" t="s">
        <v>1308</v>
      </c>
      <c r="T2130" s="91" t="s">
        <v>1308</v>
      </c>
      <c r="U2130" s="92" t="s">
        <v>1308</v>
      </c>
      <c r="V2130" s="92" t="s">
        <v>1308</v>
      </c>
    </row>
    <row r="2131" spans="1:22">
      <c r="A2131" s="93" t="s">
        <v>817</v>
      </c>
      <c r="B2131" s="17" t="str">
        <f>VLOOKUP(A2131,'Planning Periods'!$E$2:$N$540,10,FALSE)</f>
        <v>12/31/2015 - 12/31/2023</v>
      </c>
      <c r="C2131" s="92">
        <v>2017</v>
      </c>
      <c r="D2131" s="92" t="str">
        <f t="shared" si="31"/>
        <v>Stockton 2017</v>
      </c>
      <c r="E2131" s="92">
        <v>3157</v>
      </c>
      <c r="F2131" s="366">
        <v>164</v>
      </c>
      <c r="G2131" s="92">
        <v>164</v>
      </c>
      <c r="H2131" s="92">
        <v>0</v>
      </c>
      <c r="I2131" s="91"/>
      <c r="J2131" s="92">
        <v>2004</v>
      </c>
      <c r="K2131" s="366">
        <v>0</v>
      </c>
      <c r="L2131" s="92">
        <v>0</v>
      </c>
      <c r="M2131" s="92">
        <v>0</v>
      </c>
      <c r="N2131" s="91"/>
      <c r="O2131" s="92">
        <v>2103</v>
      </c>
      <c r="P2131" s="92">
        <v>47</v>
      </c>
      <c r="Q2131" s="91"/>
      <c r="R2131" s="92">
        <v>4560</v>
      </c>
      <c r="S2131" s="92">
        <v>175</v>
      </c>
      <c r="T2131" s="91">
        <v>0</v>
      </c>
      <c r="U2131" s="92">
        <v>11824</v>
      </c>
      <c r="V2131" s="92">
        <v>386</v>
      </c>
    </row>
    <row r="2132" spans="1:22">
      <c r="A2132" s="93" t="s">
        <v>820</v>
      </c>
      <c r="B2132" s="17" t="str">
        <f>VLOOKUP(A2132,'Planning Periods'!$E$2:$N$540,10,FALSE)</f>
        <v>01/31/2023 - 01/31/2031</v>
      </c>
      <c r="C2132" s="92">
        <v>2014</v>
      </c>
      <c r="D2132" s="92" t="str">
        <f t="shared" si="31"/>
        <v>Suisun City 2014</v>
      </c>
      <c r="E2132" s="92">
        <v>147</v>
      </c>
      <c r="F2132" s="366">
        <v>0</v>
      </c>
      <c r="G2132" s="92">
        <v>0</v>
      </c>
      <c r="H2132" s="92">
        <v>0</v>
      </c>
      <c r="I2132" s="91"/>
      <c r="J2132" s="92">
        <v>57</v>
      </c>
      <c r="K2132" s="366">
        <v>0</v>
      </c>
      <c r="L2132" s="92">
        <v>0</v>
      </c>
      <c r="M2132" s="92">
        <v>0</v>
      </c>
      <c r="N2132" s="91"/>
      <c r="O2132" s="92">
        <v>60</v>
      </c>
      <c r="P2132" s="92">
        <v>0</v>
      </c>
      <c r="Q2132" s="91"/>
      <c r="R2132" s="92">
        <v>241</v>
      </c>
      <c r="S2132" s="92">
        <v>0</v>
      </c>
      <c r="T2132" s="91">
        <v>0</v>
      </c>
      <c r="U2132" s="92">
        <v>505</v>
      </c>
      <c r="V2132" s="92">
        <v>0</v>
      </c>
    </row>
    <row r="2133" spans="1:22">
      <c r="A2133" s="93" t="s">
        <v>820</v>
      </c>
      <c r="B2133" s="17" t="str">
        <f>VLOOKUP(A2133,'Planning Periods'!$E$2:$N$540,10,FALSE)</f>
        <v>01/31/2023 - 01/31/2031</v>
      </c>
      <c r="C2133" s="92">
        <v>2015</v>
      </c>
      <c r="D2133" s="92" t="str">
        <f t="shared" si="31"/>
        <v>Suisun City 2015</v>
      </c>
      <c r="E2133" s="92">
        <v>147</v>
      </c>
      <c r="F2133" s="366">
        <v>0</v>
      </c>
      <c r="G2133" s="92">
        <v>0</v>
      </c>
      <c r="H2133" s="92">
        <v>0</v>
      </c>
      <c r="I2133" s="91"/>
      <c r="J2133" s="92">
        <v>57</v>
      </c>
      <c r="K2133" s="366">
        <v>0</v>
      </c>
      <c r="L2133" s="92">
        <v>0</v>
      </c>
      <c r="M2133" s="92">
        <v>0</v>
      </c>
      <c r="N2133" s="91"/>
      <c r="O2133" s="92">
        <v>60</v>
      </c>
      <c r="P2133" s="92">
        <v>0</v>
      </c>
      <c r="Q2133" s="91"/>
      <c r="R2133" s="92">
        <v>241</v>
      </c>
      <c r="S2133" s="92">
        <v>8</v>
      </c>
      <c r="T2133" s="91">
        <v>0</v>
      </c>
      <c r="U2133" s="92">
        <v>505</v>
      </c>
      <c r="V2133" s="92">
        <v>8</v>
      </c>
    </row>
    <row r="2134" spans="1:22">
      <c r="A2134" s="93" t="s">
        <v>820</v>
      </c>
      <c r="B2134" s="17" t="str">
        <f>VLOOKUP(A2134,'Planning Periods'!$E$2:$N$540,10,FALSE)</f>
        <v>01/31/2023 - 01/31/2031</v>
      </c>
      <c r="C2134" s="92">
        <v>2016</v>
      </c>
      <c r="D2134" s="92" t="str">
        <f t="shared" si="31"/>
        <v>Suisun City 2016</v>
      </c>
      <c r="E2134" s="92">
        <v>147</v>
      </c>
      <c r="F2134" s="366">
        <v>0</v>
      </c>
      <c r="G2134" s="92">
        <v>0</v>
      </c>
      <c r="H2134" s="92">
        <v>0</v>
      </c>
      <c r="I2134" s="91"/>
      <c r="J2134" s="92">
        <v>57</v>
      </c>
      <c r="K2134" s="366">
        <v>0</v>
      </c>
      <c r="L2134" s="92">
        <v>0</v>
      </c>
      <c r="M2134" s="92">
        <v>0</v>
      </c>
      <c r="N2134" s="91"/>
      <c r="O2134" s="92">
        <v>60</v>
      </c>
      <c r="P2134" s="92">
        <v>0</v>
      </c>
      <c r="Q2134" s="91"/>
      <c r="R2134" s="92">
        <v>241</v>
      </c>
      <c r="S2134" s="92">
        <v>52</v>
      </c>
      <c r="T2134" s="91">
        <v>0</v>
      </c>
      <c r="U2134" s="92">
        <v>505</v>
      </c>
      <c r="V2134" s="92">
        <v>52</v>
      </c>
    </row>
    <row r="2135" spans="1:22">
      <c r="A2135" s="93" t="s">
        <v>820</v>
      </c>
      <c r="B2135" s="17" t="str">
        <f>VLOOKUP(A2135,'Planning Periods'!$E$2:$N$540,10,FALSE)</f>
        <v>01/31/2023 - 01/31/2031</v>
      </c>
      <c r="C2135" s="92">
        <v>2017</v>
      </c>
      <c r="D2135" s="92" t="str">
        <f t="shared" si="31"/>
        <v>Suisun City 2017</v>
      </c>
      <c r="E2135" s="92">
        <v>147</v>
      </c>
      <c r="F2135" s="366">
        <v>0</v>
      </c>
      <c r="G2135" s="92">
        <v>0</v>
      </c>
      <c r="H2135" s="92">
        <v>0</v>
      </c>
      <c r="I2135" s="91"/>
      <c r="J2135" s="92">
        <v>57</v>
      </c>
      <c r="K2135" s="366">
        <v>0</v>
      </c>
      <c r="L2135" s="92">
        <v>0</v>
      </c>
      <c r="M2135" s="92">
        <v>0</v>
      </c>
      <c r="N2135" s="91"/>
      <c r="O2135" s="92">
        <v>60</v>
      </c>
      <c r="P2135" s="92">
        <v>0</v>
      </c>
      <c r="Q2135" s="91"/>
      <c r="R2135" s="92">
        <v>241</v>
      </c>
      <c r="S2135" s="92">
        <v>19</v>
      </c>
      <c r="T2135" s="91">
        <v>0</v>
      </c>
      <c r="U2135" s="92">
        <v>505</v>
      </c>
      <c r="V2135" s="92">
        <v>19</v>
      </c>
    </row>
    <row r="2136" spans="1:22">
      <c r="A2136" s="93" t="s">
        <v>831</v>
      </c>
      <c r="B2136" s="17" t="str">
        <f>VLOOKUP(A2136,'Planning Periods'!$E$2:$N$540,10,FALSE)</f>
        <v>01/31/2023 - 01/31/2031</v>
      </c>
      <c r="C2136" s="92">
        <v>2014</v>
      </c>
      <c r="D2136" s="92" t="str">
        <f t="shared" si="31"/>
        <v>Sunnyvale 2014</v>
      </c>
      <c r="E2136" s="92" t="s">
        <v>1308</v>
      </c>
      <c r="F2136" s="366" t="s">
        <v>1308</v>
      </c>
      <c r="G2136" s="92" t="s">
        <v>1308</v>
      </c>
      <c r="H2136" s="92" t="s">
        <v>1308</v>
      </c>
      <c r="I2136" s="91"/>
      <c r="J2136" s="92" t="s">
        <v>1308</v>
      </c>
      <c r="K2136" s="366" t="s">
        <v>1308</v>
      </c>
      <c r="L2136" s="92" t="s">
        <v>1308</v>
      </c>
      <c r="M2136" s="92" t="s">
        <v>1308</v>
      </c>
      <c r="N2136" s="91"/>
      <c r="O2136" s="92" t="s">
        <v>1308</v>
      </c>
      <c r="P2136" s="92" t="s">
        <v>1308</v>
      </c>
      <c r="Q2136" s="91"/>
      <c r="R2136" s="92" t="s">
        <v>1308</v>
      </c>
      <c r="S2136" s="92" t="s">
        <v>1308</v>
      </c>
      <c r="T2136" s="91" t="s">
        <v>1308</v>
      </c>
      <c r="U2136" s="92" t="s">
        <v>1308</v>
      </c>
      <c r="V2136" s="92" t="s">
        <v>1308</v>
      </c>
    </row>
    <row r="2137" spans="1:22">
      <c r="A2137" s="93" t="s">
        <v>831</v>
      </c>
      <c r="B2137" s="17" t="str">
        <f>VLOOKUP(A2137,'Planning Periods'!$E$2:$N$540,10,FALSE)</f>
        <v>01/31/2023 - 01/31/2031</v>
      </c>
      <c r="C2137" s="92">
        <v>2015</v>
      </c>
      <c r="D2137" s="92" t="str">
        <f t="shared" si="31"/>
        <v>Sunnyvale 2015</v>
      </c>
      <c r="E2137" s="92">
        <v>1640</v>
      </c>
      <c r="F2137" s="366">
        <v>43</v>
      </c>
      <c r="G2137" s="92">
        <v>43</v>
      </c>
      <c r="H2137" s="92">
        <v>0</v>
      </c>
      <c r="I2137" s="91"/>
      <c r="J2137" s="92">
        <v>906</v>
      </c>
      <c r="K2137" s="366">
        <v>0</v>
      </c>
      <c r="L2137" s="92">
        <v>0</v>
      </c>
      <c r="M2137" s="92">
        <v>0</v>
      </c>
      <c r="N2137" s="91"/>
      <c r="O2137" s="92">
        <v>932</v>
      </c>
      <c r="P2137" s="92">
        <v>26</v>
      </c>
      <c r="Q2137" s="91"/>
      <c r="R2137" s="92">
        <v>1974</v>
      </c>
      <c r="S2137" s="92">
        <v>796</v>
      </c>
      <c r="T2137" s="91">
        <v>0</v>
      </c>
      <c r="U2137" s="92">
        <v>5452</v>
      </c>
      <c r="V2137" s="92">
        <v>865</v>
      </c>
    </row>
    <row r="2138" spans="1:22">
      <c r="A2138" s="93" t="s">
        <v>831</v>
      </c>
      <c r="B2138" s="17" t="str">
        <f>VLOOKUP(A2138,'Planning Periods'!$E$2:$N$540,10,FALSE)</f>
        <v>01/31/2023 - 01/31/2031</v>
      </c>
      <c r="C2138" s="92">
        <v>2016</v>
      </c>
      <c r="D2138" s="92" t="str">
        <f t="shared" si="31"/>
        <v>Sunnyvale 2016</v>
      </c>
      <c r="E2138" s="92">
        <v>1640</v>
      </c>
      <c r="F2138" s="366">
        <v>0</v>
      </c>
      <c r="G2138" s="92">
        <v>0</v>
      </c>
      <c r="H2138" s="92">
        <v>0</v>
      </c>
      <c r="I2138" s="91"/>
      <c r="J2138" s="92">
        <v>906</v>
      </c>
      <c r="K2138" s="366">
        <v>1</v>
      </c>
      <c r="L2138" s="92">
        <v>1</v>
      </c>
      <c r="M2138" s="92">
        <v>0</v>
      </c>
      <c r="N2138" s="91"/>
      <c r="O2138" s="92">
        <v>932</v>
      </c>
      <c r="P2138" s="92">
        <v>32</v>
      </c>
      <c r="Q2138" s="91"/>
      <c r="R2138" s="92">
        <v>1974</v>
      </c>
      <c r="S2138" s="92">
        <v>222</v>
      </c>
      <c r="T2138" s="91">
        <v>0</v>
      </c>
      <c r="U2138" s="92">
        <v>5452</v>
      </c>
      <c r="V2138" s="92">
        <v>255</v>
      </c>
    </row>
    <row r="2139" spans="1:22">
      <c r="A2139" s="93" t="s">
        <v>831</v>
      </c>
      <c r="B2139" s="17" t="str">
        <f>VLOOKUP(A2139,'Planning Periods'!$E$2:$N$540,10,FALSE)</f>
        <v>01/31/2023 - 01/31/2031</v>
      </c>
      <c r="C2139" s="92">
        <v>2017</v>
      </c>
      <c r="D2139" s="92" t="str">
        <f t="shared" si="31"/>
        <v>Sunnyvale 2017</v>
      </c>
      <c r="E2139" s="92">
        <v>1640</v>
      </c>
      <c r="F2139" s="366">
        <v>46</v>
      </c>
      <c r="G2139" s="92">
        <v>46</v>
      </c>
      <c r="H2139" s="92">
        <v>0</v>
      </c>
      <c r="I2139" s="91"/>
      <c r="J2139" s="92">
        <v>906</v>
      </c>
      <c r="K2139" s="366">
        <v>20</v>
      </c>
      <c r="L2139" s="92">
        <v>20</v>
      </c>
      <c r="M2139" s="92">
        <v>0</v>
      </c>
      <c r="N2139" s="91"/>
      <c r="O2139" s="92">
        <v>932</v>
      </c>
      <c r="P2139" s="92">
        <v>47</v>
      </c>
      <c r="Q2139" s="91"/>
      <c r="R2139" s="92">
        <v>1974</v>
      </c>
      <c r="S2139" s="92">
        <v>381</v>
      </c>
      <c r="T2139" s="91">
        <v>0</v>
      </c>
      <c r="U2139" s="92">
        <v>5452</v>
      </c>
      <c r="V2139" s="92">
        <v>494</v>
      </c>
    </row>
    <row r="2140" spans="1:22">
      <c r="A2140" t="s">
        <v>1197</v>
      </c>
      <c r="B2140" s="17" t="str">
        <f>VLOOKUP(A2140,'Planning Periods'!$E$2:$N$540,10,FALSE)</f>
        <v>08/31/2019 - 08/31/2024</v>
      </c>
      <c r="C2140" s="92">
        <v>2014</v>
      </c>
      <c r="D2140" s="92" t="str">
        <f t="shared" si="31"/>
        <v>Susanville 2014</v>
      </c>
      <c r="E2140" s="366" t="s">
        <v>1308</v>
      </c>
      <c r="F2140" s="366" t="s">
        <v>1308</v>
      </c>
      <c r="G2140" s="366" t="s">
        <v>1308</v>
      </c>
      <c r="H2140" s="366" t="s">
        <v>1308</v>
      </c>
      <c r="I2140" s="366">
        <v>0</v>
      </c>
      <c r="J2140" s="366" t="s">
        <v>1308</v>
      </c>
      <c r="K2140" s="366" t="s">
        <v>1308</v>
      </c>
      <c r="L2140" s="366" t="s">
        <v>1308</v>
      </c>
      <c r="M2140" s="366" t="s">
        <v>1308</v>
      </c>
      <c r="N2140" s="366">
        <v>0</v>
      </c>
      <c r="O2140" s="366" t="s">
        <v>1308</v>
      </c>
      <c r="P2140" s="366" t="s">
        <v>1308</v>
      </c>
      <c r="Q2140" s="366"/>
      <c r="R2140" s="366" t="s">
        <v>1308</v>
      </c>
      <c r="S2140" s="366" t="s">
        <v>1308</v>
      </c>
      <c r="T2140" s="366" t="s">
        <v>1308</v>
      </c>
      <c r="U2140" s="366" t="s">
        <v>1308</v>
      </c>
      <c r="V2140" s="366" t="s">
        <v>1308</v>
      </c>
    </row>
    <row r="2141" spans="1:22">
      <c r="A2141" t="s">
        <v>1197</v>
      </c>
      <c r="B2141" s="17" t="str">
        <f>VLOOKUP(A2141,'Planning Periods'!$E$2:$N$540,10,FALSE)</f>
        <v>08/31/2019 - 08/31/2024</v>
      </c>
      <c r="C2141" s="92">
        <v>2015</v>
      </c>
      <c r="D2141" s="92" t="str">
        <f t="shared" si="31"/>
        <v>Susanville 2015</v>
      </c>
      <c r="E2141" t="s">
        <v>1308</v>
      </c>
      <c r="F2141" t="s">
        <v>1308</v>
      </c>
      <c r="G2141" t="s">
        <v>1308</v>
      </c>
      <c r="H2141" t="s">
        <v>1308</v>
      </c>
      <c r="J2141" t="s">
        <v>1308</v>
      </c>
      <c r="K2141" t="s">
        <v>1308</v>
      </c>
      <c r="L2141" t="s">
        <v>1308</v>
      </c>
      <c r="M2141" t="s">
        <v>1308</v>
      </c>
      <c r="O2141" t="s">
        <v>1308</v>
      </c>
      <c r="P2141" t="s">
        <v>1308</v>
      </c>
      <c r="R2141" t="s">
        <v>1308</v>
      </c>
      <c r="S2141" t="s">
        <v>1308</v>
      </c>
      <c r="T2141" t="s">
        <v>1308</v>
      </c>
      <c r="U2141" t="s">
        <v>1308</v>
      </c>
      <c r="V2141" t="s">
        <v>1308</v>
      </c>
    </row>
    <row r="2142" spans="1:22">
      <c r="A2142" t="s">
        <v>1197</v>
      </c>
      <c r="B2142" s="17" t="str">
        <f>VLOOKUP(A2142,'Planning Periods'!$E$2:$N$540,10,FALSE)</f>
        <v>08/31/2019 - 08/31/2024</v>
      </c>
      <c r="C2142" s="92">
        <v>2016</v>
      </c>
      <c r="D2142" s="92" t="str">
        <f t="shared" si="31"/>
        <v>Susanville 2016</v>
      </c>
      <c r="E2142" t="s">
        <v>1308</v>
      </c>
      <c r="F2142" t="s">
        <v>1308</v>
      </c>
      <c r="G2142" t="s">
        <v>1308</v>
      </c>
      <c r="H2142" t="s">
        <v>1308</v>
      </c>
      <c r="J2142" t="s">
        <v>1308</v>
      </c>
      <c r="K2142" t="s">
        <v>1308</v>
      </c>
      <c r="L2142" t="s">
        <v>1308</v>
      </c>
      <c r="M2142" t="s">
        <v>1308</v>
      </c>
      <c r="O2142" t="s">
        <v>1308</v>
      </c>
      <c r="P2142" t="s">
        <v>1308</v>
      </c>
      <c r="R2142" t="s">
        <v>1308</v>
      </c>
      <c r="S2142" t="s">
        <v>1308</v>
      </c>
      <c r="T2142" t="s">
        <v>1308</v>
      </c>
      <c r="U2142" t="s">
        <v>1308</v>
      </c>
      <c r="V2142" t="s">
        <v>1308</v>
      </c>
    </row>
    <row r="2143" spans="1:22">
      <c r="A2143" t="s">
        <v>1197</v>
      </c>
      <c r="B2143" s="17" t="str">
        <f>VLOOKUP(A2143,'Planning Periods'!$E$2:$N$540,10,FALSE)</f>
        <v>08/31/2019 - 08/31/2024</v>
      </c>
      <c r="C2143" s="92">
        <v>2017</v>
      </c>
      <c r="D2143" s="92" t="str">
        <f t="shared" si="31"/>
        <v>Susanville 2017</v>
      </c>
      <c r="E2143" t="s">
        <v>1308</v>
      </c>
      <c r="F2143" t="s">
        <v>1308</v>
      </c>
      <c r="G2143" t="s">
        <v>1308</v>
      </c>
      <c r="H2143" t="s">
        <v>1308</v>
      </c>
      <c r="J2143" t="s">
        <v>1308</v>
      </c>
      <c r="K2143" t="s">
        <v>1308</v>
      </c>
      <c r="L2143" t="s">
        <v>1308</v>
      </c>
      <c r="M2143" t="s">
        <v>1308</v>
      </c>
      <c r="O2143" t="s">
        <v>1308</v>
      </c>
      <c r="P2143" t="s">
        <v>1308</v>
      </c>
      <c r="R2143" t="s">
        <v>1308</v>
      </c>
      <c r="S2143" t="s">
        <v>1308</v>
      </c>
      <c r="T2143" t="s">
        <v>1308</v>
      </c>
      <c r="U2143" t="s">
        <v>1308</v>
      </c>
      <c r="V2143" t="s">
        <v>1308</v>
      </c>
    </row>
    <row r="2144" spans="1:22">
      <c r="A2144" s="93" t="s">
        <v>772</v>
      </c>
      <c r="B2144" s="17" t="str">
        <f>VLOOKUP(A2144,'Planning Periods'!$E$2:$N$540,10,FALSE)</f>
        <v>05/15/2021 - 05/15/2029</v>
      </c>
      <c r="C2144" s="92">
        <v>2013</v>
      </c>
      <c r="D2144" s="92" t="str">
        <f t="shared" si="31"/>
        <v>Sutter County - Unincorporated 2013</v>
      </c>
      <c r="E2144" s="92">
        <v>85</v>
      </c>
      <c r="F2144" s="366">
        <v>0</v>
      </c>
      <c r="G2144" s="92">
        <v>0</v>
      </c>
      <c r="H2144" s="92">
        <v>0</v>
      </c>
      <c r="I2144" s="91"/>
      <c r="J2144" s="92">
        <v>60</v>
      </c>
      <c r="K2144" s="366">
        <v>0</v>
      </c>
      <c r="L2144" s="92">
        <v>0</v>
      </c>
      <c r="M2144" s="92">
        <v>0</v>
      </c>
      <c r="N2144" s="91"/>
      <c r="O2144" s="92">
        <v>62</v>
      </c>
      <c r="P2144" s="92">
        <v>4</v>
      </c>
      <c r="Q2144" s="91"/>
      <c r="R2144" s="92">
        <v>128</v>
      </c>
      <c r="S2144" s="92">
        <v>8</v>
      </c>
      <c r="T2144" s="91">
        <v>0</v>
      </c>
      <c r="U2144" s="92">
        <v>335</v>
      </c>
      <c r="V2144" s="92">
        <v>12</v>
      </c>
    </row>
    <row r="2145" spans="1:22">
      <c r="A2145" s="93" t="s">
        <v>772</v>
      </c>
      <c r="B2145" s="17" t="str">
        <f>VLOOKUP(A2145,'Planning Periods'!$E$2:$N$540,10,FALSE)</f>
        <v>05/15/2021 - 05/15/2029</v>
      </c>
      <c r="C2145" s="92">
        <v>2014</v>
      </c>
      <c r="D2145" s="92" t="str">
        <f t="shared" si="31"/>
        <v>Sutter County - Unincorporated 2014</v>
      </c>
      <c r="E2145" s="92">
        <v>85</v>
      </c>
      <c r="F2145" s="366">
        <v>0</v>
      </c>
      <c r="G2145" s="92">
        <v>0</v>
      </c>
      <c r="H2145" s="92">
        <v>0</v>
      </c>
      <c r="I2145" s="91"/>
      <c r="J2145" s="92">
        <v>60</v>
      </c>
      <c r="K2145" s="366">
        <v>0</v>
      </c>
      <c r="L2145" s="92">
        <v>0</v>
      </c>
      <c r="M2145" s="92">
        <v>0</v>
      </c>
      <c r="N2145" s="91"/>
      <c r="O2145" s="92">
        <v>62</v>
      </c>
      <c r="P2145" s="92">
        <v>1</v>
      </c>
      <c r="Q2145" s="91"/>
      <c r="R2145" s="92">
        <v>128</v>
      </c>
      <c r="S2145" s="92">
        <v>19</v>
      </c>
      <c r="T2145" s="91">
        <v>0</v>
      </c>
      <c r="U2145" s="92">
        <v>335</v>
      </c>
      <c r="V2145" s="92">
        <v>20</v>
      </c>
    </row>
    <row r="2146" spans="1:22">
      <c r="A2146" s="93" t="s">
        <v>772</v>
      </c>
      <c r="B2146" s="17" t="str">
        <f>VLOOKUP(A2146,'Planning Periods'!$E$2:$N$540,10,FALSE)</f>
        <v>05/15/2021 - 05/15/2029</v>
      </c>
      <c r="C2146" s="92">
        <v>2015</v>
      </c>
      <c r="D2146" s="92" t="str">
        <f t="shared" si="31"/>
        <v>Sutter County - Unincorporated 2015</v>
      </c>
      <c r="E2146" s="92">
        <v>85</v>
      </c>
      <c r="F2146" s="366">
        <v>0</v>
      </c>
      <c r="G2146" s="92">
        <v>0</v>
      </c>
      <c r="H2146" s="92">
        <v>0</v>
      </c>
      <c r="I2146" s="91"/>
      <c r="J2146" s="92">
        <v>60</v>
      </c>
      <c r="K2146" s="366">
        <v>0</v>
      </c>
      <c r="L2146" s="92">
        <v>0</v>
      </c>
      <c r="M2146" s="92">
        <v>0</v>
      </c>
      <c r="N2146" s="91"/>
      <c r="O2146" s="92">
        <v>62</v>
      </c>
      <c r="P2146" s="92">
        <v>7</v>
      </c>
      <c r="Q2146" s="91"/>
      <c r="R2146" s="92">
        <v>128</v>
      </c>
      <c r="S2146" s="92">
        <v>19</v>
      </c>
      <c r="T2146" s="91">
        <v>0</v>
      </c>
      <c r="U2146" s="92">
        <v>335</v>
      </c>
      <c r="V2146" s="92">
        <v>26</v>
      </c>
    </row>
    <row r="2147" spans="1:22">
      <c r="A2147" s="93" t="s">
        <v>772</v>
      </c>
      <c r="B2147" s="17" t="str">
        <f>VLOOKUP(A2147,'Planning Periods'!$E$2:$N$540,10,FALSE)</f>
        <v>05/15/2021 - 05/15/2029</v>
      </c>
      <c r="C2147" s="92">
        <v>2016</v>
      </c>
      <c r="D2147" s="92" t="str">
        <f t="shared" si="31"/>
        <v>Sutter County - Unincorporated 2016</v>
      </c>
      <c r="E2147" s="92">
        <v>85</v>
      </c>
      <c r="F2147" s="366">
        <v>0</v>
      </c>
      <c r="G2147" s="92">
        <v>0</v>
      </c>
      <c r="H2147" s="92">
        <v>0</v>
      </c>
      <c r="I2147" s="91"/>
      <c r="J2147" s="92">
        <v>60</v>
      </c>
      <c r="K2147" s="366">
        <v>0</v>
      </c>
      <c r="L2147" s="92">
        <v>0</v>
      </c>
      <c r="M2147" s="92">
        <v>0</v>
      </c>
      <c r="N2147" s="91"/>
      <c r="O2147" s="92">
        <v>62</v>
      </c>
      <c r="P2147" s="92">
        <v>2</v>
      </c>
      <c r="Q2147" s="91"/>
      <c r="R2147" s="92">
        <v>128</v>
      </c>
      <c r="S2147" s="92">
        <v>8</v>
      </c>
      <c r="T2147" s="91">
        <v>0</v>
      </c>
      <c r="U2147" s="92">
        <v>335</v>
      </c>
      <c r="V2147" s="92">
        <v>10</v>
      </c>
    </row>
    <row r="2148" spans="1:22">
      <c r="A2148" s="93" t="s">
        <v>772</v>
      </c>
      <c r="B2148" s="17" t="str">
        <f>VLOOKUP(A2148,'Planning Periods'!$E$2:$N$540,10,FALSE)</f>
        <v>05/15/2021 - 05/15/2029</v>
      </c>
      <c r="C2148" s="92">
        <v>2017</v>
      </c>
      <c r="D2148" s="92" t="str">
        <f t="shared" si="31"/>
        <v>Sutter County - Unincorporated 2017</v>
      </c>
      <c r="E2148" s="92">
        <v>85</v>
      </c>
      <c r="F2148" s="366">
        <v>0</v>
      </c>
      <c r="G2148" s="92">
        <v>0</v>
      </c>
      <c r="H2148" s="92">
        <v>0</v>
      </c>
      <c r="I2148" s="91"/>
      <c r="J2148" s="92">
        <v>60</v>
      </c>
      <c r="K2148" s="366">
        <v>0</v>
      </c>
      <c r="L2148" s="92">
        <v>0</v>
      </c>
      <c r="M2148" s="92">
        <v>0</v>
      </c>
      <c r="N2148" s="91"/>
      <c r="O2148" s="92">
        <v>62</v>
      </c>
      <c r="P2148" s="92">
        <v>3</v>
      </c>
      <c r="Q2148" s="91"/>
      <c r="R2148" s="92">
        <v>128</v>
      </c>
      <c r="S2148" s="92">
        <v>13</v>
      </c>
      <c r="T2148" s="91">
        <v>0</v>
      </c>
      <c r="U2148" s="92">
        <v>335</v>
      </c>
      <c r="V2148" s="92">
        <v>16</v>
      </c>
    </row>
    <row r="2149" spans="1:22">
      <c r="A2149" s="93" t="s">
        <v>844</v>
      </c>
      <c r="B2149" s="17" t="str">
        <f>VLOOKUP(A2149,'Planning Periods'!$E$2:$N$540,10,FALSE)</f>
        <v>09/15/2021 - 09/15/2029</v>
      </c>
      <c r="C2149" s="92">
        <v>2014</v>
      </c>
      <c r="D2149" s="92" t="str">
        <f t="shared" si="31"/>
        <v>Sutter Creek 2014</v>
      </c>
      <c r="E2149" s="92">
        <v>2</v>
      </c>
      <c r="F2149" s="366">
        <v>0</v>
      </c>
      <c r="G2149" s="92">
        <v>0</v>
      </c>
      <c r="H2149" s="92">
        <v>0</v>
      </c>
      <c r="I2149" s="91"/>
      <c r="J2149" s="92">
        <v>2</v>
      </c>
      <c r="K2149" s="366">
        <v>0</v>
      </c>
      <c r="L2149" s="92">
        <v>0</v>
      </c>
      <c r="M2149" s="92">
        <v>0</v>
      </c>
      <c r="N2149" s="91"/>
      <c r="O2149" s="92">
        <v>2</v>
      </c>
      <c r="P2149" s="92">
        <v>1</v>
      </c>
      <c r="Q2149" s="91"/>
      <c r="R2149" s="92">
        <v>4</v>
      </c>
      <c r="S2149" s="92">
        <v>0</v>
      </c>
      <c r="T2149" s="91">
        <v>0</v>
      </c>
      <c r="U2149" s="92">
        <v>10</v>
      </c>
      <c r="V2149" s="92">
        <v>1</v>
      </c>
    </row>
    <row r="2150" spans="1:22">
      <c r="A2150" s="93" t="s">
        <v>844</v>
      </c>
      <c r="B2150" s="17" t="str">
        <f>VLOOKUP(A2150,'Planning Periods'!$E$2:$N$540,10,FALSE)</f>
        <v>09/15/2021 - 09/15/2029</v>
      </c>
      <c r="C2150" s="92">
        <v>2015</v>
      </c>
      <c r="D2150" s="92" t="str">
        <f t="shared" si="31"/>
        <v>Sutter Creek 2015</v>
      </c>
      <c r="E2150" s="92">
        <v>2</v>
      </c>
      <c r="F2150" s="366">
        <v>0</v>
      </c>
      <c r="G2150" s="92">
        <v>0</v>
      </c>
      <c r="H2150" s="92">
        <v>0</v>
      </c>
      <c r="I2150" s="91"/>
      <c r="J2150" s="92">
        <v>2</v>
      </c>
      <c r="K2150" s="366">
        <v>0</v>
      </c>
      <c r="L2150" s="92">
        <v>0</v>
      </c>
      <c r="M2150" s="92">
        <v>0</v>
      </c>
      <c r="N2150" s="91"/>
      <c r="O2150" s="92">
        <v>2</v>
      </c>
      <c r="P2150" s="92">
        <v>1</v>
      </c>
      <c r="Q2150" s="91"/>
      <c r="R2150" s="92">
        <v>4</v>
      </c>
      <c r="S2150" s="92">
        <v>0</v>
      </c>
      <c r="T2150" s="91">
        <v>0</v>
      </c>
      <c r="U2150" s="92">
        <v>10</v>
      </c>
      <c r="V2150" s="92">
        <v>1</v>
      </c>
    </row>
    <row r="2151" spans="1:22">
      <c r="A2151" s="93" t="s">
        <v>844</v>
      </c>
      <c r="B2151" s="17" t="str">
        <f>VLOOKUP(A2151,'Planning Periods'!$E$2:$N$540,10,FALSE)</f>
        <v>09/15/2021 - 09/15/2029</v>
      </c>
      <c r="C2151" s="92">
        <v>2016</v>
      </c>
      <c r="D2151" s="92" t="str">
        <f t="shared" si="31"/>
        <v>Sutter Creek 2016</v>
      </c>
      <c r="E2151" s="92">
        <v>2</v>
      </c>
      <c r="F2151" s="366">
        <v>0</v>
      </c>
      <c r="G2151" s="92">
        <v>0</v>
      </c>
      <c r="H2151" s="92">
        <v>0</v>
      </c>
      <c r="I2151" s="91"/>
      <c r="J2151" s="92">
        <v>2</v>
      </c>
      <c r="K2151" s="366">
        <v>0</v>
      </c>
      <c r="L2151" s="92">
        <v>0</v>
      </c>
      <c r="M2151" s="92">
        <v>0</v>
      </c>
      <c r="N2151" s="91"/>
      <c r="O2151" s="92">
        <v>2</v>
      </c>
      <c r="P2151" s="92">
        <v>1</v>
      </c>
      <c r="Q2151" s="91"/>
      <c r="R2151" s="92">
        <v>4</v>
      </c>
      <c r="S2151" s="92">
        <v>10</v>
      </c>
      <c r="T2151" s="91">
        <v>0</v>
      </c>
      <c r="U2151" s="92">
        <v>10</v>
      </c>
      <c r="V2151" s="92">
        <v>11</v>
      </c>
    </row>
    <row r="2152" spans="1:22">
      <c r="A2152" s="93" t="s">
        <v>844</v>
      </c>
      <c r="B2152" s="17" t="str">
        <f>VLOOKUP(A2152,'Planning Periods'!$E$2:$N$540,10,FALSE)</f>
        <v>09/15/2021 - 09/15/2029</v>
      </c>
      <c r="C2152" s="92">
        <v>2017</v>
      </c>
      <c r="D2152" s="92" t="str">
        <f t="shared" si="31"/>
        <v>Sutter Creek 2017</v>
      </c>
      <c r="E2152" s="92">
        <v>2</v>
      </c>
      <c r="F2152" s="366">
        <v>0</v>
      </c>
      <c r="G2152" s="92">
        <v>0</v>
      </c>
      <c r="H2152" s="92">
        <v>0</v>
      </c>
      <c r="I2152" s="91"/>
      <c r="J2152" s="92">
        <v>2</v>
      </c>
      <c r="K2152" s="366">
        <v>0</v>
      </c>
      <c r="L2152" s="92">
        <v>0</v>
      </c>
      <c r="M2152" s="92">
        <v>0</v>
      </c>
      <c r="N2152" s="91"/>
      <c r="O2152" s="92">
        <v>2</v>
      </c>
      <c r="P2152" s="92">
        <v>17</v>
      </c>
      <c r="Q2152" s="91"/>
      <c r="R2152" s="92">
        <v>4</v>
      </c>
      <c r="S2152" s="92">
        <v>2</v>
      </c>
      <c r="T2152" s="91">
        <v>0</v>
      </c>
      <c r="U2152" s="92">
        <v>10</v>
      </c>
      <c r="V2152" s="92">
        <v>19</v>
      </c>
    </row>
    <row r="2153" spans="1:22">
      <c r="A2153" s="93" t="s">
        <v>846</v>
      </c>
      <c r="B2153" s="17" t="str">
        <f>VLOOKUP(A2153,'Planning Periods'!$E$2:$N$540,10,FALSE)</f>
        <v>12/31/2015 - 12/31/2023</v>
      </c>
      <c r="C2153" s="92">
        <v>2013</v>
      </c>
      <c r="D2153" s="92" t="str">
        <f t="shared" si="31"/>
        <v>Taft 2013</v>
      </c>
      <c r="E2153" s="92" t="s">
        <v>1308</v>
      </c>
      <c r="F2153" s="366" t="s">
        <v>1308</v>
      </c>
      <c r="G2153" s="92" t="s">
        <v>1308</v>
      </c>
      <c r="H2153" s="92" t="s">
        <v>1308</v>
      </c>
      <c r="I2153" s="91"/>
      <c r="J2153" s="92" t="s">
        <v>1308</v>
      </c>
      <c r="K2153" s="366" t="s">
        <v>1308</v>
      </c>
      <c r="L2153" s="92" t="s">
        <v>1308</v>
      </c>
      <c r="M2153" s="92" t="s">
        <v>1308</v>
      </c>
      <c r="N2153" s="91"/>
      <c r="O2153" s="92" t="s">
        <v>1308</v>
      </c>
      <c r="P2153" s="92" t="s">
        <v>1308</v>
      </c>
      <c r="Q2153" s="91"/>
      <c r="R2153" s="92" t="s">
        <v>1308</v>
      </c>
      <c r="S2153" s="92" t="s">
        <v>1308</v>
      </c>
      <c r="T2153" s="91" t="s">
        <v>1308</v>
      </c>
      <c r="U2153" s="92" t="s">
        <v>1308</v>
      </c>
      <c r="V2153" s="92" t="s">
        <v>1308</v>
      </c>
    </row>
    <row r="2154" spans="1:22">
      <c r="A2154" s="93" t="s">
        <v>846</v>
      </c>
      <c r="B2154" s="17" t="str">
        <f>VLOOKUP(A2154,'Planning Periods'!$E$2:$N$540,10,FALSE)</f>
        <v>12/31/2015 - 12/31/2023</v>
      </c>
      <c r="C2154" s="92">
        <v>2014</v>
      </c>
      <c r="D2154" s="92" t="str">
        <f t="shared" si="31"/>
        <v>Taft 2014</v>
      </c>
      <c r="E2154" s="92" t="s">
        <v>1308</v>
      </c>
      <c r="F2154" s="366" t="s">
        <v>1308</v>
      </c>
      <c r="G2154" s="92" t="s">
        <v>1308</v>
      </c>
      <c r="H2154" s="92" t="s">
        <v>1308</v>
      </c>
      <c r="I2154" s="91"/>
      <c r="J2154" s="92" t="s">
        <v>1308</v>
      </c>
      <c r="K2154" s="366" t="s">
        <v>1308</v>
      </c>
      <c r="L2154" s="92" t="s">
        <v>1308</v>
      </c>
      <c r="M2154" s="92" t="s">
        <v>1308</v>
      </c>
      <c r="N2154" s="91"/>
      <c r="O2154" s="92" t="s">
        <v>1308</v>
      </c>
      <c r="P2154" s="92" t="s">
        <v>1308</v>
      </c>
      <c r="Q2154" s="91"/>
      <c r="R2154" s="92" t="s">
        <v>1308</v>
      </c>
      <c r="S2154" s="92" t="s">
        <v>1308</v>
      </c>
      <c r="T2154" s="91" t="s">
        <v>1308</v>
      </c>
      <c r="U2154" s="92" t="s">
        <v>1308</v>
      </c>
      <c r="V2154" s="92" t="s">
        <v>1308</v>
      </c>
    </row>
    <row r="2155" spans="1:22">
      <c r="A2155" s="93" t="s">
        <v>846</v>
      </c>
      <c r="B2155" s="17" t="str">
        <f>VLOOKUP(A2155,'Planning Periods'!$E$2:$N$540,10,FALSE)</f>
        <v>12/31/2015 - 12/31/2023</v>
      </c>
      <c r="C2155" s="92">
        <v>2015</v>
      </c>
      <c r="D2155" s="92" t="str">
        <f t="shared" si="31"/>
        <v>Taft 2015</v>
      </c>
      <c r="E2155" s="92">
        <v>52</v>
      </c>
      <c r="F2155" s="366">
        <v>0</v>
      </c>
      <c r="G2155" s="92">
        <v>0</v>
      </c>
      <c r="H2155" s="92">
        <v>0</v>
      </c>
      <c r="I2155" s="91"/>
      <c r="J2155" s="92">
        <v>26</v>
      </c>
      <c r="K2155" s="366">
        <v>0</v>
      </c>
      <c r="L2155" s="92">
        <v>0</v>
      </c>
      <c r="M2155" s="92">
        <v>0</v>
      </c>
      <c r="N2155" s="91"/>
      <c r="O2155" s="92">
        <v>30</v>
      </c>
      <c r="P2155" s="92">
        <v>0</v>
      </c>
      <c r="Q2155" s="91"/>
      <c r="R2155" s="92">
        <v>146</v>
      </c>
      <c r="S2155" s="92">
        <v>11</v>
      </c>
      <c r="T2155" s="91">
        <v>0</v>
      </c>
      <c r="U2155" s="92">
        <v>254</v>
      </c>
      <c r="V2155" s="92">
        <v>11</v>
      </c>
    </row>
    <row r="2156" spans="1:22">
      <c r="A2156" s="93" t="s">
        <v>846</v>
      </c>
      <c r="B2156" s="17" t="str">
        <f>VLOOKUP(A2156,'Planning Periods'!$E$2:$N$540,10,FALSE)</f>
        <v>12/31/2015 - 12/31/2023</v>
      </c>
      <c r="C2156" s="92">
        <v>2016</v>
      </c>
      <c r="D2156" s="92" t="str">
        <f t="shared" si="31"/>
        <v>Taft 2016</v>
      </c>
      <c r="E2156" s="92">
        <v>52</v>
      </c>
      <c r="F2156" s="366">
        <v>0</v>
      </c>
      <c r="G2156" s="92">
        <v>0</v>
      </c>
      <c r="H2156" s="92">
        <v>0</v>
      </c>
      <c r="I2156" s="91"/>
      <c r="J2156" s="92">
        <v>26</v>
      </c>
      <c r="K2156" s="366">
        <v>0</v>
      </c>
      <c r="L2156" s="92">
        <v>0</v>
      </c>
      <c r="M2156" s="92">
        <v>0</v>
      </c>
      <c r="N2156" s="91"/>
      <c r="O2156" s="92">
        <v>30</v>
      </c>
      <c r="P2156" s="92">
        <v>0</v>
      </c>
      <c r="Q2156" s="91"/>
      <c r="R2156" s="92">
        <v>146</v>
      </c>
      <c r="S2156" s="92">
        <v>9</v>
      </c>
      <c r="T2156" s="91">
        <v>0</v>
      </c>
      <c r="U2156" s="92">
        <v>254</v>
      </c>
      <c r="V2156" s="92">
        <v>9</v>
      </c>
    </row>
    <row r="2157" spans="1:22">
      <c r="A2157" s="93" t="s">
        <v>846</v>
      </c>
      <c r="B2157" s="17" t="str">
        <f>VLOOKUP(A2157,'Planning Periods'!$E$2:$N$540,10,FALSE)</f>
        <v>12/31/2015 - 12/31/2023</v>
      </c>
      <c r="C2157" s="92">
        <v>2017</v>
      </c>
      <c r="D2157" s="92" t="str">
        <f t="shared" si="31"/>
        <v>Taft 2017</v>
      </c>
      <c r="E2157" s="92">
        <v>52</v>
      </c>
      <c r="F2157" s="366">
        <v>0</v>
      </c>
      <c r="G2157" s="92">
        <v>0</v>
      </c>
      <c r="H2157" s="92">
        <v>0</v>
      </c>
      <c r="I2157" s="91"/>
      <c r="J2157" s="92">
        <v>26</v>
      </c>
      <c r="K2157" s="366">
        <v>0</v>
      </c>
      <c r="L2157" s="92">
        <v>0</v>
      </c>
      <c r="M2157" s="92">
        <v>0</v>
      </c>
      <c r="N2157" s="91"/>
      <c r="O2157" s="92">
        <v>30</v>
      </c>
      <c r="P2157" s="92">
        <v>3</v>
      </c>
      <c r="Q2157" s="91"/>
      <c r="R2157" s="92">
        <v>146</v>
      </c>
      <c r="S2157" s="92">
        <v>12</v>
      </c>
      <c r="T2157" s="91">
        <v>0</v>
      </c>
      <c r="U2157" s="92">
        <v>254</v>
      </c>
      <c r="V2157" s="92">
        <v>15</v>
      </c>
    </row>
    <row r="2158" spans="1:22">
      <c r="A2158" t="s">
        <v>840</v>
      </c>
      <c r="B2158" s="17" t="str">
        <f>VLOOKUP(A2158,'Planning Periods'!$E$2:$N$540,10,FALSE)</f>
        <v>12/31/2015 - 12/31/2023</v>
      </c>
      <c r="C2158" s="92">
        <v>2013</v>
      </c>
      <c r="D2158" s="92" t="str">
        <f t="shared" si="31"/>
        <v>Tehachapi 2013</v>
      </c>
      <c r="E2158" s="92" t="s">
        <v>1308</v>
      </c>
      <c r="F2158" s="366" t="s">
        <v>1308</v>
      </c>
      <c r="G2158" s="92" t="s">
        <v>1308</v>
      </c>
      <c r="H2158" s="92" t="s">
        <v>1308</v>
      </c>
      <c r="I2158" s="91"/>
      <c r="J2158" s="92" t="s">
        <v>1308</v>
      </c>
      <c r="K2158" s="366" t="s">
        <v>1308</v>
      </c>
      <c r="L2158" s="92" t="s">
        <v>1308</v>
      </c>
      <c r="M2158" s="92" t="s">
        <v>1308</v>
      </c>
      <c r="N2158" s="91"/>
      <c r="O2158" s="92" t="s">
        <v>1308</v>
      </c>
      <c r="P2158" s="92" t="s">
        <v>1308</v>
      </c>
      <c r="Q2158" s="91"/>
      <c r="R2158" s="92" t="s">
        <v>1308</v>
      </c>
      <c r="S2158" s="92" t="s">
        <v>1308</v>
      </c>
      <c r="T2158" s="91" t="s">
        <v>1308</v>
      </c>
      <c r="U2158" s="92" t="s">
        <v>1308</v>
      </c>
      <c r="V2158" s="92" t="s">
        <v>1308</v>
      </c>
    </row>
    <row r="2159" spans="1:22">
      <c r="A2159" t="s">
        <v>840</v>
      </c>
      <c r="B2159" s="17" t="str">
        <f>VLOOKUP(A2159,'Planning Periods'!$E$2:$N$540,10,FALSE)</f>
        <v>12/31/2015 - 12/31/2023</v>
      </c>
      <c r="C2159" s="92">
        <v>2014</v>
      </c>
      <c r="D2159" s="92" t="str">
        <f t="shared" si="31"/>
        <v>Tehachapi 2014</v>
      </c>
      <c r="E2159" s="366" t="s">
        <v>1308</v>
      </c>
      <c r="F2159" s="366" t="s">
        <v>1308</v>
      </c>
      <c r="G2159" s="366" t="s">
        <v>1308</v>
      </c>
      <c r="H2159" s="366" t="s">
        <v>1308</v>
      </c>
      <c r="I2159" s="366">
        <v>0</v>
      </c>
      <c r="J2159" s="366" t="s">
        <v>1308</v>
      </c>
      <c r="K2159" s="366" t="s">
        <v>1308</v>
      </c>
      <c r="L2159" s="366" t="s">
        <v>1308</v>
      </c>
      <c r="M2159" s="366" t="s">
        <v>1308</v>
      </c>
      <c r="N2159" s="366">
        <v>0</v>
      </c>
      <c r="O2159" s="366" t="s">
        <v>1308</v>
      </c>
      <c r="P2159" s="366" t="s">
        <v>1308</v>
      </c>
      <c r="Q2159" s="366"/>
      <c r="R2159" s="366" t="s">
        <v>1308</v>
      </c>
      <c r="S2159" s="366" t="s">
        <v>1308</v>
      </c>
      <c r="T2159" s="366" t="s">
        <v>1308</v>
      </c>
      <c r="U2159" s="366" t="s">
        <v>1308</v>
      </c>
      <c r="V2159" s="366" t="s">
        <v>1308</v>
      </c>
    </row>
    <row r="2160" spans="1:22">
      <c r="A2160" t="s">
        <v>840</v>
      </c>
      <c r="B2160" s="17" t="str">
        <f>VLOOKUP(A2160,'Planning Periods'!$E$2:$N$540,10,FALSE)</f>
        <v>12/31/2015 - 12/31/2023</v>
      </c>
      <c r="C2160" s="92">
        <v>2015</v>
      </c>
      <c r="D2160" s="92" t="str">
        <f t="shared" si="31"/>
        <v>Tehachapi 2015</v>
      </c>
      <c r="E2160" t="s">
        <v>1308</v>
      </c>
      <c r="F2160" t="s">
        <v>1308</v>
      </c>
      <c r="G2160" t="s">
        <v>1308</v>
      </c>
      <c r="H2160" t="s">
        <v>1308</v>
      </c>
      <c r="J2160" t="s">
        <v>1308</v>
      </c>
      <c r="K2160" t="s">
        <v>1308</v>
      </c>
      <c r="L2160" t="s">
        <v>1308</v>
      </c>
      <c r="M2160" t="s">
        <v>1308</v>
      </c>
      <c r="O2160" t="s">
        <v>1308</v>
      </c>
      <c r="P2160" t="s">
        <v>1308</v>
      </c>
      <c r="R2160" t="s">
        <v>1308</v>
      </c>
      <c r="S2160" t="s">
        <v>1308</v>
      </c>
      <c r="T2160" t="s">
        <v>1308</v>
      </c>
      <c r="U2160" t="s">
        <v>1308</v>
      </c>
      <c r="V2160" t="s">
        <v>1308</v>
      </c>
    </row>
    <row r="2161" spans="1:22">
      <c r="A2161" t="s">
        <v>840</v>
      </c>
      <c r="B2161" s="17" t="str">
        <f>VLOOKUP(A2161,'Planning Periods'!$E$2:$N$540,10,FALSE)</f>
        <v>12/31/2015 - 12/31/2023</v>
      </c>
      <c r="C2161" s="92">
        <v>2016</v>
      </c>
      <c r="D2161" s="92" t="str">
        <f t="shared" si="31"/>
        <v>Tehachapi 2016</v>
      </c>
      <c r="E2161" t="s">
        <v>1308</v>
      </c>
      <c r="F2161" t="s">
        <v>1308</v>
      </c>
      <c r="G2161" t="s">
        <v>1308</v>
      </c>
      <c r="H2161" t="s">
        <v>1308</v>
      </c>
      <c r="J2161" t="s">
        <v>1308</v>
      </c>
      <c r="K2161" t="s">
        <v>1308</v>
      </c>
      <c r="L2161" t="s">
        <v>1308</v>
      </c>
      <c r="M2161" t="s">
        <v>1308</v>
      </c>
      <c r="O2161" t="s">
        <v>1308</v>
      </c>
      <c r="P2161" t="s">
        <v>1308</v>
      </c>
      <c r="R2161" t="s">
        <v>1308</v>
      </c>
      <c r="S2161" t="s">
        <v>1308</v>
      </c>
      <c r="T2161" t="s">
        <v>1308</v>
      </c>
      <c r="U2161" t="s">
        <v>1308</v>
      </c>
      <c r="V2161" t="s">
        <v>1308</v>
      </c>
    </row>
    <row r="2162" spans="1:22">
      <c r="A2162" t="s">
        <v>840</v>
      </c>
      <c r="B2162" s="17" t="str">
        <f>VLOOKUP(A2162,'Planning Periods'!$E$2:$N$540,10,FALSE)</f>
        <v>12/31/2015 - 12/31/2023</v>
      </c>
      <c r="C2162" s="92">
        <v>2017</v>
      </c>
      <c r="D2162" s="92" t="str">
        <f t="shared" si="31"/>
        <v>Tehachapi 2017</v>
      </c>
      <c r="E2162" t="s">
        <v>1308</v>
      </c>
      <c r="F2162" t="s">
        <v>1308</v>
      </c>
      <c r="G2162" t="s">
        <v>1308</v>
      </c>
      <c r="H2162" t="s">
        <v>1308</v>
      </c>
      <c r="J2162" t="s">
        <v>1308</v>
      </c>
      <c r="K2162" t="s">
        <v>1308</v>
      </c>
      <c r="L2162" t="s">
        <v>1308</v>
      </c>
      <c r="M2162" t="s">
        <v>1308</v>
      </c>
      <c r="O2162" t="s">
        <v>1308</v>
      </c>
      <c r="P2162" t="s">
        <v>1308</v>
      </c>
      <c r="R2162" t="s">
        <v>1308</v>
      </c>
      <c r="S2162" t="s">
        <v>1308</v>
      </c>
      <c r="T2162" t="s">
        <v>1308</v>
      </c>
      <c r="U2162" t="s">
        <v>1308</v>
      </c>
      <c r="V2162" t="s">
        <v>1308</v>
      </c>
    </row>
    <row r="2163" spans="1:22">
      <c r="A2163" s="93" t="s">
        <v>1300</v>
      </c>
      <c r="B2163" s="17" t="str">
        <f>VLOOKUP(A2163,'Planning Periods'!$E$2:$N$540,10,FALSE)</f>
        <v>08/31/2019 - 08/31/2024</v>
      </c>
      <c r="C2163" s="92">
        <v>2014</v>
      </c>
      <c r="D2163" s="92" t="str">
        <f t="shared" ref="D2163:D2231" si="32">CONCATENATE(A2163," ",C2163)</f>
        <v>Tehama 2014</v>
      </c>
      <c r="E2163" s="92" t="s">
        <v>1308</v>
      </c>
      <c r="F2163" s="366" t="s">
        <v>1308</v>
      </c>
      <c r="G2163" s="92" t="s">
        <v>1308</v>
      </c>
      <c r="H2163" s="92" t="s">
        <v>1308</v>
      </c>
      <c r="I2163" s="91"/>
      <c r="J2163" s="92" t="s">
        <v>1308</v>
      </c>
      <c r="K2163" s="366" t="s">
        <v>1308</v>
      </c>
      <c r="L2163" s="92" t="s">
        <v>1308</v>
      </c>
      <c r="M2163" s="92" t="s">
        <v>1308</v>
      </c>
      <c r="N2163" s="91"/>
      <c r="O2163" s="92" t="s">
        <v>1308</v>
      </c>
      <c r="P2163" s="92" t="s">
        <v>1308</v>
      </c>
      <c r="Q2163" s="91"/>
      <c r="R2163" s="92" t="s">
        <v>1308</v>
      </c>
      <c r="S2163" s="92" t="s">
        <v>1308</v>
      </c>
      <c r="T2163" s="91" t="s">
        <v>1308</v>
      </c>
      <c r="U2163" s="92" t="s">
        <v>1308</v>
      </c>
      <c r="V2163" s="92" t="s">
        <v>1308</v>
      </c>
    </row>
    <row r="2164" spans="1:22">
      <c r="A2164" s="93" t="s">
        <v>1300</v>
      </c>
      <c r="B2164" s="17" t="str">
        <f>VLOOKUP(A2164,'Planning Periods'!$E$2:$N$540,10,FALSE)</f>
        <v>08/31/2019 - 08/31/2024</v>
      </c>
      <c r="C2164" s="92">
        <v>2015</v>
      </c>
      <c r="D2164" s="92" t="str">
        <f t="shared" si="32"/>
        <v>Tehama 2015</v>
      </c>
      <c r="E2164" s="92" t="s">
        <v>1308</v>
      </c>
      <c r="F2164" s="366" t="s">
        <v>1308</v>
      </c>
      <c r="G2164" s="92" t="s">
        <v>1308</v>
      </c>
      <c r="H2164" s="92" t="s">
        <v>1308</v>
      </c>
      <c r="I2164" s="91"/>
      <c r="J2164" s="92" t="s">
        <v>1308</v>
      </c>
      <c r="K2164" s="366" t="s">
        <v>1308</v>
      </c>
      <c r="L2164" s="92" t="s">
        <v>1308</v>
      </c>
      <c r="M2164" s="92" t="s">
        <v>1308</v>
      </c>
      <c r="N2164" s="91"/>
      <c r="O2164" s="92" t="s">
        <v>1308</v>
      </c>
      <c r="P2164" s="92" t="s">
        <v>1308</v>
      </c>
      <c r="Q2164" s="91"/>
      <c r="R2164" s="92" t="s">
        <v>1308</v>
      </c>
      <c r="S2164" s="92" t="s">
        <v>1308</v>
      </c>
      <c r="T2164" s="91" t="s">
        <v>1308</v>
      </c>
      <c r="U2164" s="92" t="s">
        <v>1308</v>
      </c>
      <c r="V2164" s="92" t="s">
        <v>1308</v>
      </c>
    </row>
    <row r="2165" spans="1:22">
      <c r="A2165" s="93" t="s">
        <v>1300</v>
      </c>
      <c r="B2165" s="17" t="str">
        <f>VLOOKUP(A2165,'Planning Periods'!$E$2:$N$540,10,FALSE)</f>
        <v>08/31/2019 - 08/31/2024</v>
      </c>
      <c r="C2165" s="92">
        <v>2016</v>
      </c>
      <c r="D2165" s="92" t="str">
        <f t="shared" si="32"/>
        <v>Tehama 2016</v>
      </c>
      <c r="E2165" s="92" t="s">
        <v>1308</v>
      </c>
      <c r="F2165" s="366" t="s">
        <v>1308</v>
      </c>
      <c r="G2165" s="92" t="s">
        <v>1308</v>
      </c>
      <c r="H2165" s="92" t="s">
        <v>1308</v>
      </c>
      <c r="I2165" s="91"/>
      <c r="J2165" s="92" t="s">
        <v>1308</v>
      </c>
      <c r="K2165" s="366" t="s">
        <v>1308</v>
      </c>
      <c r="L2165" s="92" t="s">
        <v>1308</v>
      </c>
      <c r="M2165" s="92" t="s">
        <v>1308</v>
      </c>
      <c r="N2165" s="91"/>
      <c r="O2165" s="92" t="s">
        <v>1308</v>
      </c>
      <c r="P2165" s="92" t="s">
        <v>1308</v>
      </c>
      <c r="Q2165" s="91"/>
      <c r="R2165" s="92" t="s">
        <v>1308</v>
      </c>
      <c r="S2165" s="92" t="s">
        <v>1308</v>
      </c>
      <c r="T2165" s="91" t="s">
        <v>1308</v>
      </c>
      <c r="U2165" s="92" t="s">
        <v>1308</v>
      </c>
      <c r="V2165" s="92" t="s">
        <v>1308</v>
      </c>
    </row>
    <row r="2166" spans="1:22">
      <c r="A2166" s="93" t="s">
        <v>1300</v>
      </c>
      <c r="B2166" s="17" t="str">
        <f>VLOOKUP(A2166,'Planning Periods'!$E$2:$N$540,10,FALSE)</f>
        <v>08/31/2019 - 08/31/2024</v>
      </c>
      <c r="C2166" s="92">
        <v>2017</v>
      </c>
      <c r="D2166" s="92" t="str">
        <f t="shared" si="32"/>
        <v>Tehama 2017</v>
      </c>
      <c r="E2166" s="92">
        <v>2</v>
      </c>
      <c r="F2166" s="366">
        <v>0</v>
      </c>
      <c r="G2166" s="92">
        <v>0</v>
      </c>
      <c r="H2166" s="92">
        <v>0</v>
      </c>
      <c r="I2166" s="91"/>
      <c r="J2166" s="92">
        <v>2</v>
      </c>
      <c r="K2166" s="366">
        <v>0</v>
      </c>
      <c r="L2166" s="92">
        <v>0</v>
      </c>
      <c r="M2166" s="92">
        <v>0</v>
      </c>
      <c r="N2166" s="91"/>
      <c r="O2166" s="92">
        <v>2</v>
      </c>
      <c r="P2166" s="92">
        <v>0</v>
      </c>
      <c r="Q2166" s="91"/>
      <c r="R2166" s="92">
        <v>4</v>
      </c>
      <c r="S2166" s="92">
        <v>0</v>
      </c>
      <c r="T2166" s="91">
        <v>0</v>
      </c>
      <c r="U2166" s="92">
        <v>10</v>
      </c>
      <c r="V2166" s="92">
        <v>0</v>
      </c>
    </row>
    <row r="2167" spans="1:22">
      <c r="A2167" s="93" t="s">
        <v>1060</v>
      </c>
      <c r="B2167" s="17" t="str">
        <f>VLOOKUP(A2167,'Planning Periods'!$E$2:$N$540,10,FALSE)</f>
        <v>08/31/2019 - 08/31/2024</v>
      </c>
      <c r="C2167" s="92">
        <v>2014</v>
      </c>
      <c r="D2167" s="92" t="str">
        <f t="shared" si="32"/>
        <v>Tehama County - Unincorporated 2014</v>
      </c>
      <c r="E2167" s="92">
        <v>112</v>
      </c>
      <c r="F2167" s="366">
        <v>16</v>
      </c>
      <c r="G2167" s="92">
        <v>0</v>
      </c>
      <c r="H2167" s="92">
        <v>16</v>
      </c>
      <c r="I2167" s="91"/>
      <c r="J2167" s="92">
        <v>76</v>
      </c>
      <c r="K2167" s="366">
        <v>7</v>
      </c>
      <c r="L2167" s="92">
        <v>0</v>
      </c>
      <c r="M2167" s="92">
        <v>7</v>
      </c>
      <c r="N2167" s="91"/>
      <c r="O2167" s="92">
        <v>89</v>
      </c>
      <c r="P2167" s="92">
        <v>6</v>
      </c>
      <c r="Q2167" s="91"/>
      <c r="R2167" s="92">
        <v>209</v>
      </c>
      <c r="S2167" s="92">
        <v>52</v>
      </c>
      <c r="T2167" s="91">
        <v>7</v>
      </c>
      <c r="U2167" s="92">
        <v>486</v>
      </c>
      <c r="V2167" s="92">
        <v>81</v>
      </c>
    </row>
    <row r="2168" spans="1:22">
      <c r="A2168" s="93" t="s">
        <v>1060</v>
      </c>
      <c r="B2168" s="17" t="str">
        <f>VLOOKUP(A2168,'Planning Periods'!$E$2:$N$540,10,FALSE)</f>
        <v>08/31/2019 - 08/31/2024</v>
      </c>
      <c r="C2168" s="92">
        <v>2015</v>
      </c>
      <c r="D2168" s="92" t="str">
        <f t="shared" si="32"/>
        <v>Tehama County - Unincorporated 2015</v>
      </c>
      <c r="E2168" s="92" t="s">
        <v>1308</v>
      </c>
      <c r="F2168" s="366" t="s">
        <v>1308</v>
      </c>
      <c r="G2168" s="92" t="s">
        <v>1308</v>
      </c>
      <c r="H2168" s="92" t="s">
        <v>1308</v>
      </c>
      <c r="I2168" s="91"/>
      <c r="J2168" s="92" t="s">
        <v>1308</v>
      </c>
      <c r="K2168" s="366" t="s">
        <v>1308</v>
      </c>
      <c r="L2168" s="92" t="s">
        <v>1308</v>
      </c>
      <c r="M2168" s="92" t="s">
        <v>1308</v>
      </c>
      <c r="N2168" s="91"/>
      <c r="O2168" s="92" t="s">
        <v>1308</v>
      </c>
      <c r="P2168" s="92" t="s">
        <v>1308</v>
      </c>
      <c r="Q2168" s="91"/>
      <c r="R2168" s="92" t="s">
        <v>1308</v>
      </c>
      <c r="S2168" s="92" t="s">
        <v>1308</v>
      </c>
      <c r="T2168" s="91" t="s">
        <v>1308</v>
      </c>
      <c r="U2168" s="92" t="s">
        <v>1308</v>
      </c>
      <c r="V2168" s="92" t="s">
        <v>1308</v>
      </c>
    </row>
    <row r="2169" spans="1:22">
      <c r="A2169" s="93" t="s">
        <v>1060</v>
      </c>
      <c r="B2169" s="17" t="str">
        <f>VLOOKUP(A2169,'Planning Periods'!$E$2:$N$540,10,FALSE)</f>
        <v>08/31/2019 - 08/31/2024</v>
      </c>
      <c r="C2169" s="92">
        <v>2016</v>
      </c>
      <c r="D2169" s="92" t="str">
        <f t="shared" si="32"/>
        <v>Tehama County - Unincorporated 2016</v>
      </c>
      <c r="E2169" s="92">
        <v>112</v>
      </c>
      <c r="F2169" s="366">
        <v>0</v>
      </c>
      <c r="G2169" s="92">
        <v>0</v>
      </c>
      <c r="H2169" s="92">
        <v>0</v>
      </c>
      <c r="I2169" s="91"/>
      <c r="J2169" s="92">
        <v>76</v>
      </c>
      <c r="K2169" s="366">
        <v>23</v>
      </c>
      <c r="L2169" s="92">
        <v>23</v>
      </c>
      <c r="M2169" s="92">
        <v>0</v>
      </c>
      <c r="N2169" s="91"/>
      <c r="O2169" s="92">
        <v>89</v>
      </c>
      <c r="P2169" s="92">
        <v>8</v>
      </c>
      <c r="Q2169" s="91"/>
      <c r="R2169" s="92">
        <v>209</v>
      </c>
      <c r="S2169" s="92">
        <v>0</v>
      </c>
      <c r="T2169" s="91">
        <v>0</v>
      </c>
      <c r="U2169" s="92">
        <v>486</v>
      </c>
      <c r="V2169" s="92">
        <v>31</v>
      </c>
    </row>
    <row r="2170" spans="1:22">
      <c r="A2170" s="93" t="s">
        <v>1060</v>
      </c>
      <c r="B2170" s="17" t="str">
        <f>VLOOKUP(A2170,'Planning Periods'!$E$2:$N$540,10,FALSE)</f>
        <v>08/31/2019 - 08/31/2024</v>
      </c>
      <c r="C2170" s="92">
        <v>2017</v>
      </c>
      <c r="D2170" s="92" t="str">
        <f t="shared" si="32"/>
        <v>Tehama County - Unincorporated 2017</v>
      </c>
      <c r="E2170" s="92">
        <v>112</v>
      </c>
      <c r="F2170" s="366">
        <v>0</v>
      </c>
      <c r="G2170" s="92">
        <v>0</v>
      </c>
      <c r="H2170" s="92">
        <v>0</v>
      </c>
      <c r="I2170" s="91"/>
      <c r="J2170" s="92">
        <v>76</v>
      </c>
      <c r="K2170" s="366">
        <v>40</v>
      </c>
      <c r="L2170" s="92">
        <v>0</v>
      </c>
      <c r="M2170" s="92">
        <v>40</v>
      </c>
      <c r="N2170" s="91"/>
      <c r="O2170" s="92">
        <v>89</v>
      </c>
      <c r="P2170" s="92">
        <v>55</v>
      </c>
      <c r="Q2170" s="91"/>
      <c r="R2170" s="92">
        <v>209</v>
      </c>
      <c r="S2170" s="92">
        <v>0</v>
      </c>
      <c r="T2170" s="91">
        <v>40</v>
      </c>
      <c r="U2170" s="92">
        <v>486</v>
      </c>
      <c r="V2170" s="92">
        <v>95</v>
      </c>
    </row>
    <row r="2171" spans="1:22">
      <c r="A2171" s="93" t="s">
        <v>834</v>
      </c>
      <c r="B2171" s="17"/>
      <c r="C2171" s="92">
        <v>2013</v>
      </c>
      <c r="D2171" s="92" t="str">
        <f t="shared" si="32"/>
        <v>Temecula 2013</v>
      </c>
      <c r="E2171" s="92" t="s">
        <v>1308</v>
      </c>
      <c r="F2171" s="366" t="s">
        <v>1308</v>
      </c>
      <c r="G2171" s="92" t="s">
        <v>1308</v>
      </c>
      <c r="H2171" s="92" t="s">
        <v>1308</v>
      </c>
      <c r="I2171" s="91"/>
      <c r="J2171" s="92" t="s">
        <v>1308</v>
      </c>
      <c r="K2171" s="366" t="s">
        <v>1308</v>
      </c>
      <c r="L2171" s="92" t="s">
        <v>1308</v>
      </c>
      <c r="M2171" s="92" t="s">
        <v>1308</v>
      </c>
      <c r="N2171" s="91"/>
      <c r="O2171" s="92" t="s">
        <v>1308</v>
      </c>
      <c r="P2171" s="92" t="s">
        <v>1308</v>
      </c>
      <c r="Q2171" s="91"/>
      <c r="R2171" s="92" t="s">
        <v>1308</v>
      </c>
      <c r="S2171" s="92" t="s">
        <v>1308</v>
      </c>
      <c r="T2171" s="91" t="s">
        <v>1308</v>
      </c>
      <c r="U2171" s="92" t="s">
        <v>1308</v>
      </c>
      <c r="V2171" s="92" t="s">
        <v>1308</v>
      </c>
    </row>
    <row r="2172" spans="1:22">
      <c r="A2172" s="93" t="s">
        <v>834</v>
      </c>
      <c r="B2172" s="17" t="str">
        <f>VLOOKUP(A2172,'Planning Periods'!$E$2:$N$540,10,FALSE)</f>
        <v>10/15/2021 - 10/15/2029</v>
      </c>
      <c r="C2172" s="92">
        <v>2014</v>
      </c>
      <c r="D2172" s="92" t="str">
        <f t="shared" si="32"/>
        <v>Temecula 2014</v>
      </c>
      <c r="E2172" s="92">
        <v>375</v>
      </c>
      <c r="F2172" s="366">
        <v>0</v>
      </c>
      <c r="G2172" s="92">
        <v>0</v>
      </c>
      <c r="H2172" s="92">
        <v>0</v>
      </c>
      <c r="I2172" s="91"/>
      <c r="J2172" s="92">
        <v>251</v>
      </c>
      <c r="K2172" s="366">
        <v>0</v>
      </c>
      <c r="L2172" s="92">
        <v>0</v>
      </c>
      <c r="M2172" s="92">
        <v>0</v>
      </c>
      <c r="N2172" s="91"/>
      <c r="O2172" s="92">
        <v>271</v>
      </c>
      <c r="P2172" s="92">
        <v>0</v>
      </c>
      <c r="Q2172" s="91"/>
      <c r="R2172" s="92">
        <v>596</v>
      </c>
      <c r="S2172" s="92">
        <v>383</v>
      </c>
      <c r="T2172" s="91">
        <v>0</v>
      </c>
      <c r="U2172" s="92">
        <v>1493</v>
      </c>
      <c r="V2172" s="92">
        <v>383</v>
      </c>
    </row>
    <row r="2173" spans="1:22">
      <c r="A2173" s="93" t="s">
        <v>834</v>
      </c>
      <c r="B2173" s="17" t="str">
        <f>VLOOKUP(A2173,'Planning Periods'!$E$2:$N$540,10,FALSE)</f>
        <v>10/15/2021 - 10/15/2029</v>
      </c>
      <c r="C2173" s="92">
        <v>2015</v>
      </c>
      <c r="D2173" s="92" t="str">
        <f t="shared" si="32"/>
        <v>Temecula 2015</v>
      </c>
      <c r="E2173" s="92">
        <v>375</v>
      </c>
      <c r="F2173" s="366">
        <v>0</v>
      </c>
      <c r="G2173" s="92">
        <v>0</v>
      </c>
      <c r="H2173" s="92">
        <v>0</v>
      </c>
      <c r="I2173" s="91"/>
      <c r="J2173" s="92">
        <v>251</v>
      </c>
      <c r="K2173" s="366">
        <v>0</v>
      </c>
      <c r="L2173" s="92">
        <v>0</v>
      </c>
      <c r="M2173" s="92">
        <v>0</v>
      </c>
      <c r="N2173" s="91"/>
      <c r="O2173" s="92">
        <v>271</v>
      </c>
      <c r="P2173" s="92">
        <v>0</v>
      </c>
      <c r="Q2173" s="91"/>
      <c r="R2173" s="92">
        <v>596</v>
      </c>
      <c r="S2173" s="92">
        <v>223</v>
      </c>
      <c r="T2173" s="91">
        <v>0</v>
      </c>
      <c r="U2173" s="92">
        <v>1493</v>
      </c>
      <c r="V2173" s="92">
        <v>223</v>
      </c>
    </row>
    <row r="2174" spans="1:22">
      <c r="A2174" s="93" t="s">
        <v>834</v>
      </c>
      <c r="B2174" s="17" t="str">
        <f>VLOOKUP(A2174,'Planning Periods'!$E$2:$N$540,10,FALSE)</f>
        <v>10/15/2021 - 10/15/2029</v>
      </c>
      <c r="C2174" s="92">
        <v>2016</v>
      </c>
      <c r="D2174" s="92" t="str">
        <f t="shared" si="32"/>
        <v>Temecula 2016</v>
      </c>
      <c r="E2174" s="92" t="s">
        <v>1308</v>
      </c>
      <c r="F2174" s="366" t="s">
        <v>1308</v>
      </c>
      <c r="G2174" s="92" t="s">
        <v>1308</v>
      </c>
      <c r="H2174" s="92" t="s">
        <v>1308</v>
      </c>
      <c r="I2174" s="91"/>
      <c r="J2174" s="92" t="s">
        <v>1308</v>
      </c>
      <c r="K2174" s="366" t="s">
        <v>1308</v>
      </c>
      <c r="L2174" s="92" t="s">
        <v>1308</v>
      </c>
      <c r="M2174" s="92" t="s">
        <v>1308</v>
      </c>
      <c r="N2174" s="91"/>
      <c r="O2174" s="92" t="s">
        <v>1308</v>
      </c>
      <c r="P2174" s="92" t="s">
        <v>1308</v>
      </c>
      <c r="Q2174" s="91"/>
      <c r="R2174" s="92" t="s">
        <v>1308</v>
      </c>
      <c r="S2174" s="92" t="s">
        <v>1308</v>
      </c>
      <c r="T2174" s="91" t="s">
        <v>1308</v>
      </c>
      <c r="U2174" s="92" t="s">
        <v>1308</v>
      </c>
      <c r="V2174" s="92" t="s">
        <v>1308</v>
      </c>
    </row>
    <row r="2175" spans="1:22">
      <c r="A2175" s="93" t="s">
        <v>834</v>
      </c>
      <c r="B2175" s="17" t="str">
        <f>VLOOKUP(A2175,'Planning Periods'!$E$2:$N$540,10,FALSE)</f>
        <v>10/15/2021 - 10/15/2029</v>
      </c>
      <c r="C2175" s="92">
        <v>2017</v>
      </c>
      <c r="D2175" s="92" t="str">
        <f t="shared" si="32"/>
        <v>Temecula 2017</v>
      </c>
      <c r="E2175" s="92">
        <v>375</v>
      </c>
      <c r="F2175" s="366">
        <v>15</v>
      </c>
      <c r="G2175" s="92">
        <v>15</v>
      </c>
      <c r="H2175" s="92">
        <v>0</v>
      </c>
      <c r="I2175" s="91"/>
      <c r="J2175" s="92">
        <v>251</v>
      </c>
      <c r="K2175" s="366">
        <v>0</v>
      </c>
      <c r="L2175" s="92">
        <v>0</v>
      </c>
      <c r="M2175" s="92">
        <v>0</v>
      </c>
      <c r="N2175" s="91"/>
      <c r="O2175" s="92">
        <v>271</v>
      </c>
      <c r="P2175" s="92">
        <v>15</v>
      </c>
      <c r="Q2175" s="91"/>
      <c r="R2175" s="92">
        <v>596</v>
      </c>
      <c r="S2175" s="92">
        <v>84</v>
      </c>
      <c r="T2175" s="91">
        <v>0</v>
      </c>
      <c r="U2175" s="92">
        <v>1493</v>
      </c>
      <c r="V2175" s="92">
        <v>114</v>
      </c>
    </row>
    <row r="2176" spans="1:22">
      <c r="A2176" s="93" t="s">
        <v>810</v>
      </c>
      <c r="B2176" s="17"/>
      <c r="C2176" s="92">
        <v>2013</v>
      </c>
      <c r="D2176" s="92" t="str">
        <f t="shared" si="32"/>
        <v>Temple City 2013</v>
      </c>
      <c r="E2176" s="92" t="s">
        <v>1308</v>
      </c>
      <c r="F2176" s="366" t="s">
        <v>1308</v>
      </c>
      <c r="G2176" s="92" t="s">
        <v>1308</v>
      </c>
      <c r="H2176" s="92" t="s">
        <v>1308</v>
      </c>
      <c r="I2176" s="91"/>
      <c r="J2176" s="92" t="s">
        <v>1308</v>
      </c>
      <c r="K2176" s="366" t="s">
        <v>1308</v>
      </c>
      <c r="L2176" s="92" t="s">
        <v>1308</v>
      </c>
      <c r="M2176" s="92" t="s">
        <v>1308</v>
      </c>
      <c r="N2176" s="91"/>
      <c r="O2176" s="92" t="s">
        <v>1308</v>
      </c>
      <c r="P2176" s="92" t="s">
        <v>1308</v>
      </c>
      <c r="Q2176" s="91"/>
      <c r="R2176" s="92" t="s">
        <v>1308</v>
      </c>
      <c r="S2176" s="92" t="s">
        <v>1308</v>
      </c>
      <c r="T2176" s="91" t="s">
        <v>1308</v>
      </c>
      <c r="U2176" s="92" t="s">
        <v>1308</v>
      </c>
      <c r="V2176" s="92" t="s">
        <v>1308</v>
      </c>
    </row>
    <row r="2177" spans="1:22">
      <c r="A2177" s="93" t="s">
        <v>810</v>
      </c>
      <c r="B2177" s="17" t="str">
        <f>VLOOKUP(A2177,'Planning Periods'!$E$2:$N$540,10,FALSE)</f>
        <v>10/15/2021 - 10/15/2029</v>
      </c>
      <c r="C2177" s="92">
        <v>2014</v>
      </c>
      <c r="D2177" s="92" t="str">
        <f t="shared" si="32"/>
        <v>Temple City 2014</v>
      </c>
      <c r="E2177" s="92" t="s">
        <v>1308</v>
      </c>
      <c r="F2177" s="366" t="s">
        <v>1308</v>
      </c>
      <c r="G2177" s="92" t="s">
        <v>1308</v>
      </c>
      <c r="H2177" s="92" t="s">
        <v>1308</v>
      </c>
      <c r="I2177" s="91"/>
      <c r="J2177" s="92" t="s">
        <v>1308</v>
      </c>
      <c r="K2177" s="366" t="s">
        <v>1308</v>
      </c>
      <c r="L2177" s="92" t="s">
        <v>1308</v>
      </c>
      <c r="M2177" s="92" t="s">
        <v>1308</v>
      </c>
      <c r="N2177" s="91"/>
      <c r="O2177" s="92" t="s">
        <v>1308</v>
      </c>
      <c r="P2177" s="92" t="s">
        <v>1308</v>
      </c>
      <c r="Q2177" s="91"/>
      <c r="R2177" s="92" t="s">
        <v>1308</v>
      </c>
      <c r="S2177" s="92" t="s">
        <v>1308</v>
      </c>
      <c r="T2177" s="91" t="s">
        <v>1308</v>
      </c>
      <c r="U2177" s="92" t="s">
        <v>1308</v>
      </c>
      <c r="V2177" s="92" t="s">
        <v>1308</v>
      </c>
    </row>
    <row r="2178" spans="1:22">
      <c r="A2178" s="93" t="s">
        <v>810</v>
      </c>
      <c r="B2178" s="17" t="str">
        <f>VLOOKUP(A2178,'Planning Periods'!$E$2:$N$540,10,FALSE)</f>
        <v>10/15/2021 - 10/15/2029</v>
      </c>
      <c r="C2178" s="92">
        <v>2015</v>
      </c>
      <c r="D2178" s="92" t="str">
        <f t="shared" si="32"/>
        <v>Temple City 2015</v>
      </c>
      <c r="E2178" s="92" t="s">
        <v>1308</v>
      </c>
      <c r="F2178" s="366" t="s">
        <v>1308</v>
      </c>
      <c r="G2178" s="92" t="s">
        <v>1308</v>
      </c>
      <c r="H2178" s="92" t="s">
        <v>1308</v>
      </c>
      <c r="I2178" s="91"/>
      <c r="J2178" s="92" t="s">
        <v>1308</v>
      </c>
      <c r="K2178" s="366" t="s">
        <v>1308</v>
      </c>
      <c r="L2178" s="92" t="s">
        <v>1308</v>
      </c>
      <c r="M2178" s="92" t="s">
        <v>1308</v>
      </c>
      <c r="N2178" s="91"/>
      <c r="O2178" s="92" t="s">
        <v>1308</v>
      </c>
      <c r="P2178" s="92" t="s">
        <v>1308</v>
      </c>
      <c r="Q2178" s="91"/>
      <c r="R2178" s="92" t="s">
        <v>1308</v>
      </c>
      <c r="S2178" s="92" t="s">
        <v>1308</v>
      </c>
      <c r="T2178" s="91" t="s">
        <v>1308</v>
      </c>
      <c r="U2178" s="92" t="s">
        <v>1308</v>
      </c>
      <c r="V2178" s="92" t="s">
        <v>1308</v>
      </c>
    </row>
    <row r="2179" spans="1:22">
      <c r="A2179" s="93" t="s">
        <v>810</v>
      </c>
      <c r="B2179" s="17" t="str">
        <f>VLOOKUP(A2179,'Planning Periods'!$E$2:$N$540,10,FALSE)</f>
        <v>10/15/2021 - 10/15/2029</v>
      </c>
      <c r="C2179" s="92">
        <v>2016</v>
      </c>
      <c r="D2179" s="92" t="str">
        <f t="shared" si="32"/>
        <v>Temple City 2016</v>
      </c>
      <c r="E2179" s="92" t="s">
        <v>1308</v>
      </c>
      <c r="F2179" s="366" t="s">
        <v>1308</v>
      </c>
      <c r="G2179" s="92" t="s">
        <v>1308</v>
      </c>
      <c r="H2179" s="92" t="s">
        <v>1308</v>
      </c>
      <c r="I2179" s="91"/>
      <c r="J2179" s="92" t="s">
        <v>1308</v>
      </c>
      <c r="K2179" s="366" t="s">
        <v>1308</v>
      </c>
      <c r="L2179" s="92" t="s">
        <v>1308</v>
      </c>
      <c r="M2179" s="92" t="s">
        <v>1308</v>
      </c>
      <c r="N2179" s="91"/>
      <c r="O2179" s="92" t="s">
        <v>1308</v>
      </c>
      <c r="P2179" s="92" t="s">
        <v>1308</v>
      </c>
      <c r="Q2179" s="91"/>
      <c r="R2179" s="92" t="s">
        <v>1308</v>
      </c>
      <c r="S2179" s="92" t="s">
        <v>1308</v>
      </c>
      <c r="T2179" s="91" t="s">
        <v>1308</v>
      </c>
      <c r="U2179" s="92" t="s">
        <v>1308</v>
      </c>
      <c r="V2179" s="92" t="s">
        <v>1308</v>
      </c>
    </row>
    <row r="2180" spans="1:22">
      <c r="A2180" s="93" t="s">
        <v>810</v>
      </c>
      <c r="B2180" s="17" t="str">
        <f>VLOOKUP(A2180,'Planning Periods'!$E$2:$N$540,10,FALSE)</f>
        <v>10/15/2021 - 10/15/2029</v>
      </c>
      <c r="C2180" s="92">
        <v>2017</v>
      </c>
      <c r="D2180" s="92" t="str">
        <f t="shared" si="32"/>
        <v>Temple City 2017</v>
      </c>
      <c r="E2180" s="92">
        <v>159</v>
      </c>
      <c r="F2180" s="366">
        <v>0</v>
      </c>
      <c r="G2180" s="92">
        <v>0</v>
      </c>
      <c r="H2180" s="92">
        <v>0</v>
      </c>
      <c r="I2180" s="91"/>
      <c r="J2180" s="92">
        <v>93</v>
      </c>
      <c r="K2180" s="366">
        <v>1</v>
      </c>
      <c r="L2180" s="92">
        <v>1</v>
      </c>
      <c r="M2180" s="92">
        <v>0</v>
      </c>
      <c r="N2180" s="91"/>
      <c r="O2180" s="92">
        <v>99</v>
      </c>
      <c r="P2180" s="92">
        <v>5</v>
      </c>
      <c r="Q2180" s="91"/>
      <c r="R2180" s="92">
        <v>252</v>
      </c>
      <c r="S2180" s="92">
        <v>92</v>
      </c>
      <c r="T2180" s="91">
        <v>0</v>
      </c>
      <c r="U2180" s="92">
        <v>603</v>
      </c>
      <c r="V2180" s="92">
        <v>98</v>
      </c>
    </row>
    <row r="2181" spans="1:22">
      <c r="A2181" s="93" t="s">
        <v>839</v>
      </c>
      <c r="B2181" s="17"/>
      <c r="C2181" s="92">
        <v>2013</v>
      </c>
      <c r="D2181" s="92" t="str">
        <f t="shared" si="32"/>
        <v>Thousand Oaks 2013</v>
      </c>
      <c r="E2181" s="92" t="s">
        <v>1308</v>
      </c>
      <c r="F2181" s="366" t="s">
        <v>1308</v>
      </c>
      <c r="G2181" s="92" t="s">
        <v>1308</v>
      </c>
      <c r="H2181" s="92" t="s">
        <v>1308</v>
      </c>
      <c r="I2181" s="91"/>
      <c r="J2181" s="92" t="s">
        <v>1308</v>
      </c>
      <c r="K2181" s="366" t="s">
        <v>1308</v>
      </c>
      <c r="L2181" s="92" t="s">
        <v>1308</v>
      </c>
      <c r="M2181" s="92" t="s">
        <v>1308</v>
      </c>
      <c r="N2181" s="91"/>
      <c r="O2181" s="92" t="s">
        <v>1308</v>
      </c>
      <c r="P2181" s="92" t="s">
        <v>1308</v>
      </c>
      <c r="Q2181" s="91"/>
      <c r="R2181" s="92" t="s">
        <v>1308</v>
      </c>
      <c r="S2181" s="92" t="s">
        <v>1308</v>
      </c>
      <c r="T2181" s="91" t="s">
        <v>1308</v>
      </c>
      <c r="U2181" s="92" t="s">
        <v>1308</v>
      </c>
      <c r="V2181" s="92" t="s">
        <v>1308</v>
      </c>
    </row>
    <row r="2182" spans="1:22">
      <c r="A2182" s="93" t="s">
        <v>839</v>
      </c>
      <c r="B2182" s="17" t="str">
        <f>VLOOKUP(A2182,'Planning Periods'!$E$2:$N$540,10,FALSE)</f>
        <v>10/15/2021 - 10/15/2029</v>
      </c>
      <c r="C2182" s="92">
        <v>2014</v>
      </c>
      <c r="D2182" s="92" t="str">
        <f t="shared" si="32"/>
        <v>Thousand Oaks 2014</v>
      </c>
      <c r="E2182" s="92">
        <v>84</v>
      </c>
      <c r="F2182" s="366">
        <v>17</v>
      </c>
      <c r="G2182" s="92">
        <v>17</v>
      </c>
      <c r="H2182" s="92">
        <v>0</v>
      </c>
      <c r="I2182" s="91"/>
      <c r="J2182" s="92">
        <v>58</v>
      </c>
      <c r="K2182" s="366">
        <v>2</v>
      </c>
      <c r="L2182" s="92">
        <v>2</v>
      </c>
      <c r="M2182" s="92">
        <v>0</v>
      </c>
      <c r="N2182" s="91"/>
      <c r="O2182" s="92">
        <v>36</v>
      </c>
      <c r="P2182" s="92">
        <v>1</v>
      </c>
      <c r="Q2182" s="91"/>
      <c r="R2182" s="92">
        <v>77</v>
      </c>
      <c r="S2182" s="92">
        <v>27</v>
      </c>
      <c r="T2182" s="91">
        <v>0</v>
      </c>
      <c r="U2182" s="92">
        <v>255</v>
      </c>
      <c r="V2182" s="92">
        <v>47</v>
      </c>
    </row>
    <row r="2183" spans="1:22">
      <c r="A2183" s="93" t="s">
        <v>839</v>
      </c>
      <c r="B2183" s="17" t="str">
        <f>VLOOKUP(A2183,'Planning Periods'!$E$2:$N$540,10,FALSE)</f>
        <v>10/15/2021 - 10/15/2029</v>
      </c>
      <c r="C2183" s="92">
        <v>2015</v>
      </c>
      <c r="D2183" s="92" t="str">
        <f t="shared" si="32"/>
        <v>Thousand Oaks 2015</v>
      </c>
      <c r="E2183" s="92">
        <v>84</v>
      </c>
      <c r="F2183" s="366">
        <v>0</v>
      </c>
      <c r="G2183" s="92">
        <v>0</v>
      </c>
      <c r="H2183" s="92">
        <v>0</v>
      </c>
      <c r="I2183" s="91"/>
      <c r="J2183" s="92">
        <v>58</v>
      </c>
      <c r="K2183" s="366">
        <v>0</v>
      </c>
      <c r="L2183" s="92">
        <v>0</v>
      </c>
      <c r="M2183" s="92">
        <v>0</v>
      </c>
      <c r="N2183" s="91"/>
      <c r="O2183" s="92">
        <v>36</v>
      </c>
      <c r="P2183" s="92">
        <v>0</v>
      </c>
      <c r="Q2183" s="91"/>
      <c r="R2183" s="92">
        <v>77</v>
      </c>
      <c r="S2183" s="92">
        <v>115</v>
      </c>
      <c r="T2183" s="91">
        <v>0</v>
      </c>
      <c r="U2183" s="92">
        <v>255</v>
      </c>
      <c r="V2183" s="92">
        <v>115</v>
      </c>
    </row>
    <row r="2184" spans="1:22">
      <c r="A2184" s="93" t="s">
        <v>839</v>
      </c>
      <c r="B2184" s="17" t="str">
        <f>VLOOKUP(A2184,'Planning Periods'!$E$2:$N$540,10,FALSE)</f>
        <v>10/15/2021 - 10/15/2029</v>
      </c>
      <c r="C2184" s="92">
        <v>2016</v>
      </c>
      <c r="D2184" s="92" t="str">
        <f t="shared" si="32"/>
        <v>Thousand Oaks 2016</v>
      </c>
      <c r="E2184" s="92">
        <v>84</v>
      </c>
      <c r="F2184" s="366">
        <v>0</v>
      </c>
      <c r="G2184" s="92">
        <v>0</v>
      </c>
      <c r="H2184" s="92">
        <v>0</v>
      </c>
      <c r="I2184" s="91"/>
      <c r="J2184" s="92">
        <v>58</v>
      </c>
      <c r="K2184" s="366">
        <v>0</v>
      </c>
      <c r="L2184" s="92">
        <v>0</v>
      </c>
      <c r="M2184" s="92">
        <v>0</v>
      </c>
      <c r="N2184" s="91"/>
      <c r="O2184" s="92">
        <v>36</v>
      </c>
      <c r="P2184" s="92">
        <v>38</v>
      </c>
      <c r="Q2184" s="91"/>
      <c r="R2184" s="92">
        <v>77</v>
      </c>
      <c r="S2184" s="92">
        <v>62</v>
      </c>
      <c r="T2184" s="91">
        <v>0</v>
      </c>
      <c r="U2184" s="92">
        <v>255</v>
      </c>
      <c r="V2184" s="92">
        <v>100</v>
      </c>
    </row>
    <row r="2185" spans="1:22">
      <c r="A2185" s="93" t="s">
        <v>839</v>
      </c>
      <c r="B2185" s="17" t="str">
        <f>VLOOKUP(A2185,'Planning Periods'!$E$2:$N$540,10,FALSE)</f>
        <v>10/15/2021 - 10/15/2029</v>
      </c>
      <c r="C2185" s="92">
        <v>2017</v>
      </c>
      <c r="D2185" s="92" t="str">
        <f t="shared" si="32"/>
        <v>Thousand Oaks 2017</v>
      </c>
      <c r="E2185" s="92">
        <v>84</v>
      </c>
      <c r="F2185" s="366">
        <v>0</v>
      </c>
      <c r="G2185" s="92">
        <v>0</v>
      </c>
      <c r="H2185" s="92">
        <v>0</v>
      </c>
      <c r="I2185" s="91"/>
      <c r="J2185" s="92">
        <v>58</v>
      </c>
      <c r="K2185" s="366">
        <v>0</v>
      </c>
      <c r="L2185" s="92">
        <v>0</v>
      </c>
      <c r="M2185" s="92">
        <v>0</v>
      </c>
      <c r="N2185" s="91"/>
      <c r="O2185" s="92">
        <v>36</v>
      </c>
      <c r="P2185" s="92">
        <v>50</v>
      </c>
      <c r="Q2185" s="91"/>
      <c r="R2185" s="92">
        <v>77</v>
      </c>
      <c r="S2185" s="92">
        <v>16</v>
      </c>
      <c r="T2185" s="91">
        <v>0</v>
      </c>
      <c r="U2185" s="92">
        <v>255</v>
      </c>
      <c r="V2185" s="92">
        <v>66</v>
      </c>
    </row>
    <row r="2186" spans="1:22">
      <c r="A2186" s="93" t="s">
        <v>1274</v>
      </c>
      <c r="B2186" s="17" t="str">
        <f>VLOOKUP(A2186,'Planning Periods'!$E$2:$N$540,10,FALSE)</f>
        <v>01/31/2023 - 01/31/2031</v>
      </c>
      <c r="C2186" s="92">
        <v>2014</v>
      </c>
      <c r="D2186" s="92" t="str">
        <f t="shared" si="32"/>
        <v>Tiburon 2014</v>
      </c>
      <c r="E2186" s="92">
        <v>24</v>
      </c>
      <c r="F2186" s="366">
        <v>0</v>
      </c>
      <c r="G2186" s="92">
        <v>0</v>
      </c>
      <c r="H2186" s="92">
        <v>0</v>
      </c>
      <c r="I2186" s="91"/>
      <c r="J2186" s="92">
        <v>16</v>
      </c>
      <c r="K2186" s="366">
        <v>0</v>
      </c>
      <c r="L2186" s="92">
        <v>0</v>
      </c>
      <c r="M2186" s="92">
        <v>0</v>
      </c>
      <c r="N2186" s="91"/>
      <c r="O2186" s="92">
        <v>19</v>
      </c>
      <c r="P2186" s="92">
        <v>0</v>
      </c>
      <c r="Q2186" s="91"/>
      <c r="R2186" s="92">
        <v>19</v>
      </c>
      <c r="S2186" s="92">
        <v>2</v>
      </c>
      <c r="T2186" s="91">
        <v>0</v>
      </c>
      <c r="U2186" s="92">
        <v>78</v>
      </c>
      <c r="V2186" s="92">
        <v>2</v>
      </c>
    </row>
    <row r="2187" spans="1:22">
      <c r="A2187" s="93" t="s">
        <v>1274</v>
      </c>
      <c r="B2187" s="17" t="str">
        <f>VLOOKUP(A2187,'Planning Periods'!$E$2:$N$540,10,FALSE)</f>
        <v>01/31/2023 - 01/31/2031</v>
      </c>
      <c r="C2187" s="92">
        <v>2015</v>
      </c>
      <c r="D2187" s="92" t="str">
        <f t="shared" si="32"/>
        <v>Tiburon 2015</v>
      </c>
      <c r="E2187" s="92">
        <v>24</v>
      </c>
      <c r="F2187" s="366">
        <v>0</v>
      </c>
      <c r="G2187" s="92">
        <v>0</v>
      </c>
      <c r="H2187" s="92">
        <v>0</v>
      </c>
      <c r="I2187" s="91"/>
      <c r="J2187" s="92">
        <v>16</v>
      </c>
      <c r="K2187" s="366">
        <v>0</v>
      </c>
      <c r="L2187" s="92">
        <v>0</v>
      </c>
      <c r="M2187" s="92">
        <v>0</v>
      </c>
      <c r="N2187" s="91"/>
      <c r="O2187" s="92">
        <v>19</v>
      </c>
      <c r="P2187" s="92">
        <v>0</v>
      </c>
      <c r="Q2187" s="91"/>
      <c r="R2187" s="92">
        <v>19</v>
      </c>
      <c r="S2187" s="92">
        <v>0</v>
      </c>
      <c r="T2187" s="91">
        <v>0</v>
      </c>
      <c r="U2187" s="92">
        <v>78</v>
      </c>
      <c r="V2187" s="92">
        <v>0</v>
      </c>
    </row>
    <row r="2188" spans="1:22">
      <c r="A2188" s="93" t="s">
        <v>1274</v>
      </c>
      <c r="B2188" s="17" t="str">
        <f>VLOOKUP(A2188,'Planning Periods'!$E$2:$N$540,10,FALSE)</f>
        <v>01/31/2023 - 01/31/2031</v>
      </c>
      <c r="C2188" s="92">
        <v>2016</v>
      </c>
      <c r="D2188" s="92" t="str">
        <f t="shared" si="32"/>
        <v>Tiburon 2016</v>
      </c>
      <c r="E2188" s="92">
        <v>24</v>
      </c>
      <c r="F2188" s="366">
        <v>0</v>
      </c>
      <c r="G2188" s="92">
        <v>0</v>
      </c>
      <c r="H2188" s="92">
        <v>0</v>
      </c>
      <c r="I2188" s="91"/>
      <c r="J2188" s="92">
        <v>16</v>
      </c>
      <c r="K2188" s="366">
        <v>0</v>
      </c>
      <c r="L2188" s="92">
        <v>0</v>
      </c>
      <c r="M2188" s="92">
        <v>0</v>
      </c>
      <c r="N2188" s="91"/>
      <c r="O2188" s="92">
        <v>19</v>
      </c>
      <c r="P2188" s="92">
        <v>0</v>
      </c>
      <c r="Q2188" s="91"/>
      <c r="R2188" s="92">
        <v>19</v>
      </c>
      <c r="S2188" s="92">
        <v>2</v>
      </c>
      <c r="T2188" s="91">
        <v>0</v>
      </c>
      <c r="U2188" s="92">
        <v>78</v>
      </c>
      <c r="V2188" s="92">
        <v>2</v>
      </c>
    </row>
    <row r="2189" spans="1:22">
      <c r="A2189" s="93" t="s">
        <v>1274</v>
      </c>
      <c r="B2189" s="17" t="str">
        <f>VLOOKUP(A2189,'Planning Periods'!$E$2:$N$540,10,FALSE)</f>
        <v>01/31/2023 - 01/31/2031</v>
      </c>
      <c r="C2189" s="92">
        <v>2017</v>
      </c>
      <c r="D2189" s="92" t="str">
        <f t="shared" si="32"/>
        <v>Tiburon 2017</v>
      </c>
      <c r="E2189" s="92">
        <v>24</v>
      </c>
      <c r="F2189" s="366">
        <v>0</v>
      </c>
      <c r="G2189" s="92">
        <v>0</v>
      </c>
      <c r="H2189" s="92">
        <v>0</v>
      </c>
      <c r="I2189" s="91"/>
      <c r="J2189" s="92">
        <v>16</v>
      </c>
      <c r="K2189" s="366">
        <v>0</v>
      </c>
      <c r="L2189" s="92">
        <v>0</v>
      </c>
      <c r="M2189" s="92">
        <v>0</v>
      </c>
      <c r="N2189" s="91"/>
      <c r="O2189" s="92">
        <v>19</v>
      </c>
      <c r="P2189" s="92">
        <v>0</v>
      </c>
      <c r="Q2189" s="91"/>
      <c r="R2189" s="92">
        <v>19</v>
      </c>
      <c r="S2189" s="92">
        <v>7</v>
      </c>
      <c r="T2189" s="91">
        <v>0</v>
      </c>
      <c r="U2189" s="92">
        <v>78</v>
      </c>
      <c r="V2189" s="92">
        <v>7</v>
      </c>
    </row>
    <row r="2190" spans="1:22">
      <c r="A2190" s="93" t="s">
        <v>782</v>
      </c>
      <c r="B2190" s="17"/>
      <c r="C2190" s="92">
        <v>2013</v>
      </c>
      <c r="D2190" s="92" t="str">
        <f t="shared" si="32"/>
        <v>Torrance 2013</v>
      </c>
      <c r="E2190" s="92" t="s">
        <v>1308</v>
      </c>
      <c r="F2190" s="366" t="s">
        <v>1308</v>
      </c>
      <c r="G2190" s="92" t="s">
        <v>1308</v>
      </c>
      <c r="H2190" s="92" t="s">
        <v>1308</v>
      </c>
      <c r="I2190" s="91"/>
      <c r="J2190" s="92" t="s">
        <v>1308</v>
      </c>
      <c r="K2190" s="366" t="s">
        <v>1308</v>
      </c>
      <c r="L2190" s="92" t="s">
        <v>1308</v>
      </c>
      <c r="M2190" s="92" t="s">
        <v>1308</v>
      </c>
      <c r="N2190" s="91"/>
      <c r="O2190" s="92" t="s">
        <v>1308</v>
      </c>
      <c r="P2190" s="92" t="s">
        <v>1308</v>
      </c>
      <c r="Q2190" s="91"/>
      <c r="R2190" s="92" t="s">
        <v>1308</v>
      </c>
      <c r="S2190" s="92" t="s">
        <v>1308</v>
      </c>
      <c r="T2190" s="91" t="s">
        <v>1308</v>
      </c>
      <c r="U2190" s="92" t="s">
        <v>1308</v>
      </c>
      <c r="V2190" s="92" t="s">
        <v>1308</v>
      </c>
    </row>
    <row r="2191" spans="1:22">
      <c r="A2191" s="93" t="s">
        <v>782</v>
      </c>
      <c r="B2191" s="17" t="str">
        <f>VLOOKUP(A2191,'Planning Periods'!$E$2:$N$540,10,FALSE)</f>
        <v>10/15/2021 - 10/15/2029</v>
      </c>
      <c r="C2191" s="92">
        <v>2014</v>
      </c>
      <c r="D2191" s="92" t="str">
        <f t="shared" si="32"/>
        <v>Torrance 2014</v>
      </c>
      <c r="E2191" s="92">
        <v>380</v>
      </c>
      <c r="F2191" s="366">
        <v>0</v>
      </c>
      <c r="G2191" s="92">
        <v>0</v>
      </c>
      <c r="H2191" s="92">
        <v>0</v>
      </c>
      <c r="I2191" s="91"/>
      <c r="J2191" s="92">
        <v>227</v>
      </c>
      <c r="K2191" s="366">
        <v>0</v>
      </c>
      <c r="L2191" s="92">
        <v>0</v>
      </c>
      <c r="M2191" s="92">
        <v>0</v>
      </c>
      <c r="N2191" s="91"/>
      <c r="O2191" s="92">
        <v>243</v>
      </c>
      <c r="P2191" s="92">
        <v>0</v>
      </c>
      <c r="Q2191" s="91"/>
      <c r="R2191" s="92">
        <v>600</v>
      </c>
      <c r="S2191" s="92">
        <v>12</v>
      </c>
      <c r="T2191" s="91">
        <v>0</v>
      </c>
      <c r="U2191" s="92">
        <v>1450</v>
      </c>
      <c r="V2191" s="92">
        <v>12</v>
      </c>
    </row>
    <row r="2192" spans="1:22">
      <c r="A2192" s="93" t="s">
        <v>782</v>
      </c>
      <c r="B2192" s="17" t="str">
        <f>VLOOKUP(A2192,'Planning Periods'!$E$2:$N$540,10,FALSE)</f>
        <v>10/15/2021 - 10/15/2029</v>
      </c>
      <c r="C2192" s="92">
        <v>2015</v>
      </c>
      <c r="D2192" s="92" t="str">
        <f t="shared" si="32"/>
        <v>Torrance 2015</v>
      </c>
      <c r="E2192" s="92">
        <v>380</v>
      </c>
      <c r="F2192" s="366">
        <v>0</v>
      </c>
      <c r="G2192" s="92">
        <v>0</v>
      </c>
      <c r="H2192" s="92">
        <v>0</v>
      </c>
      <c r="I2192" s="91"/>
      <c r="J2192" s="92">
        <v>227</v>
      </c>
      <c r="K2192" s="366">
        <v>0</v>
      </c>
      <c r="L2192" s="92">
        <v>0</v>
      </c>
      <c r="M2192" s="92">
        <v>0</v>
      </c>
      <c r="N2192" s="91"/>
      <c r="O2192" s="92">
        <v>243</v>
      </c>
      <c r="P2192" s="92">
        <v>0</v>
      </c>
      <c r="Q2192" s="91"/>
      <c r="R2192" s="92">
        <v>600</v>
      </c>
      <c r="S2192" s="92">
        <v>21</v>
      </c>
      <c r="T2192" s="91">
        <v>0</v>
      </c>
      <c r="U2192" s="92">
        <v>1450</v>
      </c>
      <c r="V2192" s="92">
        <v>21</v>
      </c>
    </row>
    <row r="2193" spans="1:22">
      <c r="A2193" s="93" t="s">
        <v>782</v>
      </c>
      <c r="B2193" s="17" t="str">
        <f>VLOOKUP(A2193,'Planning Periods'!$E$2:$N$540,10,FALSE)</f>
        <v>10/15/2021 - 10/15/2029</v>
      </c>
      <c r="C2193" s="92">
        <v>2016</v>
      </c>
      <c r="D2193" s="92" t="str">
        <f t="shared" si="32"/>
        <v>Torrance 2016</v>
      </c>
      <c r="E2193" s="92">
        <v>380</v>
      </c>
      <c r="F2193" s="366">
        <v>0</v>
      </c>
      <c r="G2193" s="92">
        <v>0</v>
      </c>
      <c r="H2193" s="92">
        <v>0</v>
      </c>
      <c r="I2193" s="91"/>
      <c r="J2193" s="92">
        <v>227</v>
      </c>
      <c r="K2193" s="366">
        <v>0</v>
      </c>
      <c r="L2193" s="92">
        <v>0</v>
      </c>
      <c r="M2193" s="92">
        <v>0</v>
      </c>
      <c r="N2193" s="91"/>
      <c r="O2193" s="92">
        <v>243</v>
      </c>
      <c r="P2193" s="92">
        <v>1</v>
      </c>
      <c r="Q2193" s="91"/>
      <c r="R2193" s="92">
        <v>600</v>
      </c>
      <c r="S2193" s="92">
        <v>49</v>
      </c>
      <c r="T2193" s="91">
        <v>0</v>
      </c>
      <c r="U2193" s="92">
        <v>1450</v>
      </c>
      <c r="V2193" s="92">
        <v>50</v>
      </c>
    </row>
    <row r="2194" spans="1:22">
      <c r="A2194" s="93" t="s">
        <v>782</v>
      </c>
      <c r="B2194" s="17" t="str">
        <f>VLOOKUP(A2194,'Planning Periods'!$E$2:$N$540,10,FALSE)</f>
        <v>10/15/2021 - 10/15/2029</v>
      </c>
      <c r="C2194" s="92">
        <v>2017</v>
      </c>
      <c r="D2194" s="92" t="str">
        <f t="shared" si="32"/>
        <v>Torrance 2017</v>
      </c>
      <c r="E2194" s="92">
        <v>380</v>
      </c>
      <c r="F2194" s="366">
        <v>0</v>
      </c>
      <c r="G2194" s="92">
        <v>0</v>
      </c>
      <c r="H2194" s="92">
        <v>0</v>
      </c>
      <c r="I2194" s="91"/>
      <c r="J2194" s="92">
        <v>227</v>
      </c>
      <c r="K2194" s="366">
        <v>0</v>
      </c>
      <c r="L2194" s="92">
        <v>0</v>
      </c>
      <c r="M2194" s="92">
        <v>0</v>
      </c>
      <c r="N2194" s="91"/>
      <c r="O2194" s="92">
        <v>243</v>
      </c>
      <c r="P2194" s="92">
        <v>4</v>
      </c>
      <c r="Q2194" s="91"/>
      <c r="R2194" s="92">
        <v>600</v>
      </c>
      <c r="S2194" s="92">
        <v>9</v>
      </c>
      <c r="T2194" s="91">
        <v>0</v>
      </c>
      <c r="U2194" s="92">
        <v>1450</v>
      </c>
      <c r="V2194" s="92">
        <v>13</v>
      </c>
    </row>
    <row r="2195" spans="1:22">
      <c r="A2195" s="93" t="s">
        <v>784</v>
      </c>
      <c r="B2195" s="17" t="str">
        <f>VLOOKUP(A2195,'Planning Periods'!$E$2:$N$540,10,FALSE)</f>
        <v>12/31/2015 - 12/31/2023</v>
      </c>
      <c r="C2195" s="92">
        <v>2014</v>
      </c>
      <c r="D2195" s="92" t="str">
        <f t="shared" si="32"/>
        <v>Tracy 2014</v>
      </c>
      <c r="E2195" s="92" t="s">
        <v>1308</v>
      </c>
      <c r="F2195" s="366" t="s">
        <v>1308</v>
      </c>
      <c r="G2195" s="92" t="s">
        <v>1308</v>
      </c>
      <c r="H2195" s="92" t="s">
        <v>1308</v>
      </c>
      <c r="I2195" s="91"/>
      <c r="J2195" s="92" t="s">
        <v>1308</v>
      </c>
      <c r="K2195" s="366" t="s">
        <v>1308</v>
      </c>
      <c r="L2195" s="92" t="s">
        <v>1308</v>
      </c>
      <c r="M2195" s="92" t="s">
        <v>1308</v>
      </c>
      <c r="N2195" s="91"/>
      <c r="O2195" s="92" t="s">
        <v>1308</v>
      </c>
      <c r="P2195" s="92" t="s">
        <v>1308</v>
      </c>
      <c r="Q2195" s="91"/>
      <c r="R2195" s="92" t="s">
        <v>1308</v>
      </c>
      <c r="S2195" s="92" t="s">
        <v>1308</v>
      </c>
      <c r="T2195" s="91" t="s">
        <v>1308</v>
      </c>
      <c r="U2195" s="92" t="s">
        <v>1308</v>
      </c>
      <c r="V2195" s="92" t="s">
        <v>1308</v>
      </c>
    </row>
    <row r="2196" spans="1:22">
      <c r="A2196" s="93" t="s">
        <v>784</v>
      </c>
      <c r="B2196" s="17" t="str">
        <f>VLOOKUP(A2196,'Planning Periods'!$E$2:$N$540,10,FALSE)</f>
        <v>12/31/2015 - 12/31/2023</v>
      </c>
      <c r="C2196" s="92">
        <v>2015</v>
      </c>
      <c r="D2196" s="92" t="str">
        <f t="shared" si="32"/>
        <v>Tracy 2015</v>
      </c>
      <c r="E2196" s="92">
        <v>980</v>
      </c>
      <c r="F2196" s="366">
        <v>0</v>
      </c>
      <c r="G2196" s="92">
        <v>0</v>
      </c>
      <c r="H2196" s="92">
        <v>0</v>
      </c>
      <c r="I2196" s="91"/>
      <c r="J2196" s="92">
        <v>705</v>
      </c>
      <c r="K2196" s="366">
        <v>0</v>
      </c>
      <c r="L2196" s="92">
        <v>0</v>
      </c>
      <c r="M2196" s="92">
        <v>0</v>
      </c>
      <c r="N2196" s="91"/>
      <c r="O2196" s="92">
        <v>828</v>
      </c>
      <c r="P2196" s="92">
        <v>0</v>
      </c>
      <c r="Q2196" s="91"/>
      <c r="R2196" s="92">
        <v>2463</v>
      </c>
      <c r="S2196" s="92">
        <v>0</v>
      </c>
      <c r="T2196" s="91">
        <v>0</v>
      </c>
      <c r="U2196" s="92">
        <v>4976</v>
      </c>
      <c r="V2196" s="92">
        <v>0</v>
      </c>
    </row>
    <row r="2197" spans="1:22">
      <c r="A2197" s="93" t="s">
        <v>784</v>
      </c>
      <c r="B2197" s="17" t="str">
        <f>VLOOKUP(A2197,'Planning Periods'!$E$2:$N$540,10,FALSE)</f>
        <v>12/31/2015 - 12/31/2023</v>
      </c>
      <c r="C2197" s="92">
        <v>2016</v>
      </c>
      <c r="D2197" s="92" t="str">
        <f t="shared" si="32"/>
        <v>Tracy 2016</v>
      </c>
      <c r="E2197" s="92">
        <v>980</v>
      </c>
      <c r="F2197" s="366">
        <v>0</v>
      </c>
      <c r="G2197" s="92">
        <v>0</v>
      </c>
      <c r="H2197" s="92">
        <v>0</v>
      </c>
      <c r="I2197" s="91"/>
      <c r="J2197" s="92">
        <v>705</v>
      </c>
      <c r="K2197" s="366">
        <v>0</v>
      </c>
      <c r="L2197" s="92">
        <v>0</v>
      </c>
      <c r="M2197" s="92">
        <v>0</v>
      </c>
      <c r="N2197" s="91"/>
      <c r="O2197" s="92">
        <v>828</v>
      </c>
      <c r="P2197" s="92">
        <v>2</v>
      </c>
      <c r="Q2197" s="91"/>
      <c r="R2197" s="92">
        <v>2463</v>
      </c>
      <c r="S2197" s="92">
        <v>1003</v>
      </c>
      <c r="T2197" s="91">
        <v>0</v>
      </c>
      <c r="U2197" s="92">
        <v>4976</v>
      </c>
      <c r="V2197" s="92">
        <v>1005</v>
      </c>
    </row>
    <row r="2198" spans="1:22">
      <c r="A2198" s="93" t="s">
        <v>784</v>
      </c>
      <c r="B2198" s="17" t="str">
        <f>VLOOKUP(A2198,'Planning Periods'!$E$2:$N$540,10,FALSE)</f>
        <v>12/31/2015 - 12/31/2023</v>
      </c>
      <c r="C2198" s="92">
        <v>2017</v>
      </c>
      <c r="D2198" s="92" t="str">
        <f t="shared" si="32"/>
        <v>Tracy 2017</v>
      </c>
      <c r="E2198" s="92">
        <v>980</v>
      </c>
      <c r="F2198" s="366">
        <v>0</v>
      </c>
      <c r="G2198" s="92">
        <v>0</v>
      </c>
      <c r="H2198" s="92">
        <v>0</v>
      </c>
      <c r="I2198" s="91"/>
      <c r="J2198" s="92">
        <v>705</v>
      </c>
      <c r="K2198" s="366">
        <v>0</v>
      </c>
      <c r="L2198" s="92">
        <v>0</v>
      </c>
      <c r="M2198" s="92">
        <v>0</v>
      </c>
      <c r="N2198" s="91"/>
      <c r="O2198" s="92">
        <v>828</v>
      </c>
      <c r="P2198" s="92">
        <v>3</v>
      </c>
      <c r="Q2198" s="91"/>
      <c r="R2198" s="92">
        <v>2463</v>
      </c>
      <c r="S2198" s="92">
        <v>301</v>
      </c>
      <c r="T2198" s="91">
        <v>0</v>
      </c>
      <c r="U2198" s="92">
        <v>4976</v>
      </c>
      <c r="V2198" s="92">
        <v>304</v>
      </c>
    </row>
    <row r="2199" spans="1:22">
      <c r="A2199" t="s">
        <v>1291</v>
      </c>
      <c r="B2199" s="17" t="str">
        <f>VLOOKUP(A2199,'Planning Periods'!$E$2:$N$540,10,FALSE)</f>
        <v>08/31/2019 - 08/31/2027</v>
      </c>
      <c r="C2199" s="92">
        <v>2014</v>
      </c>
      <c r="D2199" s="92" t="str">
        <f t="shared" si="32"/>
        <v>Trinidad 2014</v>
      </c>
      <c r="E2199" s="366" t="s">
        <v>1308</v>
      </c>
      <c r="F2199" s="366" t="s">
        <v>1308</v>
      </c>
      <c r="G2199" s="366" t="s">
        <v>1308</v>
      </c>
      <c r="H2199" s="366" t="s">
        <v>1308</v>
      </c>
      <c r="I2199" s="366">
        <v>0</v>
      </c>
      <c r="J2199" s="366" t="s">
        <v>1308</v>
      </c>
      <c r="K2199" s="366" t="s">
        <v>1308</v>
      </c>
      <c r="L2199" s="366" t="s">
        <v>1308</v>
      </c>
      <c r="M2199" s="366" t="s">
        <v>1308</v>
      </c>
      <c r="N2199" s="366">
        <v>0</v>
      </c>
      <c r="O2199" s="366" t="s">
        <v>1308</v>
      </c>
      <c r="P2199" s="366" t="s">
        <v>1308</v>
      </c>
      <c r="Q2199" s="366"/>
      <c r="R2199" s="366" t="s">
        <v>1308</v>
      </c>
      <c r="S2199" s="366" t="s">
        <v>1308</v>
      </c>
      <c r="T2199" s="366" t="s">
        <v>1308</v>
      </c>
      <c r="U2199" s="366" t="s">
        <v>1308</v>
      </c>
      <c r="V2199" s="366" t="s">
        <v>1308</v>
      </c>
    </row>
    <row r="2200" spans="1:22">
      <c r="A2200" t="s">
        <v>1291</v>
      </c>
      <c r="B2200" s="17" t="str">
        <f>VLOOKUP(A2200,'Planning Periods'!$E$2:$N$540,10,FALSE)</f>
        <v>08/31/2019 - 08/31/2027</v>
      </c>
      <c r="C2200" s="92">
        <v>2015</v>
      </c>
      <c r="D2200" s="92" t="str">
        <f t="shared" si="32"/>
        <v>Trinidad 2015</v>
      </c>
      <c r="E2200" t="s">
        <v>1308</v>
      </c>
      <c r="F2200" t="s">
        <v>1308</v>
      </c>
      <c r="G2200" t="s">
        <v>1308</v>
      </c>
      <c r="H2200" t="s">
        <v>1308</v>
      </c>
      <c r="J2200" t="s">
        <v>1308</v>
      </c>
      <c r="K2200" t="s">
        <v>1308</v>
      </c>
      <c r="L2200" t="s">
        <v>1308</v>
      </c>
      <c r="M2200" t="s">
        <v>1308</v>
      </c>
      <c r="O2200" t="s">
        <v>1308</v>
      </c>
      <c r="P2200" t="s">
        <v>1308</v>
      </c>
      <c r="R2200" t="s">
        <v>1308</v>
      </c>
      <c r="S2200" t="s">
        <v>1308</v>
      </c>
      <c r="T2200" t="s">
        <v>1308</v>
      </c>
      <c r="U2200" t="s">
        <v>1308</v>
      </c>
      <c r="V2200" t="s">
        <v>1308</v>
      </c>
    </row>
    <row r="2201" spans="1:22">
      <c r="A2201" t="s">
        <v>1291</v>
      </c>
      <c r="B2201" s="17" t="str">
        <f>VLOOKUP(A2201,'Planning Periods'!$E$2:$N$540,10,FALSE)</f>
        <v>08/31/2019 - 08/31/2027</v>
      </c>
      <c r="C2201" s="92">
        <v>2016</v>
      </c>
      <c r="D2201" s="92" t="str">
        <f t="shared" si="32"/>
        <v>Trinidad 2016</v>
      </c>
      <c r="E2201" t="s">
        <v>1308</v>
      </c>
      <c r="F2201" t="s">
        <v>1308</v>
      </c>
      <c r="G2201" t="s">
        <v>1308</v>
      </c>
      <c r="H2201" t="s">
        <v>1308</v>
      </c>
      <c r="J2201" t="s">
        <v>1308</v>
      </c>
      <c r="K2201" t="s">
        <v>1308</v>
      </c>
      <c r="L2201" t="s">
        <v>1308</v>
      </c>
      <c r="M2201" t="s">
        <v>1308</v>
      </c>
      <c r="O2201" t="s">
        <v>1308</v>
      </c>
      <c r="P2201" t="s">
        <v>1308</v>
      </c>
      <c r="R2201" t="s">
        <v>1308</v>
      </c>
      <c r="S2201" t="s">
        <v>1308</v>
      </c>
      <c r="T2201" t="s">
        <v>1308</v>
      </c>
      <c r="U2201" t="s">
        <v>1308</v>
      </c>
      <c r="V2201" t="s">
        <v>1308</v>
      </c>
    </row>
    <row r="2202" spans="1:22">
      <c r="A2202" t="s">
        <v>1291</v>
      </c>
      <c r="B2202" s="17" t="str">
        <f>VLOOKUP(A2202,'Planning Periods'!$E$2:$N$540,10,FALSE)</f>
        <v>08/31/2019 - 08/31/2027</v>
      </c>
      <c r="C2202" s="92">
        <v>2017</v>
      </c>
      <c r="D2202" s="92" t="str">
        <f t="shared" si="32"/>
        <v>Trinidad 2017</v>
      </c>
      <c r="E2202" t="s">
        <v>1308</v>
      </c>
      <c r="F2202" t="s">
        <v>1308</v>
      </c>
      <c r="G2202" t="s">
        <v>1308</v>
      </c>
      <c r="H2202" t="s">
        <v>1308</v>
      </c>
      <c r="J2202" t="s">
        <v>1308</v>
      </c>
      <c r="K2202" t="s">
        <v>1308</v>
      </c>
      <c r="L2202" t="s">
        <v>1308</v>
      </c>
      <c r="M2202" t="s">
        <v>1308</v>
      </c>
      <c r="O2202" t="s">
        <v>1308</v>
      </c>
      <c r="P2202" t="s">
        <v>1308</v>
      </c>
      <c r="R2202" t="s">
        <v>1308</v>
      </c>
      <c r="S2202" t="s">
        <v>1308</v>
      </c>
      <c r="T2202" t="s">
        <v>1308</v>
      </c>
      <c r="U2202" t="s">
        <v>1308</v>
      </c>
      <c r="V2202" t="s">
        <v>1308</v>
      </c>
    </row>
    <row r="2203" spans="1:22">
      <c r="A2203" t="s">
        <v>1928</v>
      </c>
      <c r="B2203" s="17" t="str">
        <f>VLOOKUP(A2203,'Planning Periods'!$E$2:$N$540,10,FALSE)</f>
        <v>08/31/2019 - 08/31/2024</v>
      </c>
      <c r="C2203" s="92">
        <v>2014</v>
      </c>
      <c r="D2203" s="92" t="str">
        <f t="shared" si="32"/>
        <v>Trinity County - unincorporated 2014</v>
      </c>
      <c r="E2203" s="366" t="s">
        <v>1308</v>
      </c>
      <c r="F2203" s="366" t="s">
        <v>1308</v>
      </c>
      <c r="G2203" s="366" t="s">
        <v>1308</v>
      </c>
      <c r="H2203" s="366" t="s">
        <v>1308</v>
      </c>
      <c r="I2203" s="366">
        <v>0</v>
      </c>
      <c r="J2203" s="366" t="s">
        <v>1308</v>
      </c>
      <c r="K2203" s="366" t="s">
        <v>1308</v>
      </c>
      <c r="L2203" s="366" t="s">
        <v>1308</v>
      </c>
      <c r="M2203" s="366" t="s">
        <v>1308</v>
      </c>
      <c r="N2203" s="366">
        <v>0</v>
      </c>
      <c r="O2203" s="366" t="s">
        <v>1308</v>
      </c>
      <c r="P2203" s="366" t="s">
        <v>1308</v>
      </c>
      <c r="Q2203" s="366"/>
      <c r="R2203" s="366" t="s">
        <v>1308</v>
      </c>
      <c r="S2203" s="366" t="s">
        <v>1308</v>
      </c>
      <c r="T2203" s="366" t="s">
        <v>1308</v>
      </c>
      <c r="U2203" s="366" t="s">
        <v>1308</v>
      </c>
      <c r="V2203" s="366" t="s">
        <v>1308</v>
      </c>
    </row>
    <row r="2204" spans="1:22">
      <c r="A2204" t="s">
        <v>1928</v>
      </c>
      <c r="B2204" s="17" t="str">
        <f>VLOOKUP(A2204,'Planning Periods'!$E$2:$N$540,10,FALSE)</f>
        <v>08/31/2019 - 08/31/2024</v>
      </c>
      <c r="C2204" s="92">
        <v>2015</v>
      </c>
      <c r="D2204" s="92" t="str">
        <f t="shared" si="32"/>
        <v>Trinity County - unincorporated 2015</v>
      </c>
      <c r="E2204" t="s">
        <v>1308</v>
      </c>
      <c r="F2204" t="s">
        <v>1308</v>
      </c>
      <c r="G2204" t="s">
        <v>1308</v>
      </c>
      <c r="H2204" t="s">
        <v>1308</v>
      </c>
      <c r="J2204" t="s">
        <v>1308</v>
      </c>
      <c r="K2204" t="s">
        <v>1308</v>
      </c>
      <c r="L2204" t="s">
        <v>1308</v>
      </c>
      <c r="M2204" t="s">
        <v>1308</v>
      </c>
      <c r="O2204" t="s">
        <v>1308</v>
      </c>
      <c r="P2204" t="s">
        <v>1308</v>
      </c>
      <c r="R2204" t="s">
        <v>1308</v>
      </c>
      <c r="S2204" t="s">
        <v>1308</v>
      </c>
      <c r="T2204" t="s">
        <v>1308</v>
      </c>
      <c r="U2204" t="s">
        <v>1308</v>
      </c>
      <c r="V2204" t="s">
        <v>1308</v>
      </c>
    </row>
    <row r="2205" spans="1:22">
      <c r="A2205" t="s">
        <v>975</v>
      </c>
      <c r="B2205" s="17" t="str">
        <f>VLOOKUP(A2205,'Planning Periods'!$E$2:$N$540,10,FALSE)</f>
        <v>08/31/2019 - 08/31/2024</v>
      </c>
      <c r="C2205" s="92">
        <v>2016</v>
      </c>
      <c r="D2205" s="92" t="str">
        <f t="shared" si="32"/>
        <v>Trinity County - Unincorporated 2016</v>
      </c>
      <c r="E2205" t="s">
        <v>1308</v>
      </c>
      <c r="F2205" t="s">
        <v>1308</v>
      </c>
      <c r="G2205" t="s">
        <v>1308</v>
      </c>
      <c r="H2205" t="s">
        <v>1308</v>
      </c>
      <c r="J2205" t="s">
        <v>1308</v>
      </c>
      <c r="K2205" t="s">
        <v>1308</v>
      </c>
      <c r="L2205" t="s">
        <v>1308</v>
      </c>
      <c r="M2205" t="s">
        <v>1308</v>
      </c>
      <c r="O2205" t="s">
        <v>1308</v>
      </c>
      <c r="P2205" t="s">
        <v>1308</v>
      </c>
      <c r="R2205" t="s">
        <v>1308</v>
      </c>
      <c r="S2205" t="s">
        <v>1308</v>
      </c>
      <c r="T2205" t="s">
        <v>1308</v>
      </c>
      <c r="U2205" t="s">
        <v>1308</v>
      </c>
      <c r="V2205" t="s">
        <v>1308</v>
      </c>
    </row>
    <row r="2206" spans="1:22">
      <c r="A2206" t="s">
        <v>975</v>
      </c>
      <c r="B2206" s="17" t="str">
        <f>VLOOKUP(A2206,'Planning Periods'!$E$2:$N$540,10,FALSE)</f>
        <v>08/31/2019 - 08/31/2024</v>
      </c>
      <c r="C2206" s="92">
        <v>2017</v>
      </c>
      <c r="D2206" s="92" t="str">
        <f t="shared" si="32"/>
        <v>Trinity County - Unincorporated 2017</v>
      </c>
      <c r="E2206" t="s">
        <v>1308</v>
      </c>
      <c r="F2206" t="s">
        <v>1308</v>
      </c>
      <c r="G2206" t="s">
        <v>1308</v>
      </c>
      <c r="H2206" t="s">
        <v>1308</v>
      </c>
      <c r="J2206" t="s">
        <v>1308</v>
      </c>
      <c r="K2206" t="s">
        <v>1308</v>
      </c>
      <c r="L2206" t="s">
        <v>1308</v>
      </c>
      <c r="M2206" t="s">
        <v>1308</v>
      </c>
      <c r="O2206" t="s">
        <v>1308</v>
      </c>
      <c r="P2206" t="s">
        <v>1308</v>
      </c>
      <c r="R2206" t="s">
        <v>1308</v>
      </c>
      <c r="S2206" t="s">
        <v>1308</v>
      </c>
      <c r="T2206" t="s">
        <v>1308</v>
      </c>
      <c r="U2206" t="s">
        <v>1308</v>
      </c>
      <c r="V2206" t="s">
        <v>1308</v>
      </c>
    </row>
    <row r="2207" spans="1:22">
      <c r="A2207" s="93" t="s">
        <v>982</v>
      </c>
      <c r="B2207" s="17" t="str">
        <f>VLOOKUP(A2207,'Planning Periods'!$E$2:$N$540,10,FALSE)</f>
        <v>08/15/2019 - 08/15/2027</v>
      </c>
      <c r="C2207" s="92">
        <v>2014</v>
      </c>
      <c r="D2207" s="92" t="str">
        <f t="shared" si="32"/>
        <v>Truckee 2014</v>
      </c>
      <c r="E2207" s="92">
        <v>305</v>
      </c>
      <c r="F2207" s="366">
        <v>0</v>
      </c>
      <c r="G2207" s="92">
        <v>0</v>
      </c>
      <c r="H2207" s="92">
        <v>0</v>
      </c>
      <c r="I2207" s="91"/>
      <c r="J2207" s="92">
        <v>230</v>
      </c>
      <c r="K2207" s="366">
        <v>0</v>
      </c>
      <c r="L2207" s="92">
        <v>0</v>
      </c>
      <c r="M2207" s="92">
        <v>0</v>
      </c>
      <c r="N2207" s="91"/>
      <c r="O2207" s="92">
        <v>248</v>
      </c>
      <c r="P2207" s="92">
        <v>0</v>
      </c>
      <c r="Q2207" s="91"/>
      <c r="R2207" s="92">
        <v>476</v>
      </c>
      <c r="S2207" s="92">
        <v>95</v>
      </c>
      <c r="T2207" s="91">
        <v>0</v>
      </c>
      <c r="U2207" s="92">
        <v>1259</v>
      </c>
      <c r="V2207" s="92">
        <v>95</v>
      </c>
    </row>
    <row r="2208" spans="1:22">
      <c r="A2208" s="93" t="s">
        <v>982</v>
      </c>
      <c r="B2208" s="17" t="str">
        <f>VLOOKUP(A2208,'Planning Periods'!$E$2:$N$540,10,FALSE)</f>
        <v>08/15/2019 - 08/15/2027</v>
      </c>
      <c r="C2208" s="92">
        <v>2015</v>
      </c>
      <c r="D2208" s="92" t="str">
        <f t="shared" si="32"/>
        <v>Truckee 2015</v>
      </c>
      <c r="E2208" s="92">
        <v>305</v>
      </c>
      <c r="F2208" s="366">
        <v>0</v>
      </c>
      <c r="G2208" s="92">
        <v>0</v>
      </c>
      <c r="H2208" s="92">
        <v>0</v>
      </c>
      <c r="I2208" s="91"/>
      <c r="J2208" s="92">
        <v>230</v>
      </c>
      <c r="K2208" s="366">
        <v>0</v>
      </c>
      <c r="L2208" s="92">
        <v>0</v>
      </c>
      <c r="M2208" s="92">
        <v>0</v>
      </c>
      <c r="N2208" s="91"/>
      <c r="O2208" s="92">
        <v>248</v>
      </c>
      <c r="P2208" s="92">
        <v>0</v>
      </c>
      <c r="Q2208" s="91"/>
      <c r="R2208" s="92">
        <v>476</v>
      </c>
      <c r="S2208" s="92">
        <v>87</v>
      </c>
      <c r="T2208" s="91">
        <v>0</v>
      </c>
      <c r="U2208" s="92">
        <v>1259</v>
      </c>
      <c r="V2208" s="92">
        <v>87</v>
      </c>
    </row>
    <row r="2209" spans="1:22">
      <c r="A2209" s="93" t="s">
        <v>982</v>
      </c>
      <c r="B2209" s="17" t="str">
        <f>VLOOKUP(A2209,'Planning Periods'!$E$2:$N$540,10,FALSE)</f>
        <v>08/15/2019 - 08/15/2027</v>
      </c>
      <c r="C2209" s="92">
        <v>2016</v>
      </c>
      <c r="D2209" s="92" t="str">
        <f t="shared" si="32"/>
        <v>Truckee 2016</v>
      </c>
      <c r="E2209" s="92">
        <v>305</v>
      </c>
      <c r="F2209" s="366">
        <v>0</v>
      </c>
      <c r="G2209" s="92">
        <v>0</v>
      </c>
      <c r="H2209" s="92">
        <v>0</v>
      </c>
      <c r="I2209" s="91"/>
      <c r="J2209" s="92">
        <v>230</v>
      </c>
      <c r="K2209" s="366">
        <v>0</v>
      </c>
      <c r="L2209" s="92">
        <v>0</v>
      </c>
      <c r="M2209" s="92">
        <v>0</v>
      </c>
      <c r="N2209" s="91"/>
      <c r="O2209" s="92">
        <v>248</v>
      </c>
      <c r="P2209" s="92">
        <v>0</v>
      </c>
      <c r="Q2209" s="91"/>
      <c r="R2209" s="92">
        <v>476</v>
      </c>
      <c r="S2209" s="92">
        <v>116</v>
      </c>
      <c r="T2209" s="91">
        <v>0</v>
      </c>
      <c r="U2209" s="92">
        <v>1259</v>
      </c>
      <c r="V2209" s="92">
        <v>116</v>
      </c>
    </row>
    <row r="2210" spans="1:22">
      <c r="A2210" s="93" t="s">
        <v>982</v>
      </c>
      <c r="B2210" s="17" t="str">
        <f>VLOOKUP(A2210,'Planning Periods'!$E$2:$N$540,10,FALSE)</f>
        <v>08/15/2019 - 08/15/2027</v>
      </c>
      <c r="C2210" s="92">
        <v>2017</v>
      </c>
      <c r="D2210" s="92" t="str">
        <f t="shared" si="32"/>
        <v>Truckee 2017</v>
      </c>
      <c r="E2210" s="92">
        <v>305</v>
      </c>
      <c r="F2210" s="366">
        <v>0</v>
      </c>
      <c r="G2210" s="92">
        <v>0</v>
      </c>
      <c r="H2210" s="92">
        <v>0</v>
      </c>
      <c r="I2210" s="91"/>
      <c r="J2210" s="92">
        <v>230</v>
      </c>
      <c r="K2210" s="366">
        <v>0</v>
      </c>
      <c r="L2210" s="92">
        <v>0</v>
      </c>
      <c r="M2210" s="92">
        <v>0</v>
      </c>
      <c r="N2210" s="91"/>
      <c r="O2210" s="92">
        <v>248</v>
      </c>
      <c r="P2210" s="92">
        <v>0</v>
      </c>
      <c r="Q2210" s="91"/>
      <c r="R2210" s="92">
        <v>476</v>
      </c>
      <c r="S2210" s="92">
        <v>93</v>
      </c>
      <c r="T2210" s="91">
        <v>0</v>
      </c>
      <c r="U2210" s="92">
        <v>1259</v>
      </c>
      <c r="V2210" s="92">
        <v>93</v>
      </c>
    </row>
    <row r="2211" spans="1:22">
      <c r="A2211" s="93" t="s">
        <v>787</v>
      </c>
      <c r="B2211" s="17" t="str">
        <f>VLOOKUP(A2211,'Planning Periods'!$E$2:$N$540,10,FALSE)</f>
        <v>12/31/2015 - 12/31/2023</v>
      </c>
      <c r="C2211" s="92">
        <v>2014</v>
      </c>
      <c r="D2211" s="92" t="str">
        <f t="shared" si="32"/>
        <v>Tulare 2014</v>
      </c>
      <c r="E2211" s="92" t="s">
        <v>1308</v>
      </c>
      <c r="F2211" s="366" t="s">
        <v>1308</v>
      </c>
      <c r="G2211" s="92" t="s">
        <v>1308</v>
      </c>
      <c r="H2211" s="92" t="s">
        <v>1308</v>
      </c>
      <c r="I2211" s="91"/>
      <c r="J2211" s="92" t="s">
        <v>1308</v>
      </c>
      <c r="K2211" s="366" t="s">
        <v>1308</v>
      </c>
      <c r="L2211" s="92" t="s">
        <v>1308</v>
      </c>
      <c r="M2211" s="92" t="s">
        <v>1308</v>
      </c>
      <c r="N2211" s="91"/>
      <c r="O2211" s="92" t="s">
        <v>1308</v>
      </c>
      <c r="P2211" s="92" t="s">
        <v>1308</v>
      </c>
      <c r="Q2211" s="91"/>
      <c r="R2211" s="92" t="s">
        <v>1308</v>
      </c>
      <c r="S2211" s="92" t="s">
        <v>1308</v>
      </c>
      <c r="T2211" s="91" t="s">
        <v>1308</v>
      </c>
      <c r="U2211" s="92" t="s">
        <v>1308</v>
      </c>
      <c r="V2211" s="92" t="s">
        <v>1308</v>
      </c>
    </row>
    <row r="2212" spans="1:22">
      <c r="A2212" s="93" t="s">
        <v>787</v>
      </c>
      <c r="B2212" s="17" t="str">
        <f>VLOOKUP(A2212,'Planning Periods'!$E$2:$N$540,10,FALSE)</f>
        <v>12/31/2015 - 12/31/2023</v>
      </c>
      <c r="C2212" s="92">
        <v>2015</v>
      </c>
      <c r="D2212" s="92" t="str">
        <f t="shared" si="32"/>
        <v>Tulare 2015</v>
      </c>
      <c r="E2212" s="92">
        <v>920</v>
      </c>
      <c r="F2212" s="366">
        <v>0</v>
      </c>
      <c r="G2212" s="92">
        <v>0</v>
      </c>
      <c r="H2212" s="92">
        <v>0</v>
      </c>
      <c r="I2212" s="91"/>
      <c r="J2212" s="92">
        <v>609</v>
      </c>
      <c r="K2212" s="366">
        <v>0</v>
      </c>
      <c r="L2212" s="92">
        <v>0</v>
      </c>
      <c r="M2212" s="92">
        <v>0</v>
      </c>
      <c r="N2212" s="91"/>
      <c r="O2212" s="92">
        <v>613</v>
      </c>
      <c r="P2212" s="92">
        <v>0</v>
      </c>
      <c r="Q2212" s="91"/>
      <c r="R2212" s="92">
        <v>1452</v>
      </c>
      <c r="S2212" s="92">
        <v>485</v>
      </c>
      <c r="T2212" s="91">
        <v>0</v>
      </c>
      <c r="U2212" s="92">
        <v>3594</v>
      </c>
      <c r="V2212" s="92">
        <v>485</v>
      </c>
    </row>
    <row r="2213" spans="1:22">
      <c r="A2213" s="93" t="s">
        <v>787</v>
      </c>
      <c r="B2213" s="17" t="str">
        <f>VLOOKUP(A2213,'Planning Periods'!$E$2:$N$540,10,FALSE)</f>
        <v>12/31/2015 - 12/31/2023</v>
      </c>
      <c r="C2213" s="92">
        <v>2016</v>
      </c>
      <c r="D2213" s="92" t="str">
        <f t="shared" si="32"/>
        <v>Tulare 2016</v>
      </c>
      <c r="E2213" s="92">
        <v>920</v>
      </c>
      <c r="F2213" s="366">
        <v>0</v>
      </c>
      <c r="G2213" s="92">
        <v>0</v>
      </c>
      <c r="H2213" s="92">
        <v>0</v>
      </c>
      <c r="I2213" s="91"/>
      <c r="J2213" s="92">
        <v>609</v>
      </c>
      <c r="K2213" s="366">
        <v>0</v>
      </c>
      <c r="L2213" s="92">
        <v>0</v>
      </c>
      <c r="M2213" s="92">
        <v>0</v>
      </c>
      <c r="N2213" s="91"/>
      <c r="O2213" s="92">
        <v>613</v>
      </c>
      <c r="P2213" s="92">
        <v>0</v>
      </c>
      <c r="Q2213" s="91"/>
      <c r="R2213" s="92">
        <v>1452</v>
      </c>
      <c r="S2213" s="92">
        <v>335</v>
      </c>
      <c r="T2213" s="91">
        <v>0</v>
      </c>
      <c r="U2213" s="92">
        <v>3594</v>
      </c>
      <c r="V2213" s="92">
        <v>335</v>
      </c>
    </row>
    <row r="2214" spans="1:22">
      <c r="A2214" s="93" t="s">
        <v>787</v>
      </c>
      <c r="B2214" s="17" t="str">
        <f>VLOOKUP(A2214,'Planning Periods'!$E$2:$N$540,10,FALSE)</f>
        <v>12/31/2015 - 12/31/2023</v>
      </c>
      <c r="C2214" s="92">
        <v>2017</v>
      </c>
      <c r="D2214" s="92" t="str">
        <f t="shared" si="32"/>
        <v>Tulare 2017</v>
      </c>
      <c r="E2214" s="92">
        <v>920</v>
      </c>
      <c r="F2214" s="366">
        <v>0</v>
      </c>
      <c r="G2214" s="92">
        <v>0</v>
      </c>
      <c r="H2214" s="92">
        <v>0</v>
      </c>
      <c r="I2214" s="91"/>
      <c r="J2214" s="92">
        <v>609</v>
      </c>
      <c r="K2214" s="366">
        <v>7</v>
      </c>
      <c r="L2214" s="92">
        <v>7</v>
      </c>
      <c r="M2214" s="92">
        <v>0</v>
      </c>
      <c r="N2214" s="91"/>
      <c r="O2214" s="92">
        <v>613</v>
      </c>
      <c r="P2214" s="92">
        <v>0</v>
      </c>
      <c r="Q2214" s="91"/>
      <c r="R2214" s="92">
        <v>1452</v>
      </c>
      <c r="S2214" s="92">
        <v>354</v>
      </c>
      <c r="T2214" s="91">
        <v>0</v>
      </c>
      <c r="U2214" s="92">
        <v>3594</v>
      </c>
      <c r="V2214" s="92">
        <v>361</v>
      </c>
    </row>
    <row r="2215" spans="1:22">
      <c r="A2215" s="93" t="s">
        <v>779</v>
      </c>
      <c r="B2215" s="17" t="str">
        <f>VLOOKUP(A2215,'Planning Periods'!$E$2:$N$540,10,FALSE)</f>
        <v>12/31/2015 - 12/31/2023</v>
      </c>
      <c r="C2215" s="92">
        <v>2014</v>
      </c>
      <c r="D2215" s="92" t="str">
        <f t="shared" si="32"/>
        <v>Tulare County - Unincorporated 2014</v>
      </c>
      <c r="E2215" s="92" t="s">
        <v>1308</v>
      </c>
      <c r="F2215" s="366" t="s">
        <v>1308</v>
      </c>
      <c r="G2215" s="92" t="s">
        <v>1308</v>
      </c>
      <c r="H2215" s="92" t="s">
        <v>1308</v>
      </c>
      <c r="I2215" s="91"/>
      <c r="J2215" s="92" t="s">
        <v>1308</v>
      </c>
      <c r="K2215" s="366" t="s">
        <v>1308</v>
      </c>
      <c r="L2215" s="92" t="s">
        <v>1308</v>
      </c>
      <c r="M2215" s="92" t="s">
        <v>1308</v>
      </c>
      <c r="N2215" s="91"/>
      <c r="O2215" s="92" t="s">
        <v>1308</v>
      </c>
      <c r="P2215" s="92" t="s">
        <v>1308</v>
      </c>
      <c r="Q2215" s="91"/>
      <c r="R2215" s="92" t="s">
        <v>1308</v>
      </c>
      <c r="S2215" s="92" t="s">
        <v>1308</v>
      </c>
      <c r="T2215" s="91" t="s">
        <v>1308</v>
      </c>
      <c r="U2215" s="92" t="s">
        <v>1308</v>
      </c>
      <c r="V2215" s="92" t="s">
        <v>1308</v>
      </c>
    </row>
    <row r="2216" spans="1:22">
      <c r="A2216" s="93" t="s">
        <v>779</v>
      </c>
      <c r="B2216" s="17" t="str">
        <f>VLOOKUP(A2216,'Planning Periods'!$E$2:$N$540,10,FALSE)</f>
        <v>12/31/2015 - 12/31/2023</v>
      </c>
      <c r="C2216" s="92">
        <v>2015</v>
      </c>
      <c r="D2216" s="92" t="str">
        <f t="shared" si="32"/>
        <v>Tulare County - Unincorporated 2015</v>
      </c>
      <c r="E2216" s="92">
        <v>1477</v>
      </c>
      <c r="F2216" s="366">
        <v>55</v>
      </c>
      <c r="G2216" s="92">
        <v>0</v>
      </c>
      <c r="H2216" s="92">
        <v>55</v>
      </c>
      <c r="I2216" s="91"/>
      <c r="J2216" s="92">
        <v>1065</v>
      </c>
      <c r="K2216" s="366">
        <v>63</v>
      </c>
      <c r="L2216" s="92">
        <v>0</v>
      </c>
      <c r="M2216" s="92">
        <v>63</v>
      </c>
      <c r="N2216" s="91"/>
      <c r="O2216" s="92">
        <v>1169</v>
      </c>
      <c r="P2216" s="92">
        <v>25</v>
      </c>
      <c r="Q2216" s="91"/>
      <c r="R2216" s="92">
        <v>3370</v>
      </c>
      <c r="S2216" s="92">
        <v>23</v>
      </c>
      <c r="T2216" s="91">
        <v>63</v>
      </c>
      <c r="U2216" s="92">
        <v>7081</v>
      </c>
      <c r="V2216" s="92">
        <v>166</v>
      </c>
    </row>
    <row r="2217" spans="1:22">
      <c r="A2217" s="93" t="s">
        <v>779</v>
      </c>
      <c r="B2217" s="17" t="str">
        <f>VLOOKUP(A2217,'Planning Periods'!$E$2:$N$540,10,FALSE)</f>
        <v>12/31/2015 - 12/31/2023</v>
      </c>
      <c r="C2217" s="92">
        <v>2016</v>
      </c>
      <c r="D2217" s="92" t="str">
        <f t="shared" si="32"/>
        <v>Tulare County - Unincorporated 2016</v>
      </c>
      <c r="E2217" s="92">
        <v>1477</v>
      </c>
      <c r="F2217" s="366">
        <v>67</v>
      </c>
      <c r="G2217" s="92">
        <v>0</v>
      </c>
      <c r="H2217" s="92">
        <v>67</v>
      </c>
      <c r="I2217" s="91"/>
      <c r="J2217" s="92">
        <v>1065</v>
      </c>
      <c r="K2217" s="366">
        <v>27</v>
      </c>
      <c r="L2217" s="92">
        <v>0</v>
      </c>
      <c r="M2217" s="92">
        <v>27</v>
      </c>
      <c r="N2217" s="91"/>
      <c r="O2217" s="92">
        <v>1169</v>
      </c>
      <c r="P2217" s="92">
        <v>57</v>
      </c>
      <c r="Q2217" s="91"/>
      <c r="R2217" s="92">
        <v>3370</v>
      </c>
      <c r="S2217" s="92">
        <v>58</v>
      </c>
      <c r="T2217" s="91">
        <v>27</v>
      </c>
      <c r="U2217" s="92">
        <v>7081</v>
      </c>
      <c r="V2217" s="92">
        <v>209</v>
      </c>
    </row>
    <row r="2218" spans="1:22">
      <c r="A2218" s="93" t="s">
        <v>779</v>
      </c>
      <c r="B2218" s="17" t="str">
        <f>VLOOKUP(A2218,'Planning Periods'!$E$2:$N$540,10,FALSE)</f>
        <v>12/31/2015 - 12/31/2023</v>
      </c>
      <c r="C2218" s="92">
        <v>2017</v>
      </c>
      <c r="D2218" s="92" t="str">
        <f t="shared" si="32"/>
        <v>Tulare County - Unincorporated 2017</v>
      </c>
      <c r="E2218" s="92">
        <v>1477</v>
      </c>
      <c r="F2218" s="366">
        <v>33</v>
      </c>
      <c r="G2218" s="92">
        <v>0</v>
      </c>
      <c r="H2218" s="92">
        <v>33</v>
      </c>
      <c r="I2218" s="91"/>
      <c r="J2218" s="92">
        <v>1065</v>
      </c>
      <c r="K2218" s="366">
        <v>84</v>
      </c>
      <c r="L2218" s="92">
        <v>0</v>
      </c>
      <c r="M2218" s="92">
        <v>84</v>
      </c>
      <c r="N2218" s="91"/>
      <c r="O2218" s="92">
        <v>1169</v>
      </c>
      <c r="P2218" s="92">
        <v>16</v>
      </c>
      <c r="Q2218" s="91"/>
      <c r="R2218" s="92">
        <v>3370</v>
      </c>
      <c r="S2218" s="92">
        <v>13</v>
      </c>
      <c r="T2218" s="91">
        <v>84</v>
      </c>
      <c r="U2218" s="92">
        <v>7081</v>
      </c>
      <c r="V2218" s="92">
        <v>146</v>
      </c>
    </row>
    <row r="2219" spans="1:22">
      <c r="A2219" t="s">
        <v>1929</v>
      </c>
      <c r="B2219" s="17" t="str">
        <f>VLOOKUP(A2219,'Planning Periods'!$E$2:$N$540,10,FALSE)</f>
        <v>02/15/2023 - 02/15/2031</v>
      </c>
      <c r="C2219" s="92">
        <v>2014</v>
      </c>
      <c r="D2219" s="92" t="str">
        <f t="shared" si="32"/>
        <v>Tulelake 2014</v>
      </c>
      <c r="E2219" s="366" t="s">
        <v>1308</v>
      </c>
      <c r="F2219" s="366" t="s">
        <v>1308</v>
      </c>
      <c r="G2219" s="366" t="s">
        <v>1308</v>
      </c>
      <c r="H2219" s="366" t="s">
        <v>1308</v>
      </c>
      <c r="I2219" s="366">
        <v>0</v>
      </c>
      <c r="J2219" s="366" t="s">
        <v>1308</v>
      </c>
      <c r="K2219" s="366" t="s">
        <v>1308</v>
      </c>
      <c r="L2219" s="366" t="s">
        <v>1308</v>
      </c>
      <c r="M2219" s="366" t="s">
        <v>1308</v>
      </c>
      <c r="N2219" s="366">
        <v>0</v>
      </c>
      <c r="O2219" s="366" t="s">
        <v>1308</v>
      </c>
      <c r="P2219" s="366" t="s">
        <v>1308</v>
      </c>
      <c r="Q2219" s="366"/>
      <c r="R2219" s="366" t="s">
        <v>1308</v>
      </c>
      <c r="S2219" s="366" t="s">
        <v>1308</v>
      </c>
      <c r="T2219" s="366" t="s">
        <v>1308</v>
      </c>
      <c r="U2219" s="366" t="s">
        <v>1308</v>
      </c>
      <c r="V2219" s="366" t="s">
        <v>1308</v>
      </c>
    </row>
    <row r="2220" spans="1:22">
      <c r="A2220" t="s">
        <v>1929</v>
      </c>
      <c r="B2220" s="17" t="str">
        <f>VLOOKUP(A2220,'Planning Periods'!$E$2:$N$540,10,FALSE)</f>
        <v>02/15/2023 - 02/15/2031</v>
      </c>
      <c r="C2220" s="92">
        <v>2015</v>
      </c>
      <c r="D2220" s="92" t="str">
        <f t="shared" si="32"/>
        <v>Tulelake 2015</v>
      </c>
      <c r="E2220" t="s">
        <v>1308</v>
      </c>
      <c r="F2220" t="s">
        <v>1308</v>
      </c>
      <c r="G2220" t="s">
        <v>1308</v>
      </c>
      <c r="H2220" t="s">
        <v>1308</v>
      </c>
      <c r="J2220" t="s">
        <v>1308</v>
      </c>
      <c r="K2220" t="s">
        <v>1308</v>
      </c>
      <c r="L2220" t="s">
        <v>1308</v>
      </c>
      <c r="M2220" t="s">
        <v>1308</v>
      </c>
      <c r="O2220" t="s">
        <v>1308</v>
      </c>
      <c r="P2220" t="s">
        <v>1308</v>
      </c>
      <c r="R2220" t="s">
        <v>1308</v>
      </c>
      <c r="S2220" t="s">
        <v>1308</v>
      </c>
      <c r="T2220" t="s">
        <v>1308</v>
      </c>
      <c r="U2220" t="s">
        <v>1308</v>
      </c>
      <c r="V2220" t="s">
        <v>1308</v>
      </c>
    </row>
    <row r="2221" spans="1:22">
      <c r="A2221" t="s">
        <v>1929</v>
      </c>
      <c r="B2221" s="17" t="str">
        <f>VLOOKUP(A2221,'Planning Periods'!$E$2:$N$540,10,FALSE)</f>
        <v>02/15/2023 - 02/15/2031</v>
      </c>
      <c r="C2221" s="92">
        <v>2016</v>
      </c>
      <c r="D2221" s="92" t="str">
        <f t="shared" si="32"/>
        <v>Tulelake 2016</v>
      </c>
      <c r="E2221" t="s">
        <v>1308</v>
      </c>
      <c r="F2221" t="s">
        <v>1308</v>
      </c>
      <c r="G2221" t="s">
        <v>1308</v>
      </c>
      <c r="H2221" t="s">
        <v>1308</v>
      </c>
      <c r="J2221" t="s">
        <v>1308</v>
      </c>
      <c r="K2221" t="s">
        <v>1308</v>
      </c>
      <c r="L2221" t="s">
        <v>1308</v>
      </c>
      <c r="M2221" t="s">
        <v>1308</v>
      </c>
      <c r="O2221" t="s">
        <v>1308</v>
      </c>
      <c r="P2221" t="s">
        <v>1308</v>
      </c>
      <c r="R2221" t="s">
        <v>1308</v>
      </c>
      <c r="S2221" t="s">
        <v>1308</v>
      </c>
      <c r="T2221" t="s">
        <v>1308</v>
      </c>
      <c r="U2221" t="s">
        <v>1308</v>
      </c>
      <c r="V2221" t="s">
        <v>1308</v>
      </c>
    </row>
    <row r="2222" spans="1:22">
      <c r="A2222" t="s">
        <v>1929</v>
      </c>
      <c r="B2222" s="17" t="str">
        <f>VLOOKUP(A2222,'Planning Periods'!$E$2:$N$540,10,FALSE)</f>
        <v>02/15/2023 - 02/15/2031</v>
      </c>
      <c r="C2222" s="92">
        <v>2017</v>
      </c>
      <c r="D2222" s="92" t="str">
        <f t="shared" si="32"/>
        <v>Tulelake 2017</v>
      </c>
      <c r="E2222" t="s">
        <v>1308</v>
      </c>
      <c r="F2222" t="s">
        <v>1308</v>
      </c>
      <c r="G2222" t="s">
        <v>1308</v>
      </c>
      <c r="H2222" t="s">
        <v>1308</v>
      </c>
      <c r="J2222" t="s">
        <v>1308</v>
      </c>
      <c r="K2222" t="s">
        <v>1308</v>
      </c>
      <c r="L2222" t="s">
        <v>1308</v>
      </c>
      <c r="M2222" t="s">
        <v>1308</v>
      </c>
      <c r="O2222" t="s">
        <v>1308</v>
      </c>
      <c r="P2222" t="s">
        <v>1308</v>
      </c>
      <c r="R2222" t="s">
        <v>1308</v>
      </c>
      <c r="S2222" t="s">
        <v>1308</v>
      </c>
      <c r="T2222" t="s">
        <v>1308</v>
      </c>
      <c r="U2222" t="s">
        <v>1308</v>
      </c>
      <c r="V2222" t="s">
        <v>1308</v>
      </c>
    </row>
    <row r="2223" spans="1:22">
      <c r="A2223" s="93" t="s">
        <v>1217</v>
      </c>
      <c r="B2223" s="17" t="str">
        <f>VLOOKUP(A2223,'Planning Periods'!$E$2:$N$540,10,FALSE)</f>
        <v>08/31/2019 - 08/31/2024</v>
      </c>
      <c r="C2223" s="92">
        <v>2014</v>
      </c>
      <c r="D2223" s="92" t="str">
        <f t="shared" si="32"/>
        <v>Tuolumne County - Unincorporated 2014</v>
      </c>
      <c r="E2223" s="92">
        <v>102</v>
      </c>
      <c r="F2223" s="366">
        <v>0</v>
      </c>
      <c r="G2223" s="92">
        <v>0</v>
      </c>
      <c r="H2223" s="92">
        <v>0</v>
      </c>
      <c r="I2223" s="91"/>
      <c r="J2223" s="92">
        <v>74</v>
      </c>
      <c r="K2223" s="366">
        <v>2</v>
      </c>
      <c r="L2223" s="92">
        <v>2</v>
      </c>
      <c r="M2223" s="92">
        <v>0</v>
      </c>
      <c r="N2223" s="91"/>
      <c r="O2223" s="92">
        <v>81</v>
      </c>
      <c r="P2223" s="92">
        <v>0</v>
      </c>
      <c r="Q2223" s="91"/>
      <c r="R2223" s="92">
        <v>193</v>
      </c>
      <c r="S2223" s="92">
        <v>0</v>
      </c>
      <c r="T2223" s="91">
        <v>0</v>
      </c>
      <c r="U2223" s="92">
        <v>450</v>
      </c>
      <c r="V2223" s="92">
        <v>2</v>
      </c>
    </row>
    <row r="2224" spans="1:22">
      <c r="A2224" s="93" t="s">
        <v>1217</v>
      </c>
      <c r="B2224" s="17" t="str">
        <f>VLOOKUP(A2224,'Planning Periods'!$E$2:$N$540,10,FALSE)</f>
        <v>08/31/2019 - 08/31/2024</v>
      </c>
      <c r="C2224" s="92">
        <v>2015</v>
      </c>
      <c r="D2224" s="92" t="str">
        <f t="shared" si="32"/>
        <v>Tuolumne County - Unincorporated 2015</v>
      </c>
      <c r="E2224" s="92">
        <v>102</v>
      </c>
      <c r="F2224" s="366">
        <v>0</v>
      </c>
      <c r="G2224" s="92">
        <v>0</v>
      </c>
      <c r="H2224" s="92">
        <v>0</v>
      </c>
      <c r="I2224" s="91"/>
      <c r="J2224" s="92">
        <v>74</v>
      </c>
      <c r="K2224" s="366">
        <v>0</v>
      </c>
      <c r="L2224" s="92">
        <v>0</v>
      </c>
      <c r="M2224" s="92">
        <v>0</v>
      </c>
      <c r="N2224" s="91"/>
      <c r="O2224" s="92">
        <v>81</v>
      </c>
      <c r="P2224" s="92">
        <v>0</v>
      </c>
      <c r="Q2224" s="91"/>
      <c r="R2224" s="92">
        <v>193</v>
      </c>
      <c r="S2224" s="92">
        <v>33</v>
      </c>
      <c r="T2224" s="91">
        <v>0</v>
      </c>
      <c r="U2224" s="92">
        <v>450</v>
      </c>
      <c r="V2224" s="92">
        <v>33</v>
      </c>
    </row>
    <row r="2225" spans="1:22">
      <c r="A2225" s="93" t="s">
        <v>1217</v>
      </c>
      <c r="B2225" s="17" t="str">
        <f>VLOOKUP(A2225,'Planning Periods'!$E$2:$N$540,10,FALSE)</f>
        <v>08/31/2019 - 08/31/2024</v>
      </c>
      <c r="C2225" s="92">
        <v>2016</v>
      </c>
      <c r="D2225" s="92" t="str">
        <f t="shared" si="32"/>
        <v>Tuolumne County - Unincorporated 2016</v>
      </c>
      <c r="E2225" s="92">
        <v>102</v>
      </c>
      <c r="F2225" s="366">
        <v>0</v>
      </c>
      <c r="G2225" s="92">
        <v>0</v>
      </c>
      <c r="H2225" s="92">
        <v>0</v>
      </c>
      <c r="I2225" s="91"/>
      <c r="J2225" s="92">
        <v>74</v>
      </c>
      <c r="K2225" s="366">
        <v>2</v>
      </c>
      <c r="L2225" s="92">
        <v>2</v>
      </c>
      <c r="M2225" s="92">
        <v>0</v>
      </c>
      <c r="N2225" s="91"/>
      <c r="O2225" s="92">
        <v>81</v>
      </c>
      <c r="P2225" s="92">
        <v>0</v>
      </c>
      <c r="Q2225" s="91"/>
      <c r="R2225" s="92">
        <v>193</v>
      </c>
      <c r="S2225" s="92">
        <v>0</v>
      </c>
      <c r="T2225" s="91">
        <v>0</v>
      </c>
      <c r="U2225" s="92">
        <v>450</v>
      </c>
      <c r="V2225" s="92">
        <v>2</v>
      </c>
    </row>
    <row r="2226" spans="1:22">
      <c r="A2226" s="93" t="s">
        <v>1217</v>
      </c>
      <c r="B2226" s="17" t="str">
        <f>VLOOKUP(A2226,'Planning Periods'!$E$2:$N$540,10,FALSE)</f>
        <v>08/31/2019 - 08/31/2024</v>
      </c>
      <c r="C2226" s="92">
        <v>2017</v>
      </c>
      <c r="D2226" s="92" t="str">
        <f t="shared" si="32"/>
        <v>Tuolumne County - Unincorporated 2017</v>
      </c>
      <c r="E2226" s="92">
        <v>102</v>
      </c>
      <c r="F2226" s="366">
        <v>0</v>
      </c>
      <c r="G2226" s="92">
        <v>0</v>
      </c>
      <c r="H2226" s="92">
        <v>0</v>
      </c>
      <c r="I2226" s="91"/>
      <c r="J2226" s="92">
        <v>74</v>
      </c>
      <c r="K2226" s="366">
        <v>2</v>
      </c>
      <c r="L2226" s="92">
        <v>2</v>
      </c>
      <c r="M2226" s="92">
        <v>0</v>
      </c>
      <c r="N2226" s="91"/>
      <c r="O2226" s="92">
        <v>81</v>
      </c>
      <c r="P2226" s="92">
        <v>0</v>
      </c>
      <c r="Q2226" s="91"/>
      <c r="R2226" s="92">
        <v>193</v>
      </c>
      <c r="S2226" s="92">
        <v>71</v>
      </c>
      <c r="T2226" s="91">
        <v>0</v>
      </c>
      <c r="U2226" s="92">
        <v>450</v>
      </c>
      <c r="V2226" s="92">
        <v>73</v>
      </c>
    </row>
    <row r="2227" spans="1:22">
      <c r="A2227" s="93" t="s">
        <v>771</v>
      </c>
      <c r="B2227" s="17" t="str">
        <f>VLOOKUP(A2227,'Planning Periods'!$E$2:$N$540,10,FALSE)</f>
        <v>12/31/2015 - 12/31/2023</v>
      </c>
      <c r="C2227" s="92">
        <v>2014</v>
      </c>
      <c r="D2227" s="92" t="str">
        <f t="shared" si="32"/>
        <v>Turlock 2014</v>
      </c>
      <c r="E2227" s="92" t="s">
        <v>1308</v>
      </c>
      <c r="F2227" s="366" t="s">
        <v>1308</v>
      </c>
      <c r="G2227" s="92" t="s">
        <v>1308</v>
      </c>
      <c r="H2227" s="92" t="s">
        <v>1308</v>
      </c>
      <c r="I2227" s="91"/>
      <c r="J2227" s="92" t="s">
        <v>1308</v>
      </c>
      <c r="K2227" s="366" t="s">
        <v>1308</v>
      </c>
      <c r="L2227" s="92" t="s">
        <v>1308</v>
      </c>
      <c r="M2227" s="92" t="s">
        <v>1308</v>
      </c>
      <c r="N2227" s="91"/>
      <c r="O2227" s="92" t="s">
        <v>1308</v>
      </c>
      <c r="P2227" s="92" t="s">
        <v>1308</v>
      </c>
      <c r="Q2227" s="91"/>
      <c r="R2227" s="92" t="s">
        <v>1308</v>
      </c>
      <c r="S2227" s="92" t="s">
        <v>1308</v>
      </c>
      <c r="T2227" s="91" t="s">
        <v>1308</v>
      </c>
      <c r="U2227" s="92" t="s">
        <v>1308</v>
      </c>
      <c r="V2227" s="92" t="s">
        <v>1308</v>
      </c>
    </row>
    <row r="2228" spans="1:22" ht="14.25" customHeight="1">
      <c r="A2228" s="93" t="s">
        <v>771</v>
      </c>
      <c r="B2228" s="17" t="str">
        <f>VLOOKUP(A2228,'Planning Periods'!$E$2:$N$540,10,FALSE)</f>
        <v>12/31/2015 - 12/31/2023</v>
      </c>
      <c r="C2228" s="92">
        <v>2015</v>
      </c>
      <c r="D2228" s="92" t="str">
        <f t="shared" si="32"/>
        <v>Turlock 2015</v>
      </c>
      <c r="E2228" s="92">
        <v>877</v>
      </c>
      <c r="F2228" s="366">
        <v>1</v>
      </c>
      <c r="G2228" s="92">
        <v>1</v>
      </c>
      <c r="H2228" s="92">
        <v>0</v>
      </c>
      <c r="I2228" s="91"/>
      <c r="J2228" s="92">
        <v>562</v>
      </c>
      <c r="K2228" s="366">
        <v>3</v>
      </c>
      <c r="L2228" s="92">
        <v>3</v>
      </c>
      <c r="M2228" s="92">
        <v>0</v>
      </c>
      <c r="N2228" s="91"/>
      <c r="O2228" s="92">
        <v>627</v>
      </c>
      <c r="P2228" s="92">
        <v>41</v>
      </c>
      <c r="Q2228" s="91"/>
      <c r="R2228" s="92">
        <v>1552</v>
      </c>
      <c r="S2228" s="92">
        <v>15</v>
      </c>
      <c r="T2228" s="91">
        <v>0</v>
      </c>
      <c r="U2228" s="92">
        <v>3618</v>
      </c>
      <c r="V2228" s="92">
        <v>60</v>
      </c>
    </row>
    <row r="2229" spans="1:22">
      <c r="A2229" s="93" t="s">
        <v>771</v>
      </c>
      <c r="B2229" s="17" t="str">
        <f>VLOOKUP(A2229,'Planning Periods'!$E$2:$N$540,10,FALSE)</f>
        <v>12/31/2015 - 12/31/2023</v>
      </c>
      <c r="C2229" s="92">
        <v>2016</v>
      </c>
      <c r="D2229" s="92" t="str">
        <f t="shared" si="32"/>
        <v>Turlock 2016</v>
      </c>
      <c r="E2229" s="92">
        <v>877</v>
      </c>
      <c r="F2229" s="366">
        <v>1</v>
      </c>
      <c r="G2229" s="92">
        <v>1</v>
      </c>
      <c r="H2229" s="92">
        <v>0</v>
      </c>
      <c r="I2229" s="91"/>
      <c r="J2229" s="92">
        <v>562</v>
      </c>
      <c r="K2229" s="366">
        <v>120</v>
      </c>
      <c r="L2229" s="92">
        <v>120</v>
      </c>
      <c r="M2229" s="92">
        <v>0</v>
      </c>
      <c r="N2229" s="91"/>
      <c r="O2229" s="92">
        <v>627</v>
      </c>
      <c r="P2229" s="92">
        <v>547</v>
      </c>
      <c r="Q2229" s="91"/>
      <c r="R2229" s="92">
        <v>1552</v>
      </c>
      <c r="S2229" s="92">
        <v>13</v>
      </c>
      <c r="T2229" s="91">
        <v>0</v>
      </c>
      <c r="U2229" s="92">
        <v>3618</v>
      </c>
      <c r="V2229" s="92">
        <v>681</v>
      </c>
    </row>
    <row r="2230" spans="1:22">
      <c r="A2230" s="93" t="s">
        <v>771</v>
      </c>
      <c r="B2230" s="17" t="str">
        <f>VLOOKUP(A2230,'Planning Periods'!$E$2:$N$540,10,FALSE)</f>
        <v>12/31/2015 - 12/31/2023</v>
      </c>
      <c r="C2230" s="92">
        <v>2017</v>
      </c>
      <c r="D2230" s="92" t="str">
        <f t="shared" si="32"/>
        <v>Turlock 2017</v>
      </c>
      <c r="E2230" s="92">
        <v>877</v>
      </c>
      <c r="F2230" s="366">
        <v>0</v>
      </c>
      <c r="G2230" s="92">
        <v>0</v>
      </c>
      <c r="H2230" s="92">
        <v>0</v>
      </c>
      <c r="I2230" s="91"/>
      <c r="J2230" s="92">
        <v>562</v>
      </c>
      <c r="K2230" s="366">
        <v>0</v>
      </c>
      <c r="L2230" s="92">
        <v>0</v>
      </c>
      <c r="M2230" s="92">
        <v>0</v>
      </c>
      <c r="N2230" s="91"/>
      <c r="O2230" s="92">
        <v>627</v>
      </c>
      <c r="P2230" s="92">
        <v>3</v>
      </c>
      <c r="Q2230" s="91"/>
      <c r="R2230" s="92">
        <v>1552</v>
      </c>
      <c r="S2230" s="92">
        <v>18</v>
      </c>
      <c r="T2230" s="91">
        <v>0</v>
      </c>
      <c r="U2230" s="92">
        <v>3618</v>
      </c>
      <c r="V2230" s="92">
        <v>21</v>
      </c>
    </row>
    <row r="2231" spans="1:22">
      <c r="A2231" s="93" t="s">
        <v>774</v>
      </c>
      <c r="B2231" s="17"/>
      <c r="C2231" s="92">
        <v>2013</v>
      </c>
      <c r="D2231" s="92" t="str">
        <f t="shared" si="32"/>
        <v>Tustin 2013</v>
      </c>
      <c r="E2231" s="92" t="s">
        <v>1308</v>
      </c>
      <c r="F2231" s="366" t="s">
        <v>1308</v>
      </c>
      <c r="G2231" s="92" t="s">
        <v>1308</v>
      </c>
      <c r="H2231" s="92" t="s">
        <v>1308</v>
      </c>
      <c r="I2231" s="91"/>
      <c r="J2231" s="92" t="s">
        <v>1308</v>
      </c>
      <c r="K2231" s="366" t="s">
        <v>1308</v>
      </c>
      <c r="L2231" s="92" t="s">
        <v>1308</v>
      </c>
      <c r="M2231" s="92" t="s">
        <v>1308</v>
      </c>
      <c r="N2231" s="91"/>
      <c r="O2231" s="92" t="s">
        <v>1308</v>
      </c>
      <c r="P2231" s="92" t="s">
        <v>1308</v>
      </c>
      <c r="Q2231" s="91"/>
      <c r="R2231" s="92" t="s">
        <v>1308</v>
      </c>
      <c r="S2231" s="92" t="s">
        <v>1308</v>
      </c>
      <c r="T2231" s="91" t="s">
        <v>1308</v>
      </c>
      <c r="U2231" s="92" t="s">
        <v>1308</v>
      </c>
      <c r="V2231" s="92" t="s">
        <v>1308</v>
      </c>
    </row>
    <row r="2232" spans="1:22">
      <c r="A2232" s="93" t="s">
        <v>774</v>
      </c>
      <c r="B2232" s="17" t="str">
        <f>VLOOKUP(A2232,'Planning Periods'!$E$2:$N$540,10,FALSE)</f>
        <v>10/15/2021 - 10/15/2029</v>
      </c>
      <c r="C2232" s="92">
        <v>2014</v>
      </c>
      <c r="D2232" s="92" t="str">
        <f>CONCATENATE(A2232," ",C2232)</f>
        <v>Tustin 2014</v>
      </c>
      <c r="E2232" s="92">
        <v>283</v>
      </c>
      <c r="F2232" s="366">
        <v>88</v>
      </c>
      <c r="G2232" s="92">
        <v>88</v>
      </c>
      <c r="H2232" s="92">
        <v>0</v>
      </c>
      <c r="I2232" s="91"/>
      <c r="J2232" s="92">
        <v>195</v>
      </c>
      <c r="K2232" s="366">
        <v>73</v>
      </c>
      <c r="L2232" s="92">
        <v>73</v>
      </c>
      <c r="M2232" s="92">
        <v>0</v>
      </c>
      <c r="N2232" s="91"/>
      <c r="O2232" s="92">
        <v>224</v>
      </c>
      <c r="P2232" s="92">
        <v>101</v>
      </c>
      <c r="Q2232" s="91"/>
      <c r="R2232" s="92">
        <v>525</v>
      </c>
      <c r="S2232" s="92">
        <v>496</v>
      </c>
      <c r="T2232" s="91">
        <v>0</v>
      </c>
      <c r="U2232" s="92">
        <v>1227</v>
      </c>
      <c r="V2232" s="92">
        <v>758</v>
      </c>
    </row>
    <row r="2233" spans="1:22">
      <c r="A2233" s="93" t="s">
        <v>774</v>
      </c>
      <c r="B2233" s="17" t="str">
        <f>VLOOKUP(A2233,'Planning Periods'!$E$2:$N$540,10,FALSE)</f>
        <v>10/15/2021 - 10/15/2029</v>
      </c>
      <c r="C2233" s="92">
        <v>2015</v>
      </c>
      <c r="D2233" s="92" t="str">
        <f t="shared" ref="D2233:D2299" si="33">CONCATENATE(A2233," ",C2233)</f>
        <v>Tustin 2015</v>
      </c>
      <c r="E2233" s="92">
        <v>283</v>
      </c>
      <c r="F2233" s="366">
        <v>0</v>
      </c>
      <c r="G2233" s="92">
        <v>0</v>
      </c>
      <c r="H2233" s="92">
        <v>0</v>
      </c>
      <c r="I2233" s="91"/>
      <c r="J2233" s="92">
        <v>195</v>
      </c>
      <c r="K2233" s="366">
        <v>0</v>
      </c>
      <c r="L2233" s="92">
        <v>0</v>
      </c>
      <c r="M2233" s="92">
        <v>0</v>
      </c>
      <c r="N2233" s="91"/>
      <c r="O2233" s="92">
        <v>224</v>
      </c>
      <c r="P2233" s="92">
        <v>0</v>
      </c>
      <c r="Q2233" s="91"/>
      <c r="R2233" s="92">
        <v>525</v>
      </c>
      <c r="S2233" s="92">
        <v>240</v>
      </c>
      <c r="T2233" s="91">
        <v>0</v>
      </c>
      <c r="U2233" s="92">
        <v>1227</v>
      </c>
      <c r="V2233" s="92">
        <v>240</v>
      </c>
    </row>
    <row r="2234" spans="1:22">
      <c r="A2234" s="93" t="s">
        <v>774</v>
      </c>
      <c r="B2234" s="17" t="str">
        <f>VLOOKUP(A2234,'Planning Periods'!$E$2:$N$540,10,FALSE)</f>
        <v>10/15/2021 - 10/15/2029</v>
      </c>
      <c r="C2234" s="92">
        <v>2016</v>
      </c>
      <c r="D2234" s="92" t="str">
        <f t="shared" si="33"/>
        <v>Tustin 2016</v>
      </c>
      <c r="E2234" s="92">
        <v>283</v>
      </c>
      <c r="F2234" s="366">
        <v>1</v>
      </c>
      <c r="G2234" s="92">
        <v>1</v>
      </c>
      <c r="H2234" s="92">
        <v>0</v>
      </c>
      <c r="I2234" s="91"/>
      <c r="J2234" s="92">
        <v>195</v>
      </c>
      <c r="K2234" s="366">
        <v>0</v>
      </c>
      <c r="L2234" s="92">
        <v>0</v>
      </c>
      <c r="M2234" s="92">
        <v>0</v>
      </c>
      <c r="N2234" s="91"/>
      <c r="O2234" s="92">
        <v>224</v>
      </c>
      <c r="P2234" s="92">
        <v>0</v>
      </c>
      <c r="Q2234" s="91"/>
      <c r="R2234" s="92">
        <v>525</v>
      </c>
      <c r="S2234" s="92">
        <v>157</v>
      </c>
      <c r="T2234" s="91">
        <v>0</v>
      </c>
      <c r="U2234" s="92">
        <v>1227</v>
      </c>
      <c r="V2234" s="92">
        <v>158</v>
      </c>
    </row>
    <row r="2235" spans="1:22">
      <c r="A2235" s="93" t="s">
        <v>774</v>
      </c>
      <c r="B2235" s="17" t="str">
        <f>VLOOKUP(A2235,'Planning Periods'!$E$2:$N$540,10,FALSE)</f>
        <v>10/15/2021 - 10/15/2029</v>
      </c>
      <c r="C2235" s="92">
        <v>2017</v>
      </c>
      <c r="D2235" s="92" t="str">
        <f t="shared" si="33"/>
        <v>Tustin 2017</v>
      </c>
      <c r="E2235" s="92">
        <v>283</v>
      </c>
      <c r="F2235" s="366">
        <v>1</v>
      </c>
      <c r="G2235" s="92">
        <v>1</v>
      </c>
      <c r="H2235" s="92">
        <v>0</v>
      </c>
      <c r="I2235" s="91"/>
      <c r="J2235" s="92">
        <v>195</v>
      </c>
      <c r="K2235" s="366">
        <v>0</v>
      </c>
      <c r="L2235" s="92">
        <v>0</v>
      </c>
      <c r="M2235" s="92">
        <v>0</v>
      </c>
      <c r="N2235" s="91"/>
      <c r="O2235" s="92">
        <v>224</v>
      </c>
      <c r="P2235" s="92">
        <v>0</v>
      </c>
      <c r="Q2235" s="91"/>
      <c r="R2235" s="92">
        <v>525</v>
      </c>
      <c r="S2235" s="92">
        <v>13</v>
      </c>
      <c r="T2235" s="91">
        <v>0</v>
      </c>
      <c r="U2235" s="92">
        <v>1227</v>
      </c>
      <c r="V2235" s="92">
        <v>14</v>
      </c>
    </row>
    <row r="2236" spans="1:22">
      <c r="A2236" s="93" t="s">
        <v>776</v>
      </c>
      <c r="B2236" s="17"/>
      <c r="C2236" s="92">
        <v>2013</v>
      </c>
      <c r="D2236" s="92" t="str">
        <f t="shared" si="33"/>
        <v>Twentynine Palms 2013</v>
      </c>
      <c r="E2236" s="92" t="s">
        <v>1308</v>
      </c>
      <c r="F2236" s="366" t="s">
        <v>1308</v>
      </c>
      <c r="G2236" s="92" t="s">
        <v>1308</v>
      </c>
      <c r="H2236" s="92" t="s">
        <v>1308</v>
      </c>
      <c r="I2236" s="91"/>
      <c r="J2236" s="92" t="s">
        <v>1308</v>
      </c>
      <c r="K2236" s="366" t="s">
        <v>1308</v>
      </c>
      <c r="L2236" s="92" t="s">
        <v>1308</v>
      </c>
      <c r="M2236" s="92" t="s">
        <v>1308</v>
      </c>
      <c r="N2236" s="91"/>
      <c r="O2236" s="92" t="s">
        <v>1308</v>
      </c>
      <c r="P2236" s="92" t="s">
        <v>1308</v>
      </c>
      <c r="Q2236" s="91"/>
      <c r="R2236" s="92" t="s">
        <v>1308</v>
      </c>
      <c r="S2236" s="92" t="s">
        <v>1308</v>
      </c>
      <c r="T2236" s="91" t="s">
        <v>1308</v>
      </c>
      <c r="U2236" s="92" t="s">
        <v>1308</v>
      </c>
      <c r="V2236" s="92" t="s">
        <v>1308</v>
      </c>
    </row>
    <row r="2237" spans="1:22">
      <c r="A2237" s="93" t="s">
        <v>776</v>
      </c>
      <c r="B2237" s="17" t="str">
        <f>VLOOKUP(A2237,'Planning Periods'!$E$2:$N$540,10,FALSE)</f>
        <v>10/15/2021 - 10/15/2029</v>
      </c>
      <c r="C2237" s="92">
        <v>2014</v>
      </c>
      <c r="D2237" s="92" t="str">
        <f t="shared" si="33"/>
        <v>Twentynine Palms 2014</v>
      </c>
      <c r="E2237" s="92">
        <v>103</v>
      </c>
      <c r="F2237" s="366">
        <v>0</v>
      </c>
      <c r="G2237" s="92">
        <v>0</v>
      </c>
      <c r="H2237" s="92">
        <v>0</v>
      </c>
      <c r="I2237" s="91"/>
      <c r="J2237" s="92">
        <v>72</v>
      </c>
      <c r="K2237" s="366">
        <v>0</v>
      </c>
      <c r="L2237" s="92">
        <v>0</v>
      </c>
      <c r="M2237" s="92">
        <v>0</v>
      </c>
      <c r="N2237" s="91"/>
      <c r="O2237" s="92">
        <v>84</v>
      </c>
      <c r="P2237" s="92">
        <v>7</v>
      </c>
      <c r="Q2237" s="91"/>
      <c r="R2237" s="92">
        <v>195</v>
      </c>
      <c r="S2237" s="92">
        <v>0</v>
      </c>
      <c r="T2237" s="91">
        <v>0</v>
      </c>
      <c r="U2237" s="92">
        <v>454</v>
      </c>
      <c r="V2237" s="92">
        <v>7</v>
      </c>
    </row>
    <row r="2238" spans="1:22">
      <c r="A2238" s="93" t="s">
        <v>776</v>
      </c>
      <c r="B2238" s="17" t="str">
        <f>VLOOKUP(A2238,'Planning Periods'!$E$2:$N$540,10,FALSE)</f>
        <v>10/15/2021 - 10/15/2029</v>
      </c>
      <c r="C2238" s="92">
        <v>2015</v>
      </c>
      <c r="D2238" s="92" t="str">
        <f t="shared" si="33"/>
        <v>Twentynine Palms 2015</v>
      </c>
      <c r="E2238" s="92">
        <v>103</v>
      </c>
      <c r="F2238" s="366">
        <v>0</v>
      </c>
      <c r="G2238" s="92">
        <v>0</v>
      </c>
      <c r="H2238" s="92">
        <v>0</v>
      </c>
      <c r="I2238" s="91"/>
      <c r="J2238" s="92">
        <v>72</v>
      </c>
      <c r="K2238" s="366">
        <v>0</v>
      </c>
      <c r="L2238" s="92">
        <v>0</v>
      </c>
      <c r="M2238" s="92">
        <v>0</v>
      </c>
      <c r="N2238" s="91"/>
      <c r="O2238" s="92">
        <v>84</v>
      </c>
      <c r="P2238" s="92">
        <v>5</v>
      </c>
      <c r="Q2238" s="91"/>
      <c r="R2238" s="92">
        <v>195</v>
      </c>
      <c r="S2238" s="92">
        <v>0</v>
      </c>
      <c r="T2238" s="91">
        <v>0</v>
      </c>
      <c r="U2238" s="92">
        <v>454</v>
      </c>
      <c r="V2238" s="92">
        <v>5</v>
      </c>
    </row>
    <row r="2239" spans="1:22">
      <c r="A2239" s="93" t="s">
        <v>776</v>
      </c>
      <c r="B2239" s="17" t="str">
        <f>VLOOKUP(A2239,'Planning Periods'!$E$2:$N$540,10,FALSE)</f>
        <v>10/15/2021 - 10/15/2029</v>
      </c>
      <c r="C2239" s="92">
        <v>2016</v>
      </c>
      <c r="D2239" s="92" t="str">
        <f t="shared" si="33"/>
        <v>Twentynine Palms 2016</v>
      </c>
      <c r="E2239" s="92">
        <v>103</v>
      </c>
      <c r="F2239" s="366">
        <v>0</v>
      </c>
      <c r="G2239" s="92">
        <v>0</v>
      </c>
      <c r="H2239" s="92">
        <v>0</v>
      </c>
      <c r="I2239" s="91"/>
      <c r="J2239" s="92">
        <v>72</v>
      </c>
      <c r="K2239" s="366">
        <v>0</v>
      </c>
      <c r="L2239" s="92">
        <v>0</v>
      </c>
      <c r="M2239" s="92">
        <v>0</v>
      </c>
      <c r="N2239" s="91"/>
      <c r="O2239" s="92">
        <v>84</v>
      </c>
      <c r="P2239" s="92">
        <v>1</v>
      </c>
      <c r="Q2239" s="91"/>
      <c r="R2239" s="92">
        <v>195</v>
      </c>
      <c r="S2239" s="92">
        <v>0</v>
      </c>
      <c r="T2239" s="91">
        <v>0</v>
      </c>
      <c r="U2239" s="92">
        <v>454</v>
      </c>
      <c r="V2239" s="92">
        <v>1</v>
      </c>
    </row>
    <row r="2240" spans="1:22">
      <c r="A2240" s="93" t="s">
        <v>776</v>
      </c>
      <c r="B2240" s="17" t="str">
        <f>VLOOKUP(A2240,'Planning Periods'!$E$2:$N$540,10,FALSE)</f>
        <v>10/15/2021 - 10/15/2029</v>
      </c>
      <c r="C2240" s="92">
        <v>2017</v>
      </c>
      <c r="D2240" s="92" t="str">
        <f t="shared" si="33"/>
        <v>Twentynine Palms 2017</v>
      </c>
      <c r="E2240" s="92">
        <v>103</v>
      </c>
      <c r="F2240" s="366">
        <v>0</v>
      </c>
      <c r="G2240" s="92">
        <v>0</v>
      </c>
      <c r="H2240" s="92">
        <v>0</v>
      </c>
      <c r="I2240" s="91"/>
      <c r="J2240" s="92">
        <v>72</v>
      </c>
      <c r="K2240" s="366">
        <v>0</v>
      </c>
      <c r="L2240" s="92">
        <v>0</v>
      </c>
      <c r="M2240" s="92">
        <v>0</v>
      </c>
      <c r="N2240" s="91"/>
      <c r="O2240" s="92">
        <v>84</v>
      </c>
      <c r="P2240" s="92">
        <v>10</v>
      </c>
      <c r="Q2240" s="91"/>
      <c r="R2240" s="92">
        <v>195</v>
      </c>
      <c r="S2240" s="92">
        <v>0</v>
      </c>
      <c r="T2240" s="91">
        <v>0</v>
      </c>
      <c r="U2240" s="92">
        <v>454</v>
      </c>
      <c r="V2240" s="92">
        <v>10</v>
      </c>
    </row>
    <row r="2241" spans="1:22">
      <c r="A2241" s="93" t="s">
        <v>822</v>
      </c>
      <c r="B2241" s="17" t="str">
        <f>VLOOKUP(A2241,'Planning Periods'!$E$2:$N$540,10,FALSE)</f>
        <v>08/15/2019 - 08/15/2027</v>
      </c>
      <c r="C2241" s="92">
        <v>2014</v>
      </c>
      <c r="D2241" s="92" t="str">
        <f t="shared" si="33"/>
        <v>Ukiah 2014</v>
      </c>
      <c r="E2241" s="92">
        <v>11</v>
      </c>
      <c r="F2241" s="366">
        <v>0</v>
      </c>
      <c r="G2241" s="92">
        <v>0</v>
      </c>
      <c r="H2241" s="92">
        <v>0</v>
      </c>
      <c r="I2241" s="91"/>
      <c r="J2241" s="92">
        <v>7</v>
      </c>
      <c r="K2241" s="366">
        <v>0</v>
      </c>
      <c r="L2241" s="92">
        <v>0</v>
      </c>
      <c r="M2241" s="92">
        <v>0</v>
      </c>
      <c r="N2241" s="91"/>
      <c r="O2241" s="92">
        <v>7</v>
      </c>
      <c r="P2241" s="92">
        <v>0</v>
      </c>
      <c r="Q2241" s="91"/>
      <c r="R2241" s="92">
        <v>20</v>
      </c>
      <c r="S2241" s="92">
        <v>0</v>
      </c>
      <c r="T2241" s="91">
        <v>0</v>
      </c>
      <c r="U2241" s="92">
        <v>45</v>
      </c>
      <c r="V2241" s="92">
        <v>0</v>
      </c>
    </row>
    <row r="2242" spans="1:22">
      <c r="A2242" s="93" t="s">
        <v>822</v>
      </c>
      <c r="B2242" s="17" t="str">
        <f>VLOOKUP(A2242,'Planning Periods'!$E$2:$N$540,10,FALSE)</f>
        <v>08/15/2019 - 08/15/2027</v>
      </c>
      <c r="C2242" s="92">
        <v>2015</v>
      </c>
      <c r="D2242" s="92" t="str">
        <f t="shared" si="33"/>
        <v>Ukiah 2015</v>
      </c>
      <c r="E2242" s="92">
        <v>11</v>
      </c>
      <c r="F2242" s="366">
        <v>31</v>
      </c>
      <c r="G2242" s="92">
        <v>31</v>
      </c>
      <c r="H2242" s="92">
        <v>0</v>
      </c>
      <c r="I2242" s="91"/>
      <c r="J2242" s="92">
        <v>7</v>
      </c>
      <c r="K2242" s="366">
        <v>10</v>
      </c>
      <c r="L2242" s="92">
        <v>10</v>
      </c>
      <c r="M2242" s="92">
        <v>0</v>
      </c>
      <c r="N2242" s="91"/>
      <c r="O2242" s="92">
        <v>7</v>
      </c>
      <c r="P2242" s="92">
        <v>0</v>
      </c>
      <c r="Q2242" s="91"/>
      <c r="R2242" s="92">
        <v>20</v>
      </c>
      <c r="S2242" s="92">
        <v>5</v>
      </c>
      <c r="T2242" s="91">
        <v>0</v>
      </c>
      <c r="U2242" s="92">
        <v>45</v>
      </c>
      <c r="V2242" s="92">
        <v>46</v>
      </c>
    </row>
    <row r="2243" spans="1:22">
      <c r="A2243" s="93" t="s">
        <v>822</v>
      </c>
      <c r="B2243" s="17" t="str">
        <f>VLOOKUP(A2243,'Planning Periods'!$E$2:$N$540,10,FALSE)</f>
        <v>08/15/2019 - 08/15/2027</v>
      </c>
      <c r="C2243" s="92">
        <v>2016</v>
      </c>
      <c r="D2243" s="92" t="str">
        <f t="shared" si="33"/>
        <v>Ukiah 2016</v>
      </c>
      <c r="E2243" s="92">
        <v>11</v>
      </c>
      <c r="F2243" s="366">
        <v>0</v>
      </c>
      <c r="G2243" s="92">
        <v>0</v>
      </c>
      <c r="H2243" s="92">
        <v>0</v>
      </c>
      <c r="I2243" s="91"/>
      <c r="J2243" s="92">
        <v>7</v>
      </c>
      <c r="K2243" s="366">
        <v>0</v>
      </c>
      <c r="L2243" s="92">
        <v>0</v>
      </c>
      <c r="M2243" s="92">
        <v>0</v>
      </c>
      <c r="N2243" s="91"/>
      <c r="O2243" s="92">
        <v>7</v>
      </c>
      <c r="P2243" s="92">
        <v>0</v>
      </c>
      <c r="Q2243" s="91"/>
      <c r="R2243" s="92">
        <v>20</v>
      </c>
      <c r="S2243" s="92">
        <v>7</v>
      </c>
      <c r="T2243" s="91">
        <v>0</v>
      </c>
      <c r="U2243" s="92">
        <v>45</v>
      </c>
      <c r="V2243" s="92">
        <v>7</v>
      </c>
    </row>
    <row r="2244" spans="1:22">
      <c r="A2244" s="93" t="s">
        <v>822</v>
      </c>
      <c r="B2244" s="17" t="str">
        <f>VLOOKUP(A2244,'Planning Periods'!$E$2:$N$540,10,FALSE)</f>
        <v>08/15/2019 - 08/15/2027</v>
      </c>
      <c r="C2244" s="92">
        <v>2017</v>
      </c>
      <c r="D2244" s="92" t="str">
        <f t="shared" si="33"/>
        <v>Ukiah 2017</v>
      </c>
      <c r="E2244" s="92">
        <v>11</v>
      </c>
      <c r="F2244" s="366">
        <v>0</v>
      </c>
      <c r="G2244" s="92">
        <v>0</v>
      </c>
      <c r="H2244" s="92">
        <v>0</v>
      </c>
      <c r="I2244" s="91"/>
      <c r="J2244" s="92">
        <v>7</v>
      </c>
      <c r="K2244" s="366">
        <v>0</v>
      </c>
      <c r="L2244" s="92">
        <v>0</v>
      </c>
      <c r="M2244" s="92">
        <v>0</v>
      </c>
      <c r="N2244" s="91"/>
      <c r="O2244" s="92">
        <v>7</v>
      </c>
      <c r="P2244" s="92">
        <v>0</v>
      </c>
      <c r="Q2244" s="91"/>
      <c r="R2244" s="92">
        <v>20</v>
      </c>
      <c r="S2244" s="92">
        <v>4</v>
      </c>
      <c r="T2244" s="91">
        <v>0</v>
      </c>
      <c r="U2244" s="92">
        <v>45</v>
      </c>
      <c r="V2244" s="92">
        <v>4</v>
      </c>
    </row>
    <row r="2245" spans="1:22">
      <c r="A2245" s="93" t="s">
        <v>790</v>
      </c>
      <c r="B2245" s="17" t="str">
        <f>VLOOKUP(A2245,'Planning Periods'!$E$2:$N$540,10,FALSE)</f>
        <v>01/31/2023 - 01/31/2031</v>
      </c>
      <c r="C2245" s="92">
        <v>2014</v>
      </c>
      <c r="D2245" s="92" t="str">
        <f t="shared" si="33"/>
        <v>Union City 2014</v>
      </c>
      <c r="E2245" s="92">
        <v>317</v>
      </c>
      <c r="F2245" s="366">
        <v>0</v>
      </c>
      <c r="G2245" s="92">
        <v>0</v>
      </c>
      <c r="H2245" s="92">
        <v>0</v>
      </c>
      <c r="I2245" s="91"/>
      <c r="J2245" s="92">
        <v>264</v>
      </c>
      <c r="K2245" s="366">
        <v>0</v>
      </c>
      <c r="L2245" s="92">
        <v>0</v>
      </c>
      <c r="M2245" s="92">
        <v>0</v>
      </c>
      <c r="N2245" s="91"/>
      <c r="O2245" s="92">
        <v>192</v>
      </c>
      <c r="P2245" s="92">
        <v>4</v>
      </c>
      <c r="Q2245" s="91"/>
      <c r="R2245" s="92">
        <v>417</v>
      </c>
      <c r="S2245" s="92">
        <v>2</v>
      </c>
      <c r="T2245" s="91">
        <v>0</v>
      </c>
      <c r="U2245" s="92">
        <v>1190</v>
      </c>
      <c r="V2245" s="92">
        <v>6</v>
      </c>
    </row>
    <row r="2246" spans="1:22">
      <c r="A2246" s="93" t="s">
        <v>790</v>
      </c>
      <c r="B2246" s="17" t="str">
        <f>VLOOKUP(A2246,'Planning Periods'!$E$2:$N$540,10,FALSE)</f>
        <v>01/31/2023 - 01/31/2031</v>
      </c>
      <c r="C2246" s="92">
        <v>2015</v>
      </c>
      <c r="D2246" s="92" t="str">
        <f t="shared" si="33"/>
        <v>Union City 2015</v>
      </c>
      <c r="E2246" s="92">
        <v>317</v>
      </c>
      <c r="F2246" s="366">
        <v>0</v>
      </c>
      <c r="G2246" s="92">
        <v>0</v>
      </c>
      <c r="H2246" s="92">
        <v>0</v>
      </c>
      <c r="I2246" s="91"/>
      <c r="J2246" s="92">
        <v>264</v>
      </c>
      <c r="K2246" s="366">
        <v>0</v>
      </c>
      <c r="L2246" s="92">
        <v>0</v>
      </c>
      <c r="M2246" s="92">
        <v>0</v>
      </c>
      <c r="N2246" s="91"/>
      <c r="O2246" s="92">
        <v>192</v>
      </c>
      <c r="P2246" s="92">
        <v>2</v>
      </c>
      <c r="Q2246" s="91"/>
      <c r="R2246" s="92">
        <v>417</v>
      </c>
      <c r="S2246" s="92">
        <v>288</v>
      </c>
      <c r="T2246" s="91">
        <v>0</v>
      </c>
      <c r="U2246" s="92">
        <v>1190</v>
      </c>
      <c r="V2246" s="92">
        <v>290</v>
      </c>
    </row>
    <row r="2247" spans="1:22">
      <c r="A2247" s="93" t="s">
        <v>790</v>
      </c>
      <c r="B2247" s="17" t="str">
        <f>VLOOKUP(A2247,'Planning Periods'!$E$2:$N$540,10,FALSE)</f>
        <v>01/31/2023 - 01/31/2031</v>
      </c>
      <c r="C2247" s="92">
        <v>2016</v>
      </c>
      <c r="D2247" s="92" t="str">
        <f t="shared" si="33"/>
        <v>Union City 2016</v>
      </c>
      <c r="E2247" s="92">
        <v>317</v>
      </c>
      <c r="F2247" s="366">
        <v>0</v>
      </c>
      <c r="G2247" s="92">
        <v>0</v>
      </c>
      <c r="H2247" s="92">
        <v>0</v>
      </c>
      <c r="I2247" s="91"/>
      <c r="J2247" s="92">
        <v>264</v>
      </c>
      <c r="K2247" s="366">
        <v>0</v>
      </c>
      <c r="L2247" s="92">
        <v>0</v>
      </c>
      <c r="M2247" s="92">
        <v>0</v>
      </c>
      <c r="N2247" s="91"/>
      <c r="O2247" s="92">
        <v>192</v>
      </c>
      <c r="P2247" s="92">
        <v>1</v>
      </c>
      <c r="Q2247" s="91"/>
      <c r="R2247" s="92">
        <v>417</v>
      </c>
      <c r="S2247" s="92">
        <v>1</v>
      </c>
      <c r="T2247" s="91">
        <v>0</v>
      </c>
      <c r="U2247" s="92">
        <v>1190</v>
      </c>
      <c r="V2247" s="92">
        <v>2</v>
      </c>
    </row>
    <row r="2248" spans="1:22">
      <c r="A2248" s="93" t="s">
        <v>790</v>
      </c>
      <c r="B2248" s="17" t="str">
        <f>VLOOKUP(A2248,'Planning Periods'!$E$2:$N$540,10,FALSE)</f>
        <v>01/31/2023 - 01/31/2031</v>
      </c>
      <c r="C2248" s="92">
        <v>2017</v>
      </c>
      <c r="D2248" s="92" t="str">
        <f t="shared" si="33"/>
        <v>Union City 2017</v>
      </c>
      <c r="E2248" s="92">
        <v>317</v>
      </c>
      <c r="F2248" s="366">
        <v>0</v>
      </c>
      <c r="G2248" s="92">
        <v>0</v>
      </c>
      <c r="H2248" s="92">
        <v>0</v>
      </c>
      <c r="I2248" s="91"/>
      <c r="J2248" s="92">
        <v>264</v>
      </c>
      <c r="K2248" s="366">
        <v>0</v>
      </c>
      <c r="L2248" s="92">
        <v>0</v>
      </c>
      <c r="M2248" s="92">
        <v>0</v>
      </c>
      <c r="N2248" s="91"/>
      <c r="O2248" s="92">
        <v>192</v>
      </c>
      <c r="P2248" s="92">
        <v>3</v>
      </c>
      <c r="Q2248" s="91"/>
      <c r="R2248" s="92">
        <v>417</v>
      </c>
      <c r="S2248" s="92">
        <v>27</v>
      </c>
      <c r="T2248" s="91">
        <v>0</v>
      </c>
      <c r="U2248" s="92">
        <v>1190</v>
      </c>
      <c r="V2248" s="92">
        <v>30</v>
      </c>
    </row>
    <row r="2249" spans="1:22">
      <c r="A2249" s="93" t="s">
        <v>805</v>
      </c>
      <c r="B2249" s="17"/>
      <c r="C2249" s="92">
        <v>2013</v>
      </c>
      <c r="D2249" s="92" t="str">
        <f t="shared" si="33"/>
        <v>Upland 2013</v>
      </c>
      <c r="E2249" s="92" t="s">
        <v>1308</v>
      </c>
      <c r="F2249" s="366" t="s">
        <v>1308</v>
      </c>
      <c r="G2249" s="92" t="s">
        <v>1308</v>
      </c>
      <c r="H2249" s="92" t="s">
        <v>1308</v>
      </c>
      <c r="I2249" s="91"/>
      <c r="J2249" s="92" t="s">
        <v>1308</v>
      </c>
      <c r="K2249" s="366" t="s">
        <v>1308</v>
      </c>
      <c r="L2249" s="92" t="s">
        <v>1308</v>
      </c>
      <c r="M2249" s="92" t="s">
        <v>1308</v>
      </c>
      <c r="N2249" s="91"/>
      <c r="O2249" s="92" t="s">
        <v>1308</v>
      </c>
      <c r="P2249" s="92" t="s">
        <v>1308</v>
      </c>
      <c r="Q2249" s="91"/>
      <c r="R2249" s="92" t="s">
        <v>1308</v>
      </c>
      <c r="S2249" s="92" t="s">
        <v>1308</v>
      </c>
      <c r="T2249" s="91" t="s">
        <v>1308</v>
      </c>
      <c r="U2249" s="92" t="s">
        <v>1308</v>
      </c>
      <c r="V2249" s="92" t="s">
        <v>1308</v>
      </c>
    </row>
    <row r="2250" spans="1:22">
      <c r="A2250" s="93" t="s">
        <v>805</v>
      </c>
      <c r="B2250" s="17" t="str">
        <f>VLOOKUP(A2250,'Planning Periods'!$E$2:$N$540,10,FALSE)</f>
        <v>10/15/2021 - 10/15/2029</v>
      </c>
      <c r="C2250" s="92">
        <v>2014</v>
      </c>
      <c r="D2250" s="92" t="str">
        <f t="shared" si="33"/>
        <v>Upland 2014</v>
      </c>
      <c r="E2250" s="92" t="s">
        <v>1308</v>
      </c>
      <c r="F2250" s="366" t="s">
        <v>1308</v>
      </c>
      <c r="G2250" s="92" t="s">
        <v>1308</v>
      </c>
      <c r="H2250" s="92" t="s">
        <v>1308</v>
      </c>
      <c r="I2250" s="91"/>
      <c r="J2250" s="92" t="s">
        <v>1308</v>
      </c>
      <c r="K2250" s="366" t="s">
        <v>1308</v>
      </c>
      <c r="L2250" s="92" t="s">
        <v>1308</v>
      </c>
      <c r="M2250" s="92" t="s">
        <v>1308</v>
      </c>
      <c r="N2250" s="91"/>
      <c r="O2250" s="92" t="s">
        <v>1308</v>
      </c>
      <c r="P2250" s="92" t="s">
        <v>1308</v>
      </c>
      <c r="Q2250" s="91"/>
      <c r="R2250" s="92" t="s">
        <v>1308</v>
      </c>
      <c r="S2250" s="92" t="s">
        <v>1308</v>
      </c>
      <c r="T2250" s="91" t="s">
        <v>1308</v>
      </c>
      <c r="U2250" s="92" t="s">
        <v>1308</v>
      </c>
      <c r="V2250" s="92" t="s">
        <v>1308</v>
      </c>
    </row>
    <row r="2251" spans="1:22">
      <c r="A2251" s="93" t="s">
        <v>805</v>
      </c>
      <c r="B2251" s="17" t="str">
        <f>VLOOKUP(A2251,'Planning Periods'!$E$2:$N$540,10,FALSE)</f>
        <v>10/15/2021 - 10/15/2029</v>
      </c>
      <c r="C2251" s="92">
        <v>2015</v>
      </c>
      <c r="D2251" s="92" t="str">
        <f t="shared" si="33"/>
        <v>Upland 2015</v>
      </c>
      <c r="E2251" s="92">
        <v>382</v>
      </c>
      <c r="F2251" s="366">
        <v>0</v>
      </c>
      <c r="G2251" s="92">
        <v>0</v>
      </c>
      <c r="H2251" s="92">
        <v>0</v>
      </c>
      <c r="I2251" s="91"/>
      <c r="J2251" s="92">
        <v>260</v>
      </c>
      <c r="K2251" s="366">
        <v>0</v>
      </c>
      <c r="L2251" s="92">
        <v>0</v>
      </c>
      <c r="M2251" s="92">
        <v>0</v>
      </c>
      <c r="N2251" s="91"/>
      <c r="O2251" s="92">
        <v>294</v>
      </c>
      <c r="P2251" s="92">
        <v>0</v>
      </c>
      <c r="Q2251" s="91"/>
      <c r="R2251" s="92">
        <v>653</v>
      </c>
      <c r="S2251" s="92">
        <v>100</v>
      </c>
      <c r="T2251" s="91">
        <v>0</v>
      </c>
      <c r="U2251" s="92">
        <v>1589</v>
      </c>
      <c r="V2251" s="92">
        <v>100</v>
      </c>
    </row>
    <row r="2252" spans="1:22">
      <c r="A2252" s="93" t="s">
        <v>805</v>
      </c>
      <c r="B2252" s="17" t="str">
        <f>VLOOKUP(A2252,'Planning Periods'!$E$2:$N$540,10,FALSE)</f>
        <v>10/15/2021 - 10/15/2029</v>
      </c>
      <c r="C2252" s="92">
        <v>2016</v>
      </c>
      <c r="D2252" s="92" t="str">
        <f t="shared" si="33"/>
        <v>Upland 2016</v>
      </c>
      <c r="E2252" s="92">
        <v>382</v>
      </c>
      <c r="F2252" s="366">
        <v>0</v>
      </c>
      <c r="G2252" s="92">
        <v>0</v>
      </c>
      <c r="H2252" s="92">
        <v>0</v>
      </c>
      <c r="I2252" s="91"/>
      <c r="J2252" s="92">
        <v>260</v>
      </c>
      <c r="K2252" s="366">
        <v>0</v>
      </c>
      <c r="L2252" s="92">
        <v>0</v>
      </c>
      <c r="M2252" s="92">
        <v>0</v>
      </c>
      <c r="N2252" s="91"/>
      <c r="O2252" s="92">
        <v>294</v>
      </c>
      <c r="P2252" s="92">
        <v>0</v>
      </c>
      <c r="Q2252" s="91"/>
      <c r="R2252" s="92">
        <v>653</v>
      </c>
      <c r="S2252" s="92">
        <v>103</v>
      </c>
      <c r="T2252" s="91">
        <v>0</v>
      </c>
      <c r="U2252" s="92">
        <v>1589</v>
      </c>
      <c r="V2252" s="92">
        <v>103</v>
      </c>
    </row>
    <row r="2253" spans="1:22">
      <c r="A2253" s="93" t="s">
        <v>805</v>
      </c>
      <c r="B2253" s="17" t="str">
        <f>VLOOKUP(A2253,'Planning Periods'!$E$2:$N$540,10,FALSE)</f>
        <v>10/15/2021 - 10/15/2029</v>
      </c>
      <c r="C2253" s="92">
        <v>2017</v>
      </c>
      <c r="D2253" s="92" t="str">
        <f t="shared" si="33"/>
        <v>Upland 2017</v>
      </c>
      <c r="E2253" s="92">
        <v>382</v>
      </c>
      <c r="F2253" s="366">
        <v>0</v>
      </c>
      <c r="G2253" s="92">
        <v>0</v>
      </c>
      <c r="H2253" s="92">
        <v>0</v>
      </c>
      <c r="I2253" s="91"/>
      <c r="J2253" s="92">
        <v>260</v>
      </c>
      <c r="K2253" s="366">
        <v>0</v>
      </c>
      <c r="L2253" s="92">
        <v>0</v>
      </c>
      <c r="M2253" s="92">
        <v>0</v>
      </c>
      <c r="N2253" s="91"/>
      <c r="O2253" s="92">
        <v>294</v>
      </c>
      <c r="P2253" s="92">
        <v>0</v>
      </c>
      <c r="Q2253" s="91"/>
      <c r="R2253" s="92">
        <v>653</v>
      </c>
      <c r="S2253" s="92">
        <v>99</v>
      </c>
      <c r="T2253" s="91">
        <v>0</v>
      </c>
      <c r="U2253" s="92">
        <v>1589</v>
      </c>
      <c r="V2253" s="92">
        <v>99</v>
      </c>
    </row>
    <row r="2254" spans="1:22">
      <c r="A2254" s="93" t="s">
        <v>808</v>
      </c>
      <c r="B2254" s="17" t="str">
        <f>VLOOKUP(A2254,'Planning Periods'!$E$2:$N$540,10,FALSE)</f>
        <v>01/31/2023 - 01/31/2031</v>
      </c>
      <c r="C2254" s="92">
        <v>2014</v>
      </c>
      <c r="D2254" s="92" t="str">
        <f t="shared" si="33"/>
        <v>Vacaville 2014</v>
      </c>
      <c r="E2254" s="92" t="s">
        <v>1308</v>
      </c>
      <c r="F2254" s="366" t="s">
        <v>1308</v>
      </c>
      <c r="G2254" s="92" t="s">
        <v>1308</v>
      </c>
      <c r="H2254" s="92" t="s">
        <v>1308</v>
      </c>
      <c r="I2254" s="91"/>
      <c r="J2254" s="92" t="s">
        <v>1308</v>
      </c>
      <c r="K2254" s="366" t="s">
        <v>1308</v>
      </c>
      <c r="L2254" s="92" t="s">
        <v>1308</v>
      </c>
      <c r="M2254" s="92" t="s">
        <v>1308</v>
      </c>
      <c r="N2254" s="91"/>
      <c r="O2254" s="92" t="s">
        <v>1308</v>
      </c>
      <c r="P2254" s="92" t="s">
        <v>1308</v>
      </c>
      <c r="Q2254" s="91"/>
      <c r="R2254" s="92" t="s">
        <v>1308</v>
      </c>
      <c r="S2254" s="92" t="s">
        <v>1308</v>
      </c>
      <c r="T2254" s="91" t="s">
        <v>1308</v>
      </c>
      <c r="U2254" s="92" t="s">
        <v>1308</v>
      </c>
      <c r="V2254" s="92" t="s">
        <v>1308</v>
      </c>
    </row>
    <row r="2255" spans="1:22">
      <c r="A2255" s="93" t="s">
        <v>808</v>
      </c>
      <c r="B2255" s="17" t="str">
        <f>VLOOKUP(A2255,'Planning Periods'!$E$2:$N$540,10,FALSE)</f>
        <v>01/31/2023 - 01/31/2031</v>
      </c>
      <c r="C2255" s="92">
        <v>2015</v>
      </c>
      <c r="D2255" s="92" t="str">
        <f t="shared" si="33"/>
        <v>Vacaville 2015</v>
      </c>
      <c r="E2255" s="92">
        <v>287</v>
      </c>
      <c r="F2255" s="366">
        <v>20</v>
      </c>
      <c r="G2255" s="92">
        <v>20</v>
      </c>
      <c r="H2255" s="92">
        <v>0</v>
      </c>
      <c r="I2255" s="91"/>
      <c r="J2255" s="92">
        <v>134</v>
      </c>
      <c r="K2255" s="366">
        <v>46</v>
      </c>
      <c r="L2255" s="92">
        <v>46</v>
      </c>
      <c r="M2255" s="92">
        <v>0</v>
      </c>
      <c r="N2255" s="91"/>
      <c r="O2255" s="92">
        <v>173</v>
      </c>
      <c r="P2255" s="92">
        <v>158</v>
      </c>
      <c r="Q2255" s="91"/>
      <c r="R2255" s="92">
        <v>490</v>
      </c>
      <c r="S2255" s="92">
        <v>212</v>
      </c>
      <c r="T2255" s="91">
        <v>0</v>
      </c>
      <c r="U2255" s="92">
        <v>1084</v>
      </c>
      <c r="V2255" s="92">
        <v>436</v>
      </c>
    </row>
    <row r="2256" spans="1:22">
      <c r="A2256" s="93" t="s">
        <v>808</v>
      </c>
      <c r="B2256" s="17" t="str">
        <f>VLOOKUP(A2256,'Planning Periods'!$E$2:$N$540,10,FALSE)</f>
        <v>01/31/2023 - 01/31/2031</v>
      </c>
      <c r="C2256" s="92">
        <v>2016</v>
      </c>
      <c r="D2256" s="92" t="str">
        <f t="shared" si="33"/>
        <v>Vacaville 2016</v>
      </c>
      <c r="E2256" s="92">
        <v>287</v>
      </c>
      <c r="F2256" s="366">
        <v>0</v>
      </c>
      <c r="G2256" s="92">
        <v>0</v>
      </c>
      <c r="H2256" s="92">
        <v>0</v>
      </c>
      <c r="I2256" s="91"/>
      <c r="J2256" s="92">
        <v>134</v>
      </c>
      <c r="K2256" s="366">
        <v>0</v>
      </c>
      <c r="L2256" s="92">
        <v>0</v>
      </c>
      <c r="M2256" s="92">
        <v>0</v>
      </c>
      <c r="N2256" s="91"/>
      <c r="O2256" s="92">
        <v>173</v>
      </c>
      <c r="P2256" s="92">
        <v>160</v>
      </c>
      <c r="Q2256" s="91"/>
      <c r="R2256" s="92">
        <v>490</v>
      </c>
      <c r="S2256" s="92">
        <v>177</v>
      </c>
      <c r="T2256" s="91">
        <v>0</v>
      </c>
      <c r="U2256" s="92">
        <v>1084</v>
      </c>
      <c r="V2256" s="92">
        <v>337</v>
      </c>
    </row>
    <row r="2257" spans="1:22">
      <c r="A2257" s="93" t="s">
        <v>808</v>
      </c>
      <c r="B2257" s="17" t="str">
        <f>VLOOKUP(A2257,'Planning Periods'!$E$2:$N$540,10,FALSE)</f>
        <v>01/31/2023 - 01/31/2031</v>
      </c>
      <c r="C2257" s="92">
        <v>2017</v>
      </c>
      <c r="D2257" s="92" t="str">
        <f t="shared" si="33"/>
        <v>Vacaville 2017</v>
      </c>
      <c r="E2257" s="92">
        <v>287</v>
      </c>
      <c r="F2257" s="366">
        <v>14</v>
      </c>
      <c r="G2257" s="92">
        <v>14</v>
      </c>
      <c r="H2257" s="92">
        <v>0</v>
      </c>
      <c r="I2257" s="91"/>
      <c r="J2257" s="92">
        <v>134</v>
      </c>
      <c r="K2257" s="366">
        <v>26</v>
      </c>
      <c r="L2257" s="92">
        <v>24</v>
      </c>
      <c r="M2257" s="92">
        <v>2</v>
      </c>
      <c r="N2257" s="91"/>
      <c r="O2257" s="92">
        <v>173</v>
      </c>
      <c r="P2257" s="92">
        <v>214</v>
      </c>
      <c r="Q2257" s="91"/>
      <c r="R2257" s="92">
        <v>490</v>
      </c>
      <c r="S2257" s="92">
        <v>63</v>
      </c>
      <c r="T2257" s="91">
        <v>2</v>
      </c>
      <c r="U2257" s="92">
        <v>1084</v>
      </c>
      <c r="V2257" s="92">
        <v>317</v>
      </c>
    </row>
    <row r="2258" spans="1:22">
      <c r="A2258" s="93" t="s">
        <v>811</v>
      </c>
      <c r="B2258" s="17" t="str">
        <f>VLOOKUP(A2258,'Planning Periods'!$E$2:$N$540,10,FALSE)</f>
        <v>01/31/2023 - 01/31/2031</v>
      </c>
      <c r="C2258" s="92">
        <v>2014</v>
      </c>
      <c r="D2258" s="92" t="str">
        <f t="shared" si="33"/>
        <v>Vallejo 2014</v>
      </c>
      <c r="E2258" s="92" t="s">
        <v>1308</v>
      </c>
      <c r="F2258" s="366" t="s">
        <v>1308</v>
      </c>
      <c r="G2258" s="92" t="s">
        <v>1308</v>
      </c>
      <c r="H2258" s="92" t="s">
        <v>1308</v>
      </c>
      <c r="I2258" s="91"/>
      <c r="J2258" s="92" t="s">
        <v>1308</v>
      </c>
      <c r="K2258" s="366" t="s">
        <v>1308</v>
      </c>
      <c r="L2258" s="92" t="s">
        <v>1308</v>
      </c>
      <c r="M2258" s="92" t="s">
        <v>1308</v>
      </c>
      <c r="N2258" s="91"/>
      <c r="O2258" s="92" t="s">
        <v>1308</v>
      </c>
      <c r="P2258" s="92" t="s">
        <v>1308</v>
      </c>
      <c r="Q2258" s="91"/>
      <c r="R2258" s="92" t="s">
        <v>1308</v>
      </c>
      <c r="S2258" s="92" t="s">
        <v>1308</v>
      </c>
      <c r="T2258" s="91" t="s">
        <v>1308</v>
      </c>
      <c r="U2258" s="92" t="s">
        <v>1308</v>
      </c>
      <c r="V2258" s="92" t="s">
        <v>1308</v>
      </c>
    </row>
    <row r="2259" spans="1:22">
      <c r="A2259" s="93" t="s">
        <v>811</v>
      </c>
      <c r="B2259" s="17" t="str">
        <f>VLOOKUP(A2259,'Planning Periods'!$E$2:$N$540,10,FALSE)</f>
        <v>01/31/2023 - 01/31/2031</v>
      </c>
      <c r="C2259" s="92">
        <v>2015</v>
      </c>
      <c r="D2259" s="92" t="str">
        <f t="shared" si="33"/>
        <v>Vallejo 2015</v>
      </c>
      <c r="E2259" s="92" t="s">
        <v>1308</v>
      </c>
      <c r="F2259" s="366" t="s">
        <v>1308</v>
      </c>
      <c r="G2259" s="92" t="s">
        <v>1308</v>
      </c>
      <c r="H2259" s="92" t="s">
        <v>1308</v>
      </c>
      <c r="I2259" s="91"/>
      <c r="J2259" s="92" t="s">
        <v>1308</v>
      </c>
      <c r="K2259" s="366" t="s">
        <v>1308</v>
      </c>
      <c r="L2259" s="92" t="s">
        <v>1308</v>
      </c>
      <c r="M2259" s="92" t="s">
        <v>1308</v>
      </c>
      <c r="N2259" s="91"/>
      <c r="O2259" s="92" t="s">
        <v>1308</v>
      </c>
      <c r="P2259" s="92" t="s">
        <v>1308</v>
      </c>
      <c r="Q2259" s="91"/>
      <c r="R2259" s="92" t="s">
        <v>1308</v>
      </c>
      <c r="S2259" s="92" t="s">
        <v>1308</v>
      </c>
      <c r="T2259" s="91" t="s">
        <v>1308</v>
      </c>
      <c r="U2259" s="92" t="s">
        <v>1308</v>
      </c>
      <c r="V2259" s="92" t="s">
        <v>1308</v>
      </c>
    </row>
    <row r="2260" spans="1:22">
      <c r="A2260" s="93" t="s">
        <v>811</v>
      </c>
      <c r="B2260" s="17" t="str">
        <f>VLOOKUP(A2260,'Planning Periods'!$E$2:$N$540,10,FALSE)</f>
        <v>01/31/2023 - 01/31/2031</v>
      </c>
      <c r="C2260" s="92">
        <v>2016</v>
      </c>
      <c r="D2260" s="92" t="str">
        <f t="shared" si="33"/>
        <v>Vallejo 2016</v>
      </c>
      <c r="E2260" s="92">
        <v>283</v>
      </c>
      <c r="F2260" s="366">
        <v>0</v>
      </c>
      <c r="G2260" s="92">
        <v>0</v>
      </c>
      <c r="H2260" s="92">
        <v>0</v>
      </c>
      <c r="I2260" s="91"/>
      <c r="J2260" s="92">
        <v>178</v>
      </c>
      <c r="K2260" s="366">
        <v>0</v>
      </c>
      <c r="L2260" s="92">
        <v>0</v>
      </c>
      <c r="M2260" s="92">
        <v>0</v>
      </c>
      <c r="N2260" s="91"/>
      <c r="O2260" s="92">
        <v>211</v>
      </c>
      <c r="P2260" s="92">
        <v>0</v>
      </c>
      <c r="Q2260" s="91"/>
      <c r="R2260" s="92">
        <v>690</v>
      </c>
      <c r="S2260" s="92">
        <v>47</v>
      </c>
      <c r="T2260" s="91">
        <v>0</v>
      </c>
      <c r="U2260" s="92">
        <v>1362</v>
      </c>
      <c r="V2260" s="92">
        <v>47</v>
      </c>
    </row>
    <row r="2261" spans="1:22">
      <c r="A2261" s="93" t="s">
        <v>811</v>
      </c>
      <c r="B2261" s="17" t="str">
        <f>VLOOKUP(A2261,'Planning Periods'!$E$2:$N$540,10,FALSE)</f>
        <v>01/31/2023 - 01/31/2031</v>
      </c>
      <c r="C2261" s="92">
        <v>2017</v>
      </c>
      <c r="D2261" s="92" t="str">
        <f t="shared" si="33"/>
        <v>Vallejo 2017</v>
      </c>
      <c r="E2261" s="92">
        <v>283</v>
      </c>
      <c r="F2261" s="366">
        <v>0</v>
      </c>
      <c r="G2261" s="92">
        <v>0</v>
      </c>
      <c r="H2261" s="92">
        <v>0</v>
      </c>
      <c r="I2261" s="91"/>
      <c r="J2261" s="92">
        <v>178</v>
      </c>
      <c r="K2261" s="366">
        <v>0</v>
      </c>
      <c r="L2261" s="92">
        <v>0</v>
      </c>
      <c r="M2261" s="92">
        <v>0</v>
      </c>
      <c r="N2261" s="91"/>
      <c r="O2261" s="92">
        <v>211</v>
      </c>
      <c r="P2261" s="92">
        <v>0</v>
      </c>
      <c r="Q2261" s="91"/>
      <c r="R2261" s="92">
        <v>690</v>
      </c>
      <c r="S2261" s="92">
        <v>44</v>
      </c>
      <c r="T2261" s="91">
        <v>0</v>
      </c>
      <c r="U2261" s="92">
        <v>1362</v>
      </c>
      <c r="V2261" s="92">
        <v>44</v>
      </c>
    </row>
    <row r="2262" spans="1:22">
      <c r="A2262" s="93" t="s">
        <v>793</v>
      </c>
      <c r="B2262" s="17"/>
      <c r="C2262" s="92">
        <v>2013</v>
      </c>
      <c r="D2262" s="92" t="str">
        <f t="shared" si="33"/>
        <v>Ventura County - Unincorporated 2013</v>
      </c>
      <c r="E2262" s="92" t="s">
        <v>1308</v>
      </c>
      <c r="F2262" s="366" t="s">
        <v>1308</v>
      </c>
      <c r="G2262" s="92" t="s">
        <v>1308</v>
      </c>
      <c r="H2262" s="92" t="s">
        <v>1308</v>
      </c>
      <c r="I2262" s="91"/>
      <c r="J2262" s="92" t="s">
        <v>1308</v>
      </c>
      <c r="K2262" s="366" t="s">
        <v>1308</v>
      </c>
      <c r="L2262" s="92" t="s">
        <v>1308</v>
      </c>
      <c r="M2262" s="92" t="s">
        <v>1308</v>
      </c>
      <c r="N2262" s="91"/>
      <c r="O2262" s="92" t="s">
        <v>1308</v>
      </c>
      <c r="P2262" s="92" t="s">
        <v>1308</v>
      </c>
      <c r="Q2262" s="91"/>
      <c r="R2262" s="92" t="s">
        <v>1308</v>
      </c>
      <c r="S2262" s="92" t="s">
        <v>1308</v>
      </c>
      <c r="T2262" s="91" t="s">
        <v>1308</v>
      </c>
      <c r="U2262" s="92" t="s">
        <v>1308</v>
      </c>
      <c r="V2262" s="92" t="s">
        <v>1308</v>
      </c>
    </row>
    <row r="2263" spans="1:22" ht="15.75" customHeight="1">
      <c r="A2263" s="93" t="s">
        <v>793</v>
      </c>
      <c r="B2263" s="17" t="str">
        <f>VLOOKUP(A2263,'Planning Periods'!$E$2:$N$540,10,FALSE)</f>
        <v>10/15/2021 - 10/15/2029</v>
      </c>
      <c r="C2263" s="92">
        <v>2014</v>
      </c>
      <c r="D2263" s="92" t="str">
        <f t="shared" si="33"/>
        <v>Ventura County - Unincorporated 2014</v>
      </c>
      <c r="E2263" s="92">
        <v>246</v>
      </c>
      <c r="F2263" s="366">
        <v>44</v>
      </c>
      <c r="G2263" s="92">
        <v>0</v>
      </c>
      <c r="H2263" s="92">
        <v>44</v>
      </c>
      <c r="I2263" s="91"/>
      <c r="J2263" s="92">
        <v>168</v>
      </c>
      <c r="K2263" s="366">
        <v>36</v>
      </c>
      <c r="L2263" s="92">
        <v>0</v>
      </c>
      <c r="M2263" s="92">
        <v>36</v>
      </c>
      <c r="N2263" s="91"/>
      <c r="O2263" s="92">
        <v>189</v>
      </c>
      <c r="P2263" s="92">
        <v>11</v>
      </c>
      <c r="Q2263" s="91"/>
      <c r="R2263" s="92">
        <v>412</v>
      </c>
      <c r="S2263" s="92">
        <v>56</v>
      </c>
      <c r="T2263" s="91">
        <v>36</v>
      </c>
      <c r="U2263" s="92">
        <v>1015</v>
      </c>
      <c r="V2263" s="92">
        <v>147</v>
      </c>
    </row>
    <row r="2264" spans="1:22">
      <c r="A2264" s="93" t="s">
        <v>793</v>
      </c>
      <c r="B2264" s="17" t="str">
        <f>VLOOKUP(A2264,'Planning Periods'!$E$2:$N$540,10,FALSE)</f>
        <v>10/15/2021 - 10/15/2029</v>
      </c>
      <c r="C2264" s="92">
        <v>2015</v>
      </c>
      <c r="D2264" s="92" t="str">
        <f t="shared" si="33"/>
        <v>Ventura County - Unincorporated 2015</v>
      </c>
      <c r="E2264" s="92">
        <v>246</v>
      </c>
      <c r="F2264" s="366">
        <v>8</v>
      </c>
      <c r="G2264" s="92">
        <v>0</v>
      </c>
      <c r="H2264" s="92">
        <v>8</v>
      </c>
      <c r="I2264" s="91"/>
      <c r="J2264" s="92">
        <v>168</v>
      </c>
      <c r="K2264" s="366">
        <v>12</v>
      </c>
      <c r="L2264" s="92">
        <v>0</v>
      </c>
      <c r="M2264" s="92">
        <v>12</v>
      </c>
      <c r="N2264" s="91"/>
      <c r="O2264" s="92">
        <v>189</v>
      </c>
      <c r="P2264" s="92">
        <v>13</v>
      </c>
      <c r="Q2264" s="91"/>
      <c r="R2264" s="92">
        <v>412</v>
      </c>
      <c r="S2264" s="92">
        <v>46</v>
      </c>
      <c r="T2264" s="91">
        <v>12</v>
      </c>
      <c r="U2264" s="92">
        <v>1015</v>
      </c>
      <c r="V2264" s="92">
        <v>79</v>
      </c>
    </row>
    <row r="2265" spans="1:22">
      <c r="A2265" s="93" t="s">
        <v>793</v>
      </c>
      <c r="B2265" s="17" t="str">
        <f>VLOOKUP(A2265,'Planning Periods'!$E$2:$N$540,10,FALSE)</f>
        <v>10/15/2021 - 10/15/2029</v>
      </c>
      <c r="C2265" s="92">
        <v>2016</v>
      </c>
      <c r="D2265" s="92" t="str">
        <f t="shared" si="33"/>
        <v>Ventura County - Unincorporated 2016</v>
      </c>
      <c r="E2265" s="92">
        <v>246</v>
      </c>
      <c r="F2265" s="366">
        <v>4</v>
      </c>
      <c r="G2265" s="92">
        <v>0</v>
      </c>
      <c r="H2265" s="92">
        <v>4</v>
      </c>
      <c r="I2265" s="91"/>
      <c r="J2265" s="92">
        <v>168</v>
      </c>
      <c r="K2265" s="366">
        <v>8</v>
      </c>
      <c r="L2265" s="92">
        <v>0</v>
      </c>
      <c r="M2265" s="92">
        <v>8</v>
      </c>
      <c r="N2265" s="91"/>
      <c r="O2265" s="92">
        <v>189</v>
      </c>
      <c r="P2265" s="92">
        <v>7</v>
      </c>
      <c r="Q2265" s="91"/>
      <c r="R2265" s="92">
        <v>412</v>
      </c>
      <c r="S2265" s="92">
        <v>44</v>
      </c>
      <c r="T2265" s="91">
        <v>8</v>
      </c>
      <c r="U2265" s="92">
        <v>1015</v>
      </c>
      <c r="V2265" s="92">
        <v>63</v>
      </c>
    </row>
    <row r="2266" spans="1:22">
      <c r="A2266" s="93" t="s">
        <v>793</v>
      </c>
      <c r="B2266" s="17" t="str">
        <f>VLOOKUP(A2266,'Planning Periods'!$E$2:$N$540,10,FALSE)</f>
        <v>10/15/2021 - 10/15/2029</v>
      </c>
      <c r="C2266" s="92">
        <v>2017</v>
      </c>
      <c r="D2266" s="92" t="str">
        <f t="shared" si="33"/>
        <v>Ventura County - Unincorporated 2017</v>
      </c>
      <c r="E2266" s="92" t="s">
        <v>1308</v>
      </c>
      <c r="F2266" s="366" t="s">
        <v>1308</v>
      </c>
      <c r="G2266" s="92" t="s">
        <v>1308</v>
      </c>
      <c r="H2266" s="92" t="s">
        <v>1308</v>
      </c>
      <c r="I2266" s="91"/>
      <c r="J2266" s="92" t="s">
        <v>1308</v>
      </c>
      <c r="K2266" s="366" t="s">
        <v>1308</v>
      </c>
      <c r="L2266" s="92" t="s">
        <v>1308</v>
      </c>
      <c r="M2266" s="92" t="s">
        <v>1308</v>
      </c>
      <c r="N2266" s="91"/>
      <c r="O2266" s="92" t="s">
        <v>1308</v>
      </c>
      <c r="P2266" s="92" t="s">
        <v>1308</v>
      </c>
      <c r="Q2266" s="91"/>
      <c r="R2266" s="92" t="s">
        <v>1308</v>
      </c>
      <c r="S2266" s="92" t="s">
        <v>1308</v>
      </c>
      <c r="T2266" s="91" t="s">
        <v>1308</v>
      </c>
      <c r="U2266" s="92" t="s">
        <v>1308</v>
      </c>
      <c r="V2266" s="92" t="s">
        <v>1308</v>
      </c>
    </row>
    <row r="2267" spans="1:22">
      <c r="A2267" t="s">
        <v>1930</v>
      </c>
      <c r="B2267" s="17"/>
      <c r="C2267" s="92">
        <v>2013</v>
      </c>
      <c r="D2267" s="92" t="str">
        <f t="shared" si="33"/>
        <v>Vernon 2013</v>
      </c>
      <c r="E2267" s="92" t="s">
        <v>1308</v>
      </c>
      <c r="F2267" s="366" t="s">
        <v>1308</v>
      </c>
      <c r="G2267" s="92" t="s">
        <v>1308</v>
      </c>
      <c r="H2267" s="92" t="s">
        <v>1308</v>
      </c>
      <c r="I2267" s="91"/>
      <c r="J2267" s="92" t="s">
        <v>1308</v>
      </c>
      <c r="K2267" s="366" t="s">
        <v>1308</v>
      </c>
      <c r="L2267" s="92" t="s">
        <v>1308</v>
      </c>
      <c r="M2267" s="92" t="s">
        <v>1308</v>
      </c>
      <c r="N2267" s="91"/>
      <c r="O2267" s="92" t="s">
        <v>1308</v>
      </c>
      <c r="P2267" s="92" t="s">
        <v>1308</v>
      </c>
      <c r="Q2267" s="91"/>
      <c r="R2267" s="92" t="s">
        <v>1308</v>
      </c>
      <c r="S2267" s="92" t="s">
        <v>1308</v>
      </c>
      <c r="T2267" s="91" t="s">
        <v>1308</v>
      </c>
      <c r="U2267" s="92" t="s">
        <v>1308</v>
      </c>
      <c r="V2267" s="92" t="s">
        <v>1308</v>
      </c>
    </row>
    <row r="2268" spans="1:22">
      <c r="A2268" t="s">
        <v>1930</v>
      </c>
      <c r="B2268" s="17" t="str">
        <f>VLOOKUP(A2268,'Planning Periods'!$E$2:$N$540,10,FALSE)</f>
        <v>10/15/2021 - 10/15/2029</v>
      </c>
      <c r="C2268" s="92">
        <v>2014</v>
      </c>
      <c r="D2268" s="92" t="str">
        <f t="shared" si="33"/>
        <v>Vernon 2014</v>
      </c>
      <c r="E2268" s="366" t="s">
        <v>1308</v>
      </c>
      <c r="F2268" s="366" t="s">
        <v>1308</v>
      </c>
      <c r="G2268" s="366" t="s">
        <v>1308</v>
      </c>
      <c r="H2268" s="366" t="s">
        <v>1308</v>
      </c>
      <c r="I2268" s="366">
        <v>0</v>
      </c>
      <c r="J2268" s="366" t="s">
        <v>1308</v>
      </c>
      <c r="K2268" s="366" t="s">
        <v>1308</v>
      </c>
      <c r="L2268" s="366" t="s">
        <v>1308</v>
      </c>
      <c r="M2268" s="366" t="s">
        <v>1308</v>
      </c>
      <c r="N2268" s="366">
        <v>0</v>
      </c>
      <c r="O2268" s="366" t="s">
        <v>1308</v>
      </c>
      <c r="P2268" s="366" t="s">
        <v>1308</v>
      </c>
      <c r="Q2268" s="366"/>
      <c r="R2268" s="366" t="s">
        <v>1308</v>
      </c>
      <c r="S2268" s="366" t="s">
        <v>1308</v>
      </c>
      <c r="T2268" s="366" t="s">
        <v>1308</v>
      </c>
      <c r="U2268" s="366" t="s">
        <v>1308</v>
      </c>
      <c r="V2268" s="366" t="s">
        <v>1308</v>
      </c>
    </row>
    <row r="2269" spans="1:22">
      <c r="A2269" t="s">
        <v>1930</v>
      </c>
      <c r="B2269" s="17" t="str">
        <f>VLOOKUP(A2269,'Planning Periods'!$E$2:$N$540,10,FALSE)</f>
        <v>10/15/2021 - 10/15/2029</v>
      </c>
      <c r="C2269" s="92">
        <v>2015</v>
      </c>
      <c r="D2269" s="92" t="str">
        <f t="shared" si="33"/>
        <v>Vernon 2015</v>
      </c>
      <c r="E2269" t="s">
        <v>1308</v>
      </c>
      <c r="F2269" t="s">
        <v>1308</v>
      </c>
      <c r="G2269" t="s">
        <v>1308</v>
      </c>
      <c r="H2269" t="s">
        <v>1308</v>
      </c>
      <c r="J2269" t="s">
        <v>1308</v>
      </c>
      <c r="K2269" t="s">
        <v>1308</v>
      </c>
      <c r="L2269" t="s">
        <v>1308</v>
      </c>
      <c r="M2269" t="s">
        <v>1308</v>
      </c>
      <c r="O2269" t="s">
        <v>1308</v>
      </c>
      <c r="P2269" t="s">
        <v>1308</v>
      </c>
      <c r="R2269" t="s">
        <v>1308</v>
      </c>
      <c r="S2269" t="s">
        <v>1308</v>
      </c>
      <c r="T2269" t="s">
        <v>1308</v>
      </c>
      <c r="U2269" t="s">
        <v>1308</v>
      </c>
      <c r="V2269" t="s">
        <v>1308</v>
      </c>
    </row>
    <row r="2270" spans="1:22">
      <c r="A2270" t="s">
        <v>1930</v>
      </c>
      <c r="B2270" s="17" t="str">
        <f>VLOOKUP(A2270,'Planning Periods'!$E$2:$N$540,10,FALSE)</f>
        <v>10/15/2021 - 10/15/2029</v>
      </c>
      <c r="C2270" s="92">
        <v>2016</v>
      </c>
      <c r="D2270" s="92" t="str">
        <f t="shared" si="33"/>
        <v>Vernon 2016</v>
      </c>
      <c r="E2270" t="s">
        <v>1308</v>
      </c>
      <c r="F2270" t="s">
        <v>1308</v>
      </c>
      <c r="G2270" t="s">
        <v>1308</v>
      </c>
      <c r="H2270" t="s">
        <v>1308</v>
      </c>
      <c r="J2270" t="s">
        <v>1308</v>
      </c>
      <c r="K2270" t="s">
        <v>1308</v>
      </c>
      <c r="L2270" t="s">
        <v>1308</v>
      </c>
      <c r="M2270" t="s">
        <v>1308</v>
      </c>
      <c r="O2270" t="s">
        <v>1308</v>
      </c>
      <c r="P2270" t="s">
        <v>1308</v>
      </c>
      <c r="R2270" t="s">
        <v>1308</v>
      </c>
      <c r="S2270" t="s">
        <v>1308</v>
      </c>
      <c r="T2270" t="s">
        <v>1308</v>
      </c>
      <c r="U2270" t="s">
        <v>1308</v>
      </c>
      <c r="V2270" t="s">
        <v>1308</v>
      </c>
    </row>
    <row r="2271" spans="1:22">
      <c r="A2271" t="s">
        <v>1930</v>
      </c>
      <c r="B2271" s="17" t="str">
        <f>VLOOKUP(A2271,'Planning Periods'!$E$2:$N$540,10,FALSE)</f>
        <v>10/15/2021 - 10/15/2029</v>
      </c>
      <c r="C2271" s="92">
        <v>2017</v>
      </c>
      <c r="D2271" s="92" t="str">
        <f t="shared" si="33"/>
        <v>Vernon 2017</v>
      </c>
      <c r="E2271" t="s">
        <v>1308</v>
      </c>
      <c r="F2271" t="s">
        <v>1308</v>
      </c>
      <c r="G2271" t="s">
        <v>1308</v>
      </c>
      <c r="H2271" t="s">
        <v>1308</v>
      </c>
      <c r="J2271" t="s">
        <v>1308</v>
      </c>
      <c r="K2271" t="s">
        <v>1308</v>
      </c>
      <c r="L2271" t="s">
        <v>1308</v>
      </c>
      <c r="M2271" t="s">
        <v>1308</v>
      </c>
      <c r="O2271" t="s">
        <v>1308</v>
      </c>
      <c r="P2271" t="s">
        <v>1308</v>
      </c>
      <c r="R2271" t="s">
        <v>1308</v>
      </c>
      <c r="S2271" t="s">
        <v>1308</v>
      </c>
      <c r="T2271" t="s">
        <v>1308</v>
      </c>
      <c r="U2271" t="s">
        <v>1308</v>
      </c>
      <c r="V2271" t="s">
        <v>1308</v>
      </c>
    </row>
    <row r="2272" spans="1:22">
      <c r="A2272" t="s">
        <v>796</v>
      </c>
      <c r="B2272" s="17"/>
      <c r="C2272" s="92">
        <v>2013</v>
      </c>
      <c r="D2272" s="92" t="str">
        <f t="shared" si="33"/>
        <v>Victorville 2013</v>
      </c>
      <c r="E2272" t="s">
        <v>1308</v>
      </c>
      <c r="F2272" t="s">
        <v>1308</v>
      </c>
      <c r="G2272" t="s">
        <v>1308</v>
      </c>
      <c r="H2272" t="s">
        <v>1308</v>
      </c>
      <c r="J2272" t="s">
        <v>1308</v>
      </c>
      <c r="K2272" t="s">
        <v>1308</v>
      </c>
      <c r="L2272" t="s">
        <v>1308</v>
      </c>
      <c r="M2272" t="s">
        <v>1308</v>
      </c>
      <c r="O2272" t="s">
        <v>1308</v>
      </c>
      <c r="P2272" t="s">
        <v>1308</v>
      </c>
      <c r="R2272" t="s">
        <v>1308</v>
      </c>
      <c r="S2272" t="s">
        <v>1308</v>
      </c>
      <c r="T2272" t="s">
        <v>1308</v>
      </c>
      <c r="U2272" t="s">
        <v>1308</v>
      </c>
      <c r="V2272" t="s">
        <v>1308</v>
      </c>
    </row>
    <row r="2273" spans="1:22">
      <c r="A2273" t="s">
        <v>796</v>
      </c>
      <c r="B2273" s="17" t="str">
        <f>VLOOKUP(A2273,'Planning Periods'!$E$2:$N$540,10,FALSE)</f>
        <v>10/15/2021 - 10/15/2029</v>
      </c>
      <c r="C2273" s="92">
        <v>2014</v>
      </c>
      <c r="D2273" s="92" t="str">
        <f t="shared" si="33"/>
        <v>Victorville 2014</v>
      </c>
      <c r="E2273" s="366" t="s">
        <v>1308</v>
      </c>
      <c r="F2273" s="366" t="s">
        <v>1308</v>
      </c>
      <c r="G2273" s="366" t="s">
        <v>1308</v>
      </c>
      <c r="H2273" s="366" t="s">
        <v>1308</v>
      </c>
      <c r="I2273" s="366">
        <v>0</v>
      </c>
      <c r="J2273" s="366" t="s">
        <v>1308</v>
      </c>
      <c r="K2273" s="366" t="s">
        <v>1308</v>
      </c>
      <c r="L2273" s="366" t="s">
        <v>1308</v>
      </c>
      <c r="M2273" s="366" t="s">
        <v>1308</v>
      </c>
      <c r="N2273" s="366">
        <v>0</v>
      </c>
      <c r="O2273" s="366" t="s">
        <v>1308</v>
      </c>
      <c r="P2273" s="366" t="s">
        <v>1308</v>
      </c>
      <c r="Q2273" s="366"/>
      <c r="R2273" s="366" t="s">
        <v>1308</v>
      </c>
      <c r="S2273" s="366" t="s">
        <v>1308</v>
      </c>
      <c r="T2273" s="366" t="s">
        <v>1308</v>
      </c>
      <c r="U2273" s="366" t="s">
        <v>1308</v>
      </c>
      <c r="V2273" s="366" t="s">
        <v>1308</v>
      </c>
    </row>
    <row r="2274" spans="1:22">
      <c r="A2274" t="s">
        <v>796</v>
      </c>
      <c r="B2274" s="17" t="str">
        <f>VLOOKUP(A2274,'Planning Periods'!$E$2:$N$540,10,FALSE)</f>
        <v>10/15/2021 - 10/15/2029</v>
      </c>
      <c r="C2274" s="92">
        <v>2015</v>
      </c>
      <c r="D2274" s="92" t="str">
        <f t="shared" si="33"/>
        <v>Victorville 2015</v>
      </c>
      <c r="E2274" t="s">
        <v>1308</v>
      </c>
      <c r="F2274" t="s">
        <v>1308</v>
      </c>
      <c r="G2274" t="s">
        <v>1308</v>
      </c>
      <c r="H2274" t="s">
        <v>1308</v>
      </c>
      <c r="J2274" t="s">
        <v>1308</v>
      </c>
      <c r="K2274" t="s">
        <v>1308</v>
      </c>
      <c r="L2274" t="s">
        <v>1308</v>
      </c>
      <c r="M2274" t="s">
        <v>1308</v>
      </c>
      <c r="O2274" t="s">
        <v>1308</v>
      </c>
      <c r="P2274" t="s">
        <v>1308</v>
      </c>
      <c r="R2274" t="s">
        <v>1308</v>
      </c>
      <c r="S2274" t="s">
        <v>1308</v>
      </c>
      <c r="T2274" t="s">
        <v>1308</v>
      </c>
      <c r="U2274" t="s">
        <v>1308</v>
      </c>
      <c r="V2274" t="s">
        <v>1308</v>
      </c>
    </row>
    <row r="2275" spans="1:22">
      <c r="A2275" t="s">
        <v>796</v>
      </c>
      <c r="B2275" s="17" t="str">
        <f>VLOOKUP(A2275,'Planning Periods'!$E$2:$N$540,10,FALSE)</f>
        <v>10/15/2021 - 10/15/2029</v>
      </c>
      <c r="C2275" s="92">
        <v>2016</v>
      </c>
      <c r="D2275" s="92" t="str">
        <f t="shared" si="33"/>
        <v>Victorville 2016</v>
      </c>
      <c r="E2275" t="s">
        <v>1308</v>
      </c>
      <c r="F2275" t="s">
        <v>1308</v>
      </c>
      <c r="G2275" t="s">
        <v>1308</v>
      </c>
      <c r="H2275" t="s">
        <v>1308</v>
      </c>
      <c r="J2275" t="s">
        <v>1308</v>
      </c>
      <c r="K2275" t="s">
        <v>1308</v>
      </c>
      <c r="L2275" t="s">
        <v>1308</v>
      </c>
      <c r="M2275" t="s">
        <v>1308</v>
      </c>
      <c r="O2275" t="s">
        <v>1308</v>
      </c>
      <c r="P2275" t="s">
        <v>1308</v>
      </c>
      <c r="R2275" t="s">
        <v>1308</v>
      </c>
      <c r="S2275" t="s">
        <v>1308</v>
      </c>
      <c r="T2275" t="s">
        <v>1308</v>
      </c>
      <c r="U2275" t="s">
        <v>1308</v>
      </c>
      <c r="V2275" t="s">
        <v>1308</v>
      </c>
    </row>
    <row r="2276" spans="1:22">
      <c r="A2276" t="s">
        <v>796</v>
      </c>
      <c r="B2276" s="17" t="str">
        <f>VLOOKUP(A2276,'Planning Periods'!$E$2:$N$540,10,FALSE)</f>
        <v>10/15/2021 - 10/15/2029</v>
      </c>
      <c r="C2276" s="92">
        <v>2017</v>
      </c>
      <c r="D2276" s="92" t="str">
        <f t="shared" si="33"/>
        <v>Victorville 2017</v>
      </c>
      <c r="E2276">
        <v>1698</v>
      </c>
      <c r="F2276">
        <v>0</v>
      </c>
      <c r="G2276">
        <v>0</v>
      </c>
      <c r="H2276">
        <v>0</v>
      </c>
      <c r="J2276">
        <v>1207</v>
      </c>
      <c r="K2276">
        <v>0</v>
      </c>
      <c r="L2276">
        <v>0</v>
      </c>
      <c r="M2276">
        <v>0</v>
      </c>
      <c r="O2276">
        <v>1342</v>
      </c>
      <c r="P2276">
        <v>104</v>
      </c>
      <c r="R2276">
        <v>3124</v>
      </c>
      <c r="S2276">
        <v>14</v>
      </c>
      <c r="T2276">
        <v>0</v>
      </c>
      <c r="U2276">
        <v>7371</v>
      </c>
      <c r="V2276">
        <v>118</v>
      </c>
    </row>
    <row r="2277" spans="1:22">
      <c r="A2277" s="93" t="s">
        <v>799</v>
      </c>
      <c r="B2277" s="17"/>
      <c r="C2277" s="92">
        <v>2013</v>
      </c>
      <c r="D2277" s="92" t="str">
        <f t="shared" si="33"/>
        <v>Villa Park 2013</v>
      </c>
      <c r="E2277" t="s">
        <v>1308</v>
      </c>
      <c r="F2277" t="s">
        <v>1308</v>
      </c>
      <c r="G2277" t="s">
        <v>1308</v>
      </c>
      <c r="H2277" t="s">
        <v>1308</v>
      </c>
      <c r="J2277" t="s">
        <v>1308</v>
      </c>
      <c r="K2277" t="s">
        <v>1308</v>
      </c>
      <c r="L2277" t="s">
        <v>1308</v>
      </c>
      <c r="M2277" t="s">
        <v>1308</v>
      </c>
      <c r="O2277" t="s">
        <v>1308</v>
      </c>
      <c r="P2277" t="s">
        <v>1308</v>
      </c>
      <c r="R2277" t="s">
        <v>1308</v>
      </c>
      <c r="S2277" t="s">
        <v>1308</v>
      </c>
      <c r="T2277" t="s">
        <v>1308</v>
      </c>
      <c r="U2277" t="s">
        <v>1308</v>
      </c>
      <c r="V2277" t="s">
        <v>1308</v>
      </c>
    </row>
    <row r="2278" spans="1:22">
      <c r="A2278" s="93" t="s">
        <v>799</v>
      </c>
      <c r="B2278" s="17" t="str">
        <f>VLOOKUP(A2278,'Planning Periods'!$E$2:$N$540,10,FALSE)</f>
        <v>10/15/2021 - 10/15/2029</v>
      </c>
      <c r="C2278" s="92">
        <v>2014</v>
      </c>
      <c r="D2278" s="92" t="str">
        <f t="shared" si="33"/>
        <v>Villa Park 2014</v>
      </c>
      <c r="E2278" s="92" t="s">
        <v>1308</v>
      </c>
      <c r="F2278" s="366" t="s">
        <v>1308</v>
      </c>
      <c r="G2278" s="92" t="s">
        <v>1308</v>
      </c>
      <c r="H2278" s="92" t="s">
        <v>1308</v>
      </c>
      <c r="I2278" s="91"/>
      <c r="J2278" s="92" t="s">
        <v>1308</v>
      </c>
      <c r="K2278" s="366" t="s">
        <v>1308</v>
      </c>
      <c r="L2278" s="92" t="s">
        <v>1308</v>
      </c>
      <c r="M2278" s="92" t="s">
        <v>1308</v>
      </c>
      <c r="N2278" s="91"/>
      <c r="O2278" s="92" t="s">
        <v>1308</v>
      </c>
      <c r="P2278" s="92" t="s">
        <v>1308</v>
      </c>
      <c r="Q2278" s="91"/>
      <c r="R2278" s="92" t="s">
        <v>1308</v>
      </c>
      <c r="S2278" s="92" t="s">
        <v>1308</v>
      </c>
      <c r="T2278" s="91" t="s">
        <v>1308</v>
      </c>
      <c r="U2278" s="92" t="s">
        <v>1308</v>
      </c>
      <c r="V2278" s="92" t="s">
        <v>1308</v>
      </c>
    </row>
    <row r="2279" spans="1:22">
      <c r="A2279" s="93" t="s">
        <v>799</v>
      </c>
      <c r="B2279" s="17" t="str">
        <f>VLOOKUP(A2279,'Planning Periods'!$E$2:$N$540,10,FALSE)</f>
        <v>10/15/2021 - 10/15/2029</v>
      </c>
      <c r="C2279" s="92">
        <v>2015</v>
      </c>
      <c r="D2279" s="92" t="str">
        <f t="shared" si="33"/>
        <v>Villa Park 2015</v>
      </c>
      <c r="E2279" s="92" t="s">
        <v>1308</v>
      </c>
      <c r="F2279" s="366" t="s">
        <v>1308</v>
      </c>
      <c r="G2279" s="92" t="s">
        <v>1308</v>
      </c>
      <c r="H2279" s="92" t="s">
        <v>1308</v>
      </c>
      <c r="I2279" s="91"/>
      <c r="J2279" s="92" t="s">
        <v>1308</v>
      </c>
      <c r="K2279" s="366" t="s">
        <v>1308</v>
      </c>
      <c r="L2279" s="92" t="s">
        <v>1308</v>
      </c>
      <c r="M2279" s="92" t="s">
        <v>1308</v>
      </c>
      <c r="N2279" s="91"/>
      <c r="O2279" s="92" t="s">
        <v>1308</v>
      </c>
      <c r="P2279" s="92" t="s">
        <v>1308</v>
      </c>
      <c r="Q2279" s="91"/>
      <c r="R2279" s="92" t="s">
        <v>1308</v>
      </c>
      <c r="S2279" s="92" t="s">
        <v>1308</v>
      </c>
      <c r="T2279" s="91" t="s">
        <v>1308</v>
      </c>
      <c r="U2279" s="92" t="s">
        <v>1308</v>
      </c>
      <c r="V2279" s="92" t="s">
        <v>1308</v>
      </c>
    </row>
    <row r="2280" spans="1:22">
      <c r="A2280" s="93" t="s">
        <v>799</v>
      </c>
      <c r="B2280" s="17" t="str">
        <f>VLOOKUP(A2280,'Planning Periods'!$E$2:$N$540,10,FALSE)</f>
        <v>10/15/2021 - 10/15/2029</v>
      </c>
      <c r="C2280" s="92">
        <v>2016</v>
      </c>
      <c r="D2280" s="92" t="str">
        <f t="shared" si="33"/>
        <v>Villa Park 2016</v>
      </c>
      <c r="E2280" s="92" t="s">
        <v>1308</v>
      </c>
      <c r="F2280" s="366" t="s">
        <v>1308</v>
      </c>
      <c r="G2280" s="92" t="s">
        <v>1308</v>
      </c>
      <c r="H2280" s="92" t="s">
        <v>1308</v>
      </c>
      <c r="I2280" s="91"/>
      <c r="J2280" s="92" t="s">
        <v>1308</v>
      </c>
      <c r="K2280" s="366" t="s">
        <v>1308</v>
      </c>
      <c r="L2280" s="92" t="s">
        <v>1308</v>
      </c>
      <c r="M2280" s="92" t="s">
        <v>1308</v>
      </c>
      <c r="N2280" s="91"/>
      <c r="O2280" s="92" t="s">
        <v>1308</v>
      </c>
      <c r="P2280" s="92" t="s">
        <v>1308</v>
      </c>
      <c r="Q2280" s="91"/>
      <c r="R2280" s="92" t="s">
        <v>1308</v>
      </c>
      <c r="S2280" s="92" t="s">
        <v>1308</v>
      </c>
      <c r="T2280" s="91" t="s">
        <v>1308</v>
      </c>
      <c r="U2280" s="92" t="s">
        <v>1308</v>
      </c>
      <c r="V2280" s="92" t="s">
        <v>1308</v>
      </c>
    </row>
    <row r="2281" spans="1:22">
      <c r="A2281" s="93" t="s">
        <v>799</v>
      </c>
      <c r="B2281" s="17" t="str">
        <f>VLOOKUP(A2281,'Planning Periods'!$E$2:$N$540,10,FALSE)</f>
        <v>10/15/2021 - 10/15/2029</v>
      </c>
      <c r="C2281" s="92">
        <v>2017</v>
      </c>
      <c r="D2281" s="92" t="str">
        <f t="shared" si="33"/>
        <v>Villa Park 2017</v>
      </c>
      <c r="E2281" s="92">
        <v>3</v>
      </c>
      <c r="F2281" s="366">
        <v>0</v>
      </c>
      <c r="G2281" s="92">
        <v>0</v>
      </c>
      <c r="H2281" s="92">
        <v>0</v>
      </c>
      <c r="I2281" s="91"/>
      <c r="J2281" s="92">
        <v>2</v>
      </c>
      <c r="K2281" s="366">
        <v>0</v>
      </c>
      <c r="L2281" s="92">
        <v>0</v>
      </c>
      <c r="M2281" s="92">
        <v>0</v>
      </c>
      <c r="N2281" s="91"/>
      <c r="O2281" s="92">
        <v>3</v>
      </c>
      <c r="P2281" s="92">
        <v>0</v>
      </c>
      <c r="Q2281" s="91"/>
      <c r="R2281" s="92">
        <v>6</v>
      </c>
      <c r="S2281" s="92">
        <v>1</v>
      </c>
      <c r="T2281" s="91">
        <v>0</v>
      </c>
      <c r="U2281" s="92">
        <v>14</v>
      </c>
      <c r="V2281" s="92">
        <v>1</v>
      </c>
    </row>
    <row r="2282" spans="1:22">
      <c r="A2282" s="93" t="s">
        <v>848</v>
      </c>
      <c r="B2282" s="17" t="str">
        <f>VLOOKUP(A2282,'Planning Periods'!$E$2:$N$540,10,FALSE)</f>
        <v>12/31/2015 - 12/31/2023</v>
      </c>
      <c r="C2282" s="92">
        <v>2014</v>
      </c>
      <c r="D2282" s="92" t="str">
        <f t="shared" si="33"/>
        <v>Visalia 2014</v>
      </c>
      <c r="E2282" s="92" t="s">
        <v>1308</v>
      </c>
      <c r="F2282" s="366" t="s">
        <v>1308</v>
      </c>
      <c r="G2282" s="92" t="s">
        <v>1308</v>
      </c>
      <c r="H2282" s="92" t="s">
        <v>1308</v>
      </c>
      <c r="I2282" s="91"/>
      <c r="J2282" s="92" t="s">
        <v>1308</v>
      </c>
      <c r="K2282" s="366" t="s">
        <v>1308</v>
      </c>
      <c r="L2282" s="92" t="s">
        <v>1308</v>
      </c>
      <c r="M2282" s="92" t="s">
        <v>1308</v>
      </c>
      <c r="N2282" s="91"/>
      <c r="O2282" s="92" t="s">
        <v>1308</v>
      </c>
      <c r="P2282" s="92" t="s">
        <v>1308</v>
      </c>
      <c r="Q2282" s="91"/>
      <c r="R2282" s="92" t="s">
        <v>1308</v>
      </c>
      <c r="S2282" s="92" t="s">
        <v>1308</v>
      </c>
      <c r="T2282" s="91" t="s">
        <v>1308</v>
      </c>
      <c r="U2282" s="92" t="s">
        <v>1308</v>
      </c>
      <c r="V2282" s="92" t="s">
        <v>1308</v>
      </c>
    </row>
    <row r="2283" spans="1:22">
      <c r="A2283" s="93" t="s">
        <v>848</v>
      </c>
      <c r="B2283" s="17" t="str">
        <f>VLOOKUP(A2283,'Planning Periods'!$E$2:$N$540,10,FALSE)</f>
        <v>12/31/2015 - 12/31/2023</v>
      </c>
      <c r="C2283" s="92">
        <v>2015</v>
      </c>
      <c r="D2283" s="92" t="str">
        <f t="shared" si="33"/>
        <v>Visalia 2015</v>
      </c>
      <c r="E2283" s="92">
        <v>2616</v>
      </c>
      <c r="F2283" s="366">
        <v>9</v>
      </c>
      <c r="G2283" s="92">
        <v>9</v>
      </c>
      <c r="H2283" s="92">
        <v>0</v>
      </c>
      <c r="I2283" s="91"/>
      <c r="J2283" s="92">
        <v>1931</v>
      </c>
      <c r="K2283" s="366">
        <v>106</v>
      </c>
      <c r="L2283" s="92">
        <v>106</v>
      </c>
      <c r="M2283" s="92">
        <v>0</v>
      </c>
      <c r="N2283" s="91"/>
      <c r="O2283" s="92">
        <v>1802</v>
      </c>
      <c r="P2283" s="92">
        <v>132</v>
      </c>
      <c r="Q2283" s="91"/>
      <c r="R2283" s="92">
        <v>3672</v>
      </c>
      <c r="S2283" s="92">
        <v>367</v>
      </c>
      <c r="T2283" s="91">
        <v>0</v>
      </c>
      <c r="U2283" s="92">
        <v>10021</v>
      </c>
      <c r="V2283" s="92">
        <v>614</v>
      </c>
    </row>
    <row r="2284" spans="1:22">
      <c r="A2284" s="93" t="s">
        <v>848</v>
      </c>
      <c r="B2284" s="17" t="str">
        <f>VLOOKUP(A2284,'Planning Periods'!$E$2:$N$540,10,FALSE)</f>
        <v>12/31/2015 - 12/31/2023</v>
      </c>
      <c r="C2284" s="92">
        <v>2016</v>
      </c>
      <c r="D2284" s="92" t="str">
        <f t="shared" si="33"/>
        <v>Visalia 2016</v>
      </c>
      <c r="E2284" s="92">
        <v>2616</v>
      </c>
      <c r="F2284" s="366">
        <v>78</v>
      </c>
      <c r="G2284" s="92">
        <v>36</v>
      </c>
      <c r="H2284" s="92">
        <v>42</v>
      </c>
      <c r="I2284" s="91"/>
      <c r="J2284" s="92">
        <v>1931</v>
      </c>
      <c r="K2284" s="366">
        <v>118</v>
      </c>
      <c r="L2284" s="92">
        <v>0</v>
      </c>
      <c r="M2284" s="92">
        <v>118</v>
      </c>
      <c r="N2284" s="91"/>
      <c r="O2284" s="92">
        <v>1802</v>
      </c>
      <c r="P2284" s="92">
        <v>279</v>
      </c>
      <c r="Q2284" s="91"/>
      <c r="R2284" s="92">
        <v>3672</v>
      </c>
      <c r="S2284" s="92">
        <v>246</v>
      </c>
      <c r="T2284" s="91">
        <v>118</v>
      </c>
      <c r="U2284" s="92">
        <v>10021</v>
      </c>
      <c r="V2284" s="92">
        <v>721</v>
      </c>
    </row>
    <row r="2285" spans="1:22" ht="16.5" customHeight="1">
      <c r="A2285" s="93" t="s">
        <v>848</v>
      </c>
      <c r="B2285" s="17" t="str">
        <f>VLOOKUP(A2285,'Planning Periods'!$E$2:$N$540,10,FALSE)</f>
        <v>12/31/2015 - 12/31/2023</v>
      </c>
      <c r="C2285" s="92">
        <v>2017</v>
      </c>
      <c r="D2285" s="92" t="str">
        <f t="shared" si="33"/>
        <v>Visalia 2017</v>
      </c>
      <c r="E2285" s="92">
        <v>2616</v>
      </c>
      <c r="F2285" s="366">
        <v>2</v>
      </c>
      <c r="G2285" s="92">
        <v>2</v>
      </c>
      <c r="H2285" s="92">
        <v>0</v>
      </c>
      <c r="I2285" s="91"/>
      <c r="J2285" s="92">
        <v>1931</v>
      </c>
      <c r="K2285" s="366">
        <v>72</v>
      </c>
      <c r="L2285" s="92">
        <v>72</v>
      </c>
      <c r="M2285" s="92">
        <v>0</v>
      </c>
      <c r="N2285" s="91"/>
      <c r="O2285" s="92">
        <v>1802</v>
      </c>
      <c r="P2285" s="92">
        <v>29</v>
      </c>
      <c r="Q2285" s="91"/>
      <c r="R2285" s="92">
        <v>3672</v>
      </c>
      <c r="S2285" s="92">
        <v>403</v>
      </c>
      <c r="T2285" s="91">
        <v>0</v>
      </c>
      <c r="U2285" s="92">
        <v>10021</v>
      </c>
      <c r="V2285" s="92">
        <v>506</v>
      </c>
    </row>
    <row r="2286" spans="1:22">
      <c r="A2286" s="93" t="s">
        <v>897</v>
      </c>
      <c r="B2286" s="17" t="str">
        <f>VLOOKUP(A2286,'Planning Periods'!$E$2:$N$540,10,FALSE)</f>
        <v>04/30/2021 - 04/30/2029</v>
      </c>
      <c r="C2286" s="92">
        <v>2013</v>
      </c>
      <c r="D2286" s="92" t="str">
        <f t="shared" si="33"/>
        <v>Vista 2013</v>
      </c>
      <c r="E2286" s="92">
        <v>343</v>
      </c>
      <c r="F2286" s="366">
        <v>48</v>
      </c>
      <c r="G2286" s="92">
        <v>48</v>
      </c>
      <c r="H2286" s="92">
        <v>0</v>
      </c>
      <c r="I2286" s="91"/>
      <c r="J2286" s="92">
        <v>260</v>
      </c>
      <c r="K2286" s="366">
        <v>36</v>
      </c>
      <c r="L2286" s="92">
        <v>36</v>
      </c>
      <c r="M2286" s="92">
        <v>0</v>
      </c>
      <c r="N2286" s="91"/>
      <c r="O2286" s="92">
        <v>241</v>
      </c>
      <c r="P2286" s="92">
        <v>1</v>
      </c>
      <c r="Q2286" s="91"/>
      <c r="R2286" s="92">
        <v>530</v>
      </c>
      <c r="S2286" s="92">
        <v>252</v>
      </c>
      <c r="T2286" s="91">
        <v>0</v>
      </c>
      <c r="U2286" s="92">
        <v>1374</v>
      </c>
      <c r="V2286" s="92">
        <v>337</v>
      </c>
    </row>
    <row r="2287" spans="1:22">
      <c r="A2287" s="93" t="s">
        <v>897</v>
      </c>
      <c r="B2287" s="17" t="str">
        <f>VLOOKUP(A2287,'Planning Periods'!$E$2:$N$540,10,FALSE)</f>
        <v>04/30/2021 - 04/30/2029</v>
      </c>
      <c r="C2287" s="92">
        <v>2014</v>
      </c>
      <c r="D2287" s="92" t="str">
        <f t="shared" si="33"/>
        <v>Vista 2014</v>
      </c>
      <c r="E2287" s="92">
        <v>343</v>
      </c>
      <c r="F2287" s="366">
        <v>48</v>
      </c>
      <c r="G2287" s="92">
        <v>48</v>
      </c>
      <c r="H2287" s="92">
        <v>0</v>
      </c>
      <c r="I2287" s="91"/>
      <c r="J2287" s="92">
        <v>260</v>
      </c>
      <c r="K2287" s="366">
        <v>18</v>
      </c>
      <c r="L2287" s="92">
        <v>18</v>
      </c>
      <c r="M2287" s="92">
        <v>0</v>
      </c>
      <c r="N2287" s="91"/>
      <c r="O2287" s="92">
        <v>241</v>
      </c>
      <c r="P2287" s="92">
        <v>0</v>
      </c>
      <c r="Q2287" s="91"/>
      <c r="R2287" s="92">
        <v>530</v>
      </c>
      <c r="S2287" s="92">
        <v>691</v>
      </c>
      <c r="T2287" s="91">
        <v>0</v>
      </c>
      <c r="U2287" s="92">
        <v>1374</v>
      </c>
      <c r="V2287" s="92">
        <v>757</v>
      </c>
    </row>
    <row r="2288" spans="1:22">
      <c r="A2288" s="93" t="s">
        <v>897</v>
      </c>
      <c r="B2288" s="17" t="str">
        <f>VLOOKUP(A2288,'Planning Periods'!$E$2:$N$540,10,FALSE)</f>
        <v>04/30/2021 - 04/30/2029</v>
      </c>
      <c r="C2288" s="92">
        <v>2015</v>
      </c>
      <c r="D2288" s="92" t="str">
        <f t="shared" si="33"/>
        <v>Vista 2015</v>
      </c>
      <c r="E2288" s="92">
        <v>343</v>
      </c>
      <c r="F2288" s="366">
        <v>0</v>
      </c>
      <c r="G2288" s="92">
        <v>0</v>
      </c>
      <c r="H2288" s="92">
        <v>0</v>
      </c>
      <c r="I2288" s="91"/>
      <c r="J2288" s="92">
        <v>260</v>
      </c>
      <c r="K2288" s="366">
        <v>0</v>
      </c>
      <c r="L2288" s="92">
        <v>0</v>
      </c>
      <c r="M2288" s="92">
        <v>0</v>
      </c>
      <c r="N2288" s="91"/>
      <c r="O2288" s="92">
        <v>241</v>
      </c>
      <c r="P2288" s="92">
        <v>0</v>
      </c>
      <c r="Q2288" s="91"/>
      <c r="R2288" s="92">
        <v>530</v>
      </c>
      <c r="S2288" s="92">
        <v>415</v>
      </c>
      <c r="T2288" s="91">
        <v>0</v>
      </c>
      <c r="U2288" s="92">
        <v>1374</v>
      </c>
      <c r="V2288" s="92">
        <v>415</v>
      </c>
    </row>
    <row r="2289" spans="1:22">
      <c r="A2289" s="93" t="s">
        <v>897</v>
      </c>
      <c r="B2289" s="17" t="str">
        <f>VLOOKUP(A2289,'Planning Periods'!$E$2:$N$540,10,FALSE)</f>
        <v>04/30/2021 - 04/30/2029</v>
      </c>
      <c r="C2289" s="92">
        <v>2016</v>
      </c>
      <c r="D2289" s="92" t="str">
        <f t="shared" si="33"/>
        <v>Vista 2016</v>
      </c>
      <c r="E2289" s="92">
        <v>343</v>
      </c>
      <c r="F2289" s="366">
        <v>0</v>
      </c>
      <c r="G2289" s="92">
        <v>0</v>
      </c>
      <c r="H2289" s="92">
        <v>0</v>
      </c>
      <c r="I2289" s="91"/>
      <c r="J2289" s="92">
        <v>260</v>
      </c>
      <c r="K2289" s="366">
        <v>0</v>
      </c>
      <c r="L2289" s="92">
        <v>0</v>
      </c>
      <c r="M2289" s="92">
        <v>0</v>
      </c>
      <c r="N2289" s="91"/>
      <c r="O2289" s="92">
        <v>241</v>
      </c>
      <c r="P2289" s="92">
        <v>0</v>
      </c>
      <c r="Q2289" s="91"/>
      <c r="R2289" s="92">
        <v>530</v>
      </c>
      <c r="S2289" s="92">
        <v>35</v>
      </c>
      <c r="T2289" s="91">
        <v>0</v>
      </c>
      <c r="U2289" s="92">
        <v>1374</v>
      </c>
      <c r="V2289" s="92">
        <v>35</v>
      </c>
    </row>
    <row r="2290" spans="1:22">
      <c r="A2290" s="93" t="s">
        <v>897</v>
      </c>
      <c r="B2290" s="17" t="str">
        <f>VLOOKUP(A2290,'Planning Periods'!$E$2:$N$540,10,FALSE)</f>
        <v>04/30/2021 - 04/30/2029</v>
      </c>
      <c r="C2290" s="92">
        <v>2017</v>
      </c>
      <c r="D2290" s="92" t="str">
        <f t="shared" si="33"/>
        <v>Vista 2017</v>
      </c>
      <c r="E2290" s="92">
        <v>343</v>
      </c>
      <c r="F2290" s="366">
        <v>0</v>
      </c>
      <c r="G2290" s="92">
        <v>0</v>
      </c>
      <c r="H2290" s="92">
        <v>0</v>
      </c>
      <c r="I2290" s="91"/>
      <c r="J2290" s="92">
        <v>260</v>
      </c>
      <c r="K2290" s="366">
        <v>0</v>
      </c>
      <c r="L2290" s="92">
        <v>0</v>
      </c>
      <c r="M2290" s="92">
        <v>0</v>
      </c>
      <c r="N2290" s="91"/>
      <c r="O2290" s="92">
        <v>241</v>
      </c>
      <c r="P2290" s="92">
        <v>0</v>
      </c>
      <c r="Q2290" s="91"/>
      <c r="R2290" s="92">
        <v>530</v>
      </c>
      <c r="S2290" s="92">
        <v>154</v>
      </c>
      <c r="T2290" s="91">
        <v>0</v>
      </c>
      <c r="U2290" s="92">
        <v>1374</v>
      </c>
      <c r="V2290" s="92">
        <v>154</v>
      </c>
    </row>
    <row r="2291" spans="1:22">
      <c r="A2291" s="93" t="s">
        <v>899</v>
      </c>
      <c r="B2291" s="17"/>
      <c r="C2291" s="92">
        <v>2013</v>
      </c>
      <c r="D2291" s="92" t="str">
        <f t="shared" si="33"/>
        <v>Walnut 2013</v>
      </c>
      <c r="E2291" s="92" t="s">
        <v>1308</v>
      </c>
      <c r="F2291" s="366" t="s">
        <v>1308</v>
      </c>
      <c r="G2291" s="92" t="s">
        <v>1308</v>
      </c>
      <c r="H2291" s="92" t="s">
        <v>1308</v>
      </c>
      <c r="I2291" s="91"/>
      <c r="J2291" s="92" t="s">
        <v>1308</v>
      </c>
      <c r="K2291" s="366" t="s">
        <v>1308</v>
      </c>
      <c r="L2291" s="92" t="s">
        <v>1308</v>
      </c>
      <c r="M2291" s="92" t="s">
        <v>1308</v>
      </c>
      <c r="N2291" s="91"/>
      <c r="O2291" s="92" t="s">
        <v>1308</v>
      </c>
      <c r="P2291" s="92" t="s">
        <v>1308</v>
      </c>
      <c r="Q2291" s="91"/>
      <c r="R2291" s="92" t="s">
        <v>1308</v>
      </c>
      <c r="S2291" s="92" t="s">
        <v>1308</v>
      </c>
      <c r="T2291" s="91" t="s">
        <v>1308</v>
      </c>
      <c r="U2291" s="92" t="s">
        <v>1308</v>
      </c>
      <c r="V2291" s="92" t="s">
        <v>1308</v>
      </c>
    </row>
    <row r="2292" spans="1:22">
      <c r="A2292" s="93" t="s">
        <v>899</v>
      </c>
      <c r="B2292" s="17" t="str">
        <f>VLOOKUP(A2292,'Planning Periods'!$E$2:$N$540,10,FALSE)</f>
        <v>10/15/2021 - 10/15/2029</v>
      </c>
      <c r="C2292" s="92">
        <v>2014</v>
      </c>
      <c r="D2292" s="92" t="str">
        <f t="shared" si="33"/>
        <v>Walnut 2014</v>
      </c>
      <c r="E2292" s="92">
        <v>246</v>
      </c>
      <c r="F2292" s="366">
        <v>0</v>
      </c>
      <c r="G2292" s="92">
        <v>0</v>
      </c>
      <c r="H2292" s="92">
        <v>0</v>
      </c>
      <c r="I2292" s="91"/>
      <c r="J2292" s="92">
        <v>144</v>
      </c>
      <c r="K2292" s="366">
        <v>0</v>
      </c>
      <c r="L2292" s="92">
        <v>0</v>
      </c>
      <c r="M2292" s="92">
        <v>0</v>
      </c>
      <c r="N2292" s="91"/>
      <c r="O2292" s="92">
        <v>155</v>
      </c>
      <c r="P2292" s="92">
        <v>1</v>
      </c>
      <c r="Q2292" s="91"/>
      <c r="R2292" s="92">
        <v>363</v>
      </c>
      <c r="S2292" s="92">
        <v>325</v>
      </c>
      <c r="T2292" s="91">
        <v>0</v>
      </c>
      <c r="U2292" s="92">
        <v>908</v>
      </c>
      <c r="V2292" s="92">
        <v>326</v>
      </c>
    </row>
    <row r="2293" spans="1:22">
      <c r="A2293" s="93" t="s">
        <v>899</v>
      </c>
      <c r="B2293" s="17" t="str">
        <f>VLOOKUP(A2293,'Planning Periods'!$E$2:$N$540,10,FALSE)</f>
        <v>10/15/2021 - 10/15/2029</v>
      </c>
      <c r="C2293" s="92">
        <v>2015</v>
      </c>
      <c r="D2293" s="92" t="str">
        <f t="shared" si="33"/>
        <v>Walnut 2015</v>
      </c>
      <c r="E2293" s="92" t="s">
        <v>1308</v>
      </c>
      <c r="F2293" s="366" t="s">
        <v>1308</v>
      </c>
      <c r="G2293" s="92" t="s">
        <v>1308</v>
      </c>
      <c r="H2293" s="92" t="s">
        <v>1308</v>
      </c>
      <c r="I2293" s="91"/>
      <c r="J2293" s="92" t="s">
        <v>1308</v>
      </c>
      <c r="K2293" s="366" t="s">
        <v>1308</v>
      </c>
      <c r="L2293" s="92" t="s">
        <v>1308</v>
      </c>
      <c r="M2293" s="92" t="s">
        <v>1308</v>
      </c>
      <c r="N2293" s="91"/>
      <c r="O2293" s="92" t="s">
        <v>1308</v>
      </c>
      <c r="P2293" s="92" t="s">
        <v>1308</v>
      </c>
      <c r="Q2293" s="91"/>
      <c r="R2293" s="92" t="s">
        <v>1308</v>
      </c>
      <c r="S2293" s="92" t="s">
        <v>1308</v>
      </c>
      <c r="T2293" s="91" t="s">
        <v>1308</v>
      </c>
      <c r="U2293" s="92" t="s">
        <v>1308</v>
      </c>
      <c r="V2293" s="92" t="s">
        <v>1308</v>
      </c>
    </row>
    <row r="2294" spans="1:22">
      <c r="A2294" s="93" t="s">
        <v>899</v>
      </c>
      <c r="B2294" s="17" t="str">
        <f>VLOOKUP(A2294,'Planning Periods'!$E$2:$N$540,10,FALSE)</f>
        <v>10/15/2021 - 10/15/2029</v>
      </c>
      <c r="C2294" s="92">
        <v>2016</v>
      </c>
      <c r="D2294" s="92" t="str">
        <f t="shared" si="33"/>
        <v>Walnut 2016</v>
      </c>
      <c r="E2294" s="92">
        <v>246</v>
      </c>
      <c r="F2294" s="366">
        <v>0</v>
      </c>
      <c r="G2294" s="92">
        <v>0</v>
      </c>
      <c r="H2294" s="92">
        <v>0</v>
      </c>
      <c r="I2294" s="91"/>
      <c r="J2294" s="92">
        <v>144</v>
      </c>
      <c r="K2294" s="366">
        <v>0</v>
      </c>
      <c r="L2294" s="92">
        <v>0</v>
      </c>
      <c r="M2294" s="92">
        <v>0</v>
      </c>
      <c r="N2294" s="91"/>
      <c r="O2294" s="92">
        <v>155</v>
      </c>
      <c r="P2294" s="92">
        <v>0</v>
      </c>
      <c r="Q2294" s="91"/>
      <c r="R2294" s="92">
        <v>363</v>
      </c>
      <c r="S2294" s="92">
        <v>12</v>
      </c>
      <c r="T2294" s="91">
        <v>0</v>
      </c>
      <c r="U2294" s="92">
        <v>908</v>
      </c>
      <c r="V2294" s="92">
        <v>12</v>
      </c>
    </row>
    <row r="2295" spans="1:22">
      <c r="A2295" s="93" t="s">
        <v>899</v>
      </c>
      <c r="B2295" s="17" t="str">
        <f>VLOOKUP(A2295,'Planning Periods'!$E$2:$N$540,10,FALSE)</f>
        <v>10/15/2021 - 10/15/2029</v>
      </c>
      <c r="C2295" s="92">
        <v>2017</v>
      </c>
      <c r="D2295" s="92" t="str">
        <f t="shared" si="33"/>
        <v>Walnut 2017</v>
      </c>
      <c r="E2295" s="92">
        <v>246</v>
      </c>
      <c r="F2295" s="366">
        <v>0</v>
      </c>
      <c r="G2295" s="92">
        <v>0</v>
      </c>
      <c r="H2295" s="92">
        <v>0</v>
      </c>
      <c r="I2295" s="91"/>
      <c r="J2295" s="92">
        <v>144</v>
      </c>
      <c r="K2295" s="366">
        <v>0</v>
      </c>
      <c r="L2295" s="92">
        <v>0</v>
      </c>
      <c r="M2295" s="92">
        <v>0</v>
      </c>
      <c r="N2295" s="91"/>
      <c r="O2295" s="92">
        <v>155</v>
      </c>
      <c r="P2295" s="92">
        <v>0</v>
      </c>
      <c r="Q2295" s="91"/>
      <c r="R2295" s="92">
        <v>363</v>
      </c>
      <c r="S2295" s="92">
        <v>87</v>
      </c>
      <c r="T2295" s="91">
        <v>0</v>
      </c>
      <c r="U2295" s="92">
        <v>908</v>
      </c>
      <c r="V2295" s="92">
        <v>87</v>
      </c>
    </row>
    <row r="2296" spans="1:22">
      <c r="A2296" s="93" t="s">
        <v>902</v>
      </c>
      <c r="B2296" s="17" t="str">
        <f>VLOOKUP(A2296,'Planning Periods'!$E$2:$N$540,10,FALSE)</f>
        <v>01/31/2023 - 01/31/2031</v>
      </c>
      <c r="C2296" s="92">
        <v>2014</v>
      </c>
      <c r="D2296" s="92" t="str">
        <f t="shared" si="33"/>
        <v>Walnut Creek 2014</v>
      </c>
      <c r="E2296" s="92" t="s">
        <v>1308</v>
      </c>
      <c r="F2296" s="366" t="s">
        <v>1308</v>
      </c>
      <c r="G2296" s="92" t="s">
        <v>1308</v>
      </c>
      <c r="H2296" s="92" t="s">
        <v>1308</v>
      </c>
      <c r="I2296" s="91"/>
      <c r="J2296" s="92" t="s">
        <v>1308</v>
      </c>
      <c r="K2296" s="366" t="s">
        <v>1308</v>
      </c>
      <c r="L2296" s="92" t="s">
        <v>1308</v>
      </c>
      <c r="M2296" s="92" t="s">
        <v>1308</v>
      </c>
      <c r="N2296" s="91"/>
      <c r="O2296" s="92" t="s">
        <v>1308</v>
      </c>
      <c r="P2296" s="92" t="s">
        <v>1308</v>
      </c>
      <c r="Q2296" s="91"/>
      <c r="R2296" s="92" t="s">
        <v>1308</v>
      </c>
      <c r="S2296" s="92" t="s">
        <v>1308</v>
      </c>
      <c r="T2296" s="91" t="s">
        <v>1308</v>
      </c>
      <c r="U2296" s="92" t="s">
        <v>1308</v>
      </c>
      <c r="V2296" s="92" t="s">
        <v>1308</v>
      </c>
    </row>
    <row r="2297" spans="1:22">
      <c r="A2297" s="93" t="s">
        <v>902</v>
      </c>
      <c r="B2297" s="17" t="str">
        <f>VLOOKUP(A2297,'Planning Periods'!$E$2:$N$540,10,FALSE)</f>
        <v>01/31/2023 - 01/31/2031</v>
      </c>
      <c r="C2297" s="92">
        <v>2015</v>
      </c>
      <c r="D2297" s="92" t="str">
        <f t="shared" si="33"/>
        <v>Walnut Creek 2015</v>
      </c>
      <c r="E2297" s="92" t="s">
        <v>1308</v>
      </c>
      <c r="F2297" s="366" t="s">
        <v>1308</v>
      </c>
      <c r="G2297" s="92" t="s">
        <v>1308</v>
      </c>
      <c r="H2297" s="92" t="s">
        <v>1308</v>
      </c>
      <c r="I2297" s="91"/>
      <c r="J2297" s="92" t="s">
        <v>1308</v>
      </c>
      <c r="K2297" s="366" t="s">
        <v>1308</v>
      </c>
      <c r="L2297" s="92" t="s">
        <v>1308</v>
      </c>
      <c r="M2297" s="92" t="s">
        <v>1308</v>
      </c>
      <c r="N2297" s="91"/>
      <c r="O2297" s="92" t="s">
        <v>1308</v>
      </c>
      <c r="P2297" s="92" t="s">
        <v>1308</v>
      </c>
      <c r="Q2297" s="91"/>
      <c r="R2297" s="92" t="s">
        <v>1308</v>
      </c>
      <c r="S2297" s="92" t="s">
        <v>1308</v>
      </c>
      <c r="T2297" s="91" t="s">
        <v>1308</v>
      </c>
      <c r="U2297" s="92" t="s">
        <v>1308</v>
      </c>
      <c r="V2297" s="92" t="s">
        <v>1308</v>
      </c>
    </row>
    <row r="2298" spans="1:22">
      <c r="A2298" s="93" t="s">
        <v>902</v>
      </c>
      <c r="B2298" s="17" t="str">
        <f>VLOOKUP(A2298,'Planning Periods'!$E$2:$N$540,10,FALSE)</f>
        <v>01/31/2023 - 01/31/2031</v>
      </c>
      <c r="C2298" s="92">
        <v>2016</v>
      </c>
      <c r="D2298" s="92" t="str">
        <f t="shared" si="33"/>
        <v>Walnut Creek 2016</v>
      </c>
      <c r="E2298" s="92">
        <v>604</v>
      </c>
      <c r="F2298" s="366">
        <v>42</v>
      </c>
      <c r="G2298" s="92">
        <v>42</v>
      </c>
      <c r="H2298" s="92">
        <v>0</v>
      </c>
      <c r="I2298" s="91"/>
      <c r="J2298" s="92">
        <v>355</v>
      </c>
      <c r="K2298" s="366">
        <v>16</v>
      </c>
      <c r="L2298" s="92">
        <v>16</v>
      </c>
      <c r="M2298" s="92">
        <v>0</v>
      </c>
      <c r="N2298" s="91"/>
      <c r="O2298" s="92">
        <v>381</v>
      </c>
      <c r="P2298" s="92">
        <v>12</v>
      </c>
      <c r="Q2298" s="91"/>
      <c r="R2298" s="92">
        <v>895</v>
      </c>
      <c r="S2298" s="92">
        <v>392</v>
      </c>
      <c r="T2298" s="91">
        <v>0</v>
      </c>
      <c r="U2298" s="92">
        <v>2235</v>
      </c>
      <c r="V2298" s="92">
        <v>462</v>
      </c>
    </row>
    <row r="2299" spans="1:22">
      <c r="A2299" s="93" t="s">
        <v>902</v>
      </c>
      <c r="B2299" s="17" t="str">
        <f>VLOOKUP(A2299,'Planning Periods'!$E$2:$N$540,10,FALSE)</f>
        <v>01/31/2023 - 01/31/2031</v>
      </c>
      <c r="C2299" s="92">
        <v>2017</v>
      </c>
      <c r="D2299" s="92" t="str">
        <f t="shared" si="33"/>
        <v>Walnut Creek 2017</v>
      </c>
      <c r="E2299" s="92">
        <v>604</v>
      </c>
      <c r="F2299" s="366">
        <v>0</v>
      </c>
      <c r="G2299" s="92">
        <v>0</v>
      </c>
      <c r="H2299" s="92">
        <v>0</v>
      </c>
      <c r="I2299" s="91"/>
      <c r="J2299" s="92">
        <v>355</v>
      </c>
      <c r="K2299" s="366">
        <v>0</v>
      </c>
      <c r="L2299" s="92">
        <v>0</v>
      </c>
      <c r="M2299" s="92">
        <v>0</v>
      </c>
      <c r="N2299" s="91"/>
      <c r="O2299" s="92">
        <v>381</v>
      </c>
      <c r="P2299" s="92">
        <v>6</v>
      </c>
      <c r="Q2299" s="91"/>
      <c r="R2299" s="92">
        <v>895</v>
      </c>
      <c r="S2299" s="92">
        <v>119</v>
      </c>
      <c r="T2299" s="91">
        <v>0</v>
      </c>
      <c r="U2299" s="92">
        <v>2235</v>
      </c>
      <c r="V2299" s="92">
        <v>125</v>
      </c>
    </row>
    <row r="2300" spans="1:22">
      <c r="A2300" s="93" t="s">
        <v>894</v>
      </c>
      <c r="B2300" s="17" t="str">
        <f>VLOOKUP(A2300,'Planning Periods'!$E$2:$N$540,10,FALSE)</f>
        <v>12/31/2015 - 12/31/2023</v>
      </c>
      <c r="C2300" s="92">
        <v>2013</v>
      </c>
      <c r="D2300" s="92" t="str">
        <f t="shared" ref="D2300:D2370" si="34">CONCATENATE(A2300," ",C2300)</f>
        <v>Wasco 2013</v>
      </c>
      <c r="E2300" s="92" t="s">
        <v>1308</v>
      </c>
      <c r="F2300" s="366" t="s">
        <v>1308</v>
      </c>
      <c r="G2300" s="92" t="s">
        <v>1308</v>
      </c>
      <c r="H2300" s="92" t="s">
        <v>1308</v>
      </c>
      <c r="I2300" s="91"/>
      <c r="J2300" s="92" t="s">
        <v>1308</v>
      </c>
      <c r="K2300" s="366" t="s">
        <v>1308</v>
      </c>
      <c r="L2300" s="92" t="s">
        <v>1308</v>
      </c>
      <c r="M2300" s="92" t="s">
        <v>1308</v>
      </c>
      <c r="N2300" s="91"/>
      <c r="O2300" s="92" t="s">
        <v>1308</v>
      </c>
      <c r="P2300" s="92" t="s">
        <v>1308</v>
      </c>
      <c r="Q2300" s="91"/>
      <c r="R2300" s="92" t="s">
        <v>1308</v>
      </c>
      <c r="S2300" s="92" t="s">
        <v>1308</v>
      </c>
      <c r="T2300" s="91" t="s">
        <v>1308</v>
      </c>
      <c r="U2300" s="92" t="s">
        <v>1308</v>
      </c>
      <c r="V2300" s="92" t="s">
        <v>1308</v>
      </c>
    </row>
    <row r="2301" spans="1:22">
      <c r="A2301" s="93" t="s">
        <v>894</v>
      </c>
      <c r="B2301" s="17" t="str">
        <f>VLOOKUP(A2301,'Planning Periods'!$E$2:$N$540,10,FALSE)</f>
        <v>12/31/2015 - 12/31/2023</v>
      </c>
      <c r="C2301" s="92">
        <v>2014</v>
      </c>
      <c r="D2301" s="92" t="str">
        <f t="shared" si="34"/>
        <v>Wasco 2014</v>
      </c>
      <c r="E2301" s="92" t="s">
        <v>1308</v>
      </c>
      <c r="F2301" s="366" t="s">
        <v>1308</v>
      </c>
      <c r="G2301" s="92" t="s">
        <v>1308</v>
      </c>
      <c r="H2301" s="92" t="s">
        <v>1308</v>
      </c>
      <c r="I2301" s="91"/>
      <c r="J2301" s="92" t="s">
        <v>1308</v>
      </c>
      <c r="K2301" s="366" t="s">
        <v>1308</v>
      </c>
      <c r="L2301" s="92" t="s">
        <v>1308</v>
      </c>
      <c r="M2301" s="92" t="s">
        <v>1308</v>
      </c>
      <c r="N2301" s="91"/>
      <c r="O2301" s="92" t="s">
        <v>1308</v>
      </c>
      <c r="P2301" s="92" t="s">
        <v>1308</v>
      </c>
      <c r="Q2301" s="91"/>
      <c r="R2301" s="92" t="s">
        <v>1308</v>
      </c>
      <c r="S2301" s="92" t="s">
        <v>1308</v>
      </c>
      <c r="T2301" s="91" t="s">
        <v>1308</v>
      </c>
      <c r="U2301" s="92" t="s">
        <v>1308</v>
      </c>
      <c r="V2301" s="92" t="s">
        <v>1308</v>
      </c>
    </row>
    <row r="2302" spans="1:22">
      <c r="A2302" s="93" t="s">
        <v>894</v>
      </c>
      <c r="B2302" s="17" t="str">
        <f>VLOOKUP(A2302,'Planning Periods'!$E$2:$N$540,10,FALSE)</f>
        <v>12/31/2015 - 12/31/2023</v>
      </c>
      <c r="C2302" s="92">
        <v>2015</v>
      </c>
      <c r="D2302" s="92" t="str">
        <f t="shared" si="34"/>
        <v>Wasco 2015</v>
      </c>
      <c r="E2302" s="92">
        <v>350</v>
      </c>
      <c r="F2302" s="366">
        <v>0</v>
      </c>
      <c r="G2302" s="92">
        <v>0</v>
      </c>
      <c r="H2302" s="92">
        <v>0</v>
      </c>
      <c r="I2302" s="91"/>
      <c r="J2302" s="92">
        <v>275</v>
      </c>
      <c r="K2302" s="366">
        <v>8</v>
      </c>
      <c r="L2302" s="92">
        <v>0</v>
      </c>
      <c r="M2302" s="92">
        <v>8</v>
      </c>
      <c r="N2302" s="91"/>
      <c r="O2302" s="92">
        <v>280</v>
      </c>
      <c r="P2302" s="92">
        <v>0</v>
      </c>
      <c r="Q2302" s="91"/>
      <c r="R2302" s="92">
        <v>521</v>
      </c>
      <c r="S2302" s="92">
        <v>37</v>
      </c>
      <c r="T2302" s="91">
        <v>8</v>
      </c>
      <c r="U2302" s="92">
        <v>1426</v>
      </c>
      <c r="V2302" s="92">
        <v>45</v>
      </c>
    </row>
    <row r="2303" spans="1:22">
      <c r="A2303" s="93" t="s">
        <v>894</v>
      </c>
      <c r="B2303" s="17" t="str">
        <f>VLOOKUP(A2303,'Planning Periods'!$E$2:$N$540,10,FALSE)</f>
        <v>12/31/2015 - 12/31/2023</v>
      </c>
      <c r="C2303" s="92">
        <v>2016</v>
      </c>
      <c r="D2303" s="92" t="str">
        <f t="shared" si="34"/>
        <v>Wasco 2016</v>
      </c>
      <c r="E2303" s="92">
        <v>350</v>
      </c>
      <c r="F2303" s="366">
        <v>0</v>
      </c>
      <c r="G2303" s="92">
        <v>0</v>
      </c>
      <c r="H2303" s="92">
        <v>0</v>
      </c>
      <c r="I2303" s="91"/>
      <c r="J2303" s="92">
        <v>275</v>
      </c>
      <c r="K2303" s="366">
        <v>16</v>
      </c>
      <c r="L2303" s="92">
        <v>0</v>
      </c>
      <c r="M2303" s="92">
        <v>16</v>
      </c>
      <c r="N2303" s="91"/>
      <c r="O2303" s="92">
        <v>280</v>
      </c>
      <c r="P2303" s="92">
        <v>3</v>
      </c>
      <c r="Q2303" s="91"/>
      <c r="R2303" s="92">
        <v>521</v>
      </c>
      <c r="S2303" s="92">
        <v>85</v>
      </c>
      <c r="T2303" s="91">
        <v>16</v>
      </c>
      <c r="U2303" s="92">
        <v>1426</v>
      </c>
      <c r="V2303" s="92">
        <v>104</v>
      </c>
    </row>
    <row r="2304" spans="1:22">
      <c r="A2304" s="93" t="s">
        <v>894</v>
      </c>
      <c r="B2304" s="17" t="str">
        <f>VLOOKUP(A2304,'Planning Periods'!$E$2:$N$540,10,FALSE)</f>
        <v>12/31/2015 - 12/31/2023</v>
      </c>
      <c r="C2304" s="92">
        <v>2017</v>
      </c>
      <c r="D2304" s="92" t="str">
        <f t="shared" si="34"/>
        <v>Wasco 2017</v>
      </c>
      <c r="E2304" s="92">
        <v>350</v>
      </c>
      <c r="F2304" s="366">
        <v>0</v>
      </c>
      <c r="G2304" s="92">
        <v>0</v>
      </c>
      <c r="H2304" s="92">
        <v>0</v>
      </c>
      <c r="I2304" s="91"/>
      <c r="J2304" s="92">
        <v>275</v>
      </c>
      <c r="K2304" s="366">
        <v>37</v>
      </c>
      <c r="L2304" s="92">
        <v>0</v>
      </c>
      <c r="M2304" s="92">
        <v>37</v>
      </c>
      <c r="N2304" s="91"/>
      <c r="O2304" s="92">
        <v>280</v>
      </c>
      <c r="P2304" s="92">
        <v>1</v>
      </c>
      <c r="Q2304" s="91"/>
      <c r="R2304" s="92">
        <v>521</v>
      </c>
      <c r="S2304" s="92">
        <v>82</v>
      </c>
      <c r="T2304" s="91">
        <v>37</v>
      </c>
      <c r="U2304" s="92">
        <v>1426</v>
      </c>
      <c r="V2304" s="92">
        <v>120</v>
      </c>
    </row>
    <row r="2305" spans="1:22">
      <c r="A2305" t="s">
        <v>889</v>
      </c>
      <c r="B2305" s="17" t="str">
        <f>VLOOKUP(A2305,'Planning Periods'!$E$2:$N$540,10,FALSE)</f>
        <v>12/31/2015 - 12/31/2023</v>
      </c>
      <c r="C2305" s="92">
        <v>2014</v>
      </c>
      <c r="D2305" s="92" t="str">
        <f t="shared" si="34"/>
        <v>Waterford 2014</v>
      </c>
      <c r="E2305" s="366" t="s">
        <v>1308</v>
      </c>
      <c r="F2305" s="366" t="s">
        <v>1308</v>
      </c>
      <c r="G2305" s="366" t="s">
        <v>1308</v>
      </c>
      <c r="H2305" s="366" t="s">
        <v>1308</v>
      </c>
      <c r="I2305" s="366">
        <v>0</v>
      </c>
      <c r="J2305" s="366" t="s">
        <v>1308</v>
      </c>
      <c r="K2305" s="366" t="s">
        <v>1308</v>
      </c>
      <c r="L2305" s="366" t="s">
        <v>1308</v>
      </c>
      <c r="M2305" s="366" t="s">
        <v>1308</v>
      </c>
      <c r="N2305" s="366">
        <v>0</v>
      </c>
      <c r="O2305" s="366" t="s">
        <v>1308</v>
      </c>
      <c r="P2305" s="366" t="s">
        <v>1308</v>
      </c>
      <c r="Q2305" s="366"/>
      <c r="R2305" s="366" t="s">
        <v>1308</v>
      </c>
      <c r="S2305" s="366" t="s">
        <v>1308</v>
      </c>
      <c r="T2305" s="366" t="s">
        <v>1308</v>
      </c>
      <c r="U2305" s="366" t="s">
        <v>1308</v>
      </c>
      <c r="V2305" s="366" t="s">
        <v>1308</v>
      </c>
    </row>
    <row r="2306" spans="1:22">
      <c r="A2306" t="s">
        <v>889</v>
      </c>
      <c r="B2306" s="17" t="str">
        <f>VLOOKUP(A2306,'Planning Periods'!$E$2:$N$540,10,FALSE)</f>
        <v>12/31/2015 - 12/31/2023</v>
      </c>
      <c r="C2306" s="92">
        <v>2015</v>
      </c>
      <c r="D2306" s="92" t="str">
        <f t="shared" si="34"/>
        <v>Waterford 2015</v>
      </c>
      <c r="E2306" t="s">
        <v>1308</v>
      </c>
      <c r="F2306" t="s">
        <v>1308</v>
      </c>
      <c r="G2306" t="s">
        <v>1308</v>
      </c>
      <c r="H2306" t="s">
        <v>1308</v>
      </c>
      <c r="J2306" t="s">
        <v>1308</v>
      </c>
      <c r="K2306" t="s">
        <v>1308</v>
      </c>
      <c r="L2306" t="s">
        <v>1308</v>
      </c>
      <c r="M2306" t="s">
        <v>1308</v>
      </c>
      <c r="O2306" t="s">
        <v>1308</v>
      </c>
      <c r="P2306" t="s">
        <v>1308</v>
      </c>
      <c r="R2306" t="s">
        <v>1308</v>
      </c>
      <c r="S2306" t="s">
        <v>1308</v>
      </c>
      <c r="T2306" t="s">
        <v>1308</v>
      </c>
      <c r="U2306" t="s">
        <v>1308</v>
      </c>
      <c r="V2306" t="s">
        <v>1308</v>
      </c>
    </row>
    <row r="2307" spans="1:22">
      <c r="A2307" t="s">
        <v>889</v>
      </c>
      <c r="B2307" s="17" t="str">
        <f>VLOOKUP(A2307,'Planning Periods'!$E$2:$N$540,10,FALSE)</f>
        <v>12/31/2015 - 12/31/2023</v>
      </c>
      <c r="C2307" s="92">
        <v>2016</v>
      </c>
      <c r="D2307" s="92" t="str">
        <f t="shared" si="34"/>
        <v>Waterford 2016</v>
      </c>
      <c r="E2307" t="s">
        <v>1308</v>
      </c>
      <c r="F2307" t="s">
        <v>1308</v>
      </c>
      <c r="G2307" t="s">
        <v>1308</v>
      </c>
      <c r="H2307" t="s">
        <v>1308</v>
      </c>
      <c r="J2307" t="s">
        <v>1308</v>
      </c>
      <c r="K2307" t="s">
        <v>1308</v>
      </c>
      <c r="L2307" t="s">
        <v>1308</v>
      </c>
      <c r="M2307" t="s">
        <v>1308</v>
      </c>
      <c r="O2307" t="s">
        <v>1308</v>
      </c>
      <c r="P2307" t="s">
        <v>1308</v>
      </c>
      <c r="R2307" t="s">
        <v>1308</v>
      </c>
      <c r="S2307" t="s">
        <v>1308</v>
      </c>
      <c r="T2307" t="s">
        <v>1308</v>
      </c>
      <c r="U2307" t="s">
        <v>1308</v>
      </c>
      <c r="V2307" t="s">
        <v>1308</v>
      </c>
    </row>
    <row r="2308" spans="1:22">
      <c r="A2308" t="s">
        <v>889</v>
      </c>
      <c r="B2308" s="17" t="str">
        <f>VLOOKUP(A2308,'Planning Periods'!$E$2:$N$540,10,FALSE)</f>
        <v>12/31/2015 - 12/31/2023</v>
      </c>
      <c r="C2308" s="92">
        <v>2017</v>
      </c>
      <c r="D2308" s="92" t="str">
        <f t="shared" si="34"/>
        <v>Waterford 2017</v>
      </c>
      <c r="E2308" t="s">
        <v>1308</v>
      </c>
      <c r="F2308" t="s">
        <v>1308</v>
      </c>
      <c r="G2308" t="s">
        <v>1308</v>
      </c>
      <c r="H2308" t="s">
        <v>1308</v>
      </c>
      <c r="J2308" t="s">
        <v>1308</v>
      </c>
      <c r="K2308" t="s">
        <v>1308</v>
      </c>
      <c r="L2308" t="s">
        <v>1308</v>
      </c>
      <c r="M2308" t="s">
        <v>1308</v>
      </c>
      <c r="O2308" t="s">
        <v>1308</v>
      </c>
      <c r="P2308" t="s">
        <v>1308</v>
      </c>
      <c r="R2308" t="s">
        <v>1308</v>
      </c>
      <c r="S2308" t="s">
        <v>1308</v>
      </c>
      <c r="T2308" t="s">
        <v>1308</v>
      </c>
      <c r="U2308" t="s">
        <v>1308</v>
      </c>
      <c r="V2308" t="s">
        <v>1308</v>
      </c>
    </row>
    <row r="2309" spans="1:22">
      <c r="A2309" s="93" t="s">
        <v>890</v>
      </c>
      <c r="B2309" s="17" t="str">
        <f>VLOOKUP(A2309,'Planning Periods'!$E$2:$N$540,10,FALSE)</f>
        <v>12/31/2015 - 12/31/2023</v>
      </c>
      <c r="C2309" s="92">
        <v>2014</v>
      </c>
      <c r="D2309" s="92" t="str">
        <f t="shared" si="34"/>
        <v>Watsonville 2014</v>
      </c>
      <c r="E2309" t="s">
        <v>1308</v>
      </c>
      <c r="F2309" t="s">
        <v>1308</v>
      </c>
      <c r="G2309" t="s">
        <v>1308</v>
      </c>
      <c r="H2309" t="s">
        <v>1308</v>
      </c>
      <c r="J2309" t="s">
        <v>1308</v>
      </c>
      <c r="K2309" t="s">
        <v>1308</v>
      </c>
      <c r="L2309" t="s">
        <v>1308</v>
      </c>
      <c r="M2309" t="s">
        <v>1308</v>
      </c>
      <c r="O2309" t="s">
        <v>1308</v>
      </c>
      <c r="P2309" t="s">
        <v>1308</v>
      </c>
      <c r="R2309" t="s">
        <v>1308</v>
      </c>
      <c r="S2309" t="s">
        <v>1308</v>
      </c>
      <c r="T2309" t="s">
        <v>1308</v>
      </c>
      <c r="U2309" t="s">
        <v>1308</v>
      </c>
      <c r="V2309" t="s">
        <v>1308</v>
      </c>
    </row>
    <row r="2310" spans="1:22">
      <c r="A2310" s="93" t="s">
        <v>890</v>
      </c>
      <c r="B2310" s="17" t="str">
        <f>VLOOKUP(A2310,'Planning Periods'!$E$2:$N$540,10,FALSE)</f>
        <v>12/31/2015 - 12/31/2023</v>
      </c>
      <c r="C2310" s="92">
        <v>2015</v>
      </c>
      <c r="D2310" s="92" t="str">
        <f t="shared" si="34"/>
        <v>Watsonville 2015</v>
      </c>
      <c r="E2310" t="s">
        <v>1308</v>
      </c>
      <c r="F2310" t="s">
        <v>1308</v>
      </c>
      <c r="G2310" t="s">
        <v>1308</v>
      </c>
      <c r="H2310" t="s">
        <v>1308</v>
      </c>
      <c r="J2310" t="s">
        <v>1308</v>
      </c>
      <c r="K2310" t="s">
        <v>1308</v>
      </c>
      <c r="L2310" t="s">
        <v>1308</v>
      </c>
      <c r="M2310" t="s">
        <v>1308</v>
      </c>
      <c r="O2310" t="s">
        <v>1308</v>
      </c>
      <c r="P2310" t="s">
        <v>1308</v>
      </c>
      <c r="R2310" t="s">
        <v>1308</v>
      </c>
      <c r="S2310" t="s">
        <v>1308</v>
      </c>
      <c r="T2310" t="s">
        <v>1308</v>
      </c>
      <c r="U2310" t="s">
        <v>1308</v>
      </c>
      <c r="V2310" t="s">
        <v>1308</v>
      </c>
    </row>
    <row r="2311" spans="1:22">
      <c r="A2311" s="93" t="s">
        <v>890</v>
      </c>
      <c r="B2311" s="17" t="str">
        <f>VLOOKUP(A2311,'Planning Periods'!$E$2:$N$540,10,FALSE)</f>
        <v>12/31/2015 - 12/31/2023</v>
      </c>
      <c r="C2311" s="92">
        <v>2016</v>
      </c>
      <c r="D2311" s="92" t="str">
        <f t="shared" si="34"/>
        <v>Watsonville 2016</v>
      </c>
      <c r="E2311" s="92">
        <v>169</v>
      </c>
      <c r="F2311" s="366">
        <v>20</v>
      </c>
      <c r="G2311" s="92">
        <v>20</v>
      </c>
      <c r="H2311" s="92">
        <v>0</v>
      </c>
      <c r="I2311" s="91"/>
      <c r="J2311" s="92">
        <v>110</v>
      </c>
      <c r="K2311" s="366">
        <v>2</v>
      </c>
      <c r="L2311" s="92">
        <v>2</v>
      </c>
      <c r="M2311" s="92">
        <v>0</v>
      </c>
      <c r="N2311" s="91"/>
      <c r="O2311" s="92">
        <v>128</v>
      </c>
      <c r="P2311" s="92">
        <v>4</v>
      </c>
      <c r="Q2311" s="91"/>
      <c r="R2311" s="92">
        <v>293</v>
      </c>
      <c r="S2311" s="92">
        <v>27</v>
      </c>
      <c r="T2311" s="91">
        <v>0</v>
      </c>
      <c r="U2311" s="92">
        <v>700</v>
      </c>
      <c r="V2311" s="92">
        <v>53</v>
      </c>
    </row>
    <row r="2312" spans="1:22">
      <c r="A2312" s="93" t="s">
        <v>890</v>
      </c>
      <c r="B2312" s="17" t="str">
        <f>VLOOKUP(A2312,'Planning Periods'!$E$2:$N$540,10,FALSE)</f>
        <v>12/31/2015 - 12/31/2023</v>
      </c>
      <c r="C2312" s="92">
        <v>2017</v>
      </c>
      <c r="D2312" s="92" t="str">
        <f t="shared" si="34"/>
        <v>Watsonville 2017</v>
      </c>
      <c r="E2312" s="92">
        <v>169</v>
      </c>
      <c r="F2312" s="366">
        <v>1</v>
      </c>
      <c r="G2312" s="92">
        <v>1</v>
      </c>
      <c r="H2312" s="92">
        <v>0</v>
      </c>
      <c r="I2312" s="91"/>
      <c r="J2312" s="92">
        <v>110</v>
      </c>
      <c r="K2312" s="366">
        <v>3</v>
      </c>
      <c r="L2312" s="92">
        <v>3</v>
      </c>
      <c r="M2312" s="92">
        <v>0</v>
      </c>
      <c r="N2312" s="91"/>
      <c r="O2312" s="92">
        <v>128</v>
      </c>
      <c r="P2312" s="92">
        <v>7</v>
      </c>
      <c r="Q2312" s="91"/>
      <c r="R2312" s="92">
        <v>293</v>
      </c>
      <c r="S2312" s="92">
        <v>103</v>
      </c>
      <c r="T2312" s="91">
        <v>0</v>
      </c>
      <c r="U2312" s="92">
        <v>700</v>
      </c>
      <c r="V2312" s="92">
        <v>114</v>
      </c>
    </row>
    <row r="2313" spans="1:22">
      <c r="A2313" t="s">
        <v>1273</v>
      </c>
      <c r="B2313" s="17" t="str">
        <f>VLOOKUP(A2313,'Planning Periods'!$E$2:$N$540,10,FALSE)</f>
        <v>02/15/2023 - 02/15/2031</v>
      </c>
      <c r="C2313" s="92">
        <v>2014</v>
      </c>
      <c r="D2313" s="92" t="str">
        <f t="shared" si="34"/>
        <v>Weed 2014</v>
      </c>
      <c r="E2313" s="366" t="s">
        <v>1308</v>
      </c>
      <c r="F2313" s="366" t="s">
        <v>1308</v>
      </c>
      <c r="G2313" s="366" t="s">
        <v>1308</v>
      </c>
      <c r="H2313" s="366" t="s">
        <v>1308</v>
      </c>
      <c r="I2313" s="366">
        <v>0</v>
      </c>
      <c r="J2313" s="366" t="s">
        <v>1308</v>
      </c>
      <c r="K2313" s="366" t="s">
        <v>1308</v>
      </c>
      <c r="L2313" s="366" t="s">
        <v>1308</v>
      </c>
      <c r="M2313" s="366" t="s">
        <v>1308</v>
      </c>
      <c r="N2313" s="366">
        <v>0</v>
      </c>
      <c r="O2313" s="366" t="s">
        <v>1308</v>
      </c>
      <c r="P2313" s="366" t="s">
        <v>1308</v>
      </c>
      <c r="Q2313" s="366"/>
      <c r="R2313" s="366" t="s">
        <v>1308</v>
      </c>
      <c r="S2313" s="366" t="s">
        <v>1308</v>
      </c>
      <c r="T2313" s="366" t="s">
        <v>1308</v>
      </c>
      <c r="U2313" s="366" t="s">
        <v>1308</v>
      </c>
      <c r="V2313" s="366" t="s">
        <v>1308</v>
      </c>
    </row>
    <row r="2314" spans="1:22">
      <c r="A2314" t="s">
        <v>1273</v>
      </c>
      <c r="B2314" s="17" t="str">
        <f>VLOOKUP(A2314,'Planning Periods'!$E$2:$N$540,10,FALSE)</f>
        <v>02/15/2023 - 02/15/2031</v>
      </c>
      <c r="C2314" s="92">
        <v>2015</v>
      </c>
      <c r="D2314" s="92" t="str">
        <f t="shared" si="34"/>
        <v>Weed 2015</v>
      </c>
      <c r="E2314" t="s">
        <v>1308</v>
      </c>
      <c r="F2314" t="s">
        <v>1308</v>
      </c>
      <c r="G2314" t="s">
        <v>1308</v>
      </c>
      <c r="H2314" t="s">
        <v>1308</v>
      </c>
      <c r="J2314" t="s">
        <v>1308</v>
      </c>
      <c r="K2314" t="s">
        <v>1308</v>
      </c>
      <c r="L2314" t="s">
        <v>1308</v>
      </c>
      <c r="M2314" t="s">
        <v>1308</v>
      </c>
      <c r="O2314" t="s">
        <v>1308</v>
      </c>
      <c r="P2314" t="s">
        <v>1308</v>
      </c>
      <c r="R2314" t="s">
        <v>1308</v>
      </c>
      <c r="S2314" t="s">
        <v>1308</v>
      </c>
      <c r="T2314" t="s">
        <v>1308</v>
      </c>
      <c r="U2314" t="s">
        <v>1308</v>
      </c>
      <c r="V2314" t="s">
        <v>1308</v>
      </c>
    </row>
    <row r="2315" spans="1:22">
      <c r="A2315" t="s">
        <v>1273</v>
      </c>
      <c r="B2315" s="17" t="str">
        <f>VLOOKUP(A2315,'Planning Periods'!$E$2:$N$540,10,FALSE)</f>
        <v>02/15/2023 - 02/15/2031</v>
      </c>
      <c r="C2315" s="92">
        <v>2016</v>
      </c>
      <c r="D2315" s="92" t="str">
        <f t="shared" si="34"/>
        <v>Weed 2016</v>
      </c>
      <c r="E2315" t="s">
        <v>1308</v>
      </c>
      <c r="F2315" t="s">
        <v>1308</v>
      </c>
      <c r="G2315" t="s">
        <v>1308</v>
      </c>
      <c r="H2315" t="s">
        <v>1308</v>
      </c>
      <c r="J2315" t="s">
        <v>1308</v>
      </c>
      <c r="K2315" t="s">
        <v>1308</v>
      </c>
      <c r="L2315" t="s">
        <v>1308</v>
      </c>
      <c r="M2315" t="s">
        <v>1308</v>
      </c>
      <c r="O2315" t="s">
        <v>1308</v>
      </c>
      <c r="P2315" t="s">
        <v>1308</v>
      </c>
      <c r="R2315" t="s">
        <v>1308</v>
      </c>
      <c r="S2315" t="s">
        <v>1308</v>
      </c>
      <c r="T2315" t="s">
        <v>1308</v>
      </c>
      <c r="U2315" t="s">
        <v>1308</v>
      </c>
      <c r="V2315" t="s">
        <v>1308</v>
      </c>
    </row>
    <row r="2316" spans="1:22">
      <c r="A2316" t="s">
        <v>1273</v>
      </c>
      <c r="B2316" s="17" t="str">
        <f>VLOOKUP(A2316,'Planning Periods'!$E$2:$N$540,10,FALSE)</f>
        <v>02/15/2023 - 02/15/2031</v>
      </c>
      <c r="C2316" s="92">
        <v>2017</v>
      </c>
      <c r="D2316" s="92" t="str">
        <f t="shared" si="34"/>
        <v>Weed 2017</v>
      </c>
      <c r="E2316" t="s">
        <v>1308</v>
      </c>
      <c r="F2316" t="s">
        <v>1308</v>
      </c>
      <c r="G2316" t="s">
        <v>1308</v>
      </c>
      <c r="H2316" t="s">
        <v>1308</v>
      </c>
      <c r="J2316" t="s">
        <v>1308</v>
      </c>
      <c r="K2316" t="s">
        <v>1308</v>
      </c>
      <c r="L2316" t="s">
        <v>1308</v>
      </c>
      <c r="M2316" t="s">
        <v>1308</v>
      </c>
      <c r="O2316" t="s">
        <v>1308</v>
      </c>
      <c r="P2316" t="s">
        <v>1308</v>
      </c>
      <c r="R2316" t="s">
        <v>1308</v>
      </c>
      <c r="S2316" t="s">
        <v>1308</v>
      </c>
      <c r="T2316" t="s">
        <v>1308</v>
      </c>
      <c r="U2316" t="s">
        <v>1308</v>
      </c>
      <c r="V2316" t="s">
        <v>1308</v>
      </c>
    </row>
    <row r="2317" spans="1:22">
      <c r="A2317" s="93" t="s">
        <v>892</v>
      </c>
      <c r="B2317" s="17"/>
      <c r="C2317" s="92">
        <v>2013</v>
      </c>
      <c r="D2317" s="92" t="str">
        <f t="shared" si="34"/>
        <v>West Covina 2013</v>
      </c>
      <c r="E2317">
        <v>217</v>
      </c>
      <c r="F2317">
        <v>0</v>
      </c>
      <c r="G2317">
        <v>0</v>
      </c>
      <c r="H2317">
        <v>0</v>
      </c>
      <c r="J2317">
        <v>129</v>
      </c>
      <c r="K2317">
        <v>0</v>
      </c>
      <c r="L2317">
        <v>0</v>
      </c>
      <c r="M2317">
        <v>0</v>
      </c>
      <c r="O2317">
        <v>138</v>
      </c>
      <c r="P2317">
        <v>0</v>
      </c>
      <c r="R2317">
        <v>347</v>
      </c>
      <c r="S2317">
        <v>0</v>
      </c>
      <c r="T2317">
        <v>0</v>
      </c>
      <c r="U2317">
        <v>831</v>
      </c>
      <c r="V2317">
        <v>0</v>
      </c>
    </row>
    <row r="2318" spans="1:22">
      <c r="A2318" s="93" t="s">
        <v>892</v>
      </c>
      <c r="B2318" s="17" t="str">
        <f>VLOOKUP(A2318,'Planning Periods'!$E$2:$N$540,10,FALSE)</f>
        <v>10/15/2021 - 10/15/2029</v>
      </c>
      <c r="C2318" s="92">
        <v>2014</v>
      </c>
      <c r="D2318" s="92" t="str">
        <f t="shared" si="34"/>
        <v>West Covina 2014</v>
      </c>
      <c r="E2318" s="92">
        <v>217</v>
      </c>
      <c r="F2318" s="366">
        <v>0</v>
      </c>
      <c r="G2318" s="92">
        <v>0</v>
      </c>
      <c r="H2318" s="92">
        <v>0</v>
      </c>
      <c r="I2318" s="91"/>
      <c r="J2318" s="92">
        <v>129</v>
      </c>
      <c r="K2318" s="366">
        <v>0</v>
      </c>
      <c r="L2318" s="92">
        <v>0</v>
      </c>
      <c r="M2318" s="92">
        <v>0</v>
      </c>
      <c r="N2318" s="91"/>
      <c r="O2318" s="92">
        <v>138</v>
      </c>
      <c r="P2318" s="92">
        <v>0</v>
      </c>
      <c r="Q2318" s="91"/>
      <c r="R2318" s="92">
        <v>347</v>
      </c>
      <c r="S2318" s="92">
        <v>481</v>
      </c>
      <c r="T2318" s="91">
        <v>0</v>
      </c>
      <c r="U2318" s="92">
        <v>831</v>
      </c>
      <c r="V2318" s="92">
        <v>481</v>
      </c>
    </row>
    <row r="2319" spans="1:22">
      <c r="A2319" s="93" t="s">
        <v>892</v>
      </c>
      <c r="B2319" s="17" t="str">
        <f>VLOOKUP(A2319,'Planning Periods'!$E$2:$N$540,10,FALSE)</f>
        <v>10/15/2021 - 10/15/2029</v>
      </c>
      <c r="C2319" s="92">
        <v>2015</v>
      </c>
      <c r="D2319" s="92" t="str">
        <f t="shared" si="34"/>
        <v>West Covina 2015</v>
      </c>
      <c r="E2319" s="92">
        <v>217</v>
      </c>
      <c r="F2319" s="366">
        <v>0</v>
      </c>
      <c r="G2319" s="92">
        <v>0</v>
      </c>
      <c r="H2319" s="92">
        <v>0</v>
      </c>
      <c r="I2319" s="91"/>
      <c r="J2319" s="92">
        <v>129</v>
      </c>
      <c r="K2319" s="366">
        <v>0</v>
      </c>
      <c r="L2319" s="92">
        <v>0</v>
      </c>
      <c r="M2319" s="92">
        <v>0</v>
      </c>
      <c r="N2319" s="91"/>
      <c r="O2319" s="92">
        <v>138</v>
      </c>
      <c r="P2319" s="92">
        <v>0</v>
      </c>
      <c r="Q2319" s="91"/>
      <c r="R2319" s="92">
        <v>347</v>
      </c>
      <c r="S2319" s="92">
        <v>140</v>
      </c>
      <c r="T2319" s="91">
        <v>0</v>
      </c>
      <c r="U2319" s="92">
        <v>831</v>
      </c>
      <c r="V2319" s="92">
        <v>140</v>
      </c>
    </row>
    <row r="2320" spans="1:22">
      <c r="A2320" s="93" t="s">
        <v>892</v>
      </c>
      <c r="B2320" s="17" t="str">
        <f>VLOOKUP(A2320,'Planning Periods'!$E$2:$N$540,10,FALSE)</f>
        <v>10/15/2021 - 10/15/2029</v>
      </c>
      <c r="C2320" s="92">
        <v>2016</v>
      </c>
      <c r="D2320" s="92" t="str">
        <f t="shared" si="34"/>
        <v>West Covina 2016</v>
      </c>
      <c r="E2320" s="92">
        <v>217</v>
      </c>
      <c r="F2320" s="366">
        <v>0</v>
      </c>
      <c r="G2320" s="92">
        <v>0</v>
      </c>
      <c r="H2320" s="92">
        <v>0</v>
      </c>
      <c r="I2320" s="91"/>
      <c r="J2320" s="92">
        <v>129</v>
      </c>
      <c r="K2320" s="366">
        <v>0</v>
      </c>
      <c r="L2320" s="92">
        <v>0</v>
      </c>
      <c r="M2320" s="92">
        <v>0</v>
      </c>
      <c r="N2320" s="91"/>
      <c r="O2320" s="92">
        <v>138</v>
      </c>
      <c r="P2320" s="92">
        <v>0</v>
      </c>
      <c r="Q2320" s="91"/>
      <c r="R2320" s="92">
        <v>347</v>
      </c>
      <c r="S2320" s="92">
        <v>37</v>
      </c>
      <c r="T2320" s="91">
        <v>0</v>
      </c>
      <c r="U2320" s="92">
        <v>831</v>
      </c>
      <c r="V2320" s="92">
        <v>37</v>
      </c>
    </row>
    <row r="2321" spans="1:22">
      <c r="A2321" s="93" t="s">
        <v>892</v>
      </c>
      <c r="B2321" s="17" t="str">
        <f>VLOOKUP(A2321,'Planning Periods'!$E$2:$N$540,10,FALSE)</f>
        <v>10/15/2021 - 10/15/2029</v>
      </c>
      <c r="C2321" s="92">
        <v>2017</v>
      </c>
      <c r="D2321" s="92" t="str">
        <f t="shared" si="34"/>
        <v>West Covina 2017</v>
      </c>
      <c r="E2321" s="92">
        <v>217</v>
      </c>
      <c r="F2321" s="366">
        <v>0</v>
      </c>
      <c r="G2321" s="92">
        <v>0</v>
      </c>
      <c r="H2321" s="92">
        <v>0</v>
      </c>
      <c r="I2321" s="91"/>
      <c r="J2321" s="92">
        <v>129</v>
      </c>
      <c r="K2321" s="366">
        <v>0</v>
      </c>
      <c r="L2321" s="92">
        <v>0</v>
      </c>
      <c r="M2321" s="92">
        <v>0</v>
      </c>
      <c r="N2321" s="91"/>
      <c r="O2321" s="92">
        <v>138</v>
      </c>
      <c r="P2321" s="92">
        <v>0</v>
      </c>
      <c r="Q2321" s="91"/>
      <c r="R2321" s="92">
        <v>347</v>
      </c>
      <c r="S2321" s="92">
        <v>2</v>
      </c>
      <c r="T2321" s="91">
        <v>0</v>
      </c>
      <c r="U2321" s="92">
        <v>831</v>
      </c>
      <c r="V2321" s="92">
        <v>2</v>
      </c>
    </row>
    <row r="2322" spans="1:22">
      <c r="A2322" s="93" t="s">
        <v>904</v>
      </c>
      <c r="B2322" s="17"/>
      <c r="C2322" s="92">
        <v>2013</v>
      </c>
      <c r="D2322" s="92" t="str">
        <f t="shared" si="34"/>
        <v>West Hollywood 2013</v>
      </c>
      <c r="E2322" s="92" t="s">
        <v>1308</v>
      </c>
      <c r="F2322" s="366" t="s">
        <v>1308</v>
      </c>
      <c r="G2322" s="92" t="s">
        <v>1308</v>
      </c>
      <c r="H2322" s="92" t="s">
        <v>1308</v>
      </c>
      <c r="I2322" s="91"/>
      <c r="J2322" s="92" t="s">
        <v>1308</v>
      </c>
      <c r="K2322" s="366" t="s">
        <v>1308</v>
      </c>
      <c r="L2322" s="92" t="s">
        <v>1308</v>
      </c>
      <c r="M2322" s="92" t="s">
        <v>1308</v>
      </c>
      <c r="N2322" s="91"/>
      <c r="O2322" s="92" t="s">
        <v>1308</v>
      </c>
      <c r="P2322" s="92" t="s">
        <v>1308</v>
      </c>
      <c r="Q2322" s="91"/>
      <c r="R2322" s="92" t="s">
        <v>1308</v>
      </c>
      <c r="S2322" s="92" t="s">
        <v>1308</v>
      </c>
      <c r="T2322" s="91" t="s">
        <v>1308</v>
      </c>
      <c r="U2322" s="92" t="s">
        <v>1308</v>
      </c>
      <c r="V2322" s="92" t="s">
        <v>1308</v>
      </c>
    </row>
    <row r="2323" spans="1:22">
      <c r="A2323" s="93" t="s">
        <v>904</v>
      </c>
      <c r="B2323" s="17" t="str">
        <f>VLOOKUP(A2323,'Planning Periods'!$E$2:$N$540,10,FALSE)</f>
        <v>10/15/2021 - 10/15/2029</v>
      </c>
      <c r="C2323" s="92">
        <v>2014</v>
      </c>
      <c r="D2323" s="92" t="str">
        <f t="shared" si="34"/>
        <v>West Hollywood 2014</v>
      </c>
      <c r="E2323" s="92">
        <v>19</v>
      </c>
      <c r="F2323" s="366">
        <v>0</v>
      </c>
      <c r="G2323" s="92">
        <v>0</v>
      </c>
      <c r="H2323" s="92">
        <v>0</v>
      </c>
      <c r="I2323" s="91"/>
      <c r="J2323" s="92">
        <v>12</v>
      </c>
      <c r="K2323" s="366">
        <v>18</v>
      </c>
      <c r="L2323" s="92">
        <v>18</v>
      </c>
      <c r="M2323" s="92">
        <v>0</v>
      </c>
      <c r="N2323" s="91"/>
      <c r="O2323" s="92">
        <v>13</v>
      </c>
      <c r="P2323" s="92">
        <v>19</v>
      </c>
      <c r="Q2323" s="91"/>
      <c r="R2323" s="92">
        <v>33</v>
      </c>
      <c r="S2323" s="92">
        <v>233</v>
      </c>
      <c r="T2323" s="91">
        <v>0</v>
      </c>
      <c r="U2323" s="92">
        <v>77</v>
      </c>
      <c r="V2323" s="92">
        <v>270</v>
      </c>
    </row>
    <row r="2324" spans="1:22">
      <c r="A2324" s="93" t="s">
        <v>904</v>
      </c>
      <c r="B2324" s="17" t="str">
        <f>VLOOKUP(A2324,'Planning Periods'!$E$2:$N$540,10,FALSE)</f>
        <v>10/15/2021 - 10/15/2029</v>
      </c>
      <c r="C2324" s="92">
        <v>2015</v>
      </c>
      <c r="D2324" s="92" t="str">
        <f t="shared" si="34"/>
        <v>West Hollywood 2015</v>
      </c>
      <c r="E2324" s="92">
        <v>19</v>
      </c>
      <c r="F2324" s="366">
        <v>42</v>
      </c>
      <c r="G2324" s="92">
        <v>42</v>
      </c>
      <c r="H2324" s="92">
        <v>0</v>
      </c>
      <c r="I2324" s="91"/>
      <c r="J2324" s="92">
        <v>12</v>
      </c>
      <c r="K2324" s="366">
        <v>43</v>
      </c>
      <c r="L2324" s="92">
        <v>43</v>
      </c>
      <c r="M2324" s="92">
        <v>0</v>
      </c>
      <c r="N2324" s="91"/>
      <c r="O2324" s="92">
        <v>13</v>
      </c>
      <c r="P2324" s="92">
        <v>0</v>
      </c>
      <c r="Q2324" s="91"/>
      <c r="R2324" s="92">
        <v>33</v>
      </c>
      <c r="S2324" s="92">
        <v>390</v>
      </c>
      <c r="T2324" s="91">
        <v>0</v>
      </c>
      <c r="U2324" s="92">
        <v>77</v>
      </c>
      <c r="V2324" s="92">
        <v>475</v>
      </c>
    </row>
    <row r="2325" spans="1:22">
      <c r="A2325" s="93" t="s">
        <v>904</v>
      </c>
      <c r="B2325" s="17" t="str">
        <f>VLOOKUP(A2325,'Planning Periods'!$E$2:$N$540,10,FALSE)</f>
        <v>10/15/2021 - 10/15/2029</v>
      </c>
      <c r="C2325" s="92">
        <v>2016</v>
      </c>
      <c r="D2325" s="92" t="str">
        <f t="shared" si="34"/>
        <v>West Hollywood 2016</v>
      </c>
      <c r="E2325" s="92">
        <v>19</v>
      </c>
      <c r="F2325" s="366">
        <v>27</v>
      </c>
      <c r="G2325" s="92">
        <v>27</v>
      </c>
      <c r="H2325" s="92">
        <v>0</v>
      </c>
      <c r="I2325" s="91"/>
      <c r="J2325" s="92">
        <v>12</v>
      </c>
      <c r="K2325" s="366">
        <v>13</v>
      </c>
      <c r="L2325" s="92">
        <v>13</v>
      </c>
      <c r="M2325" s="92">
        <v>0</v>
      </c>
      <c r="N2325" s="91"/>
      <c r="O2325" s="92">
        <v>13</v>
      </c>
      <c r="P2325" s="92">
        <v>20</v>
      </c>
      <c r="Q2325" s="91"/>
      <c r="R2325" s="92">
        <v>33</v>
      </c>
      <c r="S2325" s="92">
        <v>589</v>
      </c>
      <c r="T2325" s="91">
        <v>0</v>
      </c>
      <c r="U2325" s="92">
        <v>77</v>
      </c>
      <c r="V2325" s="92">
        <v>649</v>
      </c>
    </row>
    <row r="2326" spans="1:22">
      <c r="A2326" s="93" t="s">
        <v>904</v>
      </c>
      <c r="B2326" s="17" t="str">
        <f>VLOOKUP(A2326,'Planning Periods'!$E$2:$N$540,10,FALSE)</f>
        <v>10/15/2021 - 10/15/2029</v>
      </c>
      <c r="C2326" s="92">
        <v>2017</v>
      </c>
      <c r="D2326" s="92" t="str">
        <f t="shared" si="34"/>
        <v>West Hollywood 2017</v>
      </c>
      <c r="E2326" s="92">
        <v>19</v>
      </c>
      <c r="F2326" s="366">
        <v>0</v>
      </c>
      <c r="G2326" s="92">
        <v>0</v>
      </c>
      <c r="H2326" s="92">
        <v>0</v>
      </c>
      <c r="I2326" s="91"/>
      <c r="J2326" s="92">
        <v>12</v>
      </c>
      <c r="K2326" s="366">
        <v>15</v>
      </c>
      <c r="L2326" s="92">
        <v>15</v>
      </c>
      <c r="M2326" s="92">
        <v>0</v>
      </c>
      <c r="N2326" s="91"/>
      <c r="O2326" s="92">
        <v>13</v>
      </c>
      <c r="P2326" s="92">
        <v>8</v>
      </c>
      <c r="Q2326" s="91"/>
      <c r="R2326" s="92">
        <v>33</v>
      </c>
      <c r="S2326" s="92">
        <v>161</v>
      </c>
      <c r="T2326" s="91">
        <v>0</v>
      </c>
      <c r="U2326" s="92">
        <v>77</v>
      </c>
      <c r="V2326" s="92">
        <v>184</v>
      </c>
    </row>
    <row r="2327" spans="1:22">
      <c r="A2327" s="93" t="s">
        <v>908</v>
      </c>
      <c r="B2327" s="17" t="str">
        <f>VLOOKUP(A2327,'Planning Periods'!$E$2:$N$540,10,FALSE)</f>
        <v>05/15/2021 - 05/15/2029</v>
      </c>
      <c r="C2327" s="92">
        <v>2013</v>
      </c>
      <c r="D2327" s="92" t="str">
        <f t="shared" si="34"/>
        <v>West Sacramento 2013</v>
      </c>
      <c r="E2327" s="92">
        <v>1316</v>
      </c>
      <c r="F2327" s="366">
        <v>69</v>
      </c>
      <c r="G2327" s="92">
        <v>69</v>
      </c>
      <c r="H2327" s="92">
        <v>0</v>
      </c>
      <c r="I2327" s="91"/>
      <c r="J2327" s="92">
        <v>923</v>
      </c>
      <c r="K2327" s="366">
        <v>0</v>
      </c>
      <c r="L2327" s="92">
        <v>0</v>
      </c>
      <c r="M2327" s="92">
        <v>0</v>
      </c>
      <c r="N2327" s="91"/>
      <c r="O2327" s="92">
        <v>1111</v>
      </c>
      <c r="P2327" s="92">
        <v>437</v>
      </c>
      <c r="Q2327" s="91"/>
      <c r="R2327" s="92">
        <v>2627</v>
      </c>
      <c r="S2327" s="92">
        <v>76</v>
      </c>
      <c r="T2327" s="91">
        <v>0</v>
      </c>
      <c r="U2327" s="92">
        <v>5977</v>
      </c>
      <c r="V2327" s="92">
        <v>582</v>
      </c>
    </row>
    <row r="2328" spans="1:22">
      <c r="A2328" s="93" t="s">
        <v>908</v>
      </c>
      <c r="B2328" s="17" t="str">
        <f>VLOOKUP(A2328,'Planning Periods'!$E$2:$N$540,10,FALSE)</f>
        <v>05/15/2021 - 05/15/2029</v>
      </c>
      <c r="C2328" s="92">
        <v>2014</v>
      </c>
      <c r="D2328" s="92" t="str">
        <f t="shared" si="34"/>
        <v>West Sacramento 2014</v>
      </c>
      <c r="E2328" s="92">
        <v>1316</v>
      </c>
      <c r="F2328" s="366">
        <v>0</v>
      </c>
      <c r="G2328" s="92">
        <v>0</v>
      </c>
      <c r="H2328" s="92">
        <v>0</v>
      </c>
      <c r="I2328" s="91"/>
      <c r="J2328" s="92">
        <v>923</v>
      </c>
      <c r="K2328" s="366">
        <v>0</v>
      </c>
      <c r="L2328" s="92">
        <v>0</v>
      </c>
      <c r="M2328" s="92">
        <v>0</v>
      </c>
      <c r="N2328" s="91"/>
      <c r="O2328" s="92">
        <v>1111</v>
      </c>
      <c r="P2328" s="92">
        <v>42</v>
      </c>
      <c r="Q2328" s="91"/>
      <c r="R2328" s="92">
        <v>2627</v>
      </c>
      <c r="S2328" s="92">
        <v>20</v>
      </c>
      <c r="T2328" s="91">
        <v>0</v>
      </c>
      <c r="U2328" s="92">
        <v>5977</v>
      </c>
      <c r="V2328" s="92">
        <v>62</v>
      </c>
    </row>
    <row r="2329" spans="1:22">
      <c r="A2329" s="93" t="s">
        <v>908</v>
      </c>
      <c r="B2329" s="17" t="str">
        <f>VLOOKUP(A2329,'Planning Periods'!$E$2:$N$540,10,FALSE)</f>
        <v>05/15/2021 - 05/15/2029</v>
      </c>
      <c r="C2329" s="92">
        <v>2015</v>
      </c>
      <c r="D2329" s="92" t="str">
        <f t="shared" si="34"/>
        <v>West Sacramento 2015</v>
      </c>
      <c r="E2329" s="92">
        <v>1316</v>
      </c>
      <c r="F2329" s="366">
        <v>58</v>
      </c>
      <c r="G2329" s="92">
        <v>58</v>
      </c>
      <c r="H2329" s="92">
        <v>0</v>
      </c>
      <c r="I2329" s="91"/>
      <c r="J2329" s="92">
        <v>923</v>
      </c>
      <c r="K2329" s="366">
        <v>18</v>
      </c>
      <c r="L2329" s="92">
        <v>18</v>
      </c>
      <c r="M2329" s="92">
        <v>0</v>
      </c>
      <c r="N2329" s="91"/>
      <c r="O2329" s="92">
        <v>1111</v>
      </c>
      <c r="P2329" s="92">
        <v>42</v>
      </c>
      <c r="Q2329" s="91"/>
      <c r="R2329" s="92">
        <v>2627</v>
      </c>
      <c r="S2329" s="92">
        <v>19</v>
      </c>
      <c r="T2329" s="91">
        <v>0</v>
      </c>
      <c r="U2329" s="92">
        <v>5977</v>
      </c>
      <c r="V2329" s="92">
        <v>137</v>
      </c>
    </row>
    <row r="2330" spans="1:22">
      <c r="A2330" s="93" t="s">
        <v>908</v>
      </c>
      <c r="B2330" s="17" t="str">
        <f>VLOOKUP(A2330,'Planning Periods'!$E$2:$N$540,10,FALSE)</f>
        <v>05/15/2021 - 05/15/2029</v>
      </c>
      <c r="C2330" s="92">
        <v>2016</v>
      </c>
      <c r="D2330" s="92" t="str">
        <f t="shared" si="34"/>
        <v>West Sacramento 2016</v>
      </c>
      <c r="E2330" s="92">
        <v>1316</v>
      </c>
      <c r="F2330" s="366">
        <v>0</v>
      </c>
      <c r="G2330" s="92">
        <v>0</v>
      </c>
      <c r="H2330" s="92">
        <v>0</v>
      </c>
      <c r="I2330" s="91"/>
      <c r="J2330" s="92">
        <v>923</v>
      </c>
      <c r="K2330" s="366">
        <v>0</v>
      </c>
      <c r="L2330" s="92">
        <v>0</v>
      </c>
      <c r="M2330" s="92">
        <v>0</v>
      </c>
      <c r="N2330" s="91"/>
      <c r="O2330" s="92">
        <v>1111</v>
      </c>
      <c r="P2330" s="92">
        <v>83</v>
      </c>
      <c r="Q2330" s="91"/>
      <c r="R2330" s="92">
        <v>2627</v>
      </c>
      <c r="S2330" s="92">
        <v>20</v>
      </c>
      <c r="T2330" s="91">
        <v>0</v>
      </c>
      <c r="U2330" s="92">
        <v>5977</v>
      </c>
      <c r="V2330" s="92">
        <v>103</v>
      </c>
    </row>
    <row r="2331" spans="1:22">
      <c r="A2331" s="93" t="s">
        <v>908</v>
      </c>
      <c r="B2331" s="17" t="str">
        <f>VLOOKUP(A2331,'Planning Periods'!$E$2:$N$540,10,FALSE)</f>
        <v>05/15/2021 - 05/15/2029</v>
      </c>
      <c r="C2331" s="92">
        <v>2017</v>
      </c>
      <c r="D2331" s="92" t="str">
        <f t="shared" si="34"/>
        <v>West Sacramento 2017</v>
      </c>
      <c r="E2331" s="92">
        <v>1316</v>
      </c>
      <c r="F2331" s="366">
        <v>0</v>
      </c>
      <c r="G2331" s="92">
        <v>0</v>
      </c>
      <c r="H2331" s="92">
        <v>0</v>
      </c>
      <c r="I2331" s="91"/>
      <c r="J2331" s="92">
        <v>923</v>
      </c>
      <c r="K2331" s="366">
        <v>0</v>
      </c>
      <c r="L2331" s="92">
        <v>0</v>
      </c>
      <c r="M2331" s="92">
        <v>0</v>
      </c>
      <c r="N2331" s="91"/>
      <c r="O2331" s="92">
        <v>1111</v>
      </c>
      <c r="P2331" s="92">
        <v>125</v>
      </c>
      <c r="Q2331" s="91"/>
      <c r="R2331" s="92">
        <v>2627</v>
      </c>
      <c r="S2331" s="92">
        <v>12</v>
      </c>
      <c r="T2331" s="91">
        <v>0</v>
      </c>
      <c r="U2331" s="92">
        <v>5977</v>
      </c>
      <c r="V2331" s="92">
        <v>137</v>
      </c>
    </row>
    <row r="2332" spans="1:22">
      <c r="A2332" s="93" t="s">
        <v>966</v>
      </c>
      <c r="B2332" s="17"/>
      <c r="C2332" s="92">
        <v>2013</v>
      </c>
      <c r="D2332" s="92" t="str">
        <f t="shared" si="34"/>
        <v>Westlake Village 2013</v>
      </c>
      <c r="E2332" s="92" t="s">
        <v>1308</v>
      </c>
      <c r="F2332" s="366" t="s">
        <v>1308</v>
      </c>
      <c r="G2332" s="92" t="s">
        <v>1308</v>
      </c>
      <c r="H2332" s="92" t="s">
        <v>1308</v>
      </c>
      <c r="I2332" s="91"/>
      <c r="J2332" s="92" t="s">
        <v>1308</v>
      </c>
      <c r="K2332" s="366" t="s">
        <v>1308</v>
      </c>
      <c r="L2332" s="92" t="s">
        <v>1308</v>
      </c>
      <c r="M2332" s="92" t="s">
        <v>1308</v>
      </c>
      <c r="N2332" s="91"/>
      <c r="O2332" s="92" t="s">
        <v>1308</v>
      </c>
      <c r="P2332" s="92" t="s">
        <v>1308</v>
      </c>
      <c r="Q2332" s="91"/>
      <c r="R2332" s="92" t="s">
        <v>1308</v>
      </c>
      <c r="S2332" s="92" t="s">
        <v>1308</v>
      </c>
      <c r="T2332" s="91" t="s">
        <v>1308</v>
      </c>
      <c r="U2332" s="92" t="s">
        <v>1308</v>
      </c>
      <c r="V2332" s="92" t="s">
        <v>1308</v>
      </c>
    </row>
    <row r="2333" spans="1:22">
      <c r="A2333" s="93" t="s">
        <v>966</v>
      </c>
      <c r="B2333" s="17" t="str">
        <f>VLOOKUP(A2333,'Planning Periods'!$E$2:$N$540,10,FALSE)</f>
        <v>10/15/2021 - 10/15/2029</v>
      </c>
      <c r="C2333" s="92">
        <v>2014</v>
      </c>
      <c r="D2333" s="92" t="str">
        <f t="shared" si="34"/>
        <v>Westlake Village 2014</v>
      </c>
      <c r="E2333" s="92" t="s">
        <v>1308</v>
      </c>
      <c r="F2333" s="366" t="s">
        <v>1308</v>
      </c>
      <c r="G2333" s="92" t="s">
        <v>1308</v>
      </c>
      <c r="H2333" s="92" t="s">
        <v>1308</v>
      </c>
      <c r="I2333" s="91"/>
      <c r="J2333" s="92" t="s">
        <v>1308</v>
      </c>
      <c r="K2333" s="366" t="s">
        <v>1308</v>
      </c>
      <c r="L2333" s="92" t="s">
        <v>1308</v>
      </c>
      <c r="M2333" s="92" t="s">
        <v>1308</v>
      </c>
      <c r="N2333" s="91"/>
      <c r="O2333" s="92" t="s">
        <v>1308</v>
      </c>
      <c r="P2333" s="92" t="s">
        <v>1308</v>
      </c>
      <c r="Q2333" s="91"/>
      <c r="R2333" s="92" t="s">
        <v>1308</v>
      </c>
      <c r="S2333" s="92" t="s">
        <v>1308</v>
      </c>
      <c r="T2333" s="91" t="s">
        <v>1308</v>
      </c>
      <c r="U2333" s="92" t="s">
        <v>1308</v>
      </c>
      <c r="V2333" s="92" t="s">
        <v>1308</v>
      </c>
    </row>
    <row r="2334" spans="1:22">
      <c r="A2334" s="93" t="s">
        <v>966</v>
      </c>
      <c r="B2334" s="17" t="str">
        <f>VLOOKUP(A2334,'Planning Periods'!$E$2:$N$540,10,FALSE)</f>
        <v>10/15/2021 - 10/15/2029</v>
      </c>
      <c r="C2334" s="92">
        <v>2015</v>
      </c>
      <c r="D2334" s="92" t="str">
        <f t="shared" si="34"/>
        <v>Westlake Village 2015</v>
      </c>
      <c r="E2334" s="92" t="s">
        <v>1308</v>
      </c>
      <c r="F2334" s="366" t="s">
        <v>1308</v>
      </c>
      <c r="G2334" s="92" t="s">
        <v>1308</v>
      </c>
      <c r="H2334" s="92" t="s">
        <v>1308</v>
      </c>
      <c r="I2334" s="91"/>
      <c r="J2334" s="92" t="s">
        <v>1308</v>
      </c>
      <c r="K2334" s="366" t="s">
        <v>1308</v>
      </c>
      <c r="L2334" s="92" t="s">
        <v>1308</v>
      </c>
      <c r="M2334" s="92" t="s">
        <v>1308</v>
      </c>
      <c r="N2334" s="91"/>
      <c r="O2334" s="92" t="s">
        <v>1308</v>
      </c>
      <c r="P2334" s="92" t="s">
        <v>1308</v>
      </c>
      <c r="Q2334" s="91"/>
      <c r="R2334" s="92" t="s">
        <v>1308</v>
      </c>
      <c r="S2334" s="92" t="s">
        <v>1308</v>
      </c>
      <c r="T2334" s="91" t="s">
        <v>1308</v>
      </c>
      <c r="U2334" s="92" t="s">
        <v>1308</v>
      </c>
      <c r="V2334" s="92" t="s">
        <v>1308</v>
      </c>
    </row>
    <row r="2335" spans="1:22">
      <c r="A2335" s="93" t="s">
        <v>966</v>
      </c>
      <c r="B2335" s="17" t="str">
        <f>VLOOKUP(A2335,'Planning Periods'!$E$2:$N$540,10,FALSE)</f>
        <v>10/15/2021 - 10/15/2029</v>
      </c>
      <c r="C2335" s="92">
        <v>2016</v>
      </c>
      <c r="D2335" s="92" t="str">
        <f t="shared" si="34"/>
        <v>Westlake Village 2016</v>
      </c>
      <c r="E2335" s="92" t="s">
        <v>1308</v>
      </c>
      <c r="F2335" s="366" t="s">
        <v>1308</v>
      </c>
      <c r="G2335" s="92" t="s">
        <v>1308</v>
      </c>
      <c r="H2335" s="92" t="s">
        <v>1308</v>
      </c>
      <c r="I2335" s="91"/>
      <c r="J2335" s="92" t="s">
        <v>1308</v>
      </c>
      <c r="K2335" s="366" t="s">
        <v>1308</v>
      </c>
      <c r="L2335" s="92" t="s">
        <v>1308</v>
      </c>
      <c r="M2335" s="92" t="s">
        <v>1308</v>
      </c>
      <c r="N2335" s="91"/>
      <c r="O2335" s="92" t="s">
        <v>1308</v>
      </c>
      <c r="P2335" s="92" t="s">
        <v>1308</v>
      </c>
      <c r="Q2335" s="91"/>
      <c r="R2335" s="92" t="s">
        <v>1308</v>
      </c>
      <c r="S2335" s="92" t="s">
        <v>1308</v>
      </c>
      <c r="T2335" s="91" t="s">
        <v>1308</v>
      </c>
      <c r="U2335" s="92" t="s">
        <v>1308</v>
      </c>
      <c r="V2335" s="92" t="s">
        <v>1308</v>
      </c>
    </row>
    <row r="2336" spans="1:22">
      <c r="A2336" s="93" t="s">
        <v>966</v>
      </c>
      <c r="B2336" s="17" t="str">
        <f>VLOOKUP(A2336,'Planning Periods'!$E$2:$N$540,10,FALSE)</f>
        <v>10/15/2021 - 10/15/2029</v>
      </c>
      <c r="C2336" s="92">
        <v>2017</v>
      </c>
      <c r="D2336" s="92" t="str">
        <f t="shared" si="34"/>
        <v>Westlake Village 2017</v>
      </c>
      <c r="E2336" s="92">
        <v>12</v>
      </c>
      <c r="F2336" s="366">
        <v>0</v>
      </c>
      <c r="G2336" s="92">
        <v>0</v>
      </c>
      <c r="H2336" s="92">
        <v>0</v>
      </c>
      <c r="I2336" s="91"/>
      <c r="J2336" s="92">
        <v>7</v>
      </c>
      <c r="K2336" s="366">
        <v>0</v>
      </c>
      <c r="L2336" s="92">
        <v>0</v>
      </c>
      <c r="M2336" s="92">
        <v>0</v>
      </c>
      <c r="N2336" s="91"/>
      <c r="O2336" s="92">
        <v>8</v>
      </c>
      <c r="P2336" s="92">
        <v>0</v>
      </c>
      <c r="Q2336" s="91"/>
      <c r="R2336" s="92">
        <v>18</v>
      </c>
      <c r="S2336" s="92">
        <v>0</v>
      </c>
      <c r="T2336" s="91">
        <v>0</v>
      </c>
      <c r="U2336" s="92">
        <v>45</v>
      </c>
      <c r="V2336" s="92">
        <v>0</v>
      </c>
    </row>
    <row r="2337" spans="1:22">
      <c r="A2337" s="93" t="s">
        <v>917</v>
      </c>
      <c r="B2337" s="17"/>
      <c r="C2337" s="92">
        <v>2013</v>
      </c>
      <c r="D2337" s="92" t="str">
        <f t="shared" si="34"/>
        <v>Westminster 2013</v>
      </c>
      <c r="E2337" s="92" t="s">
        <v>1308</v>
      </c>
      <c r="F2337" s="366" t="s">
        <v>1308</v>
      </c>
      <c r="G2337" s="92" t="s">
        <v>1308</v>
      </c>
      <c r="H2337" s="92" t="s">
        <v>1308</v>
      </c>
      <c r="I2337" s="91"/>
      <c r="J2337" s="92" t="s">
        <v>1308</v>
      </c>
      <c r="K2337" s="366" t="s">
        <v>1308</v>
      </c>
      <c r="L2337" s="92" t="s">
        <v>1308</v>
      </c>
      <c r="M2337" s="92" t="s">
        <v>1308</v>
      </c>
      <c r="N2337" s="91"/>
      <c r="O2337" s="92" t="s">
        <v>1308</v>
      </c>
      <c r="P2337" s="92" t="s">
        <v>1308</v>
      </c>
      <c r="Q2337" s="91"/>
      <c r="R2337" s="92" t="s">
        <v>1308</v>
      </c>
      <c r="S2337" s="92" t="s">
        <v>1308</v>
      </c>
      <c r="T2337" s="91" t="s">
        <v>1308</v>
      </c>
      <c r="U2337" s="92" t="s">
        <v>1308</v>
      </c>
      <c r="V2337" s="92" t="s">
        <v>1308</v>
      </c>
    </row>
    <row r="2338" spans="1:22">
      <c r="A2338" s="93" t="s">
        <v>917</v>
      </c>
      <c r="B2338" s="17" t="str">
        <f>VLOOKUP(A2338,'Planning Periods'!$E$2:$N$540,10,FALSE)</f>
        <v>10/15/2021 - 10/15/2029</v>
      </c>
      <c r="C2338" s="92">
        <v>2014</v>
      </c>
      <c r="D2338" s="92" t="str">
        <f t="shared" si="34"/>
        <v>Westminster 2014</v>
      </c>
      <c r="E2338" s="92">
        <v>1</v>
      </c>
      <c r="F2338" s="366">
        <v>0</v>
      </c>
      <c r="G2338" s="92">
        <v>0</v>
      </c>
      <c r="H2338" s="92">
        <v>0</v>
      </c>
      <c r="I2338" s="91"/>
      <c r="J2338" s="92">
        <v>1</v>
      </c>
      <c r="K2338" s="366">
        <v>0</v>
      </c>
      <c r="L2338" s="92">
        <v>0</v>
      </c>
      <c r="M2338" s="92">
        <v>0</v>
      </c>
      <c r="N2338" s="91"/>
      <c r="O2338" s="92">
        <v>0</v>
      </c>
      <c r="P2338" s="92">
        <v>0</v>
      </c>
      <c r="Q2338" s="91"/>
      <c r="R2338" s="92">
        <v>0</v>
      </c>
      <c r="S2338" s="92">
        <v>18</v>
      </c>
      <c r="T2338" s="91">
        <v>0</v>
      </c>
      <c r="U2338" s="92">
        <v>2</v>
      </c>
      <c r="V2338" s="92">
        <v>18</v>
      </c>
    </row>
    <row r="2339" spans="1:22">
      <c r="A2339" s="93" t="s">
        <v>917</v>
      </c>
      <c r="B2339" s="17" t="str">
        <f>VLOOKUP(A2339,'Planning Periods'!$E$2:$N$540,10,FALSE)</f>
        <v>10/15/2021 - 10/15/2029</v>
      </c>
      <c r="C2339" s="92">
        <v>2015</v>
      </c>
      <c r="D2339" s="92" t="str">
        <f t="shared" si="34"/>
        <v>Westminster 2015</v>
      </c>
      <c r="E2339" s="92">
        <v>1</v>
      </c>
      <c r="F2339" s="366">
        <v>0</v>
      </c>
      <c r="G2339" s="92">
        <v>0</v>
      </c>
      <c r="H2339" s="92">
        <v>0</v>
      </c>
      <c r="I2339" s="91"/>
      <c r="J2339" s="92">
        <v>1</v>
      </c>
      <c r="K2339" s="366">
        <v>0</v>
      </c>
      <c r="L2339" s="92">
        <v>0</v>
      </c>
      <c r="M2339" s="92">
        <v>0</v>
      </c>
      <c r="N2339" s="91"/>
      <c r="O2339" s="92">
        <v>0</v>
      </c>
      <c r="P2339" s="92">
        <v>0</v>
      </c>
      <c r="Q2339" s="91"/>
      <c r="R2339" s="92">
        <v>0</v>
      </c>
      <c r="S2339" s="92">
        <v>81</v>
      </c>
      <c r="T2339" s="91">
        <v>0</v>
      </c>
      <c r="U2339" s="92">
        <v>2</v>
      </c>
      <c r="V2339" s="92">
        <v>81</v>
      </c>
    </row>
    <row r="2340" spans="1:22">
      <c r="A2340" s="93" t="s">
        <v>917</v>
      </c>
      <c r="B2340" s="17" t="str">
        <f>VLOOKUP(A2340,'Planning Periods'!$E$2:$N$540,10,FALSE)</f>
        <v>10/15/2021 - 10/15/2029</v>
      </c>
      <c r="C2340" s="92">
        <v>2016</v>
      </c>
      <c r="D2340" s="92" t="str">
        <f t="shared" si="34"/>
        <v>Westminster 2016</v>
      </c>
      <c r="E2340" s="92">
        <v>1</v>
      </c>
      <c r="F2340" s="366">
        <v>0</v>
      </c>
      <c r="G2340" s="92">
        <v>0</v>
      </c>
      <c r="H2340" s="92">
        <v>0</v>
      </c>
      <c r="I2340" s="91"/>
      <c r="J2340" s="92">
        <v>1</v>
      </c>
      <c r="K2340" s="366">
        <v>0</v>
      </c>
      <c r="L2340" s="92">
        <v>0</v>
      </c>
      <c r="M2340" s="92">
        <v>0</v>
      </c>
      <c r="N2340" s="91"/>
      <c r="O2340" s="92">
        <v>0</v>
      </c>
      <c r="P2340" s="92">
        <v>0</v>
      </c>
      <c r="Q2340" s="91"/>
      <c r="R2340" s="92">
        <v>0</v>
      </c>
      <c r="S2340" s="92">
        <v>9</v>
      </c>
      <c r="T2340" s="91">
        <v>0</v>
      </c>
      <c r="U2340" s="92">
        <v>2</v>
      </c>
      <c r="V2340" s="92">
        <v>9</v>
      </c>
    </row>
    <row r="2341" spans="1:22">
      <c r="A2341" s="93" t="s">
        <v>917</v>
      </c>
      <c r="B2341" s="17" t="str">
        <f>VLOOKUP(A2341,'Planning Periods'!$E$2:$N$540,10,FALSE)</f>
        <v>10/15/2021 - 10/15/2029</v>
      </c>
      <c r="C2341" s="92">
        <v>2017</v>
      </c>
      <c r="D2341" s="92" t="str">
        <f t="shared" si="34"/>
        <v>Westminster 2017</v>
      </c>
      <c r="E2341" s="92">
        <v>1</v>
      </c>
      <c r="F2341" s="366">
        <v>0</v>
      </c>
      <c r="G2341" s="92">
        <v>0</v>
      </c>
      <c r="H2341" s="92">
        <v>0</v>
      </c>
      <c r="I2341" s="91"/>
      <c r="J2341" s="92">
        <v>1</v>
      </c>
      <c r="K2341" s="366">
        <v>0</v>
      </c>
      <c r="L2341" s="92">
        <v>0</v>
      </c>
      <c r="M2341" s="92">
        <v>0</v>
      </c>
      <c r="N2341" s="91"/>
      <c r="O2341" s="92">
        <v>0</v>
      </c>
      <c r="P2341" s="92">
        <v>0</v>
      </c>
      <c r="Q2341" s="91"/>
      <c r="R2341" s="92">
        <v>0</v>
      </c>
      <c r="S2341" s="92">
        <v>80</v>
      </c>
      <c r="T2341" s="91">
        <v>0</v>
      </c>
      <c r="U2341" s="92">
        <v>2</v>
      </c>
      <c r="V2341" s="92">
        <v>80</v>
      </c>
    </row>
    <row r="2342" spans="1:22">
      <c r="A2342" s="93" t="s">
        <v>919</v>
      </c>
      <c r="B2342" s="17"/>
      <c r="C2342" s="92">
        <v>2013</v>
      </c>
      <c r="D2342" s="92" t="str">
        <f t="shared" si="34"/>
        <v>Westmorland 2013</v>
      </c>
      <c r="E2342" s="92">
        <v>57</v>
      </c>
      <c r="F2342" s="366">
        <v>0</v>
      </c>
      <c r="G2342" s="92">
        <v>0</v>
      </c>
      <c r="H2342" s="92">
        <v>0</v>
      </c>
      <c r="I2342" s="91"/>
      <c r="J2342" s="92">
        <v>35</v>
      </c>
      <c r="K2342" s="366">
        <v>0</v>
      </c>
      <c r="L2342" s="92">
        <v>0</v>
      </c>
      <c r="M2342" s="92">
        <v>0</v>
      </c>
      <c r="N2342" s="91"/>
      <c r="O2342" s="92">
        <v>36</v>
      </c>
      <c r="P2342" s="92">
        <v>0</v>
      </c>
      <c r="Q2342" s="91"/>
      <c r="R2342" s="92">
        <v>105</v>
      </c>
      <c r="S2342" s="92">
        <v>0</v>
      </c>
      <c r="T2342" s="91">
        <v>0</v>
      </c>
      <c r="U2342" s="92">
        <v>233</v>
      </c>
      <c r="V2342" s="92">
        <v>0</v>
      </c>
    </row>
    <row r="2343" spans="1:22">
      <c r="A2343" s="93" t="s">
        <v>919</v>
      </c>
      <c r="B2343" s="17" t="str">
        <f>VLOOKUP(A2343,'Planning Periods'!$E$2:$N$540,10,FALSE)</f>
        <v>10/15/2021 - 10/15/2029</v>
      </c>
      <c r="C2343" s="92">
        <v>2014</v>
      </c>
      <c r="D2343" s="92" t="str">
        <f t="shared" si="34"/>
        <v>Westmorland 2014</v>
      </c>
      <c r="E2343" s="92">
        <v>57</v>
      </c>
      <c r="F2343" s="366">
        <v>0</v>
      </c>
      <c r="G2343" s="92">
        <v>0</v>
      </c>
      <c r="H2343" s="92">
        <v>0</v>
      </c>
      <c r="I2343" s="91"/>
      <c r="J2343" s="92">
        <v>35</v>
      </c>
      <c r="K2343" s="366">
        <v>0</v>
      </c>
      <c r="L2343" s="92">
        <v>0</v>
      </c>
      <c r="M2343" s="92">
        <v>0</v>
      </c>
      <c r="N2343" s="91"/>
      <c r="O2343" s="92">
        <v>36</v>
      </c>
      <c r="P2343" s="92">
        <v>0</v>
      </c>
      <c r="Q2343" s="91"/>
      <c r="R2343" s="92">
        <v>105</v>
      </c>
      <c r="S2343" s="92">
        <v>0</v>
      </c>
      <c r="T2343" s="91">
        <v>0</v>
      </c>
      <c r="U2343" s="92">
        <v>233</v>
      </c>
      <c r="V2343" s="92">
        <v>0</v>
      </c>
    </row>
    <row r="2344" spans="1:22">
      <c r="A2344" s="93" t="s">
        <v>919</v>
      </c>
      <c r="B2344" s="17" t="str">
        <f>VLOOKUP(A2344,'Planning Periods'!$E$2:$N$540,10,FALSE)</f>
        <v>10/15/2021 - 10/15/2029</v>
      </c>
      <c r="C2344" s="92">
        <v>2015</v>
      </c>
      <c r="D2344" s="92" t="str">
        <f t="shared" si="34"/>
        <v>Westmorland 2015</v>
      </c>
      <c r="E2344" s="92">
        <v>57</v>
      </c>
      <c r="F2344" s="366">
        <v>0</v>
      </c>
      <c r="G2344" s="92">
        <v>0</v>
      </c>
      <c r="H2344" s="92">
        <v>0</v>
      </c>
      <c r="I2344" s="91"/>
      <c r="J2344" s="92">
        <v>35</v>
      </c>
      <c r="K2344" s="366">
        <v>0</v>
      </c>
      <c r="L2344" s="92">
        <v>0</v>
      </c>
      <c r="M2344" s="92">
        <v>0</v>
      </c>
      <c r="N2344" s="91"/>
      <c r="O2344" s="92">
        <v>36</v>
      </c>
      <c r="P2344" s="92">
        <v>0</v>
      </c>
      <c r="Q2344" s="91"/>
      <c r="R2344" s="92">
        <v>105</v>
      </c>
      <c r="S2344" s="92">
        <v>0</v>
      </c>
      <c r="T2344" s="91">
        <v>0</v>
      </c>
      <c r="U2344" s="92">
        <v>233</v>
      </c>
      <c r="V2344" s="92">
        <v>0</v>
      </c>
    </row>
    <row r="2345" spans="1:22">
      <c r="A2345" s="93" t="s">
        <v>919</v>
      </c>
      <c r="B2345" s="17" t="str">
        <f>VLOOKUP(A2345,'Planning Periods'!$E$2:$N$540,10,FALSE)</f>
        <v>10/15/2021 - 10/15/2029</v>
      </c>
      <c r="C2345" s="92">
        <v>2016</v>
      </c>
      <c r="D2345" s="92" t="str">
        <f t="shared" si="34"/>
        <v>Westmorland 2016</v>
      </c>
      <c r="E2345" s="92">
        <v>57</v>
      </c>
      <c r="F2345" s="366">
        <v>0</v>
      </c>
      <c r="G2345" s="92">
        <v>0</v>
      </c>
      <c r="H2345" s="92">
        <v>0</v>
      </c>
      <c r="I2345" s="91"/>
      <c r="J2345" s="92">
        <v>35</v>
      </c>
      <c r="K2345" s="366">
        <v>0</v>
      </c>
      <c r="L2345" s="92">
        <v>0</v>
      </c>
      <c r="M2345" s="92">
        <v>0</v>
      </c>
      <c r="N2345" s="91"/>
      <c r="O2345" s="92">
        <v>36</v>
      </c>
      <c r="P2345" s="92">
        <v>0</v>
      </c>
      <c r="Q2345" s="91"/>
      <c r="R2345" s="92">
        <v>105</v>
      </c>
      <c r="S2345" s="92">
        <v>0</v>
      </c>
      <c r="T2345" s="91">
        <v>0</v>
      </c>
      <c r="U2345" s="92">
        <v>233</v>
      </c>
      <c r="V2345" s="92">
        <v>0</v>
      </c>
    </row>
    <row r="2346" spans="1:22">
      <c r="A2346" s="93" t="s">
        <v>919</v>
      </c>
      <c r="B2346" s="17" t="str">
        <f>VLOOKUP(A2346,'Planning Periods'!$E$2:$N$540,10,FALSE)</f>
        <v>10/15/2021 - 10/15/2029</v>
      </c>
      <c r="C2346" s="92">
        <v>2017</v>
      </c>
      <c r="D2346" s="92" t="str">
        <f t="shared" si="34"/>
        <v>Westmorland 2017</v>
      </c>
      <c r="E2346" s="92">
        <v>57</v>
      </c>
      <c r="F2346" s="366">
        <v>0</v>
      </c>
      <c r="G2346" s="92">
        <v>0</v>
      </c>
      <c r="H2346" s="92">
        <v>0</v>
      </c>
      <c r="I2346" s="91"/>
      <c r="J2346" s="92">
        <v>35</v>
      </c>
      <c r="K2346" s="366">
        <v>0</v>
      </c>
      <c r="L2346" s="92">
        <v>0</v>
      </c>
      <c r="M2346" s="92">
        <v>0</v>
      </c>
      <c r="N2346" s="91"/>
      <c r="O2346" s="92">
        <v>36</v>
      </c>
      <c r="P2346" s="92">
        <v>0</v>
      </c>
      <c r="Q2346" s="91"/>
      <c r="R2346" s="92">
        <v>105</v>
      </c>
      <c r="S2346" s="92">
        <v>0</v>
      </c>
      <c r="T2346" s="91">
        <v>0</v>
      </c>
      <c r="U2346" s="92">
        <v>233</v>
      </c>
      <c r="V2346" s="92">
        <v>0</v>
      </c>
    </row>
    <row r="2347" spans="1:22">
      <c r="A2347" s="93" t="s">
        <v>1002</v>
      </c>
      <c r="B2347" s="17" t="str">
        <f>VLOOKUP(A2347,'Planning Periods'!$E$2:$N$540,10,FALSE)</f>
        <v>05/15/2021 - 05/15/2029</v>
      </c>
      <c r="C2347" s="92">
        <v>2013</v>
      </c>
      <c r="D2347" s="92" t="str">
        <f t="shared" si="34"/>
        <v>Wheatland 2013</v>
      </c>
      <c r="E2347" s="92" t="s">
        <v>1308</v>
      </c>
      <c r="F2347" s="366" t="s">
        <v>1308</v>
      </c>
      <c r="G2347" s="92" t="s">
        <v>1308</v>
      </c>
      <c r="H2347" s="92" t="s">
        <v>1308</v>
      </c>
      <c r="I2347" s="91"/>
      <c r="J2347" s="92" t="s">
        <v>1308</v>
      </c>
      <c r="K2347" s="366" t="s">
        <v>1308</v>
      </c>
      <c r="L2347" s="92" t="s">
        <v>1308</v>
      </c>
      <c r="M2347" s="92" t="s">
        <v>1308</v>
      </c>
      <c r="N2347" s="91"/>
      <c r="O2347" s="92" t="s">
        <v>1308</v>
      </c>
      <c r="P2347" s="92" t="s">
        <v>1308</v>
      </c>
      <c r="Q2347" s="91"/>
      <c r="R2347" s="92" t="s">
        <v>1308</v>
      </c>
      <c r="S2347" s="92" t="s">
        <v>1308</v>
      </c>
      <c r="T2347" s="91" t="s">
        <v>1308</v>
      </c>
      <c r="U2347" s="92" t="s">
        <v>1308</v>
      </c>
      <c r="V2347" s="92" t="s">
        <v>1308</v>
      </c>
    </row>
    <row r="2348" spans="1:22">
      <c r="A2348" s="93" t="s">
        <v>1002</v>
      </c>
      <c r="B2348" s="17" t="str">
        <f>VLOOKUP(A2348,'Planning Periods'!$E$2:$N$540,10,FALSE)</f>
        <v>05/15/2021 - 05/15/2029</v>
      </c>
      <c r="C2348" s="92">
        <v>2014</v>
      </c>
      <c r="D2348" s="92" t="str">
        <f t="shared" si="34"/>
        <v>Wheatland 2014</v>
      </c>
      <c r="E2348" s="92" t="s">
        <v>1308</v>
      </c>
      <c r="F2348" s="366" t="s">
        <v>1308</v>
      </c>
      <c r="G2348" s="92" t="s">
        <v>1308</v>
      </c>
      <c r="H2348" s="92" t="s">
        <v>1308</v>
      </c>
      <c r="I2348" s="91"/>
      <c r="J2348" s="92" t="s">
        <v>1308</v>
      </c>
      <c r="K2348" s="366" t="s">
        <v>1308</v>
      </c>
      <c r="L2348" s="92" t="s">
        <v>1308</v>
      </c>
      <c r="M2348" s="92" t="s">
        <v>1308</v>
      </c>
      <c r="N2348" s="91"/>
      <c r="O2348" s="92" t="s">
        <v>1308</v>
      </c>
      <c r="P2348" s="92" t="s">
        <v>1308</v>
      </c>
      <c r="Q2348" s="91"/>
      <c r="R2348" s="92" t="s">
        <v>1308</v>
      </c>
      <c r="S2348" s="92" t="s">
        <v>1308</v>
      </c>
      <c r="T2348" s="91" t="s">
        <v>1308</v>
      </c>
      <c r="U2348" s="92" t="s">
        <v>1308</v>
      </c>
      <c r="V2348" s="92" t="s">
        <v>1308</v>
      </c>
    </row>
    <row r="2349" spans="1:22">
      <c r="A2349" s="93" t="s">
        <v>1002</v>
      </c>
      <c r="B2349" s="17" t="str">
        <f>VLOOKUP(A2349,'Planning Periods'!$E$2:$N$540,10,FALSE)</f>
        <v>05/15/2021 - 05/15/2029</v>
      </c>
      <c r="C2349" s="92">
        <v>2015</v>
      </c>
      <c r="D2349" s="92" t="str">
        <f t="shared" si="34"/>
        <v>Wheatland 2015</v>
      </c>
      <c r="E2349" s="92" t="s">
        <v>1308</v>
      </c>
      <c r="F2349" s="366" t="s">
        <v>1308</v>
      </c>
      <c r="G2349" s="92" t="s">
        <v>1308</v>
      </c>
      <c r="H2349" s="92" t="s">
        <v>1308</v>
      </c>
      <c r="I2349" s="91"/>
      <c r="J2349" s="92" t="s">
        <v>1308</v>
      </c>
      <c r="K2349" s="366" t="s">
        <v>1308</v>
      </c>
      <c r="L2349" s="92" t="s">
        <v>1308</v>
      </c>
      <c r="M2349" s="92" t="s">
        <v>1308</v>
      </c>
      <c r="N2349" s="91"/>
      <c r="O2349" s="92" t="s">
        <v>1308</v>
      </c>
      <c r="P2349" s="92" t="s">
        <v>1308</v>
      </c>
      <c r="Q2349" s="91"/>
      <c r="R2349" s="92" t="s">
        <v>1308</v>
      </c>
      <c r="S2349" s="92" t="s">
        <v>1308</v>
      </c>
      <c r="T2349" s="91" t="s">
        <v>1308</v>
      </c>
      <c r="U2349" s="92" t="s">
        <v>1308</v>
      </c>
      <c r="V2349" s="92" t="s">
        <v>1308</v>
      </c>
    </row>
    <row r="2350" spans="1:22">
      <c r="A2350" s="93" t="s">
        <v>1002</v>
      </c>
      <c r="B2350" s="17" t="str">
        <f>VLOOKUP(A2350,'Planning Periods'!$E$2:$N$540,10,FALSE)</f>
        <v>05/15/2021 - 05/15/2029</v>
      </c>
      <c r="C2350" s="92">
        <v>2016</v>
      </c>
      <c r="D2350" s="92" t="str">
        <f t="shared" si="34"/>
        <v>Wheatland 2016</v>
      </c>
      <c r="E2350" s="92" t="s">
        <v>1308</v>
      </c>
      <c r="F2350" s="366" t="s">
        <v>1308</v>
      </c>
      <c r="G2350" s="92" t="s">
        <v>1308</v>
      </c>
      <c r="H2350" s="92" t="s">
        <v>1308</v>
      </c>
      <c r="I2350" s="91"/>
      <c r="J2350" s="92" t="s">
        <v>1308</v>
      </c>
      <c r="K2350" s="366" t="s">
        <v>1308</v>
      </c>
      <c r="L2350" s="92" t="s">
        <v>1308</v>
      </c>
      <c r="M2350" s="92" t="s">
        <v>1308</v>
      </c>
      <c r="N2350" s="91"/>
      <c r="O2350" s="92" t="s">
        <v>1308</v>
      </c>
      <c r="P2350" s="92" t="s">
        <v>1308</v>
      </c>
      <c r="Q2350" s="91"/>
      <c r="R2350" s="92" t="s">
        <v>1308</v>
      </c>
      <c r="S2350" s="92" t="s">
        <v>1308</v>
      </c>
      <c r="T2350" s="91" t="s">
        <v>1308</v>
      </c>
      <c r="U2350" s="92" t="s">
        <v>1308</v>
      </c>
      <c r="V2350" s="92" t="s">
        <v>1308</v>
      </c>
    </row>
    <row r="2351" spans="1:22">
      <c r="A2351" s="93" t="s">
        <v>1002</v>
      </c>
      <c r="B2351" s="17" t="str">
        <f>VLOOKUP(A2351,'Planning Periods'!$E$2:$N$540,10,FALSE)</f>
        <v>05/15/2021 - 05/15/2029</v>
      </c>
      <c r="C2351" s="92">
        <v>2017</v>
      </c>
      <c r="D2351" s="92" t="str">
        <f t="shared" si="34"/>
        <v>Wheatland 2017</v>
      </c>
      <c r="E2351" s="92">
        <v>110</v>
      </c>
      <c r="F2351" s="366">
        <v>0</v>
      </c>
      <c r="G2351" s="92">
        <v>0</v>
      </c>
      <c r="H2351" s="92">
        <v>0</v>
      </c>
      <c r="I2351" s="91"/>
      <c r="J2351" s="92">
        <v>76</v>
      </c>
      <c r="K2351" s="366">
        <v>0</v>
      </c>
      <c r="L2351" s="92">
        <v>0</v>
      </c>
      <c r="M2351" s="92">
        <v>0</v>
      </c>
      <c r="N2351" s="91"/>
      <c r="O2351" s="92">
        <v>90</v>
      </c>
      <c r="P2351" s="92">
        <v>0</v>
      </c>
      <c r="Q2351" s="91"/>
      <c r="R2351" s="92">
        <v>208</v>
      </c>
      <c r="S2351" s="92">
        <v>0</v>
      </c>
      <c r="T2351" s="91">
        <v>0</v>
      </c>
      <c r="U2351" s="92">
        <v>484</v>
      </c>
      <c r="V2351" s="92">
        <v>0</v>
      </c>
    </row>
    <row r="2352" spans="1:22">
      <c r="A2352" s="93" t="s">
        <v>914</v>
      </c>
      <c r="B2352" s="17"/>
      <c r="C2352" s="92">
        <v>2013</v>
      </c>
      <c r="D2352" s="92" t="str">
        <f t="shared" si="34"/>
        <v>Whittier 2013</v>
      </c>
      <c r="E2352" s="92" t="s">
        <v>1308</v>
      </c>
      <c r="F2352" s="366" t="s">
        <v>1308</v>
      </c>
      <c r="G2352" s="92" t="s">
        <v>1308</v>
      </c>
      <c r="H2352" s="92" t="s">
        <v>1308</v>
      </c>
      <c r="I2352" s="91"/>
      <c r="J2352" s="92" t="s">
        <v>1308</v>
      </c>
      <c r="K2352" s="366" t="s">
        <v>1308</v>
      </c>
      <c r="L2352" s="92" t="s">
        <v>1308</v>
      </c>
      <c r="M2352" s="92" t="s">
        <v>1308</v>
      </c>
      <c r="N2352" s="91"/>
      <c r="O2352" s="92" t="s">
        <v>1308</v>
      </c>
      <c r="P2352" s="92" t="s">
        <v>1308</v>
      </c>
      <c r="Q2352" s="91"/>
      <c r="R2352" s="92" t="s">
        <v>1308</v>
      </c>
      <c r="S2352" s="92" t="s">
        <v>1308</v>
      </c>
      <c r="T2352" s="91" t="s">
        <v>1308</v>
      </c>
      <c r="U2352" s="92" t="s">
        <v>1308</v>
      </c>
      <c r="V2352" s="92" t="s">
        <v>1308</v>
      </c>
    </row>
    <row r="2353" spans="1:22">
      <c r="A2353" s="93" t="s">
        <v>914</v>
      </c>
      <c r="B2353" s="17" t="str">
        <f>VLOOKUP(A2353,'Planning Periods'!$E$2:$N$540,10,FALSE)</f>
        <v>10/15/2021 - 10/15/2029</v>
      </c>
      <c r="C2353" s="92">
        <v>2014</v>
      </c>
      <c r="D2353" s="92" t="str">
        <f t="shared" si="34"/>
        <v>Whittier 2014</v>
      </c>
      <c r="E2353" s="92">
        <v>228</v>
      </c>
      <c r="F2353" s="366">
        <v>0</v>
      </c>
      <c r="G2353" s="92">
        <v>0</v>
      </c>
      <c r="H2353" s="92">
        <v>0</v>
      </c>
      <c r="I2353" s="91"/>
      <c r="J2353" s="92">
        <v>135</v>
      </c>
      <c r="K2353" s="366">
        <v>0</v>
      </c>
      <c r="L2353" s="92">
        <v>0</v>
      </c>
      <c r="M2353" s="92">
        <v>0</v>
      </c>
      <c r="N2353" s="91"/>
      <c r="O2353" s="92">
        <v>146</v>
      </c>
      <c r="P2353" s="92">
        <v>71</v>
      </c>
      <c r="Q2353" s="91"/>
      <c r="R2353" s="92">
        <v>369</v>
      </c>
      <c r="S2353" s="92">
        <v>0</v>
      </c>
      <c r="T2353" s="91">
        <v>0</v>
      </c>
      <c r="U2353" s="92">
        <v>878</v>
      </c>
      <c r="V2353" s="92">
        <v>71</v>
      </c>
    </row>
    <row r="2354" spans="1:22">
      <c r="A2354" s="93" t="s">
        <v>914</v>
      </c>
      <c r="B2354" s="17" t="str">
        <f>VLOOKUP(A2354,'Planning Periods'!$E$2:$N$540,10,FALSE)</f>
        <v>10/15/2021 - 10/15/2029</v>
      </c>
      <c r="C2354" s="92">
        <v>2015</v>
      </c>
      <c r="D2354" s="92" t="str">
        <f t="shared" si="34"/>
        <v>Whittier 2015</v>
      </c>
      <c r="E2354" s="92">
        <v>228</v>
      </c>
      <c r="F2354" s="366">
        <v>0</v>
      </c>
      <c r="G2354" s="92">
        <v>0</v>
      </c>
      <c r="H2354" s="92">
        <v>0</v>
      </c>
      <c r="I2354" s="91"/>
      <c r="J2354" s="92">
        <v>135</v>
      </c>
      <c r="K2354" s="366">
        <v>0</v>
      </c>
      <c r="L2354" s="92">
        <v>0</v>
      </c>
      <c r="M2354" s="92">
        <v>0</v>
      </c>
      <c r="N2354" s="91"/>
      <c r="O2354" s="92">
        <v>146</v>
      </c>
      <c r="P2354" s="92">
        <v>78</v>
      </c>
      <c r="Q2354" s="91"/>
      <c r="R2354" s="92">
        <v>369</v>
      </c>
      <c r="S2354" s="92">
        <v>0</v>
      </c>
      <c r="T2354" s="91">
        <v>0</v>
      </c>
      <c r="U2354" s="92">
        <v>878</v>
      </c>
      <c r="V2354" s="92">
        <v>78</v>
      </c>
    </row>
    <row r="2355" spans="1:22">
      <c r="A2355" s="93" t="s">
        <v>914</v>
      </c>
      <c r="B2355" s="17" t="str">
        <f>VLOOKUP(A2355,'Planning Periods'!$E$2:$N$540,10,FALSE)</f>
        <v>10/15/2021 - 10/15/2029</v>
      </c>
      <c r="C2355" s="92">
        <v>2016</v>
      </c>
      <c r="D2355" s="92" t="str">
        <f t="shared" si="34"/>
        <v>Whittier 2016</v>
      </c>
      <c r="E2355" s="92">
        <v>228</v>
      </c>
      <c r="F2355" s="366">
        <v>0</v>
      </c>
      <c r="G2355" s="92">
        <v>0</v>
      </c>
      <c r="H2355" s="92">
        <v>0</v>
      </c>
      <c r="I2355" s="91"/>
      <c r="J2355" s="92">
        <v>135</v>
      </c>
      <c r="K2355" s="366">
        <v>0</v>
      </c>
      <c r="L2355" s="92">
        <v>0</v>
      </c>
      <c r="M2355" s="92">
        <v>0</v>
      </c>
      <c r="N2355" s="91"/>
      <c r="O2355" s="92">
        <v>146</v>
      </c>
      <c r="P2355" s="92">
        <v>13</v>
      </c>
      <c r="Q2355" s="91"/>
      <c r="R2355" s="92">
        <v>369</v>
      </c>
      <c r="S2355" s="92">
        <v>38</v>
      </c>
      <c r="T2355" s="91">
        <v>0</v>
      </c>
      <c r="U2355" s="92">
        <v>878</v>
      </c>
      <c r="V2355" s="92">
        <v>51</v>
      </c>
    </row>
    <row r="2356" spans="1:22">
      <c r="A2356" s="93" t="s">
        <v>914</v>
      </c>
      <c r="B2356" s="17" t="str">
        <f>VLOOKUP(A2356,'Planning Periods'!$E$2:$N$540,10,FALSE)</f>
        <v>10/15/2021 - 10/15/2029</v>
      </c>
      <c r="C2356" s="92">
        <v>2017</v>
      </c>
      <c r="D2356" s="92" t="str">
        <f t="shared" si="34"/>
        <v>Whittier 2017</v>
      </c>
      <c r="E2356" s="92">
        <v>228</v>
      </c>
      <c r="F2356" s="366">
        <v>0</v>
      </c>
      <c r="G2356" s="92">
        <v>0</v>
      </c>
      <c r="H2356" s="92">
        <v>0</v>
      </c>
      <c r="I2356" s="91"/>
      <c r="J2356" s="92">
        <v>135</v>
      </c>
      <c r="K2356" s="366">
        <v>0</v>
      </c>
      <c r="L2356" s="92">
        <v>0</v>
      </c>
      <c r="M2356" s="92">
        <v>0</v>
      </c>
      <c r="N2356" s="91"/>
      <c r="O2356" s="92">
        <v>146</v>
      </c>
      <c r="P2356" s="92">
        <v>52</v>
      </c>
      <c r="Q2356" s="91"/>
      <c r="R2356" s="92">
        <v>369</v>
      </c>
      <c r="S2356" s="92">
        <v>3</v>
      </c>
      <c r="T2356" s="91">
        <v>0</v>
      </c>
      <c r="U2356" s="92">
        <v>878</v>
      </c>
      <c r="V2356" s="92">
        <v>55</v>
      </c>
    </row>
    <row r="2357" spans="1:22">
      <c r="A2357" s="93" t="s">
        <v>906</v>
      </c>
      <c r="B2357" s="17"/>
      <c r="C2357" s="92">
        <v>2013</v>
      </c>
      <c r="D2357" s="92" t="str">
        <f t="shared" si="34"/>
        <v>Wildomar 2013</v>
      </c>
      <c r="E2357" s="92" t="s">
        <v>1308</v>
      </c>
      <c r="F2357" s="366" t="s">
        <v>1308</v>
      </c>
      <c r="G2357" s="92" t="s">
        <v>1308</v>
      </c>
      <c r="H2357" s="92" t="s">
        <v>1308</v>
      </c>
      <c r="I2357" s="91"/>
      <c r="J2357" s="92" t="s">
        <v>1308</v>
      </c>
      <c r="K2357" s="366" t="s">
        <v>1308</v>
      </c>
      <c r="L2357" s="92" t="s">
        <v>1308</v>
      </c>
      <c r="M2357" s="92" t="s">
        <v>1308</v>
      </c>
      <c r="N2357" s="91"/>
      <c r="O2357" s="92" t="s">
        <v>1308</v>
      </c>
      <c r="P2357" s="92" t="s">
        <v>1308</v>
      </c>
      <c r="Q2357" s="91"/>
      <c r="R2357" s="92" t="s">
        <v>1308</v>
      </c>
      <c r="S2357" s="92" t="s">
        <v>1308</v>
      </c>
      <c r="T2357" s="91" t="s">
        <v>1308</v>
      </c>
      <c r="U2357" s="92" t="s">
        <v>1308</v>
      </c>
      <c r="V2357" s="92" t="s">
        <v>1308</v>
      </c>
    </row>
    <row r="2358" spans="1:22">
      <c r="A2358" s="93" t="s">
        <v>906</v>
      </c>
      <c r="B2358" s="17" t="str">
        <f>VLOOKUP(A2358,'Planning Periods'!$E$2:$N$540,10,FALSE)</f>
        <v>10/15/2021 - 10/15/2029</v>
      </c>
      <c r="C2358" s="92">
        <v>2014</v>
      </c>
      <c r="D2358" s="92" t="str">
        <f t="shared" si="34"/>
        <v>Wildomar 2014</v>
      </c>
      <c r="E2358" s="92">
        <v>621</v>
      </c>
      <c r="F2358" s="366">
        <v>0</v>
      </c>
      <c r="G2358" s="92">
        <v>0</v>
      </c>
      <c r="H2358" s="92">
        <v>0</v>
      </c>
      <c r="I2358" s="91"/>
      <c r="J2358" s="92">
        <v>415</v>
      </c>
      <c r="K2358" s="366">
        <v>0</v>
      </c>
      <c r="L2358" s="92">
        <v>0</v>
      </c>
      <c r="M2358" s="92">
        <v>0</v>
      </c>
      <c r="N2358" s="91"/>
      <c r="O2358" s="92">
        <v>461</v>
      </c>
      <c r="P2358" s="92">
        <v>4</v>
      </c>
      <c r="Q2358" s="91"/>
      <c r="R2358" s="92">
        <v>1038</v>
      </c>
      <c r="S2358" s="92">
        <v>307</v>
      </c>
      <c r="T2358" s="91">
        <v>0</v>
      </c>
      <c r="U2358" s="92">
        <v>2535</v>
      </c>
      <c r="V2358" s="92">
        <v>311</v>
      </c>
    </row>
    <row r="2359" spans="1:22">
      <c r="A2359" s="93" t="s">
        <v>906</v>
      </c>
      <c r="B2359" s="17" t="str">
        <f>VLOOKUP(A2359,'Planning Periods'!$E$2:$N$540,10,FALSE)</f>
        <v>10/15/2021 - 10/15/2029</v>
      </c>
      <c r="C2359" s="92">
        <v>2015</v>
      </c>
      <c r="D2359" s="92" t="str">
        <f t="shared" si="34"/>
        <v>Wildomar 2015</v>
      </c>
      <c r="E2359" s="92">
        <v>621</v>
      </c>
      <c r="F2359" s="366">
        <v>0</v>
      </c>
      <c r="G2359" s="92">
        <v>0</v>
      </c>
      <c r="H2359" s="92">
        <v>0</v>
      </c>
      <c r="I2359" s="91"/>
      <c r="J2359" s="92">
        <v>415</v>
      </c>
      <c r="K2359" s="366">
        <v>0</v>
      </c>
      <c r="L2359" s="92">
        <v>0</v>
      </c>
      <c r="M2359" s="92">
        <v>0</v>
      </c>
      <c r="N2359" s="91"/>
      <c r="O2359" s="92">
        <v>461</v>
      </c>
      <c r="P2359" s="92">
        <v>2</v>
      </c>
      <c r="Q2359" s="91"/>
      <c r="R2359" s="92">
        <v>1038</v>
      </c>
      <c r="S2359" s="92">
        <v>12</v>
      </c>
      <c r="T2359" s="91">
        <v>0</v>
      </c>
      <c r="U2359" s="92">
        <v>2535</v>
      </c>
      <c r="V2359" s="92">
        <v>14</v>
      </c>
    </row>
    <row r="2360" spans="1:22">
      <c r="A2360" s="93" t="s">
        <v>906</v>
      </c>
      <c r="B2360" s="17" t="str">
        <f>VLOOKUP(A2360,'Planning Periods'!$E$2:$N$540,10,FALSE)</f>
        <v>10/15/2021 - 10/15/2029</v>
      </c>
      <c r="C2360" s="92">
        <v>2016</v>
      </c>
      <c r="D2360" s="92" t="str">
        <f t="shared" si="34"/>
        <v>Wildomar 2016</v>
      </c>
      <c r="E2360" s="92">
        <v>621</v>
      </c>
      <c r="F2360" s="366">
        <v>0</v>
      </c>
      <c r="G2360" s="92">
        <v>0</v>
      </c>
      <c r="H2360" s="92">
        <v>0</v>
      </c>
      <c r="I2360" s="91"/>
      <c r="J2360" s="92">
        <v>415</v>
      </c>
      <c r="K2360" s="366">
        <v>0</v>
      </c>
      <c r="L2360" s="92">
        <v>0</v>
      </c>
      <c r="M2360" s="92">
        <v>0</v>
      </c>
      <c r="N2360" s="91"/>
      <c r="O2360" s="92">
        <v>461</v>
      </c>
      <c r="P2360" s="92">
        <v>9</v>
      </c>
      <c r="Q2360" s="91"/>
      <c r="R2360" s="92">
        <v>1038</v>
      </c>
      <c r="S2360" s="92">
        <v>141</v>
      </c>
      <c r="T2360" s="91">
        <v>0</v>
      </c>
      <c r="U2360" s="92">
        <v>2535</v>
      </c>
      <c r="V2360" s="92">
        <v>150</v>
      </c>
    </row>
    <row r="2361" spans="1:22">
      <c r="A2361" s="93" t="s">
        <v>906</v>
      </c>
      <c r="B2361" s="17" t="str">
        <f>VLOOKUP(A2361,'Planning Periods'!$E$2:$N$540,10,FALSE)</f>
        <v>10/15/2021 - 10/15/2029</v>
      </c>
      <c r="C2361" s="92">
        <v>2017</v>
      </c>
      <c r="D2361" s="92" t="str">
        <f t="shared" si="34"/>
        <v>Wildomar 2017</v>
      </c>
      <c r="E2361" s="92">
        <v>621</v>
      </c>
      <c r="F2361" s="366">
        <v>0</v>
      </c>
      <c r="G2361" s="92">
        <v>0</v>
      </c>
      <c r="H2361" s="92">
        <v>0</v>
      </c>
      <c r="I2361" s="91"/>
      <c r="J2361" s="92">
        <v>415</v>
      </c>
      <c r="K2361" s="366">
        <v>0</v>
      </c>
      <c r="L2361" s="92">
        <v>0</v>
      </c>
      <c r="M2361" s="92">
        <v>0</v>
      </c>
      <c r="N2361" s="91"/>
      <c r="O2361" s="92">
        <v>461</v>
      </c>
      <c r="P2361" s="92">
        <v>10</v>
      </c>
      <c r="Q2361" s="91"/>
      <c r="R2361" s="92">
        <v>1038</v>
      </c>
      <c r="S2361" s="92">
        <v>110</v>
      </c>
      <c r="T2361" s="91">
        <v>0</v>
      </c>
      <c r="U2361" s="92">
        <v>2535</v>
      </c>
      <c r="V2361" s="92">
        <v>120</v>
      </c>
    </row>
    <row r="2362" spans="1:22">
      <c r="A2362" t="s">
        <v>909</v>
      </c>
      <c r="B2362" s="17" t="str">
        <f>VLOOKUP(A2362,'Planning Periods'!$E$2:$N$540,10,FALSE)</f>
        <v>01/01/2021 - 12/31/2028</v>
      </c>
      <c r="C2362" s="92">
        <v>2014</v>
      </c>
      <c r="D2362" s="92" t="str">
        <f t="shared" si="34"/>
        <v>Williams 2014</v>
      </c>
      <c r="E2362" s="366" t="s">
        <v>1308</v>
      </c>
      <c r="F2362" s="366" t="s">
        <v>1308</v>
      </c>
      <c r="G2362" s="366" t="s">
        <v>1308</v>
      </c>
      <c r="H2362" s="366" t="s">
        <v>1308</v>
      </c>
      <c r="I2362" s="366">
        <v>0</v>
      </c>
      <c r="J2362" s="366" t="s">
        <v>1308</v>
      </c>
      <c r="K2362" s="366" t="s">
        <v>1308</v>
      </c>
      <c r="L2362" s="366" t="s">
        <v>1308</v>
      </c>
      <c r="M2362" s="366" t="s">
        <v>1308</v>
      </c>
      <c r="N2362" s="366">
        <v>0</v>
      </c>
      <c r="O2362" s="366" t="s">
        <v>1308</v>
      </c>
      <c r="P2362" s="366" t="s">
        <v>1308</v>
      </c>
      <c r="Q2362" s="366"/>
      <c r="R2362" s="366" t="s">
        <v>1308</v>
      </c>
      <c r="S2362" s="366" t="s">
        <v>1308</v>
      </c>
      <c r="T2362" s="366" t="s">
        <v>1308</v>
      </c>
      <c r="U2362" s="366" t="s">
        <v>1308</v>
      </c>
      <c r="V2362" s="366" t="s">
        <v>1308</v>
      </c>
    </row>
    <row r="2363" spans="1:22">
      <c r="A2363" t="s">
        <v>909</v>
      </c>
      <c r="B2363" s="17" t="str">
        <f>VLOOKUP(A2363,'Planning Periods'!$E$2:$N$540,10,FALSE)</f>
        <v>01/01/2021 - 12/31/2028</v>
      </c>
      <c r="C2363" s="92">
        <v>2015</v>
      </c>
      <c r="D2363" s="92" t="str">
        <f t="shared" si="34"/>
        <v>Williams 2015</v>
      </c>
      <c r="E2363" t="s">
        <v>1308</v>
      </c>
      <c r="F2363" t="s">
        <v>1308</v>
      </c>
      <c r="G2363" t="s">
        <v>1308</v>
      </c>
      <c r="H2363" t="s">
        <v>1308</v>
      </c>
      <c r="J2363" t="s">
        <v>1308</v>
      </c>
      <c r="K2363" t="s">
        <v>1308</v>
      </c>
      <c r="L2363" t="s">
        <v>1308</v>
      </c>
      <c r="M2363" t="s">
        <v>1308</v>
      </c>
      <c r="O2363" t="s">
        <v>1308</v>
      </c>
      <c r="P2363" t="s">
        <v>1308</v>
      </c>
      <c r="R2363" t="s">
        <v>1308</v>
      </c>
      <c r="S2363" t="s">
        <v>1308</v>
      </c>
      <c r="T2363" t="s">
        <v>1308</v>
      </c>
      <c r="U2363" t="s">
        <v>1308</v>
      </c>
      <c r="V2363" t="s">
        <v>1308</v>
      </c>
    </row>
    <row r="2364" spans="1:22">
      <c r="A2364" t="s">
        <v>909</v>
      </c>
      <c r="B2364" s="17" t="str">
        <f>VLOOKUP(A2364,'Planning Periods'!$E$2:$N$540,10,FALSE)</f>
        <v>01/01/2021 - 12/31/2028</v>
      </c>
      <c r="C2364" s="92">
        <v>2016</v>
      </c>
      <c r="D2364" s="92" t="str">
        <f t="shared" si="34"/>
        <v>Williams 2016</v>
      </c>
      <c r="E2364" t="s">
        <v>1308</v>
      </c>
      <c r="F2364" t="s">
        <v>1308</v>
      </c>
      <c r="G2364" t="s">
        <v>1308</v>
      </c>
      <c r="H2364" t="s">
        <v>1308</v>
      </c>
      <c r="J2364" t="s">
        <v>1308</v>
      </c>
      <c r="K2364" t="s">
        <v>1308</v>
      </c>
      <c r="L2364" t="s">
        <v>1308</v>
      </c>
      <c r="M2364" t="s">
        <v>1308</v>
      </c>
      <c r="O2364" t="s">
        <v>1308</v>
      </c>
      <c r="P2364" t="s">
        <v>1308</v>
      </c>
      <c r="R2364" t="s">
        <v>1308</v>
      </c>
      <c r="S2364" t="s">
        <v>1308</v>
      </c>
      <c r="T2364" t="s">
        <v>1308</v>
      </c>
      <c r="U2364" t="s">
        <v>1308</v>
      </c>
      <c r="V2364" t="s">
        <v>1308</v>
      </c>
    </row>
    <row r="2365" spans="1:22">
      <c r="A2365" t="s">
        <v>909</v>
      </c>
      <c r="B2365" s="17" t="str">
        <f>VLOOKUP(A2365,'Planning Periods'!$E$2:$N$540,10,FALSE)</f>
        <v>01/01/2021 - 12/31/2028</v>
      </c>
      <c r="C2365" s="92">
        <v>2017</v>
      </c>
      <c r="D2365" s="92" t="str">
        <f t="shared" si="34"/>
        <v>Williams 2017</v>
      </c>
      <c r="E2365" t="s">
        <v>1308</v>
      </c>
      <c r="F2365" t="s">
        <v>1308</v>
      </c>
      <c r="G2365" t="s">
        <v>1308</v>
      </c>
      <c r="H2365" t="s">
        <v>1308</v>
      </c>
      <c r="J2365" t="s">
        <v>1308</v>
      </c>
      <c r="K2365" t="s">
        <v>1308</v>
      </c>
      <c r="L2365" t="s">
        <v>1308</v>
      </c>
      <c r="M2365" t="s">
        <v>1308</v>
      </c>
      <c r="O2365" t="s">
        <v>1308</v>
      </c>
      <c r="P2365" t="s">
        <v>1308</v>
      </c>
      <c r="R2365" t="s">
        <v>1308</v>
      </c>
      <c r="S2365" t="s">
        <v>1308</v>
      </c>
      <c r="T2365" t="s">
        <v>1308</v>
      </c>
      <c r="U2365" t="s">
        <v>1308</v>
      </c>
      <c r="V2365" t="s">
        <v>1308</v>
      </c>
    </row>
    <row r="2366" spans="1:22">
      <c r="A2366" t="s">
        <v>1018</v>
      </c>
      <c r="B2366" s="17" t="str">
        <f>VLOOKUP(A2366,'Planning Periods'!$E$2:$N$540,10,FALSE)</f>
        <v>08/15/2019 - 08/15/2027</v>
      </c>
      <c r="C2366" s="92">
        <v>2014</v>
      </c>
      <c r="D2366" s="92" t="str">
        <f t="shared" si="34"/>
        <v>Willits 2014</v>
      </c>
      <c r="E2366" s="366" t="s">
        <v>1308</v>
      </c>
      <c r="F2366" s="366" t="s">
        <v>1308</v>
      </c>
      <c r="G2366" s="366" t="s">
        <v>1308</v>
      </c>
      <c r="H2366" s="366" t="s">
        <v>1308</v>
      </c>
      <c r="I2366" s="366">
        <v>0</v>
      </c>
      <c r="J2366" s="366" t="s">
        <v>1308</v>
      </c>
      <c r="K2366" s="366" t="s">
        <v>1308</v>
      </c>
      <c r="L2366" s="366" t="s">
        <v>1308</v>
      </c>
      <c r="M2366" s="366" t="s">
        <v>1308</v>
      </c>
      <c r="N2366" s="366">
        <v>0</v>
      </c>
      <c r="O2366" s="366" t="s">
        <v>1308</v>
      </c>
      <c r="P2366" s="366" t="s">
        <v>1308</v>
      </c>
      <c r="Q2366" s="366"/>
      <c r="R2366" s="366" t="s">
        <v>1308</v>
      </c>
      <c r="S2366" s="366" t="s">
        <v>1308</v>
      </c>
      <c r="T2366" s="366" t="s">
        <v>1308</v>
      </c>
      <c r="U2366" s="366" t="s">
        <v>1308</v>
      </c>
      <c r="V2366" s="366" t="s">
        <v>1308</v>
      </c>
    </row>
    <row r="2367" spans="1:22">
      <c r="A2367" t="s">
        <v>1018</v>
      </c>
      <c r="B2367" s="17" t="str">
        <f>VLOOKUP(A2367,'Planning Periods'!$E$2:$N$540,10,FALSE)</f>
        <v>08/15/2019 - 08/15/2027</v>
      </c>
      <c r="C2367" s="92">
        <v>2015</v>
      </c>
      <c r="D2367" s="92" t="str">
        <f t="shared" si="34"/>
        <v>Willits 2015</v>
      </c>
      <c r="E2367" t="s">
        <v>1308</v>
      </c>
      <c r="F2367" t="s">
        <v>1308</v>
      </c>
      <c r="G2367" t="s">
        <v>1308</v>
      </c>
      <c r="H2367" t="s">
        <v>1308</v>
      </c>
      <c r="J2367" t="s">
        <v>1308</v>
      </c>
      <c r="K2367" t="s">
        <v>1308</v>
      </c>
      <c r="L2367" t="s">
        <v>1308</v>
      </c>
      <c r="M2367" t="s">
        <v>1308</v>
      </c>
      <c r="O2367" t="s">
        <v>1308</v>
      </c>
      <c r="P2367" t="s">
        <v>1308</v>
      </c>
      <c r="R2367" t="s">
        <v>1308</v>
      </c>
      <c r="S2367" t="s">
        <v>1308</v>
      </c>
      <c r="T2367" t="s">
        <v>1308</v>
      </c>
      <c r="U2367" t="s">
        <v>1308</v>
      </c>
      <c r="V2367" t="s">
        <v>1308</v>
      </c>
    </row>
    <row r="2368" spans="1:22">
      <c r="A2368" t="s">
        <v>1018</v>
      </c>
      <c r="B2368" s="17" t="str">
        <f>VLOOKUP(A2368,'Planning Periods'!$E$2:$N$540,10,FALSE)</f>
        <v>08/15/2019 - 08/15/2027</v>
      </c>
      <c r="C2368" s="92">
        <v>2016</v>
      </c>
      <c r="D2368" s="92" t="str">
        <f t="shared" si="34"/>
        <v>Willits 2016</v>
      </c>
      <c r="E2368" t="s">
        <v>1308</v>
      </c>
      <c r="F2368" t="s">
        <v>1308</v>
      </c>
      <c r="G2368" t="s">
        <v>1308</v>
      </c>
      <c r="H2368" t="s">
        <v>1308</v>
      </c>
      <c r="J2368" t="s">
        <v>1308</v>
      </c>
      <c r="K2368" t="s">
        <v>1308</v>
      </c>
      <c r="L2368" t="s">
        <v>1308</v>
      </c>
      <c r="M2368" t="s">
        <v>1308</v>
      </c>
      <c r="O2368" t="s">
        <v>1308</v>
      </c>
      <c r="P2368" t="s">
        <v>1308</v>
      </c>
      <c r="R2368" t="s">
        <v>1308</v>
      </c>
      <c r="S2368" t="s">
        <v>1308</v>
      </c>
      <c r="T2368" t="s">
        <v>1308</v>
      </c>
      <c r="U2368" t="s">
        <v>1308</v>
      </c>
      <c r="V2368" t="s">
        <v>1308</v>
      </c>
    </row>
    <row r="2369" spans="1:22">
      <c r="A2369" t="s">
        <v>1018</v>
      </c>
      <c r="B2369" s="17" t="str">
        <f>VLOOKUP(A2369,'Planning Periods'!$E$2:$N$540,10,FALSE)</f>
        <v>08/15/2019 - 08/15/2027</v>
      </c>
      <c r="C2369" s="92">
        <v>2017</v>
      </c>
      <c r="D2369" s="92" t="str">
        <f t="shared" si="34"/>
        <v>Willits 2017</v>
      </c>
      <c r="E2369" t="s">
        <v>1308</v>
      </c>
      <c r="F2369" t="s">
        <v>1308</v>
      </c>
      <c r="G2369" t="s">
        <v>1308</v>
      </c>
      <c r="H2369" t="s">
        <v>1308</v>
      </c>
      <c r="J2369" t="s">
        <v>1308</v>
      </c>
      <c r="K2369" t="s">
        <v>1308</v>
      </c>
      <c r="L2369" t="s">
        <v>1308</v>
      </c>
      <c r="M2369" t="s">
        <v>1308</v>
      </c>
      <c r="O2369" t="s">
        <v>1308</v>
      </c>
      <c r="P2369" t="s">
        <v>1308</v>
      </c>
      <c r="R2369" t="s">
        <v>1308</v>
      </c>
      <c r="S2369" t="s">
        <v>1308</v>
      </c>
      <c r="T2369" t="s">
        <v>1308</v>
      </c>
      <c r="U2369" t="s">
        <v>1308</v>
      </c>
      <c r="V2369" t="s">
        <v>1308</v>
      </c>
    </row>
    <row r="2370" spans="1:22">
      <c r="A2370" s="93" t="s">
        <v>911</v>
      </c>
      <c r="B2370" s="17" t="str">
        <f>VLOOKUP(A2370,'Planning Periods'!$E$2:$N$540,10,FALSE)</f>
        <v>11/30/2021 - 11/30/2029</v>
      </c>
      <c r="C2370" s="92">
        <v>2014</v>
      </c>
      <c r="D2370" s="92" t="str">
        <f t="shared" si="34"/>
        <v>Willows 2014</v>
      </c>
      <c r="E2370" s="92">
        <v>15</v>
      </c>
      <c r="F2370" s="366">
        <v>0</v>
      </c>
      <c r="G2370" s="92">
        <v>0</v>
      </c>
      <c r="H2370" s="92">
        <v>0</v>
      </c>
      <c r="I2370" s="91"/>
      <c r="J2370" s="92">
        <v>11</v>
      </c>
      <c r="K2370" s="366">
        <v>0</v>
      </c>
      <c r="L2370" s="92">
        <v>0</v>
      </c>
      <c r="M2370" s="92">
        <v>0</v>
      </c>
      <c r="N2370" s="91"/>
      <c r="O2370" s="92">
        <v>11</v>
      </c>
      <c r="P2370" s="92">
        <v>0</v>
      </c>
      <c r="Q2370" s="91"/>
      <c r="R2370" s="92">
        <v>26</v>
      </c>
      <c r="S2370" s="92">
        <v>0</v>
      </c>
      <c r="T2370" s="91">
        <v>0</v>
      </c>
      <c r="U2370" s="92">
        <v>63</v>
      </c>
      <c r="V2370" s="92">
        <v>0</v>
      </c>
    </row>
    <row r="2371" spans="1:22">
      <c r="A2371" s="93" t="s">
        <v>911</v>
      </c>
      <c r="B2371" s="17" t="str">
        <f>VLOOKUP(A2371,'Planning Periods'!$E$2:$N$540,10,FALSE)</f>
        <v>11/30/2021 - 11/30/2029</v>
      </c>
      <c r="C2371" s="92">
        <v>2015</v>
      </c>
      <c r="D2371" s="92" t="str">
        <f t="shared" ref="D2371:D2433" si="35">CONCATENATE(A2371," ",C2371)</f>
        <v>Willows 2015</v>
      </c>
      <c r="E2371" s="92">
        <v>15</v>
      </c>
      <c r="F2371" s="366">
        <v>49</v>
      </c>
      <c r="G2371" s="92">
        <v>49</v>
      </c>
      <c r="H2371" s="92">
        <v>0</v>
      </c>
      <c r="I2371" s="91"/>
      <c r="J2371" s="92">
        <v>11</v>
      </c>
      <c r="K2371" s="366">
        <v>0</v>
      </c>
      <c r="L2371" s="92">
        <v>0</v>
      </c>
      <c r="M2371" s="92">
        <v>0</v>
      </c>
      <c r="N2371" s="91"/>
      <c r="O2371" s="92">
        <v>11</v>
      </c>
      <c r="P2371" s="92">
        <v>0</v>
      </c>
      <c r="Q2371" s="91"/>
      <c r="R2371" s="92">
        <v>26</v>
      </c>
      <c r="S2371" s="92">
        <v>0</v>
      </c>
      <c r="T2371" s="91">
        <v>0</v>
      </c>
      <c r="U2371" s="92">
        <v>63</v>
      </c>
      <c r="V2371" s="92">
        <v>49</v>
      </c>
    </row>
    <row r="2372" spans="1:22">
      <c r="A2372" s="93" t="s">
        <v>911</v>
      </c>
      <c r="B2372" s="17" t="str">
        <f>VLOOKUP(A2372,'Planning Periods'!$E$2:$N$540,10,FALSE)</f>
        <v>11/30/2021 - 11/30/2029</v>
      </c>
      <c r="C2372" s="92">
        <v>2016</v>
      </c>
      <c r="D2372" s="92" t="str">
        <f t="shared" si="35"/>
        <v>Willows 2016</v>
      </c>
      <c r="E2372" s="92">
        <v>15</v>
      </c>
      <c r="F2372" s="366">
        <v>0</v>
      </c>
      <c r="G2372" s="92">
        <v>0</v>
      </c>
      <c r="H2372" s="92">
        <v>0</v>
      </c>
      <c r="I2372" s="91"/>
      <c r="J2372" s="92">
        <v>11</v>
      </c>
      <c r="K2372" s="366">
        <v>2</v>
      </c>
      <c r="L2372" s="92">
        <v>2</v>
      </c>
      <c r="M2372" s="92">
        <v>0</v>
      </c>
      <c r="N2372" s="91"/>
      <c r="O2372" s="92">
        <v>11</v>
      </c>
      <c r="P2372" s="92">
        <v>1</v>
      </c>
      <c r="Q2372" s="91"/>
      <c r="R2372" s="92">
        <v>26</v>
      </c>
      <c r="S2372" s="92">
        <v>0</v>
      </c>
      <c r="T2372" s="91">
        <v>0</v>
      </c>
      <c r="U2372" s="92">
        <v>63</v>
      </c>
      <c r="V2372" s="92">
        <v>3</v>
      </c>
    </row>
    <row r="2373" spans="1:22">
      <c r="A2373" s="93" t="s">
        <v>911</v>
      </c>
      <c r="B2373" s="17" t="str">
        <f>VLOOKUP(A2373,'Planning Periods'!$E$2:$N$540,10,FALSE)</f>
        <v>11/30/2021 - 11/30/2029</v>
      </c>
      <c r="C2373" s="92">
        <v>2017</v>
      </c>
      <c r="D2373" s="92" t="str">
        <f t="shared" si="35"/>
        <v>Willows 2017</v>
      </c>
      <c r="E2373" s="92">
        <v>15</v>
      </c>
      <c r="F2373" s="366">
        <v>0</v>
      </c>
      <c r="G2373" s="92">
        <v>0</v>
      </c>
      <c r="H2373" s="92">
        <v>0</v>
      </c>
      <c r="I2373" s="91"/>
      <c r="J2373" s="92">
        <v>11</v>
      </c>
      <c r="K2373" s="366">
        <v>0</v>
      </c>
      <c r="L2373" s="92">
        <v>0</v>
      </c>
      <c r="M2373" s="92">
        <v>0</v>
      </c>
      <c r="N2373" s="91"/>
      <c r="O2373" s="92">
        <v>11</v>
      </c>
      <c r="P2373" s="92">
        <v>0</v>
      </c>
      <c r="Q2373" s="91"/>
      <c r="R2373" s="92">
        <v>26</v>
      </c>
      <c r="S2373" s="92">
        <v>2</v>
      </c>
      <c r="T2373" s="91">
        <v>0</v>
      </c>
      <c r="U2373" s="92">
        <v>63</v>
      </c>
      <c r="V2373" s="92">
        <v>2</v>
      </c>
    </row>
    <row r="2374" spans="1:22">
      <c r="A2374" s="93" t="s">
        <v>860</v>
      </c>
      <c r="B2374" s="17" t="str">
        <f>VLOOKUP(A2374,'Planning Periods'!$E$2:$N$540,10,FALSE)</f>
        <v>01/31/2023 - 01/31/2031</v>
      </c>
      <c r="C2374" s="92">
        <v>2014</v>
      </c>
      <c r="D2374" s="92" t="str">
        <f t="shared" si="35"/>
        <v>Windsor 2014</v>
      </c>
      <c r="E2374" s="92">
        <v>120</v>
      </c>
      <c r="F2374" s="366">
        <v>0</v>
      </c>
      <c r="G2374" s="92">
        <v>0</v>
      </c>
      <c r="H2374" s="92">
        <v>0</v>
      </c>
      <c r="I2374" s="91"/>
      <c r="J2374" s="92">
        <v>65</v>
      </c>
      <c r="K2374" s="366">
        <v>0</v>
      </c>
      <c r="L2374" s="92">
        <v>0</v>
      </c>
      <c r="M2374" s="92">
        <v>0</v>
      </c>
      <c r="N2374" s="91"/>
      <c r="O2374" s="92">
        <v>67</v>
      </c>
      <c r="P2374" s="92">
        <v>1</v>
      </c>
      <c r="Q2374" s="91"/>
      <c r="R2374" s="92">
        <v>188</v>
      </c>
      <c r="S2374" s="92">
        <v>9</v>
      </c>
      <c r="T2374" s="91">
        <v>0</v>
      </c>
      <c r="U2374" s="92">
        <v>440</v>
      </c>
      <c r="V2374" s="92">
        <v>10</v>
      </c>
    </row>
    <row r="2375" spans="1:22">
      <c r="A2375" s="93" t="s">
        <v>860</v>
      </c>
      <c r="B2375" s="17" t="str">
        <f>VLOOKUP(A2375,'Planning Periods'!$E$2:$N$540,10,FALSE)</f>
        <v>01/31/2023 - 01/31/2031</v>
      </c>
      <c r="C2375" s="92">
        <v>2015</v>
      </c>
      <c r="D2375" s="92" t="str">
        <f t="shared" si="35"/>
        <v>Windsor 2015</v>
      </c>
      <c r="E2375" s="92">
        <v>120</v>
      </c>
      <c r="F2375" s="366">
        <v>0</v>
      </c>
      <c r="G2375" s="92">
        <v>0</v>
      </c>
      <c r="H2375" s="92">
        <v>0</v>
      </c>
      <c r="I2375" s="91"/>
      <c r="J2375" s="92">
        <v>65</v>
      </c>
      <c r="K2375" s="366">
        <v>0</v>
      </c>
      <c r="L2375" s="92">
        <v>0</v>
      </c>
      <c r="M2375" s="92">
        <v>0</v>
      </c>
      <c r="N2375" s="91"/>
      <c r="O2375" s="92">
        <v>67</v>
      </c>
      <c r="P2375" s="92">
        <v>0</v>
      </c>
      <c r="Q2375" s="91"/>
      <c r="R2375" s="92">
        <v>188</v>
      </c>
      <c r="S2375" s="92">
        <v>55</v>
      </c>
      <c r="T2375" s="91">
        <v>0</v>
      </c>
      <c r="U2375" s="92">
        <v>440</v>
      </c>
      <c r="V2375" s="92">
        <v>55</v>
      </c>
    </row>
    <row r="2376" spans="1:22">
      <c r="A2376" s="93" t="s">
        <v>860</v>
      </c>
      <c r="B2376" s="17" t="str">
        <f>VLOOKUP(A2376,'Planning Periods'!$E$2:$N$540,10,FALSE)</f>
        <v>01/31/2023 - 01/31/2031</v>
      </c>
      <c r="C2376" s="92">
        <v>2016</v>
      </c>
      <c r="D2376" s="92" t="str">
        <f t="shared" si="35"/>
        <v>Windsor 2016</v>
      </c>
      <c r="E2376" s="92">
        <v>120</v>
      </c>
      <c r="F2376" s="366">
        <v>0</v>
      </c>
      <c r="G2376" s="92">
        <v>0</v>
      </c>
      <c r="H2376" s="92">
        <v>0</v>
      </c>
      <c r="I2376" s="91"/>
      <c r="J2376" s="92">
        <v>65</v>
      </c>
      <c r="K2376" s="366">
        <v>0</v>
      </c>
      <c r="L2376" s="92">
        <v>0</v>
      </c>
      <c r="M2376" s="92">
        <v>0</v>
      </c>
      <c r="N2376" s="91"/>
      <c r="O2376" s="92">
        <v>67</v>
      </c>
      <c r="P2376" s="92">
        <v>0</v>
      </c>
      <c r="Q2376" s="91"/>
      <c r="R2376" s="92">
        <v>188</v>
      </c>
      <c r="S2376" s="92">
        <v>3</v>
      </c>
      <c r="T2376" s="91">
        <v>0</v>
      </c>
      <c r="U2376" s="92">
        <v>440</v>
      </c>
      <c r="V2376" s="92">
        <v>3</v>
      </c>
    </row>
    <row r="2377" spans="1:22">
      <c r="A2377" s="93" t="s">
        <v>860</v>
      </c>
      <c r="B2377" s="17" t="str">
        <f>VLOOKUP(A2377,'Planning Periods'!$E$2:$N$540,10,FALSE)</f>
        <v>01/31/2023 - 01/31/2031</v>
      </c>
      <c r="C2377" s="92">
        <v>2017</v>
      </c>
      <c r="D2377" s="92" t="str">
        <f t="shared" si="35"/>
        <v>Windsor 2017</v>
      </c>
      <c r="E2377" s="92">
        <v>120</v>
      </c>
      <c r="F2377" s="366">
        <v>0</v>
      </c>
      <c r="G2377" s="92">
        <v>0</v>
      </c>
      <c r="H2377" s="92">
        <v>0</v>
      </c>
      <c r="I2377" s="91"/>
      <c r="J2377" s="92">
        <v>65</v>
      </c>
      <c r="K2377" s="366">
        <v>0</v>
      </c>
      <c r="L2377" s="92">
        <v>0</v>
      </c>
      <c r="M2377" s="92">
        <v>0</v>
      </c>
      <c r="N2377" s="91"/>
      <c r="O2377" s="92">
        <v>67</v>
      </c>
      <c r="P2377" s="92">
        <v>0</v>
      </c>
      <c r="Q2377" s="91"/>
      <c r="R2377" s="92">
        <v>188</v>
      </c>
      <c r="S2377" s="92">
        <v>5</v>
      </c>
      <c r="T2377" s="91">
        <v>0</v>
      </c>
      <c r="U2377" s="92">
        <v>440</v>
      </c>
      <c r="V2377" s="92">
        <v>5</v>
      </c>
    </row>
    <row r="2378" spans="1:22">
      <c r="A2378" s="93" t="s">
        <v>862</v>
      </c>
      <c r="B2378" s="17" t="str">
        <f>VLOOKUP(A2378,'Planning Periods'!$E$2:$N$540,10,FALSE)</f>
        <v>05/15/2021 - 05/15/2029</v>
      </c>
      <c r="C2378" s="92">
        <v>2013</v>
      </c>
      <c r="D2378" s="92" t="str">
        <f t="shared" si="35"/>
        <v>Winters 2013</v>
      </c>
      <c r="E2378" s="92">
        <v>76</v>
      </c>
      <c r="F2378" s="366">
        <v>0</v>
      </c>
      <c r="G2378" s="92">
        <v>0</v>
      </c>
      <c r="H2378" s="92">
        <v>0</v>
      </c>
      <c r="I2378" s="91"/>
      <c r="J2378" s="92">
        <v>54</v>
      </c>
      <c r="K2378" s="366">
        <v>0</v>
      </c>
      <c r="L2378" s="92">
        <v>0</v>
      </c>
      <c r="M2378" s="92">
        <v>0</v>
      </c>
      <c r="N2378" s="91"/>
      <c r="O2378" s="92">
        <v>59</v>
      </c>
      <c r="P2378" s="92">
        <v>1</v>
      </c>
      <c r="Q2378" s="91"/>
      <c r="R2378" s="92">
        <v>130</v>
      </c>
      <c r="S2378" s="92">
        <v>0</v>
      </c>
      <c r="T2378" s="91">
        <v>0</v>
      </c>
      <c r="U2378" s="92">
        <v>319</v>
      </c>
      <c r="V2378" s="92">
        <v>1</v>
      </c>
    </row>
    <row r="2379" spans="1:22">
      <c r="A2379" s="93" t="s">
        <v>862</v>
      </c>
      <c r="B2379" s="17" t="str">
        <f>VLOOKUP(A2379,'Planning Periods'!$E$2:$N$540,10,FALSE)</f>
        <v>05/15/2021 - 05/15/2029</v>
      </c>
      <c r="C2379" s="92">
        <v>2014</v>
      </c>
      <c r="D2379" s="92" t="str">
        <f t="shared" si="35"/>
        <v>Winters 2014</v>
      </c>
      <c r="E2379" s="92">
        <v>76</v>
      </c>
      <c r="F2379" s="366">
        <v>0</v>
      </c>
      <c r="G2379" s="92">
        <v>0</v>
      </c>
      <c r="H2379" s="92">
        <v>0</v>
      </c>
      <c r="I2379" s="91"/>
      <c r="J2379" s="92">
        <v>54</v>
      </c>
      <c r="K2379" s="366">
        <v>0</v>
      </c>
      <c r="L2379" s="92">
        <v>0</v>
      </c>
      <c r="M2379" s="92">
        <v>0</v>
      </c>
      <c r="N2379" s="91"/>
      <c r="O2379" s="92">
        <v>59</v>
      </c>
      <c r="P2379" s="92">
        <v>0</v>
      </c>
      <c r="Q2379" s="91"/>
      <c r="R2379" s="92">
        <v>130</v>
      </c>
      <c r="S2379" s="92">
        <v>0</v>
      </c>
      <c r="T2379" s="91">
        <v>0</v>
      </c>
      <c r="U2379" s="92">
        <v>319</v>
      </c>
      <c r="V2379" s="92">
        <v>0</v>
      </c>
    </row>
    <row r="2380" spans="1:22">
      <c r="A2380" s="93" t="s">
        <v>862</v>
      </c>
      <c r="B2380" s="17" t="str">
        <f>VLOOKUP(A2380,'Planning Periods'!$E$2:$N$540,10,FALSE)</f>
        <v>05/15/2021 - 05/15/2029</v>
      </c>
      <c r="C2380" s="92">
        <v>2015</v>
      </c>
      <c r="D2380" s="92" t="str">
        <f t="shared" si="35"/>
        <v>Winters 2015</v>
      </c>
      <c r="E2380" s="92">
        <v>76</v>
      </c>
      <c r="F2380" s="366">
        <v>0</v>
      </c>
      <c r="G2380" s="92">
        <v>0</v>
      </c>
      <c r="H2380" s="92">
        <v>0</v>
      </c>
      <c r="I2380" s="91"/>
      <c r="J2380" s="92">
        <v>54</v>
      </c>
      <c r="K2380" s="366">
        <v>0</v>
      </c>
      <c r="L2380" s="92">
        <v>0</v>
      </c>
      <c r="M2380" s="92">
        <v>0</v>
      </c>
      <c r="N2380" s="91"/>
      <c r="O2380" s="92">
        <v>59</v>
      </c>
      <c r="P2380" s="92">
        <v>0</v>
      </c>
      <c r="Q2380" s="91"/>
      <c r="R2380" s="92">
        <v>130</v>
      </c>
      <c r="S2380" s="92">
        <v>32</v>
      </c>
      <c r="T2380" s="91">
        <v>0</v>
      </c>
      <c r="U2380" s="92">
        <v>319</v>
      </c>
      <c r="V2380" s="92">
        <v>32</v>
      </c>
    </row>
    <row r="2381" spans="1:22">
      <c r="A2381" s="93" t="s">
        <v>862</v>
      </c>
      <c r="B2381" s="17" t="str">
        <f>VLOOKUP(A2381,'Planning Periods'!$E$2:$N$540,10,FALSE)</f>
        <v>05/15/2021 - 05/15/2029</v>
      </c>
      <c r="C2381" s="92">
        <v>2016</v>
      </c>
      <c r="D2381" s="92" t="str">
        <f t="shared" si="35"/>
        <v>Winters 2016</v>
      </c>
      <c r="E2381" s="92">
        <v>76</v>
      </c>
      <c r="F2381" s="366">
        <v>0</v>
      </c>
      <c r="G2381" s="92">
        <v>0</v>
      </c>
      <c r="H2381" s="92">
        <v>0</v>
      </c>
      <c r="I2381" s="91"/>
      <c r="J2381" s="92">
        <v>54</v>
      </c>
      <c r="K2381" s="366">
        <v>0</v>
      </c>
      <c r="L2381" s="92">
        <v>0</v>
      </c>
      <c r="M2381" s="92">
        <v>0</v>
      </c>
      <c r="N2381" s="91"/>
      <c r="O2381" s="92">
        <v>59</v>
      </c>
      <c r="P2381" s="92">
        <v>7</v>
      </c>
      <c r="Q2381" s="91"/>
      <c r="R2381" s="92">
        <v>130</v>
      </c>
      <c r="S2381" s="92">
        <v>26</v>
      </c>
      <c r="T2381" s="91">
        <v>0</v>
      </c>
      <c r="U2381" s="92">
        <v>319</v>
      </c>
      <c r="V2381" s="92">
        <v>33</v>
      </c>
    </row>
    <row r="2382" spans="1:22">
      <c r="A2382" s="93" t="s">
        <v>862</v>
      </c>
      <c r="B2382" s="17" t="str">
        <f>VLOOKUP(A2382,'Planning Periods'!$E$2:$N$540,10,FALSE)</f>
        <v>05/15/2021 - 05/15/2029</v>
      </c>
      <c r="C2382" s="92">
        <v>2017</v>
      </c>
      <c r="D2382" s="92" t="str">
        <f t="shared" si="35"/>
        <v>Winters 2017</v>
      </c>
      <c r="E2382" s="92">
        <v>76</v>
      </c>
      <c r="F2382" s="366">
        <v>0</v>
      </c>
      <c r="G2382" s="92">
        <v>0</v>
      </c>
      <c r="H2382" s="92">
        <v>0</v>
      </c>
      <c r="I2382" s="91"/>
      <c r="J2382" s="92">
        <v>54</v>
      </c>
      <c r="K2382" s="366">
        <v>0</v>
      </c>
      <c r="L2382" s="92">
        <v>0</v>
      </c>
      <c r="M2382" s="92">
        <v>0</v>
      </c>
      <c r="N2382" s="91"/>
      <c r="O2382" s="92">
        <v>59</v>
      </c>
      <c r="P2382" s="92">
        <v>0</v>
      </c>
      <c r="Q2382" s="91"/>
      <c r="R2382" s="92">
        <v>130</v>
      </c>
      <c r="S2382" s="92">
        <v>11</v>
      </c>
      <c r="T2382" s="91">
        <v>0</v>
      </c>
      <c r="U2382" s="92">
        <v>319</v>
      </c>
      <c r="V2382" s="92">
        <v>11</v>
      </c>
    </row>
    <row r="2383" spans="1:22">
      <c r="A2383" t="s">
        <v>865</v>
      </c>
      <c r="B2383" s="17" t="str">
        <f>VLOOKUP(A2383,'Planning Periods'!$E$2:$N$540,10,FALSE)</f>
        <v>12/31/2015 - 12/31/2023</v>
      </c>
      <c r="C2383" s="92">
        <v>2014</v>
      </c>
      <c r="D2383" s="92" t="str">
        <f t="shared" si="35"/>
        <v>Woodlake 2014</v>
      </c>
      <c r="E2383" s="366" t="s">
        <v>1308</v>
      </c>
      <c r="F2383" s="366" t="s">
        <v>1308</v>
      </c>
      <c r="G2383" s="366" t="s">
        <v>1308</v>
      </c>
      <c r="H2383" s="366" t="s">
        <v>1308</v>
      </c>
      <c r="I2383" s="366">
        <v>0</v>
      </c>
      <c r="J2383" s="366" t="s">
        <v>1308</v>
      </c>
      <c r="K2383" s="366" t="s">
        <v>1308</v>
      </c>
      <c r="L2383" s="366" t="s">
        <v>1308</v>
      </c>
      <c r="M2383" s="366" t="s">
        <v>1308</v>
      </c>
      <c r="N2383" s="366">
        <v>0</v>
      </c>
      <c r="O2383" s="366" t="s">
        <v>1308</v>
      </c>
      <c r="P2383" s="366" t="s">
        <v>1308</v>
      </c>
      <c r="Q2383" s="366"/>
      <c r="R2383" s="366" t="s">
        <v>1308</v>
      </c>
      <c r="S2383" s="366" t="s">
        <v>1308</v>
      </c>
      <c r="T2383" s="366" t="s">
        <v>1308</v>
      </c>
      <c r="U2383" s="366" t="s">
        <v>1308</v>
      </c>
      <c r="V2383" s="366" t="s">
        <v>1308</v>
      </c>
    </row>
    <row r="2384" spans="1:22">
      <c r="A2384" t="s">
        <v>865</v>
      </c>
      <c r="B2384" s="17" t="str">
        <f>VLOOKUP(A2384,'Planning Periods'!$E$2:$N$540,10,FALSE)</f>
        <v>12/31/2015 - 12/31/2023</v>
      </c>
      <c r="C2384" s="92">
        <v>2015</v>
      </c>
      <c r="D2384" s="92" t="str">
        <f t="shared" si="35"/>
        <v>Woodlake 2015</v>
      </c>
      <c r="E2384">
        <v>24</v>
      </c>
      <c r="F2384">
        <v>0</v>
      </c>
      <c r="G2384">
        <v>0</v>
      </c>
      <c r="H2384">
        <v>0</v>
      </c>
      <c r="J2384">
        <v>27</v>
      </c>
      <c r="K2384">
        <v>0</v>
      </c>
      <c r="L2384">
        <v>0</v>
      </c>
      <c r="M2384">
        <v>0</v>
      </c>
      <c r="O2384">
        <v>41</v>
      </c>
      <c r="P2384">
        <v>6</v>
      </c>
      <c r="R2384">
        <v>190</v>
      </c>
      <c r="S2384">
        <v>0</v>
      </c>
      <c r="T2384">
        <v>0</v>
      </c>
      <c r="U2384">
        <v>282</v>
      </c>
      <c r="V2384">
        <v>6</v>
      </c>
    </row>
    <row r="2385" spans="1:22">
      <c r="A2385" t="s">
        <v>865</v>
      </c>
      <c r="B2385" s="17" t="str">
        <f>VLOOKUP(A2385,'Planning Periods'!$E$2:$N$540,10,FALSE)</f>
        <v>12/31/2015 - 12/31/2023</v>
      </c>
      <c r="C2385" s="92">
        <v>2016</v>
      </c>
      <c r="D2385" s="92" t="str">
        <f t="shared" si="35"/>
        <v>Woodlake 2016</v>
      </c>
      <c r="E2385">
        <v>24</v>
      </c>
      <c r="F2385">
        <v>3</v>
      </c>
      <c r="G2385">
        <v>0</v>
      </c>
      <c r="H2385">
        <v>3</v>
      </c>
      <c r="J2385">
        <v>27</v>
      </c>
      <c r="K2385">
        <v>3</v>
      </c>
      <c r="L2385">
        <v>0</v>
      </c>
      <c r="M2385">
        <v>3</v>
      </c>
      <c r="O2385">
        <v>41</v>
      </c>
      <c r="P2385">
        <v>1</v>
      </c>
      <c r="R2385">
        <v>190</v>
      </c>
      <c r="S2385">
        <v>0</v>
      </c>
      <c r="T2385">
        <v>3</v>
      </c>
      <c r="U2385">
        <v>282</v>
      </c>
      <c r="V2385">
        <v>7</v>
      </c>
    </row>
    <row r="2386" spans="1:22">
      <c r="A2386" t="s">
        <v>865</v>
      </c>
      <c r="B2386" s="17" t="str">
        <f>VLOOKUP(A2386,'Planning Periods'!$E$2:$N$540,10,FALSE)</f>
        <v>12/31/2015 - 12/31/2023</v>
      </c>
      <c r="C2386" s="92">
        <v>2017</v>
      </c>
      <c r="D2386" s="92" t="str">
        <f t="shared" si="35"/>
        <v>Woodlake 2017</v>
      </c>
      <c r="E2386">
        <v>24</v>
      </c>
      <c r="F2386">
        <v>2</v>
      </c>
      <c r="G2386">
        <v>0</v>
      </c>
      <c r="H2386">
        <v>2</v>
      </c>
      <c r="J2386">
        <v>27</v>
      </c>
      <c r="K2386">
        <v>1</v>
      </c>
      <c r="L2386">
        <v>0</v>
      </c>
      <c r="M2386">
        <v>1</v>
      </c>
      <c r="O2386">
        <v>41</v>
      </c>
      <c r="P2386">
        <v>0</v>
      </c>
      <c r="R2386">
        <v>190</v>
      </c>
      <c r="S2386">
        <v>1</v>
      </c>
      <c r="T2386">
        <v>1</v>
      </c>
      <c r="U2386">
        <v>282</v>
      </c>
      <c r="V2386">
        <v>4</v>
      </c>
    </row>
    <row r="2387" spans="1:22">
      <c r="A2387" s="93" t="s">
        <v>807</v>
      </c>
      <c r="B2387" s="17" t="str">
        <f>VLOOKUP(A2387,'Planning Periods'!$E$2:$N$540,10,FALSE)</f>
        <v>05/15/2021 - 05/15/2029</v>
      </c>
      <c r="C2387" s="92">
        <v>2013</v>
      </c>
      <c r="D2387" s="92" t="str">
        <f t="shared" si="35"/>
        <v>Woodland 2013</v>
      </c>
      <c r="E2387" s="92">
        <v>390</v>
      </c>
      <c r="F2387" s="366">
        <v>46</v>
      </c>
      <c r="G2387" s="92">
        <v>46</v>
      </c>
      <c r="H2387" s="92">
        <v>0</v>
      </c>
      <c r="I2387" s="91"/>
      <c r="J2387" s="92">
        <v>274</v>
      </c>
      <c r="K2387" s="366">
        <v>16</v>
      </c>
      <c r="L2387" s="92">
        <v>16</v>
      </c>
      <c r="M2387" s="92">
        <v>0</v>
      </c>
      <c r="N2387" s="91"/>
      <c r="O2387" s="92">
        <v>349</v>
      </c>
      <c r="P2387" s="92">
        <v>1</v>
      </c>
      <c r="Q2387" s="91"/>
      <c r="R2387" s="92">
        <v>864</v>
      </c>
      <c r="S2387" s="92">
        <v>97</v>
      </c>
      <c r="T2387" s="91">
        <v>0</v>
      </c>
      <c r="U2387" s="92">
        <v>1877</v>
      </c>
      <c r="V2387" s="92">
        <v>160</v>
      </c>
    </row>
    <row r="2388" spans="1:22">
      <c r="A2388" s="93" t="s">
        <v>807</v>
      </c>
      <c r="B2388" s="17" t="str">
        <f>VLOOKUP(A2388,'Planning Periods'!$E$2:$N$540,10,FALSE)</f>
        <v>05/15/2021 - 05/15/2029</v>
      </c>
      <c r="C2388" s="92">
        <v>2014</v>
      </c>
      <c r="D2388" s="92" t="str">
        <f t="shared" si="35"/>
        <v>Woodland 2014</v>
      </c>
      <c r="E2388" s="92">
        <v>390</v>
      </c>
      <c r="F2388" s="366">
        <v>0</v>
      </c>
      <c r="G2388" s="92">
        <v>0</v>
      </c>
      <c r="H2388" s="92">
        <v>0</v>
      </c>
      <c r="I2388" s="91"/>
      <c r="J2388" s="92">
        <v>274</v>
      </c>
      <c r="K2388" s="366">
        <v>0</v>
      </c>
      <c r="L2388" s="92">
        <v>0</v>
      </c>
      <c r="M2388" s="92">
        <v>0</v>
      </c>
      <c r="N2388" s="91"/>
      <c r="O2388" s="92">
        <v>349</v>
      </c>
      <c r="P2388" s="92">
        <v>32</v>
      </c>
      <c r="Q2388" s="91"/>
      <c r="R2388" s="92">
        <v>864</v>
      </c>
      <c r="S2388" s="92">
        <v>96</v>
      </c>
      <c r="T2388" s="91">
        <v>0</v>
      </c>
      <c r="U2388" s="92">
        <v>1877</v>
      </c>
      <c r="V2388" s="92">
        <v>128</v>
      </c>
    </row>
    <row r="2389" spans="1:22">
      <c r="A2389" s="93" t="s">
        <v>807</v>
      </c>
      <c r="B2389" s="17" t="str">
        <f>VLOOKUP(A2389,'Planning Periods'!$E$2:$N$540,10,FALSE)</f>
        <v>05/15/2021 - 05/15/2029</v>
      </c>
      <c r="C2389" s="92">
        <v>2015</v>
      </c>
      <c r="D2389" s="92" t="str">
        <f t="shared" si="35"/>
        <v>Woodland 2015</v>
      </c>
      <c r="E2389" s="92">
        <v>390</v>
      </c>
      <c r="F2389" s="366">
        <v>0</v>
      </c>
      <c r="G2389" s="92">
        <v>0</v>
      </c>
      <c r="H2389" s="92">
        <v>0</v>
      </c>
      <c r="I2389" s="91"/>
      <c r="J2389" s="92">
        <v>274</v>
      </c>
      <c r="K2389" s="366">
        <v>1</v>
      </c>
      <c r="L2389" s="92">
        <v>1</v>
      </c>
      <c r="M2389" s="92">
        <v>0</v>
      </c>
      <c r="N2389" s="91"/>
      <c r="O2389" s="92">
        <v>349</v>
      </c>
      <c r="P2389" s="92">
        <v>37</v>
      </c>
      <c r="Q2389" s="91"/>
      <c r="R2389" s="92">
        <v>864</v>
      </c>
      <c r="S2389" s="92">
        <v>114</v>
      </c>
      <c r="T2389" s="91">
        <v>0</v>
      </c>
      <c r="U2389" s="92">
        <v>1877</v>
      </c>
      <c r="V2389" s="92">
        <v>152</v>
      </c>
    </row>
    <row r="2390" spans="1:22">
      <c r="A2390" s="93" t="s">
        <v>807</v>
      </c>
      <c r="B2390" s="17" t="str">
        <f>VLOOKUP(A2390,'Planning Periods'!$E$2:$N$540,10,FALSE)</f>
        <v>05/15/2021 - 05/15/2029</v>
      </c>
      <c r="C2390" s="92">
        <v>2016</v>
      </c>
      <c r="D2390" s="92" t="str">
        <f t="shared" si="35"/>
        <v>Woodland 2016</v>
      </c>
      <c r="E2390" s="92">
        <v>390</v>
      </c>
      <c r="F2390" s="366">
        <v>0</v>
      </c>
      <c r="G2390" s="92">
        <v>0</v>
      </c>
      <c r="H2390" s="92">
        <v>0</v>
      </c>
      <c r="I2390" s="91"/>
      <c r="J2390" s="92">
        <v>274</v>
      </c>
      <c r="K2390" s="366">
        <v>1</v>
      </c>
      <c r="L2390" s="92">
        <v>1</v>
      </c>
      <c r="M2390" s="92">
        <v>0</v>
      </c>
      <c r="N2390" s="91"/>
      <c r="O2390" s="92">
        <v>349</v>
      </c>
      <c r="P2390" s="92">
        <v>67</v>
      </c>
      <c r="Q2390" s="91"/>
      <c r="R2390" s="92">
        <v>864</v>
      </c>
      <c r="S2390" s="92">
        <v>199</v>
      </c>
      <c r="T2390" s="91">
        <v>0</v>
      </c>
      <c r="U2390" s="92">
        <v>1877</v>
      </c>
      <c r="V2390" s="92">
        <v>267</v>
      </c>
    </row>
    <row r="2391" spans="1:22">
      <c r="A2391" s="93" t="s">
        <v>807</v>
      </c>
      <c r="B2391" s="17" t="str">
        <f>VLOOKUP(A2391,'Planning Periods'!$E$2:$N$540,10,FALSE)</f>
        <v>05/15/2021 - 05/15/2029</v>
      </c>
      <c r="C2391" s="92">
        <v>2017</v>
      </c>
      <c r="D2391" s="92" t="str">
        <f t="shared" si="35"/>
        <v>Woodland 2017</v>
      </c>
      <c r="E2391" s="92">
        <v>390</v>
      </c>
      <c r="F2391" s="366">
        <v>79</v>
      </c>
      <c r="G2391" s="92">
        <v>79</v>
      </c>
      <c r="H2391" s="92">
        <v>0</v>
      </c>
      <c r="I2391" s="91"/>
      <c r="J2391" s="92">
        <v>274</v>
      </c>
      <c r="K2391" s="366">
        <v>0</v>
      </c>
      <c r="L2391" s="92">
        <v>0</v>
      </c>
      <c r="M2391" s="92">
        <v>0</v>
      </c>
      <c r="N2391" s="91"/>
      <c r="O2391" s="92">
        <v>349</v>
      </c>
      <c r="P2391" s="92">
        <v>32</v>
      </c>
      <c r="Q2391" s="91"/>
      <c r="R2391" s="92">
        <v>864</v>
      </c>
      <c r="S2391" s="92">
        <v>99</v>
      </c>
      <c r="T2391" s="91">
        <v>0</v>
      </c>
      <c r="U2391" s="92">
        <v>1877</v>
      </c>
      <c r="V2391" s="92">
        <v>210</v>
      </c>
    </row>
    <row r="2392" spans="1:22">
      <c r="A2392" s="93" t="s">
        <v>851</v>
      </c>
      <c r="B2392" s="17" t="str">
        <f>VLOOKUP(A2392,'Planning Periods'!$E$2:$N$540,10,FALSE)</f>
        <v>01/31/2023 - 01/31/2031</v>
      </c>
      <c r="C2392" s="92">
        <v>2014</v>
      </c>
      <c r="D2392" s="92" t="str">
        <f t="shared" si="35"/>
        <v>Woodside 2014</v>
      </c>
      <c r="E2392" s="92" t="s">
        <v>1308</v>
      </c>
      <c r="F2392" s="366" t="s">
        <v>1308</v>
      </c>
      <c r="G2392" s="92" t="s">
        <v>1308</v>
      </c>
      <c r="H2392" s="92" t="s">
        <v>1308</v>
      </c>
      <c r="I2392" s="91"/>
      <c r="J2392" s="92" t="s">
        <v>1308</v>
      </c>
      <c r="K2392" s="366" t="s">
        <v>1308</v>
      </c>
      <c r="L2392" s="92" t="s">
        <v>1308</v>
      </c>
      <c r="M2392" s="92" t="s">
        <v>1308</v>
      </c>
      <c r="N2392" s="91"/>
      <c r="O2392" s="92" t="s">
        <v>1308</v>
      </c>
      <c r="P2392" s="92" t="s">
        <v>1308</v>
      </c>
      <c r="Q2392" s="91"/>
      <c r="R2392" s="92" t="s">
        <v>1308</v>
      </c>
      <c r="S2392" s="92" t="s">
        <v>1308</v>
      </c>
      <c r="T2392" s="91" t="s">
        <v>1308</v>
      </c>
      <c r="U2392" s="92" t="s">
        <v>1308</v>
      </c>
      <c r="V2392" s="92" t="s">
        <v>1308</v>
      </c>
    </row>
    <row r="2393" spans="1:22">
      <c r="A2393" s="93" t="s">
        <v>851</v>
      </c>
      <c r="B2393" s="17" t="str">
        <f>VLOOKUP(A2393,'Planning Periods'!$E$2:$N$540,10,FALSE)</f>
        <v>01/31/2023 - 01/31/2031</v>
      </c>
      <c r="C2393" s="92">
        <v>2015</v>
      </c>
      <c r="D2393" s="92" t="str">
        <f t="shared" si="35"/>
        <v>Woodside 2015</v>
      </c>
      <c r="E2393" s="92">
        <v>23</v>
      </c>
      <c r="F2393" s="366">
        <v>1</v>
      </c>
      <c r="G2393" s="92">
        <v>0</v>
      </c>
      <c r="H2393" s="92">
        <v>1</v>
      </c>
      <c r="I2393" s="91"/>
      <c r="J2393" s="92">
        <v>13</v>
      </c>
      <c r="K2393" s="366">
        <v>0</v>
      </c>
      <c r="L2393" s="92">
        <v>0</v>
      </c>
      <c r="M2393" s="92">
        <v>0</v>
      </c>
      <c r="N2393" s="91"/>
      <c r="O2393" s="92">
        <v>15</v>
      </c>
      <c r="P2393" s="92">
        <v>0</v>
      </c>
      <c r="Q2393" s="91"/>
      <c r="R2393" s="92">
        <v>11</v>
      </c>
      <c r="S2393" s="92">
        <v>4</v>
      </c>
      <c r="T2393" s="91">
        <v>0</v>
      </c>
      <c r="U2393" s="92">
        <v>62</v>
      </c>
      <c r="V2393" s="92">
        <v>5</v>
      </c>
    </row>
    <row r="2394" spans="1:22">
      <c r="A2394" s="93" t="s">
        <v>851</v>
      </c>
      <c r="B2394" s="17" t="str">
        <f>VLOOKUP(A2394,'Planning Periods'!$E$2:$N$540,10,FALSE)</f>
        <v>01/31/2023 - 01/31/2031</v>
      </c>
      <c r="C2394" s="92">
        <v>2016</v>
      </c>
      <c r="D2394" s="92" t="str">
        <f t="shared" si="35"/>
        <v>Woodside 2016</v>
      </c>
      <c r="E2394" s="92">
        <v>23</v>
      </c>
      <c r="F2394" s="366">
        <v>5</v>
      </c>
      <c r="G2394" s="92">
        <v>0</v>
      </c>
      <c r="H2394" s="92">
        <v>5</v>
      </c>
      <c r="I2394" s="91"/>
      <c r="J2394" s="92">
        <v>13</v>
      </c>
      <c r="K2394" s="366">
        <v>1</v>
      </c>
      <c r="L2394" s="92">
        <v>0</v>
      </c>
      <c r="M2394" s="92">
        <v>1</v>
      </c>
      <c r="N2394" s="91"/>
      <c r="O2394" s="92">
        <v>15</v>
      </c>
      <c r="P2394" s="92">
        <v>1</v>
      </c>
      <c r="Q2394" s="91"/>
      <c r="R2394" s="92">
        <v>11</v>
      </c>
      <c r="S2394" s="92">
        <v>8</v>
      </c>
      <c r="T2394" s="91">
        <v>1</v>
      </c>
      <c r="U2394" s="92">
        <v>62</v>
      </c>
      <c r="V2394" s="92">
        <v>15</v>
      </c>
    </row>
    <row r="2395" spans="1:22">
      <c r="A2395" s="93" t="s">
        <v>851</v>
      </c>
      <c r="B2395" s="17" t="str">
        <f>VLOOKUP(A2395,'Planning Periods'!$E$2:$N$540,10,FALSE)</f>
        <v>01/31/2023 - 01/31/2031</v>
      </c>
      <c r="C2395" s="92">
        <v>2017</v>
      </c>
      <c r="D2395" s="92" t="str">
        <f t="shared" si="35"/>
        <v>Woodside 2017</v>
      </c>
      <c r="E2395" s="92">
        <v>23</v>
      </c>
      <c r="F2395" s="366">
        <v>6</v>
      </c>
      <c r="G2395" s="92">
        <v>0</v>
      </c>
      <c r="H2395" s="92">
        <v>6</v>
      </c>
      <c r="I2395" s="91"/>
      <c r="J2395" s="92">
        <v>13</v>
      </c>
      <c r="K2395" s="366">
        <v>1</v>
      </c>
      <c r="L2395" s="92">
        <v>0</v>
      </c>
      <c r="M2395" s="92">
        <v>1</v>
      </c>
      <c r="N2395" s="91"/>
      <c r="O2395" s="92">
        <v>15</v>
      </c>
      <c r="P2395" s="92">
        <v>1</v>
      </c>
      <c r="Q2395" s="91"/>
      <c r="R2395" s="92">
        <v>11</v>
      </c>
      <c r="S2395" s="92">
        <v>5</v>
      </c>
      <c r="T2395" s="91">
        <v>1</v>
      </c>
      <c r="U2395" s="92">
        <v>62</v>
      </c>
      <c r="V2395" s="92">
        <v>13</v>
      </c>
    </row>
    <row r="2396" spans="1:22">
      <c r="A2396" s="93" t="s">
        <v>775</v>
      </c>
      <c r="B2396" s="17" t="str">
        <f>VLOOKUP(A2396,'Planning Periods'!$E$2:$N$540,10,FALSE)</f>
        <v>05/15/2021 - 05/15/2029</v>
      </c>
      <c r="C2396" s="92">
        <v>2013</v>
      </c>
      <c r="D2396" s="92" t="str">
        <f t="shared" si="35"/>
        <v>Yolo County - Unincorporated 2013</v>
      </c>
      <c r="E2396" s="92" t="s">
        <v>1308</v>
      </c>
      <c r="F2396" s="366" t="s">
        <v>1308</v>
      </c>
      <c r="G2396" s="92" t="s">
        <v>1308</v>
      </c>
      <c r="H2396" s="92" t="s">
        <v>1308</v>
      </c>
      <c r="I2396" s="91"/>
      <c r="J2396" s="92" t="s">
        <v>1308</v>
      </c>
      <c r="K2396" s="366" t="s">
        <v>1308</v>
      </c>
      <c r="L2396" s="92" t="s">
        <v>1308</v>
      </c>
      <c r="M2396" s="92" t="s">
        <v>1308</v>
      </c>
      <c r="N2396" s="91"/>
      <c r="O2396" s="92" t="s">
        <v>1308</v>
      </c>
      <c r="P2396" s="92" t="s">
        <v>1308</v>
      </c>
      <c r="Q2396" s="91"/>
      <c r="R2396" s="92" t="s">
        <v>1308</v>
      </c>
      <c r="S2396" s="92" t="s">
        <v>1308</v>
      </c>
      <c r="T2396" s="91" t="s">
        <v>1308</v>
      </c>
      <c r="U2396" s="92" t="s">
        <v>1308</v>
      </c>
      <c r="V2396" s="92" t="s">
        <v>1308</v>
      </c>
    </row>
    <row r="2397" spans="1:22">
      <c r="A2397" s="93" t="s">
        <v>775</v>
      </c>
      <c r="B2397" s="17" t="str">
        <f>VLOOKUP(A2397,'Planning Periods'!$E$2:$N$540,10,FALSE)</f>
        <v>05/15/2021 - 05/15/2029</v>
      </c>
      <c r="C2397" s="92">
        <v>2014</v>
      </c>
      <c r="D2397" s="92" t="str">
        <f t="shared" si="35"/>
        <v>Yolo County - Unincorporated 2014</v>
      </c>
      <c r="E2397" s="92">
        <v>427</v>
      </c>
      <c r="F2397" s="366">
        <v>6</v>
      </c>
      <c r="G2397" s="92">
        <v>6</v>
      </c>
      <c r="H2397" s="92">
        <v>0</v>
      </c>
      <c r="I2397" s="91"/>
      <c r="J2397" s="92">
        <v>299</v>
      </c>
      <c r="K2397" s="366">
        <v>3</v>
      </c>
      <c r="L2397" s="92">
        <v>3</v>
      </c>
      <c r="M2397" s="92">
        <v>0</v>
      </c>
      <c r="N2397" s="91"/>
      <c r="O2397" s="92">
        <v>351</v>
      </c>
      <c r="P2397" s="92">
        <v>4</v>
      </c>
      <c r="Q2397" s="91"/>
      <c r="R2397" s="92">
        <v>813</v>
      </c>
      <c r="S2397" s="92">
        <v>10</v>
      </c>
      <c r="T2397" s="91">
        <v>0</v>
      </c>
      <c r="U2397" s="92">
        <v>1890</v>
      </c>
      <c r="V2397" s="92">
        <v>23</v>
      </c>
    </row>
    <row r="2398" spans="1:22">
      <c r="A2398" s="93" t="s">
        <v>775</v>
      </c>
      <c r="B2398" s="17" t="str">
        <f>VLOOKUP(A2398,'Planning Periods'!$E$2:$N$540,10,FALSE)</f>
        <v>05/15/2021 - 05/15/2029</v>
      </c>
      <c r="C2398" s="92">
        <v>2015</v>
      </c>
      <c r="D2398" s="92" t="str">
        <f t="shared" si="35"/>
        <v>Yolo County - Unincorporated 2015</v>
      </c>
      <c r="E2398" s="92">
        <v>427</v>
      </c>
      <c r="F2398" s="366">
        <v>0</v>
      </c>
      <c r="G2398" s="92">
        <v>0</v>
      </c>
      <c r="H2398" s="92">
        <v>0</v>
      </c>
      <c r="I2398" s="91"/>
      <c r="J2398" s="92">
        <v>299</v>
      </c>
      <c r="K2398" s="366">
        <v>1</v>
      </c>
      <c r="L2398" s="92">
        <v>0</v>
      </c>
      <c r="M2398" s="92">
        <v>1</v>
      </c>
      <c r="N2398" s="91"/>
      <c r="O2398" s="92">
        <v>351</v>
      </c>
      <c r="P2398" s="92">
        <v>2</v>
      </c>
      <c r="Q2398" s="91"/>
      <c r="R2398" s="92">
        <v>813</v>
      </c>
      <c r="S2398" s="92">
        <v>8</v>
      </c>
      <c r="T2398" s="91">
        <v>1</v>
      </c>
      <c r="U2398" s="92">
        <v>1890</v>
      </c>
      <c r="V2398" s="92">
        <v>11</v>
      </c>
    </row>
    <row r="2399" spans="1:22">
      <c r="A2399" s="93" t="s">
        <v>775</v>
      </c>
      <c r="B2399" s="17" t="str">
        <f>VLOOKUP(A2399,'Planning Periods'!$E$2:$N$540,10,FALSE)</f>
        <v>05/15/2021 - 05/15/2029</v>
      </c>
      <c r="C2399" s="92">
        <v>2016</v>
      </c>
      <c r="D2399" s="92" t="str">
        <f t="shared" si="35"/>
        <v>Yolo County - Unincorporated 2016</v>
      </c>
      <c r="E2399" s="92">
        <v>427</v>
      </c>
      <c r="F2399" s="366">
        <v>40</v>
      </c>
      <c r="G2399" s="92">
        <v>40</v>
      </c>
      <c r="H2399" s="92">
        <v>0</v>
      </c>
      <c r="I2399" s="91"/>
      <c r="J2399" s="92">
        <v>299</v>
      </c>
      <c r="K2399" s="366">
        <v>4</v>
      </c>
      <c r="L2399" s="92">
        <v>0</v>
      </c>
      <c r="M2399" s="92">
        <v>4</v>
      </c>
      <c r="N2399" s="91"/>
      <c r="O2399" s="92">
        <v>351</v>
      </c>
      <c r="P2399" s="92">
        <v>7</v>
      </c>
      <c r="Q2399" s="91"/>
      <c r="R2399" s="92">
        <v>813</v>
      </c>
      <c r="S2399" s="92">
        <v>3</v>
      </c>
      <c r="T2399" s="91">
        <v>4</v>
      </c>
      <c r="U2399" s="92">
        <v>1890</v>
      </c>
      <c r="V2399" s="92">
        <v>54</v>
      </c>
    </row>
    <row r="2400" spans="1:22">
      <c r="A2400" s="93" t="s">
        <v>775</v>
      </c>
      <c r="B2400" s="17" t="str">
        <f>VLOOKUP(A2400,'Planning Periods'!$E$2:$N$540,10,FALSE)</f>
        <v>05/15/2021 - 05/15/2029</v>
      </c>
      <c r="C2400" s="92">
        <v>2017</v>
      </c>
      <c r="D2400" s="92" t="str">
        <f t="shared" si="35"/>
        <v>Yolo County - Unincorporated 2017</v>
      </c>
      <c r="E2400" s="92">
        <v>427</v>
      </c>
      <c r="F2400" s="366">
        <v>3</v>
      </c>
      <c r="G2400" s="92">
        <v>0</v>
      </c>
      <c r="H2400" s="92">
        <v>3</v>
      </c>
      <c r="I2400" s="91"/>
      <c r="J2400" s="92">
        <v>299</v>
      </c>
      <c r="K2400" s="366">
        <v>4</v>
      </c>
      <c r="L2400" s="92">
        <v>0</v>
      </c>
      <c r="M2400" s="92">
        <v>4</v>
      </c>
      <c r="N2400" s="91"/>
      <c r="O2400" s="92">
        <v>351</v>
      </c>
      <c r="P2400" s="92">
        <v>3</v>
      </c>
      <c r="Q2400" s="91"/>
      <c r="R2400" s="92">
        <v>813</v>
      </c>
      <c r="S2400" s="92">
        <v>0</v>
      </c>
      <c r="T2400" s="91">
        <v>4</v>
      </c>
      <c r="U2400" s="92">
        <v>1890</v>
      </c>
      <c r="V2400" s="92">
        <v>10</v>
      </c>
    </row>
    <row r="2401" spans="1:22">
      <c r="A2401" s="93" t="s">
        <v>855</v>
      </c>
      <c r="B2401" s="17"/>
      <c r="C2401" s="92">
        <v>2013</v>
      </c>
      <c r="D2401" s="92" t="str">
        <f t="shared" si="35"/>
        <v>Yorba Linda 2013</v>
      </c>
      <c r="E2401" s="92" t="s">
        <v>1308</v>
      </c>
      <c r="F2401" s="366" t="s">
        <v>1308</v>
      </c>
      <c r="G2401" s="92" t="s">
        <v>1308</v>
      </c>
      <c r="H2401" s="92" t="s">
        <v>1308</v>
      </c>
      <c r="I2401" s="91"/>
      <c r="J2401" s="92" t="s">
        <v>1308</v>
      </c>
      <c r="K2401" s="366" t="s">
        <v>1308</v>
      </c>
      <c r="L2401" s="92" t="s">
        <v>1308</v>
      </c>
      <c r="M2401" s="92" t="s">
        <v>1308</v>
      </c>
      <c r="N2401" s="91"/>
      <c r="O2401" s="92" t="s">
        <v>1308</v>
      </c>
      <c r="P2401" s="92" t="s">
        <v>1308</v>
      </c>
      <c r="Q2401" s="91"/>
      <c r="R2401" s="92" t="s">
        <v>1308</v>
      </c>
      <c r="S2401" s="92" t="s">
        <v>1308</v>
      </c>
      <c r="T2401" s="91" t="s">
        <v>1308</v>
      </c>
      <c r="U2401" s="92" t="s">
        <v>1308</v>
      </c>
      <c r="V2401" s="92" t="s">
        <v>1308</v>
      </c>
    </row>
    <row r="2402" spans="1:22">
      <c r="A2402" s="93" t="s">
        <v>855</v>
      </c>
      <c r="B2402" s="17" t="str">
        <f>VLOOKUP(A2402,'Planning Periods'!$E$2:$N$540,10,FALSE)</f>
        <v>10/15/2021 - 10/15/2029</v>
      </c>
      <c r="C2402" s="92">
        <v>2014</v>
      </c>
      <c r="D2402" s="92" t="str">
        <f t="shared" si="35"/>
        <v>Yorba Linda 2014</v>
      </c>
      <c r="E2402" s="92">
        <v>160</v>
      </c>
      <c r="F2402" s="366">
        <v>4</v>
      </c>
      <c r="G2402" s="92">
        <v>0</v>
      </c>
      <c r="H2402" s="92">
        <v>4</v>
      </c>
      <c r="I2402" s="91"/>
      <c r="J2402" s="92">
        <v>113</v>
      </c>
      <c r="K2402" s="366">
        <v>0</v>
      </c>
      <c r="L2402" s="92">
        <v>0</v>
      </c>
      <c r="M2402" s="92">
        <v>0</v>
      </c>
      <c r="N2402" s="91"/>
      <c r="O2402" s="92">
        <v>126</v>
      </c>
      <c r="P2402" s="92">
        <v>1</v>
      </c>
      <c r="Q2402" s="91"/>
      <c r="R2402" s="92">
        <v>270</v>
      </c>
      <c r="S2402" s="92">
        <v>89</v>
      </c>
      <c r="T2402" s="91">
        <v>0</v>
      </c>
      <c r="U2402" s="92">
        <v>669</v>
      </c>
      <c r="V2402" s="92">
        <v>94</v>
      </c>
    </row>
    <row r="2403" spans="1:22">
      <c r="A2403" s="93" t="s">
        <v>855</v>
      </c>
      <c r="B2403" s="17" t="str">
        <f>VLOOKUP(A2403,'Planning Periods'!$E$2:$N$540,10,FALSE)</f>
        <v>10/15/2021 - 10/15/2029</v>
      </c>
      <c r="C2403" s="92">
        <v>2015</v>
      </c>
      <c r="D2403" s="92" t="str">
        <f t="shared" si="35"/>
        <v>Yorba Linda 2015</v>
      </c>
      <c r="E2403" s="92">
        <v>160</v>
      </c>
      <c r="F2403" s="366">
        <v>57</v>
      </c>
      <c r="G2403" s="92">
        <v>54</v>
      </c>
      <c r="H2403" s="92">
        <v>3</v>
      </c>
      <c r="I2403" s="91"/>
      <c r="J2403" s="92">
        <v>113</v>
      </c>
      <c r="K2403" s="366">
        <v>14</v>
      </c>
      <c r="L2403" s="92">
        <v>14</v>
      </c>
      <c r="M2403" s="92">
        <v>0</v>
      </c>
      <c r="N2403" s="91"/>
      <c r="O2403" s="92">
        <v>126</v>
      </c>
      <c r="P2403" s="92">
        <v>14</v>
      </c>
      <c r="Q2403" s="91"/>
      <c r="R2403" s="92">
        <v>270</v>
      </c>
      <c r="S2403" s="92">
        <v>285</v>
      </c>
      <c r="T2403" s="91">
        <v>0</v>
      </c>
      <c r="U2403" s="92">
        <v>669</v>
      </c>
      <c r="V2403" s="92">
        <v>370</v>
      </c>
    </row>
    <row r="2404" spans="1:22">
      <c r="A2404" s="93" t="s">
        <v>855</v>
      </c>
      <c r="B2404" s="17" t="str">
        <f>VLOOKUP(A2404,'Planning Periods'!$E$2:$N$540,10,FALSE)</f>
        <v>10/15/2021 - 10/15/2029</v>
      </c>
      <c r="C2404" s="92">
        <v>2016</v>
      </c>
      <c r="D2404" s="92" t="str">
        <f t="shared" si="35"/>
        <v>Yorba Linda 2016</v>
      </c>
      <c r="E2404" s="92">
        <v>160</v>
      </c>
      <c r="F2404" s="366">
        <v>24</v>
      </c>
      <c r="G2404" s="368">
        <v>20</v>
      </c>
      <c r="H2404" s="368">
        <v>4</v>
      </c>
      <c r="I2404" s="80"/>
      <c r="J2404" s="368">
        <v>113</v>
      </c>
      <c r="K2404" s="366">
        <v>4</v>
      </c>
      <c r="L2404" s="368">
        <v>4</v>
      </c>
      <c r="M2404" s="368">
        <v>0</v>
      </c>
      <c r="N2404" s="80"/>
      <c r="O2404" s="368">
        <v>126</v>
      </c>
      <c r="P2404" s="368">
        <v>0</v>
      </c>
      <c r="Q2404" s="80"/>
      <c r="R2404" s="368">
        <v>270</v>
      </c>
      <c r="S2404" s="368">
        <v>130</v>
      </c>
      <c r="T2404" s="80">
        <v>0</v>
      </c>
      <c r="U2404" s="368">
        <v>669</v>
      </c>
      <c r="V2404" s="368">
        <v>158</v>
      </c>
    </row>
    <row r="2405" spans="1:22">
      <c r="A2405" s="93" t="s">
        <v>855</v>
      </c>
      <c r="B2405" s="17" t="str">
        <f>VLOOKUP(A2405,'Planning Periods'!$E$2:$N$540,10,FALSE)</f>
        <v>10/15/2021 - 10/15/2029</v>
      </c>
      <c r="C2405" s="92">
        <v>2017</v>
      </c>
      <c r="D2405" s="92" t="str">
        <f t="shared" si="35"/>
        <v>Yorba Linda 2017</v>
      </c>
      <c r="E2405" s="92" t="s">
        <v>1308</v>
      </c>
      <c r="F2405" s="366" t="s">
        <v>1308</v>
      </c>
      <c r="G2405" s="92" t="s">
        <v>1308</v>
      </c>
      <c r="H2405" s="92" t="s">
        <v>1308</v>
      </c>
      <c r="I2405" s="91"/>
      <c r="J2405" s="92" t="s">
        <v>1308</v>
      </c>
      <c r="K2405" s="366" t="s">
        <v>1308</v>
      </c>
      <c r="L2405" s="92" t="s">
        <v>1308</v>
      </c>
      <c r="M2405" s="92" t="s">
        <v>1308</v>
      </c>
      <c r="N2405" s="91"/>
      <c r="O2405" s="92" t="s">
        <v>1308</v>
      </c>
      <c r="P2405" s="92" t="s">
        <v>1308</v>
      </c>
      <c r="Q2405" s="91"/>
      <c r="R2405" s="92" t="s">
        <v>1308</v>
      </c>
      <c r="S2405" s="92" t="s">
        <v>1308</v>
      </c>
      <c r="T2405" s="91" t="s">
        <v>1308</v>
      </c>
      <c r="U2405" s="92" t="s">
        <v>1308</v>
      </c>
      <c r="V2405" s="92" t="s">
        <v>1308</v>
      </c>
    </row>
    <row r="2406" spans="1:22">
      <c r="A2406" s="93" t="s">
        <v>868</v>
      </c>
      <c r="B2406" s="17" t="str">
        <f>VLOOKUP(A2406,'Planning Periods'!$E$2:$N$540,10,FALSE)</f>
        <v>01/31/2023 - 01/31/2031</v>
      </c>
      <c r="C2406" s="92">
        <v>2014</v>
      </c>
      <c r="D2406" s="92" t="str">
        <f t="shared" si="35"/>
        <v>Yountville 2014</v>
      </c>
      <c r="E2406" s="92" t="s">
        <v>1308</v>
      </c>
      <c r="F2406" s="366" t="s">
        <v>1308</v>
      </c>
      <c r="G2406" s="92" t="s">
        <v>1308</v>
      </c>
      <c r="H2406" s="92" t="s">
        <v>1308</v>
      </c>
      <c r="I2406" s="91"/>
      <c r="J2406" s="92" t="s">
        <v>1308</v>
      </c>
      <c r="K2406" s="366" t="s">
        <v>1308</v>
      </c>
      <c r="L2406" s="92" t="s">
        <v>1308</v>
      </c>
      <c r="M2406" s="92" t="s">
        <v>1308</v>
      </c>
      <c r="N2406" s="91"/>
      <c r="O2406" s="92" t="s">
        <v>1308</v>
      </c>
      <c r="P2406" s="92" t="s">
        <v>1308</v>
      </c>
      <c r="Q2406" s="91"/>
      <c r="R2406" s="92" t="s">
        <v>1308</v>
      </c>
      <c r="S2406" s="92" t="s">
        <v>1308</v>
      </c>
      <c r="T2406" s="91" t="s">
        <v>1308</v>
      </c>
      <c r="U2406" s="92" t="s">
        <v>1308</v>
      </c>
      <c r="V2406" s="92" t="s">
        <v>1308</v>
      </c>
    </row>
    <row r="2407" spans="1:22">
      <c r="A2407" s="93" t="s">
        <v>868</v>
      </c>
      <c r="B2407" s="17" t="str">
        <f>VLOOKUP(A2407,'Planning Periods'!$E$2:$N$540,10,FALSE)</f>
        <v>01/31/2023 - 01/31/2031</v>
      </c>
      <c r="C2407" s="92">
        <v>2015</v>
      </c>
      <c r="D2407" s="92" t="str">
        <f t="shared" si="35"/>
        <v>Yountville 2015</v>
      </c>
      <c r="E2407" s="92">
        <v>4</v>
      </c>
      <c r="F2407" s="366">
        <v>1</v>
      </c>
      <c r="G2407" s="92">
        <v>1</v>
      </c>
      <c r="H2407" s="92">
        <v>0</v>
      </c>
      <c r="I2407" s="91"/>
      <c r="J2407" s="92">
        <v>2</v>
      </c>
      <c r="K2407" s="366">
        <v>1</v>
      </c>
      <c r="L2407" s="92">
        <v>1</v>
      </c>
      <c r="M2407" s="92">
        <v>0</v>
      </c>
      <c r="N2407" s="91"/>
      <c r="O2407" s="92">
        <v>3</v>
      </c>
      <c r="P2407" s="92">
        <v>6</v>
      </c>
      <c r="Q2407" s="91"/>
      <c r="R2407" s="92">
        <v>8</v>
      </c>
      <c r="S2407" s="92">
        <v>11</v>
      </c>
      <c r="T2407" s="91">
        <v>0</v>
      </c>
      <c r="U2407" s="92">
        <v>17</v>
      </c>
      <c r="V2407" s="92">
        <v>19</v>
      </c>
    </row>
    <row r="2408" spans="1:22">
      <c r="A2408" s="93" t="s">
        <v>868</v>
      </c>
      <c r="B2408" s="17" t="str">
        <f>VLOOKUP(A2408,'Planning Periods'!$E$2:$N$540,10,FALSE)</f>
        <v>01/31/2023 - 01/31/2031</v>
      </c>
      <c r="C2408" s="92">
        <v>2016</v>
      </c>
      <c r="D2408" s="92" t="str">
        <f t="shared" si="35"/>
        <v>Yountville 2016</v>
      </c>
      <c r="E2408" s="92">
        <v>4</v>
      </c>
      <c r="F2408" s="366">
        <v>0</v>
      </c>
      <c r="G2408" s="92">
        <v>0</v>
      </c>
      <c r="H2408" s="92">
        <v>0</v>
      </c>
      <c r="I2408" s="91"/>
      <c r="J2408" s="92">
        <v>2</v>
      </c>
      <c r="K2408" s="366">
        <v>0</v>
      </c>
      <c r="L2408" s="92">
        <v>0</v>
      </c>
      <c r="M2408" s="92">
        <v>0</v>
      </c>
      <c r="N2408" s="91"/>
      <c r="O2408" s="92">
        <v>3</v>
      </c>
      <c r="P2408" s="92">
        <v>1</v>
      </c>
      <c r="Q2408" s="91"/>
      <c r="R2408" s="92">
        <v>8</v>
      </c>
      <c r="S2408" s="92">
        <v>0</v>
      </c>
      <c r="T2408" s="91">
        <v>0</v>
      </c>
      <c r="U2408" s="92">
        <v>17</v>
      </c>
      <c r="V2408" s="92">
        <v>1</v>
      </c>
    </row>
    <row r="2409" spans="1:22">
      <c r="A2409" s="93" t="s">
        <v>868</v>
      </c>
      <c r="B2409" s="17" t="str">
        <f>VLOOKUP(A2409,'Planning Periods'!$E$2:$N$540,10,FALSE)</f>
        <v>01/31/2023 - 01/31/2031</v>
      </c>
      <c r="C2409" s="92">
        <v>2017</v>
      </c>
      <c r="D2409" s="92" t="str">
        <f t="shared" si="35"/>
        <v>Yountville 2017</v>
      </c>
      <c r="E2409" s="92">
        <v>4</v>
      </c>
      <c r="F2409" s="366">
        <v>0</v>
      </c>
      <c r="G2409" s="92">
        <v>0</v>
      </c>
      <c r="H2409" s="92">
        <v>0</v>
      </c>
      <c r="I2409" s="91"/>
      <c r="J2409" s="92">
        <v>2</v>
      </c>
      <c r="K2409" s="366">
        <v>0</v>
      </c>
      <c r="L2409" s="92">
        <v>0</v>
      </c>
      <c r="M2409" s="92">
        <v>0</v>
      </c>
      <c r="N2409" s="91"/>
      <c r="O2409" s="92">
        <v>3</v>
      </c>
      <c r="P2409" s="92">
        <v>2</v>
      </c>
      <c r="Q2409" s="91"/>
      <c r="R2409" s="92">
        <v>8</v>
      </c>
      <c r="S2409" s="92">
        <v>3</v>
      </c>
      <c r="T2409" s="91">
        <v>0</v>
      </c>
      <c r="U2409" s="92">
        <v>17</v>
      </c>
      <c r="V2409" s="92">
        <v>5</v>
      </c>
    </row>
    <row r="2410" spans="1:22">
      <c r="A2410" s="93" t="s">
        <v>880</v>
      </c>
      <c r="B2410" s="17" t="str">
        <f>VLOOKUP(A2410,'Planning Periods'!$E$2:$N$540,10,FALSE)</f>
        <v>02/15/2023 - 02/15/2031</v>
      </c>
      <c r="C2410" s="92">
        <v>2014</v>
      </c>
      <c r="D2410" s="92" t="str">
        <f t="shared" si="35"/>
        <v>Yreka 2014</v>
      </c>
      <c r="E2410" s="92" t="s">
        <v>1308</v>
      </c>
      <c r="F2410" s="366" t="s">
        <v>1308</v>
      </c>
      <c r="G2410" s="92" t="s">
        <v>1308</v>
      </c>
      <c r="H2410" s="92" t="s">
        <v>1308</v>
      </c>
      <c r="I2410" s="91"/>
      <c r="J2410" s="92" t="s">
        <v>1308</v>
      </c>
      <c r="K2410" s="366" t="s">
        <v>1308</v>
      </c>
      <c r="L2410" s="92" t="s">
        <v>1308</v>
      </c>
      <c r="M2410" s="92" t="s">
        <v>1308</v>
      </c>
      <c r="N2410" s="91"/>
      <c r="O2410" s="92" t="s">
        <v>1308</v>
      </c>
      <c r="P2410" s="92" t="s">
        <v>1308</v>
      </c>
      <c r="Q2410" s="91"/>
      <c r="R2410" s="92" t="s">
        <v>1308</v>
      </c>
      <c r="S2410" s="92" t="s">
        <v>1308</v>
      </c>
      <c r="T2410" s="91" t="s">
        <v>1308</v>
      </c>
      <c r="U2410" s="92" t="s">
        <v>1308</v>
      </c>
      <c r="V2410" s="92" t="s">
        <v>1308</v>
      </c>
    </row>
    <row r="2411" spans="1:22">
      <c r="A2411" s="93" t="s">
        <v>880</v>
      </c>
      <c r="B2411" s="17" t="str">
        <f>VLOOKUP(A2411,'Planning Periods'!$E$2:$N$540,10,FALSE)</f>
        <v>02/15/2023 - 02/15/2031</v>
      </c>
      <c r="C2411" s="92">
        <v>2015</v>
      </c>
      <c r="D2411" s="92" t="str">
        <f t="shared" si="35"/>
        <v>Yreka 2015</v>
      </c>
      <c r="E2411" s="92">
        <v>25</v>
      </c>
      <c r="F2411" s="366">
        <v>0</v>
      </c>
      <c r="G2411" s="92">
        <v>0</v>
      </c>
      <c r="H2411" s="92">
        <v>0</v>
      </c>
      <c r="I2411" s="91"/>
      <c r="J2411" s="92">
        <v>17</v>
      </c>
      <c r="K2411" s="366">
        <v>0</v>
      </c>
      <c r="L2411" s="92">
        <v>0</v>
      </c>
      <c r="M2411" s="92">
        <v>0</v>
      </c>
      <c r="N2411" s="91"/>
      <c r="O2411" s="92">
        <v>18</v>
      </c>
      <c r="P2411" s="92">
        <v>2</v>
      </c>
      <c r="Q2411" s="91"/>
      <c r="R2411" s="92">
        <v>43</v>
      </c>
      <c r="S2411" s="92">
        <v>0</v>
      </c>
      <c r="T2411" s="91">
        <v>0</v>
      </c>
      <c r="U2411" s="92">
        <v>103</v>
      </c>
      <c r="V2411" s="92">
        <v>2</v>
      </c>
    </row>
    <row r="2412" spans="1:22">
      <c r="A2412" s="93" t="s">
        <v>880</v>
      </c>
      <c r="B2412" s="17" t="str">
        <f>VLOOKUP(A2412,'Planning Periods'!$E$2:$N$540,10,FALSE)</f>
        <v>02/15/2023 - 02/15/2031</v>
      </c>
      <c r="C2412" s="92">
        <v>2016</v>
      </c>
      <c r="D2412" s="92" t="str">
        <f t="shared" si="35"/>
        <v>Yreka 2016</v>
      </c>
      <c r="E2412" s="92">
        <v>25</v>
      </c>
      <c r="F2412" s="366">
        <v>0</v>
      </c>
      <c r="G2412" s="92">
        <v>0</v>
      </c>
      <c r="H2412" s="92">
        <v>0</v>
      </c>
      <c r="I2412" s="91"/>
      <c r="J2412" s="92">
        <v>17</v>
      </c>
      <c r="K2412" s="366">
        <v>0</v>
      </c>
      <c r="L2412" s="92">
        <v>0</v>
      </c>
      <c r="M2412" s="92">
        <v>0</v>
      </c>
      <c r="N2412" s="91"/>
      <c r="O2412" s="92">
        <v>18</v>
      </c>
      <c r="P2412" s="92">
        <v>0</v>
      </c>
      <c r="Q2412" s="91"/>
      <c r="R2412" s="92">
        <v>43</v>
      </c>
      <c r="S2412" s="92">
        <v>0</v>
      </c>
      <c r="T2412" s="91">
        <v>0</v>
      </c>
      <c r="U2412" s="92">
        <v>103</v>
      </c>
      <c r="V2412" s="92">
        <v>0</v>
      </c>
    </row>
    <row r="2413" spans="1:22">
      <c r="A2413" s="93" t="s">
        <v>880</v>
      </c>
      <c r="B2413" s="17" t="str">
        <f>VLOOKUP(A2413,'Planning Periods'!$E$2:$N$540,10,FALSE)</f>
        <v>02/15/2023 - 02/15/2031</v>
      </c>
      <c r="C2413" s="92">
        <v>2017</v>
      </c>
      <c r="D2413" s="92" t="str">
        <f t="shared" si="35"/>
        <v>Yreka 2017</v>
      </c>
      <c r="E2413" s="92">
        <v>25</v>
      </c>
      <c r="F2413" s="366">
        <v>0</v>
      </c>
      <c r="G2413" s="92">
        <v>0</v>
      </c>
      <c r="H2413" s="92">
        <v>0</v>
      </c>
      <c r="I2413" s="91"/>
      <c r="J2413" s="92">
        <v>17</v>
      </c>
      <c r="K2413" s="366">
        <v>0</v>
      </c>
      <c r="L2413" s="92">
        <v>0</v>
      </c>
      <c r="M2413" s="92">
        <v>0</v>
      </c>
      <c r="N2413" s="91"/>
      <c r="O2413" s="92">
        <v>18</v>
      </c>
      <c r="P2413" s="92">
        <v>3</v>
      </c>
      <c r="Q2413" s="91"/>
      <c r="R2413" s="92">
        <v>43</v>
      </c>
      <c r="S2413" s="92">
        <v>0</v>
      </c>
      <c r="T2413" s="91">
        <v>0</v>
      </c>
      <c r="U2413" s="92">
        <v>103</v>
      </c>
      <c r="V2413" s="92">
        <v>3</v>
      </c>
    </row>
    <row r="2414" spans="1:22">
      <c r="A2414" s="93" t="s">
        <v>883</v>
      </c>
      <c r="B2414" s="17" t="str">
        <f>VLOOKUP(A2414,'Planning Periods'!$E$2:$N$540,10,FALSE)</f>
        <v>05/15/2021 - 05/15/2029</v>
      </c>
      <c r="C2414" s="92">
        <v>2013</v>
      </c>
      <c r="D2414" s="92" t="str">
        <f t="shared" si="35"/>
        <v>Yuba City 2013</v>
      </c>
      <c r="E2414" s="92">
        <v>312</v>
      </c>
      <c r="F2414" s="366">
        <v>0</v>
      </c>
      <c r="G2414" s="92">
        <v>0</v>
      </c>
      <c r="H2414" s="92">
        <v>0</v>
      </c>
      <c r="I2414" s="91"/>
      <c r="J2414" s="92">
        <v>437</v>
      </c>
      <c r="K2414" s="366">
        <v>0</v>
      </c>
      <c r="L2414" s="92">
        <v>0</v>
      </c>
      <c r="M2414" s="92">
        <v>0</v>
      </c>
      <c r="N2414" s="91"/>
      <c r="O2414" s="92">
        <v>498</v>
      </c>
      <c r="P2414" s="92">
        <v>0</v>
      </c>
      <c r="Q2414" s="91"/>
      <c r="R2414" s="92">
        <v>1120</v>
      </c>
      <c r="S2414" s="92">
        <v>50</v>
      </c>
      <c r="T2414" s="91">
        <v>0</v>
      </c>
      <c r="U2414" s="92">
        <v>2367</v>
      </c>
      <c r="V2414" s="92">
        <v>50</v>
      </c>
    </row>
    <row r="2415" spans="1:22">
      <c r="A2415" s="93" t="s">
        <v>883</v>
      </c>
      <c r="B2415" s="17" t="str">
        <f>VLOOKUP(A2415,'Planning Periods'!$E$2:$N$540,10,FALSE)</f>
        <v>05/15/2021 - 05/15/2029</v>
      </c>
      <c r="C2415" s="92">
        <v>2014</v>
      </c>
      <c r="D2415" s="92" t="str">
        <f t="shared" si="35"/>
        <v>Yuba City 2014</v>
      </c>
      <c r="E2415" s="92">
        <v>312</v>
      </c>
      <c r="F2415" s="366">
        <v>0</v>
      </c>
      <c r="G2415" s="92">
        <v>0</v>
      </c>
      <c r="H2415" s="92">
        <v>0</v>
      </c>
      <c r="I2415" s="91"/>
      <c r="J2415" s="92">
        <v>437</v>
      </c>
      <c r="K2415" s="366">
        <v>0</v>
      </c>
      <c r="L2415" s="92">
        <v>0</v>
      </c>
      <c r="M2415" s="92">
        <v>0</v>
      </c>
      <c r="N2415" s="91"/>
      <c r="O2415" s="92">
        <v>498</v>
      </c>
      <c r="P2415" s="92">
        <v>5</v>
      </c>
      <c r="Q2415" s="91"/>
      <c r="R2415" s="92">
        <v>1120</v>
      </c>
      <c r="S2415" s="92">
        <v>50</v>
      </c>
      <c r="T2415" s="91">
        <v>0</v>
      </c>
      <c r="U2415" s="92">
        <v>2367</v>
      </c>
      <c r="V2415" s="92">
        <v>55</v>
      </c>
    </row>
    <row r="2416" spans="1:22">
      <c r="A2416" s="93" t="s">
        <v>883</v>
      </c>
      <c r="B2416" s="17" t="str">
        <f>VLOOKUP(A2416,'Planning Periods'!$E$2:$N$540,10,FALSE)</f>
        <v>05/15/2021 - 05/15/2029</v>
      </c>
      <c r="C2416" s="92">
        <v>2015</v>
      </c>
      <c r="D2416" s="92" t="str">
        <f t="shared" si="35"/>
        <v>Yuba City 2015</v>
      </c>
      <c r="E2416" s="92">
        <v>312</v>
      </c>
      <c r="F2416" s="366">
        <v>0</v>
      </c>
      <c r="G2416" s="92">
        <v>0</v>
      </c>
      <c r="H2416" s="92">
        <v>0</v>
      </c>
      <c r="I2416" s="91"/>
      <c r="J2416" s="92">
        <v>437</v>
      </c>
      <c r="K2416" s="366">
        <v>2</v>
      </c>
      <c r="L2416" s="92">
        <v>2</v>
      </c>
      <c r="M2416" s="92">
        <v>0</v>
      </c>
      <c r="N2416" s="91"/>
      <c r="O2416" s="92">
        <v>498</v>
      </c>
      <c r="P2416" s="92">
        <v>45</v>
      </c>
      <c r="Q2416" s="91"/>
      <c r="R2416" s="92">
        <v>1120</v>
      </c>
      <c r="S2416" s="92">
        <v>0</v>
      </c>
      <c r="T2416" s="91">
        <v>0</v>
      </c>
      <c r="U2416" s="92">
        <v>2367</v>
      </c>
      <c r="V2416" s="92">
        <v>47</v>
      </c>
    </row>
    <row r="2417" spans="1:22">
      <c r="A2417" s="93" t="s">
        <v>883</v>
      </c>
      <c r="B2417" s="17" t="str">
        <f>VLOOKUP(A2417,'Planning Periods'!$E$2:$N$540,10,FALSE)</f>
        <v>05/15/2021 - 05/15/2029</v>
      </c>
      <c r="C2417" s="92">
        <v>2016</v>
      </c>
      <c r="D2417" s="92" t="str">
        <f t="shared" si="35"/>
        <v>Yuba City 2016</v>
      </c>
      <c r="E2417" s="92">
        <v>312</v>
      </c>
      <c r="F2417" s="366">
        <v>1</v>
      </c>
      <c r="G2417" s="92">
        <v>1</v>
      </c>
      <c r="H2417" s="92">
        <v>0</v>
      </c>
      <c r="I2417" s="91"/>
      <c r="J2417" s="92">
        <v>437</v>
      </c>
      <c r="K2417" s="366">
        <v>5</v>
      </c>
      <c r="L2417" s="92">
        <v>5</v>
      </c>
      <c r="M2417" s="92">
        <v>0</v>
      </c>
      <c r="N2417" s="91"/>
      <c r="O2417" s="92">
        <v>498</v>
      </c>
      <c r="P2417" s="92">
        <v>47</v>
      </c>
      <c r="Q2417" s="91"/>
      <c r="R2417" s="92">
        <v>1120</v>
      </c>
      <c r="S2417" s="92">
        <v>0</v>
      </c>
      <c r="T2417" s="91">
        <v>0</v>
      </c>
      <c r="U2417" s="92">
        <v>2367</v>
      </c>
      <c r="V2417" s="92">
        <v>53</v>
      </c>
    </row>
    <row r="2418" spans="1:22">
      <c r="A2418" s="93" t="s">
        <v>883</v>
      </c>
      <c r="B2418" s="17" t="str">
        <f>VLOOKUP(A2418,'Planning Periods'!$E$2:$N$540,10,FALSE)</f>
        <v>05/15/2021 - 05/15/2029</v>
      </c>
      <c r="C2418" s="92">
        <v>2017</v>
      </c>
      <c r="D2418" s="92" t="str">
        <f t="shared" si="35"/>
        <v>Yuba City 2017</v>
      </c>
      <c r="E2418" s="92">
        <v>312</v>
      </c>
      <c r="F2418" s="366">
        <v>2</v>
      </c>
      <c r="G2418" s="92">
        <v>2</v>
      </c>
      <c r="H2418" s="92">
        <v>0</v>
      </c>
      <c r="I2418" s="91"/>
      <c r="J2418" s="92">
        <v>437</v>
      </c>
      <c r="K2418" s="366">
        <v>4</v>
      </c>
      <c r="L2418" s="92">
        <v>4</v>
      </c>
      <c r="M2418" s="92">
        <v>0</v>
      </c>
      <c r="N2418" s="91"/>
      <c r="O2418" s="92">
        <v>498</v>
      </c>
      <c r="P2418" s="92">
        <v>38</v>
      </c>
      <c r="Q2418" s="91"/>
      <c r="R2418" s="92">
        <v>1120</v>
      </c>
      <c r="S2418" s="92">
        <v>0</v>
      </c>
      <c r="T2418" s="91">
        <v>0</v>
      </c>
      <c r="U2418" s="92">
        <v>2367</v>
      </c>
      <c r="V2418" s="92">
        <v>44</v>
      </c>
    </row>
    <row r="2419" spans="1:22">
      <c r="A2419" s="93" t="s">
        <v>886</v>
      </c>
      <c r="B2419" s="17" t="str">
        <f>VLOOKUP(A2419,'Planning Periods'!$E$2:$N$540,10,FALSE)</f>
        <v>05/15/2021 - 05/15/2029</v>
      </c>
      <c r="C2419" s="92">
        <v>2013</v>
      </c>
      <c r="D2419" s="92" t="str">
        <f t="shared" si="35"/>
        <v>Yuba County - Unincorporated 2013</v>
      </c>
      <c r="E2419" s="92">
        <v>1036</v>
      </c>
      <c r="F2419" s="366">
        <v>0</v>
      </c>
      <c r="G2419" s="92">
        <v>0</v>
      </c>
      <c r="H2419" s="92">
        <v>0</v>
      </c>
      <c r="I2419" s="91"/>
      <c r="J2419" s="92">
        <v>727</v>
      </c>
      <c r="K2419" s="366">
        <v>0</v>
      </c>
      <c r="L2419" s="92">
        <v>0</v>
      </c>
      <c r="M2419" s="92">
        <v>0</v>
      </c>
      <c r="N2419" s="91"/>
      <c r="O2419" s="92">
        <v>870</v>
      </c>
      <c r="P2419" s="92">
        <v>1</v>
      </c>
      <c r="Q2419" s="91"/>
      <c r="R2419" s="92">
        <v>2043</v>
      </c>
      <c r="S2419" s="92">
        <v>85</v>
      </c>
      <c r="T2419" s="91">
        <v>0</v>
      </c>
      <c r="U2419" s="92">
        <v>4676</v>
      </c>
      <c r="V2419" s="92">
        <v>86</v>
      </c>
    </row>
    <row r="2420" spans="1:22">
      <c r="A2420" s="93" t="s">
        <v>886</v>
      </c>
      <c r="B2420" s="17" t="str">
        <f>VLOOKUP(A2420,'Planning Periods'!$E$2:$N$540,10,FALSE)</f>
        <v>05/15/2021 - 05/15/2029</v>
      </c>
      <c r="C2420" s="92">
        <v>2014</v>
      </c>
      <c r="D2420" s="92" t="str">
        <f t="shared" si="35"/>
        <v>Yuba County - Unincorporated 2014</v>
      </c>
      <c r="E2420" s="92" t="s">
        <v>1308</v>
      </c>
      <c r="F2420" s="366" t="s">
        <v>1308</v>
      </c>
      <c r="G2420" s="92" t="s">
        <v>1308</v>
      </c>
      <c r="H2420" s="92" t="s">
        <v>1308</v>
      </c>
      <c r="I2420" s="91"/>
      <c r="J2420" s="92" t="s">
        <v>1308</v>
      </c>
      <c r="K2420" s="366" t="s">
        <v>1308</v>
      </c>
      <c r="L2420" s="92" t="s">
        <v>1308</v>
      </c>
      <c r="M2420" s="92" t="s">
        <v>1308</v>
      </c>
      <c r="N2420" s="91"/>
      <c r="O2420" s="92" t="s">
        <v>1308</v>
      </c>
      <c r="P2420" s="92" t="s">
        <v>1308</v>
      </c>
      <c r="Q2420" s="91"/>
      <c r="R2420" s="92" t="s">
        <v>1308</v>
      </c>
      <c r="S2420" s="92" t="s">
        <v>1308</v>
      </c>
      <c r="T2420" s="91" t="s">
        <v>1308</v>
      </c>
      <c r="U2420" s="92" t="s">
        <v>1308</v>
      </c>
      <c r="V2420" s="92" t="s">
        <v>1308</v>
      </c>
    </row>
    <row r="2421" spans="1:22">
      <c r="A2421" s="93" t="s">
        <v>886</v>
      </c>
      <c r="B2421" s="17" t="str">
        <f>VLOOKUP(A2421,'Planning Periods'!$E$2:$N$540,10,FALSE)</f>
        <v>05/15/2021 - 05/15/2029</v>
      </c>
      <c r="C2421" s="92">
        <v>2015</v>
      </c>
      <c r="D2421" s="92" t="str">
        <f t="shared" si="35"/>
        <v>Yuba County - Unincorporated 2015</v>
      </c>
      <c r="E2421" s="92" t="s">
        <v>1308</v>
      </c>
      <c r="F2421" s="366" t="s">
        <v>1308</v>
      </c>
      <c r="G2421" s="92" t="s">
        <v>1308</v>
      </c>
      <c r="H2421" s="92" t="s">
        <v>1308</v>
      </c>
      <c r="I2421" s="91"/>
      <c r="J2421" s="92" t="s">
        <v>1308</v>
      </c>
      <c r="K2421" s="366" t="s">
        <v>1308</v>
      </c>
      <c r="L2421" s="92" t="s">
        <v>1308</v>
      </c>
      <c r="M2421" s="92" t="s">
        <v>1308</v>
      </c>
      <c r="N2421" s="91"/>
      <c r="O2421" s="92" t="s">
        <v>1308</v>
      </c>
      <c r="P2421" s="92" t="s">
        <v>1308</v>
      </c>
      <c r="Q2421" s="91"/>
      <c r="R2421" s="92" t="s">
        <v>1308</v>
      </c>
      <c r="S2421" s="92" t="s">
        <v>1308</v>
      </c>
      <c r="T2421" s="91" t="s">
        <v>1308</v>
      </c>
      <c r="U2421" s="92" t="s">
        <v>1308</v>
      </c>
      <c r="V2421" s="92" t="s">
        <v>1308</v>
      </c>
    </row>
    <row r="2422" spans="1:22">
      <c r="A2422" s="93" t="s">
        <v>886</v>
      </c>
      <c r="B2422" s="17" t="str">
        <f>VLOOKUP(A2422,'Planning Periods'!$E$2:$N$540,10,FALSE)</f>
        <v>05/15/2021 - 05/15/2029</v>
      </c>
      <c r="C2422" s="92">
        <v>2016</v>
      </c>
      <c r="D2422" s="92" t="str">
        <f t="shared" si="35"/>
        <v>Yuba County - Unincorporated 2016</v>
      </c>
      <c r="E2422" s="92" t="s">
        <v>1308</v>
      </c>
      <c r="F2422" s="366" t="s">
        <v>1308</v>
      </c>
      <c r="G2422" s="92" t="s">
        <v>1308</v>
      </c>
      <c r="H2422" s="92" t="s">
        <v>1308</v>
      </c>
      <c r="I2422" s="91"/>
      <c r="J2422" s="92" t="s">
        <v>1308</v>
      </c>
      <c r="K2422" s="366" t="s">
        <v>1308</v>
      </c>
      <c r="L2422" s="92" t="s">
        <v>1308</v>
      </c>
      <c r="M2422" s="92" t="s">
        <v>1308</v>
      </c>
      <c r="N2422" s="91"/>
      <c r="O2422" s="92" t="s">
        <v>1308</v>
      </c>
      <c r="P2422" s="92" t="s">
        <v>1308</v>
      </c>
      <c r="Q2422" s="91"/>
      <c r="R2422" s="92" t="s">
        <v>1308</v>
      </c>
      <c r="S2422" s="92" t="s">
        <v>1308</v>
      </c>
      <c r="T2422" s="91" t="s">
        <v>1308</v>
      </c>
      <c r="U2422" s="92" t="s">
        <v>1308</v>
      </c>
      <c r="V2422" s="92" t="s">
        <v>1308</v>
      </c>
    </row>
    <row r="2423" spans="1:22">
      <c r="A2423" s="93" t="s">
        <v>886</v>
      </c>
      <c r="B2423" s="17" t="str">
        <f>VLOOKUP(A2423,'Planning Periods'!$E$2:$N$540,10,FALSE)</f>
        <v>05/15/2021 - 05/15/2029</v>
      </c>
      <c r="C2423" s="92">
        <v>2017</v>
      </c>
      <c r="D2423" s="92" t="str">
        <f t="shared" si="35"/>
        <v>Yuba County - Unincorporated 2017</v>
      </c>
      <c r="E2423" s="92" t="s">
        <v>1308</v>
      </c>
      <c r="F2423" s="366" t="s">
        <v>1308</v>
      </c>
      <c r="G2423" s="92" t="s">
        <v>1308</v>
      </c>
      <c r="H2423" s="92" t="s">
        <v>1308</v>
      </c>
      <c r="I2423" s="91"/>
      <c r="J2423" s="92" t="s">
        <v>1308</v>
      </c>
      <c r="K2423" s="366" t="s">
        <v>1308</v>
      </c>
      <c r="L2423" s="92" t="s">
        <v>1308</v>
      </c>
      <c r="M2423" s="92" t="s">
        <v>1308</v>
      </c>
      <c r="N2423" s="91"/>
      <c r="O2423" s="92" t="s">
        <v>1308</v>
      </c>
      <c r="P2423" s="92" t="s">
        <v>1308</v>
      </c>
      <c r="Q2423" s="91"/>
      <c r="R2423" s="92" t="s">
        <v>1308</v>
      </c>
      <c r="S2423" s="92" t="s">
        <v>1308</v>
      </c>
      <c r="T2423" s="91" t="s">
        <v>1308</v>
      </c>
      <c r="U2423" s="92" t="s">
        <v>1308</v>
      </c>
      <c r="V2423" s="92" t="s">
        <v>1308</v>
      </c>
    </row>
    <row r="2424" spans="1:22">
      <c r="A2424" s="93" t="s">
        <v>878</v>
      </c>
      <c r="B2424" s="17"/>
      <c r="C2424" s="92">
        <v>2013</v>
      </c>
      <c r="D2424" s="92" t="str">
        <f t="shared" si="35"/>
        <v>Yucaipa 2013</v>
      </c>
      <c r="E2424" s="92" t="s">
        <v>1308</v>
      </c>
      <c r="F2424" s="366" t="s">
        <v>1308</v>
      </c>
      <c r="G2424" s="92" t="s">
        <v>1308</v>
      </c>
      <c r="H2424" s="92" t="s">
        <v>1308</v>
      </c>
      <c r="I2424" s="91"/>
      <c r="J2424" s="92" t="s">
        <v>1308</v>
      </c>
      <c r="K2424" s="366" t="s">
        <v>1308</v>
      </c>
      <c r="L2424" s="92" t="s">
        <v>1308</v>
      </c>
      <c r="M2424" s="92" t="s">
        <v>1308</v>
      </c>
      <c r="N2424" s="91"/>
      <c r="O2424" s="92" t="s">
        <v>1308</v>
      </c>
      <c r="P2424" s="92" t="s">
        <v>1308</v>
      </c>
      <c r="Q2424" s="91"/>
      <c r="R2424" s="92" t="s">
        <v>1308</v>
      </c>
      <c r="S2424" s="92" t="s">
        <v>1308</v>
      </c>
      <c r="T2424" s="91" t="s">
        <v>1308</v>
      </c>
      <c r="U2424" s="92" t="s">
        <v>1308</v>
      </c>
      <c r="V2424" s="92" t="s">
        <v>1308</v>
      </c>
    </row>
    <row r="2425" spans="1:22">
      <c r="A2425" s="93" t="s">
        <v>878</v>
      </c>
      <c r="B2425" s="17" t="str">
        <f>VLOOKUP(A2425,'Planning Periods'!$E$2:$N$540,10,FALSE)</f>
        <v>10/15/2021 - 10/15/2029</v>
      </c>
      <c r="C2425" s="92">
        <v>2014</v>
      </c>
      <c r="D2425" s="92" t="str">
        <f t="shared" si="35"/>
        <v>Yucaipa 2014</v>
      </c>
      <c r="E2425" s="92">
        <v>780</v>
      </c>
      <c r="F2425" s="366">
        <v>0</v>
      </c>
      <c r="G2425" s="92">
        <v>0</v>
      </c>
      <c r="H2425" s="92">
        <v>0</v>
      </c>
      <c r="I2425" s="91"/>
      <c r="J2425" s="92">
        <v>636</v>
      </c>
      <c r="K2425" s="366">
        <v>34</v>
      </c>
      <c r="L2425" s="92">
        <v>34</v>
      </c>
      <c r="M2425" s="92">
        <v>0</v>
      </c>
      <c r="N2425" s="91"/>
      <c r="O2425" s="92">
        <v>552</v>
      </c>
      <c r="P2425" s="92">
        <v>0</v>
      </c>
      <c r="Q2425" s="91"/>
      <c r="R2425" s="92">
        <v>851</v>
      </c>
      <c r="S2425" s="92">
        <v>32</v>
      </c>
      <c r="T2425" s="91">
        <v>0</v>
      </c>
      <c r="U2425" s="92">
        <v>2819</v>
      </c>
      <c r="V2425" s="92">
        <v>66</v>
      </c>
    </row>
    <row r="2426" spans="1:22">
      <c r="A2426" s="93" t="s">
        <v>878</v>
      </c>
      <c r="B2426" s="17" t="str">
        <f>VLOOKUP(A2426,'Planning Periods'!$E$2:$N$540,10,FALSE)</f>
        <v>10/15/2021 - 10/15/2029</v>
      </c>
      <c r="C2426" s="92">
        <v>2015</v>
      </c>
      <c r="D2426" s="92" t="str">
        <f t="shared" si="35"/>
        <v>Yucaipa 2015</v>
      </c>
      <c r="E2426" s="92">
        <v>780</v>
      </c>
      <c r="F2426" s="366">
        <v>42</v>
      </c>
      <c r="G2426" s="92">
        <v>42</v>
      </c>
      <c r="H2426" s="92">
        <v>0</v>
      </c>
      <c r="I2426" s="91"/>
      <c r="J2426" s="92">
        <v>636</v>
      </c>
      <c r="K2426" s="366">
        <v>38</v>
      </c>
      <c r="L2426" s="92">
        <v>7</v>
      </c>
      <c r="M2426" s="92">
        <v>31</v>
      </c>
      <c r="N2426" s="91"/>
      <c r="O2426" s="92">
        <v>552</v>
      </c>
      <c r="P2426" s="92">
        <v>0</v>
      </c>
      <c r="Q2426" s="91"/>
      <c r="R2426" s="92">
        <v>851</v>
      </c>
      <c r="S2426" s="92">
        <v>111</v>
      </c>
      <c r="T2426" s="91">
        <v>31</v>
      </c>
      <c r="U2426" s="92">
        <v>2819</v>
      </c>
      <c r="V2426" s="92">
        <v>191</v>
      </c>
    </row>
    <row r="2427" spans="1:22">
      <c r="A2427" s="93" t="s">
        <v>878</v>
      </c>
      <c r="B2427" s="17" t="str">
        <f>VLOOKUP(A2427,'Planning Periods'!$E$2:$N$540,10,FALSE)</f>
        <v>10/15/2021 - 10/15/2029</v>
      </c>
      <c r="C2427" s="92">
        <v>2016</v>
      </c>
      <c r="D2427" s="92" t="str">
        <f t="shared" si="35"/>
        <v>Yucaipa 2016</v>
      </c>
      <c r="E2427" s="92">
        <v>780</v>
      </c>
      <c r="F2427" s="366">
        <v>0</v>
      </c>
      <c r="G2427" s="92">
        <v>0</v>
      </c>
      <c r="H2427" s="92">
        <v>0</v>
      </c>
      <c r="I2427" s="91"/>
      <c r="J2427" s="92">
        <v>636</v>
      </c>
      <c r="K2427" s="366">
        <v>30</v>
      </c>
      <c r="L2427" s="92">
        <v>30</v>
      </c>
      <c r="M2427" s="92">
        <v>0</v>
      </c>
      <c r="N2427" s="91"/>
      <c r="O2427" s="92">
        <v>552</v>
      </c>
      <c r="P2427" s="92">
        <v>17</v>
      </c>
      <c r="Q2427" s="91"/>
      <c r="R2427" s="92">
        <v>851</v>
      </c>
      <c r="S2427" s="92">
        <v>102</v>
      </c>
      <c r="T2427" s="91">
        <v>0</v>
      </c>
      <c r="U2427" s="92">
        <v>2819</v>
      </c>
      <c r="V2427" s="92">
        <v>149</v>
      </c>
    </row>
    <row r="2428" spans="1:22">
      <c r="A2428" s="93" t="s">
        <v>878</v>
      </c>
      <c r="B2428" s="17" t="str">
        <f>VLOOKUP(A2428,'Planning Periods'!$E$2:$N$540,10,FALSE)</f>
        <v>10/15/2021 - 10/15/2029</v>
      </c>
      <c r="C2428" s="92">
        <v>2017</v>
      </c>
      <c r="D2428" s="92" t="str">
        <f t="shared" si="35"/>
        <v>Yucaipa 2017</v>
      </c>
      <c r="E2428" s="92">
        <v>780</v>
      </c>
      <c r="F2428" s="366">
        <v>0</v>
      </c>
      <c r="G2428" s="92">
        <v>0</v>
      </c>
      <c r="H2428" s="92">
        <v>0</v>
      </c>
      <c r="I2428" s="91"/>
      <c r="J2428" s="92">
        <v>636</v>
      </c>
      <c r="K2428" s="366">
        <v>30</v>
      </c>
      <c r="L2428" s="92">
        <v>30</v>
      </c>
      <c r="M2428" s="92">
        <v>0</v>
      </c>
      <c r="N2428" s="91"/>
      <c r="O2428" s="92">
        <v>552</v>
      </c>
      <c r="P2428" s="92">
        <v>18</v>
      </c>
      <c r="Q2428" s="91"/>
      <c r="R2428" s="92">
        <v>851</v>
      </c>
      <c r="S2428" s="92">
        <v>9</v>
      </c>
      <c r="T2428" s="91">
        <v>0</v>
      </c>
      <c r="U2428" s="92">
        <v>2819</v>
      </c>
      <c r="V2428" s="92">
        <v>57</v>
      </c>
    </row>
    <row r="2429" spans="1:22">
      <c r="A2429" s="93" t="s">
        <v>871</v>
      </c>
      <c r="B2429" s="17" t="str">
        <f>VLOOKUP(A2429,'Planning Periods'!$E$2:$N$540,10,FALSE)</f>
        <v>10/15/2021 - 10/15/2029</v>
      </c>
      <c r="C2429" s="92">
        <v>2013</v>
      </c>
      <c r="D2429" s="92" t="str">
        <f t="shared" si="35"/>
        <v>Yucca Valley 2013</v>
      </c>
      <c r="E2429" s="92" t="s">
        <v>1308</v>
      </c>
      <c r="F2429" s="366" t="s">
        <v>1308</v>
      </c>
      <c r="G2429" s="92" t="s">
        <v>1308</v>
      </c>
      <c r="H2429" s="92" t="s">
        <v>1308</v>
      </c>
      <c r="I2429" s="91"/>
      <c r="J2429" s="92" t="s">
        <v>1308</v>
      </c>
      <c r="K2429" s="366" t="s">
        <v>1308</v>
      </c>
      <c r="L2429" s="92" t="s">
        <v>1308</v>
      </c>
      <c r="M2429" s="92" t="s">
        <v>1308</v>
      </c>
      <c r="N2429" s="91"/>
      <c r="O2429" s="92" t="s">
        <v>1308</v>
      </c>
      <c r="P2429" s="92" t="s">
        <v>1308</v>
      </c>
      <c r="Q2429" s="91"/>
      <c r="R2429" s="92" t="s">
        <v>1308</v>
      </c>
      <c r="S2429" s="92" t="s">
        <v>1308</v>
      </c>
      <c r="T2429" s="91" t="s">
        <v>1308</v>
      </c>
      <c r="U2429" s="92" t="s">
        <v>1308</v>
      </c>
      <c r="V2429" s="92" t="s">
        <v>1308</v>
      </c>
    </row>
    <row r="2430" spans="1:22">
      <c r="A2430" s="93" t="s">
        <v>871</v>
      </c>
      <c r="B2430" s="17" t="str">
        <f>VLOOKUP(A2430,'Planning Periods'!$E$2:$N$540,10,FALSE)</f>
        <v>10/15/2021 - 10/15/2029</v>
      </c>
      <c r="C2430" s="92">
        <v>2014</v>
      </c>
      <c r="D2430" s="92" t="str">
        <f t="shared" si="35"/>
        <v>Yucca Valley 2014</v>
      </c>
      <c r="E2430" s="92">
        <v>209</v>
      </c>
      <c r="F2430" s="366">
        <v>0</v>
      </c>
      <c r="G2430" s="92">
        <v>0</v>
      </c>
      <c r="H2430" s="92">
        <v>0</v>
      </c>
      <c r="I2430" s="91"/>
      <c r="J2430" s="92">
        <v>149</v>
      </c>
      <c r="K2430" s="366">
        <v>0</v>
      </c>
      <c r="L2430" s="92">
        <v>0</v>
      </c>
      <c r="M2430" s="92">
        <v>0</v>
      </c>
      <c r="N2430" s="91"/>
      <c r="O2430" s="92">
        <v>172</v>
      </c>
      <c r="P2430" s="92">
        <v>0</v>
      </c>
      <c r="Q2430" s="91"/>
      <c r="R2430" s="92">
        <v>400</v>
      </c>
      <c r="S2430" s="92">
        <v>18</v>
      </c>
      <c r="T2430" s="91">
        <v>0</v>
      </c>
      <c r="U2430" s="92">
        <v>930</v>
      </c>
      <c r="V2430" s="92">
        <v>18</v>
      </c>
    </row>
    <row r="2431" spans="1:22">
      <c r="A2431" s="93" t="s">
        <v>871</v>
      </c>
      <c r="B2431" s="17" t="str">
        <f>VLOOKUP(A2431,'Planning Periods'!$E$2:$N$540,10,FALSE)</f>
        <v>10/15/2021 - 10/15/2029</v>
      </c>
      <c r="C2431" s="92">
        <v>2015</v>
      </c>
      <c r="D2431" s="92" t="str">
        <f t="shared" si="35"/>
        <v>Yucca Valley 2015</v>
      </c>
      <c r="E2431" s="92">
        <v>209</v>
      </c>
      <c r="F2431" s="366">
        <v>0</v>
      </c>
      <c r="G2431" s="92">
        <v>0</v>
      </c>
      <c r="H2431" s="92">
        <v>0</v>
      </c>
      <c r="I2431" s="91"/>
      <c r="J2431" s="92">
        <v>149</v>
      </c>
      <c r="K2431" s="366">
        <v>0</v>
      </c>
      <c r="L2431" s="92">
        <v>0</v>
      </c>
      <c r="M2431" s="92">
        <v>0</v>
      </c>
      <c r="N2431" s="91"/>
      <c r="O2431" s="92">
        <v>172</v>
      </c>
      <c r="P2431" s="92">
        <v>0</v>
      </c>
      <c r="Q2431" s="91"/>
      <c r="R2431" s="92">
        <v>400</v>
      </c>
      <c r="S2431" s="92">
        <v>17</v>
      </c>
      <c r="T2431" s="91">
        <v>0</v>
      </c>
      <c r="U2431" s="92">
        <v>930</v>
      </c>
      <c r="V2431" s="92">
        <v>17</v>
      </c>
    </row>
    <row r="2432" spans="1:22">
      <c r="A2432" s="93" t="s">
        <v>871</v>
      </c>
      <c r="B2432" s="17" t="str">
        <f>VLOOKUP(A2432,'Planning Periods'!$E$2:$N$540,10,FALSE)</f>
        <v>10/15/2021 - 10/15/2029</v>
      </c>
      <c r="C2432" s="92">
        <v>2016</v>
      </c>
      <c r="D2432" s="92" t="str">
        <f t="shared" si="35"/>
        <v>Yucca Valley 2016</v>
      </c>
      <c r="E2432" s="92">
        <v>209</v>
      </c>
      <c r="F2432" s="366">
        <v>0</v>
      </c>
      <c r="G2432" s="92">
        <v>0</v>
      </c>
      <c r="H2432" s="92">
        <v>0</v>
      </c>
      <c r="I2432" s="91"/>
      <c r="J2432" s="92">
        <v>149</v>
      </c>
      <c r="K2432" s="366">
        <v>0</v>
      </c>
      <c r="L2432" s="92">
        <v>0</v>
      </c>
      <c r="M2432" s="92">
        <v>0</v>
      </c>
      <c r="N2432" s="91"/>
      <c r="O2432" s="92">
        <v>172</v>
      </c>
      <c r="P2432" s="92">
        <v>0</v>
      </c>
      <c r="Q2432" s="91"/>
      <c r="R2432" s="92">
        <v>400</v>
      </c>
      <c r="S2432" s="92">
        <v>17</v>
      </c>
      <c r="T2432" s="91">
        <v>0</v>
      </c>
      <c r="U2432" s="92">
        <v>930</v>
      </c>
      <c r="V2432" s="92">
        <v>17</v>
      </c>
    </row>
    <row r="2433" spans="1:22">
      <c r="A2433" s="93" t="s">
        <v>871</v>
      </c>
      <c r="B2433" s="17" t="str">
        <f>VLOOKUP(A2433,'Planning Periods'!$E$2:$N$540,10,FALSE)</f>
        <v>10/15/2021 - 10/15/2029</v>
      </c>
      <c r="C2433" s="92">
        <v>2017</v>
      </c>
      <c r="D2433" s="92" t="str">
        <f t="shared" si="35"/>
        <v>Yucca Valley 2017</v>
      </c>
      <c r="E2433" s="92">
        <v>209</v>
      </c>
      <c r="F2433" s="366">
        <v>0</v>
      </c>
      <c r="G2433" s="92">
        <v>0</v>
      </c>
      <c r="H2433" s="92">
        <v>0</v>
      </c>
      <c r="I2433" s="91"/>
      <c r="J2433" s="92">
        <v>149</v>
      </c>
      <c r="K2433" s="366">
        <v>0</v>
      </c>
      <c r="L2433" s="92">
        <v>0</v>
      </c>
      <c r="M2433" s="92">
        <v>0</v>
      </c>
      <c r="N2433" s="91"/>
      <c r="O2433" s="92">
        <v>172</v>
      </c>
      <c r="P2433" s="92">
        <v>0</v>
      </c>
      <c r="Q2433" s="91"/>
      <c r="R2433" s="92">
        <v>400</v>
      </c>
      <c r="S2433" s="92">
        <v>37</v>
      </c>
      <c r="T2433" s="91">
        <v>0</v>
      </c>
      <c r="U2433" s="92">
        <v>930</v>
      </c>
      <c r="V2433" s="92">
        <v>37</v>
      </c>
    </row>
  </sheetData>
  <autoFilter ref="A1:V2433" xr:uid="{00000000-0009-0000-0000-000016000000}">
    <sortState xmlns:xlrd2="http://schemas.microsoft.com/office/spreadsheetml/2017/richdata2" ref="A2:V2433">
      <sortCondition ref="A1"/>
    </sortState>
  </autoFilter>
  <pageMargins left="0.7" right="0.7" top="0.75" bottom="0.75" header="0.3" footer="0.3"/>
  <pageSetup scale="1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9"/>
  <dimension ref="A1:K540"/>
  <sheetViews>
    <sheetView workbookViewId="0">
      <selection activeCell="L14" sqref="L14"/>
    </sheetView>
  </sheetViews>
  <sheetFormatPr defaultColWidth="8.6640625" defaultRowHeight="13.2"/>
  <cols>
    <col min="1" max="1" width="21" style="23" customWidth="1"/>
    <col min="2" max="2" width="34.44140625" style="23" bestFit="1" customWidth="1"/>
    <col min="3" max="3" width="34.44140625" style="23" customWidth="1"/>
    <col min="4" max="8" width="8.6640625" style="23"/>
    <col min="9" max="9" width="19.33203125" style="23" bestFit="1" customWidth="1"/>
    <col min="10" max="257" width="8.6640625" style="23"/>
    <col min="258" max="258" width="21" style="23" customWidth="1"/>
    <col min="259" max="259" width="34.44140625" style="23" bestFit="1" customWidth="1"/>
    <col min="260" max="513" width="8.6640625" style="23"/>
    <col min="514" max="514" width="21" style="23" customWidth="1"/>
    <col min="515" max="515" width="34.44140625" style="23" bestFit="1" customWidth="1"/>
    <col min="516" max="769" width="8.6640625" style="23"/>
    <col min="770" max="770" width="21" style="23" customWidth="1"/>
    <col min="771" max="771" width="34.44140625" style="23" bestFit="1" customWidth="1"/>
    <col min="772" max="1025" width="8.6640625" style="23"/>
    <col min="1026" max="1026" width="21" style="23" customWidth="1"/>
    <col min="1027" max="1027" width="34.44140625" style="23" bestFit="1" customWidth="1"/>
    <col min="1028" max="1281" width="8.6640625" style="23"/>
    <col min="1282" max="1282" width="21" style="23" customWidth="1"/>
    <col min="1283" max="1283" width="34.44140625" style="23" bestFit="1" customWidth="1"/>
    <col min="1284" max="1537" width="8.6640625" style="23"/>
    <col min="1538" max="1538" width="21" style="23" customWidth="1"/>
    <col min="1539" max="1539" width="34.44140625" style="23" bestFit="1" customWidth="1"/>
    <col min="1540" max="1793" width="8.6640625" style="23"/>
    <col min="1794" max="1794" width="21" style="23" customWidth="1"/>
    <col min="1795" max="1795" width="34.44140625" style="23" bestFit="1" customWidth="1"/>
    <col min="1796" max="2049" width="8.6640625" style="23"/>
    <col min="2050" max="2050" width="21" style="23" customWidth="1"/>
    <col min="2051" max="2051" width="34.44140625" style="23" bestFit="1" customWidth="1"/>
    <col min="2052" max="2305" width="8.6640625" style="23"/>
    <col min="2306" max="2306" width="21" style="23" customWidth="1"/>
    <col min="2307" max="2307" width="34.44140625" style="23" bestFit="1" customWidth="1"/>
    <col min="2308" max="2561" width="8.6640625" style="23"/>
    <col min="2562" max="2562" width="21" style="23" customWidth="1"/>
    <col min="2563" max="2563" width="34.44140625" style="23" bestFit="1" customWidth="1"/>
    <col min="2564" max="2817" width="8.6640625" style="23"/>
    <col min="2818" max="2818" width="21" style="23" customWidth="1"/>
    <col min="2819" max="2819" width="34.44140625" style="23" bestFit="1" customWidth="1"/>
    <col min="2820" max="3073" width="8.6640625" style="23"/>
    <col min="3074" max="3074" width="21" style="23" customWidth="1"/>
    <col min="3075" max="3075" width="34.44140625" style="23" bestFit="1" customWidth="1"/>
    <col min="3076" max="3329" width="8.6640625" style="23"/>
    <col min="3330" max="3330" width="21" style="23" customWidth="1"/>
    <col min="3331" max="3331" width="34.44140625" style="23" bestFit="1" customWidth="1"/>
    <col min="3332" max="3585" width="8.6640625" style="23"/>
    <col min="3586" max="3586" width="21" style="23" customWidth="1"/>
    <col min="3587" max="3587" width="34.44140625" style="23" bestFit="1" customWidth="1"/>
    <col min="3588" max="3841" width="8.6640625" style="23"/>
    <col min="3842" max="3842" width="21" style="23" customWidth="1"/>
    <col min="3843" max="3843" width="34.44140625" style="23" bestFit="1" customWidth="1"/>
    <col min="3844" max="4097" width="8.6640625" style="23"/>
    <col min="4098" max="4098" width="21" style="23" customWidth="1"/>
    <col min="4099" max="4099" width="34.44140625" style="23" bestFit="1" customWidth="1"/>
    <col min="4100" max="4353" width="8.6640625" style="23"/>
    <col min="4354" max="4354" width="21" style="23" customWidth="1"/>
    <col min="4355" max="4355" width="34.44140625" style="23" bestFit="1" customWidth="1"/>
    <col min="4356" max="4609" width="8.6640625" style="23"/>
    <col min="4610" max="4610" width="21" style="23" customWidth="1"/>
    <col min="4611" max="4611" width="34.44140625" style="23" bestFit="1" customWidth="1"/>
    <col min="4612" max="4865" width="8.6640625" style="23"/>
    <col min="4866" max="4866" width="21" style="23" customWidth="1"/>
    <col min="4867" max="4867" width="34.44140625" style="23" bestFit="1" customWidth="1"/>
    <col min="4868" max="5121" width="8.6640625" style="23"/>
    <col min="5122" max="5122" width="21" style="23" customWidth="1"/>
    <col min="5123" max="5123" width="34.44140625" style="23" bestFit="1" customWidth="1"/>
    <col min="5124" max="5377" width="8.6640625" style="23"/>
    <col min="5378" max="5378" width="21" style="23" customWidth="1"/>
    <col min="5379" max="5379" width="34.44140625" style="23" bestFit="1" customWidth="1"/>
    <col min="5380" max="5633" width="8.6640625" style="23"/>
    <col min="5634" max="5634" width="21" style="23" customWidth="1"/>
    <col min="5635" max="5635" width="34.44140625" style="23" bestFit="1" customWidth="1"/>
    <col min="5636" max="5889" width="8.6640625" style="23"/>
    <col min="5890" max="5890" width="21" style="23" customWidth="1"/>
    <col min="5891" max="5891" width="34.44140625" style="23" bestFit="1" customWidth="1"/>
    <col min="5892" max="6145" width="8.6640625" style="23"/>
    <col min="6146" max="6146" width="21" style="23" customWidth="1"/>
    <col min="6147" max="6147" width="34.44140625" style="23" bestFit="1" customWidth="1"/>
    <col min="6148" max="6401" width="8.6640625" style="23"/>
    <col min="6402" max="6402" width="21" style="23" customWidth="1"/>
    <col min="6403" max="6403" width="34.44140625" style="23" bestFit="1" customWidth="1"/>
    <col min="6404" max="6657" width="8.6640625" style="23"/>
    <col min="6658" max="6658" width="21" style="23" customWidth="1"/>
    <col min="6659" max="6659" width="34.44140625" style="23" bestFit="1" customWidth="1"/>
    <col min="6660" max="6913" width="8.6640625" style="23"/>
    <col min="6914" max="6914" width="21" style="23" customWidth="1"/>
    <col min="6915" max="6915" width="34.44140625" style="23" bestFit="1" customWidth="1"/>
    <col min="6916" max="7169" width="8.6640625" style="23"/>
    <col min="7170" max="7170" width="21" style="23" customWidth="1"/>
    <col min="7171" max="7171" width="34.44140625" style="23" bestFit="1" customWidth="1"/>
    <col min="7172" max="7425" width="8.6640625" style="23"/>
    <col min="7426" max="7426" width="21" style="23" customWidth="1"/>
    <col min="7427" max="7427" width="34.44140625" style="23" bestFit="1" customWidth="1"/>
    <col min="7428" max="7681" width="8.6640625" style="23"/>
    <col min="7682" max="7682" width="21" style="23" customWidth="1"/>
    <col min="7683" max="7683" width="34.44140625" style="23" bestFit="1" customWidth="1"/>
    <col min="7684" max="7937" width="8.6640625" style="23"/>
    <col min="7938" max="7938" width="21" style="23" customWidth="1"/>
    <col min="7939" max="7939" width="34.44140625" style="23" bestFit="1" customWidth="1"/>
    <col min="7940" max="8193" width="8.6640625" style="23"/>
    <col min="8194" max="8194" width="21" style="23" customWidth="1"/>
    <col min="8195" max="8195" width="34.44140625" style="23" bestFit="1" customWidth="1"/>
    <col min="8196" max="8449" width="8.6640625" style="23"/>
    <col min="8450" max="8450" width="21" style="23" customWidth="1"/>
    <col min="8451" max="8451" width="34.44140625" style="23" bestFit="1" customWidth="1"/>
    <col min="8452" max="8705" width="8.6640625" style="23"/>
    <col min="8706" max="8706" width="21" style="23" customWidth="1"/>
    <col min="8707" max="8707" width="34.44140625" style="23" bestFit="1" customWidth="1"/>
    <col min="8708" max="8961" width="8.6640625" style="23"/>
    <col min="8962" max="8962" width="21" style="23" customWidth="1"/>
    <col min="8963" max="8963" width="34.44140625" style="23" bestFit="1" customWidth="1"/>
    <col min="8964" max="9217" width="8.6640625" style="23"/>
    <col min="9218" max="9218" width="21" style="23" customWidth="1"/>
    <col min="9219" max="9219" width="34.44140625" style="23" bestFit="1" customWidth="1"/>
    <col min="9220" max="9473" width="8.6640625" style="23"/>
    <col min="9474" max="9474" width="21" style="23" customWidth="1"/>
    <col min="9475" max="9475" width="34.44140625" style="23" bestFit="1" customWidth="1"/>
    <col min="9476" max="9729" width="8.6640625" style="23"/>
    <col min="9730" max="9730" width="21" style="23" customWidth="1"/>
    <col min="9731" max="9731" width="34.44140625" style="23" bestFit="1" customWidth="1"/>
    <col min="9732" max="9985" width="8.6640625" style="23"/>
    <col min="9986" max="9986" width="21" style="23" customWidth="1"/>
    <col min="9987" max="9987" width="34.44140625" style="23" bestFit="1" customWidth="1"/>
    <col min="9988" max="10241" width="8.6640625" style="23"/>
    <col min="10242" max="10242" width="21" style="23" customWidth="1"/>
    <col min="10243" max="10243" width="34.44140625" style="23" bestFit="1" customWidth="1"/>
    <col min="10244" max="10497" width="8.6640625" style="23"/>
    <col min="10498" max="10498" width="21" style="23" customWidth="1"/>
    <col min="10499" max="10499" width="34.44140625" style="23" bestFit="1" customWidth="1"/>
    <col min="10500" max="10753" width="8.6640625" style="23"/>
    <col min="10754" max="10754" width="21" style="23" customWidth="1"/>
    <col min="10755" max="10755" width="34.44140625" style="23" bestFit="1" customWidth="1"/>
    <col min="10756" max="11009" width="8.6640625" style="23"/>
    <col min="11010" max="11010" width="21" style="23" customWidth="1"/>
    <col min="11011" max="11011" width="34.44140625" style="23" bestFit="1" customWidth="1"/>
    <col min="11012" max="11265" width="8.6640625" style="23"/>
    <col min="11266" max="11266" width="21" style="23" customWidth="1"/>
    <col min="11267" max="11267" width="34.44140625" style="23" bestFit="1" customWidth="1"/>
    <col min="11268" max="11521" width="8.6640625" style="23"/>
    <col min="11522" max="11522" width="21" style="23" customWidth="1"/>
    <col min="11523" max="11523" width="34.44140625" style="23" bestFit="1" customWidth="1"/>
    <col min="11524" max="11777" width="8.6640625" style="23"/>
    <col min="11778" max="11778" width="21" style="23" customWidth="1"/>
    <col min="11779" max="11779" width="34.44140625" style="23" bestFit="1" customWidth="1"/>
    <col min="11780" max="12033" width="8.6640625" style="23"/>
    <col min="12034" max="12034" width="21" style="23" customWidth="1"/>
    <col min="12035" max="12035" width="34.44140625" style="23" bestFit="1" customWidth="1"/>
    <col min="12036" max="12289" width="8.6640625" style="23"/>
    <col min="12290" max="12290" width="21" style="23" customWidth="1"/>
    <col min="12291" max="12291" width="34.44140625" style="23" bestFit="1" customWidth="1"/>
    <col min="12292" max="12545" width="8.6640625" style="23"/>
    <col min="12546" max="12546" width="21" style="23" customWidth="1"/>
    <col min="12547" max="12547" width="34.44140625" style="23" bestFit="1" customWidth="1"/>
    <col min="12548" max="12801" width="8.6640625" style="23"/>
    <col min="12802" max="12802" width="21" style="23" customWidth="1"/>
    <col min="12803" max="12803" width="34.44140625" style="23" bestFit="1" customWidth="1"/>
    <col min="12804" max="13057" width="8.6640625" style="23"/>
    <col min="13058" max="13058" width="21" style="23" customWidth="1"/>
    <col min="13059" max="13059" width="34.44140625" style="23" bestFit="1" customWidth="1"/>
    <col min="13060" max="13313" width="8.6640625" style="23"/>
    <col min="13314" max="13314" width="21" style="23" customWidth="1"/>
    <col min="13315" max="13315" width="34.44140625" style="23" bestFit="1" customWidth="1"/>
    <col min="13316" max="13569" width="8.6640625" style="23"/>
    <col min="13570" max="13570" width="21" style="23" customWidth="1"/>
    <col min="13571" max="13571" width="34.44140625" style="23" bestFit="1" customWidth="1"/>
    <col min="13572" max="13825" width="8.6640625" style="23"/>
    <col min="13826" max="13826" width="21" style="23" customWidth="1"/>
    <col min="13827" max="13827" width="34.44140625" style="23" bestFit="1" customWidth="1"/>
    <col min="13828" max="14081" width="8.6640625" style="23"/>
    <col min="14082" max="14082" width="21" style="23" customWidth="1"/>
    <col min="14083" max="14083" width="34.44140625" style="23" bestFit="1" customWidth="1"/>
    <col min="14084" max="14337" width="8.6640625" style="23"/>
    <col min="14338" max="14338" width="21" style="23" customWidth="1"/>
    <col min="14339" max="14339" width="34.44140625" style="23" bestFit="1" customWidth="1"/>
    <col min="14340" max="14593" width="8.6640625" style="23"/>
    <col min="14594" max="14594" width="21" style="23" customWidth="1"/>
    <col min="14595" max="14595" width="34.44140625" style="23" bestFit="1" customWidth="1"/>
    <col min="14596" max="14849" width="8.6640625" style="23"/>
    <col min="14850" max="14850" width="21" style="23" customWidth="1"/>
    <col min="14851" max="14851" width="34.44140625" style="23" bestFit="1" customWidth="1"/>
    <col min="14852" max="15105" width="8.6640625" style="23"/>
    <col min="15106" max="15106" width="21" style="23" customWidth="1"/>
    <col min="15107" max="15107" width="34.44140625" style="23" bestFit="1" customWidth="1"/>
    <col min="15108" max="15361" width="8.6640625" style="23"/>
    <col min="15362" max="15362" width="21" style="23" customWidth="1"/>
    <col min="15363" max="15363" width="34.44140625" style="23" bestFit="1" customWidth="1"/>
    <col min="15364" max="15617" width="8.6640625" style="23"/>
    <col min="15618" max="15618" width="21" style="23" customWidth="1"/>
    <col min="15619" max="15619" width="34.44140625" style="23" bestFit="1" customWidth="1"/>
    <col min="15620" max="15873" width="8.6640625" style="23"/>
    <col min="15874" max="15874" width="21" style="23" customWidth="1"/>
    <col min="15875" max="15875" width="34.44140625" style="23" bestFit="1" customWidth="1"/>
    <col min="15876" max="16129" width="8.6640625" style="23"/>
    <col min="16130" max="16130" width="21" style="23" customWidth="1"/>
    <col min="16131" max="16131" width="34.44140625" style="23" bestFit="1" customWidth="1"/>
    <col min="16132" max="16384" width="8.6640625" style="23"/>
  </cols>
  <sheetData>
    <row r="1" spans="1:11" ht="24.6" thickBot="1">
      <c r="A1" s="41" t="s">
        <v>765</v>
      </c>
      <c r="B1" s="40" t="s">
        <v>1901</v>
      </c>
      <c r="C1" s="25" t="s">
        <v>1931</v>
      </c>
      <c r="D1" s="39" t="s">
        <v>395</v>
      </c>
      <c r="E1" s="39" t="s">
        <v>400</v>
      </c>
      <c r="F1" s="39" t="s">
        <v>1932</v>
      </c>
      <c r="G1" s="39" t="s">
        <v>1933</v>
      </c>
      <c r="H1" s="38" t="s">
        <v>1934</v>
      </c>
      <c r="I1" s="38" t="s">
        <v>765</v>
      </c>
      <c r="J1" s="37" t="s">
        <v>1678</v>
      </c>
      <c r="K1" s="37"/>
    </row>
    <row r="2" spans="1:11" ht="13.8" thickTop="1">
      <c r="A2" s="24" t="s">
        <v>963</v>
      </c>
      <c r="B2" s="24" t="s">
        <v>1116</v>
      </c>
      <c r="C2" s="24" t="str">
        <f t="shared" ref="C2:C65" si="0">B2</f>
        <v>Adelanto</v>
      </c>
      <c r="D2" s="27">
        <v>394</v>
      </c>
      <c r="E2" s="27">
        <v>566</v>
      </c>
      <c r="F2" s="27">
        <v>651</v>
      </c>
      <c r="G2" s="27">
        <v>2152</v>
      </c>
      <c r="H2" s="26">
        <f>SUM(D2:G2)</f>
        <v>3763</v>
      </c>
      <c r="I2" s="23" t="s">
        <v>1681</v>
      </c>
      <c r="J2" s="23" t="s">
        <v>768</v>
      </c>
    </row>
    <row r="3" spans="1:11">
      <c r="A3" s="24" t="s">
        <v>773</v>
      </c>
      <c r="B3" s="24" t="s">
        <v>874</v>
      </c>
      <c r="C3" s="24" t="str">
        <f t="shared" si="0"/>
        <v>Agoura Hills</v>
      </c>
      <c r="D3" s="27">
        <v>127</v>
      </c>
      <c r="E3" s="27">
        <v>72</v>
      </c>
      <c r="F3" s="27">
        <v>55</v>
      </c>
      <c r="G3" s="27">
        <v>64</v>
      </c>
      <c r="H3" s="26">
        <f t="shared" ref="H3:H66" si="1">SUM(D3:G3)</f>
        <v>318</v>
      </c>
      <c r="I3" s="23" t="s">
        <v>1683</v>
      </c>
      <c r="J3" s="23" t="s">
        <v>768</v>
      </c>
    </row>
    <row r="4" spans="1:11">
      <c r="A4" s="24" t="s">
        <v>876</v>
      </c>
      <c r="B4" s="24" t="s">
        <v>876</v>
      </c>
      <c r="C4" s="24" t="str">
        <f t="shared" si="0"/>
        <v>Alameda</v>
      </c>
      <c r="D4" s="27">
        <v>1421</v>
      </c>
      <c r="E4" s="27">
        <v>818</v>
      </c>
      <c r="F4" s="27">
        <v>868</v>
      </c>
      <c r="G4" s="27">
        <v>2246</v>
      </c>
      <c r="H4" s="26">
        <f t="shared" si="1"/>
        <v>5353</v>
      </c>
      <c r="I4" s="23" t="s">
        <v>1684</v>
      </c>
      <c r="J4" s="23" t="s">
        <v>768</v>
      </c>
    </row>
    <row r="5" spans="1:11">
      <c r="A5" s="24" t="s">
        <v>1146</v>
      </c>
      <c r="B5" s="24" t="str">
        <f>A5</f>
        <v>Alameda County - Unincorporated</v>
      </c>
      <c r="C5" s="24" t="str">
        <f t="shared" si="0"/>
        <v>Alameda County - Unincorporated</v>
      </c>
      <c r="D5" s="27">
        <v>1251</v>
      </c>
      <c r="E5" s="27">
        <v>721</v>
      </c>
      <c r="F5" s="27">
        <v>763</v>
      </c>
      <c r="G5" s="27">
        <v>1976</v>
      </c>
      <c r="H5" s="26">
        <f t="shared" si="1"/>
        <v>4711</v>
      </c>
      <c r="I5" s="23" t="s">
        <v>1684</v>
      </c>
      <c r="J5" s="23" t="s">
        <v>768</v>
      </c>
    </row>
    <row r="6" spans="1:11">
      <c r="A6" s="24" t="s">
        <v>876</v>
      </c>
      <c r="B6" s="24" t="s">
        <v>1147</v>
      </c>
      <c r="C6" s="24" t="str">
        <f t="shared" si="0"/>
        <v>Albany</v>
      </c>
      <c r="D6" s="27">
        <v>308</v>
      </c>
      <c r="E6" s="27">
        <v>178</v>
      </c>
      <c r="F6" s="27">
        <v>175</v>
      </c>
      <c r="G6" s="27">
        <v>453</v>
      </c>
      <c r="H6" s="26">
        <f t="shared" si="1"/>
        <v>1114</v>
      </c>
      <c r="I6" s="23" t="s">
        <v>1684</v>
      </c>
      <c r="J6" s="23" t="s">
        <v>768</v>
      </c>
    </row>
    <row r="7" spans="1:11">
      <c r="A7" s="24" t="s">
        <v>773</v>
      </c>
      <c r="B7" s="24" t="s">
        <v>1081</v>
      </c>
      <c r="C7" s="24" t="str">
        <f t="shared" si="0"/>
        <v>Alhambra</v>
      </c>
      <c r="D7" s="27">
        <v>1774</v>
      </c>
      <c r="E7" s="27">
        <v>1036</v>
      </c>
      <c r="F7" s="27">
        <v>1079</v>
      </c>
      <c r="G7" s="27">
        <v>2936</v>
      </c>
      <c r="H7" s="26">
        <f t="shared" si="1"/>
        <v>6825</v>
      </c>
      <c r="I7" s="23" t="s">
        <v>1683</v>
      </c>
      <c r="J7" s="23" t="s">
        <v>768</v>
      </c>
    </row>
    <row r="8" spans="1:11">
      <c r="A8" s="24" t="s">
        <v>803</v>
      </c>
      <c r="B8" s="24" t="s">
        <v>1302</v>
      </c>
      <c r="C8" s="24" t="str">
        <f t="shared" si="0"/>
        <v>Aliso Viejo</v>
      </c>
      <c r="D8" s="27">
        <v>390</v>
      </c>
      <c r="E8" s="27">
        <v>214</v>
      </c>
      <c r="F8" s="27">
        <v>205</v>
      </c>
      <c r="G8" s="27">
        <v>386</v>
      </c>
      <c r="H8" s="26">
        <f t="shared" si="1"/>
        <v>1195</v>
      </c>
      <c r="I8" s="23" t="s">
        <v>1686</v>
      </c>
      <c r="J8" s="23" t="s">
        <v>768</v>
      </c>
    </row>
    <row r="9" spans="1:11">
      <c r="A9" s="24" t="s">
        <v>1219</v>
      </c>
      <c r="B9" s="24" t="str">
        <f>A9</f>
        <v>Alpine County - Unincorporated</v>
      </c>
      <c r="C9" s="24" t="str">
        <f t="shared" si="0"/>
        <v>Alpine County - Unincorporated</v>
      </c>
      <c r="D9" s="27">
        <v>1</v>
      </c>
      <c r="E9" s="27">
        <v>1</v>
      </c>
      <c r="F9" s="27">
        <v>0</v>
      </c>
      <c r="G9" s="27">
        <v>0</v>
      </c>
      <c r="H9" s="26">
        <f t="shared" si="1"/>
        <v>2</v>
      </c>
      <c r="I9" s="23" t="s">
        <v>1687</v>
      </c>
      <c r="J9" s="23" t="s">
        <v>768</v>
      </c>
    </row>
    <row r="10" spans="1:11">
      <c r="A10" s="24" t="s">
        <v>1935</v>
      </c>
      <c r="B10" s="24" t="s">
        <v>1218</v>
      </c>
      <c r="C10" s="24" t="str">
        <f t="shared" si="0"/>
        <v>Alturas</v>
      </c>
      <c r="D10" s="27">
        <v>2</v>
      </c>
      <c r="E10" s="27">
        <v>1</v>
      </c>
      <c r="F10" s="27">
        <v>1</v>
      </c>
      <c r="G10" s="27">
        <v>3</v>
      </c>
      <c r="H10" s="26">
        <f t="shared" si="1"/>
        <v>7</v>
      </c>
      <c r="I10" s="23" t="s">
        <v>1689</v>
      </c>
      <c r="J10" s="23" t="s">
        <v>768</v>
      </c>
    </row>
    <row r="11" spans="1:11">
      <c r="A11" s="24" t="s">
        <v>1936</v>
      </c>
      <c r="B11" s="24" t="s">
        <v>1923</v>
      </c>
      <c r="C11" s="24" t="str">
        <f t="shared" si="0"/>
        <v>Amador City</v>
      </c>
      <c r="D11" s="27">
        <v>1</v>
      </c>
      <c r="E11" s="27">
        <v>1</v>
      </c>
      <c r="F11" s="27">
        <v>1</v>
      </c>
      <c r="G11" s="27">
        <v>2</v>
      </c>
      <c r="H11" s="26">
        <f t="shared" si="1"/>
        <v>5</v>
      </c>
      <c r="I11" s="23" t="s">
        <v>1691</v>
      </c>
      <c r="J11" s="23" t="s">
        <v>768</v>
      </c>
    </row>
    <row r="12" spans="1:11">
      <c r="A12" s="24" t="s">
        <v>945</v>
      </c>
      <c r="B12" s="24" t="str">
        <f>A12</f>
        <v>Amador County - Unincorporated</v>
      </c>
      <c r="C12" s="24" t="str">
        <f t="shared" si="0"/>
        <v>Amador County - Unincorporated</v>
      </c>
      <c r="D12" s="27">
        <v>109</v>
      </c>
      <c r="E12" s="27">
        <v>62</v>
      </c>
      <c r="F12" s="27">
        <v>72</v>
      </c>
      <c r="G12" s="27">
        <v>134</v>
      </c>
      <c r="H12" s="26">
        <f t="shared" si="1"/>
        <v>377</v>
      </c>
      <c r="I12" s="23" t="s">
        <v>1691</v>
      </c>
      <c r="J12" s="23" t="s">
        <v>768</v>
      </c>
    </row>
    <row r="13" spans="1:11">
      <c r="A13" s="24" t="s">
        <v>1252</v>
      </c>
      <c r="B13" s="24" t="s">
        <v>1145</v>
      </c>
      <c r="C13" s="24" t="str">
        <f t="shared" si="0"/>
        <v>American Canyon</v>
      </c>
      <c r="D13" s="27">
        <v>169</v>
      </c>
      <c r="E13" s="27">
        <v>109</v>
      </c>
      <c r="F13" s="27">
        <v>95</v>
      </c>
      <c r="G13" s="27">
        <v>249</v>
      </c>
      <c r="H13" s="26">
        <f t="shared" si="1"/>
        <v>622</v>
      </c>
      <c r="I13" s="23" t="s">
        <v>1692</v>
      </c>
      <c r="J13" s="23" t="s">
        <v>768</v>
      </c>
    </row>
    <row r="14" spans="1:11">
      <c r="A14" s="24" t="s">
        <v>803</v>
      </c>
      <c r="B14" s="24" t="s">
        <v>786</v>
      </c>
      <c r="C14" s="24" t="str">
        <f t="shared" si="0"/>
        <v>Anaheim</v>
      </c>
      <c r="D14" s="27">
        <v>3767</v>
      </c>
      <c r="E14" s="27">
        <v>2397</v>
      </c>
      <c r="F14" s="27">
        <v>2945</v>
      </c>
      <c r="G14" s="27">
        <v>8344</v>
      </c>
      <c r="H14" s="26">
        <f t="shared" si="1"/>
        <v>17453</v>
      </c>
      <c r="I14" s="23" t="s">
        <v>1686</v>
      </c>
      <c r="J14" s="23" t="s">
        <v>768</v>
      </c>
    </row>
    <row r="15" spans="1:11">
      <c r="A15" s="24" t="s">
        <v>1937</v>
      </c>
      <c r="B15" s="24" t="s">
        <v>1083</v>
      </c>
      <c r="C15" s="24" t="str">
        <f t="shared" si="0"/>
        <v>Anderson</v>
      </c>
      <c r="D15" s="27">
        <v>54</v>
      </c>
      <c r="E15" s="27">
        <v>37</v>
      </c>
      <c r="F15" s="27">
        <v>41</v>
      </c>
      <c r="G15" s="27">
        <v>109</v>
      </c>
      <c r="H15" s="26">
        <f t="shared" si="1"/>
        <v>241</v>
      </c>
      <c r="I15" s="23" t="s">
        <v>1693</v>
      </c>
      <c r="J15" s="23" t="s">
        <v>768</v>
      </c>
    </row>
    <row r="16" spans="1:11">
      <c r="A16" s="24" t="s">
        <v>1938</v>
      </c>
      <c r="B16" s="24" t="s">
        <v>1079</v>
      </c>
      <c r="C16" s="24" t="str">
        <f t="shared" si="0"/>
        <v>Angels Camp</v>
      </c>
      <c r="D16" s="27">
        <v>57</v>
      </c>
      <c r="E16" s="27">
        <v>42</v>
      </c>
      <c r="F16" s="27">
        <v>38</v>
      </c>
      <c r="G16" s="27">
        <v>107</v>
      </c>
      <c r="H16" s="26">
        <f t="shared" si="1"/>
        <v>244</v>
      </c>
      <c r="I16" s="23" t="s">
        <v>1694</v>
      </c>
      <c r="J16" s="23" t="s">
        <v>768</v>
      </c>
    </row>
    <row r="17" spans="1:10">
      <c r="A17" s="24" t="s">
        <v>1939</v>
      </c>
      <c r="B17" s="24" t="s">
        <v>1144</v>
      </c>
      <c r="C17" s="24" t="str">
        <f t="shared" si="0"/>
        <v>Antioch</v>
      </c>
      <c r="D17" s="27">
        <v>792</v>
      </c>
      <c r="E17" s="27">
        <v>456</v>
      </c>
      <c r="F17" s="27">
        <v>493</v>
      </c>
      <c r="G17" s="27">
        <v>1275</v>
      </c>
      <c r="H17" s="26">
        <f t="shared" si="1"/>
        <v>3016</v>
      </c>
      <c r="I17" s="23" t="s">
        <v>1695</v>
      </c>
      <c r="J17" s="23" t="s">
        <v>768</v>
      </c>
    </row>
    <row r="18" spans="1:10">
      <c r="A18" s="24" t="s">
        <v>963</v>
      </c>
      <c r="B18" s="24" t="s">
        <v>1075</v>
      </c>
      <c r="C18" s="24" t="str">
        <f t="shared" si="0"/>
        <v>Apple Valley</v>
      </c>
      <c r="D18" s="27">
        <v>1086</v>
      </c>
      <c r="E18" s="27">
        <v>600</v>
      </c>
      <c r="F18" s="27">
        <v>747</v>
      </c>
      <c r="G18" s="27">
        <v>1857</v>
      </c>
      <c r="H18" s="26">
        <f t="shared" si="1"/>
        <v>4290</v>
      </c>
      <c r="I18" s="23" t="s">
        <v>1681</v>
      </c>
      <c r="J18" s="23" t="s">
        <v>768</v>
      </c>
    </row>
    <row r="19" spans="1:10">
      <c r="A19" s="24" t="s">
        <v>773</v>
      </c>
      <c r="B19" s="24" t="s">
        <v>1073</v>
      </c>
      <c r="C19" s="24" t="str">
        <f t="shared" si="0"/>
        <v>Arcadia</v>
      </c>
      <c r="D19" s="27">
        <v>1102</v>
      </c>
      <c r="E19" s="27">
        <v>570</v>
      </c>
      <c r="F19" s="27">
        <v>605</v>
      </c>
      <c r="G19" s="27">
        <v>937</v>
      </c>
      <c r="H19" s="26">
        <f t="shared" si="1"/>
        <v>3214</v>
      </c>
      <c r="I19" s="23" t="s">
        <v>1683</v>
      </c>
      <c r="J19" s="23" t="s">
        <v>768</v>
      </c>
    </row>
    <row r="20" spans="1:10">
      <c r="A20" s="24" t="s">
        <v>1940</v>
      </c>
      <c r="B20" s="24" t="s">
        <v>798</v>
      </c>
      <c r="C20" s="24" t="str">
        <f t="shared" si="0"/>
        <v>Arcata</v>
      </c>
      <c r="D20" s="27">
        <v>142</v>
      </c>
      <c r="E20" s="27">
        <v>95</v>
      </c>
      <c r="F20" s="27">
        <v>111</v>
      </c>
      <c r="G20" s="27">
        <v>262</v>
      </c>
      <c r="H20" s="26">
        <f t="shared" si="1"/>
        <v>610</v>
      </c>
      <c r="I20" s="23" t="s">
        <v>1696</v>
      </c>
      <c r="J20" s="23" t="s">
        <v>768</v>
      </c>
    </row>
    <row r="21" spans="1:10">
      <c r="A21" s="24" t="s">
        <v>827</v>
      </c>
      <c r="B21" s="24" t="s">
        <v>1077</v>
      </c>
      <c r="C21" s="24" t="str">
        <f t="shared" si="0"/>
        <v>Arroyo Grande</v>
      </c>
      <c r="D21" s="27">
        <v>170</v>
      </c>
      <c r="E21" s="27">
        <v>107</v>
      </c>
      <c r="F21" s="27">
        <v>124</v>
      </c>
      <c r="G21" s="27">
        <v>291</v>
      </c>
      <c r="H21" s="26">
        <f t="shared" si="1"/>
        <v>692</v>
      </c>
      <c r="I21" s="23" t="s">
        <v>1697</v>
      </c>
      <c r="J21" s="23" t="s">
        <v>768</v>
      </c>
    </row>
    <row r="22" spans="1:10">
      <c r="A22" s="24" t="s">
        <v>773</v>
      </c>
      <c r="B22" s="24" t="s">
        <v>1100</v>
      </c>
      <c r="C22" s="24" t="str">
        <f t="shared" si="0"/>
        <v>Artesia</v>
      </c>
      <c r="D22" s="27">
        <v>312</v>
      </c>
      <c r="E22" s="27">
        <v>168</v>
      </c>
      <c r="F22" s="27">
        <v>128</v>
      </c>
      <c r="G22" s="27">
        <v>461</v>
      </c>
      <c r="H22" s="26">
        <f t="shared" si="1"/>
        <v>1069</v>
      </c>
      <c r="I22" s="23" t="s">
        <v>1683</v>
      </c>
      <c r="J22" s="23" t="s">
        <v>768</v>
      </c>
    </row>
    <row r="23" spans="1:10">
      <c r="A23" s="24" t="s">
        <v>1941</v>
      </c>
      <c r="B23" s="24" t="s">
        <v>1151</v>
      </c>
      <c r="C23" s="24" t="str">
        <f t="shared" si="0"/>
        <v>Arvin</v>
      </c>
      <c r="D23" s="33">
        <v>398</v>
      </c>
      <c r="E23" s="33">
        <v>239</v>
      </c>
      <c r="F23" s="33">
        <v>183</v>
      </c>
      <c r="G23" s="33">
        <v>349</v>
      </c>
      <c r="H23" s="26">
        <f t="shared" si="1"/>
        <v>1169</v>
      </c>
      <c r="I23" s="23" t="s">
        <v>1699</v>
      </c>
    </row>
    <row r="24" spans="1:10">
      <c r="A24" s="24" t="s">
        <v>827</v>
      </c>
      <c r="B24" s="24" t="s">
        <v>1098</v>
      </c>
      <c r="C24" s="24" t="str">
        <f t="shared" si="0"/>
        <v>Atascadero</v>
      </c>
      <c r="D24" s="27">
        <v>207</v>
      </c>
      <c r="E24" s="27">
        <v>131</v>
      </c>
      <c r="F24" s="27">
        <v>151</v>
      </c>
      <c r="G24" s="27">
        <v>354</v>
      </c>
      <c r="H24" s="26">
        <f t="shared" si="1"/>
        <v>843</v>
      </c>
      <c r="I24" s="23" t="s">
        <v>1697</v>
      </c>
      <c r="J24" s="23" t="s">
        <v>768</v>
      </c>
    </row>
    <row r="25" spans="1:10">
      <c r="A25" s="24" t="s">
        <v>956</v>
      </c>
      <c r="B25" s="24" t="s">
        <v>1152</v>
      </c>
      <c r="C25" s="24" t="str">
        <f t="shared" si="0"/>
        <v>Atherton</v>
      </c>
      <c r="D25" s="27">
        <v>94</v>
      </c>
      <c r="E25" s="27">
        <v>54</v>
      </c>
      <c r="F25" s="27">
        <v>56</v>
      </c>
      <c r="G25" s="27">
        <v>144</v>
      </c>
      <c r="H25" s="26">
        <f t="shared" si="1"/>
        <v>348</v>
      </c>
      <c r="I25" s="23" t="s">
        <v>1700</v>
      </c>
      <c r="J25" s="23" t="s">
        <v>768</v>
      </c>
    </row>
    <row r="26" spans="1:10">
      <c r="A26" s="24" t="s">
        <v>1241</v>
      </c>
      <c r="B26" s="24" t="s">
        <v>1150</v>
      </c>
      <c r="C26" s="24" t="str">
        <f t="shared" si="0"/>
        <v>Atwater</v>
      </c>
      <c r="D26" s="32">
        <v>429</v>
      </c>
      <c r="E26" s="32">
        <v>307</v>
      </c>
      <c r="F26" s="32">
        <v>281</v>
      </c>
      <c r="G26" s="32">
        <v>748</v>
      </c>
      <c r="H26" s="26">
        <f t="shared" si="1"/>
        <v>1765</v>
      </c>
      <c r="I26" s="23" t="s">
        <v>1702</v>
      </c>
    </row>
    <row r="27" spans="1:10">
      <c r="A27" s="24" t="s">
        <v>1942</v>
      </c>
      <c r="B27" s="24" t="s">
        <v>1103</v>
      </c>
      <c r="C27" s="24" t="str">
        <f t="shared" si="0"/>
        <v>Auburn</v>
      </c>
      <c r="D27" s="27">
        <v>68</v>
      </c>
      <c r="E27" s="27">
        <v>41</v>
      </c>
      <c r="F27" s="27">
        <v>60</v>
      </c>
      <c r="G27" s="27">
        <v>141</v>
      </c>
      <c r="H27" s="26">
        <f t="shared" si="1"/>
        <v>310</v>
      </c>
      <c r="I27" s="23" t="s">
        <v>1704</v>
      </c>
      <c r="J27" s="23" t="s">
        <v>768</v>
      </c>
    </row>
    <row r="28" spans="1:10">
      <c r="A28" s="24" t="s">
        <v>773</v>
      </c>
      <c r="B28" s="24" t="s">
        <v>1295</v>
      </c>
      <c r="C28" s="24" t="str">
        <f t="shared" si="0"/>
        <v>Avalon</v>
      </c>
      <c r="D28" s="27">
        <v>8</v>
      </c>
      <c r="E28" s="27">
        <v>5</v>
      </c>
      <c r="F28" s="27">
        <v>3</v>
      </c>
      <c r="G28" s="27">
        <v>11</v>
      </c>
      <c r="H28" s="26">
        <f t="shared" si="1"/>
        <v>27</v>
      </c>
      <c r="I28" s="23" t="s">
        <v>1683</v>
      </c>
      <c r="J28" s="23" t="s">
        <v>768</v>
      </c>
    </row>
    <row r="29" spans="1:10">
      <c r="A29" s="24" t="s">
        <v>1943</v>
      </c>
      <c r="B29" s="24" t="s">
        <v>1278</v>
      </c>
      <c r="C29" s="24" t="str">
        <f t="shared" si="0"/>
        <v>Avenal</v>
      </c>
      <c r="D29" s="33">
        <v>145</v>
      </c>
      <c r="E29" s="33">
        <v>108</v>
      </c>
      <c r="F29" s="33">
        <v>115</v>
      </c>
      <c r="G29" s="33">
        <v>271</v>
      </c>
      <c r="H29" s="26">
        <f t="shared" si="1"/>
        <v>639</v>
      </c>
      <c r="I29" s="23" t="s">
        <v>1707</v>
      </c>
    </row>
    <row r="30" spans="1:10">
      <c r="A30" s="24" t="s">
        <v>773</v>
      </c>
      <c r="B30" s="24" t="s">
        <v>1148</v>
      </c>
      <c r="C30" s="24" t="str">
        <f t="shared" si="0"/>
        <v>Azusa</v>
      </c>
      <c r="D30" s="27">
        <v>760</v>
      </c>
      <c r="E30" s="27">
        <v>368</v>
      </c>
      <c r="F30" s="27">
        <v>382</v>
      </c>
      <c r="G30" s="27">
        <v>1141</v>
      </c>
      <c r="H30" s="26">
        <f t="shared" si="1"/>
        <v>2651</v>
      </c>
      <c r="I30" s="23" t="s">
        <v>1683</v>
      </c>
      <c r="J30" s="23" t="s">
        <v>768</v>
      </c>
    </row>
    <row r="31" spans="1:10">
      <c r="A31" s="24" t="s">
        <v>1941</v>
      </c>
      <c r="B31" s="24" t="s">
        <v>1149</v>
      </c>
      <c r="C31" s="24" t="str">
        <f t="shared" si="0"/>
        <v>Bakersfield</v>
      </c>
      <c r="D31" s="33">
        <v>9706</v>
      </c>
      <c r="E31" s="33">
        <v>5800</v>
      </c>
      <c r="F31" s="33">
        <v>6453</v>
      </c>
      <c r="G31" s="33">
        <v>14331</v>
      </c>
      <c r="H31" s="26">
        <f t="shared" si="1"/>
        <v>36290</v>
      </c>
      <c r="I31" s="23" t="s">
        <v>1699</v>
      </c>
    </row>
    <row r="32" spans="1:10">
      <c r="A32" s="24" t="s">
        <v>773</v>
      </c>
      <c r="B32" s="24" t="s">
        <v>1102</v>
      </c>
      <c r="C32" s="24" t="str">
        <f t="shared" si="0"/>
        <v>Baldwin Park</v>
      </c>
      <c r="D32" s="27">
        <v>576</v>
      </c>
      <c r="E32" s="27">
        <v>275</v>
      </c>
      <c r="F32" s="27">
        <v>263</v>
      </c>
      <c r="G32" s="27">
        <v>887</v>
      </c>
      <c r="H32" s="26">
        <f t="shared" si="1"/>
        <v>2001</v>
      </c>
      <c r="I32" s="23" t="s">
        <v>1683</v>
      </c>
      <c r="J32" s="23" t="s">
        <v>768</v>
      </c>
    </row>
    <row r="33" spans="1:10">
      <c r="A33" s="24" t="s">
        <v>1210</v>
      </c>
      <c r="B33" s="24" t="s">
        <v>1289</v>
      </c>
      <c r="C33" s="24" t="str">
        <f t="shared" si="0"/>
        <v>Banning</v>
      </c>
      <c r="D33" s="27">
        <v>317</v>
      </c>
      <c r="E33" s="27">
        <v>193</v>
      </c>
      <c r="F33" s="27">
        <v>280</v>
      </c>
      <c r="G33" s="27">
        <v>883</v>
      </c>
      <c r="H33" s="26">
        <f t="shared" si="1"/>
        <v>1673</v>
      </c>
      <c r="I33" s="23" t="s">
        <v>1710</v>
      </c>
      <c r="J33" s="23" t="s">
        <v>768</v>
      </c>
    </row>
    <row r="34" spans="1:10">
      <c r="A34" s="24" t="s">
        <v>963</v>
      </c>
      <c r="B34" s="24" t="s">
        <v>1303</v>
      </c>
      <c r="C34" s="24" t="str">
        <f t="shared" si="0"/>
        <v>Barstow</v>
      </c>
      <c r="D34" s="27">
        <v>172</v>
      </c>
      <c r="E34" s="27">
        <v>228</v>
      </c>
      <c r="F34" s="27">
        <v>300</v>
      </c>
      <c r="G34" s="27">
        <v>820</v>
      </c>
      <c r="H34" s="26">
        <f t="shared" si="1"/>
        <v>1520</v>
      </c>
      <c r="I34" s="23" t="s">
        <v>1681</v>
      </c>
      <c r="J34" s="23" t="s">
        <v>768</v>
      </c>
    </row>
    <row r="35" spans="1:10">
      <c r="A35" s="24" t="s">
        <v>1210</v>
      </c>
      <c r="B35" s="24" t="s">
        <v>1140</v>
      </c>
      <c r="C35" s="24" t="str">
        <f t="shared" si="0"/>
        <v>Beaumont</v>
      </c>
      <c r="D35" s="27">
        <v>1229</v>
      </c>
      <c r="E35" s="27">
        <v>721</v>
      </c>
      <c r="F35" s="27">
        <v>723</v>
      </c>
      <c r="G35" s="27">
        <v>1537</v>
      </c>
      <c r="H35" s="26">
        <f t="shared" si="1"/>
        <v>4210</v>
      </c>
      <c r="I35" s="23" t="s">
        <v>1710</v>
      </c>
      <c r="J35" s="23" t="s">
        <v>768</v>
      </c>
    </row>
    <row r="36" spans="1:10">
      <c r="A36" s="24" t="s">
        <v>773</v>
      </c>
      <c r="B36" s="24" t="s">
        <v>1141</v>
      </c>
      <c r="C36" s="24" t="str">
        <f t="shared" si="0"/>
        <v>Bell</v>
      </c>
      <c r="D36" s="27">
        <v>43</v>
      </c>
      <c r="E36" s="27">
        <v>24</v>
      </c>
      <c r="F36" s="27">
        <v>29</v>
      </c>
      <c r="G36" s="27">
        <v>133</v>
      </c>
      <c r="H36" s="26">
        <f t="shared" si="1"/>
        <v>229</v>
      </c>
      <c r="I36" s="23" t="s">
        <v>1683</v>
      </c>
      <c r="J36" s="23" t="s">
        <v>768</v>
      </c>
    </row>
    <row r="37" spans="1:10">
      <c r="A37" s="24" t="s">
        <v>773</v>
      </c>
      <c r="B37" s="24" t="s">
        <v>1096</v>
      </c>
      <c r="C37" s="24" t="str">
        <f t="shared" si="0"/>
        <v>Bell Gardens</v>
      </c>
      <c r="D37" s="27">
        <v>100</v>
      </c>
      <c r="E37" s="27">
        <v>29</v>
      </c>
      <c r="F37" s="27">
        <v>72</v>
      </c>
      <c r="G37" s="27">
        <v>302</v>
      </c>
      <c r="H37" s="26">
        <f t="shared" si="1"/>
        <v>503</v>
      </c>
      <c r="I37" s="23" t="s">
        <v>1683</v>
      </c>
      <c r="J37" s="23" t="s">
        <v>768</v>
      </c>
    </row>
    <row r="38" spans="1:10">
      <c r="A38" s="24" t="s">
        <v>773</v>
      </c>
      <c r="B38" s="24" t="s">
        <v>1088</v>
      </c>
      <c r="C38" s="24" t="str">
        <f t="shared" si="0"/>
        <v>Bellflower</v>
      </c>
      <c r="D38" s="27">
        <v>1015</v>
      </c>
      <c r="E38" s="27">
        <v>488</v>
      </c>
      <c r="F38" s="27">
        <v>553</v>
      </c>
      <c r="G38" s="27">
        <v>1679</v>
      </c>
      <c r="H38" s="26">
        <f t="shared" si="1"/>
        <v>3735</v>
      </c>
      <c r="I38" s="23" t="s">
        <v>1683</v>
      </c>
      <c r="J38" s="23" t="s">
        <v>768</v>
      </c>
    </row>
    <row r="39" spans="1:10">
      <c r="A39" s="24" t="s">
        <v>956</v>
      </c>
      <c r="B39" s="24" t="s">
        <v>1136</v>
      </c>
      <c r="C39" s="24" t="str">
        <f t="shared" si="0"/>
        <v>Belmont</v>
      </c>
      <c r="D39" s="27">
        <v>488</v>
      </c>
      <c r="E39" s="27">
        <v>281</v>
      </c>
      <c r="F39" s="27">
        <v>283</v>
      </c>
      <c r="G39" s="27">
        <v>733</v>
      </c>
      <c r="H39" s="26">
        <f t="shared" si="1"/>
        <v>1785</v>
      </c>
      <c r="I39" s="23" t="s">
        <v>1700</v>
      </c>
      <c r="J39" s="23" t="s">
        <v>768</v>
      </c>
    </row>
    <row r="40" spans="1:10">
      <c r="A40" s="24" t="s">
        <v>1944</v>
      </c>
      <c r="B40" s="24" t="s">
        <v>1277</v>
      </c>
      <c r="C40" s="24" t="str">
        <f t="shared" si="0"/>
        <v>Belvedere</v>
      </c>
      <c r="D40" s="27">
        <v>49</v>
      </c>
      <c r="E40" s="27">
        <v>28</v>
      </c>
      <c r="F40" s="27">
        <v>23</v>
      </c>
      <c r="G40" s="27">
        <v>60</v>
      </c>
      <c r="H40" s="26">
        <f t="shared" si="1"/>
        <v>160</v>
      </c>
      <c r="I40" s="23" t="s">
        <v>1714</v>
      </c>
      <c r="J40" s="23" t="s">
        <v>768</v>
      </c>
    </row>
    <row r="41" spans="1:10">
      <c r="A41" s="24" t="s">
        <v>1945</v>
      </c>
      <c r="B41" s="24" t="s">
        <v>1137</v>
      </c>
      <c r="C41" s="24" t="str">
        <f t="shared" si="0"/>
        <v>Benicia</v>
      </c>
      <c r="D41" s="27">
        <v>212</v>
      </c>
      <c r="E41" s="27">
        <v>127</v>
      </c>
      <c r="F41" s="27">
        <v>123</v>
      </c>
      <c r="G41" s="27">
        <v>288</v>
      </c>
      <c r="H41" s="26">
        <f t="shared" si="1"/>
        <v>750</v>
      </c>
      <c r="I41" s="23" t="s">
        <v>1715</v>
      </c>
      <c r="J41" s="23" t="s">
        <v>768</v>
      </c>
    </row>
    <row r="42" spans="1:10">
      <c r="A42" s="24" t="s">
        <v>876</v>
      </c>
      <c r="B42" s="24" t="s">
        <v>1142</v>
      </c>
      <c r="C42" s="24" t="str">
        <f t="shared" si="0"/>
        <v>Berkeley</v>
      </c>
      <c r="D42" s="27">
        <v>2446</v>
      </c>
      <c r="E42" s="27">
        <v>1408</v>
      </c>
      <c r="F42" s="27">
        <v>1416</v>
      </c>
      <c r="G42" s="27">
        <v>3664</v>
      </c>
      <c r="H42" s="26">
        <f t="shared" si="1"/>
        <v>8934</v>
      </c>
      <c r="I42" s="23" t="s">
        <v>1684</v>
      </c>
      <c r="J42" s="23" t="s">
        <v>768</v>
      </c>
    </row>
    <row r="43" spans="1:10">
      <c r="A43" s="24" t="s">
        <v>773</v>
      </c>
      <c r="B43" s="24" t="s">
        <v>1086</v>
      </c>
      <c r="C43" s="24" t="str">
        <f t="shared" si="0"/>
        <v>Beverly Hills</v>
      </c>
      <c r="D43" s="27">
        <v>1008</v>
      </c>
      <c r="E43" s="27">
        <v>680</v>
      </c>
      <c r="F43" s="27">
        <v>602</v>
      </c>
      <c r="G43" s="27">
        <v>814</v>
      </c>
      <c r="H43" s="26">
        <f t="shared" si="1"/>
        <v>3104</v>
      </c>
      <c r="I43" s="23" t="s">
        <v>1683</v>
      </c>
      <c r="J43" s="23" t="s">
        <v>768</v>
      </c>
    </row>
    <row r="44" spans="1:10">
      <c r="A44" s="24" t="s">
        <v>963</v>
      </c>
      <c r="B44" s="24" t="s">
        <v>1093</v>
      </c>
      <c r="C44" s="24" t="str">
        <f t="shared" si="0"/>
        <v>Big Bear Lake</v>
      </c>
      <c r="D44" s="27">
        <v>50</v>
      </c>
      <c r="E44" s="27">
        <v>33</v>
      </c>
      <c r="F44" s="27">
        <v>37</v>
      </c>
      <c r="G44" s="27">
        <v>92</v>
      </c>
      <c r="H44" s="26">
        <f t="shared" si="1"/>
        <v>212</v>
      </c>
      <c r="I44" s="23" t="s">
        <v>1681</v>
      </c>
      <c r="J44" s="23" t="s">
        <v>768</v>
      </c>
    </row>
    <row r="45" spans="1:10">
      <c r="A45" s="24" t="s">
        <v>1946</v>
      </c>
      <c r="B45" s="24" t="s">
        <v>1143</v>
      </c>
      <c r="C45" s="24" t="str">
        <f t="shared" si="0"/>
        <v>Biggs</v>
      </c>
      <c r="D45" s="27">
        <v>36</v>
      </c>
      <c r="E45" s="27">
        <v>1</v>
      </c>
      <c r="F45" s="27">
        <v>12</v>
      </c>
      <c r="G45" s="27">
        <v>32</v>
      </c>
      <c r="H45" s="26">
        <f t="shared" si="1"/>
        <v>81</v>
      </c>
      <c r="I45" s="23" t="s">
        <v>1717</v>
      </c>
      <c r="J45" s="23" t="s">
        <v>768</v>
      </c>
    </row>
    <row r="46" spans="1:10">
      <c r="A46" s="24" t="s">
        <v>1947</v>
      </c>
      <c r="B46" s="24" t="s">
        <v>1091</v>
      </c>
      <c r="C46" s="24" t="str">
        <f t="shared" si="0"/>
        <v>Bishop</v>
      </c>
      <c r="D46" s="27">
        <v>24</v>
      </c>
      <c r="E46" s="27">
        <v>20</v>
      </c>
      <c r="F46" s="27">
        <v>21</v>
      </c>
      <c r="G46" s="27">
        <v>53</v>
      </c>
      <c r="H46" s="26">
        <f t="shared" si="1"/>
        <v>118</v>
      </c>
      <c r="I46" s="23" t="s">
        <v>1718</v>
      </c>
      <c r="J46" s="23" t="s">
        <v>768</v>
      </c>
    </row>
    <row r="47" spans="1:10">
      <c r="A47" s="24" t="s">
        <v>1940</v>
      </c>
      <c r="B47" s="24" t="s">
        <v>1121</v>
      </c>
      <c r="C47" s="24" t="str">
        <f t="shared" si="0"/>
        <v>Blue Lake</v>
      </c>
      <c r="D47" s="27">
        <v>7</v>
      </c>
      <c r="E47" s="27">
        <v>4</v>
      </c>
      <c r="F47" s="27">
        <v>5</v>
      </c>
      <c r="G47" s="27">
        <v>7</v>
      </c>
      <c r="H47" s="26">
        <f t="shared" si="1"/>
        <v>23</v>
      </c>
      <c r="I47" s="23" t="s">
        <v>1696</v>
      </c>
      <c r="J47" s="23" t="s">
        <v>768</v>
      </c>
    </row>
    <row r="48" spans="1:10">
      <c r="A48" s="24" t="s">
        <v>1210</v>
      </c>
      <c r="B48" s="24" t="s">
        <v>1139</v>
      </c>
      <c r="C48" s="24" t="str">
        <f t="shared" si="0"/>
        <v>Blythe</v>
      </c>
      <c r="D48" s="27">
        <v>82</v>
      </c>
      <c r="E48" s="27">
        <v>71</v>
      </c>
      <c r="F48" s="27">
        <v>96</v>
      </c>
      <c r="G48" s="27">
        <v>245</v>
      </c>
      <c r="H48" s="26">
        <f t="shared" si="1"/>
        <v>494</v>
      </c>
      <c r="I48" s="23" t="s">
        <v>1710</v>
      </c>
      <c r="J48" s="23" t="s">
        <v>768</v>
      </c>
    </row>
    <row r="49" spans="1:10">
      <c r="A49" s="24" t="s">
        <v>773</v>
      </c>
      <c r="B49" s="24" t="s">
        <v>1138</v>
      </c>
      <c r="C49" s="24" t="str">
        <f t="shared" si="0"/>
        <v>Bradbury</v>
      </c>
      <c r="D49" s="27">
        <v>16</v>
      </c>
      <c r="E49" s="27">
        <v>9</v>
      </c>
      <c r="F49" s="27">
        <v>9</v>
      </c>
      <c r="G49" s="27">
        <v>7</v>
      </c>
      <c r="H49" s="26">
        <f t="shared" si="1"/>
        <v>41</v>
      </c>
      <c r="I49" s="23" t="s">
        <v>1683</v>
      </c>
      <c r="J49" s="23" t="s">
        <v>768</v>
      </c>
    </row>
    <row r="50" spans="1:10">
      <c r="A50" s="24" t="s">
        <v>1299</v>
      </c>
      <c r="B50" s="24" t="s">
        <v>1107</v>
      </c>
      <c r="C50" s="24" t="str">
        <f t="shared" si="0"/>
        <v>Brawley</v>
      </c>
      <c r="D50" s="27">
        <v>399</v>
      </c>
      <c r="E50" s="27">
        <v>210</v>
      </c>
      <c r="F50" s="27">
        <v>202</v>
      </c>
      <c r="G50" s="27">
        <v>615</v>
      </c>
      <c r="H50" s="26">
        <f t="shared" si="1"/>
        <v>1426</v>
      </c>
      <c r="I50" s="23" t="s">
        <v>1720</v>
      </c>
      <c r="J50" s="23" t="s">
        <v>768</v>
      </c>
    </row>
    <row r="51" spans="1:10">
      <c r="A51" s="24" t="s">
        <v>803</v>
      </c>
      <c r="B51" s="24" t="s">
        <v>1108</v>
      </c>
      <c r="C51" s="24" t="str">
        <f t="shared" si="0"/>
        <v>Brea</v>
      </c>
      <c r="D51" s="27">
        <v>669</v>
      </c>
      <c r="E51" s="27">
        <v>393</v>
      </c>
      <c r="F51" s="27">
        <v>403</v>
      </c>
      <c r="G51" s="27">
        <v>900</v>
      </c>
      <c r="H51" s="26">
        <f t="shared" si="1"/>
        <v>2365</v>
      </c>
      <c r="I51" s="23" t="s">
        <v>1686</v>
      </c>
      <c r="J51" s="23" t="s">
        <v>768</v>
      </c>
    </row>
    <row r="52" spans="1:10">
      <c r="A52" s="24" t="s">
        <v>1939</v>
      </c>
      <c r="B52" s="24" t="s">
        <v>1153</v>
      </c>
      <c r="C52" s="24" t="str">
        <f t="shared" si="0"/>
        <v>Brentwood</v>
      </c>
      <c r="D52" s="27">
        <v>402</v>
      </c>
      <c r="E52" s="27">
        <v>232</v>
      </c>
      <c r="F52" s="27">
        <v>247</v>
      </c>
      <c r="G52" s="27">
        <v>641</v>
      </c>
      <c r="H52" s="26">
        <f t="shared" si="1"/>
        <v>1522</v>
      </c>
      <c r="I52" s="23" t="s">
        <v>1695</v>
      </c>
      <c r="J52" s="23" t="s">
        <v>768</v>
      </c>
    </row>
    <row r="53" spans="1:10">
      <c r="A53" s="24" t="s">
        <v>956</v>
      </c>
      <c r="B53" s="24" t="s">
        <v>1161</v>
      </c>
      <c r="C53" s="24" t="str">
        <f t="shared" si="0"/>
        <v>Brisbane</v>
      </c>
      <c r="D53" s="27">
        <v>317</v>
      </c>
      <c r="E53" s="27">
        <v>183</v>
      </c>
      <c r="F53" s="27">
        <v>303</v>
      </c>
      <c r="G53" s="27">
        <v>785</v>
      </c>
      <c r="H53" s="26">
        <f t="shared" si="1"/>
        <v>1588</v>
      </c>
      <c r="I53" s="23" t="s">
        <v>1700</v>
      </c>
      <c r="J53" s="23" t="s">
        <v>768</v>
      </c>
    </row>
    <row r="54" spans="1:10">
      <c r="A54" s="24" t="s">
        <v>1025</v>
      </c>
      <c r="B54" s="24" t="s">
        <v>1162</v>
      </c>
      <c r="C54" s="24" t="str">
        <f t="shared" si="0"/>
        <v>Buellton</v>
      </c>
      <c r="D54" s="27">
        <v>55</v>
      </c>
      <c r="E54" s="27">
        <v>37</v>
      </c>
      <c r="F54" s="27">
        <v>30</v>
      </c>
      <c r="G54" s="27">
        <v>43</v>
      </c>
      <c r="H54" s="26">
        <f t="shared" si="1"/>
        <v>165</v>
      </c>
      <c r="I54" s="23" t="s">
        <v>1723</v>
      </c>
      <c r="J54" s="23" t="s">
        <v>768</v>
      </c>
    </row>
    <row r="55" spans="1:10">
      <c r="A55" s="24" t="s">
        <v>803</v>
      </c>
      <c r="B55" s="24" t="s">
        <v>955</v>
      </c>
      <c r="C55" s="24" t="str">
        <f t="shared" si="0"/>
        <v>Buena Park</v>
      </c>
      <c r="D55" s="27">
        <v>2119</v>
      </c>
      <c r="E55" s="27">
        <v>1343</v>
      </c>
      <c r="F55" s="27">
        <v>1573</v>
      </c>
      <c r="G55" s="27">
        <v>3884</v>
      </c>
      <c r="H55" s="26">
        <f t="shared" si="1"/>
        <v>8919</v>
      </c>
      <c r="I55" s="23" t="s">
        <v>1686</v>
      </c>
      <c r="J55" s="23" t="s">
        <v>768</v>
      </c>
    </row>
    <row r="56" spans="1:10">
      <c r="A56" s="24" t="s">
        <v>773</v>
      </c>
      <c r="B56" s="24" t="s">
        <v>1105</v>
      </c>
      <c r="C56" s="24" t="str">
        <f t="shared" si="0"/>
        <v>Burbank</v>
      </c>
      <c r="D56" s="27">
        <v>2553</v>
      </c>
      <c r="E56" s="27">
        <v>1418</v>
      </c>
      <c r="F56" s="27">
        <v>1409</v>
      </c>
      <c r="G56" s="27">
        <v>3392</v>
      </c>
      <c r="H56" s="26">
        <f t="shared" si="1"/>
        <v>8772</v>
      </c>
      <c r="I56" s="23" t="s">
        <v>1683</v>
      </c>
      <c r="J56" s="23" t="s">
        <v>768</v>
      </c>
    </row>
    <row r="57" spans="1:10">
      <c r="A57" s="24" t="s">
        <v>956</v>
      </c>
      <c r="B57" s="24" t="s">
        <v>1160</v>
      </c>
      <c r="C57" s="24" t="str">
        <f t="shared" si="0"/>
        <v>Burlingame</v>
      </c>
      <c r="D57" s="27">
        <v>863</v>
      </c>
      <c r="E57" s="27">
        <v>497</v>
      </c>
      <c r="F57" s="27">
        <v>529</v>
      </c>
      <c r="G57" s="27">
        <v>1368</v>
      </c>
      <c r="H57" s="26">
        <f t="shared" si="1"/>
        <v>3257</v>
      </c>
      <c r="I57" s="23" t="s">
        <v>1700</v>
      </c>
      <c r="J57" s="23" t="s">
        <v>768</v>
      </c>
    </row>
    <row r="58" spans="1:10">
      <c r="A58" s="24" t="s">
        <v>1109</v>
      </c>
      <c r="B58" s="24" t="str">
        <f>A58</f>
        <v>Butte County - Unincorporated</v>
      </c>
      <c r="C58" s="24" t="str">
        <f t="shared" si="0"/>
        <v>Butte County - Unincorporated</v>
      </c>
      <c r="D58" s="27">
        <v>272</v>
      </c>
      <c r="E58" s="27">
        <v>361</v>
      </c>
      <c r="F58" s="27">
        <v>998</v>
      </c>
      <c r="G58" s="27">
        <v>2157</v>
      </c>
      <c r="H58" s="26">
        <f t="shared" si="1"/>
        <v>3788</v>
      </c>
      <c r="I58" s="23" t="s">
        <v>1717</v>
      </c>
      <c r="J58" s="23" t="s">
        <v>768</v>
      </c>
    </row>
    <row r="59" spans="1:10">
      <c r="A59" s="24" t="s">
        <v>773</v>
      </c>
      <c r="B59" s="24" t="s">
        <v>1114</v>
      </c>
      <c r="C59" s="24" t="str">
        <f t="shared" si="0"/>
        <v>Calabasas</v>
      </c>
      <c r="D59" s="27">
        <v>132</v>
      </c>
      <c r="E59" s="27">
        <v>71</v>
      </c>
      <c r="F59" s="27">
        <v>70</v>
      </c>
      <c r="G59" s="27">
        <v>81</v>
      </c>
      <c r="H59" s="26">
        <f t="shared" si="1"/>
        <v>354</v>
      </c>
      <c r="I59" s="23" t="s">
        <v>1683</v>
      </c>
      <c r="J59" s="23" t="s">
        <v>768</v>
      </c>
    </row>
    <row r="60" spans="1:10">
      <c r="A60" s="24" t="s">
        <v>952</v>
      </c>
      <c r="B60" s="24" t="str">
        <f>A60</f>
        <v>Calaveras County - Unincorporated</v>
      </c>
      <c r="C60" s="24" t="str">
        <f t="shared" si="0"/>
        <v>Calaveras County - Unincorporated</v>
      </c>
      <c r="D60" s="27">
        <v>268</v>
      </c>
      <c r="E60" s="27">
        <v>178</v>
      </c>
      <c r="F60" s="27">
        <v>168</v>
      </c>
      <c r="G60" s="27">
        <v>482</v>
      </c>
      <c r="H60" s="26">
        <f t="shared" si="1"/>
        <v>1096</v>
      </c>
      <c r="I60" s="23" t="s">
        <v>1694</v>
      </c>
      <c r="J60" s="23" t="s">
        <v>768</v>
      </c>
    </row>
    <row r="61" spans="1:10">
      <c r="A61" s="24" t="s">
        <v>1299</v>
      </c>
      <c r="B61" s="24" t="s">
        <v>1296</v>
      </c>
      <c r="C61" s="24" t="str">
        <f t="shared" si="0"/>
        <v>Calexico</v>
      </c>
      <c r="D61" s="27">
        <v>1279</v>
      </c>
      <c r="E61" s="27">
        <v>655</v>
      </c>
      <c r="F61" s="27">
        <v>614</v>
      </c>
      <c r="G61" s="27">
        <v>2320</v>
      </c>
      <c r="H61" s="26">
        <f t="shared" si="1"/>
        <v>4868</v>
      </c>
      <c r="I61" s="23" t="s">
        <v>1720</v>
      </c>
      <c r="J61" s="23" t="s">
        <v>768</v>
      </c>
    </row>
    <row r="62" spans="1:10">
      <c r="A62" s="24" t="s">
        <v>1941</v>
      </c>
      <c r="B62" s="24" t="s">
        <v>1268</v>
      </c>
      <c r="C62" s="24" t="str">
        <f t="shared" si="0"/>
        <v>California City</v>
      </c>
      <c r="D62" s="33">
        <v>254</v>
      </c>
      <c r="E62" s="33">
        <v>131</v>
      </c>
      <c r="F62" s="33">
        <v>155</v>
      </c>
      <c r="G62" s="33">
        <v>726</v>
      </c>
      <c r="H62" s="26">
        <f t="shared" si="1"/>
        <v>1266</v>
      </c>
      <c r="I62" s="23" t="s">
        <v>1699</v>
      </c>
    </row>
    <row r="63" spans="1:10">
      <c r="A63" s="24" t="s">
        <v>1210</v>
      </c>
      <c r="B63" s="24" t="s">
        <v>1111</v>
      </c>
      <c r="C63" s="24" t="str">
        <f t="shared" si="0"/>
        <v>Calimesa</v>
      </c>
      <c r="D63" s="27">
        <v>495</v>
      </c>
      <c r="E63" s="27">
        <v>275</v>
      </c>
      <c r="F63" s="27">
        <v>379</v>
      </c>
      <c r="G63" s="27">
        <v>868</v>
      </c>
      <c r="H63" s="26">
        <f t="shared" si="1"/>
        <v>2017</v>
      </c>
      <c r="I63" s="23" t="s">
        <v>1710</v>
      </c>
      <c r="J63" s="23" t="s">
        <v>768</v>
      </c>
    </row>
    <row r="64" spans="1:10">
      <c r="A64" s="24" t="s">
        <v>1299</v>
      </c>
      <c r="B64" s="24" t="s">
        <v>1112</v>
      </c>
      <c r="C64" s="24" t="str">
        <f t="shared" si="0"/>
        <v>Calipatria</v>
      </c>
      <c r="D64" s="27">
        <v>36</v>
      </c>
      <c r="E64" s="27">
        <v>21</v>
      </c>
      <c r="F64" s="27">
        <v>16</v>
      </c>
      <c r="G64" s="27">
        <v>78</v>
      </c>
      <c r="H64" s="26">
        <f t="shared" si="1"/>
        <v>151</v>
      </c>
      <c r="I64" s="23" t="s">
        <v>1720</v>
      </c>
      <c r="J64" s="23" t="s">
        <v>768</v>
      </c>
    </row>
    <row r="65" spans="1:10">
      <c r="A65" s="24" t="s">
        <v>1252</v>
      </c>
      <c r="B65" s="24" t="s">
        <v>1269</v>
      </c>
      <c r="C65" s="24" t="str">
        <f t="shared" si="0"/>
        <v>Calistoga</v>
      </c>
      <c r="D65" s="27">
        <v>31</v>
      </c>
      <c r="E65" s="27">
        <v>19</v>
      </c>
      <c r="F65" s="27">
        <v>19</v>
      </c>
      <c r="G65" s="27">
        <v>50</v>
      </c>
      <c r="H65" s="26">
        <f t="shared" si="1"/>
        <v>119</v>
      </c>
      <c r="I65" s="23" t="s">
        <v>1692</v>
      </c>
      <c r="J65" s="23" t="s">
        <v>768</v>
      </c>
    </row>
    <row r="66" spans="1:10">
      <c r="A66" s="24" t="s">
        <v>802</v>
      </c>
      <c r="B66" s="24" t="s">
        <v>1090</v>
      </c>
      <c r="C66" s="24" t="str">
        <f t="shared" ref="C66:C129" si="2">B66</f>
        <v>Camarillo</v>
      </c>
      <c r="D66" s="27">
        <v>353</v>
      </c>
      <c r="E66" s="27">
        <v>244</v>
      </c>
      <c r="F66" s="27">
        <v>271</v>
      </c>
      <c r="G66" s="27">
        <v>508</v>
      </c>
      <c r="H66" s="26">
        <f t="shared" si="1"/>
        <v>1376</v>
      </c>
      <c r="I66" s="23" t="s">
        <v>1727</v>
      </c>
      <c r="J66" s="23" t="s">
        <v>768</v>
      </c>
    </row>
    <row r="67" spans="1:10">
      <c r="A67" s="24" t="s">
        <v>1029</v>
      </c>
      <c r="B67" s="24" t="s">
        <v>1165</v>
      </c>
      <c r="C67" s="24" t="str">
        <f t="shared" si="2"/>
        <v>Campbell</v>
      </c>
      <c r="D67" s="27">
        <v>752</v>
      </c>
      <c r="E67" s="27">
        <v>434</v>
      </c>
      <c r="F67" s="27">
        <v>499</v>
      </c>
      <c r="G67" s="27">
        <v>1292</v>
      </c>
      <c r="H67" s="26">
        <f t="shared" ref="H67:H130" si="3">SUM(D67:G67)</f>
        <v>2977</v>
      </c>
      <c r="I67" s="23" t="s">
        <v>1728</v>
      </c>
      <c r="J67" s="23" t="s">
        <v>768</v>
      </c>
    </row>
    <row r="68" spans="1:10">
      <c r="A68" s="24" t="s">
        <v>1210</v>
      </c>
      <c r="B68" s="24" t="s">
        <v>1092</v>
      </c>
      <c r="C68" s="24" t="str">
        <f t="shared" si="2"/>
        <v>Canyon Lake</v>
      </c>
      <c r="D68" s="27">
        <v>43</v>
      </c>
      <c r="E68" s="27">
        <v>24</v>
      </c>
      <c r="F68" s="27">
        <v>24</v>
      </c>
      <c r="G68" s="27">
        <v>38</v>
      </c>
      <c r="H68" s="26">
        <f t="shared" si="3"/>
        <v>129</v>
      </c>
      <c r="I68" s="23" t="s">
        <v>1710</v>
      </c>
      <c r="J68" s="23" t="s">
        <v>768</v>
      </c>
    </row>
    <row r="69" spans="1:10">
      <c r="A69" s="24" t="s">
        <v>1020</v>
      </c>
      <c r="B69" s="24" t="s">
        <v>1166</v>
      </c>
      <c r="C69" s="24" t="str">
        <f t="shared" si="2"/>
        <v>Capitola</v>
      </c>
      <c r="D69" s="30">
        <v>34</v>
      </c>
      <c r="E69" s="30">
        <v>23</v>
      </c>
      <c r="F69" s="30">
        <v>26</v>
      </c>
      <c r="G69" s="30">
        <v>60</v>
      </c>
      <c r="H69" s="26">
        <f t="shared" si="3"/>
        <v>143</v>
      </c>
      <c r="I69" s="23" t="s">
        <v>1731</v>
      </c>
    </row>
    <row r="70" spans="1:10">
      <c r="A70" s="24" t="s">
        <v>770</v>
      </c>
      <c r="B70" s="24" t="s">
        <v>1085</v>
      </c>
      <c r="C70" s="24" t="str">
        <f t="shared" si="2"/>
        <v>Carlsbad</v>
      </c>
      <c r="D70" s="27">
        <v>1311</v>
      </c>
      <c r="E70" s="27">
        <v>784</v>
      </c>
      <c r="F70" s="27">
        <v>749</v>
      </c>
      <c r="G70" s="27">
        <v>1029</v>
      </c>
      <c r="H70" s="26">
        <f t="shared" si="3"/>
        <v>3873</v>
      </c>
      <c r="I70" s="23" t="s">
        <v>1732</v>
      </c>
      <c r="J70" s="23" t="s">
        <v>768</v>
      </c>
    </row>
    <row r="71" spans="1:10">
      <c r="A71" s="24" t="s">
        <v>1259</v>
      </c>
      <c r="B71" s="24" t="s">
        <v>1286</v>
      </c>
      <c r="C71" s="24" t="str">
        <f t="shared" si="2"/>
        <v>Carmel-by-the-Sea</v>
      </c>
      <c r="D71" s="30">
        <v>7</v>
      </c>
      <c r="E71" s="30">
        <v>5</v>
      </c>
      <c r="F71" s="30">
        <v>6</v>
      </c>
      <c r="G71" s="30">
        <v>13</v>
      </c>
      <c r="H71" s="26">
        <f t="shared" si="3"/>
        <v>31</v>
      </c>
      <c r="I71" s="23" t="s">
        <v>1733</v>
      </c>
    </row>
    <row r="72" spans="1:10">
      <c r="A72" s="24" t="s">
        <v>1025</v>
      </c>
      <c r="B72" s="24" t="s">
        <v>1164</v>
      </c>
      <c r="C72" s="24" t="str">
        <f t="shared" si="2"/>
        <v>Carpinteria</v>
      </c>
      <c r="D72" s="27">
        <v>286</v>
      </c>
      <c r="E72" s="27">
        <v>132</v>
      </c>
      <c r="F72" s="27">
        <v>135</v>
      </c>
      <c r="G72" s="27">
        <v>348</v>
      </c>
      <c r="H72" s="26">
        <f t="shared" si="3"/>
        <v>901</v>
      </c>
      <c r="I72" s="23" t="s">
        <v>1723</v>
      </c>
      <c r="J72" s="23" t="s">
        <v>768</v>
      </c>
    </row>
    <row r="73" spans="1:10">
      <c r="A73" s="24" t="s">
        <v>773</v>
      </c>
      <c r="B73" s="24" t="s">
        <v>1087</v>
      </c>
      <c r="C73" s="24" t="str">
        <f t="shared" si="2"/>
        <v>Carson</v>
      </c>
      <c r="D73" s="27">
        <v>1770</v>
      </c>
      <c r="E73" s="27">
        <v>913</v>
      </c>
      <c r="F73" s="27">
        <v>875</v>
      </c>
      <c r="G73" s="27">
        <v>2060</v>
      </c>
      <c r="H73" s="26">
        <f t="shared" si="3"/>
        <v>5618</v>
      </c>
      <c r="I73" s="23" t="s">
        <v>1683</v>
      </c>
      <c r="J73" s="23" t="s">
        <v>768</v>
      </c>
    </row>
    <row r="74" spans="1:10">
      <c r="A74" s="24" t="s">
        <v>1210</v>
      </c>
      <c r="B74" s="24" t="s">
        <v>1095</v>
      </c>
      <c r="C74" s="24" t="str">
        <f t="shared" si="2"/>
        <v>Cathedral</v>
      </c>
      <c r="D74" s="27">
        <v>540</v>
      </c>
      <c r="E74" s="27">
        <v>353</v>
      </c>
      <c r="F74" s="27">
        <v>457</v>
      </c>
      <c r="G74" s="27">
        <v>1199</v>
      </c>
      <c r="H74" s="26">
        <f t="shared" si="3"/>
        <v>2549</v>
      </c>
      <c r="I74" s="23" t="s">
        <v>1710</v>
      </c>
      <c r="J74" s="23" t="s">
        <v>768</v>
      </c>
    </row>
    <row r="75" spans="1:10">
      <c r="A75" s="24" t="s">
        <v>1948</v>
      </c>
      <c r="B75" s="24" t="s">
        <v>1294</v>
      </c>
      <c r="C75" s="24" t="str">
        <f t="shared" si="2"/>
        <v>Ceres</v>
      </c>
      <c r="D75" s="28">
        <v>622</v>
      </c>
      <c r="E75" s="28">
        <v>399</v>
      </c>
      <c r="F75" s="28">
        <v>446</v>
      </c>
      <c r="G75" s="28">
        <v>1104</v>
      </c>
      <c r="H75" s="26">
        <f t="shared" si="3"/>
        <v>2571</v>
      </c>
      <c r="I75" s="23" t="s">
        <v>1735</v>
      </c>
    </row>
    <row r="76" spans="1:10">
      <c r="A76" s="24" t="s">
        <v>773</v>
      </c>
      <c r="B76" s="24" t="s">
        <v>1101</v>
      </c>
      <c r="C76" s="24" t="str">
        <f t="shared" si="2"/>
        <v>Cerritos</v>
      </c>
      <c r="D76" s="27">
        <v>679</v>
      </c>
      <c r="E76" s="27">
        <v>345</v>
      </c>
      <c r="F76" s="27">
        <v>332</v>
      </c>
      <c r="G76" s="27">
        <v>552</v>
      </c>
      <c r="H76" s="26">
        <f t="shared" si="3"/>
        <v>1908</v>
      </c>
      <c r="I76" s="23" t="s">
        <v>1683</v>
      </c>
      <c r="J76" s="23" t="s">
        <v>768</v>
      </c>
    </row>
    <row r="77" spans="1:10">
      <c r="A77" s="24" t="s">
        <v>1946</v>
      </c>
      <c r="B77" s="24" t="s">
        <v>838</v>
      </c>
      <c r="C77" s="24" t="str">
        <f t="shared" si="2"/>
        <v>Chico</v>
      </c>
      <c r="D77" s="27">
        <v>1101</v>
      </c>
      <c r="E77" s="27">
        <v>507</v>
      </c>
      <c r="F77" s="27">
        <v>770</v>
      </c>
      <c r="G77" s="27">
        <v>1110</v>
      </c>
      <c r="H77" s="26">
        <f t="shared" si="3"/>
        <v>3488</v>
      </c>
      <c r="I77" s="23" t="s">
        <v>1717</v>
      </c>
      <c r="J77" s="23" t="s">
        <v>768</v>
      </c>
    </row>
    <row r="78" spans="1:10">
      <c r="A78" s="24" t="s">
        <v>963</v>
      </c>
      <c r="B78" s="24" t="s">
        <v>1097</v>
      </c>
      <c r="C78" s="24" t="str">
        <f t="shared" si="2"/>
        <v>Chino</v>
      </c>
      <c r="D78" s="27">
        <v>2113</v>
      </c>
      <c r="E78" s="27">
        <v>1284</v>
      </c>
      <c r="F78" s="27">
        <v>1203</v>
      </c>
      <c r="G78" s="27">
        <v>2378</v>
      </c>
      <c r="H78" s="26">
        <f t="shared" si="3"/>
        <v>6978</v>
      </c>
      <c r="I78" s="23" t="s">
        <v>1681</v>
      </c>
      <c r="J78" s="23" t="s">
        <v>768</v>
      </c>
    </row>
    <row r="79" spans="1:10">
      <c r="A79" s="24" t="s">
        <v>963</v>
      </c>
      <c r="B79" s="24" t="s">
        <v>927</v>
      </c>
      <c r="C79" s="24" t="str">
        <f t="shared" si="2"/>
        <v>Chino Hills</v>
      </c>
      <c r="D79" s="27">
        <v>1388</v>
      </c>
      <c r="E79" s="27">
        <v>821</v>
      </c>
      <c r="F79" s="27">
        <v>789</v>
      </c>
      <c r="G79" s="27">
        <v>731</v>
      </c>
      <c r="H79" s="26">
        <f t="shared" si="3"/>
        <v>3729</v>
      </c>
      <c r="I79" s="23" t="s">
        <v>1681</v>
      </c>
      <c r="J79" s="23" t="s">
        <v>768</v>
      </c>
    </row>
    <row r="80" spans="1:10">
      <c r="A80" s="24" t="s">
        <v>1246</v>
      </c>
      <c r="B80" s="24" t="s">
        <v>1154</v>
      </c>
      <c r="C80" s="24" t="str">
        <f t="shared" si="2"/>
        <v>Chowchilla</v>
      </c>
      <c r="D80" s="35">
        <v>253</v>
      </c>
      <c r="E80" s="35">
        <v>190</v>
      </c>
      <c r="F80" s="35">
        <v>204</v>
      </c>
      <c r="G80" s="35">
        <v>467</v>
      </c>
      <c r="H80" s="26">
        <f t="shared" si="3"/>
        <v>1114</v>
      </c>
      <c r="I80" s="23" t="s">
        <v>1738</v>
      </c>
    </row>
    <row r="81" spans="1:10">
      <c r="A81" s="24" t="s">
        <v>770</v>
      </c>
      <c r="B81" s="24" t="s">
        <v>836</v>
      </c>
      <c r="C81" s="24" t="str">
        <f t="shared" si="2"/>
        <v>Chula Vista</v>
      </c>
      <c r="D81" s="27">
        <v>2750</v>
      </c>
      <c r="E81" s="27">
        <v>1777</v>
      </c>
      <c r="F81" s="27">
        <v>1911</v>
      </c>
      <c r="G81" s="27">
        <v>4667</v>
      </c>
      <c r="H81" s="26">
        <f t="shared" si="3"/>
        <v>11105</v>
      </c>
      <c r="I81" s="23" t="s">
        <v>1732</v>
      </c>
      <c r="J81" s="23" t="s">
        <v>768</v>
      </c>
    </row>
    <row r="82" spans="1:10">
      <c r="A82" s="24" t="s">
        <v>778</v>
      </c>
      <c r="B82" s="24" t="s">
        <v>1128</v>
      </c>
      <c r="C82" s="24" t="str">
        <f t="shared" si="2"/>
        <v>Citrus Heights</v>
      </c>
      <c r="D82" s="27">
        <v>132</v>
      </c>
      <c r="E82" s="27">
        <v>79</v>
      </c>
      <c r="F82" s="27">
        <v>144</v>
      </c>
      <c r="G82" s="27">
        <v>342</v>
      </c>
      <c r="H82" s="26">
        <f t="shared" si="3"/>
        <v>697</v>
      </c>
      <c r="I82" s="23" t="s">
        <v>1740</v>
      </c>
      <c r="J82" s="23" t="s">
        <v>768</v>
      </c>
    </row>
    <row r="83" spans="1:10">
      <c r="A83" s="24" t="s">
        <v>773</v>
      </c>
      <c r="B83" s="24" t="s">
        <v>1123</v>
      </c>
      <c r="C83" s="24" t="str">
        <f t="shared" si="2"/>
        <v>Claremont</v>
      </c>
      <c r="D83" s="27">
        <v>556</v>
      </c>
      <c r="E83" s="27">
        <v>310</v>
      </c>
      <c r="F83" s="27">
        <v>297</v>
      </c>
      <c r="G83" s="27">
        <v>548</v>
      </c>
      <c r="H83" s="26">
        <f t="shared" si="3"/>
        <v>1711</v>
      </c>
      <c r="I83" s="23" t="s">
        <v>1683</v>
      </c>
      <c r="J83" s="23" t="s">
        <v>768</v>
      </c>
    </row>
    <row r="84" spans="1:10">
      <c r="A84" s="24" t="s">
        <v>1939</v>
      </c>
      <c r="B84" s="24" t="s">
        <v>1157</v>
      </c>
      <c r="C84" s="24" t="str">
        <f t="shared" si="2"/>
        <v>Clayton</v>
      </c>
      <c r="D84" s="27">
        <v>170</v>
      </c>
      <c r="E84" s="27">
        <v>97</v>
      </c>
      <c r="F84" s="27">
        <v>84</v>
      </c>
      <c r="G84" s="27">
        <v>219</v>
      </c>
      <c r="H84" s="26">
        <f t="shared" si="3"/>
        <v>570</v>
      </c>
      <c r="I84" s="23" t="s">
        <v>1695</v>
      </c>
      <c r="J84" s="23" t="s">
        <v>768</v>
      </c>
    </row>
    <row r="85" spans="1:10">
      <c r="A85" s="24" t="s">
        <v>1949</v>
      </c>
      <c r="B85" s="24" t="s">
        <v>1124</v>
      </c>
      <c r="C85" s="24" t="str">
        <f t="shared" si="2"/>
        <v>Clearlake</v>
      </c>
      <c r="D85" s="27">
        <v>97</v>
      </c>
      <c r="E85" s="27">
        <v>65</v>
      </c>
      <c r="F85" s="27">
        <v>72</v>
      </c>
      <c r="G85" s="27">
        <v>200</v>
      </c>
      <c r="H85" s="26">
        <f t="shared" si="3"/>
        <v>434</v>
      </c>
      <c r="I85" s="23" t="s">
        <v>1741</v>
      </c>
      <c r="J85" s="23" t="s">
        <v>768</v>
      </c>
    </row>
    <row r="86" spans="1:10">
      <c r="A86" s="24" t="s">
        <v>1004</v>
      </c>
      <c r="B86" s="24" t="s">
        <v>1159</v>
      </c>
      <c r="C86" s="24" t="str">
        <f t="shared" si="2"/>
        <v>Cloverdale</v>
      </c>
      <c r="D86" s="27">
        <v>86</v>
      </c>
      <c r="E86" s="27">
        <v>55</v>
      </c>
      <c r="F86" s="27">
        <v>45</v>
      </c>
      <c r="G86" s="27">
        <v>149</v>
      </c>
      <c r="H86" s="26">
        <f t="shared" si="3"/>
        <v>335</v>
      </c>
      <c r="I86" s="23" t="s">
        <v>1742</v>
      </c>
      <c r="J86" s="23" t="s">
        <v>768</v>
      </c>
    </row>
    <row r="87" spans="1:10">
      <c r="A87" s="24" t="s">
        <v>1117</v>
      </c>
      <c r="B87" s="24" t="s">
        <v>1156</v>
      </c>
      <c r="C87" s="24" t="str">
        <f t="shared" si="2"/>
        <v>Clovis</v>
      </c>
      <c r="D87" s="33">
        <v>2321</v>
      </c>
      <c r="E87" s="33">
        <v>1145</v>
      </c>
      <c r="F87" s="33">
        <v>1018</v>
      </c>
      <c r="G87" s="33">
        <v>1844</v>
      </c>
      <c r="H87" s="26">
        <f t="shared" si="3"/>
        <v>6328</v>
      </c>
      <c r="I87" s="23" t="s">
        <v>1744</v>
      </c>
    </row>
    <row r="88" spans="1:10">
      <c r="A88" s="24" t="s">
        <v>1210</v>
      </c>
      <c r="B88" s="24" t="s">
        <v>1122</v>
      </c>
      <c r="C88" s="24" t="str">
        <f t="shared" si="2"/>
        <v>Coachella</v>
      </c>
      <c r="D88" s="27">
        <v>1033</v>
      </c>
      <c r="E88" s="27">
        <v>999</v>
      </c>
      <c r="F88" s="27">
        <v>1367</v>
      </c>
      <c r="G88" s="27">
        <v>4487</v>
      </c>
      <c r="H88" s="26">
        <f t="shared" si="3"/>
        <v>7886</v>
      </c>
      <c r="I88" s="23" t="s">
        <v>1710</v>
      </c>
      <c r="J88" s="23" t="s">
        <v>768</v>
      </c>
    </row>
    <row r="89" spans="1:10">
      <c r="A89" s="24" t="s">
        <v>1117</v>
      </c>
      <c r="B89" s="24" t="s">
        <v>1267</v>
      </c>
      <c r="C89" s="24" t="str">
        <f t="shared" si="2"/>
        <v>Coalinga</v>
      </c>
      <c r="D89" s="33">
        <v>150</v>
      </c>
      <c r="E89" s="33">
        <v>115</v>
      </c>
      <c r="F89" s="33">
        <v>123</v>
      </c>
      <c r="G89" s="33">
        <v>201</v>
      </c>
      <c r="H89" s="26">
        <f t="shared" si="3"/>
        <v>589</v>
      </c>
      <c r="I89" s="23" t="s">
        <v>1744</v>
      </c>
    </row>
    <row r="90" spans="1:10">
      <c r="A90" s="24" t="s">
        <v>1942</v>
      </c>
      <c r="B90" s="24" t="s">
        <v>1155</v>
      </c>
      <c r="C90" s="24" t="str">
        <f t="shared" si="2"/>
        <v>Colfax</v>
      </c>
      <c r="D90" s="27">
        <v>17</v>
      </c>
      <c r="E90" s="27">
        <v>11</v>
      </c>
      <c r="F90" s="27">
        <v>21</v>
      </c>
      <c r="G90" s="27">
        <v>48</v>
      </c>
      <c r="H90" s="26">
        <f t="shared" si="3"/>
        <v>97</v>
      </c>
      <c r="I90" s="23" t="s">
        <v>1704</v>
      </c>
      <c r="J90" s="23" t="s">
        <v>768</v>
      </c>
    </row>
    <row r="91" spans="1:10">
      <c r="A91" s="24" t="s">
        <v>956</v>
      </c>
      <c r="B91" s="24" t="s">
        <v>1292</v>
      </c>
      <c r="C91" s="24" t="str">
        <f t="shared" si="2"/>
        <v>Colma</v>
      </c>
      <c r="D91" s="27">
        <v>44</v>
      </c>
      <c r="E91" s="27">
        <v>25</v>
      </c>
      <c r="F91" s="27">
        <v>37</v>
      </c>
      <c r="G91" s="27">
        <v>96</v>
      </c>
      <c r="H91" s="26">
        <f t="shared" si="3"/>
        <v>202</v>
      </c>
      <c r="I91" s="23" t="s">
        <v>1700</v>
      </c>
      <c r="J91" s="23" t="s">
        <v>768</v>
      </c>
    </row>
    <row r="92" spans="1:10">
      <c r="A92" s="24" t="s">
        <v>963</v>
      </c>
      <c r="B92" s="24" t="s">
        <v>1126</v>
      </c>
      <c r="C92" s="24" t="str">
        <f t="shared" si="2"/>
        <v>Colton</v>
      </c>
      <c r="D92" s="27">
        <v>1318</v>
      </c>
      <c r="E92" s="27">
        <v>668</v>
      </c>
      <c r="F92" s="27">
        <v>906</v>
      </c>
      <c r="G92" s="27">
        <v>2542</v>
      </c>
      <c r="H92" s="26">
        <f t="shared" si="3"/>
        <v>5434</v>
      </c>
      <c r="I92" s="23" t="s">
        <v>1681</v>
      </c>
      <c r="J92" s="23" t="s">
        <v>768</v>
      </c>
    </row>
    <row r="93" spans="1:10">
      <c r="A93" s="24" t="s">
        <v>1125</v>
      </c>
      <c r="B93" s="24" t="s">
        <v>1125</v>
      </c>
      <c r="C93" s="24" t="str">
        <f t="shared" si="2"/>
        <v>Colusa</v>
      </c>
      <c r="D93" s="27">
        <v>76</v>
      </c>
      <c r="E93" s="27">
        <v>64</v>
      </c>
      <c r="F93" s="27">
        <v>79</v>
      </c>
      <c r="G93" s="27">
        <v>160</v>
      </c>
      <c r="H93" s="26">
        <f t="shared" si="3"/>
        <v>379</v>
      </c>
      <c r="I93" s="23" t="s">
        <v>1748</v>
      </c>
      <c r="J93" s="23" t="s">
        <v>768</v>
      </c>
    </row>
    <row r="94" spans="1:10">
      <c r="A94" s="24" t="s">
        <v>949</v>
      </c>
      <c r="B94" s="24" t="str">
        <f>A94</f>
        <v>Colusa County - Unincorporated</v>
      </c>
      <c r="C94" s="24" t="str">
        <f t="shared" si="2"/>
        <v>Colusa County - Unincorporated</v>
      </c>
      <c r="D94" s="27">
        <v>114</v>
      </c>
      <c r="E94" s="27">
        <v>91</v>
      </c>
      <c r="F94" s="27">
        <v>110</v>
      </c>
      <c r="G94" s="27">
        <v>211</v>
      </c>
      <c r="H94" s="26">
        <f t="shared" si="3"/>
        <v>526</v>
      </c>
      <c r="I94" s="23" t="s">
        <v>1748</v>
      </c>
      <c r="J94" s="23" t="s">
        <v>768</v>
      </c>
    </row>
    <row r="95" spans="1:10">
      <c r="A95" s="24" t="s">
        <v>773</v>
      </c>
      <c r="B95" s="24" t="s">
        <v>1132</v>
      </c>
      <c r="C95" s="24" t="str">
        <f t="shared" si="2"/>
        <v>Commerce</v>
      </c>
      <c r="D95" s="27">
        <v>55</v>
      </c>
      <c r="E95" s="27">
        <v>22</v>
      </c>
      <c r="F95" s="27">
        <v>39</v>
      </c>
      <c r="G95" s="27">
        <v>131</v>
      </c>
      <c r="H95" s="26">
        <f t="shared" si="3"/>
        <v>247</v>
      </c>
      <c r="I95" s="23" t="s">
        <v>1683</v>
      </c>
      <c r="J95" s="23" t="s">
        <v>768</v>
      </c>
    </row>
    <row r="96" spans="1:10">
      <c r="A96" s="24" t="s">
        <v>773</v>
      </c>
      <c r="B96" s="24" t="s">
        <v>1078</v>
      </c>
      <c r="C96" s="24" t="str">
        <f t="shared" si="2"/>
        <v>Compton</v>
      </c>
      <c r="D96" s="27">
        <v>235</v>
      </c>
      <c r="E96" s="27">
        <v>121</v>
      </c>
      <c r="F96" s="27">
        <v>131</v>
      </c>
      <c r="G96" s="27">
        <v>517</v>
      </c>
      <c r="H96" s="26">
        <f t="shared" si="3"/>
        <v>1004</v>
      </c>
      <c r="I96" s="23" t="s">
        <v>1683</v>
      </c>
      <c r="J96" s="23" t="s">
        <v>768</v>
      </c>
    </row>
    <row r="97" spans="1:10">
      <c r="A97" s="24" t="s">
        <v>1939</v>
      </c>
      <c r="B97" s="24" t="s">
        <v>1080</v>
      </c>
      <c r="C97" s="24" t="str">
        <f t="shared" si="2"/>
        <v>Concord</v>
      </c>
      <c r="D97" s="27">
        <v>1292</v>
      </c>
      <c r="E97" s="27">
        <v>744</v>
      </c>
      <c r="F97" s="27">
        <v>847</v>
      </c>
      <c r="G97" s="27">
        <v>2190</v>
      </c>
      <c r="H97" s="26">
        <f t="shared" si="3"/>
        <v>5073</v>
      </c>
      <c r="I97" s="23" t="s">
        <v>1695</v>
      </c>
      <c r="J97" s="23" t="s">
        <v>768</v>
      </c>
    </row>
    <row r="98" spans="1:10">
      <c r="A98" s="24" t="s">
        <v>1082</v>
      </c>
      <c r="B98" s="24" t="str">
        <f>A98</f>
        <v>Contra Costa County - Unincorporated</v>
      </c>
      <c r="C98" s="24" t="str">
        <f t="shared" si="2"/>
        <v>Contra Costa County - Unincorporated</v>
      </c>
      <c r="D98" s="27">
        <v>2072</v>
      </c>
      <c r="E98" s="27">
        <v>1194</v>
      </c>
      <c r="F98" s="27">
        <v>1211</v>
      </c>
      <c r="G98" s="27">
        <v>3133</v>
      </c>
      <c r="H98" s="26">
        <f t="shared" si="3"/>
        <v>7610</v>
      </c>
      <c r="I98" s="23" t="s">
        <v>1695</v>
      </c>
      <c r="J98" s="23" t="s">
        <v>768</v>
      </c>
    </row>
    <row r="99" spans="1:10">
      <c r="A99" s="24" t="s">
        <v>1943</v>
      </c>
      <c r="B99" s="24" t="s">
        <v>1076</v>
      </c>
      <c r="C99" s="24" t="str">
        <f t="shared" si="2"/>
        <v>Corcoran</v>
      </c>
      <c r="D99" s="33">
        <v>215</v>
      </c>
      <c r="E99" s="33">
        <v>161</v>
      </c>
      <c r="F99" s="33">
        <v>169</v>
      </c>
      <c r="G99" s="33">
        <v>401</v>
      </c>
      <c r="H99" s="26">
        <f t="shared" si="3"/>
        <v>946</v>
      </c>
      <c r="I99" s="23" t="s">
        <v>1707</v>
      </c>
    </row>
    <row r="100" spans="1:10">
      <c r="A100" s="24" t="s">
        <v>1300</v>
      </c>
      <c r="B100" s="24" t="s">
        <v>1118</v>
      </c>
      <c r="C100" s="24" t="str">
        <f t="shared" si="2"/>
        <v>Corning</v>
      </c>
      <c r="D100" s="27">
        <v>47</v>
      </c>
      <c r="E100" s="27">
        <v>36</v>
      </c>
      <c r="F100" s="27">
        <v>36</v>
      </c>
      <c r="G100" s="27">
        <v>87</v>
      </c>
      <c r="H100" s="26">
        <f t="shared" si="3"/>
        <v>206</v>
      </c>
      <c r="I100" s="23" t="s">
        <v>1751</v>
      </c>
      <c r="J100" s="23" t="s">
        <v>768</v>
      </c>
    </row>
    <row r="101" spans="1:10">
      <c r="A101" s="24" t="s">
        <v>1210</v>
      </c>
      <c r="B101" s="24" t="s">
        <v>816</v>
      </c>
      <c r="C101" s="24" t="str">
        <f t="shared" si="2"/>
        <v>Corona</v>
      </c>
      <c r="D101" s="27">
        <v>1752</v>
      </c>
      <c r="E101" s="27">
        <v>1040</v>
      </c>
      <c r="F101" s="27">
        <v>1096</v>
      </c>
      <c r="G101" s="27">
        <v>2200</v>
      </c>
      <c r="H101" s="26">
        <f t="shared" si="3"/>
        <v>6088</v>
      </c>
      <c r="I101" s="23" t="s">
        <v>1710</v>
      </c>
      <c r="J101" s="23" t="s">
        <v>768</v>
      </c>
    </row>
    <row r="102" spans="1:10">
      <c r="A102" s="24" t="s">
        <v>770</v>
      </c>
      <c r="B102" s="24" t="s">
        <v>1072</v>
      </c>
      <c r="C102" s="24" t="str">
        <f t="shared" si="2"/>
        <v>Coronado</v>
      </c>
      <c r="D102" s="27">
        <v>312</v>
      </c>
      <c r="E102" s="27">
        <v>169</v>
      </c>
      <c r="F102" s="27">
        <v>159</v>
      </c>
      <c r="G102" s="27">
        <v>272</v>
      </c>
      <c r="H102" s="26">
        <f t="shared" si="3"/>
        <v>912</v>
      </c>
      <c r="I102" s="23" t="s">
        <v>1732</v>
      </c>
      <c r="J102" s="23" t="s">
        <v>768</v>
      </c>
    </row>
    <row r="103" spans="1:10">
      <c r="A103" s="24" t="s">
        <v>1944</v>
      </c>
      <c r="B103" s="24" t="s">
        <v>1074</v>
      </c>
      <c r="C103" s="24" t="str">
        <f t="shared" si="2"/>
        <v>Corte Madera</v>
      </c>
      <c r="D103" s="27">
        <v>213</v>
      </c>
      <c r="E103" s="27">
        <v>123</v>
      </c>
      <c r="F103" s="27">
        <v>108</v>
      </c>
      <c r="G103" s="27">
        <v>281</v>
      </c>
      <c r="H103" s="26">
        <f t="shared" si="3"/>
        <v>725</v>
      </c>
      <c r="I103" s="23" t="s">
        <v>1714</v>
      </c>
      <c r="J103" s="23" t="s">
        <v>768</v>
      </c>
    </row>
    <row r="104" spans="1:10">
      <c r="A104" s="24" t="s">
        <v>803</v>
      </c>
      <c r="B104" s="24" t="s">
        <v>1120</v>
      </c>
      <c r="C104" s="24" t="str">
        <f t="shared" si="2"/>
        <v>Costa Mesa</v>
      </c>
      <c r="D104" s="27">
        <v>2919</v>
      </c>
      <c r="E104" s="27">
        <v>1794</v>
      </c>
      <c r="F104" s="27">
        <v>2088</v>
      </c>
      <c r="G104" s="27">
        <v>4959</v>
      </c>
      <c r="H104" s="26">
        <f t="shared" si="3"/>
        <v>11760</v>
      </c>
      <c r="I104" s="23" t="s">
        <v>1686</v>
      </c>
      <c r="J104" s="23" t="s">
        <v>768</v>
      </c>
    </row>
    <row r="105" spans="1:10">
      <c r="A105" s="24" t="s">
        <v>1004</v>
      </c>
      <c r="B105" s="24" t="s">
        <v>1084</v>
      </c>
      <c r="C105" s="24" t="str">
        <f t="shared" si="2"/>
        <v>Cotati</v>
      </c>
      <c r="D105" s="27">
        <v>60</v>
      </c>
      <c r="E105" s="27">
        <v>34</v>
      </c>
      <c r="F105" s="27">
        <v>39</v>
      </c>
      <c r="G105" s="27">
        <v>101</v>
      </c>
      <c r="H105" s="26">
        <f t="shared" si="3"/>
        <v>234</v>
      </c>
      <c r="I105" s="23" t="s">
        <v>1742</v>
      </c>
      <c r="J105" s="23" t="s">
        <v>768</v>
      </c>
    </row>
    <row r="106" spans="1:10">
      <c r="A106" s="24" t="s">
        <v>773</v>
      </c>
      <c r="B106" s="24" t="s">
        <v>853</v>
      </c>
      <c r="C106" s="24" t="str">
        <f t="shared" si="2"/>
        <v>Covina</v>
      </c>
      <c r="D106" s="27">
        <v>614</v>
      </c>
      <c r="E106" s="27">
        <v>268</v>
      </c>
      <c r="F106" s="27">
        <v>281</v>
      </c>
      <c r="G106" s="27">
        <v>747</v>
      </c>
      <c r="H106" s="26">
        <f t="shared" si="3"/>
        <v>1910</v>
      </c>
      <c r="I106" s="23" t="s">
        <v>1683</v>
      </c>
      <c r="J106" s="23" t="s">
        <v>768</v>
      </c>
    </row>
    <row r="107" spans="1:10">
      <c r="A107" s="24" t="s">
        <v>1950</v>
      </c>
      <c r="B107" s="24" t="s">
        <v>1099</v>
      </c>
      <c r="C107" s="24" t="str">
        <f t="shared" si="2"/>
        <v>Crescent City</v>
      </c>
      <c r="D107" s="27">
        <v>39</v>
      </c>
      <c r="E107" s="27">
        <v>22</v>
      </c>
      <c r="F107" s="27">
        <v>27</v>
      </c>
      <c r="G107" s="27">
        <v>101</v>
      </c>
      <c r="H107" s="26">
        <f t="shared" si="3"/>
        <v>189</v>
      </c>
      <c r="I107" s="23" t="s">
        <v>1752</v>
      </c>
      <c r="J107" s="23" t="s">
        <v>768</v>
      </c>
    </row>
    <row r="108" spans="1:10">
      <c r="A108" s="24" t="s">
        <v>773</v>
      </c>
      <c r="B108" s="24" t="s">
        <v>1071</v>
      </c>
      <c r="C108" s="24" t="str">
        <f t="shared" si="2"/>
        <v>Cudahy</v>
      </c>
      <c r="D108" s="27">
        <v>80</v>
      </c>
      <c r="E108" s="27">
        <v>36</v>
      </c>
      <c r="F108" s="27">
        <v>53</v>
      </c>
      <c r="G108" s="27">
        <v>224</v>
      </c>
      <c r="H108" s="26">
        <f t="shared" si="3"/>
        <v>393</v>
      </c>
      <c r="I108" s="23" t="s">
        <v>1683</v>
      </c>
      <c r="J108" s="23" t="s">
        <v>768</v>
      </c>
    </row>
    <row r="109" spans="1:10">
      <c r="A109" s="24" t="s">
        <v>773</v>
      </c>
      <c r="B109" s="24" t="s">
        <v>801</v>
      </c>
      <c r="C109" s="24" t="str">
        <f t="shared" si="2"/>
        <v>Culver City</v>
      </c>
      <c r="D109" s="27">
        <v>1108</v>
      </c>
      <c r="E109" s="27">
        <v>604</v>
      </c>
      <c r="F109" s="27">
        <v>560</v>
      </c>
      <c r="G109" s="27">
        <v>1069</v>
      </c>
      <c r="H109" s="26">
        <f t="shared" si="3"/>
        <v>3341</v>
      </c>
      <c r="I109" s="23" t="s">
        <v>1683</v>
      </c>
      <c r="J109" s="23" t="s">
        <v>768</v>
      </c>
    </row>
    <row r="110" spans="1:10">
      <c r="A110" s="24" t="s">
        <v>1029</v>
      </c>
      <c r="B110" s="24" t="s">
        <v>1094</v>
      </c>
      <c r="C110" s="24" t="str">
        <f t="shared" si="2"/>
        <v>Cupertino</v>
      </c>
      <c r="D110" s="27">
        <v>1193</v>
      </c>
      <c r="E110" s="27">
        <v>687</v>
      </c>
      <c r="F110" s="27">
        <v>755</v>
      </c>
      <c r="G110" s="27">
        <v>1953</v>
      </c>
      <c r="H110" s="26">
        <f t="shared" si="3"/>
        <v>4588</v>
      </c>
      <c r="I110" s="23" t="s">
        <v>1728</v>
      </c>
      <c r="J110" s="23" t="s">
        <v>768</v>
      </c>
    </row>
    <row r="111" spans="1:10">
      <c r="A111" s="24" t="s">
        <v>803</v>
      </c>
      <c r="B111" s="24" t="s">
        <v>997</v>
      </c>
      <c r="C111" s="24" t="str">
        <f t="shared" si="2"/>
        <v>Cypress</v>
      </c>
      <c r="D111" s="27">
        <v>1150</v>
      </c>
      <c r="E111" s="27">
        <v>657</v>
      </c>
      <c r="F111" s="27">
        <v>623</v>
      </c>
      <c r="G111" s="27">
        <v>1506</v>
      </c>
      <c r="H111" s="26">
        <f t="shared" si="3"/>
        <v>3936</v>
      </c>
      <c r="I111" s="23" t="s">
        <v>1686</v>
      </c>
      <c r="J111" s="23" t="s">
        <v>768</v>
      </c>
    </row>
    <row r="112" spans="1:10">
      <c r="A112" s="24" t="s">
        <v>956</v>
      </c>
      <c r="B112" s="24" t="s">
        <v>1089</v>
      </c>
      <c r="C112" s="24" t="str">
        <f t="shared" si="2"/>
        <v>Daly City</v>
      </c>
      <c r="D112" s="27">
        <v>1336</v>
      </c>
      <c r="E112" s="27">
        <v>769</v>
      </c>
      <c r="F112" s="27">
        <v>762</v>
      </c>
      <c r="G112" s="27">
        <v>1971</v>
      </c>
      <c r="H112" s="26">
        <f t="shared" si="3"/>
        <v>4838</v>
      </c>
      <c r="I112" s="23" t="s">
        <v>1700</v>
      </c>
      <c r="J112" s="23" t="s">
        <v>768</v>
      </c>
    </row>
    <row r="113" spans="1:10">
      <c r="A113" s="24" t="s">
        <v>803</v>
      </c>
      <c r="B113" s="24" t="s">
        <v>1000</v>
      </c>
      <c r="C113" s="24" t="str">
        <f t="shared" si="2"/>
        <v>Dana Point</v>
      </c>
      <c r="D113" s="27">
        <v>147</v>
      </c>
      <c r="E113" s="27">
        <v>84</v>
      </c>
      <c r="F113" s="27">
        <v>101</v>
      </c>
      <c r="G113" s="27">
        <v>198</v>
      </c>
      <c r="H113" s="26">
        <f t="shared" si="3"/>
        <v>530</v>
      </c>
      <c r="I113" s="23" t="s">
        <v>1686</v>
      </c>
      <c r="J113" s="23" t="s">
        <v>768</v>
      </c>
    </row>
    <row r="114" spans="1:10">
      <c r="A114" s="24" t="s">
        <v>1939</v>
      </c>
      <c r="B114" s="24" t="s">
        <v>1052</v>
      </c>
      <c r="C114" s="24" t="str">
        <f t="shared" si="2"/>
        <v>Danville</v>
      </c>
      <c r="D114" s="27">
        <v>652</v>
      </c>
      <c r="E114" s="27">
        <v>376</v>
      </c>
      <c r="F114" s="27">
        <v>338</v>
      </c>
      <c r="G114" s="27">
        <v>875</v>
      </c>
      <c r="H114" s="26">
        <f t="shared" si="3"/>
        <v>2241</v>
      </c>
      <c r="I114" s="23" t="s">
        <v>1695</v>
      </c>
      <c r="J114" s="23" t="s">
        <v>768</v>
      </c>
    </row>
    <row r="115" spans="1:10">
      <c r="A115" s="24" t="s">
        <v>1951</v>
      </c>
      <c r="B115" s="24" t="s">
        <v>850</v>
      </c>
      <c r="C115" s="24" t="str">
        <f t="shared" si="2"/>
        <v>Davis</v>
      </c>
      <c r="D115" s="27">
        <v>580</v>
      </c>
      <c r="E115" s="27">
        <v>350</v>
      </c>
      <c r="F115" s="27">
        <v>340</v>
      </c>
      <c r="G115" s="27">
        <v>805</v>
      </c>
      <c r="H115" s="26">
        <f t="shared" si="3"/>
        <v>2075</v>
      </c>
      <c r="I115" s="23" t="s">
        <v>1754</v>
      </c>
      <c r="J115" s="23" t="s">
        <v>768</v>
      </c>
    </row>
    <row r="116" spans="1:10">
      <c r="A116" s="24" t="s">
        <v>770</v>
      </c>
      <c r="B116" s="24" t="s">
        <v>995</v>
      </c>
      <c r="C116" s="24" t="str">
        <f t="shared" si="2"/>
        <v>Del Mar</v>
      </c>
      <c r="D116" s="27">
        <v>37</v>
      </c>
      <c r="E116" s="27">
        <v>64</v>
      </c>
      <c r="F116" s="27">
        <v>31</v>
      </c>
      <c r="G116" s="27">
        <v>31</v>
      </c>
      <c r="H116" s="26">
        <f t="shared" si="3"/>
        <v>163</v>
      </c>
      <c r="I116" s="23" t="s">
        <v>1732</v>
      </c>
      <c r="J116" s="23" t="s">
        <v>768</v>
      </c>
    </row>
    <row r="117" spans="1:10">
      <c r="A117" s="24" t="s">
        <v>991</v>
      </c>
      <c r="B117" s="24" t="str">
        <f>A117</f>
        <v>Del Norte County - Unincorporated</v>
      </c>
      <c r="C117" s="24" t="str">
        <f t="shared" si="2"/>
        <v>Del Norte County - Unincorporated</v>
      </c>
      <c r="D117" s="27">
        <v>102</v>
      </c>
      <c r="E117" s="27">
        <v>75</v>
      </c>
      <c r="F117" s="27">
        <v>55</v>
      </c>
      <c r="G117" s="27">
        <v>154</v>
      </c>
      <c r="H117" s="26">
        <f t="shared" si="3"/>
        <v>386</v>
      </c>
      <c r="I117" s="23" t="s">
        <v>1752</v>
      </c>
      <c r="J117" s="23" t="s">
        <v>768</v>
      </c>
    </row>
    <row r="118" spans="1:10">
      <c r="A118" s="24" t="s">
        <v>1259</v>
      </c>
      <c r="B118" s="24" t="s">
        <v>1047</v>
      </c>
      <c r="C118" s="24" t="str">
        <f t="shared" si="2"/>
        <v>Del Rey Oaks</v>
      </c>
      <c r="D118" s="30">
        <v>7</v>
      </c>
      <c r="E118" s="30">
        <v>4</v>
      </c>
      <c r="F118" s="30">
        <v>5</v>
      </c>
      <c r="G118" s="30">
        <v>11</v>
      </c>
      <c r="H118" s="26">
        <f t="shared" si="3"/>
        <v>27</v>
      </c>
      <c r="I118" s="23" t="s">
        <v>1733</v>
      </c>
    </row>
    <row r="119" spans="1:10">
      <c r="A119" s="24" t="s">
        <v>1941</v>
      </c>
      <c r="B119" s="24" t="s">
        <v>1049</v>
      </c>
      <c r="C119" s="24" t="str">
        <f t="shared" si="2"/>
        <v>Delano</v>
      </c>
      <c r="D119" s="33">
        <v>396</v>
      </c>
      <c r="E119" s="33">
        <v>277</v>
      </c>
      <c r="F119" s="33">
        <v>243</v>
      </c>
      <c r="G119" s="33">
        <v>546</v>
      </c>
      <c r="H119" s="26">
        <f t="shared" si="3"/>
        <v>1462</v>
      </c>
      <c r="I119" s="23" t="s">
        <v>1699</v>
      </c>
    </row>
    <row r="120" spans="1:10">
      <c r="A120" s="24" t="s">
        <v>1210</v>
      </c>
      <c r="B120" s="24" t="s">
        <v>989</v>
      </c>
      <c r="C120" s="24" t="str">
        <f t="shared" si="2"/>
        <v>Desert Hot Springs</v>
      </c>
      <c r="D120" s="27">
        <v>569</v>
      </c>
      <c r="E120" s="27">
        <v>535</v>
      </c>
      <c r="F120" s="27">
        <v>688</v>
      </c>
      <c r="G120" s="27">
        <v>2081</v>
      </c>
      <c r="H120" s="26">
        <f t="shared" si="3"/>
        <v>3873</v>
      </c>
      <c r="I120" s="23" t="s">
        <v>1710</v>
      </c>
      <c r="J120" s="23" t="s">
        <v>768</v>
      </c>
    </row>
    <row r="121" spans="1:10">
      <c r="A121" s="24" t="s">
        <v>773</v>
      </c>
      <c r="B121" s="24" t="s">
        <v>873</v>
      </c>
      <c r="C121" s="24" t="str">
        <f t="shared" si="2"/>
        <v>Diamond Bar</v>
      </c>
      <c r="D121" s="27">
        <v>844</v>
      </c>
      <c r="E121" s="27">
        <v>434</v>
      </c>
      <c r="F121" s="27">
        <v>437</v>
      </c>
      <c r="G121" s="27">
        <v>806</v>
      </c>
      <c r="H121" s="26">
        <f t="shared" si="3"/>
        <v>2521</v>
      </c>
      <c r="I121" s="23" t="s">
        <v>1683</v>
      </c>
      <c r="J121" s="23" t="s">
        <v>768</v>
      </c>
    </row>
    <row r="122" spans="1:10">
      <c r="A122" s="24" t="s">
        <v>787</v>
      </c>
      <c r="B122" s="24" t="s">
        <v>1065</v>
      </c>
      <c r="C122" s="24" t="str">
        <f t="shared" si="2"/>
        <v>Dinuba</v>
      </c>
      <c r="D122" s="28">
        <v>211</v>
      </c>
      <c r="E122" s="28">
        <v>163</v>
      </c>
      <c r="F122" s="28">
        <v>121</v>
      </c>
      <c r="G122" s="28">
        <v>470</v>
      </c>
      <c r="H122" s="26">
        <f t="shared" si="3"/>
        <v>965</v>
      </c>
      <c r="I122" s="23" t="s">
        <v>1758</v>
      </c>
    </row>
    <row r="123" spans="1:10">
      <c r="A123" s="24" t="s">
        <v>1945</v>
      </c>
      <c r="B123" s="24" t="s">
        <v>1067</v>
      </c>
      <c r="C123" s="24" t="str">
        <f t="shared" si="2"/>
        <v>Dixon</v>
      </c>
      <c r="D123" s="27">
        <v>113</v>
      </c>
      <c r="E123" s="27">
        <v>62</v>
      </c>
      <c r="F123" s="27">
        <v>62</v>
      </c>
      <c r="G123" s="27">
        <v>179</v>
      </c>
      <c r="H123" s="26">
        <f t="shared" si="3"/>
        <v>416</v>
      </c>
      <c r="I123" s="23" t="s">
        <v>1715</v>
      </c>
      <c r="J123" s="23" t="s">
        <v>768</v>
      </c>
    </row>
    <row r="124" spans="1:10">
      <c r="A124" s="24" t="s">
        <v>1952</v>
      </c>
      <c r="B124" s="24" t="s">
        <v>1069</v>
      </c>
      <c r="C124" s="24" t="str">
        <f t="shared" si="2"/>
        <v>Dorris</v>
      </c>
      <c r="D124" s="27">
        <v>1</v>
      </c>
      <c r="E124" s="27">
        <v>1</v>
      </c>
      <c r="F124" s="27">
        <v>0</v>
      </c>
      <c r="G124" s="27">
        <v>0</v>
      </c>
      <c r="H124" s="26">
        <f t="shared" si="3"/>
        <v>2</v>
      </c>
      <c r="I124" s="23" t="s">
        <v>1760</v>
      </c>
      <c r="J124" s="23" t="s">
        <v>768</v>
      </c>
    </row>
    <row r="125" spans="1:10">
      <c r="A125" s="24" t="s">
        <v>1241</v>
      </c>
      <c r="B125" s="24" t="s">
        <v>1293</v>
      </c>
      <c r="C125" s="24" t="str">
        <f t="shared" si="2"/>
        <v>Dos Palos</v>
      </c>
      <c r="D125" s="32">
        <v>71</v>
      </c>
      <c r="E125" s="32">
        <v>27</v>
      </c>
      <c r="F125" s="32">
        <v>47</v>
      </c>
      <c r="G125" s="32">
        <v>124</v>
      </c>
      <c r="H125" s="26">
        <f t="shared" si="3"/>
        <v>269</v>
      </c>
      <c r="I125" s="23" t="s">
        <v>1702</v>
      </c>
    </row>
    <row r="126" spans="1:10">
      <c r="A126" s="24" t="s">
        <v>773</v>
      </c>
      <c r="B126" s="24" t="s">
        <v>993</v>
      </c>
      <c r="C126" s="24" t="str">
        <f t="shared" si="2"/>
        <v>Downey</v>
      </c>
      <c r="D126" s="27">
        <v>2079</v>
      </c>
      <c r="E126" s="27">
        <v>946</v>
      </c>
      <c r="F126" s="27">
        <v>915</v>
      </c>
      <c r="G126" s="27">
        <v>2585</v>
      </c>
      <c r="H126" s="26">
        <f t="shared" si="3"/>
        <v>6525</v>
      </c>
      <c r="I126" s="23" t="s">
        <v>1683</v>
      </c>
      <c r="J126" s="23" t="s">
        <v>768</v>
      </c>
    </row>
    <row r="127" spans="1:10">
      <c r="A127" s="24" t="s">
        <v>773</v>
      </c>
      <c r="B127" s="24" t="s">
        <v>940</v>
      </c>
      <c r="C127" s="24" t="str">
        <f t="shared" si="2"/>
        <v>Duarte</v>
      </c>
      <c r="D127" s="27">
        <v>269</v>
      </c>
      <c r="E127" s="27">
        <v>145</v>
      </c>
      <c r="F127" s="27">
        <v>137</v>
      </c>
      <c r="G127" s="27">
        <v>337</v>
      </c>
      <c r="H127" s="26">
        <f t="shared" si="3"/>
        <v>888</v>
      </c>
      <c r="I127" s="23" t="s">
        <v>1683</v>
      </c>
      <c r="J127" s="23" t="s">
        <v>768</v>
      </c>
    </row>
    <row r="128" spans="1:10">
      <c r="A128" s="24" t="s">
        <v>876</v>
      </c>
      <c r="B128" s="24" t="s">
        <v>1059</v>
      </c>
      <c r="C128" s="24" t="str">
        <f t="shared" si="2"/>
        <v>Dublin</v>
      </c>
      <c r="D128" s="27">
        <v>1085</v>
      </c>
      <c r="E128" s="27">
        <v>625</v>
      </c>
      <c r="F128" s="27">
        <v>560</v>
      </c>
      <c r="G128" s="27">
        <v>1449</v>
      </c>
      <c r="H128" s="26">
        <f t="shared" si="3"/>
        <v>3719</v>
      </c>
      <c r="I128" s="23" t="s">
        <v>1684</v>
      </c>
      <c r="J128" s="23" t="s">
        <v>768</v>
      </c>
    </row>
    <row r="129" spans="1:10">
      <c r="A129" s="24" t="s">
        <v>1952</v>
      </c>
      <c r="B129" s="24" t="s">
        <v>1194</v>
      </c>
      <c r="C129" s="24" t="str">
        <f t="shared" si="2"/>
        <v>Dunsmuir</v>
      </c>
      <c r="D129" s="27">
        <v>1</v>
      </c>
      <c r="E129" s="27">
        <v>1</v>
      </c>
      <c r="F129" s="27">
        <v>0</v>
      </c>
      <c r="G129" s="27">
        <v>0</v>
      </c>
      <c r="H129" s="26">
        <f t="shared" si="3"/>
        <v>2</v>
      </c>
      <c r="I129" s="23" t="s">
        <v>1760</v>
      </c>
      <c r="J129" s="23" t="s">
        <v>768</v>
      </c>
    </row>
    <row r="130" spans="1:10">
      <c r="A130" s="24" t="s">
        <v>956</v>
      </c>
      <c r="B130" s="24" t="s">
        <v>1062</v>
      </c>
      <c r="C130" s="24" t="str">
        <f t="shared" ref="C130:C193" si="4">B130</f>
        <v>East Palo Alto</v>
      </c>
      <c r="D130" s="27">
        <v>165</v>
      </c>
      <c r="E130" s="27">
        <v>95</v>
      </c>
      <c r="F130" s="27">
        <v>159</v>
      </c>
      <c r="G130" s="27">
        <v>410</v>
      </c>
      <c r="H130" s="26">
        <f t="shared" si="3"/>
        <v>829</v>
      </c>
      <c r="I130" s="23" t="s">
        <v>1700</v>
      </c>
      <c r="J130" s="23" t="s">
        <v>768</v>
      </c>
    </row>
    <row r="131" spans="1:10">
      <c r="A131" s="24" t="s">
        <v>1210</v>
      </c>
      <c r="B131" s="31" t="s">
        <v>1009</v>
      </c>
      <c r="C131" s="24" t="str">
        <f t="shared" si="4"/>
        <v>Eastvale</v>
      </c>
      <c r="D131" s="27">
        <v>1145</v>
      </c>
      <c r="E131" s="27">
        <v>672</v>
      </c>
      <c r="F131" s="27">
        <v>635</v>
      </c>
      <c r="G131" s="27">
        <v>576</v>
      </c>
      <c r="H131" s="26">
        <f t="shared" ref="H131:H194" si="5">SUM(D131:G131)</f>
        <v>3028</v>
      </c>
      <c r="I131" s="23" t="s">
        <v>1710</v>
      </c>
      <c r="J131" s="23" t="s">
        <v>768</v>
      </c>
    </row>
    <row r="132" spans="1:10">
      <c r="A132" s="24" t="s">
        <v>770</v>
      </c>
      <c r="B132" s="24" t="s">
        <v>1014</v>
      </c>
      <c r="C132" s="24" t="str">
        <f t="shared" si="4"/>
        <v>El Cajon</v>
      </c>
      <c r="D132" s="27">
        <v>481</v>
      </c>
      <c r="E132" s="27">
        <v>414</v>
      </c>
      <c r="F132" s="27">
        <v>518</v>
      </c>
      <c r="G132" s="27">
        <v>1867</v>
      </c>
      <c r="H132" s="26">
        <f t="shared" si="5"/>
        <v>3280</v>
      </c>
      <c r="I132" s="23" t="s">
        <v>1732</v>
      </c>
      <c r="J132" s="23" t="s">
        <v>768</v>
      </c>
    </row>
    <row r="133" spans="1:10">
      <c r="A133" s="24" t="s">
        <v>1299</v>
      </c>
      <c r="B133" s="24" t="s">
        <v>1012</v>
      </c>
      <c r="C133" s="24" t="str">
        <f t="shared" si="4"/>
        <v>El Centro</v>
      </c>
      <c r="D133" s="27">
        <v>1001</v>
      </c>
      <c r="E133" s="27">
        <v>490</v>
      </c>
      <c r="F133" s="27">
        <v>462</v>
      </c>
      <c r="G133" s="27">
        <v>1489</v>
      </c>
      <c r="H133" s="26">
        <f t="shared" si="5"/>
        <v>3442</v>
      </c>
      <c r="I133" s="23" t="s">
        <v>1720</v>
      </c>
      <c r="J133" s="23" t="s">
        <v>768</v>
      </c>
    </row>
    <row r="134" spans="1:10">
      <c r="A134" s="24" t="s">
        <v>1939</v>
      </c>
      <c r="B134" s="24" t="s">
        <v>1127</v>
      </c>
      <c r="C134" s="24" t="str">
        <f t="shared" si="4"/>
        <v>El Cerrito</v>
      </c>
      <c r="D134" s="27">
        <v>334</v>
      </c>
      <c r="E134" s="27">
        <v>192</v>
      </c>
      <c r="F134" s="27">
        <v>241</v>
      </c>
      <c r="G134" s="27">
        <v>624</v>
      </c>
      <c r="H134" s="26">
        <f t="shared" si="5"/>
        <v>1391</v>
      </c>
      <c r="I134" s="23" t="s">
        <v>1695</v>
      </c>
      <c r="J134" s="23" t="s">
        <v>768</v>
      </c>
    </row>
    <row r="135" spans="1:10">
      <c r="A135" s="24" t="s">
        <v>882</v>
      </c>
      <c r="B135" s="24" t="str">
        <f>A135</f>
        <v>El Dorado County - Unincorporated</v>
      </c>
      <c r="C135" s="24" t="str">
        <f t="shared" si="4"/>
        <v>El Dorado County - Unincorporated</v>
      </c>
      <c r="D135" s="27">
        <v>1441</v>
      </c>
      <c r="E135" s="27">
        <v>868</v>
      </c>
      <c r="F135" s="27">
        <v>903</v>
      </c>
      <c r="G135" s="27">
        <v>2141</v>
      </c>
      <c r="H135" s="26">
        <f t="shared" si="5"/>
        <v>5353</v>
      </c>
      <c r="I135" s="23" t="s">
        <v>1763</v>
      </c>
      <c r="J135" s="23" t="s">
        <v>768</v>
      </c>
    </row>
    <row r="136" spans="1:10">
      <c r="A136" s="24" t="s">
        <v>773</v>
      </c>
      <c r="B136" s="24" t="s">
        <v>1005</v>
      </c>
      <c r="C136" s="24" t="str">
        <f t="shared" si="4"/>
        <v>El Monte</v>
      </c>
      <c r="D136" s="27">
        <v>1797</v>
      </c>
      <c r="E136" s="27">
        <v>853</v>
      </c>
      <c r="F136" s="27">
        <v>1233</v>
      </c>
      <c r="G136" s="27">
        <v>4619</v>
      </c>
      <c r="H136" s="26">
        <f t="shared" si="5"/>
        <v>8502</v>
      </c>
      <c r="I136" s="23" t="s">
        <v>1683</v>
      </c>
      <c r="J136" s="23" t="s">
        <v>768</v>
      </c>
    </row>
    <row r="137" spans="1:10">
      <c r="A137" s="24" t="s">
        <v>773</v>
      </c>
      <c r="B137" s="24" t="s">
        <v>1003</v>
      </c>
      <c r="C137" s="24" t="str">
        <f t="shared" si="4"/>
        <v>El Segundo</v>
      </c>
      <c r="D137" s="27">
        <v>189</v>
      </c>
      <c r="E137" s="27">
        <v>88</v>
      </c>
      <c r="F137" s="27">
        <v>84</v>
      </c>
      <c r="G137" s="27">
        <v>131</v>
      </c>
      <c r="H137" s="26">
        <f t="shared" si="5"/>
        <v>492</v>
      </c>
      <c r="I137" s="23" t="s">
        <v>1683</v>
      </c>
      <c r="J137" s="23" t="s">
        <v>768</v>
      </c>
    </row>
    <row r="138" spans="1:10">
      <c r="A138" s="24" t="s">
        <v>778</v>
      </c>
      <c r="B138" s="24" t="s">
        <v>819</v>
      </c>
      <c r="C138" s="24" t="str">
        <f t="shared" si="4"/>
        <v>Elk Grove</v>
      </c>
      <c r="D138" s="27">
        <v>2661</v>
      </c>
      <c r="E138" s="27">
        <v>1604</v>
      </c>
      <c r="F138" s="27">
        <v>1186</v>
      </c>
      <c r="G138" s="27">
        <v>2812</v>
      </c>
      <c r="H138" s="26">
        <f t="shared" si="5"/>
        <v>8263</v>
      </c>
      <c r="I138" s="23" t="s">
        <v>1740</v>
      </c>
      <c r="J138" s="23" t="s">
        <v>768</v>
      </c>
    </row>
    <row r="139" spans="1:10">
      <c r="A139" s="24" t="s">
        <v>876</v>
      </c>
      <c r="B139" s="24" t="s">
        <v>1129</v>
      </c>
      <c r="C139" s="24" t="str">
        <f t="shared" si="4"/>
        <v>Emeryville</v>
      </c>
      <c r="D139" s="27">
        <v>451</v>
      </c>
      <c r="E139" s="27">
        <v>259</v>
      </c>
      <c r="F139" s="27">
        <v>308</v>
      </c>
      <c r="G139" s="27">
        <v>797</v>
      </c>
      <c r="H139" s="26">
        <f t="shared" si="5"/>
        <v>1815</v>
      </c>
      <c r="I139" s="23" t="s">
        <v>1684</v>
      </c>
      <c r="J139" s="23" t="s">
        <v>768</v>
      </c>
    </row>
    <row r="140" spans="1:10">
      <c r="A140" s="24" t="s">
        <v>770</v>
      </c>
      <c r="B140" s="24" t="s">
        <v>1007</v>
      </c>
      <c r="C140" s="24" t="str">
        <f t="shared" si="4"/>
        <v>Encinitas</v>
      </c>
      <c r="D140" s="27">
        <v>469</v>
      </c>
      <c r="E140" s="27">
        <v>369</v>
      </c>
      <c r="F140" s="27">
        <v>308</v>
      </c>
      <c r="G140" s="27">
        <v>408</v>
      </c>
      <c r="H140" s="26">
        <f t="shared" si="5"/>
        <v>1554</v>
      </c>
      <c r="I140" s="23" t="s">
        <v>1732</v>
      </c>
      <c r="J140" s="23" t="s">
        <v>768</v>
      </c>
    </row>
    <row r="141" spans="1:10">
      <c r="A141" s="24" t="s">
        <v>933</v>
      </c>
      <c r="B141" s="24" t="s">
        <v>1135</v>
      </c>
      <c r="C141" s="24" t="str">
        <f t="shared" si="4"/>
        <v>Escalon</v>
      </c>
      <c r="D141" s="32">
        <v>103</v>
      </c>
      <c r="E141" s="32">
        <v>66</v>
      </c>
      <c r="F141" s="32">
        <v>64</v>
      </c>
      <c r="G141" s="32">
        <v>192</v>
      </c>
      <c r="H141" s="26">
        <f t="shared" si="5"/>
        <v>425</v>
      </c>
      <c r="I141" s="23" t="s">
        <v>1766</v>
      </c>
    </row>
    <row r="142" spans="1:10">
      <c r="A142" s="24" t="s">
        <v>770</v>
      </c>
      <c r="B142" s="24" t="s">
        <v>903</v>
      </c>
      <c r="C142" s="24" t="str">
        <f t="shared" si="4"/>
        <v>Escondido</v>
      </c>
      <c r="D142" s="27">
        <v>1864</v>
      </c>
      <c r="E142" s="27">
        <v>1249</v>
      </c>
      <c r="F142" s="27">
        <v>1527</v>
      </c>
      <c r="G142" s="27">
        <v>4967</v>
      </c>
      <c r="H142" s="26">
        <f t="shared" si="5"/>
        <v>9607</v>
      </c>
      <c r="I142" s="23" t="s">
        <v>1732</v>
      </c>
      <c r="J142" s="23" t="s">
        <v>768</v>
      </c>
    </row>
    <row r="143" spans="1:10">
      <c r="A143" s="24" t="s">
        <v>1952</v>
      </c>
      <c r="B143" s="24" t="s">
        <v>1272</v>
      </c>
      <c r="C143" s="24" t="str">
        <f t="shared" si="4"/>
        <v>Etna</v>
      </c>
      <c r="D143" s="27">
        <v>1</v>
      </c>
      <c r="E143" s="27">
        <v>1</v>
      </c>
      <c r="F143" s="27">
        <v>0</v>
      </c>
      <c r="G143" s="27">
        <v>0</v>
      </c>
      <c r="H143" s="26">
        <f t="shared" si="5"/>
        <v>2</v>
      </c>
      <c r="I143" s="23" t="s">
        <v>1760</v>
      </c>
      <c r="J143" s="23" t="s">
        <v>768</v>
      </c>
    </row>
    <row r="144" spans="1:10">
      <c r="A144" s="24" t="s">
        <v>1940</v>
      </c>
      <c r="B144" s="24" t="s">
        <v>969</v>
      </c>
      <c r="C144" s="24" t="str">
        <f t="shared" si="4"/>
        <v>Eureka</v>
      </c>
      <c r="D144" s="27">
        <v>231</v>
      </c>
      <c r="E144" s="27">
        <v>147</v>
      </c>
      <c r="F144" s="27">
        <v>172</v>
      </c>
      <c r="G144" s="27">
        <v>402</v>
      </c>
      <c r="H144" s="26">
        <f t="shared" si="5"/>
        <v>952</v>
      </c>
      <c r="I144" s="23" t="s">
        <v>1696</v>
      </c>
      <c r="J144" s="23" t="s">
        <v>768</v>
      </c>
    </row>
    <row r="145" spans="1:10">
      <c r="A145" s="24" t="s">
        <v>787</v>
      </c>
      <c r="B145" s="24" t="s">
        <v>1134</v>
      </c>
      <c r="C145" s="24" t="str">
        <f t="shared" si="4"/>
        <v>Exeter</v>
      </c>
      <c r="D145" s="28">
        <v>143</v>
      </c>
      <c r="E145" s="28">
        <v>125</v>
      </c>
      <c r="F145" s="28">
        <v>85</v>
      </c>
      <c r="G145" s="28">
        <v>272</v>
      </c>
      <c r="H145" s="26">
        <f t="shared" si="5"/>
        <v>625</v>
      </c>
      <c r="I145" s="23" t="s">
        <v>1758</v>
      </c>
    </row>
    <row r="146" spans="1:10">
      <c r="A146" s="24" t="s">
        <v>1944</v>
      </c>
      <c r="B146" s="24" t="s">
        <v>1130</v>
      </c>
      <c r="C146" s="24" t="str">
        <f t="shared" si="4"/>
        <v>Fairfax</v>
      </c>
      <c r="D146" s="27">
        <v>149</v>
      </c>
      <c r="E146" s="27">
        <v>86</v>
      </c>
      <c r="F146" s="27">
        <v>71</v>
      </c>
      <c r="G146" s="27">
        <v>184</v>
      </c>
      <c r="H146" s="26">
        <f t="shared" si="5"/>
        <v>490</v>
      </c>
      <c r="I146" s="23" t="s">
        <v>1714</v>
      </c>
      <c r="J146" s="23" t="s">
        <v>768</v>
      </c>
    </row>
    <row r="147" spans="1:10">
      <c r="A147" s="24" t="s">
        <v>1945</v>
      </c>
      <c r="B147" s="24" t="s">
        <v>1131</v>
      </c>
      <c r="C147" s="24" t="str">
        <f t="shared" si="4"/>
        <v>Fairfield</v>
      </c>
      <c r="D147" s="27">
        <v>792</v>
      </c>
      <c r="E147" s="27">
        <v>464</v>
      </c>
      <c r="F147" s="27">
        <v>539</v>
      </c>
      <c r="G147" s="27">
        <v>1274</v>
      </c>
      <c r="H147" s="26">
        <f t="shared" si="5"/>
        <v>3069</v>
      </c>
      <c r="I147" s="23" t="s">
        <v>1715</v>
      </c>
      <c r="J147" s="23" t="s">
        <v>768</v>
      </c>
    </row>
    <row r="148" spans="1:10">
      <c r="A148" s="24" t="s">
        <v>787</v>
      </c>
      <c r="B148" s="24" t="s">
        <v>1133</v>
      </c>
      <c r="C148" s="24" t="str">
        <f t="shared" si="4"/>
        <v>Farmersville</v>
      </c>
      <c r="D148" s="28">
        <v>74</v>
      </c>
      <c r="E148" s="28">
        <v>65</v>
      </c>
      <c r="F148" s="28">
        <v>68</v>
      </c>
      <c r="G148" s="28">
        <v>259</v>
      </c>
      <c r="H148" s="26">
        <f t="shared" si="5"/>
        <v>466</v>
      </c>
      <c r="I148" s="23" t="s">
        <v>1758</v>
      </c>
    </row>
    <row r="149" spans="1:10">
      <c r="A149" s="24" t="s">
        <v>1940</v>
      </c>
      <c r="B149" s="24" t="s">
        <v>973</v>
      </c>
      <c r="C149" s="24" t="str">
        <f t="shared" si="4"/>
        <v>Ferndale</v>
      </c>
      <c r="D149" s="27">
        <v>9</v>
      </c>
      <c r="E149" s="27">
        <v>5</v>
      </c>
      <c r="F149" s="27">
        <v>6</v>
      </c>
      <c r="G149" s="27">
        <v>13</v>
      </c>
      <c r="H149" s="26">
        <f t="shared" si="5"/>
        <v>33</v>
      </c>
      <c r="I149" s="23" t="s">
        <v>1696</v>
      </c>
      <c r="J149" s="23" t="s">
        <v>768</v>
      </c>
    </row>
    <row r="150" spans="1:10">
      <c r="A150" s="24" t="s">
        <v>802</v>
      </c>
      <c r="B150" s="24" t="s">
        <v>971</v>
      </c>
      <c r="C150" s="24" t="str">
        <f t="shared" si="4"/>
        <v>Fillmore</v>
      </c>
      <c r="D150" s="27">
        <v>73</v>
      </c>
      <c r="E150" s="27">
        <v>61</v>
      </c>
      <c r="F150" s="27">
        <v>72</v>
      </c>
      <c r="G150" s="27">
        <v>209</v>
      </c>
      <c r="H150" s="26">
        <f t="shared" si="5"/>
        <v>415</v>
      </c>
      <c r="I150" s="23" t="s">
        <v>1727</v>
      </c>
      <c r="J150" s="23" t="s">
        <v>768</v>
      </c>
    </row>
    <row r="151" spans="1:10">
      <c r="A151" s="24" t="s">
        <v>1117</v>
      </c>
      <c r="B151" s="24" t="s">
        <v>1110</v>
      </c>
      <c r="C151" s="24" t="str">
        <f t="shared" si="4"/>
        <v>Firebaugh</v>
      </c>
      <c r="D151" s="33">
        <v>128</v>
      </c>
      <c r="E151" s="33">
        <v>169</v>
      </c>
      <c r="F151" s="33">
        <v>204</v>
      </c>
      <c r="G151" s="33">
        <v>211</v>
      </c>
      <c r="H151" s="26">
        <f t="shared" si="5"/>
        <v>712</v>
      </c>
      <c r="I151" s="23" t="s">
        <v>1744</v>
      </c>
    </row>
    <row r="152" spans="1:10">
      <c r="A152" s="24" t="s">
        <v>778</v>
      </c>
      <c r="B152" s="24" t="s">
        <v>870</v>
      </c>
      <c r="C152" s="24" t="str">
        <f t="shared" si="4"/>
        <v>Folsom</v>
      </c>
      <c r="D152" s="27">
        <v>2226</v>
      </c>
      <c r="E152" s="27">
        <v>1341</v>
      </c>
      <c r="F152" s="27">
        <v>829</v>
      </c>
      <c r="G152" s="27">
        <v>1967</v>
      </c>
      <c r="H152" s="26">
        <f t="shared" si="5"/>
        <v>6363</v>
      </c>
      <c r="I152" s="23" t="s">
        <v>1740</v>
      </c>
      <c r="J152" s="23" t="s">
        <v>768</v>
      </c>
    </row>
    <row r="153" spans="1:10">
      <c r="A153" s="24" t="s">
        <v>963</v>
      </c>
      <c r="B153" s="24" t="s">
        <v>964</v>
      </c>
      <c r="C153" s="24" t="str">
        <f t="shared" si="4"/>
        <v>Fontana</v>
      </c>
      <c r="D153" s="27">
        <v>5109</v>
      </c>
      <c r="E153" s="27">
        <v>2950</v>
      </c>
      <c r="F153" s="27">
        <v>3035</v>
      </c>
      <c r="G153" s="27">
        <v>6425</v>
      </c>
      <c r="H153" s="26">
        <f t="shared" si="5"/>
        <v>17519</v>
      </c>
      <c r="I153" s="23" t="s">
        <v>1681</v>
      </c>
      <c r="J153" s="23" t="s">
        <v>768</v>
      </c>
    </row>
    <row r="154" spans="1:10">
      <c r="A154" s="24" t="s">
        <v>1953</v>
      </c>
      <c r="B154" s="24" t="s">
        <v>962</v>
      </c>
      <c r="C154" s="24" t="str">
        <f t="shared" si="4"/>
        <v>Fort Bragg</v>
      </c>
      <c r="D154" s="27">
        <v>60</v>
      </c>
      <c r="E154" s="27">
        <v>31</v>
      </c>
      <c r="F154" s="27">
        <v>23</v>
      </c>
      <c r="G154" s="27">
        <v>23</v>
      </c>
      <c r="H154" s="26">
        <f t="shared" si="5"/>
        <v>137</v>
      </c>
      <c r="I154" s="23" t="s">
        <v>1771</v>
      </c>
      <c r="J154" s="23" t="s">
        <v>768</v>
      </c>
    </row>
    <row r="155" spans="1:10">
      <c r="A155" s="24" t="s">
        <v>1952</v>
      </c>
      <c r="B155" s="24" t="s">
        <v>1198</v>
      </c>
      <c r="C155" s="24" t="str">
        <f t="shared" si="4"/>
        <v>Fort Jones</v>
      </c>
      <c r="D155" s="27">
        <v>1</v>
      </c>
      <c r="E155" s="27">
        <v>1</v>
      </c>
      <c r="F155" s="27">
        <v>0</v>
      </c>
      <c r="G155" s="27">
        <v>0</v>
      </c>
      <c r="H155" s="26">
        <f t="shared" si="5"/>
        <v>2</v>
      </c>
      <c r="I155" s="23" t="s">
        <v>1760</v>
      </c>
      <c r="J155" s="23" t="s">
        <v>768</v>
      </c>
    </row>
    <row r="156" spans="1:10">
      <c r="A156" s="24" t="s">
        <v>1940</v>
      </c>
      <c r="B156" s="24" t="s">
        <v>967</v>
      </c>
      <c r="C156" s="24" t="str">
        <f t="shared" si="4"/>
        <v>Fortuna</v>
      </c>
      <c r="D156" s="27">
        <v>73</v>
      </c>
      <c r="E156" s="27">
        <v>46</v>
      </c>
      <c r="F156" s="27">
        <v>51</v>
      </c>
      <c r="G156" s="27">
        <v>120</v>
      </c>
      <c r="H156" s="26">
        <f t="shared" si="5"/>
        <v>290</v>
      </c>
      <c r="I156" s="23" t="s">
        <v>1696</v>
      </c>
      <c r="J156" s="23" t="s">
        <v>768</v>
      </c>
    </row>
    <row r="157" spans="1:10">
      <c r="A157" s="24" t="s">
        <v>956</v>
      </c>
      <c r="B157" s="24" t="s">
        <v>1104</v>
      </c>
      <c r="C157" s="24" t="str">
        <f t="shared" si="4"/>
        <v>Foster City</v>
      </c>
      <c r="D157" s="27">
        <v>520</v>
      </c>
      <c r="E157" s="27">
        <v>299</v>
      </c>
      <c r="F157" s="27">
        <v>300</v>
      </c>
      <c r="G157" s="27">
        <v>777</v>
      </c>
      <c r="H157" s="26">
        <f t="shared" si="5"/>
        <v>1896</v>
      </c>
      <c r="I157" s="23" t="s">
        <v>1700</v>
      </c>
      <c r="J157" s="23" t="s">
        <v>768</v>
      </c>
    </row>
    <row r="158" spans="1:10">
      <c r="A158" s="24" t="s">
        <v>803</v>
      </c>
      <c r="B158" s="24" t="s">
        <v>867</v>
      </c>
      <c r="C158" s="24" t="str">
        <f t="shared" si="4"/>
        <v>Fountain Valley</v>
      </c>
      <c r="D158" s="27">
        <v>1307</v>
      </c>
      <c r="E158" s="27">
        <v>786</v>
      </c>
      <c r="F158" s="27">
        <v>834</v>
      </c>
      <c r="G158" s="27">
        <v>1912</v>
      </c>
      <c r="H158" s="26">
        <f t="shared" si="5"/>
        <v>4839</v>
      </c>
      <c r="I158" s="23" t="s">
        <v>1686</v>
      </c>
      <c r="J158" s="23" t="s">
        <v>768</v>
      </c>
    </row>
    <row r="159" spans="1:10">
      <c r="A159" s="24" t="s">
        <v>1117</v>
      </c>
      <c r="B159" s="24" t="s">
        <v>1106</v>
      </c>
      <c r="C159" s="24" t="str">
        <f t="shared" si="4"/>
        <v>Fowler</v>
      </c>
      <c r="D159" s="33">
        <v>123</v>
      </c>
      <c r="E159" s="33">
        <v>83</v>
      </c>
      <c r="F159" s="33">
        <v>75</v>
      </c>
      <c r="G159" s="33">
        <v>243</v>
      </c>
      <c r="H159" s="26">
        <f t="shared" si="5"/>
        <v>524</v>
      </c>
      <c r="I159" s="23" t="s">
        <v>1744</v>
      </c>
    </row>
    <row r="160" spans="1:10">
      <c r="A160" s="24" t="s">
        <v>876</v>
      </c>
      <c r="B160" s="24" t="s">
        <v>1113</v>
      </c>
      <c r="C160" s="24" t="str">
        <f t="shared" si="4"/>
        <v>Fremont</v>
      </c>
      <c r="D160" s="27">
        <v>3640</v>
      </c>
      <c r="E160" s="27">
        <v>2096</v>
      </c>
      <c r="F160" s="27">
        <v>1996</v>
      </c>
      <c r="G160" s="27">
        <v>5165</v>
      </c>
      <c r="H160" s="26">
        <f t="shared" si="5"/>
        <v>12897</v>
      </c>
      <c r="I160" s="23" t="s">
        <v>1684</v>
      </c>
      <c r="J160" s="23" t="s">
        <v>768</v>
      </c>
    </row>
    <row r="161" spans="1:10">
      <c r="A161" s="24" t="s">
        <v>1117</v>
      </c>
      <c r="B161" s="24" t="s">
        <v>1117</v>
      </c>
      <c r="C161" s="24" t="str">
        <f t="shared" si="4"/>
        <v>Fresno</v>
      </c>
      <c r="D161" s="33">
        <v>5666</v>
      </c>
      <c r="E161" s="33">
        <v>3289</v>
      </c>
      <c r="F161" s="33">
        <v>3571</v>
      </c>
      <c r="G161" s="33">
        <v>11039</v>
      </c>
      <c r="H161" s="26">
        <f t="shared" si="5"/>
        <v>23565</v>
      </c>
      <c r="I161" s="23" t="s">
        <v>1744</v>
      </c>
    </row>
    <row r="162" spans="1:10">
      <c r="A162" s="24" t="s">
        <v>1119</v>
      </c>
      <c r="B162" s="24" t="str">
        <f>A162</f>
        <v>Fresno County - Unincorporated</v>
      </c>
      <c r="C162" s="24" t="str">
        <f t="shared" si="4"/>
        <v>Fresno County - Unincorporated</v>
      </c>
      <c r="D162" s="33">
        <v>460</v>
      </c>
      <c r="E162" s="33">
        <v>527</v>
      </c>
      <c r="F162" s="33">
        <v>589</v>
      </c>
      <c r="G162" s="33">
        <v>1146</v>
      </c>
      <c r="H162" s="26">
        <f t="shared" si="5"/>
        <v>2722</v>
      </c>
      <c r="I162" s="23" t="s">
        <v>1744</v>
      </c>
    </row>
    <row r="163" spans="1:10">
      <c r="A163" s="24" t="s">
        <v>803</v>
      </c>
      <c r="B163" s="24" t="s">
        <v>985</v>
      </c>
      <c r="C163" s="24" t="str">
        <f t="shared" si="4"/>
        <v>Fullerton</v>
      </c>
      <c r="D163" s="27">
        <v>3198</v>
      </c>
      <c r="E163" s="27">
        <v>1989</v>
      </c>
      <c r="F163" s="27">
        <v>2271</v>
      </c>
      <c r="G163" s="27">
        <v>5751</v>
      </c>
      <c r="H163" s="26">
        <f t="shared" si="5"/>
        <v>13209</v>
      </c>
      <c r="I163" s="23" t="s">
        <v>1686</v>
      </c>
      <c r="J163" s="23" t="s">
        <v>768</v>
      </c>
    </row>
    <row r="164" spans="1:10">
      <c r="A164" s="24" t="s">
        <v>778</v>
      </c>
      <c r="B164" s="24" t="s">
        <v>984</v>
      </c>
      <c r="C164" s="24" t="str">
        <f t="shared" si="4"/>
        <v>Galt</v>
      </c>
      <c r="D164" s="27">
        <v>404</v>
      </c>
      <c r="E164" s="27">
        <v>243</v>
      </c>
      <c r="F164" s="27">
        <v>379</v>
      </c>
      <c r="G164" s="27">
        <v>900</v>
      </c>
      <c r="H164" s="26">
        <f t="shared" si="5"/>
        <v>1926</v>
      </c>
      <c r="I164" s="23" t="s">
        <v>1740</v>
      </c>
      <c r="J164" s="23" t="s">
        <v>768</v>
      </c>
    </row>
    <row r="165" spans="1:10">
      <c r="A165" s="24" t="s">
        <v>803</v>
      </c>
      <c r="B165" s="24" t="s">
        <v>988</v>
      </c>
      <c r="C165" s="24" t="str">
        <f t="shared" si="4"/>
        <v>Garden Grove</v>
      </c>
      <c r="D165" s="27">
        <v>4166</v>
      </c>
      <c r="E165" s="27">
        <v>2801</v>
      </c>
      <c r="F165" s="27">
        <v>3211</v>
      </c>
      <c r="G165" s="27">
        <v>8990</v>
      </c>
      <c r="H165" s="26">
        <f t="shared" si="5"/>
        <v>19168</v>
      </c>
      <c r="I165" s="23" t="s">
        <v>1686</v>
      </c>
      <c r="J165" s="23" t="s">
        <v>768</v>
      </c>
    </row>
    <row r="166" spans="1:10">
      <c r="A166" s="24" t="s">
        <v>773</v>
      </c>
      <c r="B166" s="24" t="s">
        <v>987</v>
      </c>
      <c r="C166" s="24" t="str">
        <f t="shared" si="4"/>
        <v>Gardena</v>
      </c>
      <c r="D166" s="27">
        <v>1485</v>
      </c>
      <c r="E166" s="27">
        <v>761</v>
      </c>
      <c r="F166" s="27">
        <v>894</v>
      </c>
      <c r="G166" s="27">
        <v>2595</v>
      </c>
      <c r="H166" s="26">
        <f t="shared" si="5"/>
        <v>5735</v>
      </c>
      <c r="I166" s="23" t="s">
        <v>1683</v>
      </c>
      <c r="J166" s="23" t="s">
        <v>768</v>
      </c>
    </row>
    <row r="167" spans="1:10">
      <c r="A167" s="24" t="s">
        <v>1029</v>
      </c>
      <c r="B167" s="24" t="s">
        <v>1115</v>
      </c>
      <c r="C167" s="24" t="str">
        <f t="shared" si="4"/>
        <v>Gilroy</v>
      </c>
      <c r="D167" s="27">
        <v>669</v>
      </c>
      <c r="E167" s="27">
        <v>385</v>
      </c>
      <c r="F167" s="27">
        <v>200</v>
      </c>
      <c r="G167" s="27">
        <v>519</v>
      </c>
      <c r="H167" s="26">
        <f t="shared" si="5"/>
        <v>1773</v>
      </c>
      <c r="I167" s="23" t="s">
        <v>1728</v>
      </c>
      <c r="J167" s="23" t="s">
        <v>768</v>
      </c>
    </row>
    <row r="168" spans="1:10">
      <c r="A168" s="24" t="s">
        <v>773</v>
      </c>
      <c r="B168" s="24" t="s">
        <v>813</v>
      </c>
      <c r="C168" s="24" t="str">
        <f t="shared" si="4"/>
        <v>Glendale</v>
      </c>
      <c r="D168" s="27">
        <v>3439</v>
      </c>
      <c r="E168" s="27">
        <v>2163</v>
      </c>
      <c r="F168" s="27">
        <v>2249</v>
      </c>
      <c r="G168" s="27">
        <v>5574</v>
      </c>
      <c r="H168" s="26">
        <f t="shared" si="5"/>
        <v>13425</v>
      </c>
      <c r="I168" s="23" t="s">
        <v>1683</v>
      </c>
      <c r="J168" s="23" t="s">
        <v>768</v>
      </c>
    </row>
    <row r="169" spans="1:10">
      <c r="A169" s="24" t="s">
        <v>773</v>
      </c>
      <c r="B169" s="24" t="s">
        <v>978</v>
      </c>
      <c r="C169" s="24" t="str">
        <f t="shared" si="4"/>
        <v>Glendora</v>
      </c>
      <c r="D169" s="27">
        <v>735</v>
      </c>
      <c r="E169" s="27">
        <v>386</v>
      </c>
      <c r="F169" s="27">
        <v>388</v>
      </c>
      <c r="G169" s="27">
        <v>767</v>
      </c>
      <c r="H169" s="26">
        <f t="shared" si="5"/>
        <v>2276</v>
      </c>
      <c r="I169" s="23" t="s">
        <v>1683</v>
      </c>
      <c r="J169" s="23" t="s">
        <v>768</v>
      </c>
    </row>
    <row r="170" spans="1:10">
      <c r="A170" s="24" t="s">
        <v>976</v>
      </c>
      <c r="B170" s="24" t="str">
        <f>A170</f>
        <v>Glenn County - Unincorporated</v>
      </c>
      <c r="C170" s="24" t="str">
        <f t="shared" si="4"/>
        <v>Glenn County - Unincorporated</v>
      </c>
      <c r="D170" s="27">
        <v>75</v>
      </c>
      <c r="E170" s="27">
        <v>30</v>
      </c>
      <c r="F170" s="27">
        <v>36</v>
      </c>
      <c r="G170" s="27">
        <v>88</v>
      </c>
      <c r="H170" s="26">
        <f t="shared" si="5"/>
        <v>229</v>
      </c>
      <c r="I170" s="23" t="s">
        <v>1775</v>
      </c>
      <c r="J170" s="23" t="s">
        <v>768</v>
      </c>
    </row>
    <row r="171" spans="1:10">
      <c r="A171" s="24" t="s">
        <v>1025</v>
      </c>
      <c r="B171" s="24" t="s">
        <v>767</v>
      </c>
      <c r="C171" s="24" t="str">
        <f t="shared" si="4"/>
        <v>Goleta</v>
      </c>
      <c r="D171" s="27">
        <v>682</v>
      </c>
      <c r="E171" s="27">
        <v>324</v>
      </c>
      <c r="F171" s="27">
        <v>370</v>
      </c>
      <c r="G171" s="27">
        <v>461</v>
      </c>
      <c r="H171" s="26">
        <f t="shared" si="5"/>
        <v>1837</v>
      </c>
      <c r="I171" s="23" t="s">
        <v>1723</v>
      </c>
      <c r="J171" s="23" t="s">
        <v>768</v>
      </c>
    </row>
    <row r="172" spans="1:10">
      <c r="A172" s="24" t="s">
        <v>1259</v>
      </c>
      <c r="B172" s="24" t="s">
        <v>1270</v>
      </c>
      <c r="C172" s="24" t="str">
        <f t="shared" si="4"/>
        <v>Gonzales</v>
      </c>
      <c r="D172" s="30">
        <v>71</v>
      </c>
      <c r="E172" s="30">
        <v>46</v>
      </c>
      <c r="F172" s="30">
        <v>53</v>
      </c>
      <c r="G172" s="30">
        <v>123</v>
      </c>
      <c r="H172" s="26">
        <f t="shared" si="5"/>
        <v>293</v>
      </c>
      <c r="I172" s="23" t="s">
        <v>1733</v>
      </c>
    </row>
    <row r="173" spans="1:10">
      <c r="A173" s="24" t="s">
        <v>963</v>
      </c>
      <c r="B173" s="24" t="s">
        <v>983</v>
      </c>
      <c r="C173" s="24" t="str">
        <f t="shared" si="4"/>
        <v>Grand Terrace</v>
      </c>
      <c r="D173" s="27">
        <v>189</v>
      </c>
      <c r="E173" s="27">
        <v>92</v>
      </c>
      <c r="F173" s="27">
        <v>106</v>
      </c>
      <c r="G173" s="27">
        <v>243</v>
      </c>
      <c r="H173" s="26">
        <f t="shared" si="5"/>
        <v>630</v>
      </c>
      <c r="I173" s="23" t="s">
        <v>1681</v>
      </c>
      <c r="J173" s="23" t="s">
        <v>768</v>
      </c>
    </row>
    <row r="174" spans="1:10">
      <c r="A174" s="24" t="s">
        <v>1954</v>
      </c>
      <c r="B174" s="24" t="s">
        <v>980</v>
      </c>
      <c r="C174" s="24" t="str">
        <f t="shared" si="4"/>
        <v>Grass Valley</v>
      </c>
      <c r="D174" s="27">
        <v>143</v>
      </c>
      <c r="E174" s="27">
        <v>126</v>
      </c>
      <c r="F174" s="27">
        <v>125</v>
      </c>
      <c r="G174" s="27">
        <v>349</v>
      </c>
      <c r="H174" s="26">
        <f t="shared" si="5"/>
        <v>743</v>
      </c>
      <c r="I174" s="23" t="s">
        <v>1777</v>
      </c>
      <c r="J174" s="23" t="s">
        <v>768</v>
      </c>
    </row>
    <row r="175" spans="1:10">
      <c r="A175" s="24" t="s">
        <v>1259</v>
      </c>
      <c r="B175" s="24" t="s">
        <v>1193</v>
      </c>
      <c r="C175" s="24" t="str">
        <f t="shared" si="4"/>
        <v>Greenfield</v>
      </c>
      <c r="D175" s="30">
        <v>87</v>
      </c>
      <c r="E175" s="30">
        <v>57</v>
      </c>
      <c r="F175" s="30">
        <v>66</v>
      </c>
      <c r="G175" s="30">
        <v>153</v>
      </c>
      <c r="H175" s="26">
        <f t="shared" si="5"/>
        <v>363</v>
      </c>
      <c r="I175" s="23" t="s">
        <v>1733</v>
      </c>
    </row>
    <row r="176" spans="1:10">
      <c r="A176" s="24" t="s">
        <v>1946</v>
      </c>
      <c r="B176" s="24" t="s">
        <v>1172</v>
      </c>
      <c r="C176" s="24" t="str">
        <f t="shared" si="4"/>
        <v>Gridley</v>
      </c>
      <c r="D176" s="27">
        <v>118</v>
      </c>
      <c r="E176" s="27">
        <v>41</v>
      </c>
      <c r="F176" s="27">
        <v>30</v>
      </c>
      <c r="G176" s="27">
        <v>156</v>
      </c>
      <c r="H176" s="26">
        <f t="shared" si="5"/>
        <v>345</v>
      </c>
      <c r="I176" s="23" t="s">
        <v>1717</v>
      </c>
      <c r="J176" s="23" t="s">
        <v>768</v>
      </c>
    </row>
    <row r="177" spans="1:10">
      <c r="A177" s="24" t="s">
        <v>827</v>
      </c>
      <c r="B177" s="24" t="s">
        <v>1016</v>
      </c>
      <c r="C177" s="24" t="str">
        <f t="shared" si="4"/>
        <v>Grover Beach</v>
      </c>
      <c r="D177" s="27">
        <v>91</v>
      </c>
      <c r="E177" s="27">
        <v>57</v>
      </c>
      <c r="F177" s="27">
        <v>66</v>
      </c>
      <c r="G177" s="27">
        <v>155</v>
      </c>
      <c r="H177" s="26">
        <f t="shared" si="5"/>
        <v>369</v>
      </c>
      <c r="I177" s="23" t="s">
        <v>1697</v>
      </c>
      <c r="J177" s="23" t="s">
        <v>768</v>
      </c>
    </row>
    <row r="178" spans="1:10">
      <c r="A178" s="24" t="s">
        <v>1025</v>
      </c>
      <c r="B178" s="24" t="s">
        <v>1173</v>
      </c>
      <c r="C178" s="24" t="str">
        <f t="shared" si="4"/>
        <v>Guadalupe</v>
      </c>
      <c r="D178" s="27">
        <v>3</v>
      </c>
      <c r="E178" s="27">
        <v>24</v>
      </c>
      <c r="F178" s="27">
        <v>77</v>
      </c>
      <c r="G178" s="27">
        <v>327</v>
      </c>
      <c r="H178" s="26">
        <f t="shared" si="5"/>
        <v>431</v>
      </c>
      <c r="I178" s="23" t="s">
        <v>1723</v>
      </c>
      <c r="J178" s="23" t="s">
        <v>768</v>
      </c>
    </row>
    <row r="179" spans="1:10">
      <c r="A179" s="24" t="s">
        <v>1241</v>
      </c>
      <c r="B179" s="24" t="s">
        <v>1171</v>
      </c>
      <c r="C179" s="24" t="str">
        <f t="shared" si="4"/>
        <v>Gustine</v>
      </c>
      <c r="D179" s="32">
        <v>61</v>
      </c>
      <c r="E179" s="32">
        <v>56</v>
      </c>
      <c r="F179" s="32">
        <v>51</v>
      </c>
      <c r="G179" s="32">
        <v>136</v>
      </c>
      <c r="H179" s="26">
        <f t="shared" si="5"/>
        <v>304</v>
      </c>
      <c r="I179" s="23" t="s">
        <v>1702</v>
      </c>
    </row>
    <row r="180" spans="1:10">
      <c r="A180" s="24" t="s">
        <v>956</v>
      </c>
      <c r="B180" s="24" t="s">
        <v>1169</v>
      </c>
      <c r="C180" s="24" t="str">
        <f t="shared" si="4"/>
        <v>Half Moon Bay</v>
      </c>
      <c r="D180" s="27">
        <v>181</v>
      </c>
      <c r="E180" s="27">
        <v>104</v>
      </c>
      <c r="F180" s="27">
        <v>54</v>
      </c>
      <c r="G180" s="27">
        <v>141</v>
      </c>
      <c r="H180" s="26">
        <f t="shared" si="5"/>
        <v>480</v>
      </c>
      <c r="I180" s="23" t="s">
        <v>1700</v>
      </c>
      <c r="J180" s="23" t="s">
        <v>768</v>
      </c>
    </row>
    <row r="181" spans="1:10">
      <c r="A181" s="24" t="s">
        <v>1943</v>
      </c>
      <c r="B181" s="24" t="s">
        <v>1170</v>
      </c>
      <c r="C181" s="24" t="str">
        <f t="shared" si="4"/>
        <v>Hanford</v>
      </c>
      <c r="D181" s="36">
        <v>1097</v>
      </c>
      <c r="E181" s="33">
        <v>821</v>
      </c>
      <c r="F181" s="33">
        <v>865</v>
      </c>
      <c r="G181" s="36">
        <v>2049</v>
      </c>
      <c r="H181" s="26">
        <f t="shared" si="5"/>
        <v>4832</v>
      </c>
      <c r="I181" s="23" t="s">
        <v>1707</v>
      </c>
    </row>
    <row r="182" spans="1:10">
      <c r="A182" s="24" t="s">
        <v>773</v>
      </c>
      <c r="B182" s="24" t="s">
        <v>1297</v>
      </c>
      <c r="C182" s="24" t="str">
        <f t="shared" si="4"/>
        <v>Hawaiian Gardens</v>
      </c>
      <c r="D182" s="27">
        <v>61</v>
      </c>
      <c r="E182" s="27">
        <v>44</v>
      </c>
      <c r="F182" s="27">
        <v>46</v>
      </c>
      <c r="G182" s="27">
        <v>180</v>
      </c>
      <c r="H182" s="26">
        <f t="shared" si="5"/>
        <v>331</v>
      </c>
      <c r="I182" s="23" t="s">
        <v>1683</v>
      </c>
      <c r="J182" s="23" t="s">
        <v>768</v>
      </c>
    </row>
    <row r="183" spans="1:10">
      <c r="A183" s="24" t="s">
        <v>773</v>
      </c>
      <c r="B183" s="24" t="s">
        <v>1053</v>
      </c>
      <c r="C183" s="24" t="str">
        <f t="shared" si="4"/>
        <v>Hawthorne</v>
      </c>
      <c r="D183" s="27">
        <v>445</v>
      </c>
      <c r="E183" s="27">
        <v>204</v>
      </c>
      <c r="F183" s="27">
        <v>249</v>
      </c>
      <c r="G183" s="27">
        <v>836</v>
      </c>
      <c r="H183" s="26">
        <f t="shared" si="5"/>
        <v>1734</v>
      </c>
      <c r="I183" s="23" t="s">
        <v>1683</v>
      </c>
      <c r="J183" s="23" t="s">
        <v>768</v>
      </c>
    </row>
    <row r="184" spans="1:10">
      <c r="A184" s="24" t="s">
        <v>876</v>
      </c>
      <c r="B184" s="24" t="s">
        <v>1174</v>
      </c>
      <c r="C184" s="24" t="str">
        <f t="shared" si="4"/>
        <v>Hayward</v>
      </c>
      <c r="D184" s="27">
        <v>1075</v>
      </c>
      <c r="E184" s="27">
        <v>617</v>
      </c>
      <c r="F184" s="27">
        <v>817</v>
      </c>
      <c r="G184" s="27">
        <v>2115</v>
      </c>
      <c r="H184" s="26">
        <f t="shared" si="5"/>
        <v>4624</v>
      </c>
      <c r="I184" s="23" t="s">
        <v>1684</v>
      </c>
      <c r="J184" s="23" t="s">
        <v>768</v>
      </c>
    </row>
    <row r="185" spans="1:10">
      <c r="A185" s="24" t="s">
        <v>1004</v>
      </c>
      <c r="B185" s="24" t="s">
        <v>1175</v>
      </c>
      <c r="C185" s="24" t="str">
        <f t="shared" si="4"/>
        <v>Healdsburg</v>
      </c>
      <c r="D185" s="27">
        <v>190</v>
      </c>
      <c r="E185" s="27">
        <v>109</v>
      </c>
      <c r="F185" s="27">
        <v>49</v>
      </c>
      <c r="G185" s="27">
        <v>128</v>
      </c>
      <c r="H185" s="26">
        <f t="shared" si="5"/>
        <v>476</v>
      </c>
      <c r="I185" s="23" t="s">
        <v>1742</v>
      </c>
      <c r="J185" s="23" t="s">
        <v>768</v>
      </c>
    </row>
    <row r="186" spans="1:10">
      <c r="A186" s="24" t="s">
        <v>1210</v>
      </c>
      <c r="B186" s="24" t="s">
        <v>1051</v>
      </c>
      <c r="C186" s="24" t="str">
        <f t="shared" si="4"/>
        <v>Hemet</v>
      </c>
      <c r="D186" s="27">
        <v>812</v>
      </c>
      <c r="E186" s="27">
        <v>732</v>
      </c>
      <c r="F186" s="27">
        <v>1174</v>
      </c>
      <c r="G186" s="27">
        <v>3748</v>
      </c>
      <c r="H186" s="26">
        <f t="shared" si="5"/>
        <v>6466</v>
      </c>
      <c r="I186" s="23" t="s">
        <v>1710</v>
      </c>
      <c r="J186" s="23" t="s">
        <v>768</v>
      </c>
    </row>
    <row r="187" spans="1:10">
      <c r="A187" s="24" t="s">
        <v>1939</v>
      </c>
      <c r="B187" s="24" t="s">
        <v>1176</v>
      </c>
      <c r="C187" s="24" t="str">
        <f t="shared" si="4"/>
        <v>Hercules</v>
      </c>
      <c r="D187" s="27">
        <v>344</v>
      </c>
      <c r="E187" s="27">
        <v>198</v>
      </c>
      <c r="F187" s="27">
        <v>126</v>
      </c>
      <c r="G187" s="27">
        <v>327</v>
      </c>
      <c r="H187" s="26">
        <f t="shared" si="5"/>
        <v>995</v>
      </c>
      <c r="I187" s="23" t="s">
        <v>1695</v>
      </c>
      <c r="J187" s="23" t="s">
        <v>768</v>
      </c>
    </row>
    <row r="188" spans="1:10">
      <c r="A188" s="24" t="s">
        <v>773</v>
      </c>
      <c r="B188" s="24" t="s">
        <v>1056</v>
      </c>
      <c r="C188" s="24" t="str">
        <f t="shared" si="4"/>
        <v>Hermosa Beach</v>
      </c>
      <c r="D188" s="27">
        <v>232</v>
      </c>
      <c r="E188" s="27">
        <v>127</v>
      </c>
      <c r="F188" s="27">
        <v>106</v>
      </c>
      <c r="G188" s="27">
        <v>93</v>
      </c>
      <c r="H188" s="26">
        <f t="shared" si="5"/>
        <v>558</v>
      </c>
      <c r="I188" s="23" t="s">
        <v>1683</v>
      </c>
      <c r="J188" s="23" t="s">
        <v>768</v>
      </c>
    </row>
    <row r="189" spans="1:10">
      <c r="A189" s="24" t="s">
        <v>963</v>
      </c>
      <c r="B189" s="24" t="s">
        <v>1054</v>
      </c>
      <c r="C189" s="24" t="str">
        <f t="shared" si="4"/>
        <v>Hesperia</v>
      </c>
      <c r="D189" s="27">
        <v>1921</v>
      </c>
      <c r="E189" s="27">
        <v>1231</v>
      </c>
      <c r="F189" s="27">
        <v>1409</v>
      </c>
      <c r="G189" s="27">
        <v>3594</v>
      </c>
      <c r="H189" s="26">
        <f t="shared" si="5"/>
        <v>8155</v>
      </c>
      <c r="I189" s="23" t="s">
        <v>1681</v>
      </c>
      <c r="J189" s="23" t="s">
        <v>768</v>
      </c>
    </row>
    <row r="190" spans="1:10">
      <c r="A190" s="24" t="s">
        <v>773</v>
      </c>
      <c r="B190" s="24" t="s">
        <v>896</v>
      </c>
      <c r="C190" s="24" t="str">
        <f t="shared" si="4"/>
        <v>Hidden Hills</v>
      </c>
      <c r="D190" s="27">
        <v>17</v>
      </c>
      <c r="E190" s="27">
        <v>8</v>
      </c>
      <c r="F190" s="27">
        <v>9</v>
      </c>
      <c r="G190" s="27">
        <v>6</v>
      </c>
      <c r="H190" s="26">
        <f t="shared" si="5"/>
        <v>40</v>
      </c>
      <c r="I190" s="23" t="s">
        <v>1683</v>
      </c>
      <c r="J190" s="23" t="s">
        <v>768</v>
      </c>
    </row>
    <row r="191" spans="1:10">
      <c r="A191" s="24" t="s">
        <v>963</v>
      </c>
      <c r="B191" s="24" t="s">
        <v>1050</v>
      </c>
      <c r="C191" s="24" t="str">
        <f t="shared" si="4"/>
        <v>Highland</v>
      </c>
      <c r="D191" s="27">
        <v>619</v>
      </c>
      <c r="E191" s="27">
        <v>409</v>
      </c>
      <c r="F191" s="27">
        <v>471</v>
      </c>
      <c r="G191" s="27">
        <v>1014</v>
      </c>
      <c r="H191" s="26">
        <f t="shared" si="5"/>
        <v>2513</v>
      </c>
      <c r="I191" s="23" t="s">
        <v>1681</v>
      </c>
      <c r="J191" s="23" t="s">
        <v>768</v>
      </c>
    </row>
    <row r="192" spans="1:10">
      <c r="A192" s="24" t="s">
        <v>956</v>
      </c>
      <c r="B192" s="24" t="s">
        <v>1167</v>
      </c>
      <c r="C192" s="24" t="str">
        <f t="shared" si="4"/>
        <v>Hillsborough</v>
      </c>
      <c r="D192" s="27">
        <v>155</v>
      </c>
      <c r="E192" s="27">
        <v>89</v>
      </c>
      <c r="F192" s="27">
        <v>87</v>
      </c>
      <c r="G192" s="27">
        <v>223</v>
      </c>
      <c r="H192" s="26">
        <f t="shared" si="5"/>
        <v>554</v>
      </c>
      <c r="I192" s="23" t="s">
        <v>1700</v>
      </c>
      <c r="J192" s="23" t="s">
        <v>768</v>
      </c>
    </row>
    <row r="193" spans="1:10">
      <c r="A193" s="24" t="s">
        <v>1955</v>
      </c>
      <c r="B193" s="24" t="s">
        <v>1168</v>
      </c>
      <c r="C193" s="24" t="str">
        <f t="shared" si="4"/>
        <v>Hollister</v>
      </c>
      <c r="D193" s="33">
        <v>312</v>
      </c>
      <c r="E193" s="33">
        <v>189</v>
      </c>
      <c r="F193" s="33">
        <v>258</v>
      </c>
      <c r="G193" s="33">
        <v>557</v>
      </c>
      <c r="H193" s="26">
        <f t="shared" si="5"/>
        <v>1316</v>
      </c>
      <c r="I193" s="23" t="s">
        <v>1783</v>
      </c>
    </row>
    <row r="194" spans="1:10">
      <c r="A194" s="24" t="s">
        <v>1299</v>
      </c>
      <c r="B194" s="24" t="s">
        <v>1048</v>
      </c>
      <c r="C194" s="24" t="str">
        <f t="shared" ref="C194:C257" si="6">B194</f>
        <v>Holtville</v>
      </c>
      <c r="D194" s="27">
        <v>41</v>
      </c>
      <c r="E194" s="27">
        <v>33</v>
      </c>
      <c r="F194" s="27">
        <v>26</v>
      </c>
      <c r="G194" s="27">
        <v>71</v>
      </c>
      <c r="H194" s="26">
        <f t="shared" si="5"/>
        <v>171</v>
      </c>
      <c r="I194" s="23" t="s">
        <v>1720</v>
      </c>
      <c r="J194" s="23" t="s">
        <v>768</v>
      </c>
    </row>
    <row r="195" spans="1:10">
      <c r="A195" s="24" t="s">
        <v>1948</v>
      </c>
      <c r="B195" s="24" t="s">
        <v>1271</v>
      </c>
      <c r="C195" s="24" t="str">
        <f t="shared" si="6"/>
        <v>Hughson</v>
      </c>
      <c r="D195" s="28">
        <v>53</v>
      </c>
      <c r="E195" s="28">
        <v>34</v>
      </c>
      <c r="F195" s="28">
        <v>38</v>
      </c>
      <c r="G195" s="28">
        <v>93</v>
      </c>
      <c r="H195" s="26">
        <f t="shared" ref="H195:H258" si="7">SUM(D195:G195)</f>
        <v>218</v>
      </c>
      <c r="I195" s="23" t="s">
        <v>1735</v>
      </c>
    </row>
    <row r="196" spans="1:10">
      <c r="A196" s="24" t="s">
        <v>864</v>
      </c>
      <c r="B196" s="24" t="str">
        <f>A196</f>
        <v>Humboldt County - Unincorporated</v>
      </c>
      <c r="C196" s="24" t="str">
        <f t="shared" si="6"/>
        <v>Humboldt County - Unincorporated</v>
      </c>
      <c r="D196" s="27">
        <v>351</v>
      </c>
      <c r="E196" s="27">
        <v>223</v>
      </c>
      <c r="F196" s="27">
        <v>256</v>
      </c>
      <c r="G196" s="27">
        <v>583</v>
      </c>
      <c r="H196" s="26">
        <f t="shared" si="7"/>
        <v>1413</v>
      </c>
      <c r="I196" s="23" t="s">
        <v>1696</v>
      </c>
      <c r="J196" s="23" t="s">
        <v>768</v>
      </c>
    </row>
    <row r="197" spans="1:10">
      <c r="A197" s="24" t="s">
        <v>803</v>
      </c>
      <c r="B197" s="24" t="s">
        <v>781</v>
      </c>
      <c r="C197" s="24" t="str">
        <f t="shared" si="6"/>
        <v>Huntington Beach</v>
      </c>
      <c r="D197" s="27">
        <v>3661</v>
      </c>
      <c r="E197" s="27">
        <v>2184</v>
      </c>
      <c r="F197" s="27">
        <v>2308</v>
      </c>
      <c r="G197" s="27">
        <v>5215</v>
      </c>
      <c r="H197" s="26">
        <f t="shared" si="7"/>
        <v>13368</v>
      </c>
      <c r="I197" s="23" t="s">
        <v>1686</v>
      </c>
      <c r="J197" s="23" t="s">
        <v>768</v>
      </c>
    </row>
    <row r="198" spans="1:10">
      <c r="A198" s="24" t="s">
        <v>773</v>
      </c>
      <c r="B198" s="24" t="s">
        <v>1066</v>
      </c>
      <c r="C198" s="24" t="str">
        <f t="shared" si="6"/>
        <v>Huntington Park</v>
      </c>
      <c r="D198" s="27">
        <v>264</v>
      </c>
      <c r="E198" s="27">
        <v>196</v>
      </c>
      <c r="F198" s="27">
        <v>243</v>
      </c>
      <c r="G198" s="27">
        <v>902</v>
      </c>
      <c r="H198" s="26">
        <f t="shared" si="7"/>
        <v>1605</v>
      </c>
      <c r="I198" s="23" t="s">
        <v>1683</v>
      </c>
      <c r="J198" s="23" t="s">
        <v>768</v>
      </c>
    </row>
    <row r="199" spans="1:10">
      <c r="A199" s="24" t="s">
        <v>1117</v>
      </c>
      <c r="B199" s="24" t="s">
        <v>1298</v>
      </c>
      <c r="C199" s="24" t="str">
        <f t="shared" si="6"/>
        <v>Huron</v>
      </c>
      <c r="D199" s="33">
        <v>87</v>
      </c>
      <c r="E199" s="33">
        <v>107</v>
      </c>
      <c r="F199" s="33">
        <v>106</v>
      </c>
      <c r="G199" s="33">
        <v>124</v>
      </c>
      <c r="H199" s="26">
        <f t="shared" si="7"/>
        <v>424</v>
      </c>
      <c r="I199" s="23" t="s">
        <v>1744</v>
      </c>
    </row>
    <row r="200" spans="1:10">
      <c r="A200" s="24" t="s">
        <v>1299</v>
      </c>
      <c r="B200" s="24" t="s">
        <v>1299</v>
      </c>
      <c r="C200" s="24" t="str">
        <f t="shared" si="6"/>
        <v>Imperial</v>
      </c>
      <c r="D200" s="27">
        <v>704</v>
      </c>
      <c r="E200" s="27">
        <v>346</v>
      </c>
      <c r="F200" s="27">
        <v>294</v>
      </c>
      <c r="G200" s="27">
        <v>257</v>
      </c>
      <c r="H200" s="26">
        <f t="shared" si="7"/>
        <v>1601</v>
      </c>
      <c r="I200" s="23" t="s">
        <v>1720</v>
      </c>
      <c r="J200" s="23" t="s">
        <v>768</v>
      </c>
    </row>
    <row r="201" spans="1:10">
      <c r="A201" s="24" t="s">
        <v>770</v>
      </c>
      <c r="B201" s="24" t="s">
        <v>1064</v>
      </c>
      <c r="C201" s="24" t="str">
        <f t="shared" si="6"/>
        <v>Imperial Beach</v>
      </c>
      <c r="D201" s="27">
        <v>225</v>
      </c>
      <c r="E201" s="27">
        <v>123</v>
      </c>
      <c r="F201" s="27">
        <v>183</v>
      </c>
      <c r="G201" s="27">
        <v>798</v>
      </c>
      <c r="H201" s="26">
        <f t="shared" si="7"/>
        <v>1329</v>
      </c>
      <c r="I201" s="23" t="s">
        <v>1732</v>
      </c>
      <c r="J201" s="23" t="s">
        <v>768</v>
      </c>
    </row>
    <row r="202" spans="1:10">
      <c r="A202" s="24" t="s">
        <v>1070</v>
      </c>
      <c r="B202" s="24" t="str">
        <f>A202</f>
        <v>Imperial County - Unincorporated</v>
      </c>
      <c r="C202" s="24" t="str">
        <f t="shared" si="6"/>
        <v>Imperial County - Unincorporated</v>
      </c>
      <c r="D202" s="27">
        <v>1203</v>
      </c>
      <c r="E202" s="27">
        <v>596</v>
      </c>
      <c r="F202" s="27">
        <v>580</v>
      </c>
      <c r="G202" s="27">
        <v>1922</v>
      </c>
      <c r="H202" s="26">
        <f t="shared" si="7"/>
        <v>4301</v>
      </c>
      <c r="I202" s="23" t="s">
        <v>1720</v>
      </c>
      <c r="J202" s="23" t="s">
        <v>768</v>
      </c>
    </row>
    <row r="203" spans="1:10">
      <c r="A203" s="24" t="s">
        <v>1210</v>
      </c>
      <c r="B203" s="24" t="s">
        <v>1068</v>
      </c>
      <c r="C203" s="24" t="str">
        <f t="shared" si="6"/>
        <v>Indian Wells</v>
      </c>
      <c r="D203" s="27">
        <v>117</v>
      </c>
      <c r="E203" s="27">
        <v>81</v>
      </c>
      <c r="F203" s="27">
        <v>91</v>
      </c>
      <c r="G203" s="27">
        <v>93</v>
      </c>
      <c r="H203" s="26">
        <f t="shared" si="7"/>
        <v>382</v>
      </c>
      <c r="I203" s="23" t="s">
        <v>1710</v>
      </c>
      <c r="J203" s="23" t="s">
        <v>768</v>
      </c>
    </row>
    <row r="204" spans="1:10">
      <c r="A204" s="24" t="s">
        <v>1210</v>
      </c>
      <c r="B204" s="24" t="s">
        <v>1063</v>
      </c>
      <c r="C204" s="24" t="str">
        <f t="shared" si="6"/>
        <v>Indio</v>
      </c>
      <c r="D204" s="27">
        <v>1793</v>
      </c>
      <c r="E204" s="27">
        <v>1170</v>
      </c>
      <c r="F204" s="27">
        <v>1315</v>
      </c>
      <c r="G204" s="27">
        <v>3534</v>
      </c>
      <c r="H204" s="26">
        <f t="shared" si="7"/>
        <v>7812</v>
      </c>
      <c r="I204" s="23" t="s">
        <v>1710</v>
      </c>
      <c r="J204" s="23" t="s">
        <v>768</v>
      </c>
    </row>
    <row r="205" spans="1:10">
      <c r="A205" s="24" t="s">
        <v>773</v>
      </c>
      <c r="B205" s="24" t="s">
        <v>1305</v>
      </c>
      <c r="C205" s="24" t="str">
        <f t="shared" si="6"/>
        <v>Industry</v>
      </c>
      <c r="D205" s="27">
        <v>6</v>
      </c>
      <c r="E205" s="27">
        <v>4</v>
      </c>
      <c r="F205" s="27">
        <v>2</v>
      </c>
      <c r="G205" s="27">
        <v>5</v>
      </c>
      <c r="H205" s="26">
        <f t="shared" si="7"/>
        <v>17</v>
      </c>
      <c r="I205" s="23" t="s">
        <v>1683</v>
      </c>
      <c r="J205" s="23" t="s">
        <v>768</v>
      </c>
    </row>
    <row r="206" spans="1:10">
      <c r="A206" s="24" t="s">
        <v>773</v>
      </c>
      <c r="B206" s="24" t="s">
        <v>1058</v>
      </c>
      <c r="C206" s="24" t="str">
        <f t="shared" si="6"/>
        <v>Inglewood</v>
      </c>
      <c r="D206" s="27">
        <v>1813</v>
      </c>
      <c r="E206" s="27">
        <v>955</v>
      </c>
      <c r="F206" s="27">
        <v>1112</v>
      </c>
      <c r="G206" s="27">
        <v>3559</v>
      </c>
      <c r="H206" s="26">
        <f t="shared" si="7"/>
        <v>7439</v>
      </c>
      <c r="I206" s="23" t="s">
        <v>1683</v>
      </c>
      <c r="J206" s="23" t="s">
        <v>768</v>
      </c>
    </row>
    <row r="207" spans="1:10">
      <c r="A207" s="24" t="s">
        <v>1057</v>
      </c>
      <c r="B207" s="24" t="str">
        <f>A207</f>
        <v>Inyo County - Unincorporated</v>
      </c>
      <c r="C207" s="24" t="str">
        <f t="shared" si="6"/>
        <v>Inyo County - Unincorporated</v>
      </c>
      <c r="D207" s="27">
        <v>46</v>
      </c>
      <c r="E207" s="27">
        <v>40</v>
      </c>
      <c r="F207" s="27">
        <v>39</v>
      </c>
      <c r="G207" s="27">
        <v>80</v>
      </c>
      <c r="H207" s="26">
        <f t="shared" si="7"/>
        <v>205</v>
      </c>
      <c r="I207" s="23" t="s">
        <v>1718</v>
      </c>
      <c r="J207" s="23" t="s">
        <v>768</v>
      </c>
    </row>
    <row r="208" spans="1:10">
      <c r="A208" s="24" t="s">
        <v>1936</v>
      </c>
      <c r="B208" s="24" t="s">
        <v>1061</v>
      </c>
      <c r="C208" s="24" t="str">
        <f t="shared" si="6"/>
        <v>Ione</v>
      </c>
      <c r="D208" s="27">
        <v>30</v>
      </c>
      <c r="E208" s="27">
        <v>20</v>
      </c>
      <c r="F208" s="27">
        <v>25</v>
      </c>
      <c r="G208" s="27">
        <v>42</v>
      </c>
      <c r="H208" s="26">
        <f t="shared" si="7"/>
        <v>117</v>
      </c>
      <c r="I208" s="23" t="s">
        <v>1691</v>
      </c>
      <c r="J208" s="23" t="s">
        <v>768</v>
      </c>
    </row>
    <row r="209" spans="1:10">
      <c r="A209" s="24" t="s">
        <v>803</v>
      </c>
      <c r="B209" s="24" t="s">
        <v>857</v>
      </c>
      <c r="C209" s="24" t="str">
        <f t="shared" si="6"/>
        <v>Irvine</v>
      </c>
      <c r="D209" s="27">
        <v>6396</v>
      </c>
      <c r="E209" s="27">
        <v>4235</v>
      </c>
      <c r="F209" s="27">
        <v>4308</v>
      </c>
      <c r="G209" s="27">
        <v>8671</v>
      </c>
      <c r="H209" s="26">
        <f t="shared" si="7"/>
        <v>23610</v>
      </c>
      <c r="I209" s="23" t="s">
        <v>1686</v>
      </c>
      <c r="J209" s="23" t="s">
        <v>768</v>
      </c>
    </row>
    <row r="210" spans="1:10">
      <c r="A210" s="24" t="s">
        <v>773</v>
      </c>
      <c r="B210" s="24" t="s">
        <v>1028</v>
      </c>
      <c r="C210" s="24" t="str">
        <f t="shared" si="6"/>
        <v>Irwindale</v>
      </c>
      <c r="D210" s="27">
        <v>36</v>
      </c>
      <c r="E210" s="27">
        <v>11</v>
      </c>
      <c r="F210" s="27">
        <v>17</v>
      </c>
      <c r="G210" s="27">
        <v>55</v>
      </c>
      <c r="H210" s="26">
        <f t="shared" si="7"/>
        <v>119</v>
      </c>
      <c r="I210" s="23" t="s">
        <v>1683</v>
      </c>
      <c r="J210" s="23" t="s">
        <v>768</v>
      </c>
    </row>
    <row r="211" spans="1:10">
      <c r="A211" s="24" t="s">
        <v>778</v>
      </c>
      <c r="B211" s="24" t="s">
        <v>1304</v>
      </c>
      <c r="C211" s="24" t="str">
        <f t="shared" si="6"/>
        <v>Isleton</v>
      </c>
      <c r="D211" s="27">
        <v>5</v>
      </c>
      <c r="E211" s="27">
        <v>3</v>
      </c>
      <c r="F211" s="27">
        <v>6</v>
      </c>
      <c r="G211" s="27">
        <v>14</v>
      </c>
      <c r="H211" s="26">
        <f t="shared" si="7"/>
        <v>28</v>
      </c>
      <c r="I211" s="23" t="s">
        <v>1740</v>
      </c>
      <c r="J211" s="23" t="s">
        <v>768</v>
      </c>
    </row>
    <row r="212" spans="1:10">
      <c r="A212" s="24" t="s">
        <v>1936</v>
      </c>
      <c r="B212" s="24" t="s">
        <v>1026</v>
      </c>
      <c r="C212" s="24" t="str">
        <f t="shared" si="6"/>
        <v>Jackson</v>
      </c>
      <c r="D212" s="27">
        <v>27</v>
      </c>
      <c r="E212" s="27">
        <v>23</v>
      </c>
      <c r="F212" s="27">
        <v>24</v>
      </c>
      <c r="G212" s="27">
        <v>64</v>
      </c>
      <c r="H212" s="26">
        <f t="shared" si="7"/>
        <v>138</v>
      </c>
      <c r="I212" s="23" t="s">
        <v>1691</v>
      </c>
      <c r="J212" s="23" t="s">
        <v>768</v>
      </c>
    </row>
    <row r="213" spans="1:10">
      <c r="A213" s="24" t="s">
        <v>1210</v>
      </c>
      <c r="B213" s="24" t="s">
        <v>1031</v>
      </c>
      <c r="C213" s="24" t="str">
        <f t="shared" si="6"/>
        <v>Jurupa Valley</v>
      </c>
      <c r="D213" s="27">
        <v>1207</v>
      </c>
      <c r="E213" s="27">
        <v>749</v>
      </c>
      <c r="F213" s="27">
        <v>731</v>
      </c>
      <c r="G213" s="27">
        <v>1810</v>
      </c>
      <c r="H213" s="26">
        <f t="shared" si="7"/>
        <v>4497</v>
      </c>
      <c r="I213" s="23" t="s">
        <v>1710</v>
      </c>
      <c r="J213" s="23" t="s">
        <v>768</v>
      </c>
    </row>
    <row r="214" spans="1:10">
      <c r="A214" s="24" t="s">
        <v>1117</v>
      </c>
      <c r="B214" s="24" t="s">
        <v>1177</v>
      </c>
      <c r="C214" s="24" t="str">
        <f t="shared" si="6"/>
        <v>Kerman</v>
      </c>
      <c r="D214" s="33">
        <v>238</v>
      </c>
      <c r="E214" s="33">
        <v>211</v>
      </c>
      <c r="F214" s="33">
        <v>202</v>
      </c>
      <c r="G214" s="33">
        <v>258</v>
      </c>
      <c r="H214" s="26">
        <f t="shared" si="7"/>
        <v>909</v>
      </c>
      <c r="I214" s="23" t="s">
        <v>1744</v>
      </c>
    </row>
    <row r="215" spans="1:10">
      <c r="A215" s="24" t="s">
        <v>1188</v>
      </c>
      <c r="B215" s="24" t="str">
        <f>A215</f>
        <v>Kern County - Unincorporated</v>
      </c>
      <c r="C215" s="24" t="str">
        <f t="shared" si="6"/>
        <v>Kern County - Unincorporated</v>
      </c>
      <c r="D215" s="33">
        <v>4888</v>
      </c>
      <c r="E215" s="33">
        <v>3107</v>
      </c>
      <c r="F215" s="33">
        <v>3126</v>
      </c>
      <c r="G215" s="33">
        <v>10462</v>
      </c>
      <c r="H215" s="26">
        <f t="shared" si="7"/>
        <v>21583</v>
      </c>
      <c r="I215" s="23" t="s">
        <v>1699</v>
      </c>
    </row>
    <row r="216" spans="1:10">
      <c r="A216" s="24" t="s">
        <v>1259</v>
      </c>
      <c r="B216" s="24" t="s">
        <v>1189</v>
      </c>
      <c r="C216" s="24" t="str">
        <f t="shared" si="6"/>
        <v>King City</v>
      </c>
      <c r="D216" s="30">
        <v>43</v>
      </c>
      <c r="E216" s="30">
        <v>28</v>
      </c>
      <c r="F216" s="30">
        <v>33</v>
      </c>
      <c r="G216" s="30">
        <v>76</v>
      </c>
      <c r="H216" s="26">
        <f t="shared" si="7"/>
        <v>180</v>
      </c>
      <c r="I216" s="23" t="s">
        <v>1733</v>
      </c>
    </row>
    <row r="217" spans="1:10">
      <c r="A217" s="24" t="s">
        <v>1190</v>
      </c>
      <c r="B217" s="24" t="str">
        <f>A217</f>
        <v>Kings County - Unincorporated</v>
      </c>
      <c r="C217" s="24" t="str">
        <f t="shared" si="6"/>
        <v>Kings County - Unincorporated</v>
      </c>
      <c r="D217" s="33">
        <v>186</v>
      </c>
      <c r="E217" s="33">
        <v>138</v>
      </c>
      <c r="F217" s="33">
        <v>147</v>
      </c>
      <c r="G217" s="33">
        <v>347</v>
      </c>
      <c r="H217" s="26">
        <f t="shared" si="7"/>
        <v>818</v>
      </c>
      <c r="I217" s="23" t="s">
        <v>1707</v>
      </c>
    </row>
    <row r="218" spans="1:10">
      <c r="A218" s="24" t="s">
        <v>1117</v>
      </c>
      <c r="B218" s="24" t="s">
        <v>1187</v>
      </c>
      <c r="C218" s="24" t="str">
        <f t="shared" si="6"/>
        <v>Kingsburg</v>
      </c>
      <c r="D218" s="33">
        <v>113</v>
      </c>
      <c r="E218" s="33">
        <v>70</v>
      </c>
      <c r="F218" s="33">
        <v>60</v>
      </c>
      <c r="G218" s="33">
        <v>131</v>
      </c>
      <c r="H218" s="26">
        <f t="shared" si="7"/>
        <v>374</v>
      </c>
      <c r="I218" s="23" t="s">
        <v>1744</v>
      </c>
    </row>
    <row r="219" spans="1:10">
      <c r="A219" s="24" t="s">
        <v>773</v>
      </c>
      <c r="B219" s="24" t="s">
        <v>1030</v>
      </c>
      <c r="C219" s="24" t="str">
        <f t="shared" si="6"/>
        <v>La Canada Flintridge</v>
      </c>
      <c r="D219" s="27">
        <v>252</v>
      </c>
      <c r="E219" s="27">
        <v>135</v>
      </c>
      <c r="F219" s="27">
        <v>139</v>
      </c>
      <c r="G219" s="27">
        <v>86</v>
      </c>
      <c r="H219" s="26">
        <f t="shared" si="7"/>
        <v>612</v>
      </c>
      <c r="I219" s="23" t="s">
        <v>1683</v>
      </c>
      <c r="J219" s="23" t="s">
        <v>768</v>
      </c>
    </row>
    <row r="220" spans="1:10">
      <c r="A220" s="24" t="s">
        <v>803</v>
      </c>
      <c r="B220" s="24" t="s">
        <v>942</v>
      </c>
      <c r="C220" s="24" t="str">
        <f t="shared" si="6"/>
        <v>La Habra</v>
      </c>
      <c r="D220" s="27">
        <v>192</v>
      </c>
      <c r="E220" s="27">
        <v>116</v>
      </c>
      <c r="F220" s="27">
        <v>130</v>
      </c>
      <c r="G220" s="27">
        <v>366</v>
      </c>
      <c r="H220" s="26">
        <f t="shared" si="7"/>
        <v>804</v>
      </c>
      <c r="I220" s="23" t="s">
        <v>1686</v>
      </c>
      <c r="J220" s="23" t="s">
        <v>768</v>
      </c>
    </row>
    <row r="221" spans="1:10">
      <c r="A221" s="24" t="s">
        <v>773</v>
      </c>
      <c r="B221" s="24" t="s">
        <v>1186</v>
      </c>
      <c r="C221" s="24" t="str">
        <f t="shared" si="6"/>
        <v>La Habra Heights</v>
      </c>
      <c r="D221" s="27">
        <v>78</v>
      </c>
      <c r="E221" s="27">
        <v>35</v>
      </c>
      <c r="F221" s="27">
        <v>31</v>
      </c>
      <c r="G221" s="27">
        <v>28</v>
      </c>
      <c r="H221" s="26">
        <f t="shared" si="7"/>
        <v>172</v>
      </c>
      <c r="I221" s="23" t="s">
        <v>1683</v>
      </c>
      <c r="J221" s="23" t="s">
        <v>768</v>
      </c>
    </row>
    <row r="222" spans="1:10">
      <c r="A222" s="24" t="s">
        <v>770</v>
      </c>
      <c r="B222" s="24" t="s">
        <v>1021</v>
      </c>
      <c r="C222" s="24" t="str">
        <f t="shared" si="6"/>
        <v>La Mesa</v>
      </c>
      <c r="D222" s="27">
        <v>859</v>
      </c>
      <c r="E222" s="27">
        <v>487</v>
      </c>
      <c r="F222" s="27">
        <v>577</v>
      </c>
      <c r="G222" s="27">
        <v>1874</v>
      </c>
      <c r="H222" s="26">
        <f t="shared" si="7"/>
        <v>3797</v>
      </c>
      <c r="I222" s="23" t="s">
        <v>1732</v>
      </c>
      <c r="J222" s="23" t="s">
        <v>768</v>
      </c>
    </row>
    <row r="223" spans="1:10">
      <c r="A223" s="24" t="s">
        <v>773</v>
      </c>
      <c r="B223" s="24" t="s">
        <v>1019</v>
      </c>
      <c r="C223" s="24" t="str">
        <f t="shared" si="6"/>
        <v>La Mirada</v>
      </c>
      <c r="D223" s="27">
        <v>634</v>
      </c>
      <c r="E223" s="27">
        <v>342</v>
      </c>
      <c r="F223" s="27">
        <v>320</v>
      </c>
      <c r="G223" s="27">
        <v>666</v>
      </c>
      <c r="H223" s="26">
        <f t="shared" si="7"/>
        <v>1962</v>
      </c>
      <c r="I223" s="23" t="s">
        <v>1683</v>
      </c>
      <c r="J223" s="23" t="s">
        <v>768</v>
      </c>
    </row>
    <row r="224" spans="1:10">
      <c r="A224" s="24" t="s">
        <v>803</v>
      </c>
      <c r="B224" s="24" t="s">
        <v>925</v>
      </c>
      <c r="C224" s="24" t="str">
        <f t="shared" si="6"/>
        <v>La Palma</v>
      </c>
      <c r="D224" s="27">
        <v>224</v>
      </c>
      <c r="E224" s="27">
        <v>140</v>
      </c>
      <c r="F224" s="27">
        <v>137</v>
      </c>
      <c r="G224" s="27">
        <v>301</v>
      </c>
      <c r="H224" s="26">
        <f t="shared" si="7"/>
        <v>802</v>
      </c>
      <c r="I224" s="23" t="s">
        <v>1686</v>
      </c>
      <c r="J224" s="23" t="s">
        <v>768</v>
      </c>
    </row>
    <row r="225" spans="1:10">
      <c r="A225" s="24" t="s">
        <v>773</v>
      </c>
      <c r="B225" s="24" t="s">
        <v>1023</v>
      </c>
      <c r="C225" s="24" t="str">
        <f t="shared" si="6"/>
        <v>La Puente</v>
      </c>
      <c r="D225" s="27">
        <v>544</v>
      </c>
      <c r="E225" s="27">
        <v>275</v>
      </c>
      <c r="F225" s="27">
        <v>275</v>
      </c>
      <c r="G225" s="27">
        <v>835</v>
      </c>
      <c r="H225" s="26">
        <f t="shared" si="7"/>
        <v>1929</v>
      </c>
      <c r="I225" s="23" t="s">
        <v>1683</v>
      </c>
      <c r="J225" s="23" t="s">
        <v>768</v>
      </c>
    </row>
    <row r="226" spans="1:10">
      <c r="A226" s="24" t="s">
        <v>1210</v>
      </c>
      <c r="B226" s="24" t="s">
        <v>1044</v>
      </c>
      <c r="C226" s="24" t="str">
        <f t="shared" si="6"/>
        <v>La Quinta</v>
      </c>
      <c r="D226" s="27">
        <v>420</v>
      </c>
      <c r="E226" s="27">
        <v>269</v>
      </c>
      <c r="F226" s="27">
        <v>297</v>
      </c>
      <c r="G226" s="27">
        <v>544</v>
      </c>
      <c r="H226" s="26">
        <f t="shared" si="7"/>
        <v>1530</v>
      </c>
      <c r="I226" s="23" t="s">
        <v>1710</v>
      </c>
      <c r="J226" s="23" t="s">
        <v>768</v>
      </c>
    </row>
    <row r="227" spans="1:10">
      <c r="A227" s="24" t="s">
        <v>773</v>
      </c>
      <c r="B227" s="24" t="s">
        <v>1042</v>
      </c>
      <c r="C227" s="24" t="str">
        <f t="shared" si="6"/>
        <v>La Verne</v>
      </c>
      <c r="D227" s="27">
        <v>414</v>
      </c>
      <c r="E227" s="27">
        <v>239</v>
      </c>
      <c r="F227" s="27">
        <v>223</v>
      </c>
      <c r="G227" s="27">
        <v>470</v>
      </c>
      <c r="H227" s="26">
        <f t="shared" si="7"/>
        <v>1346</v>
      </c>
      <c r="I227" s="23" t="s">
        <v>1683</v>
      </c>
      <c r="J227" s="23" t="s">
        <v>768</v>
      </c>
    </row>
    <row r="228" spans="1:10">
      <c r="A228" s="24" t="s">
        <v>1939</v>
      </c>
      <c r="B228" s="24" t="s">
        <v>1192</v>
      </c>
      <c r="C228" s="24" t="str">
        <f t="shared" si="6"/>
        <v>Lafayette</v>
      </c>
      <c r="D228" s="27">
        <v>599</v>
      </c>
      <c r="E228" s="27">
        <v>344</v>
      </c>
      <c r="F228" s="27">
        <v>326</v>
      </c>
      <c r="G228" s="27">
        <v>845</v>
      </c>
      <c r="H228" s="26">
        <f t="shared" si="7"/>
        <v>2114</v>
      </c>
      <c r="I228" s="23" t="s">
        <v>1695</v>
      </c>
      <c r="J228" s="23" t="s">
        <v>768</v>
      </c>
    </row>
    <row r="229" spans="1:10">
      <c r="A229" s="24" t="s">
        <v>803</v>
      </c>
      <c r="B229" s="24" t="s">
        <v>1046</v>
      </c>
      <c r="C229" s="24" t="str">
        <f t="shared" si="6"/>
        <v>Laguna Beach</v>
      </c>
      <c r="D229" s="27">
        <v>118</v>
      </c>
      <c r="E229" s="27">
        <v>80</v>
      </c>
      <c r="F229" s="27">
        <v>79</v>
      </c>
      <c r="G229" s="27">
        <v>117</v>
      </c>
      <c r="H229" s="26">
        <f t="shared" si="7"/>
        <v>394</v>
      </c>
      <c r="I229" s="23" t="s">
        <v>1686</v>
      </c>
      <c r="J229" s="23" t="s">
        <v>768</v>
      </c>
    </row>
    <row r="230" spans="1:10">
      <c r="A230" s="24" t="s">
        <v>803</v>
      </c>
      <c r="B230" s="24" t="s">
        <v>1191</v>
      </c>
      <c r="C230" s="24" t="str">
        <f t="shared" si="6"/>
        <v>Laguna Hills</v>
      </c>
      <c r="D230" s="27">
        <v>568</v>
      </c>
      <c r="E230" s="27">
        <v>353</v>
      </c>
      <c r="F230" s="27">
        <v>354</v>
      </c>
      <c r="G230" s="27">
        <v>710</v>
      </c>
      <c r="H230" s="26">
        <f t="shared" si="7"/>
        <v>1985</v>
      </c>
      <c r="I230" s="23" t="s">
        <v>1686</v>
      </c>
      <c r="J230" s="23" t="s">
        <v>768</v>
      </c>
    </row>
    <row r="231" spans="1:10">
      <c r="A231" s="24" t="s">
        <v>803</v>
      </c>
      <c r="B231" s="24" t="s">
        <v>885</v>
      </c>
      <c r="C231" s="24" t="str">
        <f t="shared" si="6"/>
        <v>Laguna Niguel</v>
      </c>
      <c r="D231" s="27">
        <v>348</v>
      </c>
      <c r="E231" s="27">
        <v>202</v>
      </c>
      <c r="F231" s="27">
        <v>223</v>
      </c>
      <c r="G231" s="27">
        <v>434</v>
      </c>
      <c r="H231" s="26">
        <f t="shared" si="7"/>
        <v>1207</v>
      </c>
      <c r="I231" s="23" t="s">
        <v>1686</v>
      </c>
      <c r="J231" s="23" t="s">
        <v>768</v>
      </c>
    </row>
    <row r="232" spans="1:10">
      <c r="A232" s="24" t="s">
        <v>803</v>
      </c>
      <c r="B232" s="24" t="s">
        <v>1306</v>
      </c>
      <c r="C232" s="24" t="str">
        <f t="shared" si="6"/>
        <v>Laguna Woods</v>
      </c>
      <c r="D232" s="27">
        <v>127</v>
      </c>
      <c r="E232" s="27">
        <v>136</v>
      </c>
      <c r="F232" s="27">
        <v>192</v>
      </c>
      <c r="G232" s="27">
        <v>542</v>
      </c>
      <c r="H232" s="26">
        <f t="shared" si="7"/>
        <v>997</v>
      </c>
      <c r="I232" s="23" t="s">
        <v>1686</v>
      </c>
      <c r="J232" s="23" t="s">
        <v>768</v>
      </c>
    </row>
    <row r="233" spans="1:10">
      <c r="A233" s="24" t="s">
        <v>930</v>
      </c>
      <c r="B233" s="24" t="str">
        <f>A233</f>
        <v>Lake County - Unincorporated</v>
      </c>
      <c r="C233" s="24" t="str">
        <f t="shared" si="6"/>
        <v>Lake County - Unincorporated</v>
      </c>
      <c r="D233" s="27">
        <v>332</v>
      </c>
      <c r="E233" s="27">
        <v>224</v>
      </c>
      <c r="F233" s="27">
        <v>207</v>
      </c>
      <c r="G233" s="27">
        <v>576</v>
      </c>
      <c r="H233" s="26">
        <f t="shared" si="7"/>
        <v>1339</v>
      </c>
      <c r="I233" s="23" t="s">
        <v>1741</v>
      </c>
      <c r="J233" s="23" t="s">
        <v>768</v>
      </c>
    </row>
    <row r="234" spans="1:10">
      <c r="A234" s="24" t="s">
        <v>1210</v>
      </c>
      <c r="B234" s="24" t="s">
        <v>1035</v>
      </c>
      <c r="C234" s="24" t="str">
        <f t="shared" si="6"/>
        <v>Lake Elsinore</v>
      </c>
      <c r="D234" s="27">
        <v>1878</v>
      </c>
      <c r="E234" s="27">
        <v>1099</v>
      </c>
      <c r="F234" s="27">
        <v>1134</v>
      </c>
      <c r="G234" s="27">
        <v>2570</v>
      </c>
      <c r="H234" s="26">
        <f t="shared" si="7"/>
        <v>6681</v>
      </c>
      <c r="I234" s="23" t="s">
        <v>1710</v>
      </c>
      <c r="J234" s="23" t="s">
        <v>768</v>
      </c>
    </row>
    <row r="235" spans="1:10">
      <c r="A235" s="24" t="s">
        <v>803</v>
      </c>
      <c r="B235" s="24" t="s">
        <v>1033</v>
      </c>
      <c r="C235" s="24" t="str">
        <f t="shared" si="6"/>
        <v>Lake Forest</v>
      </c>
      <c r="D235" s="27">
        <v>956</v>
      </c>
      <c r="E235" s="27">
        <v>543</v>
      </c>
      <c r="F235" s="27">
        <v>559</v>
      </c>
      <c r="G235" s="27">
        <v>1178</v>
      </c>
      <c r="H235" s="26">
        <f t="shared" si="7"/>
        <v>3236</v>
      </c>
      <c r="I235" s="23" t="s">
        <v>1686</v>
      </c>
      <c r="J235" s="23" t="s">
        <v>768</v>
      </c>
    </row>
    <row r="236" spans="1:10">
      <c r="A236" s="24" t="s">
        <v>1949</v>
      </c>
      <c r="B236" s="24" t="s">
        <v>1040</v>
      </c>
      <c r="C236" s="24" t="str">
        <f t="shared" si="6"/>
        <v>Lakeport</v>
      </c>
      <c r="D236" s="27">
        <v>31</v>
      </c>
      <c r="E236" s="27">
        <v>21</v>
      </c>
      <c r="F236" s="27">
        <v>21</v>
      </c>
      <c r="G236" s="27">
        <v>59</v>
      </c>
      <c r="H236" s="26">
        <f t="shared" si="7"/>
        <v>132</v>
      </c>
      <c r="I236" s="23" t="s">
        <v>1741</v>
      </c>
      <c r="J236" s="23" t="s">
        <v>768</v>
      </c>
    </row>
    <row r="237" spans="1:10">
      <c r="A237" s="24" t="s">
        <v>773</v>
      </c>
      <c r="B237" s="24" t="s">
        <v>1038</v>
      </c>
      <c r="C237" s="24" t="str">
        <f t="shared" si="6"/>
        <v>Lakewood</v>
      </c>
      <c r="D237" s="27">
        <v>1296</v>
      </c>
      <c r="E237" s="27">
        <v>637</v>
      </c>
      <c r="F237" s="27">
        <v>653</v>
      </c>
      <c r="G237" s="27">
        <v>1336</v>
      </c>
      <c r="H237" s="26">
        <f t="shared" si="7"/>
        <v>3922</v>
      </c>
      <c r="I237" s="23" t="s">
        <v>1683</v>
      </c>
      <c r="J237" s="23" t="s">
        <v>768</v>
      </c>
    </row>
    <row r="238" spans="1:10">
      <c r="A238" s="24" t="s">
        <v>773</v>
      </c>
      <c r="B238" s="24" t="s">
        <v>1158</v>
      </c>
      <c r="C238" s="24" t="str">
        <f t="shared" si="6"/>
        <v>Lancaster</v>
      </c>
      <c r="D238" s="27">
        <v>2224</v>
      </c>
      <c r="E238" s="27">
        <v>1194</v>
      </c>
      <c r="F238" s="27">
        <v>1328</v>
      </c>
      <c r="G238" s="27">
        <v>4277</v>
      </c>
      <c r="H238" s="26">
        <f t="shared" si="7"/>
        <v>9023</v>
      </c>
      <c r="I238" s="23" t="s">
        <v>1683</v>
      </c>
      <c r="J238" s="23" t="s">
        <v>768</v>
      </c>
    </row>
    <row r="239" spans="1:10">
      <c r="A239" s="24" t="s">
        <v>1944</v>
      </c>
      <c r="B239" s="24" t="s">
        <v>1178</v>
      </c>
      <c r="C239" s="24" t="str">
        <f t="shared" si="6"/>
        <v>Larkspur</v>
      </c>
      <c r="D239" s="27">
        <v>291</v>
      </c>
      <c r="E239" s="27">
        <v>168</v>
      </c>
      <c r="F239" s="27">
        <v>145</v>
      </c>
      <c r="G239" s="27">
        <v>375</v>
      </c>
      <c r="H239" s="26">
        <f t="shared" si="7"/>
        <v>979</v>
      </c>
      <c r="I239" s="23" t="s">
        <v>1714</v>
      </c>
      <c r="J239" s="23" t="s">
        <v>768</v>
      </c>
    </row>
    <row r="240" spans="1:10">
      <c r="A240" s="24" t="s">
        <v>895</v>
      </c>
      <c r="B240" s="24" t="str">
        <f>A240</f>
        <v>Lassen County - Unincorporated</v>
      </c>
      <c r="C240" s="24" t="str">
        <f t="shared" si="6"/>
        <v>Lassen County - Unincorporated</v>
      </c>
      <c r="D240" s="27">
        <v>20</v>
      </c>
      <c r="E240" s="27">
        <v>12</v>
      </c>
      <c r="F240" s="27">
        <v>13</v>
      </c>
      <c r="G240" s="27">
        <v>32</v>
      </c>
      <c r="H240" s="26">
        <f t="shared" si="7"/>
        <v>77</v>
      </c>
      <c r="I240" s="23" t="s">
        <v>1799</v>
      </c>
      <c r="J240" s="23" t="s">
        <v>768</v>
      </c>
    </row>
    <row r="241" spans="1:10">
      <c r="A241" s="24" t="s">
        <v>933</v>
      </c>
      <c r="B241" s="24" t="s">
        <v>1179</v>
      </c>
      <c r="C241" s="24" t="str">
        <f t="shared" si="6"/>
        <v>Lathrop</v>
      </c>
      <c r="D241" s="32">
        <v>1019</v>
      </c>
      <c r="E241" s="32">
        <v>759</v>
      </c>
      <c r="F241" s="32">
        <v>957</v>
      </c>
      <c r="G241" s="32">
        <v>2421</v>
      </c>
      <c r="H241" s="26">
        <f t="shared" si="7"/>
        <v>5156</v>
      </c>
      <c r="I241" s="23" t="s">
        <v>1766</v>
      </c>
    </row>
    <row r="242" spans="1:10">
      <c r="A242" s="24" t="s">
        <v>773</v>
      </c>
      <c r="B242" s="24" t="s">
        <v>1180</v>
      </c>
      <c r="C242" s="24" t="str">
        <f t="shared" si="6"/>
        <v>Lawndale</v>
      </c>
      <c r="D242" s="27">
        <v>732</v>
      </c>
      <c r="E242" s="27">
        <v>311</v>
      </c>
      <c r="F242" s="27">
        <v>371</v>
      </c>
      <c r="G242" s="27">
        <v>1083</v>
      </c>
      <c r="H242" s="26">
        <f t="shared" si="7"/>
        <v>2497</v>
      </c>
      <c r="I242" s="23" t="s">
        <v>1683</v>
      </c>
      <c r="J242" s="23" t="s">
        <v>768</v>
      </c>
    </row>
    <row r="243" spans="1:10">
      <c r="A243" s="24" t="s">
        <v>770</v>
      </c>
      <c r="B243" s="24" t="s">
        <v>898</v>
      </c>
      <c r="C243" s="24" t="str">
        <f t="shared" si="6"/>
        <v>Lemon Grove</v>
      </c>
      <c r="D243" s="27">
        <v>295</v>
      </c>
      <c r="E243" s="27">
        <v>166</v>
      </c>
      <c r="F243" s="27">
        <v>193</v>
      </c>
      <c r="G243" s="27">
        <v>705</v>
      </c>
      <c r="H243" s="26">
        <f t="shared" si="7"/>
        <v>1359</v>
      </c>
      <c r="I243" s="23" t="s">
        <v>1732</v>
      </c>
      <c r="J243" s="23" t="s">
        <v>768</v>
      </c>
    </row>
    <row r="244" spans="1:10">
      <c r="A244" s="24" t="s">
        <v>1943</v>
      </c>
      <c r="B244" s="24" t="s">
        <v>1184</v>
      </c>
      <c r="C244" s="24" t="str">
        <f t="shared" si="6"/>
        <v>Lemoore</v>
      </c>
      <c r="D244" s="33">
        <v>677</v>
      </c>
      <c r="E244" s="33">
        <v>507</v>
      </c>
      <c r="F244" s="33">
        <v>534</v>
      </c>
      <c r="G244" s="36">
        <v>1267</v>
      </c>
      <c r="H244" s="26">
        <f t="shared" si="7"/>
        <v>2985</v>
      </c>
      <c r="I244" s="23" t="s">
        <v>1707</v>
      </c>
    </row>
    <row r="245" spans="1:10">
      <c r="A245" s="24" t="s">
        <v>1942</v>
      </c>
      <c r="B245" s="24" t="s">
        <v>891</v>
      </c>
      <c r="C245" s="24" t="str">
        <f t="shared" si="6"/>
        <v>Lincoln</v>
      </c>
      <c r="D245" s="27">
        <v>1496</v>
      </c>
      <c r="E245" s="27">
        <v>902</v>
      </c>
      <c r="F245" s="27">
        <v>807</v>
      </c>
      <c r="G245" s="27">
        <v>1915</v>
      </c>
      <c r="H245" s="26">
        <f t="shared" si="7"/>
        <v>5120</v>
      </c>
      <c r="I245" s="23" t="s">
        <v>1704</v>
      </c>
      <c r="J245" s="23" t="s">
        <v>768</v>
      </c>
    </row>
    <row r="246" spans="1:10">
      <c r="A246" s="24" t="s">
        <v>787</v>
      </c>
      <c r="B246" s="24" t="s">
        <v>1185</v>
      </c>
      <c r="C246" s="24" t="str">
        <f t="shared" si="6"/>
        <v>Lindsay</v>
      </c>
      <c r="D246" s="28">
        <v>80</v>
      </c>
      <c r="E246" s="28">
        <v>80</v>
      </c>
      <c r="F246" s="28">
        <v>82</v>
      </c>
      <c r="G246" s="28">
        <v>348</v>
      </c>
      <c r="H246" s="26">
        <f t="shared" si="7"/>
        <v>590</v>
      </c>
      <c r="I246" s="23" t="s">
        <v>1758</v>
      </c>
    </row>
    <row r="247" spans="1:10">
      <c r="A247" s="24" t="s">
        <v>1956</v>
      </c>
      <c r="B247" s="24" t="s">
        <v>893</v>
      </c>
      <c r="C247" s="24" t="str">
        <f t="shared" si="6"/>
        <v>Live Oak</v>
      </c>
      <c r="D247" s="27">
        <v>73</v>
      </c>
      <c r="E247" s="27">
        <v>44</v>
      </c>
      <c r="F247" s="27">
        <v>87</v>
      </c>
      <c r="G247" s="27">
        <v>208</v>
      </c>
      <c r="H247" s="26">
        <f t="shared" si="7"/>
        <v>412</v>
      </c>
      <c r="I247" s="23" t="s">
        <v>1806</v>
      </c>
      <c r="J247" s="23" t="s">
        <v>768</v>
      </c>
    </row>
    <row r="248" spans="1:10">
      <c r="A248" s="24" t="s">
        <v>876</v>
      </c>
      <c r="B248" s="24" t="s">
        <v>1181</v>
      </c>
      <c r="C248" s="24" t="str">
        <f t="shared" si="6"/>
        <v>Livermore</v>
      </c>
      <c r="D248" s="27">
        <v>1317</v>
      </c>
      <c r="E248" s="27">
        <v>758</v>
      </c>
      <c r="F248" s="27">
        <v>696</v>
      </c>
      <c r="G248" s="27">
        <v>1799</v>
      </c>
      <c r="H248" s="26">
        <f t="shared" si="7"/>
        <v>4570</v>
      </c>
      <c r="I248" s="23" t="s">
        <v>1684</v>
      </c>
      <c r="J248" s="23" t="s">
        <v>768</v>
      </c>
    </row>
    <row r="249" spans="1:10">
      <c r="A249" s="24" t="s">
        <v>1241</v>
      </c>
      <c r="B249" s="24" t="s">
        <v>1182</v>
      </c>
      <c r="C249" s="24" t="str">
        <f t="shared" si="6"/>
        <v>Livingston</v>
      </c>
      <c r="D249" s="32">
        <v>249</v>
      </c>
      <c r="E249" s="32">
        <v>178</v>
      </c>
      <c r="F249" s="32">
        <v>163</v>
      </c>
      <c r="G249" s="32">
        <v>435</v>
      </c>
      <c r="H249" s="26">
        <f t="shared" si="7"/>
        <v>1025</v>
      </c>
      <c r="I249" s="23" t="s">
        <v>1702</v>
      </c>
    </row>
    <row r="250" spans="1:10">
      <c r="A250" s="24" t="s">
        <v>933</v>
      </c>
      <c r="B250" s="24" t="s">
        <v>1183</v>
      </c>
      <c r="C250" s="24" t="str">
        <f t="shared" si="6"/>
        <v>Lodi</v>
      </c>
      <c r="D250" s="32">
        <v>497</v>
      </c>
      <c r="E250" s="32">
        <v>331</v>
      </c>
      <c r="F250" s="32">
        <v>333</v>
      </c>
      <c r="G250" s="32">
        <v>770</v>
      </c>
      <c r="H250" s="26">
        <f t="shared" si="7"/>
        <v>1931</v>
      </c>
      <c r="I250" s="23" t="s">
        <v>1766</v>
      </c>
    </row>
    <row r="251" spans="1:10">
      <c r="A251" s="24" t="s">
        <v>963</v>
      </c>
      <c r="B251" s="24" t="s">
        <v>900</v>
      </c>
      <c r="C251" s="24" t="str">
        <f t="shared" si="6"/>
        <v>Loma Linda</v>
      </c>
      <c r="D251" s="27">
        <v>523</v>
      </c>
      <c r="E251" s="27">
        <v>311</v>
      </c>
      <c r="F251" s="27">
        <v>352</v>
      </c>
      <c r="G251" s="27">
        <v>865</v>
      </c>
      <c r="H251" s="26">
        <f t="shared" si="7"/>
        <v>2051</v>
      </c>
      <c r="I251" s="23" t="s">
        <v>1681</v>
      </c>
      <c r="J251" s="23" t="s">
        <v>768</v>
      </c>
    </row>
    <row r="252" spans="1:10">
      <c r="A252" s="24" t="s">
        <v>773</v>
      </c>
      <c r="B252" s="24" t="s">
        <v>1243</v>
      </c>
      <c r="C252" s="24" t="str">
        <f t="shared" si="6"/>
        <v>Lomita</v>
      </c>
      <c r="D252" s="27">
        <v>239</v>
      </c>
      <c r="E252" s="27">
        <v>124</v>
      </c>
      <c r="F252" s="27">
        <v>128</v>
      </c>
      <c r="G252" s="27">
        <v>338</v>
      </c>
      <c r="H252" s="26">
        <f t="shared" si="7"/>
        <v>829</v>
      </c>
      <c r="I252" s="23" t="s">
        <v>1683</v>
      </c>
      <c r="J252" s="23" t="s">
        <v>768</v>
      </c>
    </row>
    <row r="253" spans="1:10">
      <c r="A253" s="24" t="s">
        <v>1025</v>
      </c>
      <c r="B253" s="24" t="s">
        <v>1244</v>
      </c>
      <c r="C253" s="24" t="str">
        <f t="shared" si="6"/>
        <v>Lompoc</v>
      </c>
      <c r="D253" s="27">
        <v>166</v>
      </c>
      <c r="E253" s="27">
        <v>262</v>
      </c>
      <c r="F253" s="27">
        <v>311</v>
      </c>
      <c r="G253" s="27">
        <v>1509</v>
      </c>
      <c r="H253" s="26">
        <f t="shared" si="7"/>
        <v>2248</v>
      </c>
      <c r="I253" s="23" t="s">
        <v>1723</v>
      </c>
      <c r="J253" s="23" t="s">
        <v>768</v>
      </c>
    </row>
    <row r="254" spans="1:10">
      <c r="A254" s="24" t="s">
        <v>773</v>
      </c>
      <c r="B254" s="24" t="s">
        <v>907</v>
      </c>
      <c r="C254" s="24" t="str">
        <f t="shared" si="6"/>
        <v>Long Beach</v>
      </c>
      <c r="D254" s="27">
        <v>7141</v>
      </c>
      <c r="E254" s="27">
        <v>4047</v>
      </c>
      <c r="F254" s="27">
        <v>4158</v>
      </c>
      <c r="G254" s="27">
        <v>11156</v>
      </c>
      <c r="H254" s="26">
        <f t="shared" si="7"/>
        <v>26502</v>
      </c>
      <c r="I254" s="23" t="s">
        <v>1683</v>
      </c>
      <c r="J254" s="23" t="s">
        <v>768</v>
      </c>
    </row>
    <row r="255" spans="1:10">
      <c r="A255" s="24" t="s">
        <v>1942</v>
      </c>
      <c r="B255" s="24" t="s">
        <v>1196</v>
      </c>
      <c r="C255" s="24" t="str">
        <f t="shared" si="6"/>
        <v>Loomis</v>
      </c>
      <c r="D255" s="27">
        <v>117</v>
      </c>
      <c r="E255" s="27">
        <v>71</v>
      </c>
      <c r="F255" s="27">
        <v>49</v>
      </c>
      <c r="G255" s="27">
        <v>115</v>
      </c>
      <c r="H255" s="26">
        <f t="shared" si="7"/>
        <v>352</v>
      </c>
      <c r="I255" s="23" t="s">
        <v>1704</v>
      </c>
      <c r="J255" s="23" t="s">
        <v>768</v>
      </c>
    </row>
    <row r="256" spans="1:10">
      <c r="A256" s="24" t="s">
        <v>803</v>
      </c>
      <c r="B256" s="24" t="s">
        <v>910</v>
      </c>
      <c r="C256" s="24" t="str">
        <f t="shared" si="6"/>
        <v>Los Alamitos</v>
      </c>
      <c r="D256" s="27">
        <v>194</v>
      </c>
      <c r="E256" s="27">
        <v>119</v>
      </c>
      <c r="F256" s="27">
        <v>145</v>
      </c>
      <c r="G256" s="27">
        <v>311</v>
      </c>
      <c r="H256" s="26">
        <f t="shared" si="7"/>
        <v>769</v>
      </c>
      <c r="I256" s="23" t="s">
        <v>1686</v>
      </c>
      <c r="J256" s="23" t="s">
        <v>768</v>
      </c>
    </row>
    <row r="257" spans="1:10">
      <c r="A257" s="24" t="s">
        <v>1029</v>
      </c>
      <c r="B257" s="24" t="s">
        <v>1242</v>
      </c>
      <c r="C257" s="24" t="str">
        <f t="shared" si="6"/>
        <v>Los Altos</v>
      </c>
      <c r="D257" s="27">
        <v>501</v>
      </c>
      <c r="E257" s="27">
        <v>288</v>
      </c>
      <c r="F257" s="27">
        <v>326</v>
      </c>
      <c r="G257" s="27">
        <v>843</v>
      </c>
      <c r="H257" s="26">
        <f t="shared" si="7"/>
        <v>1958</v>
      </c>
      <c r="I257" s="23" t="s">
        <v>1728</v>
      </c>
      <c r="J257" s="23" t="s">
        <v>768</v>
      </c>
    </row>
    <row r="258" spans="1:10">
      <c r="A258" s="24" t="s">
        <v>1029</v>
      </c>
      <c r="B258" s="24" t="s">
        <v>1245</v>
      </c>
      <c r="C258" s="24" t="str">
        <f t="shared" ref="C258:C321" si="8">B258</f>
        <v>Los Altos Hills</v>
      </c>
      <c r="D258" s="27">
        <v>125</v>
      </c>
      <c r="E258" s="27">
        <v>72</v>
      </c>
      <c r="F258" s="27">
        <v>82</v>
      </c>
      <c r="G258" s="27">
        <v>210</v>
      </c>
      <c r="H258" s="26">
        <f t="shared" si="7"/>
        <v>489</v>
      </c>
      <c r="I258" s="23" t="s">
        <v>1728</v>
      </c>
      <c r="J258" s="23" t="s">
        <v>768</v>
      </c>
    </row>
    <row r="259" spans="1:10">
      <c r="A259" s="24" t="s">
        <v>773</v>
      </c>
      <c r="B259" s="24" t="s">
        <v>773</v>
      </c>
      <c r="C259" s="24" t="str">
        <f t="shared" si="8"/>
        <v>Los Angeles</v>
      </c>
      <c r="D259" s="27">
        <v>115978</v>
      </c>
      <c r="E259" s="27">
        <v>68743</v>
      </c>
      <c r="F259" s="27">
        <v>75091</v>
      </c>
      <c r="G259" s="27">
        <v>196831</v>
      </c>
      <c r="H259" s="26">
        <f t="shared" ref="H259:H322" si="9">SUM(D259:G259)</f>
        <v>456643</v>
      </c>
      <c r="I259" s="23" t="s">
        <v>1683</v>
      </c>
      <c r="J259" s="23" t="s">
        <v>768</v>
      </c>
    </row>
    <row r="260" spans="1:10">
      <c r="A260" s="24" t="s">
        <v>905</v>
      </c>
      <c r="B260" s="24" t="str">
        <f>A260</f>
        <v>Los Angeles County - Unincorporated</v>
      </c>
      <c r="C260" s="24" t="str">
        <f t="shared" si="8"/>
        <v>Los Angeles County - Unincorporated</v>
      </c>
      <c r="D260" s="27">
        <v>25648</v>
      </c>
      <c r="E260" s="27">
        <v>13691</v>
      </c>
      <c r="F260" s="27">
        <v>14180</v>
      </c>
      <c r="G260" s="27">
        <v>36533</v>
      </c>
      <c r="H260" s="26">
        <f t="shared" si="9"/>
        <v>90052</v>
      </c>
      <c r="I260" s="23" t="s">
        <v>1683</v>
      </c>
      <c r="J260" s="23" t="s">
        <v>768</v>
      </c>
    </row>
    <row r="261" spans="1:10">
      <c r="A261" s="24" t="s">
        <v>1241</v>
      </c>
      <c r="B261" s="24" t="s">
        <v>1249</v>
      </c>
      <c r="C261" s="24" t="str">
        <f t="shared" si="8"/>
        <v>Los Banos</v>
      </c>
      <c r="D261" s="32">
        <v>604</v>
      </c>
      <c r="E261" s="32">
        <v>431</v>
      </c>
      <c r="F261" s="32">
        <v>396</v>
      </c>
      <c r="G261" s="32">
        <v>1049</v>
      </c>
      <c r="H261" s="26">
        <f t="shared" si="9"/>
        <v>2480</v>
      </c>
      <c r="I261" s="23" t="s">
        <v>1702</v>
      </c>
    </row>
    <row r="262" spans="1:10">
      <c r="A262" s="24" t="s">
        <v>1029</v>
      </c>
      <c r="B262" s="24" t="s">
        <v>1248</v>
      </c>
      <c r="C262" s="24" t="str">
        <f t="shared" si="8"/>
        <v>Los Gatos</v>
      </c>
      <c r="D262" s="27">
        <v>537</v>
      </c>
      <c r="E262" s="27">
        <v>310</v>
      </c>
      <c r="F262" s="27">
        <v>320</v>
      </c>
      <c r="G262" s="27">
        <v>826</v>
      </c>
      <c r="H262" s="26">
        <f t="shared" si="9"/>
        <v>1993</v>
      </c>
      <c r="I262" s="23" t="s">
        <v>1728</v>
      </c>
      <c r="J262" s="23" t="s">
        <v>768</v>
      </c>
    </row>
    <row r="263" spans="1:10">
      <c r="A263" s="24" t="s">
        <v>1957</v>
      </c>
      <c r="B263" s="24" t="s">
        <v>1924</v>
      </c>
      <c r="C263" s="24" t="str">
        <f t="shared" si="8"/>
        <v>Loyalton</v>
      </c>
      <c r="D263" s="27">
        <v>1</v>
      </c>
      <c r="E263" s="27">
        <v>1</v>
      </c>
      <c r="F263" s="27">
        <v>0</v>
      </c>
      <c r="G263" s="27">
        <v>0</v>
      </c>
      <c r="H263" s="26">
        <f t="shared" si="9"/>
        <v>2</v>
      </c>
      <c r="I263" s="23" t="s">
        <v>1815</v>
      </c>
      <c r="J263" s="23" t="s">
        <v>768</v>
      </c>
    </row>
    <row r="264" spans="1:10">
      <c r="A264" s="24" t="s">
        <v>773</v>
      </c>
      <c r="B264" s="24" t="s">
        <v>875</v>
      </c>
      <c r="C264" s="24" t="str">
        <f t="shared" si="8"/>
        <v>Lynwood</v>
      </c>
      <c r="D264" s="27">
        <v>377</v>
      </c>
      <c r="E264" s="27">
        <v>139</v>
      </c>
      <c r="F264" s="27">
        <v>235</v>
      </c>
      <c r="G264" s="27">
        <v>807</v>
      </c>
      <c r="H264" s="26">
        <f t="shared" si="9"/>
        <v>1558</v>
      </c>
      <c r="I264" s="23" t="s">
        <v>1683</v>
      </c>
      <c r="J264" s="23" t="s">
        <v>768</v>
      </c>
    </row>
    <row r="265" spans="1:10">
      <c r="A265" s="24" t="s">
        <v>1246</v>
      </c>
      <c r="B265" s="24" t="s">
        <v>1246</v>
      </c>
      <c r="C265" s="24" t="str">
        <f t="shared" si="8"/>
        <v>Madera</v>
      </c>
      <c r="D265" s="34">
        <v>1352</v>
      </c>
      <c r="E265" s="34">
        <v>1056</v>
      </c>
      <c r="F265" s="34">
        <v>1091</v>
      </c>
      <c r="G265" s="34">
        <v>2600</v>
      </c>
      <c r="H265" s="26">
        <f t="shared" si="9"/>
        <v>6099</v>
      </c>
      <c r="I265" s="23" t="s">
        <v>1738</v>
      </c>
    </row>
    <row r="266" spans="1:10">
      <c r="A266" s="24" t="s">
        <v>1247</v>
      </c>
      <c r="B266" s="24" t="str">
        <f>A266</f>
        <v>Madera County - Unincorporated</v>
      </c>
      <c r="C266" s="24" t="str">
        <f t="shared" si="8"/>
        <v>Madera County - Unincorporated</v>
      </c>
      <c r="D266" s="34">
        <v>1285</v>
      </c>
      <c r="E266" s="35">
        <v>984</v>
      </c>
      <c r="F266" s="34">
        <v>1015</v>
      </c>
      <c r="G266" s="34">
        <v>2398</v>
      </c>
      <c r="H266" s="26">
        <f t="shared" si="9"/>
        <v>5682</v>
      </c>
      <c r="I266" s="23" t="s">
        <v>1738</v>
      </c>
    </row>
    <row r="267" spans="1:10">
      <c r="A267" s="24" t="s">
        <v>773</v>
      </c>
      <c r="B267" s="24" t="s">
        <v>877</v>
      </c>
      <c r="C267" s="24" t="str">
        <f t="shared" si="8"/>
        <v>Malibu</v>
      </c>
      <c r="D267" s="27">
        <v>28</v>
      </c>
      <c r="E267" s="27">
        <v>19</v>
      </c>
      <c r="F267" s="27">
        <v>17</v>
      </c>
      <c r="G267" s="27">
        <v>15</v>
      </c>
      <c r="H267" s="26">
        <f t="shared" si="9"/>
        <v>79</v>
      </c>
      <c r="I267" s="23" t="s">
        <v>1683</v>
      </c>
      <c r="J267" s="23" t="s">
        <v>768</v>
      </c>
    </row>
    <row r="268" spans="1:10">
      <c r="A268" s="24" t="s">
        <v>1958</v>
      </c>
      <c r="B268" s="24" t="s">
        <v>869</v>
      </c>
      <c r="C268" s="24" t="str">
        <f t="shared" si="8"/>
        <v>Mammoth Lakes</v>
      </c>
      <c r="D268" s="27">
        <v>26</v>
      </c>
      <c r="E268" s="27">
        <v>30</v>
      </c>
      <c r="F268" s="27">
        <v>34</v>
      </c>
      <c r="G268" s="27">
        <v>65</v>
      </c>
      <c r="H268" s="26">
        <f t="shared" si="9"/>
        <v>155</v>
      </c>
      <c r="I268" s="23" t="s">
        <v>1817</v>
      </c>
      <c r="J268" s="23" t="s">
        <v>768</v>
      </c>
    </row>
    <row r="269" spans="1:10">
      <c r="A269" s="24" t="s">
        <v>773</v>
      </c>
      <c r="B269" s="24" t="s">
        <v>872</v>
      </c>
      <c r="C269" s="24" t="str">
        <f t="shared" si="8"/>
        <v>Manhattan Beach</v>
      </c>
      <c r="D269" s="27">
        <v>322</v>
      </c>
      <c r="E269" s="27">
        <v>165</v>
      </c>
      <c r="F269" s="27">
        <v>155</v>
      </c>
      <c r="G269" s="27">
        <v>132</v>
      </c>
      <c r="H269" s="26">
        <f t="shared" si="9"/>
        <v>774</v>
      </c>
      <c r="I269" s="23" t="s">
        <v>1683</v>
      </c>
      <c r="J269" s="23" t="s">
        <v>768</v>
      </c>
    </row>
    <row r="270" spans="1:10">
      <c r="A270" s="24" t="s">
        <v>933</v>
      </c>
      <c r="B270" s="24" t="s">
        <v>1233</v>
      </c>
      <c r="C270" s="24" t="str">
        <f t="shared" si="8"/>
        <v>Manteca</v>
      </c>
      <c r="D270" s="32">
        <v>925</v>
      </c>
      <c r="E270" s="32">
        <v>693</v>
      </c>
      <c r="F270" s="32">
        <v>825</v>
      </c>
      <c r="G270" s="32">
        <v>1958</v>
      </c>
      <c r="H270" s="26">
        <f t="shared" si="9"/>
        <v>4401</v>
      </c>
      <c r="I270" s="23" t="s">
        <v>1766</v>
      </c>
    </row>
    <row r="271" spans="1:10">
      <c r="A271" s="24" t="s">
        <v>1941</v>
      </c>
      <c r="B271" s="24" t="s">
        <v>1925</v>
      </c>
      <c r="C271" s="24" t="str">
        <f t="shared" si="8"/>
        <v>Maricopa</v>
      </c>
      <c r="D271" s="33">
        <v>11</v>
      </c>
      <c r="E271" s="33">
        <v>5</v>
      </c>
      <c r="F271" s="33">
        <v>6</v>
      </c>
      <c r="G271" s="33">
        <v>14</v>
      </c>
      <c r="H271" s="26">
        <f t="shared" si="9"/>
        <v>36</v>
      </c>
      <c r="I271" s="23" t="s">
        <v>1699</v>
      </c>
    </row>
    <row r="272" spans="1:10">
      <c r="A272" s="24" t="s">
        <v>1234</v>
      </c>
      <c r="B272" s="24" t="str">
        <f>A272</f>
        <v>Marin County - Unincorporated</v>
      </c>
      <c r="C272" s="24" t="str">
        <f t="shared" si="8"/>
        <v>Marin County - Unincorporated</v>
      </c>
      <c r="D272" s="27">
        <v>1100</v>
      </c>
      <c r="E272" s="27">
        <v>634</v>
      </c>
      <c r="F272" s="27">
        <v>512</v>
      </c>
      <c r="G272" s="27">
        <v>1323</v>
      </c>
      <c r="H272" s="26">
        <f t="shared" si="9"/>
        <v>3569</v>
      </c>
      <c r="I272" s="23" t="s">
        <v>1714</v>
      </c>
      <c r="J272" s="23" t="s">
        <v>768</v>
      </c>
    </row>
    <row r="273" spans="1:10">
      <c r="A273" s="24" t="s">
        <v>1259</v>
      </c>
      <c r="B273" s="24" t="s">
        <v>1232</v>
      </c>
      <c r="C273" s="24" t="str">
        <f t="shared" si="8"/>
        <v>Marina</v>
      </c>
      <c r="D273" s="30">
        <v>315</v>
      </c>
      <c r="E273" s="30">
        <v>206</v>
      </c>
      <c r="F273" s="30">
        <v>239</v>
      </c>
      <c r="G273" s="30">
        <v>548</v>
      </c>
      <c r="H273" s="26">
        <f t="shared" si="9"/>
        <v>1308</v>
      </c>
      <c r="I273" s="23" t="s">
        <v>1733</v>
      </c>
    </row>
    <row r="274" spans="1:10">
      <c r="A274" s="24" t="s">
        <v>879</v>
      </c>
      <c r="B274" s="24" t="str">
        <f>A274</f>
        <v>Mariposa County - Unincorporated</v>
      </c>
      <c r="C274" s="24" t="str">
        <f t="shared" si="8"/>
        <v>Mariposa County - Unincorporated</v>
      </c>
      <c r="D274" s="27">
        <v>51</v>
      </c>
      <c r="E274" s="27">
        <v>26</v>
      </c>
      <c r="F274" s="27">
        <v>37</v>
      </c>
      <c r="G274" s="27">
        <v>81</v>
      </c>
      <c r="H274" s="26">
        <f t="shared" si="9"/>
        <v>195</v>
      </c>
      <c r="I274" s="23" t="s">
        <v>1822</v>
      </c>
      <c r="J274" s="23" t="s">
        <v>768</v>
      </c>
    </row>
    <row r="275" spans="1:10">
      <c r="A275" s="24" t="s">
        <v>1939</v>
      </c>
      <c r="B275" s="24" t="s">
        <v>1231</v>
      </c>
      <c r="C275" s="24" t="str">
        <f t="shared" si="8"/>
        <v>Martinez</v>
      </c>
      <c r="D275" s="27">
        <v>350</v>
      </c>
      <c r="E275" s="27">
        <v>201</v>
      </c>
      <c r="F275" s="27">
        <v>221</v>
      </c>
      <c r="G275" s="27">
        <v>573</v>
      </c>
      <c r="H275" s="26">
        <f t="shared" si="9"/>
        <v>1345</v>
      </c>
      <c r="I275" s="23" t="s">
        <v>1695</v>
      </c>
      <c r="J275" s="23" t="s">
        <v>768</v>
      </c>
    </row>
    <row r="276" spans="1:10">
      <c r="A276" s="24" t="s">
        <v>1959</v>
      </c>
      <c r="B276" s="24" t="s">
        <v>1195</v>
      </c>
      <c r="C276" s="24" t="str">
        <f t="shared" si="8"/>
        <v>Marysville</v>
      </c>
      <c r="D276" s="27">
        <v>38</v>
      </c>
      <c r="E276" s="27">
        <v>23</v>
      </c>
      <c r="F276" s="27">
        <v>31</v>
      </c>
      <c r="G276" s="27">
        <v>75</v>
      </c>
      <c r="H276" s="26">
        <f t="shared" si="9"/>
        <v>167</v>
      </c>
      <c r="I276" s="23" t="s">
        <v>1824</v>
      </c>
      <c r="J276" s="23" t="s">
        <v>768</v>
      </c>
    </row>
    <row r="277" spans="1:10">
      <c r="A277" s="24" t="s">
        <v>773</v>
      </c>
      <c r="B277" s="24" t="s">
        <v>887</v>
      </c>
      <c r="C277" s="24" t="str">
        <f t="shared" si="8"/>
        <v>Maywood</v>
      </c>
      <c r="D277" s="27">
        <v>55</v>
      </c>
      <c r="E277" s="27">
        <v>47</v>
      </c>
      <c r="F277" s="27">
        <v>55</v>
      </c>
      <c r="G277" s="27">
        <v>208</v>
      </c>
      <c r="H277" s="26">
        <f t="shared" si="9"/>
        <v>365</v>
      </c>
      <c r="I277" s="23" t="s">
        <v>1683</v>
      </c>
      <c r="J277" s="23" t="s">
        <v>768</v>
      </c>
    </row>
    <row r="278" spans="1:10">
      <c r="A278" s="24" t="s">
        <v>1941</v>
      </c>
      <c r="B278" s="24" t="s">
        <v>1960</v>
      </c>
      <c r="C278" s="24" t="str">
        <f t="shared" si="8"/>
        <v>McFarland</v>
      </c>
      <c r="D278" s="33">
        <v>93</v>
      </c>
      <c r="E278" s="33">
        <v>73</v>
      </c>
      <c r="F278" s="33">
        <v>66</v>
      </c>
      <c r="G278" s="33">
        <v>79</v>
      </c>
      <c r="H278" s="26">
        <f t="shared" si="9"/>
        <v>311</v>
      </c>
      <c r="I278" s="23" t="s">
        <v>1699</v>
      </c>
    </row>
    <row r="279" spans="1:10">
      <c r="A279" s="24" t="s">
        <v>842</v>
      </c>
      <c r="B279" s="24" t="str">
        <f>A279</f>
        <v>Mendocino County - Unincorporated</v>
      </c>
      <c r="C279" s="24" t="str">
        <f t="shared" si="8"/>
        <v>Mendocino County - Unincorporated</v>
      </c>
      <c r="D279" s="27">
        <v>291</v>
      </c>
      <c r="E279" s="27">
        <v>179</v>
      </c>
      <c r="F279" s="27">
        <v>177</v>
      </c>
      <c r="G279" s="27">
        <v>702</v>
      </c>
      <c r="H279" s="26">
        <f t="shared" si="9"/>
        <v>1349</v>
      </c>
      <c r="I279" s="23" t="s">
        <v>1771</v>
      </c>
      <c r="J279" s="23" t="s">
        <v>768</v>
      </c>
    </row>
    <row r="280" spans="1:10">
      <c r="A280" s="24" t="s">
        <v>1117</v>
      </c>
      <c r="B280" s="24" t="s">
        <v>1235</v>
      </c>
      <c r="C280" s="24" t="str">
        <f t="shared" si="8"/>
        <v>Mendota</v>
      </c>
      <c r="D280" s="33">
        <v>80</v>
      </c>
      <c r="E280" s="33">
        <v>56</v>
      </c>
      <c r="F280" s="33">
        <v>77</v>
      </c>
      <c r="G280" s="33">
        <v>341</v>
      </c>
      <c r="H280" s="26">
        <f t="shared" si="9"/>
        <v>554</v>
      </c>
      <c r="I280" s="23" t="s">
        <v>1744</v>
      </c>
    </row>
    <row r="281" spans="1:10">
      <c r="A281" s="24" t="s">
        <v>1210</v>
      </c>
      <c r="B281" s="24" t="s">
        <v>881</v>
      </c>
      <c r="C281" s="24" t="str">
        <f t="shared" si="8"/>
        <v>Menifee</v>
      </c>
      <c r="D281" s="27">
        <v>1761</v>
      </c>
      <c r="E281" s="27">
        <v>1051</v>
      </c>
      <c r="F281" s="27">
        <v>1106</v>
      </c>
      <c r="G281" s="27">
        <v>2691</v>
      </c>
      <c r="H281" s="26">
        <f t="shared" si="9"/>
        <v>6609</v>
      </c>
      <c r="I281" s="23" t="s">
        <v>1710</v>
      </c>
      <c r="J281" s="23" t="s">
        <v>768</v>
      </c>
    </row>
    <row r="282" spans="1:10">
      <c r="A282" s="24" t="s">
        <v>956</v>
      </c>
      <c r="B282" s="24" t="s">
        <v>1240</v>
      </c>
      <c r="C282" s="24" t="str">
        <f t="shared" si="8"/>
        <v>Menlo Park</v>
      </c>
      <c r="D282" s="27">
        <v>740</v>
      </c>
      <c r="E282" s="27">
        <v>426</v>
      </c>
      <c r="F282" s="27">
        <v>496</v>
      </c>
      <c r="G282" s="27">
        <v>1284</v>
      </c>
      <c r="H282" s="26">
        <f t="shared" si="9"/>
        <v>2946</v>
      </c>
      <c r="I282" s="23" t="s">
        <v>1700</v>
      </c>
      <c r="J282" s="23" t="s">
        <v>768</v>
      </c>
    </row>
    <row r="283" spans="1:10">
      <c r="A283" s="24" t="s">
        <v>1241</v>
      </c>
      <c r="B283" s="24" t="s">
        <v>1241</v>
      </c>
      <c r="C283" s="24" t="str">
        <f t="shared" si="8"/>
        <v>Merced</v>
      </c>
      <c r="D283" s="32">
        <v>1351</v>
      </c>
      <c r="E283" s="32">
        <v>966</v>
      </c>
      <c r="F283" s="32">
        <v>886</v>
      </c>
      <c r="G283" s="32">
        <v>2348</v>
      </c>
      <c r="H283" s="26">
        <f t="shared" si="9"/>
        <v>5551</v>
      </c>
      <c r="I283" s="23" t="s">
        <v>1702</v>
      </c>
    </row>
    <row r="284" spans="1:10">
      <c r="A284" s="24" t="s">
        <v>1239</v>
      </c>
      <c r="B284" s="24" t="str">
        <f>A284</f>
        <v>Merced County - Unincorporated</v>
      </c>
      <c r="C284" s="24" t="str">
        <f t="shared" si="8"/>
        <v>Merced County - Unincorporated</v>
      </c>
      <c r="D284" s="32">
        <v>1085</v>
      </c>
      <c r="E284" s="32">
        <v>775</v>
      </c>
      <c r="F284" s="32">
        <v>711</v>
      </c>
      <c r="G284" s="32">
        <v>1885</v>
      </c>
      <c r="H284" s="26">
        <f t="shared" si="9"/>
        <v>4456</v>
      </c>
      <c r="I284" s="23" t="s">
        <v>1702</v>
      </c>
    </row>
    <row r="285" spans="1:10">
      <c r="A285" s="24" t="s">
        <v>1944</v>
      </c>
      <c r="B285" s="24" t="s">
        <v>1236</v>
      </c>
      <c r="C285" s="24" t="str">
        <f t="shared" si="8"/>
        <v>Mill Valley</v>
      </c>
      <c r="D285" s="27">
        <v>262</v>
      </c>
      <c r="E285" s="27">
        <v>151</v>
      </c>
      <c r="F285" s="27">
        <v>126</v>
      </c>
      <c r="G285" s="27">
        <v>326</v>
      </c>
      <c r="H285" s="26">
        <f t="shared" si="9"/>
        <v>865</v>
      </c>
      <c r="I285" s="23" t="s">
        <v>1714</v>
      </c>
      <c r="J285" s="23" t="s">
        <v>768</v>
      </c>
    </row>
    <row r="286" spans="1:10">
      <c r="A286" s="24" t="s">
        <v>956</v>
      </c>
      <c r="B286" s="24" t="s">
        <v>1237</v>
      </c>
      <c r="C286" s="24" t="str">
        <f t="shared" si="8"/>
        <v>Millbrae</v>
      </c>
      <c r="D286" s="27">
        <v>575</v>
      </c>
      <c r="E286" s="27">
        <v>331</v>
      </c>
      <c r="F286" s="27">
        <v>361</v>
      </c>
      <c r="G286" s="27">
        <v>932</v>
      </c>
      <c r="H286" s="26">
        <f t="shared" si="9"/>
        <v>2199</v>
      </c>
      <c r="I286" s="23" t="s">
        <v>1700</v>
      </c>
      <c r="J286" s="23" t="s">
        <v>768</v>
      </c>
    </row>
    <row r="287" spans="1:10">
      <c r="A287" s="24" t="s">
        <v>1029</v>
      </c>
      <c r="B287" s="24" t="s">
        <v>1238</v>
      </c>
      <c r="C287" s="24" t="str">
        <f t="shared" si="8"/>
        <v>Milpitas</v>
      </c>
      <c r="D287" s="27">
        <v>1685</v>
      </c>
      <c r="E287" s="27">
        <v>970</v>
      </c>
      <c r="F287" s="27">
        <v>1131</v>
      </c>
      <c r="G287" s="27">
        <v>2927</v>
      </c>
      <c r="H287" s="26">
        <f t="shared" si="9"/>
        <v>6713</v>
      </c>
      <c r="I287" s="23" t="s">
        <v>1728</v>
      </c>
      <c r="J287" s="23" t="s">
        <v>768</v>
      </c>
    </row>
    <row r="288" spans="1:10">
      <c r="A288" s="24" t="s">
        <v>803</v>
      </c>
      <c r="B288" s="24" t="s">
        <v>884</v>
      </c>
      <c r="C288" s="24" t="str">
        <f t="shared" si="8"/>
        <v>Mission Viejo</v>
      </c>
      <c r="D288" s="27">
        <v>674</v>
      </c>
      <c r="E288" s="27">
        <v>401</v>
      </c>
      <c r="F288" s="27">
        <v>397</v>
      </c>
      <c r="G288" s="27">
        <v>745</v>
      </c>
      <c r="H288" s="26">
        <f t="shared" si="9"/>
        <v>2217</v>
      </c>
      <c r="I288" s="23" t="s">
        <v>1686</v>
      </c>
      <c r="J288" s="23" t="s">
        <v>768</v>
      </c>
    </row>
    <row r="289" spans="1:10">
      <c r="A289" s="24" t="s">
        <v>1948</v>
      </c>
      <c r="B289" s="24" t="s">
        <v>1260</v>
      </c>
      <c r="C289" s="24" t="str">
        <f t="shared" si="8"/>
        <v>Modesto</v>
      </c>
      <c r="D289" s="28">
        <v>1546</v>
      </c>
      <c r="E289" s="28">
        <v>991</v>
      </c>
      <c r="F289" s="28">
        <v>1100</v>
      </c>
      <c r="G289" s="28">
        <v>2724</v>
      </c>
      <c r="H289" s="26">
        <f t="shared" si="9"/>
        <v>6361</v>
      </c>
      <c r="I289" s="23" t="s">
        <v>1735</v>
      </c>
    </row>
    <row r="290" spans="1:10">
      <c r="A290" s="24" t="s">
        <v>937</v>
      </c>
      <c r="B290" s="24" t="str">
        <f>A290</f>
        <v>Modoc County - Unincorporated</v>
      </c>
      <c r="C290" s="24" t="str">
        <f t="shared" si="8"/>
        <v>Modoc County - Unincorporated</v>
      </c>
      <c r="D290" s="27">
        <v>3</v>
      </c>
      <c r="E290" s="27">
        <v>2</v>
      </c>
      <c r="F290" s="27">
        <v>3</v>
      </c>
      <c r="G290" s="27">
        <v>5</v>
      </c>
      <c r="H290" s="26">
        <f t="shared" si="9"/>
        <v>13</v>
      </c>
      <c r="I290" s="23" t="s">
        <v>1689</v>
      </c>
      <c r="J290" s="23" t="s">
        <v>768</v>
      </c>
    </row>
    <row r="291" spans="1:10">
      <c r="A291" s="24" t="s">
        <v>939</v>
      </c>
      <c r="B291" s="24" t="str">
        <f>A291</f>
        <v>Mono County - Unincorporated</v>
      </c>
      <c r="C291" s="24" t="str">
        <f t="shared" si="8"/>
        <v>Mono County - Unincorporated</v>
      </c>
      <c r="D291" s="27">
        <v>13</v>
      </c>
      <c r="E291" s="27">
        <v>16</v>
      </c>
      <c r="F291" s="27">
        <v>21</v>
      </c>
      <c r="G291" s="27">
        <v>35</v>
      </c>
      <c r="H291" s="26">
        <f t="shared" si="9"/>
        <v>85</v>
      </c>
      <c r="I291" s="23" t="s">
        <v>1817</v>
      </c>
      <c r="J291" s="23" t="s">
        <v>768</v>
      </c>
    </row>
    <row r="292" spans="1:10">
      <c r="A292" s="24" t="s">
        <v>773</v>
      </c>
      <c r="B292" s="24" t="s">
        <v>932</v>
      </c>
      <c r="C292" s="24" t="str">
        <f t="shared" si="8"/>
        <v>Monrovia</v>
      </c>
      <c r="D292" s="27">
        <v>519</v>
      </c>
      <c r="E292" s="27">
        <v>262</v>
      </c>
      <c r="F292" s="27">
        <v>254</v>
      </c>
      <c r="G292" s="27">
        <v>635</v>
      </c>
      <c r="H292" s="26">
        <f t="shared" si="9"/>
        <v>1670</v>
      </c>
      <c r="I292" s="23" t="s">
        <v>1683</v>
      </c>
      <c r="J292" s="23" t="s">
        <v>768</v>
      </c>
    </row>
    <row r="293" spans="1:10">
      <c r="A293" s="24" t="s">
        <v>1952</v>
      </c>
      <c r="B293" s="24" t="s">
        <v>1261</v>
      </c>
      <c r="C293" s="24" t="str">
        <f t="shared" si="8"/>
        <v>Montague</v>
      </c>
      <c r="D293" s="27">
        <v>1</v>
      </c>
      <c r="E293" s="27">
        <v>1</v>
      </c>
      <c r="F293" s="27">
        <v>0</v>
      </c>
      <c r="G293" s="27">
        <v>0</v>
      </c>
      <c r="H293" s="26">
        <f t="shared" si="9"/>
        <v>2</v>
      </c>
      <c r="I293" s="23" t="s">
        <v>1760</v>
      </c>
      <c r="J293" s="23" t="s">
        <v>768</v>
      </c>
    </row>
    <row r="294" spans="1:10">
      <c r="A294" s="24" t="s">
        <v>963</v>
      </c>
      <c r="B294" s="24" t="s">
        <v>934</v>
      </c>
      <c r="C294" s="24" t="str">
        <f t="shared" si="8"/>
        <v>Montclair</v>
      </c>
      <c r="D294" s="27">
        <v>698</v>
      </c>
      <c r="E294" s="27">
        <v>383</v>
      </c>
      <c r="F294" s="27">
        <v>399</v>
      </c>
      <c r="G294" s="27">
        <v>1113</v>
      </c>
      <c r="H294" s="26">
        <f t="shared" si="9"/>
        <v>2593</v>
      </c>
      <c r="I294" s="23" t="s">
        <v>1681</v>
      </c>
      <c r="J294" s="23" t="s">
        <v>768</v>
      </c>
    </row>
    <row r="295" spans="1:10">
      <c r="A295" s="24" t="s">
        <v>1029</v>
      </c>
      <c r="B295" s="24" t="s">
        <v>1258</v>
      </c>
      <c r="C295" s="24" t="str">
        <f t="shared" si="8"/>
        <v>Monte Sereno</v>
      </c>
      <c r="D295" s="27">
        <v>53</v>
      </c>
      <c r="E295" s="27">
        <v>30</v>
      </c>
      <c r="F295" s="27">
        <v>31</v>
      </c>
      <c r="G295" s="27">
        <v>79</v>
      </c>
      <c r="H295" s="26">
        <f t="shared" si="9"/>
        <v>193</v>
      </c>
      <c r="I295" s="23" t="s">
        <v>1728</v>
      </c>
      <c r="J295" s="23" t="s">
        <v>768</v>
      </c>
    </row>
    <row r="296" spans="1:10">
      <c r="A296" s="24" t="s">
        <v>773</v>
      </c>
      <c r="B296" s="24" t="s">
        <v>941</v>
      </c>
      <c r="C296" s="24" t="str">
        <f t="shared" si="8"/>
        <v>Montebello</v>
      </c>
      <c r="D296" s="27">
        <v>1314</v>
      </c>
      <c r="E296" s="27">
        <v>707</v>
      </c>
      <c r="F296" s="27">
        <v>777</v>
      </c>
      <c r="G296" s="27">
        <v>2388</v>
      </c>
      <c r="H296" s="26">
        <f t="shared" si="9"/>
        <v>5186</v>
      </c>
      <c r="I296" s="23" t="s">
        <v>1683</v>
      </c>
      <c r="J296" s="23" t="s">
        <v>768</v>
      </c>
    </row>
    <row r="297" spans="1:10">
      <c r="A297" s="24" t="s">
        <v>1259</v>
      </c>
      <c r="B297" s="24" t="s">
        <v>1259</v>
      </c>
      <c r="C297" s="24" t="str">
        <f t="shared" si="8"/>
        <v>Monterey</v>
      </c>
      <c r="D297" s="30">
        <v>157</v>
      </c>
      <c r="E297" s="30">
        <v>102</v>
      </c>
      <c r="F297" s="30">
        <v>119</v>
      </c>
      <c r="G297" s="30">
        <v>272</v>
      </c>
      <c r="H297" s="26">
        <f t="shared" si="9"/>
        <v>650</v>
      </c>
      <c r="I297" s="23" t="s">
        <v>1733</v>
      </c>
    </row>
    <row r="298" spans="1:10">
      <c r="A298" s="24" t="s">
        <v>1262</v>
      </c>
      <c r="B298" s="24" t="str">
        <f>A298</f>
        <v>Monterey County - Unincorporated</v>
      </c>
      <c r="C298" s="24" t="str">
        <f t="shared" si="8"/>
        <v>Monterey County - Unincorporated</v>
      </c>
      <c r="D298" s="30">
        <v>374</v>
      </c>
      <c r="E298" s="30">
        <v>244</v>
      </c>
      <c r="F298" s="30">
        <v>283</v>
      </c>
      <c r="G298" s="30">
        <v>650</v>
      </c>
      <c r="H298" s="26">
        <f t="shared" si="9"/>
        <v>1551</v>
      </c>
      <c r="I298" s="23" t="s">
        <v>1733</v>
      </c>
    </row>
    <row r="299" spans="1:10">
      <c r="A299" s="24" t="s">
        <v>773</v>
      </c>
      <c r="B299" s="24" t="s">
        <v>948</v>
      </c>
      <c r="C299" s="24" t="str">
        <f t="shared" si="8"/>
        <v>Monterey Park</v>
      </c>
      <c r="D299" s="27">
        <v>1324</v>
      </c>
      <c r="E299" s="27">
        <v>822</v>
      </c>
      <c r="F299" s="27">
        <v>848</v>
      </c>
      <c r="G299" s="27">
        <v>2263</v>
      </c>
      <c r="H299" s="26">
        <f t="shared" si="9"/>
        <v>5257</v>
      </c>
      <c r="I299" s="23" t="s">
        <v>1683</v>
      </c>
      <c r="J299" s="23" t="s">
        <v>768</v>
      </c>
    </row>
    <row r="300" spans="1:10">
      <c r="A300" s="24" t="s">
        <v>802</v>
      </c>
      <c r="B300" s="24" t="s">
        <v>951</v>
      </c>
      <c r="C300" s="24" t="str">
        <f t="shared" si="8"/>
        <v>Moorpark</v>
      </c>
      <c r="D300" s="27">
        <v>377</v>
      </c>
      <c r="E300" s="27">
        <v>233</v>
      </c>
      <c r="F300" s="27">
        <v>245</v>
      </c>
      <c r="G300" s="27">
        <v>434</v>
      </c>
      <c r="H300" s="26">
        <f t="shared" si="9"/>
        <v>1289</v>
      </c>
      <c r="I300" s="23" t="s">
        <v>1727</v>
      </c>
      <c r="J300" s="23" t="s">
        <v>768</v>
      </c>
    </row>
    <row r="301" spans="1:10">
      <c r="A301" s="24" t="s">
        <v>1939</v>
      </c>
      <c r="B301" s="24" t="s">
        <v>1266</v>
      </c>
      <c r="C301" s="24" t="str">
        <f t="shared" si="8"/>
        <v>Moraga</v>
      </c>
      <c r="D301" s="27">
        <v>318</v>
      </c>
      <c r="E301" s="27">
        <v>183</v>
      </c>
      <c r="F301" s="27">
        <v>172</v>
      </c>
      <c r="G301" s="27">
        <v>445</v>
      </c>
      <c r="H301" s="26">
        <f t="shared" si="9"/>
        <v>1118</v>
      </c>
      <c r="I301" s="23" t="s">
        <v>1695</v>
      </c>
      <c r="J301" s="23" t="s">
        <v>768</v>
      </c>
    </row>
    <row r="302" spans="1:10">
      <c r="A302" s="24" t="s">
        <v>1210</v>
      </c>
      <c r="B302" s="24" t="s">
        <v>944</v>
      </c>
      <c r="C302" s="24" t="str">
        <f t="shared" si="8"/>
        <v>Moreno Valley</v>
      </c>
      <c r="D302" s="27">
        <v>3779</v>
      </c>
      <c r="E302" s="27">
        <v>2051</v>
      </c>
      <c r="F302" s="27">
        <v>2165</v>
      </c>
      <c r="G302" s="27">
        <v>5632</v>
      </c>
      <c r="H302" s="26">
        <f t="shared" si="9"/>
        <v>13627</v>
      </c>
      <c r="I302" s="23" t="s">
        <v>1710</v>
      </c>
      <c r="J302" s="23" t="s">
        <v>768</v>
      </c>
    </row>
    <row r="303" spans="1:10">
      <c r="A303" s="24" t="s">
        <v>1029</v>
      </c>
      <c r="B303" s="24" t="s">
        <v>1265</v>
      </c>
      <c r="C303" s="24" t="str">
        <f t="shared" si="8"/>
        <v>Morgan Hill</v>
      </c>
      <c r="D303" s="27">
        <v>262</v>
      </c>
      <c r="E303" s="27">
        <v>151</v>
      </c>
      <c r="F303" s="27">
        <v>174</v>
      </c>
      <c r="G303" s="27">
        <v>450</v>
      </c>
      <c r="H303" s="26">
        <f t="shared" si="9"/>
        <v>1037</v>
      </c>
      <c r="I303" s="23" t="s">
        <v>1728</v>
      </c>
      <c r="J303" s="23" t="s">
        <v>768</v>
      </c>
    </row>
    <row r="304" spans="1:10">
      <c r="A304" s="24" t="s">
        <v>827</v>
      </c>
      <c r="B304" s="24" t="s">
        <v>918</v>
      </c>
      <c r="C304" s="24" t="str">
        <f t="shared" si="8"/>
        <v>Morro Bay</v>
      </c>
      <c r="D304" s="27">
        <v>97</v>
      </c>
      <c r="E304" s="27">
        <v>60</v>
      </c>
      <c r="F304" s="27">
        <v>70</v>
      </c>
      <c r="G304" s="27">
        <v>164</v>
      </c>
      <c r="H304" s="26">
        <f t="shared" si="9"/>
        <v>391</v>
      </c>
      <c r="I304" s="23" t="s">
        <v>1697</v>
      </c>
      <c r="J304" s="23" t="s">
        <v>768</v>
      </c>
    </row>
    <row r="305" spans="1:10">
      <c r="A305" s="24" t="s">
        <v>1952</v>
      </c>
      <c r="B305" s="24" t="s">
        <v>1263</v>
      </c>
      <c r="C305" s="24" t="str">
        <f t="shared" si="8"/>
        <v>Mount Shasta</v>
      </c>
      <c r="D305" s="27">
        <v>1</v>
      </c>
      <c r="E305" s="27">
        <v>1</v>
      </c>
      <c r="F305" s="27">
        <v>0</v>
      </c>
      <c r="G305" s="27">
        <v>0</v>
      </c>
      <c r="H305" s="26">
        <f t="shared" si="9"/>
        <v>2</v>
      </c>
      <c r="I305" s="23" t="s">
        <v>1760</v>
      </c>
      <c r="J305" s="23" t="s">
        <v>768</v>
      </c>
    </row>
    <row r="306" spans="1:10">
      <c r="A306" s="24" t="s">
        <v>1029</v>
      </c>
      <c r="B306" s="24" t="s">
        <v>1264</v>
      </c>
      <c r="C306" s="24" t="str">
        <f t="shared" si="8"/>
        <v>Mountain View</v>
      </c>
      <c r="D306" s="27">
        <v>2773</v>
      </c>
      <c r="E306" s="27">
        <v>1597</v>
      </c>
      <c r="F306" s="27">
        <v>1885</v>
      </c>
      <c r="G306" s="27">
        <v>4880</v>
      </c>
      <c r="H306" s="26">
        <f t="shared" si="9"/>
        <v>11135</v>
      </c>
      <c r="I306" s="23" t="s">
        <v>1728</v>
      </c>
      <c r="J306" s="23" t="s">
        <v>768</v>
      </c>
    </row>
    <row r="307" spans="1:10">
      <c r="A307" s="24" t="s">
        <v>1210</v>
      </c>
      <c r="B307" s="24" t="s">
        <v>916</v>
      </c>
      <c r="C307" s="24" t="str">
        <f t="shared" si="8"/>
        <v>Murrieta</v>
      </c>
      <c r="D307" s="27">
        <v>1009</v>
      </c>
      <c r="E307" s="27">
        <v>583</v>
      </c>
      <c r="F307" s="27">
        <v>545</v>
      </c>
      <c r="G307" s="27">
        <v>906</v>
      </c>
      <c r="H307" s="26">
        <f t="shared" si="9"/>
        <v>3043</v>
      </c>
      <c r="I307" s="23" t="s">
        <v>1710</v>
      </c>
      <c r="J307" s="23" t="s">
        <v>768</v>
      </c>
    </row>
    <row r="308" spans="1:10">
      <c r="A308" s="24" t="s">
        <v>1252</v>
      </c>
      <c r="B308" s="24" t="s">
        <v>1252</v>
      </c>
      <c r="C308" s="24" t="str">
        <f t="shared" si="8"/>
        <v>Napa</v>
      </c>
      <c r="D308" s="27">
        <v>770</v>
      </c>
      <c r="E308" s="27">
        <v>444</v>
      </c>
      <c r="F308" s="27">
        <v>405</v>
      </c>
      <c r="G308" s="27">
        <v>1050</v>
      </c>
      <c r="H308" s="26">
        <f t="shared" si="9"/>
        <v>2669</v>
      </c>
      <c r="I308" s="23" t="s">
        <v>1692</v>
      </c>
      <c r="J308" s="23" t="s">
        <v>768</v>
      </c>
    </row>
    <row r="309" spans="1:10">
      <c r="A309" s="24" t="s">
        <v>1253</v>
      </c>
      <c r="B309" s="24" t="str">
        <f>A309</f>
        <v>Napa County - Unincorporated</v>
      </c>
      <c r="C309" s="24" t="str">
        <f t="shared" si="8"/>
        <v>Napa County - Unincorporated</v>
      </c>
      <c r="D309" s="27">
        <v>45</v>
      </c>
      <c r="E309" s="27">
        <v>16</v>
      </c>
      <c r="F309" s="27">
        <v>14</v>
      </c>
      <c r="G309" s="27">
        <v>31</v>
      </c>
      <c r="H309" s="26">
        <f t="shared" si="9"/>
        <v>106</v>
      </c>
      <c r="I309" s="23" t="s">
        <v>1692</v>
      </c>
      <c r="J309" s="23" t="s">
        <v>768</v>
      </c>
    </row>
    <row r="310" spans="1:10">
      <c r="A310" s="24" t="s">
        <v>770</v>
      </c>
      <c r="B310" s="24" t="s">
        <v>859</v>
      </c>
      <c r="C310" s="24" t="str">
        <f t="shared" si="8"/>
        <v>National City</v>
      </c>
      <c r="D310" s="27">
        <v>645</v>
      </c>
      <c r="E310" s="27">
        <v>506</v>
      </c>
      <c r="F310" s="27">
        <v>711</v>
      </c>
      <c r="G310" s="27">
        <v>3575</v>
      </c>
      <c r="H310" s="26">
        <f t="shared" si="9"/>
        <v>5437</v>
      </c>
      <c r="I310" s="23" t="s">
        <v>1732</v>
      </c>
      <c r="J310" s="23" t="s">
        <v>768</v>
      </c>
    </row>
    <row r="311" spans="1:10">
      <c r="A311" s="24" t="s">
        <v>963</v>
      </c>
      <c r="B311" s="24" t="s">
        <v>912</v>
      </c>
      <c r="C311" s="24" t="str">
        <f t="shared" si="8"/>
        <v>Needles</v>
      </c>
      <c r="D311" s="27">
        <v>10</v>
      </c>
      <c r="E311" s="27">
        <v>11</v>
      </c>
      <c r="F311" s="27">
        <v>16</v>
      </c>
      <c r="G311" s="27">
        <v>50</v>
      </c>
      <c r="H311" s="26">
        <f t="shared" si="9"/>
        <v>87</v>
      </c>
      <c r="I311" s="23" t="s">
        <v>1681</v>
      </c>
      <c r="J311" s="23" t="s">
        <v>768</v>
      </c>
    </row>
    <row r="312" spans="1:10">
      <c r="A312" s="24" t="s">
        <v>1954</v>
      </c>
      <c r="B312" s="24" t="s">
        <v>901</v>
      </c>
      <c r="C312" s="24" t="str">
        <f t="shared" si="8"/>
        <v>Nevada City</v>
      </c>
      <c r="D312" s="27">
        <v>29</v>
      </c>
      <c r="E312" s="27">
        <v>23</v>
      </c>
      <c r="F312" s="27">
        <v>23</v>
      </c>
      <c r="G312" s="27">
        <v>60</v>
      </c>
      <c r="H312" s="26">
        <f t="shared" si="9"/>
        <v>135</v>
      </c>
      <c r="I312" s="23" t="s">
        <v>1777</v>
      </c>
      <c r="J312" s="23" t="s">
        <v>768</v>
      </c>
    </row>
    <row r="313" spans="1:10">
      <c r="A313" s="24" t="s">
        <v>920</v>
      </c>
      <c r="B313" s="24" t="str">
        <f>A313</f>
        <v>Nevada County - Unincorporated</v>
      </c>
      <c r="C313" s="24" t="str">
        <f t="shared" si="8"/>
        <v>Nevada County - Unincorporated</v>
      </c>
      <c r="D313" s="27">
        <v>475</v>
      </c>
      <c r="E313" s="27">
        <v>367</v>
      </c>
      <c r="F313" s="27">
        <v>346</v>
      </c>
      <c r="G313" s="27">
        <v>874</v>
      </c>
      <c r="H313" s="26">
        <f t="shared" si="9"/>
        <v>2062</v>
      </c>
      <c r="I313" s="23" t="s">
        <v>1777</v>
      </c>
      <c r="J313" s="23" t="s">
        <v>768</v>
      </c>
    </row>
    <row r="314" spans="1:10">
      <c r="A314" s="24" t="s">
        <v>876</v>
      </c>
      <c r="B314" s="24" t="s">
        <v>1250</v>
      </c>
      <c r="C314" s="24" t="str">
        <f t="shared" si="8"/>
        <v>Newark</v>
      </c>
      <c r="D314" s="27">
        <v>464</v>
      </c>
      <c r="E314" s="27">
        <v>268</v>
      </c>
      <c r="F314" s="27">
        <v>318</v>
      </c>
      <c r="G314" s="27">
        <v>824</v>
      </c>
      <c r="H314" s="26">
        <f t="shared" si="9"/>
        <v>1874</v>
      </c>
      <c r="I314" s="23" t="s">
        <v>1684</v>
      </c>
      <c r="J314" s="23" t="s">
        <v>768</v>
      </c>
    </row>
    <row r="315" spans="1:10">
      <c r="A315" s="24" t="s">
        <v>1948</v>
      </c>
      <c r="B315" s="24" t="s">
        <v>1251</v>
      </c>
      <c r="C315" s="24" t="str">
        <f t="shared" si="8"/>
        <v>Newman</v>
      </c>
      <c r="D315" s="28">
        <v>186</v>
      </c>
      <c r="E315" s="28">
        <v>119</v>
      </c>
      <c r="F315" s="28">
        <v>136</v>
      </c>
      <c r="G315" s="28">
        <v>337</v>
      </c>
      <c r="H315" s="26">
        <f t="shared" si="9"/>
        <v>778</v>
      </c>
      <c r="I315" s="23" t="s">
        <v>1735</v>
      </c>
    </row>
    <row r="316" spans="1:10">
      <c r="A316" s="24" t="s">
        <v>803</v>
      </c>
      <c r="B316" s="24" t="s">
        <v>926</v>
      </c>
      <c r="C316" s="24" t="str">
        <f t="shared" si="8"/>
        <v>Newport Beach</v>
      </c>
      <c r="D316" s="27">
        <v>1456</v>
      </c>
      <c r="E316" s="27">
        <v>930</v>
      </c>
      <c r="F316" s="27">
        <v>1050</v>
      </c>
      <c r="G316" s="27">
        <v>1409</v>
      </c>
      <c r="H316" s="26">
        <f t="shared" si="9"/>
        <v>4845</v>
      </c>
      <c r="I316" s="23" t="s">
        <v>1686</v>
      </c>
      <c r="J316" s="23" t="s">
        <v>768</v>
      </c>
    </row>
    <row r="317" spans="1:10">
      <c r="A317" s="24" t="s">
        <v>1210</v>
      </c>
      <c r="B317" s="24" t="s">
        <v>929</v>
      </c>
      <c r="C317" s="24" t="str">
        <f t="shared" si="8"/>
        <v>Norco</v>
      </c>
      <c r="D317" s="27">
        <v>145</v>
      </c>
      <c r="E317" s="27">
        <v>85</v>
      </c>
      <c r="F317" s="27">
        <v>82</v>
      </c>
      <c r="G317" s="27">
        <v>142</v>
      </c>
      <c r="H317" s="26">
        <f t="shared" si="9"/>
        <v>454</v>
      </c>
      <c r="I317" s="23" t="s">
        <v>1710</v>
      </c>
      <c r="J317" s="23" t="s">
        <v>768</v>
      </c>
    </row>
    <row r="318" spans="1:10">
      <c r="A318" s="24" t="s">
        <v>773</v>
      </c>
      <c r="B318" s="24" t="s">
        <v>922</v>
      </c>
      <c r="C318" s="24" t="str">
        <f t="shared" si="8"/>
        <v>Norwalk</v>
      </c>
      <c r="D318" s="27">
        <v>1546</v>
      </c>
      <c r="E318" s="27">
        <v>759</v>
      </c>
      <c r="F318" s="27">
        <v>658</v>
      </c>
      <c r="G318" s="27">
        <v>2071</v>
      </c>
      <c r="H318" s="26">
        <f t="shared" si="9"/>
        <v>5034</v>
      </c>
      <c r="I318" s="23" t="s">
        <v>1683</v>
      </c>
      <c r="J318" s="23" t="s">
        <v>768</v>
      </c>
    </row>
    <row r="319" spans="1:10">
      <c r="A319" s="24" t="s">
        <v>1944</v>
      </c>
      <c r="B319" s="24" t="s">
        <v>1257</v>
      </c>
      <c r="C319" s="24" t="str">
        <f t="shared" si="8"/>
        <v>Novato</v>
      </c>
      <c r="D319" s="27">
        <v>570</v>
      </c>
      <c r="E319" s="27">
        <v>328</v>
      </c>
      <c r="F319" s="27">
        <v>332</v>
      </c>
      <c r="G319" s="27">
        <v>860</v>
      </c>
      <c r="H319" s="26">
        <f t="shared" si="9"/>
        <v>2090</v>
      </c>
      <c r="I319" s="23" t="s">
        <v>1714</v>
      </c>
      <c r="J319" s="23" t="s">
        <v>768</v>
      </c>
    </row>
    <row r="320" spans="1:10">
      <c r="A320" s="24" t="s">
        <v>1948</v>
      </c>
      <c r="B320" s="24" t="s">
        <v>1256</v>
      </c>
      <c r="C320" s="24" t="str">
        <f t="shared" si="8"/>
        <v>Oakdale</v>
      </c>
      <c r="D320" s="28">
        <v>315</v>
      </c>
      <c r="E320" s="28">
        <v>202</v>
      </c>
      <c r="F320" s="28">
        <v>210</v>
      </c>
      <c r="G320" s="28">
        <v>520</v>
      </c>
      <c r="H320" s="26">
        <f t="shared" si="9"/>
        <v>1247</v>
      </c>
      <c r="I320" s="23" t="s">
        <v>1735</v>
      </c>
    </row>
    <row r="321" spans="1:10">
      <c r="A321" s="24" t="s">
        <v>876</v>
      </c>
      <c r="B321" s="24" t="s">
        <v>1254</v>
      </c>
      <c r="C321" s="24" t="str">
        <f t="shared" si="8"/>
        <v>Oakland</v>
      </c>
      <c r="D321" s="27">
        <v>6511</v>
      </c>
      <c r="E321" s="27">
        <v>3750</v>
      </c>
      <c r="F321" s="27">
        <v>4457</v>
      </c>
      <c r="G321" s="27">
        <v>11533</v>
      </c>
      <c r="H321" s="26">
        <f t="shared" si="9"/>
        <v>26251</v>
      </c>
      <c r="I321" s="23" t="s">
        <v>1684</v>
      </c>
      <c r="J321" s="23" t="s">
        <v>768</v>
      </c>
    </row>
    <row r="322" spans="1:10">
      <c r="A322" s="24" t="s">
        <v>1939</v>
      </c>
      <c r="B322" s="24" t="s">
        <v>1255</v>
      </c>
      <c r="C322" s="24" t="str">
        <f t="shared" ref="C322:C385" si="10">B322</f>
        <v>Oakley</v>
      </c>
      <c r="D322" s="27">
        <v>279</v>
      </c>
      <c r="E322" s="27">
        <v>161</v>
      </c>
      <c r="F322" s="27">
        <v>172</v>
      </c>
      <c r="G322" s="27">
        <v>446</v>
      </c>
      <c r="H322" s="26">
        <f t="shared" si="9"/>
        <v>1058</v>
      </c>
      <c r="I322" s="23" t="s">
        <v>1695</v>
      </c>
      <c r="J322" s="23" t="s">
        <v>768</v>
      </c>
    </row>
    <row r="323" spans="1:10">
      <c r="A323" s="24" t="s">
        <v>770</v>
      </c>
      <c r="B323" s="24" t="s">
        <v>924</v>
      </c>
      <c r="C323" s="24" t="str">
        <f t="shared" si="10"/>
        <v>Oceanside</v>
      </c>
      <c r="D323" s="27">
        <v>1268</v>
      </c>
      <c r="E323" s="27">
        <v>718</v>
      </c>
      <c r="F323" s="27">
        <v>883</v>
      </c>
      <c r="G323" s="27">
        <v>2574</v>
      </c>
      <c r="H323" s="26">
        <f t="shared" ref="H323:H386" si="11">SUM(D323:G323)</f>
        <v>5443</v>
      </c>
      <c r="I323" s="23" t="s">
        <v>1732</v>
      </c>
      <c r="J323" s="23" t="s">
        <v>768</v>
      </c>
    </row>
    <row r="324" spans="1:10">
      <c r="A324" s="24" t="s">
        <v>802</v>
      </c>
      <c r="B324" s="24" t="s">
        <v>809</v>
      </c>
      <c r="C324" s="24" t="str">
        <f t="shared" si="10"/>
        <v>Ojai</v>
      </c>
      <c r="D324" s="27">
        <v>13</v>
      </c>
      <c r="E324" s="27">
        <v>9</v>
      </c>
      <c r="F324" s="27">
        <v>10</v>
      </c>
      <c r="G324" s="27">
        <v>21</v>
      </c>
      <c r="H324" s="26">
        <f t="shared" si="11"/>
        <v>53</v>
      </c>
      <c r="I324" s="23" t="s">
        <v>1727</v>
      </c>
      <c r="J324" s="23" t="s">
        <v>768</v>
      </c>
    </row>
    <row r="325" spans="1:10">
      <c r="A325" s="24" t="s">
        <v>963</v>
      </c>
      <c r="B325" s="24" t="s">
        <v>812</v>
      </c>
      <c r="C325" s="24" t="str">
        <f t="shared" si="10"/>
        <v>Ontario</v>
      </c>
      <c r="D325" s="27">
        <v>5640</v>
      </c>
      <c r="E325" s="27">
        <v>3286</v>
      </c>
      <c r="F325" s="27">
        <v>3329</v>
      </c>
      <c r="G325" s="27">
        <v>8599</v>
      </c>
      <c r="H325" s="26">
        <f t="shared" si="11"/>
        <v>20854</v>
      </c>
      <c r="I325" s="23" t="s">
        <v>1681</v>
      </c>
      <c r="J325" s="23" t="s">
        <v>768</v>
      </c>
    </row>
    <row r="326" spans="1:10">
      <c r="A326" s="24" t="s">
        <v>803</v>
      </c>
      <c r="B326" s="24" t="s">
        <v>803</v>
      </c>
      <c r="C326" s="24" t="str">
        <f t="shared" si="10"/>
        <v>Orange</v>
      </c>
      <c r="D326" s="27">
        <v>1067</v>
      </c>
      <c r="E326" s="27">
        <v>604</v>
      </c>
      <c r="F326" s="27">
        <v>677</v>
      </c>
      <c r="G326" s="27">
        <v>1588</v>
      </c>
      <c r="H326" s="26">
        <f t="shared" si="11"/>
        <v>3936</v>
      </c>
      <c r="I326" s="23" t="s">
        <v>1686</v>
      </c>
      <c r="J326" s="23" t="s">
        <v>768</v>
      </c>
    </row>
    <row r="327" spans="1:10">
      <c r="A327" s="24" t="s">
        <v>806</v>
      </c>
      <c r="B327" s="24" t="str">
        <f>A327</f>
        <v>Orange County - Unincorporated</v>
      </c>
      <c r="C327" s="24" t="str">
        <f t="shared" si="10"/>
        <v>Orange County - Unincorporated</v>
      </c>
      <c r="D327" s="27">
        <v>3107</v>
      </c>
      <c r="E327" s="27">
        <v>1866</v>
      </c>
      <c r="F327" s="27">
        <v>2006</v>
      </c>
      <c r="G327" s="27">
        <v>3361</v>
      </c>
      <c r="H327" s="26">
        <f t="shared" si="11"/>
        <v>10340</v>
      </c>
      <c r="I327" s="23" t="s">
        <v>1686</v>
      </c>
      <c r="J327" s="23" t="s">
        <v>768</v>
      </c>
    </row>
    <row r="328" spans="1:10">
      <c r="A328" s="24" t="s">
        <v>1117</v>
      </c>
      <c r="B328" s="24" t="s">
        <v>1209</v>
      </c>
      <c r="C328" s="24" t="str">
        <f t="shared" si="10"/>
        <v>Orange Cove</v>
      </c>
      <c r="D328" s="33">
        <v>111</v>
      </c>
      <c r="E328" s="33">
        <v>86</v>
      </c>
      <c r="F328" s="33">
        <v>105</v>
      </c>
      <c r="G328" s="33">
        <v>367</v>
      </c>
      <c r="H328" s="26">
        <f t="shared" si="11"/>
        <v>669</v>
      </c>
      <c r="I328" s="23" t="s">
        <v>1744</v>
      </c>
    </row>
    <row r="329" spans="1:10">
      <c r="A329" s="24" t="s">
        <v>1939</v>
      </c>
      <c r="B329" s="24" t="s">
        <v>1206</v>
      </c>
      <c r="C329" s="24" t="str">
        <f t="shared" si="10"/>
        <v>Orinda</v>
      </c>
      <c r="D329" s="27">
        <v>372</v>
      </c>
      <c r="E329" s="27">
        <v>215</v>
      </c>
      <c r="F329" s="27">
        <v>215</v>
      </c>
      <c r="G329" s="27">
        <v>557</v>
      </c>
      <c r="H329" s="26">
        <f t="shared" si="11"/>
        <v>1359</v>
      </c>
      <c r="I329" s="23" t="s">
        <v>1695</v>
      </c>
      <c r="J329" s="23" t="s">
        <v>768</v>
      </c>
    </row>
    <row r="330" spans="1:10">
      <c r="A330" s="24" t="s">
        <v>1961</v>
      </c>
      <c r="B330" s="24" t="s">
        <v>1207</v>
      </c>
      <c r="C330" s="24" t="str">
        <f t="shared" si="10"/>
        <v>Orland</v>
      </c>
      <c r="D330" s="27">
        <v>62</v>
      </c>
      <c r="E330" s="27">
        <v>31</v>
      </c>
      <c r="F330" s="27">
        <v>44</v>
      </c>
      <c r="G330" s="27">
        <v>110</v>
      </c>
      <c r="H330" s="26">
        <f t="shared" si="11"/>
        <v>247</v>
      </c>
      <c r="I330" s="23" t="s">
        <v>1775</v>
      </c>
      <c r="J330" s="23" t="s">
        <v>768</v>
      </c>
    </row>
    <row r="331" spans="1:10">
      <c r="A331" s="24" t="s">
        <v>1946</v>
      </c>
      <c r="B331" s="24" t="s">
        <v>815</v>
      </c>
      <c r="C331" s="24" t="str">
        <f t="shared" si="10"/>
        <v>Oroville</v>
      </c>
      <c r="D331" s="27">
        <v>171</v>
      </c>
      <c r="E331" s="27">
        <v>6</v>
      </c>
      <c r="F331" s="27">
        <v>73</v>
      </c>
      <c r="G331" s="27">
        <v>375</v>
      </c>
      <c r="H331" s="26">
        <f t="shared" si="11"/>
        <v>625</v>
      </c>
      <c r="I331" s="23" t="s">
        <v>1717</v>
      </c>
      <c r="J331" s="23" t="s">
        <v>768</v>
      </c>
    </row>
    <row r="332" spans="1:10">
      <c r="A332" s="24" t="s">
        <v>802</v>
      </c>
      <c r="B332" s="24" t="s">
        <v>824</v>
      </c>
      <c r="C332" s="24" t="str">
        <f t="shared" si="10"/>
        <v>Oxnard</v>
      </c>
      <c r="D332" s="27">
        <v>1840</v>
      </c>
      <c r="E332" s="27">
        <v>1071</v>
      </c>
      <c r="F332" s="27">
        <v>1538</v>
      </c>
      <c r="G332" s="27">
        <v>4100</v>
      </c>
      <c r="H332" s="26">
        <f t="shared" si="11"/>
        <v>8549</v>
      </c>
      <c r="I332" s="23" t="s">
        <v>1727</v>
      </c>
      <c r="J332" s="23" t="s">
        <v>768</v>
      </c>
    </row>
    <row r="333" spans="1:10">
      <c r="A333" s="24" t="s">
        <v>1259</v>
      </c>
      <c r="B333" s="24" t="s">
        <v>1214</v>
      </c>
      <c r="C333" s="24" t="str">
        <f t="shared" si="10"/>
        <v>Pacific Grove</v>
      </c>
      <c r="D333" s="30">
        <v>28</v>
      </c>
      <c r="E333" s="30">
        <v>18</v>
      </c>
      <c r="F333" s="30">
        <v>21</v>
      </c>
      <c r="G333" s="30">
        <v>48</v>
      </c>
      <c r="H333" s="26">
        <f t="shared" si="11"/>
        <v>115</v>
      </c>
      <c r="I333" s="23" t="s">
        <v>1733</v>
      </c>
    </row>
    <row r="334" spans="1:10">
      <c r="A334" s="24" t="s">
        <v>956</v>
      </c>
      <c r="B334" s="24" t="s">
        <v>1215</v>
      </c>
      <c r="C334" s="24" t="str">
        <f t="shared" si="10"/>
        <v>Pacifica</v>
      </c>
      <c r="D334" s="27">
        <v>538</v>
      </c>
      <c r="E334" s="27">
        <v>310</v>
      </c>
      <c r="F334" s="27">
        <v>291</v>
      </c>
      <c r="G334" s="27">
        <v>753</v>
      </c>
      <c r="H334" s="26">
        <f t="shared" si="11"/>
        <v>1892</v>
      </c>
      <c r="I334" s="23" t="s">
        <v>1700</v>
      </c>
      <c r="J334" s="23" t="s">
        <v>768</v>
      </c>
    </row>
    <row r="335" spans="1:10">
      <c r="A335" s="24" t="s">
        <v>1210</v>
      </c>
      <c r="B335" s="24" t="s">
        <v>826</v>
      </c>
      <c r="C335" s="24" t="str">
        <f t="shared" si="10"/>
        <v>Palm Desert</v>
      </c>
      <c r="D335" s="27">
        <v>675</v>
      </c>
      <c r="E335" s="27">
        <v>460</v>
      </c>
      <c r="F335" s="27">
        <v>461</v>
      </c>
      <c r="G335" s="27">
        <v>1194</v>
      </c>
      <c r="H335" s="26">
        <f t="shared" si="11"/>
        <v>2790</v>
      </c>
      <c r="I335" s="23" t="s">
        <v>1710</v>
      </c>
      <c r="J335" s="23" t="s">
        <v>768</v>
      </c>
    </row>
    <row r="336" spans="1:10">
      <c r="A336" s="24" t="s">
        <v>1210</v>
      </c>
      <c r="B336" s="24" t="s">
        <v>818</v>
      </c>
      <c r="C336" s="24" t="str">
        <f t="shared" si="10"/>
        <v>Palm Springs</v>
      </c>
      <c r="D336" s="27">
        <v>545</v>
      </c>
      <c r="E336" s="27">
        <v>408</v>
      </c>
      <c r="F336" s="27">
        <v>461</v>
      </c>
      <c r="G336" s="27">
        <v>1143</v>
      </c>
      <c r="H336" s="26">
        <f t="shared" si="11"/>
        <v>2557</v>
      </c>
      <c r="I336" s="23" t="s">
        <v>1710</v>
      </c>
      <c r="J336" s="23" t="s">
        <v>768</v>
      </c>
    </row>
    <row r="337" spans="1:10">
      <c r="A337" s="24" t="s">
        <v>773</v>
      </c>
      <c r="B337" s="24" t="s">
        <v>821</v>
      </c>
      <c r="C337" s="24" t="str">
        <f t="shared" si="10"/>
        <v>Palmdale</v>
      </c>
      <c r="D337" s="27">
        <v>1777</v>
      </c>
      <c r="E337" s="27">
        <v>935</v>
      </c>
      <c r="F337" s="27">
        <v>1004</v>
      </c>
      <c r="G337" s="27">
        <v>2924</v>
      </c>
      <c r="H337" s="26">
        <f t="shared" si="11"/>
        <v>6640</v>
      </c>
      <c r="I337" s="23" t="s">
        <v>1683</v>
      </c>
      <c r="J337" s="23" t="s">
        <v>768</v>
      </c>
    </row>
    <row r="338" spans="1:10">
      <c r="A338" s="24" t="s">
        <v>1029</v>
      </c>
      <c r="B338" s="24" t="s">
        <v>1211</v>
      </c>
      <c r="C338" s="24" t="str">
        <f t="shared" si="10"/>
        <v>Palo Alto</v>
      </c>
      <c r="D338" s="27">
        <v>1556</v>
      </c>
      <c r="E338" s="27">
        <v>896</v>
      </c>
      <c r="F338" s="27">
        <v>1013</v>
      </c>
      <c r="G338" s="27">
        <v>2621</v>
      </c>
      <c r="H338" s="26">
        <f t="shared" si="11"/>
        <v>6086</v>
      </c>
      <c r="I338" s="23" t="s">
        <v>1728</v>
      </c>
      <c r="J338" s="23" t="s">
        <v>768</v>
      </c>
    </row>
    <row r="339" spans="1:10">
      <c r="A339" s="24" t="s">
        <v>773</v>
      </c>
      <c r="B339" s="24" t="s">
        <v>1212</v>
      </c>
      <c r="C339" s="24" t="str">
        <f t="shared" si="10"/>
        <v>Palos Verdes Estates</v>
      </c>
      <c r="D339" s="27">
        <v>82</v>
      </c>
      <c r="E339" s="27">
        <v>44</v>
      </c>
      <c r="F339" s="27">
        <v>48</v>
      </c>
      <c r="G339" s="27">
        <v>25</v>
      </c>
      <c r="H339" s="26">
        <f t="shared" si="11"/>
        <v>199</v>
      </c>
      <c r="I339" s="23" t="s">
        <v>1683</v>
      </c>
      <c r="J339" s="23" t="s">
        <v>768</v>
      </c>
    </row>
    <row r="340" spans="1:10">
      <c r="A340" s="24" t="s">
        <v>1946</v>
      </c>
      <c r="B340" s="24" t="s">
        <v>783</v>
      </c>
      <c r="C340" s="24" t="str">
        <f t="shared" si="10"/>
        <v>Paradise</v>
      </c>
      <c r="D340" s="27">
        <v>383</v>
      </c>
      <c r="E340" s="27">
        <v>374</v>
      </c>
      <c r="F340" s="27">
        <v>1319</v>
      </c>
      <c r="G340" s="27">
        <v>5103</v>
      </c>
      <c r="H340" s="26">
        <f t="shared" si="11"/>
        <v>7179</v>
      </c>
      <c r="I340" s="23" t="s">
        <v>1717</v>
      </c>
      <c r="J340" s="23" t="s">
        <v>768</v>
      </c>
    </row>
    <row r="341" spans="1:10">
      <c r="A341" s="24" t="s">
        <v>773</v>
      </c>
      <c r="B341" s="24" t="s">
        <v>785</v>
      </c>
      <c r="C341" s="24" t="str">
        <f t="shared" si="10"/>
        <v>Paramount</v>
      </c>
      <c r="D341" s="27">
        <v>92</v>
      </c>
      <c r="E341" s="27">
        <v>43</v>
      </c>
      <c r="F341" s="27">
        <v>48</v>
      </c>
      <c r="G341" s="27">
        <v>181</v>
      </c>
      <c r="H341" s="26">
        <f t="shared" si="11"/>
        <v>364</v>
      </c>
      <c r="I341" s="23" t="s">
        <v>1683</v>
      </c>
      <c r="J341" s="23" t="s">
        <v>768</v>
      </c>
    </row>
    <row r="342" spans="1:10">
      <c r="A342" s="24" t="s">
        <v>1117</v>
      </c>
      <c r="B342" s="24" t="s">
        <v>1200</v>
      </c>
      <c r="C342" s="24" t="str">
        <f t="shared" si="10"/>
        <v>Parlier</v>
      </c>
      <c r="D342" s="33">
        <v>110</v>
      </c>
      <c r="E342" s="33">
        <v>82</v>
      </c>
      <c r="F342" s="33">
        <v>77</v>
      </c>
      <c r="G342" s="33">
        <v>319</v>
      </c>
      <c r="H342" s="26">
        <f t="shared" si="11"/>
        <v>588</v>
      </c>
      <c r="I342" s="23" t="s">
        <v>1744</v>
      </c>
    </row>
    <row r="343" spans="1:10">
      <c r="A343" s="24" t="s">
        <v>773</v>
      </c>
      <c r="B343" s="24" t="s">
        <v>777</v>
      </c>
      <c r="C343" s="24" t="str">
        <f t="shared" si="10"/>
        <v>Pasadena</v>
      </c>
      <c r="D343" s="27">
        <v>2747</v>
      </c>
      <c r="E343" s="27">
        <v>1662</v>
      </c>
      <c r="F343" s="27">
        <v>1565</v>
      </c>
      <c r="G343" s="27">
        <v>3455</v>
      </c>
      <c r="H343" s="26">
        <f t="shared" si="11"/>
        <v>9429</v>
      </c>
      <c r="I343" s="23" t="s">
        <v>1683</v>
      </c>
      <c r="J343" s="23" t="s">
        <v>768</v>
      </c>
    </row>
    <row r="344" spans="1:10">
      <c r="A344" s="24" t="s">
        <v>827</v>
      </c>
      <c r="B344" s="24" t="s">
        <v>780</v>
      </c>
      <c r="C344" s="24" t="str">
        <f t="shared" si="10"/>
        <v>Paso Robles</v>
      </c>
      <c r="D344" s="27">
        <v>356</v>
      </c>
      <c r="E344" s="27">
        <v>224</v>
      </c>
      <c r="F344" s="27">
        <v>259</v>
      </c>
      <c r="G344" s="27">
        <v>607</v>
      </c>
      <c r="H344" s="26">
        <f t="shared" si="11"/>
        <v>1446</v>
      </c>
      <c r="I344" s="23" t="s">
        <v>1697</v>
      </c>
      <c r="J344" s="23" t="s">
        <v>768</v>
      </c>
    </row>
    <row r="345" spans="1:10">
      <c r="A345" s="24" t="s">
        <v>1948</v>
      </c>
      <c r="B345" s="24" t="s">
        <v>1926</v>
      </c>
      <c r="C345" s="24" t="str">
        <f t="shared" si="10"/>
        <v>Patterson</v>
      </c>
      <c r="D345" s="28">
        <v>636</v>
      </c>
      <c r="E345" s="28">
        <v>408</v>
      </c>
      <c r="F345" s="28">
        <v>416</v>
      </c>
      <c r="G345" s="28">
        <v>1031</v>
      </c>
      <c r="H345" s="26">
        <f t="shared" si="11"/>
        <v>2491</v>
      </c>
      <c r="I345" s="23" t="s">
        <v>1735</v>
      </c>
    </row>
    <row r="346" spans="1:10">
      <c r="A346" s="24" t="s">
        <v>1210</v>
      </c>
      <c r="B346" s="24" t="s">
        <v>788</v>
      </c>
      <c r="C346" s="24" t="str">
        <f t="shared" si="10"/>
        <v>Perris</v>
      </c>
      <c r="D346" s="27">
        <v>2030</v>
      </c>
      <c r="E346" s="27">
        <v>1127</v>
      </c>
      <c r="F346" s="27">
        <v>1274</v>
      </c>
      <c r="G346" s="27">
        <v>3374</v>
      </c>
      <c r="H346" s="26">
        <f t="shared" si="11"/>
        <v>7805</v>
      </c>
      <c r="I346" s="23" t="s">
        <v>1710</v>
      </c>
      <c r="J346" s="23" t="s">
        <v>768</v>
      </c>
    </row>
    <row r="347" spans="1:10">
      <c r="A347" s="24" t="s">
        <v>1004</v>
      </c>
      <c r="B347" s="24" t="s">
        <v>1199</v>
      </c>
      <c r="C347" s="24" t="str">
        <f t="shared" si="10"/>
        <v>Petaluma</v>
      </c>
      <c r="D347" s="27">
        <v>499</v>
      </c>
      <c r="E347" s="27">
        <v>288</v>
      </c>
      <c r="F347" s="27">
        <v>313</v>
      </c>
      <c r="G347" s="27">
        <v>810</v>
      </c>
      <c r="H347" s="26">
        <f t="shared" si="11"/>
        <v>1910</v>
      </c>
      <c r="I347" s="23" t="s">
        <v>1742</v>
      </c>
      <c r="J347" s="23" t="s">
        <v>768</v>
      </c>
    </row>
    <row r="348" spans="1:10">
      <c r="A348" s="24" t="s">
        <v>773</v>
      </c>
      <c r="B348" s="24" t="s">
        <v>797</v>
      </c>
      <c r="C348" s="24" t="str">
        <f t="shared" si="10"/>
        <v>Pico Rivera</v>
      </c>
      <c r="D348" s="27">
        <v>299</v>
      </c>
      <c r="E348" s="27">
        <v>146</v>
      </c>
      <c r="F348" s="27">
        <v>149</v>
      </c>
      <c r="G348" s="27">
        <v>430</v>
      </c>
      <c r="H348" s="26">
        <f t="shared" si="11"/>
        <v>1024</v>
      </c>
      <c r="I348" s="23" t="s">
        <v>1683</v>
      </c>
      <c r="J348" s="23" t="s">
        <v>768</v>
      </c>
    </row>
    <row r="349" spans="1:10">
      <c r="A349" s="24" t="s">
        <v>876</v>
      </c>
      <c r="B349" s="24" t="s">
        <v>1201</v>
      </c>
      <c r="C349" s="24" t="str">
        <f t="shared" si="10"/>
        <v>Piedmont</v>
      </c>
      <c r="D349" s="27">
        <v>163</v>
      </c>
      <c r="E349" s="27">
        <v>94</v>
      </c>
      <c r="F349" s="27">
        <v>92</v>
      </c>
      <c r="G349" s="27">
        <v>238</v>
      </c>
      <c r="H349" s="26">
        <f t="shared" si="11"/>
        <v>587</v>
      </c>
      <c r="I349" s="23" t="s">
        <v>1684</v>
      </c>
      <c r="J349" s="23" t="s">
        <v>768</v>
      </c>
    </row>
    <row r="350" spans="1:10">
      <c r="A350" s="24" t="s">
        <v>1939</v>
      </c>
      <c r="B350" s="24" t="s">
        <v>1204</v>
      </c>
      <c r="C350" s="24" t="str">
        <f t="shared" si="10"/>
        <v>Pinole</v>
      </c>
      <c r="D350" s="27">
        <v>121</v>
      </c>
      <c r="E350" s="27">
        <v>69</v>
      </c>
      <c r="F350" s="27">
        <v>87</v>
      </c>
      <c r="G350" s="27">
        <v>223</v>
      </c>
      <c r="H350" s="26">
        <f t="shared" si="11"/>
        <v>500</v>
      </c>
      <c r="I350" s="23" t="s">
        <v>1695</v>
      </c>
      <c r="J350" s="23" t="s">
        <v>768</v>
      </c>
    </row>
    <row r="351" spans="1:10">
      <c r="A351" s="24" t="s">
        <v>827</v>
      </c>
      <c r="B351" s="24" t="s">
        <v>800</v>
      </c>
      <c r="C351" s="24" t="str">
        <f t="shared" si="10"/>
        <v>Pismo Beach</v>
      </c>
      <c r="D351" s="27">
        <v>113</v>
      </c>
      <c r="E351" s="27">
        <v>71</v>
      </c>
      <c r="F351" s="27">
        <v>82</v>
      </c>
      <c r="G351" s="27">
        <v>193</v>
      </c>
      <c r="H351" s="26">
        <f t="shared" si="11"/>
        <v>459</v>
      </c>
      <c r="I351" s="23" t="s">
        <v>1697</v>
      </c>
      <c r="J351" s="23" t="s">
        <v>768</v>
      </c>
    </row>
    <row r="352" spans="1:10">
      <c r="A352" s="24" t="s">
        <v>1939</v>
      </c>
      <c r="B352" s="24" t="s">
        <v>1205</v>
      </c>
      <c r="C352" s="24" t="str">
        <f t="shared" si="10"/>
        <v>Pittsburg</v>
      </c>
      <c r="D352" s="27">
        <v>516</v>
      </c>
      <c r="E352" s="27">
        <v>296</v>
      </c>
      <c r="F352" s="27">
        <v>346</v>
      </c>
      <c r="G352" s="27">
        <v>894</v>
      </c>
      <c r="H352" s="26">
        <f t="shared" si="11"/>
        <v>2052</v>
      </c>
      <c r="I352" s="23" t="s">
        <v>1695</v>
      </c>
      <c r="J352" s="23" t="s">
        <v>768</v>
      </c>
    </row>
    <row r="353" spans="1:10">
      <c r="A353" s="24" t="s">
        <v>803</v>
      </c>
      <c r="B353" s="24" t="s">
        <v>791</v>
      </c>
      <c r="C353" s="24" t="str">
        <f t="shared" si="10"/>
        <v>Placentia</v>
      </c>
      <c r="D353" s="27">
        <v>1243</v>
      </c>
      <c r="E353" s="27">
        <v>680</v>
      </c>
      <c r="F353" s="27">
        <v>782</v>
      </c>
      <c r="G353" s="27">
        <v>1693</v>
      </c>
      <c r="H353" s="26">
        <f t="shared" si="11"/>
        <v>4398</v>
      </c>
      <c r="I353" s="23" t="s">
        <v>1686</v>
      </c>
      <c r="J353" s="23" t="s">
        <v>768</v>
      </c>
    </row>
    <row r="354" spans="1:10">
      <c r="A354" s="24" t="s">
        <v>794</v>
      </c>
      <c r="B354" s="24" t="str">
        <f>A354</f>
        <v>Placer County - Unincorporated</v>
      </c>
      <c r="C354" s="24" t="str">
        <f t="shared" si="10"/>
        <v>Placer County - Unincorporated</v>
      </c>
      <c r="D354" s="27">
        <v>2127</v>
      </c>
      <c r="E354" s="27">
        <v>1282</v>
      </c>
      <c r="F354" s="27">
        <v>1319</v>
      </c>
      <c r="G354" s="27">
        <v>3126</v>
      </c>
      <c r="H354" s="26">
        <f t="shared" si="11"/>
        <v>7854</v>
      </c>
      <c r="I354" s="23" t="s">
        <v>1704</v>
      </c>
      <c r="J354" s="23" t="s">
        <v>768</v>
      </c>
    </row>
    <row r="355" spans="1:10">
      <c r="A355" s="24" t="s">
        <v>1962</v>
      </c>
      <c r="B355" s="24" t="s">
        <v>852</v>
      </c>
      <c r="C355" s="24" t="str">
        <f t="shared" si="10"/>
        <v>Placerville</v>
      </c>
      <c r="D355" s="27">
        <v>56</v>
      </c>
      <c r="E355" s="27">
        <v>34</v>
      </c>
      <c r="F355" s="27">
        <v>50</v>
      </c>
      <c r="G355" s="27">
        <v>119</v>
      </c>
      <c r="H355" s="26">
        <f t="shared" si="11"/>
        <v>259</v>
      </c>
      <c r="I355" s="23" t="s">
        <v>1763</v>
      </c>
      <c r="J355" s="23" t="s">
        <v>768</v>
      </c>
    </row>
    <row r="356" spans="1:10">
      <c r="A356" s="24" t="s">
        <v>1939</v>
      </c>
      <c r="B356" s="24" t="s">
        <v>1202</v>
      </c>
      <c r="C356" s="24" t="str">
        <f t="shared" si="10"/>
        <v>Pleasant Hill</v>
      </c>
      <c r="D356" s="27">
        <v>566</v>
      </c>
      <c r="E356" s="27">
        <v>326</v>
      </c>
      <c r="F356" s="27">
        <v>254</v>
      </c>
      <c r="G356" s="27">
        <v>657</v>
      </c>
      <c r="H356" s="26">
        <f t="shared" si="11"/>
        <v>1803</v>
      </c>
      <c r="I356" s="23" t="s">
        <v>1695</v>
      </c>
      <c r="J356" s="23" t="s">
        <v>768</v>
      </c>
    </row>
    <row r="357" spans="1:10">
      <c r="A357" s="24" t="s">
        <v>876</v>
      </c>
      <c r="B357" s="24" t="s">
        <v>1203</v>
      </c>
      <c r="C357" s="24" t="str">
        <f t="shared" si="10"/>
        <v>Pleasanton</v>
      </c>
      <c r="D357" s="27">
        <v>1750</v>
      </c>
      <c r="E357" s="27">
        <v>1008</v>
      </c>
      <c r="F357" s="27">
        <v>894</v>
      </c>
      <c r="G357" s="27">
        <v>2313</v>
      </c>
      <c r="H357" s="26">
        <f t="shared" si="11"/>
        <v>5965</v>
      </c>
      <c r="I357" s="23" t="s">
        <v>1684</v>
      </c>
      <c r="J357" s="23" t="s">
        <v>768</v>
      </c>
    </row>
    <row r="358" spans="1:10">
      <c r="A358" s="24" t="s">
        <v>854</v>
      </c>
      <c r="B358" s="24" t="str">
        <f>A358</f>
        <v>Plumas County - Unincorporated</v>
      </c>
      <c r="C358" s="24" t="str">
        <f t="shared" si="10"/>
        <v>Plumas County - Unincorporated</v>
      </c>
      <c r="D358" s="27">
        <v>5</v>
      </c>
      <c r="E358" s="27">
        <v>3</v>
      </c>
      <c r="F358" s="27">
        <v>2</v>
      </c>
      <c r="G358" s="27">
        <v>6</v>
      </c>
      <c r="H358" s="26">
        <f t="shared" si="11"/>
        <v>16</v>
      </c>
      <c r="I358" s="23" t="s">
        <v>1843</v>
      </c>
      <c r="J358" s="23" t="s">
        <v>768</v>
      </c>
    </row>
    <row r="359" spans="1:10">
      <c r="A359" s="24" t="s">
        <v>1936</v>
      </c>
      <c r="B359" s="24" t="s">
        <v>847</v>
      </c>
      <c r="C359" s="24" t="str">
        <f t="shared" si="10"/>
        <v>Plymouth</v>
      </c>
      <c r="D359" s="27">
        <v>7</v>
      </c>
      <c r="E359" s="27">
        <v>5</v>
      </c>
      <c r="F359" s="27">
        <v>5</v>
      </c>
      <c r="G359" s="27">
        <v>13</v>
      </c>
      <c r="H359" s="26">
        <f t="shared" si="11"/>
        <v>30</v>
      </c>
      <c r="I359" s="23" t="s">
        <v>1691</v>
      </c>
      <c r="J359" s="23" t="s">
        <v>768</v>
      </c>
    </row>
    <row r="360" spans="1:10">
      <c r="A360" s="24" t="s">
        <v>1953</v>
      </c>
      <c r="B360" s="24" t="s">
        <v>1287</v>
      </c>
      <c r="C360" s="24" t="str">
        <f t="shared" si="10"/>
        <v>Point Arena</v>
      </c>
      <c r="D360" s="27">
        <v>3</v>
      </c>
      <c r="E360" s="27">
        <v>1</v>
      </c>
      <c r="F360" s="27">
        <v>3</v>
      </c>
      <c r="G360" s="27">
        <v>2</v>
      </c>
      <c r="H360" s="26">
        <f t="shared" si="11"/>
        <v>9</v>
      </c>
      <c r="I360" s="23" t="s">
        <v>1771</v>
      </c>
      <c r="J360" s="23" t="s">
        <v>768</v>
      </c>
    </row>
    <row r="361" spans="1:10">
      <c r="A361" s="24" t="s">
        <v>773</v>
      </c>
      <c r="B361" s="24" t="s">
        <v>1216</v>
      </c>
      <c r="C361" s="24" t="str">
        <f t="shared" si="10"/>
        <v>Pomona</v>
      </c>
      <c r="D361" s="27">
        <v>2799</v>
      </c>
      <c r="E361" s="27">
        <v>1339</v>
      </c>
      <c r="F361" s="27">
        <v>1510</v>
      </c>
      <c r="G361" s="27">
        <v>4910</v>
      </c>
      <c r="H361" s="26">
        <f t="shared" si="11"/>
        <v>10558</v>
      </c>
      <c r="I361" s="23" t="s">
        <v>1683</v>
      </c>
      <c r="J361" s="23" t="s">
        <v>768</v>
      </c>
    </row>
    <row r="362" spans="1:10">
      <c r="A362" s="24" t="s">
        <v>802</v>
      </c>
      <c r="B362" s="24" t="s">
        <v>849</v>
      </c>
      <c r="C362" s="24" t="str">
        <f t="shared" si="10"/>
        <v>Port Hueneme</v>
      </c>
      <c r="D362" s="27">
        <v>26</v>
      </c>
      <c r="E362" s="27">
        <v>16</v>
      </c>
      <c r="F362" s="27">
        <v>18</v>
      </c>
      <c r="G362" s="27">
        <v>65</v>
      </c>
      <c r="H362" s="26">
        <f t="shared" si="11"/>
        <v>125</v>
      </c>
      <c r="I362" s="23" t="s">
        <v>1727</v>
      </c>
      <c r="J362" s="23" t="s">
        <v>768</v>
      </c>
    </row>
    <row r="363" spans="1:10">
      <c r="A363" s="24" t="s">
        <v>787</v>
      </c>
      <c r="B363" s="24" t="s">
        <v>1226</v>
      </c>
      <c r="C363" s="24" t="str">
        <f t="shared" si="10"/>
        <v>Porterville</v>
      </c>
      <c r="D363" s="28">
        <v>623</v>
      </c>
      <c r="E363" s="28">
        <v>576</v>
      </c>
      <c r="F363" s="28">
        <v>566</v>
      </c>
      <c r="G363" s="28">
        <v>1431</v>
      </c>
      <c r="H363" s="26">
        <f t="shared" si="11"/>
        <v>3196</v>
      </c>
      <c r="I363" s="23" t="s">
        <v>1758</v>
      </c>
    </row>
    <row r="364" spans="1:10">
      <c r="A364" s="24" t="s">
        <v>1963</v>
      </c>
      <c r="B364" s="24" t="s">
        <v>856</v>
      </c>
      <c r="C364" s="24" t="str">
        <f t="shared" si="10"/>
        <v>Portola</v>
      </c>
      <c r="D364" s="27">
        <v>1</v>
      </c>
      <c r="E364" s="27">
        <v>1</v>
      </c>
      <c r="F364" s="27">
        <v>0</v>
      </c>
      <c r="G364" s="27">
        <v>2</v>
      </c>
      <c r="H364" s="26">
        <f t="shared" si="11"/>
        <v>4</v>
      </c>
      <c r="I364" s="23" t="s">
        <v>1843</v>
      </c>
      <c r="J364" s="23" t="s">
        <v>768</v>
      </c>
    </row>
    <row r="365" spans="1:10">
      <c r="A365" s="24" t="s">
        <v>956</v>
      </c>
      <c r="B365" s="24" t="s">
        <v>1227</v>
      </c>
      <c r="C365" s="24" t="str">
        <f t="shared" si="10"/>
        <v>Portola Valley</v>
      </c>
      <c r="D365" s="27">
        <v>73</v>
      </c>
      <c r="E365" s="27">
        <v>42</v>
      </c>
      <c r="F365" s="27">
        <v>39</v>
      </c>
      <c r="G365" s="27">
        <v>99</v>
      </c>
      <c r="H365" s="26">
        <f t="shared" si="11"/>
        <v>253</v>
      </c>
      <c r="I365" s="23" t="s">
        <v>1700</v>
      </c>
      <c r="J365" s="23" t="s">
        <v>768</v>
      </c>
    </row>
    <row r="366" spans="1:10">
      <c r="A366" s="24" t="s">
        <v>770</v>
      </c>
      <c r="B366" s="24" t="s">
        <v>863</v>
      </c>
      <c r="C366" s="24" t="str">
        <f t="shared" si="10"/>
        <v>Poway</v>
      </c>
      <c r="D366" s="27">
        <v>468</v>
      </c>
      <c r="E366" s="27">
        <v>268</v>
      </c>
      <c r="F366" s="27">
        <v>241</v>
      </c>
      <c r="G366" s="27">
        <v>342</v>
      </c>
      <c r="H366" s="26">
        <f t="shared" si="11"/>
        <v>1319</v>
      </c>
      <c r="I366" s="23" t="s">
        <v>1732</v>
      </c>
      <c r="J366" s="23" t="s">
        <v>768</v>
      </c>
    </row>
    <row r="367" spans="1:10">
      <c r="A367" s="24" t="s">
        <v>778</v>
      </c>
      <c r="B367" s="24" t="s">
        <v>866</v>
      </c>
      <c r="C367" s="24" t="str">
        <f t="shared" si="10"/>
        <v>Rancho Cordova</v>
      </c>
      <c r="D367" s="27">
        <v>2115</v>
      </c>
      <c r="E367" s="27">
        <v>1274</v>
      </c>
      <c r="F367" s="27">
        <v>1684</v>
      </c>
      <c r="G367" s="27">
        <v>3994</v>
      </c>
      <c r="H367" s="26">
        <f t="shared" si="11"/>
        <v>9067</v>
      </c>
      <c r="I367" s="23" t="s">
        <v>1740</v>
      </c>
      <c r="J367" s="23" t="s">
        <v>768</v>
      </c>
    </row>
    <row r="368" spans="1:10">
      <c r="A368" s="24" t="s">
        <v>963</v>
      </c>
      <c r="B368" s="24" t="s">
        <v>858</v>
      </c>
      <c r="C368" s="24" t="str">
        <f t="shared" si="10"/>
        <v>Rancho Cucamonga</v>
      </c>
      <c r="D368" s="27">
        <v>3245</v>
      </c>
      <c r="E368" s="27">
        <v>1920</v>
      </c>
      <c r="F368" s="27">
        <v>2038</v>
      </c>
      <c r="G368" s="27">
        <v>3322</v>
      </c>
      <c r="H368" s="26">
        <f t="shared" si="11"/>
        <v>10525</v>
      </c>
      <c r="I368" s="23" t="s">
        <v>1681</v>
      </c>
      <c r="J368" s="23" t="s">
        <v>768</v>
      </c>
    </row>
    <row r="369" spans="1:10">
      <c r="A369" s="24" t="s">
        <v>1210</v>
      </c>
      <c r="B369" s="24" t="s">
        <v>861</v>
      </c>
      <c r="C369" s="24" t="str">
        <f t="shared" si="10"/>
        <v>Rancho Mirage</v>
      </c>
      <c r="D369" s="27">
        <v>430</v>
      </c>
      <c r="E369" s="27">
        <v>318</v>
      </c>
      <c r="F369" s="27">
        <v>328</v>
      </c>
      <c r="G369" s="27">
        <v>670</v>
      </c>
      <c r="H369" s="26">
        <f t="shared" si="11"/>
        <v>1746</v>
      </c>
      <c r="I369" s="23" t="s">
        <v>1710</v>
      </c>
      <c r="J369" s="23" t="s">
        <v>768</v>
      </c>
    </row>
    <row r="370" spans="1:10">
      <c r="A370" s="24" t="s">
        <v>773</v>
      </c>
      <c r="B370" s="24" t="s">
        <v>832</v>
      </c>
      <c r="C370" s="24" t="str">
        <f t="shared" si="10"/>
        <v>Rancho Palos Verdes</v>
      </c>
      <c r="D370" s="27">
        <v>253</v>
      </c>
      <c r="E370" s="27">
        <v>139</v>
      </c>
      <c r="F370" s="27">
        <v>125</v>
      </c>
      <c r="G370" s="27">
        <v>122</v>
      </c>
      <c r="H370" s="26">
        <f t="shared" si="11"/>
        <v>639</v>
      </c>
      <c r="I370" s="23" t="s">
        <v>1683</v>
      </c>
      <c r="J370" s="23" t="s">
        <v>768</v>
      </c>
    </row>
    <row r="371" spans="1:10">
      <c r="A371" s="24" t="s">
        <v>803</v>
      </c>
      <c r="B371" s="24" t="s">
        <v>1288</v>
      </c>
      <c r="C371" s="24" t="str">
        <f t="shared" si="10"/>
        <v>Rancho Santa Margarita</v>
      </c>
      <c r="D371" s="27">
        <v>209</v>
      </c>
      <c r="E371" s="27">
        <v>120</v>
      </c>
      <c r="F371" s="27">
        <v>125</v>
      </c>
      <c r="G371" s="27">
        <v>226</v>
      </c>
      <c r="H371" s="26">
        <f t="shared" si="11"/>
        <v>680</v>
      </c>
      <c r="I371" s="23" t="s">
        <v>1686</v>
      </c>
      <c r="J371" s="23" t="s">
        <v>768</v>
      </c>
    </row>
    <row r="372" spans="1:10">
      <c r="A372" s="24" t="s">
        <v>1300</v>
      </c>
      <c r="B372" s="24" t="s">
        <v>835</v>
      </c>
      <c r="C372" s="24" t="str">
        <f t="shared" si="10"/>
        <v>Red Bluff</v>
      </c>
      <c r="D372" s="27">
        <v>82</v>
      </c>
      <c r="E372" s="27">
        <v>63</v>
      </c>
      <c r="F372" s="27">
        <v>63</v>
      </c>
      <c r="G372" s="27">
        <v>160</v>
      </c>
      <c r="H372" s="26">
        <f t="shared" si="11"/>
        <v>368</v>
      </c>
      <c r="I372" s="23" t="s">
        <v>1751</v>
      </c>
      <c r="J372" s="23" t="s">
        <v>768</v>
      </c>
    </row>
    <row r="373" spans="1:10">
      <c r="A373" s="24" t="s">
        <v>1937</v>
      </c>
      <c r="B373" s="24" t="s">
        <v>795</v>
      </c>
      <c r="C373" s="24" t="str">
        <f t="shared" si="10"/>
        <v>Redding</v>
      </c>
      <c r="D373" s="27">
        <v>502</v>
      </c>
      <c r="E373" s="27">
        <v>336</v>
      </c>
      <c r="F373" s="27">
        <v>360</v>
      </c>
      <c r="G373" s="27">
        <v>893</v>
      </c>
      <c r="H373" s="26">
        <f t="shared" si="11"/>
        <v>2091</v>
      </c>
      <c r="I373" s="23" t="s">
        <v>1693</v>
      </c>
      <c r="J373" s="23" t="s">
        <v>768</v>
      </c>
    </row>
    <row r="374" spans="1:10">
      <c r="A374" s="24" t="s">
        <v>963</v>
      </c>
      <c r="B374" s="24" t="s">
        <v>789</v>
      </c>
      <c r="C374" s="24" t="str">
        <f t="shared" si="10"/>
        <v>Redlands</v>
      </c>
      <c r="D374" s="27">
        <v>967</v>
      </c>
      <c r="E374" s="27">
        <v>615</v>
      </c>
      <c r="F374" s="27">
        <v>652</v>
      </c>
      <c r="G374" s="27">
        <v>1282</v>
      </c>
      <c r="H374" s="26">
        <f t="shared" si="11"/>
        <v>3516</v>
      </c>
      <c r="I374" s="23" t="s">
        <v>1681</v>
      </c>
      <c r="J374" s="23" t="s">
        <v>768</v>
      </c>
    </row>
    <row r="375" spans="1:10">
      <c r="A375" s="24" t="s">
        <v>773</v>
      </c>
      <c r="B375" s="24" t="s">
        <v>837</v>
      </c>
      <c r="C375" s="24" t="str">
        <f t="shared" si="10"/>
        <v>Redondo Beach</v>
      </c>
      <c r="D375" s="27">
        <v>936</v>
      </c>
      <c r="E375" s="27">
        <v>508</v>
      </c>
      <c r="F375" s="27">
        <v>490</v>
      </c>
      <c r="G375" s="27">
        <v>556</v>
      </c>
      <c r="H375" s="26">
        <f t="shared" si="11"/>
        <v>2490</v>
      </c>
      <c r="I375" s="23" t="s">
        <v>1683</v>
      </c>
      <c r="J375" s="23" t="s">
        <v>768</v>
      </c>
    </row>
    <row r="376" spans="1:10">
      <c r="A376" s="24" t="s">
        <v>956</v>
      </c>
      <c r="B376" s="24" t="s">
        <v>1230</v>
      </c>
      <c r="C376" s="24" t="str">
        <f t="shared" si="10"/>
        <v>Redwood City</v>
      </c>
      <c r="D376" s="27">
        <v>1115</v>
      </c>
      <c r="E376" s="27">
        <v>643</v>
      </c>
      <c r="F376" s="27">
        <v>789</v>
      </c>
      <c r="G376" s="27">
        <v>2041</v>
      </c>
      <c r="H376" s="26">
        <f t="shared" si="11"/>
        <v>4588</v>
      </c>
      <c r="I376" s="23" t="s">
        <v>1700</v>
      </c>
      <c r="J376" s="23" t="s">
        <v>768</v>
      </c>
    </row>
    <row r="377" spans="1:10">
      <c r="A377" s="24" t="s">
        <v>1117</v>
      </c>
      <c r="B377" s="24" t="s">
        <v>1228</v>
      </c>
      <c r="C377" s="24" t="str">
        <f t="shared" si="10"/>
        <v>Reedley</v>
      </c>
      <c r="D377" s="33">
        <v>393</v>
      </c>
      <c r="E377" s="33">
        <v>204</v>
      </c>
      <c r="F377" s="33">
        <v>161</v>
      </c>
      <c r="G377" s="33">
        <v>553</v>
      </c>
      <c r="H377" s="26">
        <f t="shared" si="11"/>
        <v>1311</v>
      </c>
      <c r="I377" s="23" t="s">
        <v>1744</v>
      </c>
    </row>
    <row r="378" spans="1:10">
      <c r="A378" s="24" t="s">
        <v>963</v>
      </c>
      <c r="B378" s="24" t="s">
        <v>843</v>
      </c>
      <c r="C378" s="24" t="str">
        <f t="shared" si="10"/>
        <v>Rialto</v>
      </c>
      <c r="D378" s="27">
        <v>2218</v>
      </c>
      <c r="E378" s="27">
        <v>1206</v>
      </c>
      <c r="F378" s="27">
        <v>1371</v>
      </c>
      <c r="G378" s="27">
        <v>3477</v>
      </c>
      <c r="H378" s="26">
        <f t="shared" si="11"/>
        <v>8272</v>
      </c>
      <c r="I378" s="23" t="s">
        <v>1681</v>
      </c>
      <c r="J378" s="23" t="s">
        <v>768</v>
      </c>
    </row>
    <row r="379" spans="1:10">
      <c r="A379" s="24" t="s">
        <v>1939</v>
      </c>
      <c r="B379" s="24" t="s">
        <v>1229</v>
      </c>
      <c r="C379" s="24" t="str">
        <f t="shared" si="10"/>
        <v>Richmond</v>
      </c>
      <c r="D379" s="27">
        <v>840</v>
      </c>
      <c r="E379" s="27">
        <v>485</v>
      </c>
      <c r="F379" s="27">
        <v>638</v>
      </c>
      <c r="G379" s="27">
        <v>1651</v>
      </c>
      <c r="H379" s="26">
        <f t="shared" si="11"/>
        <v>3614</v>
      </c>
      <c r="I379" s="23" t="s">
        <v>1695</v>
      </c>
      <c r="J379" s="23" t="s">
        <v>768</v>
      </c>
    </row>
    <row r="380" spans="1:10">
      <c r="A380" s="24" t="s">
        <v>1941</v>
      </c>
      <c r="B380" s="24" t="s">
        <v>1221</v>
      </c>
      <c r="C380" s="24" t="str">
        <f t="shared" si="10"/>
        <v>Ridgecrest</v>
      </c>
      <c r="D380" s="33">
        <v>159</v>
      </c>
      <c r="E380" s="33">
        <v>131</v>
      </c>
      <c r="F380" s="33">
        <v>207</v>
      </c>
      <c r="G380" s="33">
        <v>848</v>
      </c>
      <c r="H380" s="26">
        <f t="shared" si="11"/>
        <v>1345</v>
      </c>
      <c r="I380" s="23" t="s">
        <v>1699</v>
      </c>
    </row>
    <row r="381" spans="1:10">
      <c r="A381" s="24" t="s">
        <v>1940</v>
      </c>
      <c r="B381" s="24" t="s">
        <v>1208</v>
      </c>
      <c r="C381" s="24" t="str">
        <f t="shared" si="10"/>
        <v>Rio Dell</v>
      </c>
      <c r="D381" s="27">
        <v>12</v>
      </c>
      <c r="E381" s="27">
        <v>8</v>
      </c>
      <c r="F381" s="27">
        <v>9</v>
      </c>
      <c r="G381" s="27">
        <v>22</v>
      </c>
      <c r="H381" s="26">
        <f t="shared" si="11"/>
        <v>51</v>
      </c>
      <c r="I381" s="23" t="s">
        <v>1696</v>
      </c>
      <c r="J381" s="23" t="s">
        <v>768</v>
      </c>
    </row>
    <row r="382" spans="1:10">
      <c r="A382" s="24" t="s">
        <v>1945</v>
      </c>
      <c r="B382" s="24" t="s">
        <v>1222</v>
      </c>
      <c r="C382" s="24" t="str">
        <f t="shared" si="10"/>
        <v>Rio Vista</v>
      </c>
      <c r="D382" s="27">
        <v>79</v>
      </c>
      <c r="E382" s="27">
        <v>41</v>
      </c>
      <c r="F382" s="27">
        <v>50</v>
      </c>
      <c r="G382" s="27">
        <v>157</v>
      </c>
      <c r="H382" s="26">
        <f t="shared" si="11"/>
        <v>327</v>
      </c>
      <c r="I382" s="23" t="s">
        <v>1715</v>
      </c>
      <c r="J382" s="23" t="s">
        <v>768</v>
      </c>
    </row>
    <row r="383" spans="1:10">
      <c r="A383" s="24" t="s">
        <v>933</v>
      </c>
      <c r="B383" s="24" t="s">
        <v>1223</v>
      </c>
      <c r="C383" s="24" t="str">
        <f t="shared" si="10"/>
        <v>Ripon</v>
      </c>
      <c r="D383" s="32">
        <v>308</v>
      </c>
      <c r="E383" s="32">
        <v>215</v>
      </c>
      <c r="F383" s="32">
        <v>231</v>
      </c>
      <c r="G383" s="32">
        <v>726</v>
      </c>
      <c r="H383" s="26">
        <f t="shared" si="11"/>
        <v>1480</v>
      </c>
      <c r="I383" s="23" t="s">
        <v>1766</v>
      </c>
    </row>
    <row r="384" spans="1:10">
      <c r="A384" s="24" t="s">
        <v>1948</v>
      </c>
      <c r="B384" s="24" t="s">
        <v>1220</v>
      </c>
      <c r="C384" s="24" t="str">
        <f t="shared" si="10"/>
        <v>Riverbank</v>
      </c>
      <c r="D384" s="28">
        <v>321</v>
      </c>
      <c r="E384" s="28">
        <v>206</v>
      </c>
      <c r="F384" s="28">
        <v>217</v>
      </c>
      <c r="G384" s="28">
        <v>536</v>
      </c>
      <c r="H384" s="26">
        <f t="shared" si="11"/>
        <v>1280</v>
      </c>
      <c r="I384" s="23" t="s">
        <v>1735</v>
      </c>
    </row>
    <row r="385" spans="1:10">
      <c r="A385" s="24" t="s">
        <v>1210</v>
      </c>
      <c r="B385" s="24" t="s">
        <v>1210</v>
      </c>
      <c r="C385" s="24" t="str">
        <f t="shared" si="10"/>
        <v>Riverside</v>
      </c>
      <c r="D385" s="27">
        <v>4861</v>
      </c>
      <c r="E385" s="27">
        <v>3064</v>
      </c>
      <c r="F385" s="27">
        <v>3139</v>
      </c>
      <c r="G385" s="27">
        <v>7394</v>
      </c>
      <c r="H385" s="26">
        <f t="shared" si="11"/>
        <v>18458</v>
      </c>
      <c r="I385" s="23" t="s">
        <v>1710</v>
      </c>
      <c r="J385" s="23" t="s">
        <v>768</v>
      </c>
    </row>
    <row r="386" spans="1:10">
      <c r="A386" s="24" t="s">
        <v>845</v>
      </c>
      <c r="B386" s="24" t="str">
        <f>A386</f>
        <v>Riverside County - Unincorporated</v>
      </c>
      <c r="C386" s="24" t="str">
        <f t="shared" ref="C386:C449" si="12">B386</f>
        <v>Riverside County - Unincorporated</v>
      </c>
      <c r="D386" s="27">
        <v>10371</v>
      </c>
      <c r="E386" s="27">
        <v>6627</v>
      </c>
      <c r="F386" s="27">
        <v>7347</v>
      </c>
      <c r="G386" s="27">
        <v>16302</v>
      </c>
      <c r="H386" s="26">
        <f t="shared" si="11"/>
        <v>40647</v>
      </c>
      <c r="I386" s="23" t="s">
        <v>1710</v>
      </c>
      <c r="J386" s="23" t="s">
        <v>768</v>
      </c>
    </row>
    <row r="387" spans="1:10">
      <c r="A387" s="24" t="s">
        <v>1942</v>
      </c>
      <c r="B387" s="24" t="s">
        <v>833</v>
      </c>
      <c r="C387" s="24" t="str">
        <f t="shared" si="12"/>
        <v>Rocklin</v>
      </c>
      <c r="D387" s="27">
        <v>1911</v>
      </c>
      <c r="E387" s="27">
        <v>1151</v>
      </c>
      <c r="F387" s="27">
        <v>771</v>
      </c>
      <c r="G387" s="27">
        <v>1828</v>
      </c>
      <c r="H387" s="26">
        <f t="shared" ref="H387:H450" si="13">SUM(D387:G387)</f>
        <v>5661</v>
      </c>
      <c r="I387" s="23" t="s">
        <v>1704</v>
      </c>
      <c r="J387" s="23" t="s">
        <v>768</v>
      </c>
    </row>
    <row r="388" spans="1:10">
      <c r="A388" s="24" t="s">
        <v>1004</v>
      </c>
      <c r="B388" s="24" t="s">
        <v>1224</v>
      </c>
      <c r="C388" s="24" t="str">
        <f t="shared" si="12"/>
        <v>Rohnert Park</v>
      </c>
      <c r="D388" s="27">
        <v>399</v>
      </c>
      <c r="E388" s="27">
        <v>230</v>
      </c>
      <c r="F388" s="27">
        <v>265</v>
      </c>
      <c r="G388" s="27">
        <v>686</v>
      </c>
      <c r="H388" s="26">
        <f t="shared" si="13"/>
        <v>1580</v>
      </c>
      <c r="I388" s="23" t="s">
        <v>1742</v>
      </c>
      <c r="J388" s="23" t="s">
        <v>768</v>
      </c>
    </row>
    <row r="389" spans="1:10">
      <c r="A389" s="24" t="s">
        <v>773</v>
      </c>
      <c r="B389" s="24" t="s">
        <v>1213</v>
      </c>
      <c r="C389" s="24" t="str">
        <f t="shared" si="12"/>
        <v>Rolling Hills</v>
      </c>
      <c r="D389" s="27">
        <v>20</v>
      </c>
      <c r="E389" s="27">
        <v>9</v>
      </c>
      <c r="F389" s="27">
        <v>11</v>
      </c>
      <c r="G389" s="27">
        <v>5</v>
      </c>
      <c r="H389" s="26">
        <f t="shared" si="13"/>
        <v>45</v>
      </c>
      <c r="I389" s="23" t="s">
        <v>1683</v>
      </c>
      <c r="J389" s="23" t="s">
        <v>768</v>
      </c>
    </row>
    <row r="390" spans="1:10">
      <c r="A390" s="24" t="s">
        <v>773</v>
      </c>
      <c r="B390" s="24" t="s">
        <v>841</v>
      </c>
      <c r="C390" s="24" t="str">
        <f t="shared" si="12"/>
        <v>Rolling Hills Estates</v>
      </c>
      <c r="D390" s="27">
        <v>82</v>
      </c>
      <c r="E390" s="27">
        <v>42</v>
      </c>
      <c r="F390" s="27">
        <v>38</v>
      </c>
      <c r="G390" s="27">
        <v>29</v>
      </c>
      <c r="H390" s="26">
        <f t="shared" si="13"/>
        <v>191</v>
      </c>
      <c r="I390" s="23" t="s">
        <v>1683</v>
      </c>
      <c r="J390" s="23" t="s">
        <v>768</v>
      </c>
    </row>
    <row r="391" spans="1:10">
      <c r="A391" s="24" t="s">
        <v>773</v>
      </c>
      <c r="B391" s="24" t="s">
        <v>954</v>
      </c>
      <c r="C391" s="24" t="str">
        <f t="shared" si="12"/>
        <v>Rosemead</v>
      </c>
      <c r="D391" s="27">
        <v>1154</v>
      </c>
      <c r="E391" s="27">
        <v>638</v>
      </c>
      <c r="F391" s="27">
        <v>686</v>
      </c>
      <c r="G391" s="27">
        <v>2134</v>
      </c>
      <c r="H391" s="26">
        <f t="shared" si="13"/>
        <v>4612</v>
      </c>
      <c r="I391" s="23" t="s">
        <v>1683</v>
      </c>
      <c r="J391" s="23" t="s">
        <v>768</v>
      </c>
    </row>
    <row r="392" spans="1:10">
      <c r="A392" s="24" t="s">
        <v>1942</v>
      </c>
      <c r="B392" s="24" t="s">
        <v>888</v>
      </c>
      <c r="C392" s="24" t="str">
        <f t="shared" si="12"/>
        <v>Roseville</v>
      </c>
      <c r="D392" s="27">
        <v>3855</v>
      </c>
      <c r="E392" s="27">
        <v>2323</v>
      </c>
      <c r="F392" s="27">
        <v>1746</v>
      </c>
      <c r="G392" s="27">
        <v>4142</v>
      </c>
      <c r="H392" s="26">
        <f t="shared" si="13"/>
        <v>12066</v>
      </c>
      <c r="I392" s="23" t="s">
        <v>1704</v>
      </c>
      <c r="J392" s="23" t="s">
        <v>768</v>
      </c>
    </row>
    <row r="393" spans="1:10">
      <c r="A393" s="24" t="s">
        <v>1944</v>
      </c>
      <c r="B393" s="24" t="s">
        <v>1225</v>
      </c>
      <c r="C393" s="24" t="str">
        <f t="shared" si="12"/>
        <v>Ross</v>
      </c>
      <c r="D393" s="27">
        <v>34</v>
      </c>
      <c r="E393" s="27">
        <v>20</v>
      </c>
      <c r="F393" s="27">
        <v>16</v>
      </c>
      <c r="G393" s="27">
        <v>41</v>
      </c>
      <c r="H393" s="26">
        <f t="shared" si="13"/>
        <v>111</v>
      </c>
      <c r="I393" s="23" t="s">
        <v>1714</v>
      </c>
      <c r="J393" s="23" t="s">
        <v>768</v>
      </c>
    </row>
    <row r="394" spans="1:10">
      <c r="A394" s="24" t="s">
        <v>778</v>
      </c>
      <c r="B394" s="24" t="s">
        <v>778</v>
      </c>
      <c r="C394" s="24" t="str">
        <f t="shared" si="12"/>
        <v>Sacramento</v>
      </c>
      <c r="D394" s="27">
        <v>10463</v>
      </c>
      <c r="E394" s="27">
        <v>6306</v>
      </c>
      <c r="F394" s="27">
        <v>8545</v>
      </c>
      <c r="G394" s="27">
        <v>20266</v>
      </c>
      <c r="H394" s="26">
        <f t="shared" si="13"/>
        <v>45580</v>
      </c>
      <c r="I394" s="23" t="s">
        <v>1740</v>
      </c>
      <c r="J394" s="23" t="s">
        <v>768</v>
      </c>
    </row>
    <row r="395" spans="1:10">
      <c r="A395" s="24" t="s">
        <v>1037</v>
      </c>
      <c r="B395" s="24" t="str">
        <f>A395</f>
        <v>Sacramento County - Unincorporated</v>
      </c>
      <c r="C395" s="24" t="str">
        <f t="shared" si="12"/>
        <v>Sacramento County - Unincorporated</v>
      </c>
      <c r="D395" s="27">
        <v>4466</v>
      </c>
      <c r="E395" s="27">
        <v>2692</v>
      </c>
      <c r="F395" s="27">
        <v>4186</v>
      </c>
      <c r="G395" s="27">
        <v>9928</v>
      </c>
      <c r="H395" s="26">
        <f t="shared" si="13"/>
        <v>21272</v>
      </c>
      <c r="I395" s="23" t="s">
        <v>1740</v>
      </c>
      <c r="J395" s="23" t="s">
        <v>768</v>
      </c>
    </row>
    <row r="396" spans="1:10">
      <c r="A396" s="24" t="s">
        <v>1259</v>
      </c>
      <c r="B396" s="24" t="s">
        <v>968</v>
      </c>
      <c r="C396" s="24" t="str">
        <f t="shared" si="12"/>
        <v>Salinas</v>
      </c>
      <c r="D396" s="27">
        <v>920</v>
      </c>
      <c r="E396" s="27">
        <v>600</v>
      </c>
      <c r="F396" s="27">
        <v>1692</v>
      </c>
      <c r="G396" s="27">
        <v>3462</v>
      </c>
      <c r="H396" s="26">
        <f t="shared" si="13"/>
        <v>6674</v>
      </c>
      <c r="I396" s="23" t="s">
        <v>1692</v>
      </c>
      <c r="J396" s="23" t="s">
        <v>768</v>
      </c>
    </row>
    <row r="397" spans="1:10">
      <c r="A397" s="24" t="s">
        <v>1944</v>
      </c>
      <c r="B397" s="24" t="s">
        <v>970</v>
      </c>
      <c r="C397" s="24" t="str">
        <f t="shared" si="12"/>
        <v>San Anselmo</v>
      </c>
      <c r="D397" s="27">
        <v>33</v>
      </c>
      <c r="E397" s="27">
        <v>17</v>
      </c>
      <c r="F397" s="27">
        <v>19</v>
      </c>
      <c r="G397" s="27">
        <v>37</v>
      </c>
      <c r="H397" s="26">
        <f t="shared" si="13"/>
        <v>106</v>
      </c>
      <c r="I397" s="23" t="s">
        <v>1733</v>
      </c>
    </row>
    <row r="398" spans="1:10">
      <c r="A398" s="24" t="s">
        <v>1280</v>
      </c>
      <c r="B398" s="24" t="str">
        <f>A398</f>
        <v>San Benito County - Unincorporated</v>
      </c>
      <c r="C398" s="24" t="str">
        <f t="shared" si="12"/>
        <v>San Benito County - Unincorporated</v>
      </c>
      <c r="D398" s="27">
        <v>246</v>
      </c>
      <c r="E398" s="27">
        <v>198</v>
      </c>
      <c r="F398" s="27">
        <v>103</v>
      </c>
      <c r="G398" s="27">
        <v>207</v>
      </c>
      <c r="H398" s="26">
        <f t="shared" si="13"/>
        <v>754</v>
      </c>
      <c r="I398" s="23" t="s">
        <v>1714</v>
      </c>
      <c r="J398" s="23" t="s">
        <v>768</v>
      </c>
    </row>
    <row r="399" spans="1:10">
      <c r="A399" s="24" t="s">
        <v>963</v>
      </c>
      <c r="B399" s="24" t="s">
        <v>963</v>
      </c>
      <c r="C399" s="24" t="str">
        <f t="shared" si="12"/>
        <v>San Bernardino</v>
      </c>
      <c r="D399" s="27">
        <v>980</v>
      </c>
      <c r="E399" s="27">
        <v>696</v>
      </c>
      <c r="F399" s="27">
        <v>808</v>
      </c>
      <c r="G399" s="27">
        <v>1900</v>
      </c>
      <c r="H399" s="26">
        <f t="shared" si="13"/>
        <v>4384</v>
      </c>
      <c r="I399" s="23" t="s">
        <v>1783</v>
      </c>
    </row>
    <row r="400" spans="1:10">
      <c r="A400" s="24" t="s">
        <v>957</v>
      </c>
      <c r="B400" s="24" t="str">
        <f>A400</f>
        <v>San Bernardino County - Unincorporated</v>
      </c>
      <c r="C400" s="24" t="str">
        <f t="shared" si="12"/>
        <v>San Bernardino County - Unincorporated</v>
      </c>
      <c r="D400" s="27">
        <v>2179</v>
      </c>
      <c r="E400" s="27">
        <v>1360</v>
      </c>
      <c r="F400" s="27">
        <v>1523</v>
      </c>
      <c r="G400" s="27">
        <v>3770</v>
      </c>
      <c r="H400" s="26">
        <f t="shared" si="13"/>
        <v>8832</v>
      </c>
      <c r="I400" s="23" t="s">
        <v>1681</v>
      </c>
      <c r="J400" s="23" t="s">
        <v>768</v>
      </c>
    </row>
    <row r="401" spans="1:10">
      <c r="A401" s="24" t="s">
        <v>956</v>
      </c>
      <c r="B401" s="24" t="s">
        <v>960</v>
      </c>
      <c r="C401" s="24" t="str">
        <f t="shared" si="12"/>
        <v>San Bruno</v>
      </c>
      <c r="D401" s="27">
        <v>704</v>
      </c>
      <c r="E401" s="27">
        <v>405</v>
      </c>
      <c r="F401" s="27">
        <v>573</v>
      </c>
      <c r="G401" s="27">
        <v>1483</v>
      </c>
      <c r="H401" s="26">
        <f t="shared" si="13"/>
        <v>3165</v>
      </c>
      <c r="I401" s="23" t="s">
        <v>1700</v>
      </c>
      <c r="J401" s="23" t="s">
        <v>768</v>
      </c>
    </row>
    <row r="402" spans="1:10">
      <c r="A402" s="24" t="s">
        <v>956</v>
      </c>
      <c r="B402" s="24" t="s">
        <v>961</v>
      </c>
      <c r="C402" s="24" t="str">
        <f t="shared" si="12"/>
        <v>San Carlos</v>
      </c>
      <c r="D402" s="27">
        <v>739</v>
      </c>
      <c r="E402" s="27">
        <v>425</v>
      </c>
      <c r="F402" s="27">
        <v>438</v>
      </c>
      <c r="G402" s="27">
        <v>1133</v>
      </c>
      <c r="H402" s="26">
        <f t="shared" si="13"/>
        <v>2735</v>
      </c>
      <c r="I402" s="23" t="s">
        <v>1700</v>
      </c>
      <c r="J402" s="23" t="s">
        <v>768</v>
      </c>
    </row>
    <row r="403" spans="1:10">
      <c r="A403" s="24" t="s">
        <v>803</v>
      </c>
      <c r="B403" s="24" t="s">
        <v>972</v>
      </c>
      <c r="C403" s="24" t="str">
        <f t="shared" si="12"/>
        <v>San Clemente</v>
      </c>
      <c r="D403" s="27">
        <v>282</v>
      </c>
      <c r="E403" s="27">
        <v>164</v>
      </c>
      <c r="F403" s="27">
        <v>188</v>
      </c>
      <c r="G403" s="27">
        <v>348</v>
      </c>
      <c r="H403" s="26">
        <f t="shared" si="13"/>
        <v>982</v>
      </c>
      <c r="I403" s="23" t="s">
        <v>1686</v>
      </c>
      <c r="J403" s="23" t="s">
        <v>768</v>
      </c>
    </row>
    <row r="404" spans="1:10">
      <c r="A404" s="24" t="s">
        <v>770</v>
      </c>
      <c r="B404" s="24" t="s">
        <v>770</v>
      </c>
      <c r="C404" s="24" t="str">
        <f t="shared" si="12"/>
        <v>San Diego</v>
      </c>
      <c r="D404" s="27">
        <v>27549</v>
      </c>
      <c r="E404" s="27">
        <v>17331</v>
      </c>
      <c r="F404" s="27">
        <v>19319</v>
      </c>
      <c r="G404" s="27">
        <v>43837</v>
      </c>
      <c r="H404" s="26">
        <f t="shared" si="13"/>
        <v>108036</v>
      </c>
      <c r="I404" s="23" t="s">
        <v>1732</v>
      </c>
      <c r="J404" s="23" t="s">
        <v>768</v>
      </c>
    </row>
    <row r="405" spans="1:10">
      <c r="A405" s="24" t="s">
        <v>915</v>
      </c>
      <c r="B405" s="24" t="str">
        <f>A405</f>
        <v>San Diego County - Unincorporated</v>
      </c>
      <c r="C405" s="24" t="str">
        <f t="shared" si="12"/>
        <v>San Diego County - Unincorporated</v>
      </c>
      <c r="D405" s="27">
        <v>1834</v>
      </c>
      <c r="E405" s="27">
        <v>992</v>
      </c>
      <c r="F405" s="27">
        <v>1165</v>
      </c>
      <c r="G405" s="27">
        <v>2709</v>
      </c>
      <c r="H405" s="26">
        <f t="shared" si="13"/>
        <v>6700</v>
      </c>
      <c r="I405" s="23" t="s">
        <v>1732</v>
      </c>
      <c r="J405" s="23" t="s">
        <v>768</v>
      </c>
    </row>
    <row r="406" spans="1:10">
      <c r="A406" s="24" t="s">
        <v>773</v>
      </c>
      <c r="B406" s="24" t="s">
        <v>986</v>
      </c>
      <c r="C406" s="24" t="str">
        <f t="shared" si="12"/>
        <v>San Dimas</v>
      </c>
      <c r="D406" s="27">
        <v>384</v>
      </c>
      <c r="E406" s="27">
        <v>220</v>
      </c>
      <c r="F406" s="27">
        <v>206</v>
      </c>
      <c r="G406" s="27">
        <v>438</v>
      </c>
      <c r="H406" s="26">
        <f t="shared" si="13"/>
        <v>1248</v>
      </c>
      <c r="I406" s="23" t="s">
        <v>1683</v>
      </c>
      <c r="J406" s="23" t="s">
        <v>768</v>
      </c>
    </row>
    <row r="407" spans="1:10">
      <c r="A407" s="24" t="s">
        <v>773</v>
      </c>
      <c r="B407" s="24" t="s">
        <v>981</v>
      </c>
      <c r="C407" s="24" t="str">
        <f t="shared" si="12"/>
        <v>San Fernando</v>
      </c>
      <c r="D407" s="27">
        <v>461</v>
      </c>
      <c r="E407" s="27">
        <v>273</v>
      </c>
      <c r="F407" s="27">
        <v>284</v>
      </c>
      <c r="G407" s="27">
        <v>777</v>
      </c>
      <c r="H407" s="26">
        <f t="shared" si="13"/>
        <v>1795</v>
      </c>
      <c r="I407" s="23" t="s">
        <v>1683</v>
      </c>
      <c r="J407" s="23" t="s">
        <v>768</v>
      </c>
    </row>
    <row r="408" spans="1:10">
      <c r="A408" s="23" t="s">
        <v>974</v>
      </c>
      <c r="B408" s="25" t="s">
        <v>974</v>
      </c>
      <c r="C408" s="24" t="str">
        <f t="shared" si="12"/>
        <v>San Francisco</v>
      </c>
      <c r="D408" s="27">
        <v>20867</v>
      </c>
      <c r="E408" s="27">
        <v>12014</v>
      </c>
      <c r="F408" s="27">
        <v>13717</v>
      </c>
      <c r="G408" s="27">
        <v>35471</v>
      </c>
      <c r="H408" s="26">
        <f t="shared" si="13"/>
        <v>82069</v>
      </c>
      <c r="I408" s="23" t="s">
        <v>1859</v>
      </c>
      <c r="J408" s="23" t="s">
        <v>768</v>
      </c>
    </row>
    <row r="409" spans="1:10">
      <c r="A409" s="24" t="s">
        <v>773</v>
      </c>
      <c r="B409" s="24" t="s">
        <v>977</v>
      </c>
      <c r="C409" s="24" t="str">
        <f t="shared" si="12"/>
        <v>San Gabriel</v>
      </c>
      <c r="D409" s="27">
        <v>846</v>
      </c>
      <c r="E409" s="27">
        <v>415</v>
      </c>
      <c r="F409" s="27">
        <v>466</v>
      </c>
      <c r="G409" s="27">
        <v>1296</v>
      </c>
      <c r="H409" s="26">
        <f t="shared" si="13"/>
        <v>3023</v>
      </c>
      <c r="I409" s="23" t="s">
        <v>1683</v>
      </c>
      <c r="J409" s="23" t="s">
        <v>768</v>
      </c>
    </row>
    <row r="410" spans="1:10">
      <c r="A410" s="24" t="s">
        <v>1210</v>
      </c>
      <c r="B410" s="24" t="s">
        <v>979</v>
      </c>
      <c r="C410" s="24" t="str">
        <f t="shared" si="12"/>
        <v>San Jacinto</v>
      </c>
      <c r="D410" s="27">
        <v>800</v>
      </c>
      <c r="E410" s="27">
        <v>465</v>
      </c>
      <c r="F410" s="27">
        <v>560</v>
      </c>
      <c r="G410" s="27">
        <v>1567</v>
      </c>
      <c r="H410" s="26">
        <f t="shared" si="13"/>
        <v>3392</v>
      </c>
      <c r="I410" s="23" t="s">
        <v>1710</v>
      </c>
      <c r="J410" s="23" t="s">
        <v>768</v>
      </c>
    </row>
    <row r="411" spans="1:10">
      <c r="A411" s="24" t="s">
        <v>1117</v>
      </c>
      <c r="B411" s="24" t="s">
        <v>933</v>
      </c>
      <c r="C411" s="24" t="str">
        <f t="shared" si="12"/>
        <v>San Joaquin</v>
      </c>
      <c r="D411" s="33">
        <v>103</v>
      </c>
      <c r="E411" s="33">
        <v>36</v>
      </c>
      <c r="F411" s="33">
        <v>35</v>
      </c>
      <c r="G411" s="33">
        <v>204</v>
      </c>
      <c r="H411" s="26">
        <f t="shared" si="13"/>
        <v>378</v>
      </c>
      <c r="I411" s="23" t="s">
        <v>1744</v>
      </c>
    </row>
    <row r="412" spans="1:10">
      <c r="A412" s="24" t="s">
        <v>936</v>
      </c>
      <c r="B412" s="24" t="str">
        <f>A412</f>
        <v>San Joaquin County - Unincorporated</v>
      </c>
      <c r="C412" s="24" t="str">
        <f t="shared" si="12"/>
        <v>San Joaquin County - Unincorporated</v>
      </c>
      <c r="D412" s="32">
        <v>2496</v>
      </c>
      <c r="E412" s="32">
        <v>1727</v>
      </c>
      <c r="F412" s="32">
        <v>1724</v>
      </c>
      <c r="G412" s="32">
        <v>4220</v>
      </c>
      <c r="H412" s="26">
        <f t="shared" si="13"/>
        <v>10167</v>
      </c>
      <c r="I412" s="23" t="s">
        <v>1766</v>
      </c>
    </row>
    <row r="413" spans="1:10">
      <c r="A413" s="24" t="s">
        <v>1029</v>
      </c>
      <c r="B413" s="24" t="s">
        <v>938</v>
      </c>
      <c r="C413" s="24" t="str">
        <f t="shared" si="12"/>
        <v>San Jose</v>
      </c>
      <c r="D413" s="27">
        <v>15088</v>
      </c>
      <c r="E413" s="27">
        <v>8687</v>
      </c>
      <c r="F413" s="27">
        <v>10711</v>
      </c>
      <c r="G413" s="27">
        <v>27714</v>
      </c>
      <c r="H413" s="26">
        <f t="shared" si="13"/>
        <v>62200</v>
      </c>
      <c r="I413" s="23" t="s">
        <v>1728</v>
      </c>
      <c r="J413" s="23" t="s">
        <v>768</v>
      </c>
    </row>
    <row r="414" spans="1:10">
      <c r="A414" s="24" t="s">
        <v>1955</v>
      </c>
      <c r="B414" s="24" t="s">
        <v>1283</v>
      </c>
      <c r="C414" s="24" t="str">
        <f t="shared" si="12"/>
        <v>San Juan Bautista</v>
      </c>
      <c r="D414" s="33">
        <v>10</v>
      </c>
      <c r="E414" s="33">
        <v>6</v>
      </c>
      <c r="F414" s="33">
        <v>8</v>
      </c>
      <c r="G414" s="33">
        <v>17</v>
      </c>
      <c r="H414" s="26">
        <f t="shared" si="13"/>
        <v>41</v>
      </c>
      <c r="I414" s="23" t="s">
        <v>1783</v>
      </c>
    </row>
    <row r="415" spans="1:10">
      <c r="A415" s="24" t="s">
        <v>803</v>
      </c>
      <c r="B415" s="24" t="s">
        <v>931</v>
      </c>
      <c r="C415" s="24" t="str">
        <f t="shared" si="12"/>
        <v>San Juan Capistrano</v>
      </c>
      <c r="D415" s="27">
        <v>270</v>
      </c>
      <c r="E415" s="27">
        <v>173</v>
      </c>
      <c r="F415" s="27">
        <v>183</v>
      </c>
      <c r="G415" s="27">
        <v>428</v>
      </c>
      <c r="H415" s="26">
        <f t="shared" si="13"/>
        <v>1054</v>
      </c>
      <c r="I415" s="23" t="s">
        <v>1686</v>
      </c>
      <c r="J415" s="23" t="s">
        <v>768</v>
      </c>
    </row>
    <row r="416" spans="1:10">
      <c r="A416" s="24" t="s">
        <v>876</v>
      </c>
      <c r="B416" s="24" t="s">
        <v>923</v>
      </c>
      <c r="C416" s="24" t="str">
        <f t="shared" si="12"/>
        <v>San Leandro</v>
      </c>
      <c r="D416" s="27">
        <v>862</v>
      </c>
      <c r="E416" s="27">
        <v>495</v>
      </c>
      <c r="F416" s="27">
        <v>696</v>
      </c>
      <c r="G416" s="27">
        <v>1802</v>
      </c>
      <c r="H416" s="26">
        <f t="shared" si="13"/>
        <v>3855</v>
      </c>
      <c r="I416" s="23" t="s">
        <v>1684</v>
      </c>
      <c r="J416" s="23" t="s">
        <v>768</v>
      </c>
    </row>
    <row r="417" spans="1:10">
      <c r="A417" s="24" t="s">
        <v>827</v>
      </c>
      <c r="B417" s="24" t="s">
        <v>827</v>
      </c>
      <c r="C417" s="24" t="str">
        <f t="shared" si="12"/>
        <v>San Luis Obispo</v>
      </c>
      <c r="D417" s="27">
        <v>825</v>
      </c>
      <c r="E417" s="27">
        <v>520</v>
      </c>
      <c r="F417" s="27">
        <v>603</v>
      </c>
      <c r="G417" s="27">
        <v>1406</v>
      </c>
      <c r="H417" s="26">
        <f t="shared" si="13"/>
        <v>3354</v>
      </c>
      <c r="I417" s="23" t="s">
        <v>1697</v>
      </c>
      <c r="J417" s="23" t="s">
        <v>768</v>
      </c>
    </row>
    <row r="418" spans="1:10">
      <c r="A418" s="24" t="s">
        <v>928</v>
      </c>
      <c r="B418" s="24" t="str">
        <f>A418</f>
        <v>San Luis Obispo County - Unincorporated</v>
      </c>
      <c r="C418" s="24" t="str">
        <f t="shared" si="12"/>
        <v>San Luis Obispo County - Unincorporated</v>
      </c>
      <c r="D418" s="27">
        <v>801</v>
      </c>
      <c r="E418" s="27">
        <v>505</v>
      </c>
      <c r="F418" s="27">
        <v>585</v>
      </c>
      <c r="G418" s="27">
        <v>1365</v>
      </c>
      <c r="H418" s="26">
        <f t="shared" si="13"/>
        <v>3256</v>
      </c>
      <c r="I418" s="23" t="s">
        <v>1697</v>
      </c>
      <c r="J418" s="23" t="s">
        <v>768</v>
      </c>
    </row>
    <row r="419" spans="1:10">
      <c r="A419" s="24" t="s">
        <v>770</v>
      </c>
      <c r="B419" s="24" t="s">
        <v>830</v>
      </c>
      <c r="C419" s="24" t="str">
        <f t="shared" si="12"/>
        <v>San Marcos</v>
      </c>
      <c r="D419" s="27">
        <v>728</v>
      </c>
      <c r="E419" s="27">
        <v>530</v>
      </c>
      <c r="F419" s="27">
        <v>542</v>
      </c>
      <c r="G419" s="27">
        <v>1316</v>
      </c>
      <c r="H419" s="26">
        <f t="shared" si="13"/>
        <v>3116</v>
      </c>
      <c r="I419" s="23" t="s">
        <v>1732</v>
      </c>
      <c r="J419" s="23" t="s">
        <v>768</v>
      </c>
    </row>
    <row r="420" spans="1:10">
      <c r="A420" s="24" t="s">
        <v>773</v>
      </c>
      <c r="B420" s="24" t="s">
        <v>953</v>
      </c>
      <c r="C420" s="24" t="str">
        <f t="shared" si="12"/>
        <v>San Marino</v>
      </c>
      <c r="D420" s="27">
        <v>149</v>
      </c>
      <c r="E420" s="27">
        <v>91</v>
      </c>
      <c r="F420" s="27">
        <v>91</v>
      </c>
      <c r="G420" s="27">
        <v>66</v>
      </c>
      <c r="H420" s="26">
        <f t="shared" si="13"/>
        <v>397</v>
      </c>
      <c r="I420" s="23" t="s">
        <v>1683</v>
      </c>
      <c r="J420" s="23" t="s">
        <v>768</v>
      </c>
    </row>
    <row r="421" spans="1:10">
      <c r="A421" s="24" t="s">
        <v>956</v>
      </c>
      <c r="B421" s="24" t="s">
        <v>956</v>
      </c>
      <c r="C421" s="24" t="str">
        <f t="shared" si="12"/>
        <v>San Mateo</v>
      </c>
      <c r="D421" s="27">
        <v>1777</v>
      </c>
      <c r="E421" s="27">
        <v>1023</v>
      </c>
      <c r="F421" s="27">
        <v>1175</v>
      </c>
      <c r="G421" s="27">
        <v>3040</v>
      </c>
      <c r="H421" s="26">
        <f t="shared" si="13"/>
        <v>7015</v>
      </c>
      <c r="I421" s="23" t="s">
        <v>1700</v>
      </c>
      <c r="J421" s="23" t="s">
        <v>768</v>
      </c>
    </row>
    <row r="422" spans="1:10">
      <c r="A422" s="24" t="s">
        <v>958</v>
      </c>
      <c r="B422" s="24" t="str">
        <f>A422</f>
        <v>San Mateo County - Unincorporated</v>
      </c>
      <c r="C422" s="24" t="str">
        <f t="shared" si="12"/>
        <v>San Mateo County - Unincorporated</v>
      </c>
      <c r="D422" s="27">
        <v>811</v>
      </c>
      <c r="E422" s="27">
        <v>468</v>
      </c>
      <c r="F422" s="27">
        <v>433</v>
      </c>
      <c r="G422" s="27">
        <v>1121</v>
      </c>
      <c r="H422" s="26">
        <f t="shared" si="13"/>
        <v>2833</v>
      </c>
      <c r="I422" s="23" t="s">
        <v>1700</v>
      </c>
      <c r="J422" s="23" t="s">
        <v>768</v>
      </c>
    </row>
    <row r="423" spans="1:10">
      <c r="A423" s="24" t="s">
        <v>1939</v>
      </c>
      <c r="B423" s="24" t="s">
        <v>950</v>
      </c>
      <c r="C423" s="24" t="str">
        <f t="shared" si="12"/>
        <v>San Pablo</v>
      </c>
      <c r="D423" s="27">
        <v>173</v>
      </c>
      <c r="E423" s="27">
        <v>100</v>
      </c>
      <c r="F423" s="27">
        <v>132</v>
      </c>
      <c r="G423" s="27">
        <v>341</v>
      </c>
      <c r="H423" s="26">
        <f t="shared" si="13"/>
        <v>746</v>
      </c>
      <c r="I423" s="23" t="s">
        <v>1695</v>
      </c>
      <c r="J423" s="23" t="s">
        <v>768</v>
      </c>
    </row>
    <row r="424" spans="1:10">
      <c r="A424" s="24" t="s">
        <v>1944</v>
      </c>
      <c r="B424" s="24" t="s">
        <v>943</v>
      </c>
      <c r="C424" s="24" t="str">
        <f t="shared" si="12"/>
        <v>San Rafael</v>
      </c>
      <c r="D424" s="27">
        <v>857</v>
      </c>
      <c r="E424" s="27">
        <v>492</v>
      </c>
      <c r="F424" s="27">
        <v>521</v>
      </c>
      <c r="G424" s="27">
        <v>1350</v>
      </c>
      <c r="H424" s="26">
        <f t="shared" si="13"/>
        <v>3220</v>
      </c>
      <c r="I424" s="23" t="s">
        <v>1714</v>
      </c>
      <c r="J424" s="23" t="s">
        <v>768</v>
      </c>
    </row>
    <row r="425" spans="1:10">
      <c r="A425" s="24" t="s">
        <v>1939</v>
      </c>
      <c r="B425" s="24" t="s">
        <v>946</v>
      </c>
      <c r="C425" s="24" t="str">
        <f t="shared" si="12"/>
        <v>San Ramon</v>
      </c>
      <c r="D425" s="27">
        <v>1497</v>
      </c>
      <c r="E425" s="27">
        <v>862</v>
      </c>
      <c r="F425" s="27">
        <v>767</v>
      </c>
      <c r="G425" s="27">
        <v>1985</v>
      </c>
      <c r="H425" s="26">
        <f t="shared" si="13"/>
        <v>5111</v>
      </c>
      <c r="I425" s="23" t="s">
        <v>1695</v>
      </c>
      <c r="J425" s="23" t="s">
        <v>768</v>
      </c>
    </row>
    <row r="426" spans="1:10">
      <c r="A426" s="24" t="s">
        <v>1259</v>
      </c>
      <c r="B426" s="24" t="s">
        <v>1282</v>
      </c>
      <c r="C426" s="24" t="str">
        <f t="shared" si="12"/>
        <v>Sand City</v>
      </c>
      <c r="D426" s="30">
        <v>13</v>
      </c>
      <c r="E426" s="30">
        <v>9</v>
      </c>
      <c r="F426" s="30">
        <v>10</v>
      </c>
      <c r="G426" s="30">
        <v>23</v>
      </c>
      <c r="H426" s="26">
        <f t="shared" si="13"/>
        <v>55</v>
      </c>
      <c r="I426" s="23" t="s">
        <v>1733</v>
      </c>
    </row>
    <row r="427" spans="1:10">
      <c r="A427" s="24" t="s">
        <v>1117</v>
      </c>
      <c r="B427" s="24" t="s">
        <v>947</v>
      </c>
      <c r="C427" s="24" t="str">
        <f t="shared" si="12"/>
        <v>Sanger</v>
      </c>
      <c r="D427" s="33">
        <v>312</v>
      </c>
      <c r="E427" s="33">
        <v>175</v>
      </c>
      <c r="F427" s="33">
        <v>163</v>
      </c>
      <c r="G427" s="33">
        <v>568</v>
      </c>
      <c r="H427" s="26">
        <f t="shared" si="13"/>
        <v>1218</v>
      </c>
      <c r="I427" s="23" t="s">
        <v>1744</v>
      </c>
    </row>
    <row r="428" spans="1:10">
      <c r="A428" s="24" t="s">
        <v>803</v>
      </c>
      <c r="B428" s="24" t="s">
        <v>804</v>
      </c>
      <c r="C428" s="24" t="str">
        <f t="shared" si="12"/>
        <v>Santa Ana</v>
      </c>
      <c r="D428" s="27">
        <v>606</v>
      </c>
      <c r="E428" s="27">
        <v>362</v>
      </c>
      <c r="F428" s="27">
        <v>545</v>
      </c>
      <c r="G428" s="27">
        <v>1624</v>
      </c>
      <c r="H428" s="26">
        <f t="shared" si="13"/>
        <v>3137</v>
      </c>
      <c r="I428" s="23" t="s">
        <v>1686</v>
      </c>
      <c r="J428" s="23" t="s">
        <v>768</v>
      </c>
    </row>
    <row r="429" spans="1:10">
      <c r="A429" s="24" t="s">
        <v>1025</v>
      </c>
      <c r="B429" s="24" t="s">
        <v>1025</v>
      </c>
      <c r="C429" s="24" t="str">
        <f t="shared" si="12"/>
        <v>Santa Barbara</v>
      </c>
      <c r="D429" s="27">
        <v>2147</v>
      </c>
      <c r="E429" s="27">
        <v>1381</v>
      </c>
      <c r="F429" s="27">
        <v>1441</v>
      </c>
      <c r="G429" s="27">
        <v>3032</v>
      </c>
      <c r="H429" s="26">
        <f t="shared" si="13"/>
        <v>8001</v>
      </c>
      <c r="I429" s="23" t="s">
        <v>1723</v>
      </c>
      <c r="J429" s="23" t="s">
        <v>768</v>
      </c>
    </row>
    <row r="430" spans="1:10">
      <c r="A430" s="24" t="s">
        <v>1027</v>
      </c>
      <c r="B430" s="24" t="str">
        <f>A430</f>
        <v>Santa Barbara County - Unincorporated</v>
      </c>
      <c r="C430" s="24" t="str">
        <f t="shared" si="12"/>
        <v>Santa Barbara County - Unincorporated</v>
      </c>
      <c r="D430" s="27">
        <v>1373</v>
      </c>
      <c r="E430" s="27">
        <v>1200</v>
      </c>
      <c r="F430" s="27">
        <v>1280</v>
      </c>
      <c r="G430" s="27">
        <v>1811</v>
      </c>
      <c r="H430" s="26">
        <f t="shared" si="13"/>
        <v>5664</v>
      </c>
      <c r="I430" s="23" t="s">
        <v>1723</v>
      </c>
      <c r="J430" s="23" t="s">
        <v>768</v>
      </c>
    </row>
    <row r="431" spans="1:10">
      <c r="A431" s="24" t="s">
        <v>1029</v>
      </c>
      <c r="B431" s="24" t="s">
        <v>1029</v>
      </c>
      <c r="C431" s="24" t="str">
        <f t="shared" si="12"/>
        <v>Santa Clara</v>
      </c>
      <c r="D431" s="27">
        <v>2872</v>
      </c>
      <c r="E431" s="27">
        <v>1653</v>
      </c>
      <c r="F431" s="27">
        <v>1981</v>
      </c>
      <c r="G431" s="27">
        <v>5126</v>
      </c>
      <c r="H431" s="26">
        <f t="shared" si="13"/>
        <v>11632</v>
      </c>
      <c r="I431" s="23" t="s">
        <v>1728</v>
      </c>
      <c r="J431" s="23" t="s">
        <v>768</v>
      </c>
    </row>
    <row r="432" spans="1:10">
      <c r="A432" s="24" t="s">
        <v>1024</v>
      </c>
      <c r="B432" s="24" t="str">
        <f>A432</f>
        <v>Santa Clara County - Unincorporated</v>
      </c>
      <c r="C432" s="24" t="str">
        <f t="shared" si="12"/>
        <v>Santa Clara County - Unincorporated</v>
      </c>
      <c r="D432" s="27">
        <v>828</v>
      </c>
      <c r="E432" s="27">
        <v>477</v>
      </c>
      <c r="F432" s="27">
        <v>508</v>
      </c>
      <c r="G432" s="27">
        <v>1312</v>
      </c>
      <c r="H432" s="26">
        <f t="shared" si="13"/>
        <v>3125</v>
      </c>
      <c r="I432" s="23" t="s">
        <v>1728</v>
      </c>
      <c r="J432" s="23" t="s">
        <v>768</v>
      </c>
    </row>
    <row r="433" spans="1:10">
      <c r="A433" s="24" t="s">
        <v>773</v>
      </c>
      <c r="B433" s="24" t="s">
        <v>1017</v>
      </c>
      <c r="C433" s="24" t="str">
        <f t="shared" si="12"/>
        <v>Santa Clarita</v>
      </c>
      <c r="D433" s="27">
        <v>3397</v>
      </c>
      <c r="E433" s="27">
        <v>1734</v>
      </c>
      <c r="F433" s="27">
        <v>1672</v>
      </c>
      <c r="G433" s="27">
        <v>3228</v>
      </c>
      <c r="H433" s="26">
        <f t="shared" si="13"/>
        <v>10031</v>
      </c>
      <c r="I433" s="23" t="s">
        <v>1683</v>
      </c>
      <c r="J433" s="23" t="s">
        <v>768</v>
      </c>
    </row>
    <row r="434" spans="1:10">
      <c r="A434" s="24" t="s">
        <v>1020</v>
      </c>
      <c r="B434" s="24" t="s">
        <v>1020</v>
      </c>
      <c r="C434" s="24" t="str">
        <f t="shared" si="12"/>
        <v>Santa Cruz</v>
      </c>
      <c r="D434" s="30">
        <v>180</v>
      </c>
      <c r="E434" s="30">
        <v>118</v>
      </c>
      <c r="F434" s="30">
        <v>136</v>
      </c>
      <c r="G434" s="30">
        <v>313</v>
      </c>
      <c r="H434" s="26">
        <f t="shared" si="13"/>
        <v>747</v>
      </c>
      <c r="I434" s="23" t="s">
        <v>1731</v>
      </c>
    </row>
    <row r="435" spans="1:10">
      <c r="A435" s="24" t="s">
        <v>1022</v>
      </c>
      <c r="B435" s="24" t="str">
        <f>A435</f>
        <v>Santa Cruz County - Unincorporated</v>
      </c>
      <c r="C435" s="24" t="str">
        <f t="shared" si="12"/>
        <v>Santa Cruz County - Unincorporated</v>
      </c>
      <c r="D435" s="30">
        <v>317</v>
      </c>
      <c r="E435" s="30">
        <v>207</v>
      </c>
      <c r="F435" s="30">
        <v>240</v>
      </c>
      <c r="G435" s="30">
        <v>550</v>
      </c>
      <c r="H435" s="26">
        <f t="shared" si="13"/>
        <v>1314</v>
      </c>
      <c r="I435" s="23" t="s">
        <v>1731</v>
      </c>
    </row>
    <row r="436" spans="1:10">
      <c r="A436" s="24" t="s">
        <v>773</v>
      </c>
      <c r="B436" s="24" t="s">
        <v>959</v>
      </c>
      <c r="C436" s="24" t="str">
        <f t="shared" si="12"/>
        <v>Santa Fe Springs</v>
      </c>
      <c r="D436" s="27">
        <v>253</v>
      </c>
      <c r="E436" s="27">
        <v>159</v>
      </c>
      <c r="F436" s="27">
        <v>152</v>
      </c>
      <c r="G436" s="27">
        <v>388</v>
      </c>
      <c r="H436" s="26">
        <f t="shared" si="13"/>
        <v>952</v>
      </c>
      <c r="I436" s="23" t="s">
        <v>1683</v>
      </c>
      <c r="J436" s="23" t="s">
        <v>768</v>
      </c>
    </row>
    <row r="437" spans="1:10">
      <c r="A437" s="24" t="s">
        <v>1025</v>
      </c>
      <c r="B437" s="24" t="s">
        <v>1041</v>
      </c>
      <c r="C437" s="24" t="str">
        <f t="shared" si="12"/>
        <v>Santa Maria</v>
      </c>
      <c r="D437" s="27">
        <v>1032</v>
      </c>
      <c r="E437" s="27">
        <v>536</v>
      </c>
      <c r="F437" s="27">
        <v>731</v>
      </c>
      <c r="G437" s="27">
        <v>3119</v>
      </c>
      <c r="H437" s="26">
        <f t="shared" si="13"/>
        <v>5418</v>
      </c>
      <c r="I437" s="23" t="s">
        <v>1723</v>
      </c>
      <c r="J437" s="23" t="s">
        <v>768</v>
      </c>
    </row>
    <row r="438" spans="1:10">
      <c r="A438" s="24" t="s">
        <v>773</v>
      </c>
      <c r="B438" s="24" t="s">
        <v>792</v>
      </c>
      <c r="C438" s="24" t="str">
        <f t="shared" si="12"/>
        <v>Santa Monica</v>
      </c>
      <c r="D438" s="27">
        <v>2794</v>
      </c>
      <c r="E438" s="27">
        <v>1672</v>
      </c>
      <c r="F438" s="27">
        <v>1702</v>
      </c>
      <c r="G438" s="27">
        <v>2727</v>
      </c>
      <c r="H438" s="26">
        <f t="shared" si="13"/>
        <v>8895</v>
      </c>
      <c r="I438" s="23" t="s">
        <v>1683</v>
      </c>
      <c r="J438" s="23" t="s">
        <v>768</v>
      </c>
    </row>
    <row r="439" spans="1:10">
      <c r="A439" s="24" t="s">
        <v>802</v>
      </c>
      <c r="B439" s="24" t="s">
        <v>1301</v>
      </c>
      <c r="C439" s="24" t="str">
        <f t="shared" si="12"/>
        <v>Santa Paula</v>
      </c>
      <c r="D439" s="27">
        <v>102</v>
      </c>
      <c r="E439" s="27">
        <v>99</v>
      </c>
      <c r="F439" s="27">
        <v>121</v>
      </c>
      <c r="G439" s="27">
        <v>335</v>
      </c>
      <c r="H439" s="26">
        <f t="shared" si="13"/>
        <v>657</v>
      </c>
      <c r="I439" s="23" t="s">
        <v>1727</v>
      </c>
      <c r="J439" s="23" t="s">
        <v>768</v>
      </c>
    </row>
    <row r="440" spans="1:10">
      <c r="A440" s="24" t="s">
        <v>1004</v>
      </c>
      <c r="B440" s="24" t="s">
        <v>1043</v>
      </c>
      <c r="C440" s="24" t="str">
        <f t="shared" si="12"/>
        <v>Santa Rosa</v>
      </c>
      <c r="D440" s="27">
        <v>1218</v>
      </c>
      <c r="E440" s="27">
        <v>701</v>
      </c>
      <c r="F440" s="27">
        <v>771</v>
      </c>
      <c r="G440" s="27">
        <v>1995</v>
      </c>
      <c r="H440" s="26">
        <f t="shared" si="13"/>
        <v>4685</v>
      </c>
      <c r="I440" s="23" t="s">
        <v>1742</v>
      </c>
      <c r="J440" s="23" t="s">
        <v>768</v>
      </c>
    </row>
    <row r="441" spans="1:10">
      <c r="A441" s="24" t="s">
        <v>770</v>
      </c>
      <c r="B441" s="24" t="s">
        <v>1045</v>
      </c>
      <c r="C441" s="24" t="str">
        <f t="shared" si="12"/>
        <v>Santee</v>
      </c>
      <c r="D441" s="27">
        <v>406</v>
      </c>
      <c r="E441" s="27">
        <v>200</v>
      </c>
      <c r="F441" s="27">
        <v>188</v>
      </c>
      <c r="G441" s="27">
        <v>425</v>
      </c>
      <c r="H441" s="26">
        <f t="shared" si="13"/>
        <v>1219</v>
      </c>
      <c r="I441" s="23" t="s">
        <v>1732</v>
      </c>
      <c r="J441" s="23" t="s">
        <v>768</v>
      </c>
    </row>
    <row r="442" spans="1:10">
      <c r="A442" s="24" t="s">
        <v>1029</v>
      </c>
      <c r="B442" s="24" t="s">
        <v>1039</v>
      </c>
      <c r="C442" s="24" t="str">
        <f t="shared" si="12"/>
        <v>Saratoga</v>
      </c>
      <c r="D442" s="27">
        <v>454</v>
      </c>
      <c r="E442" s="27">
        <v>261</v>
      </c>
      <c r="F442" s="27">
        <v>278</v>
      </c>
      <c r="G442" s="27">
        <v>719</v>
      </c>
      <c r="H442" s="26">
        <f t="shared" si="13"/>
        <v>1712</v>
      </c>
      <c r="I442" s="23" t="s">
        <v>1728</v>
      </c>
      <c r="J442" s="23" t="s">
        <v>768</v>
      </c>
    </row>
    <row r="443" spans="1:10">
      <c r="A443" s="24" t="s">
        <v>1944</v>
      </c>
      <c r="B443" s="24" t="s">
        <v>1032</v>
      </c>
      <c r="C443" s="24" t="str">
        <f t="shared" si="12"/>
        <v>Sausalito</v>
      </c>
      <c r="D443" s="27">
        <v>200</v>
      </c>
      <c r="E443" s="27">
        <v>115</v>
      </c>
      <c r="F443" s="27">
        <v>114</v>
      </c>
      <c r="G443" s="27">
        <v>295</v>
      </c>
      <c r="H443" s="26">
        <f t="shared" si="13"/>
        <v>724</v>
      </c>
      <c r="I443" s="23" t="s">
        <v>1714</v>
      </c>
      <c r="J443" s="23" t="s">
        <v>768</v>
      </c>
    </row>
    <row r="444" spans="1:10">
      <c r="A444" s="24" t="s">
        <v>1020</v>
      </c>
      <c r="B444" s="24" t="s">
        <v>1034</v>
      </c>
      <c r="C444" s="24" t="str">
        <f t="shared" si="12"/>
        <v>Scotts Valley</v>
      </c>
      <c r="D444" s="30">
        <v>34</v>
      </c>
      <c r="E444" s="30">
        <v>22</v>
      </c>
      <c r="F444" s="30">
        <v>26</v>
      </c>
      <c r="G444" s="30">
        <v>58</v>
      </c>
      <c r="H444" s="26">
        <f t="shared" si="13"/>
        <v>140</v>
      </c>
      <c r="I444" s="23" t="s">
        <v>1731</v>
      </c>
    </row>
    <row r="445" spans="1:10">
      <c r="A445" s="24" t="s">
        <v>803</v>
      </c>
      <c r="B445" s="24" t="s">
        <v>1036</v>
      </c>
      <c r="C445" s="24" t="str">
        <f t="shared" si="12"/>
        <v>Seal Beach</v>
      </c>
      <c r="D445" s="27">
        <v>258</v>
      </c>
      <c r="E445" s="27">
        <v>201</v>
      </c>
      <c r="F445" s="27">
        <v>239</v>
      </c>
      <c r="G445" s="27">
        <v>545</v>
      </c>
      <c r="H445" s="26">
        <f t="shared" si="13"/>
        <v>1243</v>
      </c>
      <c r="I445" s="23" t="s">
        <v>1686</v>
      </c>
      <c r="J445" s="23" t="s">
        <v>768</v>
      </c>
    </row>
    <row r="446" spans="1:10">
      <c r="A446" s="24" t="s">
        <v>1259</v>
      </c>
      <c r="B446" s="24" t="s">
        <v>996</v>
      </c>
      <c r="C446" s="24" t="str">
        <f t="shared" si="12"/>
        <v>Seaside</v>
      </c>
      <c r="D446" s="30">
        <v>95</v>
      </c>
      <c r="E446" s="30">
        <v>62</v>
      </c>
      <c r="F446" s="30">
        <v>72</v>
      </c>
      <c r="G446" s="30">
        <v>164</v>
      </c>
      <c r="H446" s="26">
        <f t="shared" si="13"/>
        <v>393</v>
      </c>
      <c r="I446" s="23" t="s">
        <v>1733</v>
      </c>
    </row>
    <row r="447" spans="1:10">
      <c r="A447" s="24" t="s">
        <v>1004</v>
      </c>
      <c r="B447" s="24" t="s">
        <v>998</v>
      </c>
      <c r="C447" s="24" t="str">
        <f t="shared" si="12"/>
        <v>Sebastopol</v>
      </c>
      <c r="D447" s="27">
        <v>55</v>
      </c>
      <c r="E447" s="27">
        <v>31</v>
      </c>
      <c r="F447" s="27">
        <v>35</v>
      </c>
      <c r="G447" s="27">
        <v>92</v>
      </c>
      <c r="H447" s="26">
        <f t="shared" si="13"/>
        <v>213</v>
      </c>
      <c r="I447" s="23" t="s">
        <v>1742</v>
      </c>
      <c r="J447" s="23" t="s">
        <v>768</v>
      </c>
    </row>
    <row r="448" spans="1:10">
      <c r="A448" s="24" t="s">
        <v>1117</v>
      </c>
      <c r="B448" s="24" t="s">
        <v>999</v>
      </c>
      <c r="C448" s="24" t="str">
        <f t="shared" si="12"/>
        <v>Selma</v>
      </c>
      <c r="D448" s="33">
        <v>140</v>
      </c>
      <c r="E448" s="33">
        <v>115</v>
      </c>
      <c r="F448" s="33">
        <v>69</v>
      </c>
      <c r="G448" s="33">
        <v>281</v>
      </c>
      <c r="H448" s="26">
        <f t="shared" si="13"/>
        <v>605</v>
      </c>
      <c r="I448" s="23" t="s">
        <v>1744</v>
      </c>
    </row>
    <row r="449" spans="1:10">
      <c r="A449" s="24" t="s">
        <v>1941</v>
      </c>
      <c r="B449" s="24" t="s">
        <v>994</v>
      </c>
      <c r="C449" s="24" t="str">
        <f t="shared" si="12"/>
        <v>Shafter</v>
      </c>
      <c r="D449" s="33">
        <v>417</v>
      </c>
      <c r="E449" s="33">
        <v>426</v>
      </c>
      <c r="F449" s="33">
        <v>397</v>
      </c>
      <c r="G449" s="33">
        <v>796</v>
      </c>
      <c r="H449" s="26">
        <f t="shared" si="13"/>
        <v>2036</v>
      </c>
      <c r="I449" s="23" t="s">
        <v>1699</v>
      </c>
    </row>
    <row r="450" spans="1:10">
      <c r="A450" s="24" t="s">
        <v>913</v>
      </c>
      <c r="B450" s="24" t="str">
        <f>A450</f>
        <v>Shasta County - Unincorporated</v>
      </c>
      <c r="C450" s="24" t="str">
        <f t="shared" ref="C450:C513" si="14">B450</f>
        <v>Shasta County - Unincorporated</v>
      </c>
      <c r="D450" s="27">
        <v>273</v>
      </c>
      <c r="E450" s="27">
        <v>179</v>
      </c>
      <c r="F450" s="27">
        <v>193</v>
      </c>
      <c r="G450" s="27">
        <v>460</v>
      </c>
      <c r="H450" s="26">
        <f t="shared" si="13"/>
        <v>1105</v>
      </c>
      <c r="I450" s="23" t="s">
        <v>1693</v>
      </c>
      <c r="J450" s="23" t="s">
        <v>768</v>
      </c>
    </row>
    <row r="451" spans="1:10">
      <c r="A451" s="24" t="s">
        <v>1937</v>
      </c>
      <c r="B451" s="24" t="s">
        <v>990</v>
      </c>
      <c r="C451" s="24" t="str">
        <f t="shared" si="14"/>
        <v>Shasta Lake</v>
      </c>
      <c r="D451" s="27">
        <v>56</v>
      </c>
      <c r="E451" s="27">
        <v>39</v>
      </c>
      <c r="F451" s="27">
        <v>42</v>
      </c>
      <c r="G451" s="27">
        <v>101</v>
      </c>
      <c r="H451" s="26">
        <f t="shared" ref="H451:H514" si="15">SUM(D451:G451)</f>
        <v>238</v>
      </c>
      <c r="I451" s="23" t="s">
        <v>1693</v>
      </c>
      <c r="J451" s="23" t="s">
        <v>768</v>
      </c>
    </row>
    <row r="452" spans="1:10">
      <c r="A452" s="24" t="s">
        <v>935</v>
      </c>
      <c r="B452" s="24" t="str">
        <f>A452</f>
        <v>Sierra County - Unincorporated</v>
      </c>
      <c r="C452" s="24" t="str">
        <f t="shared" si="14"/>
        <v>Sierra County - Unincorporated</v>
      </c>
      <c r="D452" s="27">
        <v>1</v>
      </c>
      <c r="E452" s="27">
        <v>1</v>
      </c>
      <c r="F452" s="27">
        <v>0</v>
      </c>
      <c r="G452" s="27">
        <v>2</v>
      </c>
      <c r="H452" s="26">
        <f t="shared" si="15"/>
        <v>4</v>
      </c>
      <c r="I452" s="23" t="s">
        <v>1815</v>
      </c>
      <c r="J452" s="23" t="s">
        <v>768</v>
      </c>
    </row>
    <row r="453" spans="1:10">
      <c r="A453" s="24" t="s">
        <v>773</v>
      </c>
      <c r="B453" s="24" t="s">
        <v>992</v>
      </c>
      <c r="C453" s="24" t="str">
        <f t="shared" si="14"/>
        <v>Sierra Madre</v>
      </c>
      <c r="D453" s="27">
        <v>79</v>
      </c>
      <c r="E453" s="27">
        <v>39</v>
      </c>
      <c r="F453" s="27">
        <v>35</v>
      </c>
      <c r="G453" s="27">
        <v>51</v>
      </c>
      <c r="H453" s="26">
        <f t="shared" si="15"/>
        <v>204</v>
      </c>
      <c r="I453" s="23" t="s">
        <v>1683</v>
      </c>
      <c r="J453" s="23" t="s">
        <v>768</v>
      </c>
    </row>
    <row r="454" spans="1:10">
      <c r="A454" s="24" t="s">
        <v>773</v>
      </c>
      <c r="B454" s="24" t="s">
        <v>1001</v>
      </c>
      <c r="C454" s="24" t="str">
        <f t="shared" si="14"/>
        <v>Signal Hill</v>
      </c>
      <c r="D454" s="27">
        <v>161</v>
      </c>
      <c r="E454" s="27">
        <v>78</v>
      </c>
      <c r="F454" s="27">
        <v>90</v>
      </c>
      <c r="G454" s="27">
        <v>188</v>
      </c>
      <c r="H454" s="26">
        <f t="shared" si="15"/>
        <v>517</v>
      </c>
      <c r="I454" s="23" t="s">
        <v>1683</v>
      </c>
      <c r="J454" s="23" t="s">
        <v>768</v>
      </c>
    </row>
    <row r="455" spans="1:10">
      <c r="A455" s="24" t="s">
        <v>802</v>
      </c>
      <c r="B455" s="24" t="s">
        <v>1011</v>
      </c>
      <c r="C455" s="24" t="str">
        <f t="shared" si="14"/>
        <v>Simi Valley</v>
      </c>
      <c r="D455" s="27">
        <v>749</v>
      </c>
      <c r="E455" s="27">
        <v>493</v>
      </c>
      <c r="F455" s="27">
        <v>518</v>
      </c>
      <c r="G455" s="27">
        <v>1033</v>
      </c>
      <c r="H455" s="26">
        <f t="shared" si="15"/>
        <v>2793</v>
      </c>
      <c r="I455" s="23" t="s">
        <v>1727</v>
      </c>
      <c r="J455" s="23" t="s">
        <v>768</v>
      </c>
    </row>
    <row r="456" spans="1:10">
      <c r="A456" s="24" t="s">
        <v>1013</v>
      </c>
      <c r="B456" s="24" t="str">
        <f>A456</f>
        <v>Siskiyou County - Unincorporated</v>
      </c>
      <c r="C456" s="24" t="str">
        <f t="shared" si="14"/>
        <v>Siskiyou County - Unincorporated</v>
      </c>
      <c r="D456" s="27">
        <v>1</v>
      </c>
      <c r="E456" s="27">
        <v>1</v>
      </c>
      <c r="F456" s="27">
        <v>0</v>
      </c>
      <c r="G456" s="27">
        <v>0</v>
      </c>
      <c r="H456" s="26">
        <f t="shared" si="15"/>
        <v>2</v>
      </c>
      <c r="I456" s="23" t="s">
        <v>1760</v>
      </c>
      <c r="J456" s="23" t="s">
        <v>768</v>
      </c>
    </row>
    <row r="457" spans="1:10">
      <c r="A457" s="24" t="s">
        <v>770</v>
      </c>
      <c r="B457" s="24" t="s">
        <v>1015</v>
      </c>
      <c r="C457" s="24" t="str">
        <f t="shared" si="14"/>
        <v>Solana Beach</v>
      </c>
      <c r="D457" s="27">
        <v>316</v>
      </c>
      <c r="E457" s="27">
        <v>159</v>
      </c>
      <c r="F457" s="27">
        <v>160</v>
      </c>
      <c r="G457" s="27">
        <v>240</v>
      </c>
      <c r="H457" s="26">
        <f t="shared" si="15"/>
        <v>875</v>
      </c>
      <c r="I457" s="23" t="s">
        <v>1732</v>
      </c>
      <c r="J457" s="23" t="s">
        <v>768</v>
      </c>
    </row>
    <row r="458" spans="1:10">
      <c r="A458" s="24" t="s">
        <v>1010</v>
      </c>
      <c r="B458" s="24" t="str">
        <f>A458</f>
        <v>Solano County - Unincorporated</v>
      </c>
      <c r="C458" s="24" t="str">
        <f t="shared" si="14"/>
        <v>Solano County - Unincorporated</v>
      </c>
      <c r="D458" s="27">
        <v>80</v>
      </c>
      <c r="E458" s="27">
        <v>50</v>
      </c>
      <c r="F458" s="27">
        <v>56</v>
      </c>
      <c r="G458" s="27">
        <v>129</v>
      </c>
      <c r="H458" s="26">
        <f t="shared" si="15"/>
        <v>315</v>
      </c>
      <c r="I458" s="23" t="s">
        <v>1715</v>
      </c>
      <c r="J458" s="23" t="s">
        <v>768</v>
      </c>
    </row>
    <row r="459" spans="1:10">
      <c r="A459" s="24" t="s">
        <v>1259</v>
      </c>
      <c r="B459" s="24" t="s">
        <v>1284</v>
      </c>
      <c r="C459" s="24" t="str">
        <f t="shared" si="14"/>
        <v>Soledad</v>
      </c>
      <c r="D459" s="30">
        <v>46</v>
      </c>
      <c r="E459" s="30">
        <v>30</v>
      </c>
      <c r="F459" s="30">
        <v>35</v>
      </c>
      <c r="G459" s="30">
        <v>80</v>
      </c>
      <c r="H459" s="26">
        <f t="shared" si="15"/>
        <v>191</v>
      </c>
      <c r="I459" s="23" t="s">
        <v>1733</v>
      </c>
    </row>
    <row r="460" spans="1:10">
      <c r="A460" s="31" t="s">
        <v>1025</v>
      </c>
      <c r="B460" s="24" t="s">
        <v>1285</v>
      </c>
      <c r="C460" s="24" t="str">
        <f t="shared" si="14"/>
        <v>Solvang</v>
      </c>
      <c r="D460" s="27">
        <v>55</v>
      </c>
      <c r="E460" s="27">
        <v>39</v>
      </c>
      <c r="F460" s="27">
        <v>22</v>
      </c>
      <c r="G460" s="27">
        <v>75</v>
      </c>
      <c r="H460" s="26">
        <f t="shared" si="15"/>
        <v>191</v>
      </c>
      <c r="I460" s="23" t="s">
        <v>1723</v>
      </c>
      <c r="J460" s="23" t="s">
        <v>768</v>
      </c>
    </row>
    <row r="461" spans="1:10">
      <c r="A461" s="24" t="s">
        <v>1004</v>
      </c>
      <c r="B461" s="24" t="s">
        <v>1004</v>
      </c>
      <c r="C461" s="24" t="str">
        <f t="shared" si="14"/>
        <v>Sonoma</v>
      </c>
      <c r="D461" s="27">
        <v>83</v>
      </c>
      <c r="E461" s="27">
        <v>48</v>
      </c>
      <c r="F461" s="27">
        <v>50</v>
      </c>
      <c r="G461" s="27">
        <v>130</v>
      </c>
      <c r="H461" s="26">
        <f t="shared" si="15"/>
        <v>311</v>
      </c>
      <c r="I461" s="23" t="s">
        <v>1742</v>
      </c>
      <c r="J461" s="23" t="s">
        <v>768</v>
      </c>
    </row>
    <row r="462" spans="1:10">
      <c r="A462" s="24" t="s">
        <v>1006</v>
      </c>
      <c r="B462" s="24" t="str">
        <f>A462</f>
        <v>Sonoma County - Unincorporated</v>
      </c>
      <c r="C462" s="24" t="str">
        <f t="shared" si="14"/>
        <v>Sonoma County - Unincorporated</v>
      </c>
      <c r="D462" s="27">
        <v>1024</v>
      </c>
      <c r="E462" s="27">
        <v>584</v>
      </c>
      <c r="F462" s="27">
        <v>627</v>
      </c>
      <c r="G462" s="27">
        <v>1589</v>
      </c>
      <c r="H462" s="26">
        <f t="shared" si="15"/>
        <v>3824</v>
      </c>
      <c r="I462" s="23" t="s">
        <v>1742</v>
      </c>
      <c r="J462" s="23" t="s">
        <v>768</v>
      </c>
    </row>
    <row r="463" spans="1:10">
      <c r="A463" s="24" t="s">
        <v>1964</v>
      </c>
      <c r="B463" s="24" t="s">
        <v>1055</v>
      </c>
      <c r="C463" s="24" t="str">
        <f t="shared" si="14"/>
        <v>Sonora</v>
      </c>
      <c r="D463" s="27">
        <v>34</v>
      </c>
      <c r="E463" s="27">
        <v>26</v>
      </c>
      <c r="F463" s="27">
        <v>24</v>
      </c>
      <c r="G463" s="27">
        <v>61</v>
      </c>
      <c r="H463" s="26">
        <f t="shared" si="15"/>
        <v>145</v>
      </c>
      <c r="I463" s="23" t="s">
        <v>1873</v>
      </c>
      <c r="J463" s="23" t="s">
        <v>768</v>
      </c>
    </row>
    <row r="464" spans="1:10">
      <c r="A464" s="24" t="s">
        <v>773</v>
      </c>
      <c r="B464" s="24" t="s">
        <v>1008</v>
      </c>
      <c r="C464" s="24" t="str">
        <f t="shared" si="14"/>
        <v>South El Monte</v>
      </c>
      <c r="D464" s="27">
        <v>131</v>
      </c>
      <c r="E464" s="27">
        <v>64</v>
      </c>
      <c r="F464" s="27">
        <v>70</v>
      </c>
      <c r="G464" s="27">
        <v>312</v>
      </c>
      <c r="H464" s="26">
        <f t="shared" si="15"/>
        <v>577</v>
      </c>
      <c r="I464" s="23" t="s">
        <v>1683</v>
      </c>
      <c r="J464" s="23" t="s">
        <v>768</v>
      </c>
    </row>
    <row r="465" spans="1:10">
      <c r="A465" s="24" t="s">
        <v>773</v>
      </c>
      <c r="B465" s="24" t="s">
        <v>921</v>
      </c>
      <c r="C465" s="24" t="str">
        <f t="shared" si="14"/>
        <v>South Gate</v>
      </c>
      <c r="D465" s="27">
        <v>2136</v>
      </c>
      <c r="E465" s="27">
        <v>994</v>
      </c>
      <c r="F465" s="27">
        <v>1173</v>
      </c>
      <c r="G465" s="27">
        <v>3979</v>
      </c>
      <c r="H465" s="26">
        <f t="shared" si="15"/>
        <v>8282</v>
      </c>
      <c r="I465" s="23" t="s">
        <v>1683</v>
      </c>
      <c r="J465" s="23" t="s">
        <v>768</v>
      </c>
    </row>
    <row r="466" spans="1:10">
      <c r="A466" s="24" t="s">
        <v>1962</v>
      </c>
      <c r="B466" s="24" t="s">
        <v>825</v>
      </c>
      <c r="C466" s="24" t="str">
        <f t="shared" si="14"/>
        <v>South Lake Tahoe</v>
      </c>
      <c r="D466" s="27">
        <v>70</v>
      </c>
      <c r="E466" s="27">
        <v>50</v>
      </c>
      <c r="F466" s="27">
        <v>42</v>
      </c>
      <c r="G466" s="27">
        <v>127</v>
      </c>
      <c r="H466" s="26">
        <f t="shared" si="15"/>
        <v>289</v>
      </c>
      <c r="I466" s="23" t="s">
        <v>1763</v>
      </c>
      <c r="J466" s="23" t="s">
        <v>768</v>
      </c>
    </row>
    <row r="467" spans="1:10">
      <c r="A467" s="24" t="s">
        <v>773</v>
      </c>
      <c r="B467" s="24" t="s">
        <v>828</v>
      </c>
      <c r="C467" s="24" t="str">
        <f t="shared" si="14"/>
        <v>South Pasadena</v>
      </c>
      <c r="D467" s="27">
        <v>757</v>
      </c>
      <c r="E467" s="27">
        <v>398</v>
      </c>
      <c r="F467" s="27">
        <v>334</v>
      </c>
      <c r="G467" s="27">
        <v>578</v>
      </c>
      <c r="H467" s="26">
        <f t="shared" si="15"/>
        <v>2067</v>
      </c>
      <c r="I467" s="23" t="s">
        <v>1683</v>
      </c>
      <c r="J467" s="23" t="s">
        <v>768</v>
      </c>
    </row>
    <row r="468" spans="1:10">
      <c r="A468" s="24" t="s">
        <v>956</v>
      </c>
      <c r="B468" s="24" t="s">
        <v>829</v>
      </c>
      <c r="C468" s="24" t="str">
        <f t="shared" si="14"/>
        <v>South San Francisco</v>
      </c>
      <c r="D468" s="27">
        <v>871</v>
      </c>
      <c r="E468" s="27">
        <v>502</v>
      </c>
      <c r="F468" s="27">
        <v>720</v>
      </c>
      <c r="G468" s="27">
        <v>1863</v>
      </c>
      <c r="H468" s="26">
        <f t="shared" si="15"/>
        <v>3956</v>
      </c>
      <c r="I468" s="23" t="s">
        <v>1700</v>
      </c>
      <c r="J468" s="23" t="s">
        <v>768</v>
      </c>
    </row>
    <row r="469" spans="1:10">
      <c r="A469" s="24" t="s">
        <v>1252</v>
      </c>
      <c r="B469" s="24" t="s">
        <v>1279</v>
      </c>
      <c r="C469" s="24" t="str">
        <f t="shared" si="14"/>
        <v>St. Helena</v>
      </c>
      <c r="D469" s="27">
        <v>104</v>
      </c>
      <c r="E469" s="27">
        <v>59</v>
      </c>
      <c r="F469" s="27">
        <v>26</v>
      </c>
      <c r="G469" s="27">
        <v>67</v>
      </c>
      <c r="H469" s="26">
        <f t="shared" si="15"/>
        <v>256</v>
      </c>
      <c r="I469" s="23" t="s">
        <v>1692</v>
      </c>
      <c r="J469" s="23" t="s">
        <v>768</v>
      </c>
    </row>
    <row r="470" spans="1:10">
      <c r="A470" s="24" t="s">
        <v>823</v>
      </c>
      <c r="B470" s="24" t="str">
        <f>A470</f>
        <v>Stanislaus County - Unincorporated</v>
      </c>
      <c r="C470" s="24" t="str">
        <f t="shared" si="14"/>
        <v>Stanislaus County - Unincorporated</v>
      </c>
      <c r="D470" s="28">
        <v>538</v>
      </c>
      <c r="E470" s="28">
        <v>345</v>
      </c>
      <c r="F470" s="28">
        <v>391</v>
      </c>
      <c r="G470" s="28">
        <v>967</v>
      </c>
      <c r="H470" s="26">
        <f t="shared" si="15"/>
        <v>2241</v>
      </c>
      <c r="I470" s="23" t="s">
        <v>1735</v>
      </c>
    </row>
    <row r="471" spans="1:10">
      <c r="A471" s="24" t="s">
        <v>803</v>
      </c>
      <c r="B471" s="24" t="s">
        <v>814</v>
      </c>
      <c r="C471" s="24" t="str">
        <f t="shared" si="14"/>
        <v>Stanton</v>
      </c>
      <c r="D471" s="27">
        <v>165</v>
      </c>
      <c r="E471" s="27">
        <v>145</v>
      </c>
      <c r="F471" s="27">
        <v>231</v>
      </c>
      <c r="G471" s="27">
        <v>690</v>
      </c>
      <c r="H471" s="26">
        <f t="shared" si="15"/>
        <v>1231</v>
      </c>
      <c r="I471" s="23" t="s">
        <v>1686</v>
      </c>
      <c r="J471" s="23" t="s">
        <v>768</v>
      </c>
    </row>
    <row r="472" spans="1:10">
      <c r="A472" s="24" t="s">
        <v>933</v>
      </c>
      <c r="B472" s="24" t="s">
        <v>817</v>
      </c>
      <c r="C472" s="24" t="str">
        <f t="shared" si="14"/>
        <v>Stockton</v>
      </c>
      <c r="D472" s="32">
        <v>3157</v>
      </c>
      <c r="E472" s="32">
        <v>2004</v>
      </c>
      <c r="F472" s="32">
        <v>2103</v>
      </c>
      <c r="G472" s="32">
        <v>4560</v>
      </c>
      <c r="H472" s="26">
        <f t="shared" si="15"/>
        <v>11824</v>
      </c>
      <c r="I472" s="23" t="s">
        <v>1766</v>
      </c>
    </row>
    <row r="473" spans="1:10">
      <c r="A473" s="24" t="s">
        <v>1945</v>
      </c>
      <c r="B473" s="24" t="s">
        <v>820</v>
      </c>
      <c r="C473" s="24" t="str">
        <f t="shared" si="14"/>
        <v>Suisun City</v>
      </c>
      <c r="D473" s="27">
        <v>160</v>
      </c>
      <c r="E473" s="27">
        <v>95</v>
      </c>
      <c r="F473" s="27">
        <v>98</v>
      </c>
      <c r="G473" s="27">
        <v>267</v>
      </c>
      <c r="H473" s="26">
        <f t="shared" si="15"/>
        <v>620</v>
      </c>
      <c r="I473" s="23" t="s">
        <v>1715</v>
      </c>
      <c r="J473" s="23" t="s">
        <v>768</v>
      </c>
    </row>
    <row r="474" spans="1:10">
      <c r="A474" s="24" t="s">
        <v>1029</v>
      </c>
      <c r="B474" s="24" t="s">
        <v>831</v>
      </c>
      <c r="C474" s="24" t="str">
        <f t="shared" si="14"/>
        <v>Sunnyvale</v>
      </c>
      <c r="D474" s="27">
        <v>2968</v>
      </c>
      <c r="E474" s="27">
        <v>1709</v>
      </c>
      <c r="F474" s="27">
        <v>2032</v>
      </c>
      <c r="G474" s="27">
        <v>5257</v>
      </c>
      <c r="H474" s="26">
        <f t="shared" si="15"/>
        <v>11966</v>
      </c>
      <c r="I474" s="23" t="s">
        <v>1728</v>
      </c>
      <c r="J474" s="23" t="s">
        <v>768</v>
      </c>
    </row>
    <row r="475" spans="1:10">
      <c r="A475" s="24" t="s">
        <v>1965</v>
      </c>
      <c r="B475" s="24" t="s">
        <v>1197</v>
      </c>
      <c r="C475" s="24" t="str">
        <f t="shared" si="14"/>
        <v>Susanville</v>
      </c>
      <c r="D475" s="27">
        <v>14</v>
      </c>
      <c r="E475" s="27">
        <v>9</v>
      </c>
      <c r="F475" s="27">
        <v>11</v>
      </c>
      <c r="G475" s="27">
        <v>24</v>
      </c>
      <c r="H475" s="26">
        <f t="shared" si="15"/>
        <v>58</v>
      </c>
      <c r="I475" s="23" t="s">
        <v>1799</v>
      </c>
      <c r="J475" s="23" t="s">
        <v>768</v>
      </c>
    </row>
    <row r="476" spans="1:10">
      <c r="A476" s="24" t="s">
        <v>772</v>
      </c>
      <c r="B476" s="24" t="str">
        <f>A476</f>
        <v>Sutter County - Unincorporated</v>
      </c>
      <c r="C476" s="24" t="str">
        <f t="shared" si="14"/>
        <v>Sutter County - Unincorporated</v>
      </c>
      <c r="D476" s="27">
        <v>177</v>
      </c>
      <c r="E476" s="27">
        <v>107</v>
      </c>
      <c r="F476" s="27">
        <v>132</v>
      </c>
      <c r="G476" s="27">
        <v>313</v>
      </c>
      <c r="H476" s="26">
        <f t="shared" si="15"/>
        <v>729</v>
      </c>
      <c r="I476" s="23" t="s">
        <v>1806</v>
      </c>
      <c r="J476" s="23" t="s">
        <v>768</v>
      </c>
    </row>
    <row r="477" spans="1:10">
      <c r="A477" s="24" t="s">
        <v>1936</v>
      </c>
      <c r="B477" s="24" t="s">
        <v>844</v>
      </c>
      <c r="C477" s="24" t="str">
        <f t="shared" si="14"/>
        <v>Sutter Creek</v>
      </c>
      <c r="D477" s="27">
        <v>15</v>
      </c>
      <c r="E477" s="27">
        <v>12</v>
      </c>
      <c r="F477" s="27">
        <v>13</v>
      </c>
      <c r="G477" s="27">
        <v>34</v>
      </c>
      <c r="H477" s="26">
        <f t="shared" si="15"/>
        <v>74</v>
      </c>
      <c r="I477" s="23" t="s">
        <v>1691</v>
      </c>
      <c r="J477" s="23" t="s">
        <v>768</v>
      </c>
    </row>
    <row r="478" spans="1:10">
      <c r="A478" s="24" t="s">
        <v>1941</v>
      </c>
      <c r="B478" s="24" t="s">
        <v>846</v>
      </c>
      <c r="C478" s="24" t="str">
        <f t="shared" si="14"/>
        <v>Taft</v>
      </c>
      <c r="D478" s="33">
        <v>52</v>
      </c>
      <c r="E478" s="33">
        <v>26</v>
      </c>
      <c r="F478" s="33">
        <v>30</v>
      </c>
      <c r="G478" s="33">
        <v>146</v>
      </c>
      <c r="H478" s="26">
        <f t="shared" si="15"/>
        <v>254</v>
      </c>
      <c r="I478" s="23" t="s">
        <v>1699</v>
      </c>
    </row>
    <row r="479" spans="1:10">
      <c r="A479" s="24" t="s">
        <v>1941</v>
      </c>
      <c r="B479" s="24" t="s">
        <v>840</v>
      </c>
      <c r="C479" s="24" t="str">
        <f t="shared" si="14"/>
        <v>Tehachapi</v>
      </c>
      <c r="D479" s="33">
        <v>127</v>
      </c>
      <c r="E479" s="33">
        <v>64</v>
      </c>
      <c r="F479" s="33">
        <v>88</v>
      </c>
      <c r="G479" s="33">
        <v>216</v>
      </c>
      <c r="H479" s="26">
        <f t="shared" si="15"/>
        <v>495</v>
      </c>
      <c r="I479" s="23" t="s">
        <v>1699</v>
      </c>
    </row>
    <row r="480" spans="1:10">
      <c r="A480" s="24" t="s">
        <v>1300</v>
      </c>
      <c r="B480" s="24" t="s">
        <v>1300</v>
      </c>
      <c r="C480" s="24" t="str">
        <f t="shared" si="14"/>
        <v>Tehama</v>
      </c>
      <c r="D480" s="27">
        <v>3</v>
      </c>
      <c r="E480" s="27">
        <v>2</v>
      </c>
      <c r="F480" s="27">
        <v>2</v>
      </c>
      <c r="G480" s="27">
        <v>5</v>
      </c>
      <c r="H480" s="26">
        <f t="shared" si="15"/>
        <v>12</v>
      </c>
      <c r="I480" s="23" t="s">
        <v>1751</v>
      </c>
      <c r="J480" s="23" t="s">
        <v>768</v>
      </c>
    </row>
    <row r="481" spans="1:10">
      <c r="A481" s="24" t="s">
        <v>1060</v>
      </c>
      <c r="B481" s="24" t="str">
        <f>A481</f>
        <v>Tehama County - Unincorporated</v>
      </c>
      <c r="C481" s="24" t="str">
        <f t="shared" si="14"/>
        <v>Tehama County - Unincorporated</v>
      </c>
      <c r="D481" s="27">
        <v>185</v>
      </c>
      <c r="E481" s="27">
        <v>157</v>
      </c>
      <c r="F481" s="27">
        <v>155</v>
      </c>
      <c r="G481" s="27">
        <v>367</v>
      </c>
      <c r="H481" s="26">
        <f t="shared" si="15"/>
        <v>864</v>
      </c>
      <c r="I481" s="23" t="s">
        <v>1751</v>
      </c>
      <c r="J481" s="23" t="s">
        <v>768</v>
      </c>
    </row>
    <row r="482" spans="1:10">
      <c r="A482" s="24" t="s">
        <v>1210</v>
      </c>
      <c r="B482" s="24" t="s">
        <v>834</v>
      </c>
      <c r="C482" s="24" t="str">
        <f t="shared" si="14"/>
        <v>Temecula</v>
      </c>
      <c r="D482" s="27">
        <v>1359</v>
      </c>
      <c r="E482" s="27">
        <v>801</v>
      </c>
      <c r="F482" s="27">
        <v>778</v>
      </c>
      <c r="G482" s="27">
        <v>1255</v>
      </c>
      <c r="H482" s="26">
        <f t="shared" si="15"/>
        <v>4193</v>
      </c>
      <c r="I482" s="23" t="s">
        <v>1710</v>
      </c>
      <c r="J482" s="23" t="s">
        <v>768</v>
      </c>
    </row>
    <row r="483" spans="1:10">
      <c r="A483" s="24" t="s">
        <v>773</v>
      </c>
      <c r="B483" s="24" t="s">
        <v>810</v>
      </c>
      <c r="C483" s="24" t="str">
        <f t="shared" si="14"/>
        <v>Temple City</v>
      </c>
      <c r="D483" s="27">
        <v>630</v>
      </c>
      <c r="E483" s="27">
        <v>350</v>
      </c>
      <c r="F483" s="27">
        <v>369</v>
      </c>
      <c r="G483" s="27">
        <v>837</v>
      </c>
      <c r="H483" s="26">
        <f t="shared" si="15"/>
        <v>2186</v>
      </c>
      <c r="I483" s="23" t="s">
        <v>1683</v>
      </c>
      <c r="J483" s="23" t="s">
        <v>768</v>
      </c>
    </row>
    <row r="484" spans="1:10">
      <c r="A484" s="24" t="s">
        <v>802</v>
      </c>
      <c r="B484" s="24" t="s">
        <v>839</v>
      </c>
      <c r="C484" s="24" t="str">
        <f t="shared" si="14"/>
        <v>Thousand Oaks</v>
      </c>
      <c r="D484" s="27">
        <v>735</v>
      </c>
      <c r="E484" s="27">
        <v>494</v>
      </c>
      <c r="F484" s="27">
        <v>532</v>
      </c>
      <c r="G484" s="27">
        <v>860</v>
      </c>
      <c r="H484" s="26">
        <f t="shared" si="15"/>
        <v>2621</v>
      </c>
      <c r="I484" s="23" t="s">
        <v>1727</v>
      </c>
      <c r="J484" s="23" t="s">
        <v>768</v>
      </c>
    </row>
    <row r="485" spans="1:10">
      <c r="A485" s="24" t="s">
        <v>1944</v>
      </c>
      <c r="B485" s="24" t="s">
        <v>1274</v>
      </c>
      <c r="C485" s="24" t="str">
        <f t="shared" si="14"/>
        <v>Tiburon</v>
      </c>
      <c r="D485" s="27">
        <v>193</v>
      </c>
      <c r="E485" s="27">
        <v>110</v>
      </c>
      <c r="F485" s="27">
        <v>93</v>
      </c>
      <c r="G485" s="27">
        <v>243</v>
      </c>
      <c r="H485" s="26">
        <f t="shared" si="15"/>
        <v>639</v>
      </c>
      <c r="I485" s="23" t="s">
        <v>1714</v>
      </c>
      <c r="J485" s="23" t="s">
        <v>768</v>
      </c>
    </row>
    <row r="486" spans="1:10">
      <c r="A486" s="24" t="s">
        <v>773</v>
      </c>
      <c r="B486" s="24" t="s">
        <v>782</v>
      </c>
      <c r="C486" s="24" t="str">
        <f t="shared" si="14"/>
        <v>Torrance</v>
      </c>
      <c r="D486" s="27">
        <v>1621</v>
      </c>
      <c r="E486" s="27">
        <v>846</v>
      </c>
      <c r="F486" s="27">
        <v>853</v>
      </c>
      <c r="G486" s="27">
        <v>1619</v>
      </c>
      <c r="H486" s="26">
        <f t="shared" si="15"/>
        <v>4939</v>
      </c>
      <c r="I486" s="23" t="s">
        <v>1683</v>
      </c>
      <c r="J486" s="23" t="s">
        <v>768</v>
      </c>
    </row>
    <row r="487" spans="1:10">
      <c r="A487" s="24" t="s">
        <v>933</v>
      </c>
      <c r="B487" s="24" t="s">
        <v>784</v>
      </c>
      <c r="C487" s="24" t="str">
        <f t="shared" si="14"/>
        <v>Tracy</v>
      </c>
      <c r="D487" s="32">
        <v>980</v>
      </c>
      <c r="E487" s="32">
        <v>705</v>
      </c>
      <c r="F487" s="32">
        <v>828</v>
      </c>
      <c r="G487" s="32">
        <v>2463</v>
      </c>
      <c r="H487" s="26">
        <f t="shared" si="15"/>
        <v>4976</v>
      </c>
      <c r="I487" s="23" t="s">
        <v>1766</v>
      </c>
    </row>
    <row r="488" spans="1:10">
      <c r="A488" s="24" t="s">
        <v>1940</v>
      </c>
      <c r="B488" s="24" t="s">
        <v>1291</v>
      </c>
      <c r="C488" s="24" t="str">
        <f t="shared" si="14"/>
        <v>Trinidad</v>
      </c>
      <c r="D488" s="27">
        <v>4</v>
      </c>
      <c r="E488" s="27">
        <v>4</v>
      </c>
      <c r="F488" s="27">
        <v>3</v>
      </c>
      <c r="G488" s="27">
        <v>7</v>
      </c>
      <c r="H488" s="26">
        <f t="shared" si="15"/>
        <v>18</v>
      </c>
      <c r="I488" s="23" t="s">
        <v>1696</v>
      </c>
      <c r="J488" s="23" t="s">
        <v>768</v>
      </c>
    </row>
    <row r="489" spans="1:10">
      <c r="A489" s="24" t="s">
        <v>975</v>
      </c>
      <c r="B489" s="24" t="str">
        <f>A489</f>
        <v>Trinity County - Unincorporated</v>
      </c>
      <c r="C489" s="24" t="str">
        <f t="shared" si="14"/>
        <v>Trinity County - Unincorporated</v>
      </c>
      <c r="D489" s="27">
        <v>1</v>
      </c>
      <c r="E489" s="27">
        <v>1</v>
      </c>
      <c r="F489" s="27">
        <v>0</v>
      </c>
      <c r="G489" s="27">
        <v>0</v>
      </c>
      <c r="H489" s="26">
        <f t="shared" si="15"/>
        <v>2</v>
      </c>
      <c r="I489" s="23" t="s">
        <v>1881</v>
      </c>
      <c r="J489" s="23" t="s">
        <v>768</v>
      </c>
    </row>
    <row r="490" spans="1:10">
      <c r="A490" s="24" t="s">
        <v>1954</v>
      </c>
      <c r="B490" s="24" t="s">
        <v>982</v>
      </c>
      <c r="C490" s="24" t="str">
        <f t="shared" si="14"/>
        <v>Truckee</v>
      </c>
      <c r="D490" s="27">
        <v>187</v>
      </c>
      <c r="E490" s="27">
        <v>140</v>
      </c>
      <c r="F490" s="27">
        <v>128</v>
      </c>
      <c r="G490" s="27">
        <v>300</v>
      </c>
      <c r="H490" s="26">
        <f t="shared" si="15"/>
        <v>755</v>
      </c>
      <c r="I490" s="23" t="s">
        <v>1777</v>
      </c>
      <c r="J490" s="23" t="s">
        <v>768</v>
      </c>
    </row>
    <row r="491" spans="1:10">
      <c r="A491" s="24" t="s">
        <v>787</v>
      </c>
      <c r="B491" s="24" t="s">
        <v>787</v>
      </c>
      <c r="C491" s="24" t="str">
        <f t="shared" si="14"/>
        <v>Tulare</v>
      </c>
      <c r="D491" s="28">
        <v>920</v>
      </c>
      <c r="E491" s="28">
        <v>609</v>
      </c>
      <c r="F491" s="28">
        <v>613</v>
      </c>
      <c r="G491" s="28">
        <v>1452</v>
      </c>
      <c r="H491" s="26">
        <f t="shared" si="15"/>
        <v>3594</v>
      </c>
      <c r="I491" s="23" t="s">
        <v>1758</v>
      </c>
    </row>
    <row r="492" spans="1:10">
      <c r="A492" s="24" t="s">
        <v>779</v>
      </c>
      <c r="B492" s="24" t="str">
        <f>A492</f>
        <v>Tulare County - Unincorporated</v>
      </c>
      <c r="C492" s="24" t="str">
        <f t="shared" si="14"/>
        <v>Tulare County - Unincorporated</v>
      </c>
      <c r="D492" s="28">
        <v>1477</v>
      </c>
      <c r="E492" s="28">
        <v>1065</v>
      </c>
      <c r="F492" s="28">
        <v>1169</v>
      </c>
      <c r="G492" s="28">
        <v>3370</v>
      </c>
      <c r="H492" s="26">
        <f t="shared" si="15"/>
        <v>7081</v>
      </c>
      <c r="I492" s="23" t="s">
        <v>1758</v>
      </c>
    </row>
    <row r="493" spans="1:10">
      <c r="A493" s="24" t="s">
        <v>1952</v>
      </c>
      <c r="B493" s="24" t="s">
        <v>1929</v>
      </c>
      <c r="C493" s="24" t="str">
        <f t="shared" si="14"/>
        <v>Tulelake</v>
      </c>
      <c r="D493" s="27">
        <v>1</v>
      </c>
      <c r="E493" s="27">
        <v>1</v>
      </c>
      <c r="F493" s="27">
        <v>0</v>
      </c>
      <c r="G493" s="27">
        <v>0</v>
      </c>
      <c r="H493" s="26">
        <f t="shared" si="15"/>
        <v>2</v>
      </c>
      <c r="I493" s="23" t="s">
        <v>1760</v>
      </c>
      <c r="J493" s="23" t="s">
        <v>768</v>
      </c>
    </row>
    <row r="494" spans="1:10">
      <c r="A494" s="24" t="s">
        <v>1217</v>
      </c>
      <c r="B494" s="24" t="str">
        <f>A494</f>
        <v>Tuolumne County - Unincorporated</v>
      </c>
      <c r="C494" s="24" t="str">
        <f t="shared" si="14"/>
        <v>Tuolumne County - Unincorporated</v>
      </c>
      <c r="D494" s="27">
        <v>155</v>
      </c>
      <c r="E494" s="27">
        <v>116</v>
      </c>
      <c r="F494" s="27">
        <v>110</v>
      </c>
      <c r="G494" s="27">
        <v>279</v>
      </c>
      <c r="H494" s="26">
        <f t="shared" si="15"/>
        <v>660</v>
      </c>
      <c r="I494" s="23" t="s">
        <v>1873</v>
      </c>
      <c r="J494" s="23" t="s">
        <v>768</v>
      </c>
    </row>
    <row r="495" spans="1:10">
      <c r="A495" s="24" t="s">
        <v>1948</v>
      </c>
      <c r="B495" s="24" t="s">
        <v>771</v>
      </c>
      <c r="C495" s="24" t="str">
        <f t="shared" si="14"/>
        <v>Turlock</v>
      </c>
      <c r="D495" s="28">
        <v>877</v>
      </c>
      <c r="E495" s="28">
        <v>562</v>
      </c>
      <c r="F495" s="28">
        <v>627</v>
      </c>
      <c r="G495" s="28">
        <v>1552</v>
      </c>
      <c r="H495" s="26">
        <f t="shared" si="15"/>
        <v>3618</v>
      </c>
      <c r="I495" s="23" t="s">
        <v>1735</v>
      </c>
    </row>
    <row r="496" spans="1:10">
      <c r="A496" s="24" t="s">
        <v>803</v>
      </c>
      <c r="B496" s="24" t="s">
        <v>774</v>
      </c>
      <c r="C496" s="24" t="str">
        <f t="shared" si="14"/>
        <v>Tustin</v>
      </c>
      <c r="D496" s="27">
        <v>1724</v>
      </c>
      <c r="E496" s="27">
        <v>1046</v>
      </c>
      <c r="F496" s="27">
        <v>1132</v>
      </c>
      <c r="G496" s="27">
        <v>2880</v>
      </c>
      <c r="H496" s="26">
        <f t="shared" si="15"/>
        <v>6782</v>
      </c>
      <c r="I496" s="23" t="s">
        <v>1686</v>
      </c>
      <c r="J496" s="23" t="s">
        <v>768</v>
      </c>
    </row>
    <row r="497" spans="1:10">
      <c r="A497" s="24" t="s">
        <v>963</v>
      </c>
      <c r="B497" s="24" t="s">
        <v>776</v>
      </c>
      <c r="C497" s="24" t="str">
        <f t="shared" si="14"/>
        <v>Twentynine Palms</v>
      </c>
      <c r="D497" s="27">
        <v>231</v>
      </c>
      <c r="E497" s="27">
        <v>127</v>
      </c>
      <c r="F497" s="27">
        <v>185</v>
      </c>
      <c r="G497" s="27">
        <v>504</v>
      </c>
      <c r="H497" s="26">
        <f t="shared" si="15"/>
        <v>1047</v>
      </c>
      <c r="I497" s="23" t="s">
        <v>1681</v>
      </c>
      <c r="J497" s="23" t="s">
        <v>768</v>
      </c>
    </row>
    <row r="498" spans="1:10">
      <c r="A498" s="24" t="s">
        <v>1953</v>
      </c>
      <c r="B498" s="24" t="s">
        <v>822</v>
      </c>
      <c r="C498" s="24" t="str">
        <f t="shared" si="14"/>
        <v>Ukiah</v>
      </c>
      <c r="D498" s="27">
        <v>86</v>
      </c>
      <c r="E498" s="27">
        <v>72</v>
      </c>
      <c r="F498" s="27">
        <v>49</v>
      </c>
      <c r="G498" s="27">
        <v>32</v>
      </c>
      <c r="H498" s="26">
        <f t="shared" si="15"/>
        <v>239</v>
      </c>
      <c r="I498" s="23" t="s">
        <v>1771</v>
      </c>
      <c r="J498" s="23" t="s">
        <v>768</v>
      </c>
    </row>
    <row r="499" spans="1:10">
      <c r="A499" s="24" t="s">
        <v>876</v>
      </c>
      <c r="B499" s="24" t="s">
        <v>790</v>
      </c>
      <c r="C499" s="24" t="str">
        <f t="shared" si="14"/>
        <v>Union City</v>
      </c>
      <c r="D499" s="27">
        <v>862</v>
      </c>
      <c r="E499" s="27">
        <v>496</v>
      </c>
      <c r="F499" s="27">
        <v>382</v>
      </c>
      <c r="G499" s="27">
        <v>988</v>
      </c>
      <c r="H499" s="26">
        <f t="shared" si="15"/>
        <v>2728</v>
      </c>
      <c r="I499" s="23" t="s">
        <v>1684</v>
      </c>
      <c r="J499" s="23" t="s">
        <v>768</v>
      </c>
    </row>
    <row r="500" spans="1:10">
      <c r="A500" s="24" t="s">
        <v>963</v>
      </c>
      <c r="B500" s="24" t="s">
        <v>805</v>
      </c>
      <c r="C500" s="24" t="str">
        <f t="shared" si="14"/>
        <v>Upland</v>
      </c>
      <c r="D500" s="27">
        <v>1584</v>
      </c>
      <c r="E500" s="27">
        <v>959</v>
      </c>
      <c r="F500" s="27">
        <v>1013</v>
      </c>
      <c r="G500" s="27">
        <v>2130</v>
      </c>
      <c r="H500" s="26">
        <f t="shared" si="15"/>
        <v>5686</v>
      </c>
      <c r="I500" s="23" t="s">
        <v>1681</v>
      </c>
      <c r="J500" s="23" t="s">
        <v>768</v>
      </c>
    </row>
    <row r="501" spans="1:10">
      <c r="A501" s="24" t="s">
        <v>1945</v>
      </c>
      <c r="B501" s="24" t="s">
        <v>808</v>
      </c>
      <c r="C501" s="24" t="str">
        <f t="shared" si="14"/>
        <v>Vacaville</v>
      </c>
      <c r="D501" s="27">
        <v>677</v>
      </c>
      <c r="E501" s="27">
        <v>404</v>
      </c>
      <c r="F501" s="27">
        <v>409</v>
      </c>
      <c r="G501" s="27">
        <v>1105</v>
      </c>
      <c r="H501" s="26">
        <f t="shared" si="15"/>
        <v>2595</v>
      </c>
      <c r="I501" s="23" t="s">
        <v>1715</v>
      </c>
      <c r="J501" s="23" t="s">
        <v>768</v>
      </c>
    </row>
    <row r="502" spans="1:10">
      <c r="A502" s="24" t="s">
        <v>1945</v>
      </c>
      <c r="B502" s="24" t="s">
        <v>811</v>
      </c>
      <c r="C502" s="24" t="str">
        <f t="shared" si="14"/>
        <v>Vallejo</v>
      </c>
      <c r="D502" s="27">
        <v>690</v>
      </c>
      <c r="E502" s="27">
        <v>369</v>
      </c>
      <c r="F502" s="27">
        <v>495</v>
      </c>
      <c r="G502" s="27">
        <v>1346</v>
      </c>
      <c r="H502" s="26">
        <f t="shared" si="15"/>
        <v>2900</v>
      </c>
      <c r="I502" s="23" t="s">
        <v>1715</v>
      </c>
      <c r="J502" s="23" t="s">
        <v>768</v>
      </c>
    </row>
    <row r="503" spans="1:10">
      <c r="A503" s="24" t="s">
        <v>802</v>
      </c>
      <c r="B503" s="24" t="s">
        <v>802</v>
      </c>
      <c r="C503" s="24" t="str">
        <f t="shared" si="14"/>
        <v>Ventura</v>
      </c>
      <c r="D503" s="27">
        <v>1187</v>
      </c>
      <c r="E503" s="27">
        <v>865</v>
      </c>
      <c r="F503" s="27">
        <v>950</v>
      </c>
      <c r="G503" s="27">
        <v>2310</v>
      </c>
      <c r="H503" s="26">
        <f t="shared" si="15"/>
        <v>5312</v>
      </c>
      <c r="I503" s="23" t="s">
        <v>1727</v>
      </c>
      <c r="J503" s="23" t="s">
        <v>768</v>
      </c>
    </row>
    <row r="504" spans="1:10">
      <c r="A504" s="24" t="s">
        <v>793</v>
      </c>
      <c r="B504" s="24" t="str">
        <f>A504</f>
        <v>Ventura County - Unincorporated</v>
      </c>
      <c r="C504" s="24" t="str">
        <f t="shared" si="14"/>
        <v>Ventura County - Unincorporated</v>
      </c>
      <c r="D504" s="27">
        <v>319</v>
      </c>
      <c r="E504" s="27">
        <v>225</v>
      </c>
      <c r="F504" s="27">
        <v>250</v>
      </c>
      <c r="G504" s="27">
        <v>468</v>
      </c>
      <c r="H504" s="26">
        <f t="shared" si="15"/>
        <v>1262</v>
      </c>
      <c r="I504" s="23" t="s">
        <v>1727</v>
      </c>
      <c r="J504" s="23" t="s">
        <v>768</v>
      </c>
    </row>
    <row r="505" spans="1:10">
      <c r="A505" s="24" t="s">
        <v>773</v>
      </c>
      <c r="B505" s="24" t="s">
        <v>1930</v>
      </c>
      <c r="C505" s="24" t="str">
        <f t="shared" si="14"/>
        <v>Vernon</v>
      </c>
      <c r="D505" s="27">
        <v>5</v>
      </c>
      <c r="E505" s="27">
        <v>4</v>
      </c>
      <c r="F505" s="27">
        <v>0</v>
      </c>
      <c r="G505" s="27">
        <v>0</v>
      </c>
      <c r="H505" s="26">
        <f t="shared" si="15"/>
        <v>9</v>
      </c>
      <c r="I505" s="23" t="s">
        <v>1683</v>
      </c>
      <c r="J505" s="23" t="s">
        <v>768</v>
      </c>
    </row>
    <row r="506" spans="1:10">
      <c r="A506" s="24" t="s">
        <v>963</v>
      </c>
      <c r="B506" s="24" t="s">
        <v>796</v>
      </c>
      <c r="C506" s="24" t="str">
        <f t="shared" si="14"/>
        <v>Victorville</v>
      </c>
      <c r="D506" s="27">
        <v>1735</v>
      </c>
      <c r="E506" s="27">
        <v>1136</v>
      </c>
      <c r="F506" s="27">
        <v>1504</v>
      </c>
      <c r="G506" s="27">
        <v>3790</v>
      </c>
      <c r="H506" s="26">
        <f t="shared" si="15"/>
        <v>8165</v>
      </c>
      <c r="I506" s="23" t="s">
        <v>1681</v>
      </c>
      <c r="J506" s="23" t="s">
        <v>768</v>
      </c>
    </row>
    <row r="507" spans="1:10">
      <c r="A507" s="24" t="s">
        <v>803</v>
      </c>
      <c r="B507" s="24" t="s">
        <v>799</v>
      </c>
      <c r="C507" s="24" t="str">
        <f t="shared" si="14"/>
        <v>Villa Park</v>
      </c>
      <c r="D507" s="27">
        <v>93</v>
      </c>
      <c r="E507" s="27">
        <v>60</v>
      </c>
      <c r="F507" s="27">
        <v>61</v>
      </c>
      <c r="G507" s="27">
        <v>82</v>
      </c>
      <c r="H507" s="26">
        <f t="shared" si="15"/>
        <v>296</v>
      </c>
      <c r="I507" s="23" t="s">
        <v>1686</v>
      </c>
      <c r="J507" s="23" t="s">
        <v>768</v>
      </c>
    </row>
    <row r="508" spans="1:10">
      <c r="A508" s="24" t="s">
        <v>787</v>
      </c>
      <c r="B508" s="24" t="s">
        <v>848</v>
      </c>
      <c r="C508" s="24" t="str">
        <f t="shared" si="14"/>
        <v>Visalia</v>
      </c>
      <c r="D508" s="28">
        <v>2616</v>
      </c>
      <c r="E508" s="28">
        <v>1931</v>
      </c>
      <c r="F508" s="28">
        <v>1802</v>
      </c>
      <c r="G508" s="28">
        <v>3672</v>
      </c>
      <c r="H508" s="26">
        <f t="shared" si="15"/>
        <v>10021</v>
      </c>
      <c r="I508" s="23" t="s">
        <v>1758</v>
      </c>
    </row>
    <row r="509" spans="1:10">
      <c r="A509" s="24" t="s">
        <v>770</v>
      </c>
      <c r="B509" s="24" t="s">
        <v>897</v>
      </c>
      <c r="C509" s="24" t="str">
        <f t="shared" si="14"/>
        <v>Vista</v>
      </c>
      <c r="D509" s="27">
        <v>515</v>
      </c>
      <c r="E509" s="27">
        <v>321</v>
      </c>
      <c r="F509" s="27">
        <v>369</v>
      </c>
      <c r="G509" s="27">
        <v>1356</v>
      </c>
      <c r="H509" s="26">
        <f t="shared" si="15"/>
        <v>2561</v>
      </c>
      <c r="I509" s="23" t="s">
        <v>1732</v>
      </c>
      <c r="J509" s="23" t="s">
        <v>768</v>
      </c>
    </row>
    <row r="510" spans="1:10">
      <c r="A510" s="24" t="s">
        <v>773</v>
      </c>
      <c r="B510" s="24" t="s">
        <v>899</v>
      </c>
      <c r="C510" s="24" t="str">
        <f t="shared" si="14"/>
        <v>Walnut</v>
      </c>
      <c r="D510" s="27">
        <v>427</v>
      </c>
      <c r="E510" s="27">
        <v>225</v>
      </c>
      <c r="F510" s="27">
        <v>231</v>
      </c>
      <c r="G510" s="27">
        <v>410</v>
      </c>
      <c r="H510" s="26">
        <f t="shared" si="15"/>
        <v>1293</v>
      </c>
      <c r="I510" s="23" t="s">
        <v>1683</v>
      </c>
      <c r="J510" s="23" t="s">
        <v>768</v>
      </c>
    </row>
    <row r="511" spans="1:10">
      <c r="A511" s="24" t="s">
        <v>1939</v>
      </c>
      <c r="B511" s="24" t="s">
        <v>902</v>
      </c>
      <c r="C511" s="24" t="str">
        <f t="shared" si="14"/>
        <v>Walnut Creek</v>
      </c>
      <c r="D511" s="27">
        <v>1657</v>
      </c>
      <c r="E511" s="27">
        <v>954</v>
      </c>
      <c r="F511" s="27">
        <v>890</v>
      </c>
      <c r="G511" s="27">
        <v>2304</v>
      </c>
      <c r="H511" s="26">
        <f t="shared" si="15"/>
        <v>5805</v>
      </c>
      <c r="I511" s="23" t="s">
        <v>1695</v>
      </c>
      <c r="J511" s="23" t="s">
        <v>768</v>
      </c>
    </row>
    <row r="512" spans="1:10">
      <c r="A512" s="24" t="s">
        <v>1941</v>
      </c>
      <c r="B512" s="24" t="s">
        <v>894</v>
      </c>
      <c r="C512" s="24" t="str">
        <f t="shared" si="14"/>
        <v>Wasco</v>
      </c>
      <c r="D512" s="33">
        <v>350</v>
      </c>
      <c r="E512" s="33">
        <v>275</v>
      </c>
      <c r="F512" s="33">
        <v>280</v>
      </c>
      <c r="G512" s="33">
        <v>521</v>
      </c>
      <c r="H512" s="26">
        <f t="shared" si="15"/>
        <v>1426</v>
      </c>
      <c r="I512" s="23" t="s">
        <v>1699</v>
      </c>
    </row>
    <row r="513" spans="1:10">
      <c r="A513" s="24" t="s">
        <v>1948</v>
      </c>
      <c r="B513" s="24" t="s">
        <v>889</v>
      </c>
      <c r="C513" s="24" t="str">
        <f t="shared" si="14"/>
        <v>Waterford</v>
      </c>
      <c r="D513" s="28">
        <v>131</v>
      </c>
      <c r="E513" s="28">
        <v>84</v>
      </c>
      <c r="F513" s="28">
        <v>89</v>
      </c>
      <c r="G513" s="28">
        <v>221</v>
      </c>
      <c r="H513" s="26">
        <f t="shared" si="15"/>
        <v>525</v>
      </c>
      <c r="I513" s="23" t="s">
        <v>1735</v>
      </c>
    </row>
    <row r="514" spans="1:10">
      <c r="A514" s="24" t="s">
        <v>1020</v>
      </c>
      <c r="B514" s="24" t="s">
        <v>890</v>
      </c>
      <c r="C514" s="24" t="str">
        <f t="shared" ref="C514:C540" si="16">B514</f>
        <v>Watsonville</v>
      </c>
      <c r="D514" s="30">
        <v>169</v>
      </c>
      <c r="E514" s="30">
        <v>110</v>
      </c>
      <c r="F514" s="30">
        <v>128</v>
      </c>
      <c r="G514" s="30">
        <v>293</v>
      </c>
      <c r="H514" s="26">
        <f t="shared" si="15"/>
        <v>700</v>
      </c>
      <c r="I514" s="23" t="s">
        <v>1731</v>
      </c>
    </row>
    <row r="515" spans="1:10">
      <c r="A515" s="24" t="s">
        <v>1952</v>
      </c>
      <c r="B515" s="24" t="s">
        <v>1273</v>
      </c>
      <c r="C515" s="24" t="str">
        <f t="shared" si="16"/>
        <v>Weed</v>
      </c>
      <c r="D515" s="27">
        <v>1</v>
      </c>
      <c r="E515" s="27">
        <v>1</v>
      </c>
      <c r="F515" s="27">
        <v>0</v>
      </c>
      <c r="G515" s="27">
        <v>0</v>
      </c>
      <c r="H515" s="26">
        <f t="shared" ref="H515:H540" si="17">SUM(D515:G515)</f>
        <v>2</v>
      </c>
      <c r="I515" s="23" t="s">
        <v>1760</v>
      </c>
      <c r="J515" s="23" t="s">
        <v>768</v>
      </c>
    </row>
    <row r="516" spans="1:10">
      <c r="A516" s="24" t="s">
        <v>773</v>
      </c>
      <c r="B516" s="24" t="s">
        <v>892</v>
      </c>
      <c r="C516" s="24" t="str">
        <f t="shared" si="16"/>
        <v>West Covina</v>
      </c>
      <c r="D516" s="27">
        <v>1653</v>
      </c>
      <c r="E516" s="27">
        <v>850</v>
      </c>
      <c r="F516" s="27">
        <v>865</v>
      </c>
      <c r="G516" s="27">
        <v>1978</v>
      </c>
      <c r="H516" s="26">
        <f t="shared" si="17"/>
        <v>5346</v>
      </c>
      <c r="I516" s="23" t="s">
        <v>1683</v>
      </c>
      <c r="J516" s="23" t="s">
        <v>768</v>
      </c>
    </row>
    <row r="517" spans="1:10">
      <c r="A517" s="24" t="s">
        <v>773</v>
      </c>
      <c r="B517" s="24" t="s">
        <v>904</v>
      </c>
      <c r="C517" s="24" t="str">
        <f t="shared" si="16"/>
        <v>West Hollywood</v>
      </c>
      <c r="D517" s="27">
        <v>1066</v>
      </c>
      <c r="E517" s="27">
        <v>689</v>
      </c>
      <c r="F517" s="27">
        <v>682</v>
      </c>
      <c r="G517" s="27">
        <v>1496</v>
      </c>
      <c r="H517" s="26">
        <f t="shared" si="17"/>
        <v>3933</v>
      </c>
      <c r="I517" s="23" t="s">
        <v>1683</v>
      </c>
      <c r="J517" s="23" t="s">
        <v>768</v>
      </c>
    </row>
    <row r="518" spans="1:10">
      <c r="A518" s="24" t="s">
        <v>1951</v>
      </c>
      <c r="B518" s="24" t="s">
        <v>908</v>
      </c>
      <c r="C518" s="24" t="str">
        <f t="shared" si="16"/>
        <v>West Sacramento</v>
      </c>
      <c r="D518" s="27">
        <v>2287</v>
      </c>
      <c r="E518" s="27">
        <v>1378</v>
      </c>
      <c r="F518" s="27">
        <v>1722</v>
      </c>
      <c r="G518" s="27">
        <v>4084</v>
      </c>
      <c r="H518" s="26">
        <f t="shared" si="17"/>
        <v>9471</v>
      </c>
      <c r="I518" s="23" t="s">
        <v>1754</v>
      </c>
      <c r="J518" s="23" t="s">
        <v>768</v>
      </c>
    </row>
    <row r="519" spans="1:10">
      <c r="A519" s="24" t="s">
        <v>773</v>
      </c>
      <c r="B519" s="24" t="s">
        <v>966</v>
      </c>
      <c r="C519" s="24" t="str">
        <f t="shared" si="16"/>
        <v>Westlake Village</v>
      </c>
      <c r="D519" s="27">
        <v>58</v>
      </c>
      <c r="E519" s="27">
        <v>29</v>
      </c>
      <c r="F519" s="27">
        <v>32</v>
      </c>
      <c r="G519" s="27">
        <v>23</v>
      </c>
      <c r="H519" s="26">
        <f t="shared" si="17"/>
        <v>142</v>
      </c>
      <c r="I519" s="23" t="s">
        <v>1683</v>
      </c>
      <c r="J519" s="23" t="s">
        <v>768</v>
      </c>
    </row>
    <row r="520" spans="1:10">
      <c r="A520" s="24" t="s">
        <v>803</v>
      </c>
      <c r="B520" s="24" t="s">
        <v>917</v>
      </c>
      <c r="C520" s="24" t="str">
        <f t="shared" si="16"/>
        <v>Westminster</v>
      </c>
      <c r="D520" s="27">
        <v>1881</v>
      </c>
      <c r="E520" s="27">
        <v>1473</v>
      </c>
      <c r="F520" s="27">
        <v>1784</v>
      </c>
      <c r="G520" s="27">
        <v>4621</v>
      </c>
      <c r="H520" s="26">
        <f t="shared" si="17"/>
        <v>9759</v>
      </c>
      <c r="I520" s="23" t="s">
        <v>1686</v>
      </c>
      <c r="J520" s="23" t="s">
        <v>768</v>
      </c>
    </row>
    <row r="521" spans="1:10">
      <c r="A521" s="24" t="s">
        <v>1299</v>
      </c>
      <c r="B521" s="24" t="s">
        <v>919</v>
      </c>
      <c r="C521" s="24" t="str">
        <f t="shared" si="16"/>
        <v>Westmorland</v>
      </c>
      <c r="D521" s="27">
        <v>8</v>
      </c>
      <c r="E521" s="27">
        <v>6</v>
      </c>
      <c r="F521" s="27">
        <v>4</v>
      </c>
      <c r="G521" s="27">
        <v>15</v>
      </c>
      <c r="H521" s="26">
        <f t="shared" si="17"/>
        <v>33</v>
      </c>
      <c r="I521" s="23" t="s">
        <v>1720</v>
      </c>
      <c r="J521" s="23" t="s">
        <v>768</v>
      </c>
    </row>
    <row r="522" spans="1:10">
      <c r="A522" s="24" t="s">
        <v>1959</v>
      </c>
      <c r="B522" s="24" t="s">
        <v>1002</v>
      </c>
      <c r="C522" s="24" t="str">
        <f t="shared" si="16"/>
        <v>Wheatland</v>
      </c>
      <c r="D522" s="27">
        <v>105</v>
      </c>
      <c r="E522" s="27">
        <v>64</v>
      </c>
      <c r="F522" s="27">
        <v>98</v>
      </c>
      <c r="G522" s="27">
        <v>232</v>
      </c>
      <c r="H522" s="26">
        <f t="shared" si="17"/>
        <v>499</v>
      </c>
      <c r="I522" s="23" t="s">
        <v>1824</v>
      </c>
      <c r="J522" s="23" t="s">
        <v>768</v>
      </c>
    </row>
    <row r="523" spans="1:10">
      <c r="A523" s="24" t="s">
        <v>773</v>
      </c>
      <c r="B523" s="24" t="s">
        <v>914</v>
      </c>
      <c r="C523" s="24" t="str">
        <f t="shared" si="16"/>
        <v>Whittier</v>
      </c>
      <c r="D523" s="27">
        <v>1025</v>
      </c>
      <c r="E523" s="27">
        <v>537</v>
      </c>
      <c r="F523" s="27">
        <v>556</v>
      </c>
      <c r="G523" s="27">
        <v>1321</v>
      </c>
      <c r="H523" s="26">
        <f t="shared" si="17"/>
        <v>3439</v>
      </c>
      <c r="I523" s="23" t="s">
        <v>1683</v>
      </c>
      <c r="J523" s="23" t="s">
        <v>768</v>
      </c>
    </row>
    <row r="524" spans="1:10">
      <c r="A524" s="24" t="s">
        <v>1210</v>
      </c>
      <c r="B524" s="24" t="s">
        <v>906</v>
      </c>
      <c r="C524" s="24" t="str">
        <f t="shared" si="16"/>
        <v>Wildomar</v>
      </c>
      <c r="D524" s="27">
        <v>798</v>
      </c>
      <c r="E524" s="27">
        <v>450</v>
      </c>
      <c r="F524" s="27">
        <v>434</v>
      </c>
      <c r="G524" s="27">
        <v>1033</v>
      </c>
      <c r="H524" s="26">
        <f t="shared" si="17"/>
        <v>2715</v>
      </c>
      <c r="I524" s="23" t="s">
        <v>1710</v>
      </c>
      <c r="J524" s="23" t="s">
        <v>768</v>
      </c>
    </row>
    <row r="525" spans="1:10">
      <c r="A525" s="24" t="s">
        <v>1125</v>
      </c>
      <c r="B525" s="24" t="s">
        <v>909</v>
      </c>
      <c r="C525" s="24" t="str">
        <f t="shared" si="16"/>
        <v>Williams</v>
      </c>
      <c r="D525" s="27">
        <v>71</v>
      </c>
      <c r="E525" s="27">
        <v>56</v>
      </c>
      <c r="F525" s="27">
        <v>66</v>
      </c>
      <c r="G525" s="27">
        <v>137</v>
      </c>
      <c r="H525" s="26">
        <f t="shared" si="17"/>
        <v>330</v>
      </c>
      <c r="I525" s="23" t="s">
        <v>1748</v>
      </c>
      <c r="J525" s="23" t="s">
        <v>768</v>
      </c>
    </row>
    <row r="526" spans="1:10">
      <c r="A526" s="24" t="s">
        <v>1953</v>
      </c>
      <c r="B526" s="24" t="s">
        <v>1018</v>
      </c>
      <c r="C526" s="24" t="str">
        <f t="shared" si="16"/>
        <v>Willits</v>
      </c>
      <c r="D526" s="27">
        <v>34</v>
      </c>
      <c r="E526" s="27">
        <v>25</v>
      </c>
      <c r="F526" s="27">
        <v>17</v>
      </c>
      <c r="G526" s="27">
        <v>35</v>
      </c>
      <c r="H526" s="26">
        <f t="shared" si="17"/>
        <v>111</v>
      </c>
      <c r="I526" s="23" t="s">
        <v>1771</v>
      </c>
      <c r="J526" s="23" t="s">
        <v>768</v>
      </c>
    </row>
    <row r="527" spans="1:10">
      <c r="A527" s="24" t="s">
        <v>1961</v>
      </c>
      <c r="B527" s="24" t="s">
        <v>911</v>
      </c>
      <c r="C527" s="24" t="str">
        <f t="shared" si="16"/>
        <v>Willows</v>
      </c>
      <c r="D527" s="27">
        <v>47</v>
      </c>
      <c r="E527" s="27">
        <v>22</v>
      </c>
      <c r="F527" s="27">
        <v>36</v>
      </c>
      <c r="G527" s="27">
        <v>80</v>
      </c>
      <c r="H527" s="26">
        <f t="shared" si="17"/>
        <v>185</v>
      </c>
      <c r="I527" s="23" t="s">
        <v>1775</v>
      </c>
      <c r="J527" s="23" t="s">
        <v>768</v>
      </c>
    </row>
    <row r="528" spans="1:10">
      <c r="A528" s="24" t="s">
        <v>1004</v>
      </c>
      <c r="B528" s="24" t="s">
        <v>860</v>
      </c>
      <c r="C528" s="24" t="str">
        <f t="shared" si="16"/>
        <v>Windsor</v>
      </c>
      <c r="D528" s="27">
        <v>385</v>
      </c>
      <c r="E528" s="27">
        <v>222</v>
      </c>
      <c r="F528" s="27">
        <v>108</v>
      </c>
      <c r="G528" s="27">
        <v>279</v>
      </c>
      <c r="H528" s="26">
        <f t="shared" si="17"/>
        <v>994</v>
      </c>
      <c r="I528" s="23" t="s">
        <v>1742</v>
      </c>
      <c r="J528" s="23" t="s">
        <v>768</v>
      </c>
    </row>
    <row r="529" spans="1:10">
      <c r="A529" s="24" t="s">
        <v>1951</v>
      </c>
      <c r="B529" s="24" t="s">
        <v>862</v>
      </c>
      <c r="C529" s="24" t="str">
        <f t="shared" si="16"/>
        <v>Winters</v>
      </c>
      <c r="D529" s="27">
        <v>125</v>
      </c>
      <c r="E529" s="27">
        <v>75</v>
      </c>
      <c r="F529" s="27">
        <v>104</v>
      </c>
      <c r="G529" s="27">
        <v>248</v>
      </c>
      <c r="H529" s="26">
        <f t="shared" si="17"/>
        <v>552</v>
      </c>
      <c r="I529" s="23" t="s">
        <v>1754</v>
      </c>
      <c r="J529" s="23" t="s">
        <v>768</v>
      </c>
    </row>
    <row r="530" spans="1:10">
      <c r="A530" s="24" t="s">
        <v>787</v>
      </c>
      <c r="B530" s="24" t="s">
        <v>865</v>
      </c>
      <c r="C530" s="24" t="str">
        <f t="shared" si="16"/>
        <v>Woodlake</v>
      </c>
      <c r="D530" s="29">
        <v>71</v>
      </c>
      <c r="E530" s="29">
        <v>41</v>
      </c>
      <c r="F530" s="29">
        <v>69</v>
      </c>
      <c r="G530" s="29">
        <v>191</v>
      </c>
      <c r="H530" s="26">
        <f t="shared" si="17"/>
        <v>372</v>
      </c>
      <c r="I530" s="23" t="s">
        <v>1758</v>
      </c>
    </row>
    <row r="531" spans="1:10">
      <c r="A531" s="24" t="s">
        <v>1951</v>
      </c>
      <c r="B531" s="24" t="s">
        <v>807</v>
      </c>
      <c r="C531" s="24" t="str">
        <f t="shared" si="16"/>
        <v>Woodland</v>
      </c>
      <c r="D531" s="27">
        <v>663</v>
      </c>
      <c r="E531" s="27">
        <v>399</v>
      </c>
      <c r="F531" s="27">
        <v>601</v>
      </c>
      <c r="G531" s="27">
        <v>1424</v>
      </c>
      <c r="H531" s="26">
        <f t="shared" si="17"/>
        <v>3087</v>
      </c>
      <c r="I531" s="23" t="s">
        <v>1754</v>
      </c>
      <c r="J531" s="23" t="s">
        <v>768</v>
      </c>
    </row>
    <row r="532" spans="1:10">
      <c r="A532" s="24" t="s">
        <v>956</v>
      </c>
      <c r="B532" s="24" t="s">
        <v>851</v>
      </c>
      <c r="C532" s="24" t="str">
        <f t="shared" si="16"/>
        <v>Woodside</v>
      </c>
      <c r="D532" s="27">
        <v>90</v>
      </c>
      <c r="E532" s="27">
        <v>52</v>
      </c>
      <c r="F532" s="27">
        <v>52</v>
      </c>
      <c r="G532" s="27">
        <v>134</v>
      </c>
      <c r="H532" s="26">
        <f t="shared" si="17"/>
        <v>328</v>
      </c>
      <c r="I532" s="23" t="s">
        <v>1700</v>
      </c>
      <c r="J532" s="23" t="s">
        <v>768</v>
      </c>
    </row>
    <row r="533" spans="1:10">
      <c r="A533" s="24" t="s">
        <v>775</v>
      </c>
      <c r="B533" s="24" t="str">
        <f>A533</f>
        <v>Yolo County - Unincorporated</v>
      </c>
      <c r="C533" s="24" t="str">
        <f t="shared" si="16"/>
        <v>Yolo County - Unincorporated</v>
      </c>
      <c r="D533" s="27">
        <v>14</v>
      </c>
      <c r="E533" s="27">
        <v>9</v>
      </c>
      <c r="F533" s="27">
        <v>10</v>
      </c>
      <c r="G533" s="27">
        <v>24</v>
      </c>
      <c r="H533" s="26">
        <f t="shared" si="17"/>
        <v>57</v>
      </c>
      <c r="I533" s="23" t="s">
        <v>1754</v>
      </c>
      <c r="J533" s="23" t="s">
        <v>768</v>
      </c>
    </row>
    <row r="534" spans="1:10">
      <c r="A534" s="24" t="s">
        <v>803</v>
      </c>
      <c r="B534" s="24" t="s">
        <v>855</v>
      </c>
      <c r="C534" s="24" t="str">
        <f t="shared" si="16"/>
        <v>Yorba Linda</v>
      </c>
      <c r="D534" s="27">
        <v>765</v>
      </c>
      <c r="E534" s="27">
        <v>451</v>
      </c>
      <c r="F534" s="27">
        <v>457</v>
      </c>
      <c r="G534" s="27">
        <v>742</v>
      </c>
      <c r="H534" s="26">
        <f t="shared" si="17"/>
        <v>2415</v>
      </c>
      <c r="I534" s="23" t="s">
        <v>1686</v>
      </c>
      <c r="J534" s="23" t="s">
        <v>768</v>
      </c>
    </row>
    <row r="535" spans="1:10">
      <c r="A535" s="24" t="s">
        <v>1252</v>
      </c>
      <c r="B535" s="24" t="s">
        <v>868</v>
      </c>
      <c r="C535" s="24" t="str">
        <f t="shared" si="16"/>
        <v>Yountville</v>
      </c>
      <c r="D535" s="27">
        <v>19</v>
      </c>
      <c r="E535" s="27">
        <v>11</v>
      </c>
      <c r="F535" s="27">
        <v>12</v>
      </c>
      <c r="G535" s="27">
        <v>30</v>
      </c>
      <c r="H535" s="26">
        <f t="shared" si="17"/>
        <v>72</v>
      </c>
      <c r="I535" s="23" t="s">
        <v>1692</v>
      </c>
      <c r="J535" s="23" t="s">
        <v>768</v>
      </c>
    </row>
    <row r="536" spans="1:10">
      <c r="A536" s="24" t="s">
        <v>1952</v>
      </c>
      <c r="B536" s="24" t="s">
        <v>880</v>
      </c>
      <c r="C536" s="24" t="str">
        <f t="shared" si="16"/>
        <v>Yreka</v>
      </c>
      <c r="D536" s="27">
        <v>1</v>
      </c>
      <c r="E536" s="27">
        <v>1</v>
      </c>
      <c r="F536" s="27">
        <v>0</v>
      </c>
      <c r="G536" s="27">
        <v>0</v>
      </c>
      <c r="H536" s="26">
        <f t="shared" si="17"/>
        <v>2</v>
      </c>
      <c r="I536" s="23" t="s">
        <v>1760</v>
      </c>
      <c r="J536" s="23" t="s">
        <v>768</v>
      </c>
    </row>
    <row r="537" spans="1:10">
      <c r="A537" s="24" t="s">
        <v>1956</v>
      </c>
      <c r="B537" s="24" t="s">
        <v>883</v>
      </c>
      <c r="C537" s="24" t="str">
        <f t="shared" si="16"/>
        <v>Yuba City</v>
      </c>
      <c r="D537" s="27">
        <v>756</v>
      </c>
      <c r="E537" s="27">
        <v>455</v>
      </c>
      <c r="F537" s="27">
        <v>622</v>
      </c>
      <c r="G537" s="27">
        <v>1475</v>
      </c>
      <c r="H537" s="26">
        <f t="shared" si="17"/>
        <v>3308</v>
      </c>
      <c r="I537" s="23" t="s">
        <v>1806</v>
      </c>
      <c r="J537" s="23" t="s">
        <v>768</v>
      </c>
    </row>
    <row r="538" spans="1:10">
      <c r="A538" s="24" t="s">
        <v>886</v>
      </c>
      <c r="B538" s="24" t="str">
        <f>A538</f>
        <v>Yuba County - Unincorporated</v>
      </c>
      <c r="C538" s="24" t="str">
        <f t="shared" si="16"/>
        <v>Yuba County - Unincorporated</v>
      </c>
      <c r="D538" s="27">
        <v>621</v>
      </c>
      <c r="E538" s="27">
        <v>374</v>
      </c>
      <c r="F538" s="27">
        <v>561</v>
      </c>
      <c r="G538" s="27">
        <v>1331</v>
      </c>
      <c r="H538" s="26">
        <f t="shared" si="17"/>
        <v>2887</v>
      </c>
      <c r="I538" s="23" t="s">
        <v>1824</v>
      </c>
      <c r="J538" s="23" t="s">
        <v>768</v>
      </c>
    </row>
    <row r="539" spans="1:10">
      <c r="A539" s="24" t="s">
        <v>963</v>
      </c>
      <c r="B539" s="24" t="s">
        <v>878</v>
      </c>
      <c r="C539" s="24" t="str">
        <f t="shared" si="16"/>
        <v>Yucaipa</v>
      </c>
      <c r="D539" s="27">
        <v>708</v>
      </c>
      <c r="E539" s="27">
        <v>493</v>
      </c>
      <c r="F539" s="27">
        <v>511</v>
      </c>
      <c r="G539" s="27">
        <v>1154</v>
      </c>
      <c r="H539" s="26">
        <f t="shared" si="17"/>
        <v>2866</v>
      </c>
      <c r="I539" s="23" t="s">
        <v>1681</v>
      </c>
      <c r="J539" s="23" t="s">
        <v>768</v>
      </c>
    </row>
    <row r="540" spans="1:10">
      <c r="A540" s="24" t="s">
        <v>963</v>
      </c>
      <c r="B540" s="24" t="s">
        <v>871</v>
      </c>
      <c r="C540" s="24" t="str">
        <f t="shared" si="16"/>
        <v>Yucca Valley</v>
      </c>
      <c r="D540" s="27">
        <v>155</v>
      </c>
      <c r="E540" s="27">
        <v>117</v>
      </c>
      <c r="F540" s="27">
        <v>145</v>
      </c>
      <c r="G540" s="27">
        <v>333</v>
      </c>
      <c r="H540" s="26">
        <f t="shared" si="17"/>
        <v>750</v>
      </c>
      <c r="I540" s="23" t="s">
        <v>1681</v>
      </c>
      <c r="J540" s="23" t="s">
        <v>768</v>
      </c>
    </row>
  </sheetData>
  <autoFilter ref="A1:J540" xr:uid="{00000000-0001-0000-1700-000000000000}"/>
  <sortState xmlns:xlrd2="http://schemas.microsoft.com/office/spreadsheetml/2017/richdata2" ref="A2:H540">
    <sortCondition ref="C2:C540"/>
  </sortState>
  <phoneticPr fontId="80"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1">
    <pageSetUpPr fitToPage="1"/>
  </sheetPr>
  <dimension ref="A1:Y671"/>
  <sheetViews>
    <sheetView showZeros="0" zoomScale="80" zoomScaleNormal="80" zoomScaleSheetLayoutView="70" workbookViewId="0">
      <pane ySplit="11" topLeftCell="A12" activePane="bottomLeft" state="frozen"/>
      <selection activeCell="B1" sqref="B1"/>
      <selection pane="bottomLeft" activeCell="A13" sqref="A13"/>
    </sheetView>
  </sheetViews>
  <sheetFormatPr defaultColWidth="0" defaultRowHeight="13.8" zeroHeight="1"/>
  <cols>
    <col min="1" max="1" width="19.33203125" style="11" customWidth="1"/>
    <col min="2" max="2" width="20.44140625" style="11" customWidth="1"/>
    <col min="3" max="3" width="17.44140625" style="11" customWidth="1"/>
    <col min="4" max="7" width="15.5546875" style="11" customWidth="1"/>
    <col min="8" max="8" width="17.33203125" style="11" customWidth="1"/>
    <col min="9" max="16" width="15.5546875" style="11" customWidth="1"/>
    <col min="17" max="17" width="20.5546875" style="11" customWidth="1"/>
    <col min="18" max="18" width="21.44140625" style="11" customWidth="1"/>
    <col min="19" max="19" width="3.33203125" style="11" hidden="1" customWidth="1"/>
    <col min="20" max="16384" width="8.6640625" style="11" hidden="1"/>
  </cols>
  <sheetData>
    <row r="1" spans="1:25" s="146" customFormat="1" ht="23.1" customHeight="1">
      <c r="A1" s="187" t="s">
        <v>388</v>
      </c>
      <c r="B1" s="139" t="str">
        <f>'Start Here'!B4</f>
        <v>Oakland</v>
      </c>
      <c r="C1" s="188"/>
      <c r="D1" s="237"/>
      <c r="E1" s="237"/>
      <c r="F1" s="237"/>
      <c r="G1" s="237" t="s">
        <v>482</v>
      </c>
      <c r="H1" s="237"/>
      <c r="I1" s="237"/>
      <c r="J1" s="237"/>
      <c r="K1" s="237"/>
      <c r="L1" s="237"/>
      <c r="M1" s="705" t="s">
        <v>483</v>
      </c>
      <c r="N1" s="706"/>
      <c r="O1" s="706"/>
      <c r="P1" s="707"/>
      <c r="Q1" s="237"/>
      <c r="R1" s="237"/>
      <c r="S1" s="237"/>
      <c r="T1" s="237"/>
      <c r="U1" s="46"/>
      <c r="V1" s="46"/>
      <c r="W1" s="46"/>
      <c r="X1" s="46"/>
      <c r="Y1" s="46"/>
    </row>
    <row r="2" spans="1:25" s="146" customFormat="1" ht="23.1" customHeight="1">
      <c r="A2" s="187" t="s">
        <v>389</v>
      </c>
      <c r="B2" s="138">
        <f>'Start Here'!B5</f>
        <v>2023</v>
      </c>
      <c r="C2" s="189" t="str">
        <f>'Table A2'!C2</f>
        <v>(Jan. 1 - Dec. 31)</v>
      </c>
      <c r="D2" s="237"/>
      <c r="E2" s="237"/>
      <c r="F2" s="237"/>
      <c r="G2" s="237" t="s">
        <v>484</v>
      </c>
      <c r="H2" s="237"/>
      <c r="I2" s="237"/>
      <c r="J2" s="237"/>
      <c r="K2" s="237"/>
      <c r="L2" s="237"/>
      <c r="M2" s="683" t="s">
        <v>481</v>
      </c>
      <c r="N2" s="684"/>
      <c r="O2" s="684"/>
      <c r="P2" s="674"/>
      <c r="Q2" s="237"/>
      <c r="R2" s="237"/>
      <c r="S2" s="237"/>
      <c r="T2" s="237"/>
      <c r="U2" s="47"/>
      <c r="V2" s="47"/>
      <c r="W2" s="47"/>
      <c r="X2" s="47"/>
      <c r="Y2" s="47"/>
    </row>
    <row r="3" spans="1:25" s="146" customFormat="1" ht="15.6" customHeight="1">
      <c r="A3" s="190" t="s">
        <v>485</v>
      </c>
      <c r="B3" s="138" t="str">
        <f>IFERROR(IF(ISBLANK(VLOOKUP(B1,'Planning Periods'!$E$2:$P$540,12)),"5th Cycle",VLOOKUP(B1,'Planning Periods'!$E$2:$P$540,12)),"")</f>
        <v>6th Cycle</v>
      </c>
      <c r="C3" s="360" t="str">
        <f>IF(ISBLANK(B1),"",IFERROR(VLOOKUP(B1,'Planning Periods'!$A$2:$D$540,4),""))</f>
        <v>01/31/2023 - 01/31/2031</v>
      </c>
      <c r="D3" s="48"/>
      <c r="E3" s="48"/>
      <c r="F3" s="48"/>
      <c r="G3" s="708"/>
      <c r="H3" s="708"/>
      <c r="I3" s="708"/>
      <c r="J3" s="708"/>
      <c r="K3" s="48"/>
      <c r="L3" s="48"/>
      <c r="M3" s="48"/>
      <c r="N3" s="48"/>
      <c r="O3" s="48"/>
      <c r="P3" s="48"/>
      <c r="Q3" s="48"/>
      <c r="R3" s="48"/>
      <c r="S3" s="48"/>
      <c r="T3" s="48"/>
      <c r="U3" s="48"/>
      <c r="V3" s="48"/>
      <c r="W3" s="48"/>
      <c r="X3" s="48"/>
      <c r="Y3" s="48"/>
    </row>
    <row r="4" spans="1:25" s="50" customFormat="1" ht="5.7" customHeight="1">
      <c r="D4" s="49"/>
      <c r="E4" s="49"/>
      <c r="I4" s="49"/>
      <c r="J4" s="49"/>
    </row>
    <row r="5" spans="1:25" s="50" customFormat="1" ht="3" customHeight="1">
      <c r="D5" s="51"/>
      <c r="E5" s="51"/>
      <c r="I5" s="49"/>
      <c r="J5" s="49"/>
    </row>
    <row r="6" spans="1:25" s="199" customFormat="1" ht="10.199999999999999" hidden="1">
      <c r="A6" s="199" t="s">
        <v>1966</v>
      </c>
      <c r="B6" s="199" t="s">
        <v>1967</v>
      </c>
      <c r="C6" s="199" t="s">
        <v>1968</v>
      </c>
      <c r="D6" s="199" t="s">
        <v>1969</v>
      </c>
      <c r="E6" s="199" t="s">
        <v>1970</v>
      </c>
      <c r="F6" s="199" t="s">
        <v>1971</v>
      </c>
      <c r="G6" s="199" t="s">
        <v>1972</v>
      </c>
      <c r="H6" s="199" t="s">
        <v>1973</v>
      </c>
      <c r="I6" s="199" t="s">
        <v>1974</v>
      </c>
      <c r="J6" s="199" t="s">
        <v>1975</v>
      </c>
      <c r="K6" s="199" t="s">
        <v>1976</v>
      </c>
      <c r="L6" s="199" t="s">
        <v>1977</v>
      </c>
      <c r="M6" s="199" t="s">
        <v>1978</v>
      </c>
      <c r="N6" s="199" t="s">
        <v>1979</v>
      </c>
      <c r="O6" s="199" t="s">
        <v>1980</v>
      </c>
      <c r="P6" s="199" t="s">
        <v>1981</v>
      </c>
      <c r="Q6" s="199" t="s">
        <v>1982</v>
      </c>
      <c r="R6" s="199" t="s">
        <v>1983</v>
      </c>
    </row>
    <row r="7" spans="1:25" s="141" customFormat="1" ht="15.6">
      <c r="A7" s="762" t="s">
        <v>1984</v>
      </c>
      <c r="B7" s="762"/>
      <c r="C7" s="762"/>
      <c r="D7" s="762"/>
      <c r="E7" s="762"/>
      <c r="F7" s="762"/>
      <c r="G7" s="762"/>
      <c r="H7" s="762"/>
      <c r="I7" s="762"/>
      <c r="J7" s="762"/>
      <c r="K7" s="762"/>
      <c r="L7" s="762"/>
      <c r="M7" s="762"/>
      <c r="N7" s="762"/>
      <c r="O7" s="762"/>
      <c r="P7" s="762"/>
      <c r="Q7" s="762"/>
      <c r="R7" s="763"/>
    </row>
    <row r="8" spans="1:25" s="141" customFormat="1" ht="15.6">
      <c r="A8" s="759" t="s">
        <v>1985</v>
      </c>
      <c r="B8" s="760"/>
      <c r="C8" s="760"/>
      <c r="D8" s="760"/>
      <c r="E8" s="760"/>
      <c r="F8" s="760"/>
      <c r="G8" s="760"/>
      <c r="H8" s="760"/>
      <c r="I8" s="760"/>
      <c r="J8" s="760"/>
      <c r="K8" s="760"/>
      <c r="L8" s="760"/>
      <c r="M8" s="760"/>
      <c r="N8" s="760"/>
      <c r="O8" s="760"/>
      <c r="P8" s="760"/>
      <c r="Q8" s="760"/>
      <c r="R8" s="761"/>
    </row>
    <row r="9" spans="1:25" s="165" customFormat="1" ht="39.75" customHeight="1">
      <c r="A9" s="685" t="s">
        <v>512</v>
      </c>
      <c r="B9" s="756"/>
      <c r="C9" s="756"/>
      <c r="D9" s="756"/>
      <c r="E9" s="551" t="s">
        <v>1986</v>
      </c>
      <c r="F9" s="685" t="s">
        <v>1987</v>
      </c>
      <c r="G9" s="756"/>
      <c r="H9" s="756"/>
      <c r="I9" s="756"/>
      <c r="J9" s="551" t="s">
        <v>1988</v>
      </c>
      <c r="K9" s="685" t="s">
        <v>1989</v>
      </c>
      <c r="L9" s="757"/>
      <c r="M9" s="757"/>
      <c r="N9" s="757"/>
      <c r="O9" s="757"/>
      <c r="P9" s="757"/>
      <c r="Q9" s="757"/>
      <c r="R9" s="757"/>
    </row>
    <row r="10" spans="1:25" s="65" customFormat="1">
      <c r="A10" s="753">
        <v>1</v>
      </c>
      <c r="B10" s="758"/>
      <c r="C10" s="758"/>
      <c r="D10" s="755"/>
      <c r="E10" s="561">
        <v>2</v>
      </c>
      <c r="F10" s="753">
        <v>3</v>
      </c>
      <c r="G10" s="754"/>
      <c r="H10" s="754"/>
      <c r="I10" s="755"/>
      <c r="J10" s="62">
        <v>4</v>
      </c>
      <c r="K10" s="557">
        <v>5</v>
      </c>
      <c r="L10" s="557">
        <v>6</v>
      </c>
      <c r="M10" s="557">
        <v>7</v>
      </c>
      <c r="N10" s="725">
        <v>8</v>
      </c>
      <c r="O10" s="725"/>
      <c r="P10" s="557">
        <v>9</v>
      </c>
      <c r="Q10" s="557">
        <v>10</v>
      </c>
      <c r="R10" s="557">
        <v>11</v>
      </c>
    </row>
    <row r="11" spans="1:25" s="65" customFormat="1" ht="53.25" customHeight="1">
      <c r="A11" s="550" t="s">
        <v>1990</v>
      </c>
      <c r="B11" s="550" t="s">
        <v>371</v>
      </c>
      <c r="C11" s="550" t="s">
        <v>525</v>
      </c>
      <c r="D11" s="550" t="s">
        <v>1991</v>
      </c>
      <c r="E11" s="10" t="s">
        <v>1986</v>
      </c>
      <c r="F11" s="550" t="s">
        <v>1992</v>
      </c>
      <c r="G11" s="550" t="s">
        <v>1993</v>
      </c>
      <c r="H11" s="550" t="s">
        <v>1994</v>
      </c>
      <c r="I11" s="550" t="s">
        <v>1995</v>
      </c>
      <c r="J11" s="10" t="s">
        <v>1996</v>
      </c>
      <c r="K11" s="550" t="s">
        <v>1997</v>
      </c>
      <c r="L11" s="550" t="s">
        <v>1998</v>
      </c>
      <c r="M11" s="550" t="s">
        <v>1999</v>
      </c>
      <c r="N11" s="550" t="s">
        <v>2000</v>
      </c>
      <c r="O11" s="550" t="s">
        <v>2001</v>
      </c>
      <c r="P11" s="550" t="s">
        <v>2002</v>
      </c>
      <c r="Q11" s="550" t="s">
        <v>2003</v>
      </c>
      <c r="R11" s="550" t="s">
        <v>2004</v>
      </c>
    </row>
    <row r="12" spans="1:25" s="65" customFormat="1" ht="15" customHeight="1">
      <c r="A12" s="751" t="s">
        <v>546</v>
      </c>
      <c r="B12" s="752"/>
      <c r="C12" s="752"/>
      <c r="D12" s="752"/>
      <c r="E12" s="752"/>
      <c r="F12" s="166">
        <f>SUMPRODUCT((YEAR($E13:$E1000)='Start Here'!$B$5)*F13:F1000)</f>
        <v>0</v>
      </c>
      <c r="G12" s="166">
        <f>SUMPRODUCT((YEAR($E13:$E1000)='Start Here'!$B$5)*G13:G1000)</f>
        <v>0</v>
      </c>
      <c r="H12" s="166">
        <f>SUMPRODUCT((YEAR($E13:$E1000)='Start Here'!$B$5)*H13:H1000)</f>
        <v>0</v>
      </c>
      <c r="I12" s="166">
        <f>SUMPRODUCT((YEAR($E13:$E1000)='Start Here'!$B$5)*I13:I1000)</f>
        <v>0</v>
      </c>
      <c r="J12" s="167"/>
      <c r="K12" s="167"/>
      <c r="L12" s="167"/>
      <c r="M12" s="167"/>
      <c r="N12" s="167"/>
      <c r="O12" s="168"/>
      <c r="P12" s="166">
        <f>SUMPRODUCT((YEAR($E13:$E1000)='Start Here'!$B$5)*P13:P1000)</f>
        <v>0</v>
      </c>
      <c r="Q12" s="166"/>
      <c r="R12" s="169"/>
      <c r="S12" s="170"/>
    </row>
    <row r="13" spans="1:25" s="12" customFormat="1" ht="13.2">
      <c r="A13" s="265"/>
      <c r="B13" s="265"/>
      <c r="C13" s="265"/>
      <c r="D13" s="265"/>
      <c r="E13" s="501"/>
      <c r="F13" s="265"/>
      <c r="G13" s="265"/>
      <c r="H13" s="346"/>
      <c r="I13" s="346"/>
      <c r="J13" s="265"/>
      <c r="K13" s="265"/>
      <c r="L13" s="265"/>
      <c r="M13" s="265"/>
      <c r="N13" s="265"/>
      <c r="O13" s="265"/>
      <c r="P13" s="265"/>
      <c r="Q13" s="265"/>
      <c r="R13" s="265"/>
    </row>
    <row r="14" spans="1:25" s="12" customFormat="1" ht="13.2">
      <c r="A14" s="265"/>
      <c r="B14" s="265"/>
      <c r="C14" s="265"/>
      <c r="D14" s="265"/>
      <c r="E14" s="501"/>
      <c r="F14" s="265"/>
      <c r="G14" s="265"/>
      <c r="H14" s="346"/>
      <c r="I14" s="346"/>
      <c r="J14" s="265"/>
      <c r="K14" s="265"/>
      <c r="L14" s="265"/>
      <c r="M14" s="265"/>
      <c r="N14" s="265"/>
      <c r="O14" s="265"/>
      <c r="P14" s="265"/>
      <c r="Q14" s="265"/>
      <c r="R14" s="265"/>
    </row>
    <row r="15" spans="1:25" s="12" customFormat="1" ht="13.2">
      <c r="A15" s="265"/>
      <c r="B15" s="265"/>
      <c r="C15" s="265"/>
      <c r="D15" s="265"/>
      <c r="E15" s="501"/>
      <c r="F15" s="265"/>
      <c r="G15" s="265"/>
      <c r="H15" s="346"/>
      <c r="I15" s="346"/>
      <c r="J15" s="265"/>
      <c r="K15" s="265"/>
      <c r="L15" s="265"/>
      <c r="M15" s="265"/>
      <c r="N15" s="265"/>
      <c r="O15" s="265"/>
      <c r="P15" s="265"/>
      <c r="Q15" s="265"/>
      <c r="R15" s="265"/>
    </row>
    <row r="16" spans="1:25" s="12" customFormat="1" ht="13.2">
      <c r="A16" s="265"/>
      <c r="B16" s="265"/>
      <c r="C16" s="265"/>
      <c r="D16" s="265"/>
      <c r="E16" s="501"/>
      <c r="F16" s="265"/>
      <c r="G16" s="265"/>
      <c r="H16" s="346"/>
      <c r="I16" s="346"/>
      <c r="J16" s="265"/>
      <c r="K16" s="265"/>
      <c r="L16" s="265"/>
      <c r="M16" s="265"/>
      <c r="N16" s="265"/>
      <c r="O16" s="265"/>
      <c r="P16" s="265"/>
      <c r="Q16" s="265"/>
      <c r="R16" s="265"/>
    </row>
    <row r="17" spans="1:20" s="12" customFormat="1" ht="13.2">
      <c r="A17" s="265"/>
      <c r="B17" s="265"/>
      <c r="C17" s="265"/>
      <c r="D17" s="265"/>
      <c r="E17" s="501"/>
      <c r="F17" s="265"/>
      <c r="G17" s="265"/>
      <c r="H17" s="346"/>
      <c r="I17" s="346"/>
      <c r="J17" s="265"/>
      <c r="K17" s="265"/>
      <c r="L17" s="265"/>
      <c r="M17" s="265"/>
      <c r="N17" s="265"/>
      <c r="O17" s="265"/>
      <c r="P17" s="265"/>
      <c r="Q17" s="265"/>
      <c r="R17" s="265"/>
    </row>
    <row r="18" spans="1:20" s="12" customFormat="1" ht="13.2">
      <c r="A18" s="265"/>
      <c r="B18" s="265"/>
      <c r="C18" s="265"/>
      <c r="D18" s="265"/>
      <c r="E18" s="501"/>
      <c r="F18" s="265"/>
      <c r="G18" s="265"/>
      <c r="H18" s="346"/>
      <c r="I18" s="346"/>
      <c r="J18" s="265"/>
      <c r="K18" s="265"/>
      <c r="L18" s="265"/>
      <c r="M18" s="265"/>
      <c r="N18" s="265"/>
      <c r="O18" s="265"/>
      <c r="P18" s="265"/>
      <c r="Q18" s="265"/>
      <c r="R18" s="265"/>
    </row>
    <row r="19" spans="1:20" s="12" customFormat="1" ht="13.2">
      <c r="A19" s="265"/>
      <c r="B19" s="265"/>
      <c r="C19" s="265"/>
      <c r="D19" s="265"/>
      <c r="E19" s="501"/>
      <c r="F19" s="265"/>
      <c r="G19" s="265"/>
      <c r="H19" s="346"/>
      <c r="I19" s="346"/>
      <c r="J19" s="265"/>
      <c r="K19" s="265"/>
      <c r="L19" s="265"/>
      <c r="M19" s="265"/>
      <c r="N19" s="265"/>
      <c r="O19" s="265"/>
      <c r="P19" s="265"/>
      <c r="Q19" s="265"/>
      <c r="R19" s="265"/>
    </row>
    <row r="20" spans="1:20" s="12" customFormat="1" ht="13.2">
      <c r="A20" s="265"/>
      <c r="B20" s="265"/>
      <c r="C20" s="265"/>
      <c r="D20" s="265"/>
      <c r="E20" s="501"/>
      <c r="F20" s="265"/>
      <c r="G20" s="265"/>
      <c r="H20" s="346"/>
      <c r="I20" s="346"/>
      <c r="J20" s="265"/>
      <c r="K20" s="265"/>
      <c r="L20" s="265"/>
      <c r="M20" s="265"/>
      <c r="N20" s="265"/>
      <c r="O20" s="265"/>
      <c r="P20" s="265"/>
      <c r="Q20" s="265"/>
      <c r="R20" s="265"/>
      <c r="S20" s="128"/>
    </row>
    <row r="21" spans="1:20" s="148" customFormat="1">
      <c r="A21" s="265"/>
      <c r="B21" s="265"/>
      <c r="C21" s="265"/>
      <c r="D21" s="265"/>
      <c r="E21" s="501"/>
      <c r="F21" s="265"/>
      <c r="G21" s="265"/>
      <c r="H21" s="346"/>
      <c r="I21" s="346"/>
      <c r="J21" s="265"/>
      <c r="K21" s="265"/>
      <c r="L21" s="265"/>
      <c r="M21" s="265"/>
      <c r="N21" s="265"/>
      <c r="O21" s="265"/>
      <c r="P21" s="265"/>
      <c r="Q21" s="265"/>
      <c r="R21" s="265"/>
    </row>
    <row r="22" spans="1:20" s="171" customFormat="1" ht="13.2">
      <c r="A22" s="265"/>
      <c r="B22" s="265"/>
      <c r="C22" s="265"/>
      <c r="D22" s="265"/>
      <c r="E22" s="501"/>
      <c r="F22" s="265"/>
      <c r="G22" s="265"/>
      <c r="H22" s="346"/>
      <c r="I22" s="346"/>
      <c r="J22" s="265"/>
      <c r="K22" s="265"/>
      <c r="L22" s="265"/>
      <c r="M22" s="265"/>
      <c r="N22" s="265"/>
      <c r="O22" s="265"/>
      <c r="P22" s="265"/>
      <c r="Q22" s="265"/>
      <c r="R22" s="265"/>
    </row>
    <row r="23" spans="1:20" s="148" customFormat="1">
      <c r="A23" s="265"/>
      <c r="B23" s="265"/>
      <c r="C23" s="265"/>
      <c r="D23" s="265"/>
      <c r="E23" s="501"/>
      <c r="F23" s="265"/>
      <c r="G23" s="265"/>
      <c r="H23" s="346"/>
      <c r="I23" s="346"/>
      <c r="J23" s="265"/>
      <c r="K23" s="265"/>
      <c r="L23" s="265"/>
      <c r="M23" s="265"/>
      <c r="N23" s="265"/>
      <c r="O23" s="265"/>
      <c r="P23" s="265"/>
      <c r="Q23" s="265"/>
      <c r="R23" s="265"/>
    </row>
    <row r="24" spans="1:20" s="148" customFormat="1">
      <c r="A24" s="265"/>
      <c r="B24" s="265"/>
      <c r="C24" s="265"/>
      <c r="D24" s="265"/>
      <c r="E24" s="501"/>
      <c r="F24" s="265"/>
      <c r="G24" s="265"/>
      <c r="H24" s="346"/>
      <c r="I24" s="346"/>
      <c r="J24" s="265"/>
      <c r="K24" s="265"/>
      <c r="L24" s="265"/>
      <c r="M24" s="265"/>
      <c r="N24" s="265"/>
      <c r="O24" s="265"/>
      <c r="P24" s="265"/>
      <c r="Q24" s="265"/>
      <c r="R24" s="265"/>
      <c r="S24" s="149"/>
      <c r="T24" s="149"/>
    </row>
    <row r="25" spans="1:20" s="148" customFormat="1">
      <c r="A25" s="265"/>
      <c r="B25" s="265"/>
      <c r="C25" s="265"/>
      <c r="D25" s="265"/>
      <c r="E25" s="501"/>
      <c r="F25" s="265"/>
      <c r="G25" s="265"/>
      <c r="H25" s="346"/>
      <c r="I25" s="346"/>
      <c r="J25" s="265"/>
      <c r="K25" s="265"/>
      <c r="L25" s="265"/>
      <c r="M25" s="265"/>
      <c r="N25" s="265"/>
      <c r="O25" s="265"/>
      <c r="P25" s="265"/>
      <c r="Q25" s="265"/>
      <c r="R25" s="265"/>
      <c r="S25" s="149"/>
      <c r="T25" s="149"/>
    </row>
    <row r="26" spans="1:20" s="148" customFormat="1">
      <c r="A26" s="265"/>
      <c r="B26" s="265"/>
      <c r="C26" s="265"/>
      <c r="D26" s="265"/>
      <c r="E26" s="501"/>
      <c r="F26" s="265"/>
      <c r="G26" s="265"/>
      <c r="H26" s="346"/>
      <c r="I26" s="346"/>
      <c r="J26" s="265"/>
      <c r="K26" s="265"/>
      <c r="L26" s="265"/>
      <c r="M26" s="265"/>
      <c r="N26" s="265"/>
      <c r="O26" s="265"/>
      <c r="P26" s="265"/>
      <c r="Q26" s="265"/>
      <c r="R26" s="265"/>
      <c r="S26" s="149"/>
      <c r="T26" s="149"/>
    </row>
    <row r="27" spans="1:20" s="148" customFormat="1">
      <c r="A27" s="265"/>
      <c r="B27" s="265"/>
      <c r="C27" s="265"/>
      <c r="D27" s="265"/>
      <c r="E27" s="501"/>
      <c r="F27" s="265"/>
      <c r="G27" s="265"/>
      <c r="H27" s="346"/>
      <c r="I27" s="346"/>
      <c r="J27" s="265"/>
      <c r="K27" s="265"/>
      <c r="L27" s="265"/>
      <c r="M27" s="265"/>
      <c r="N27" s="265"/>
      <c r="O27" s="265"/>
      <c r="P27" s="265"/>
      <c r="Q27" s="265"/>
      <c r="R27" s="265"/>
      <c r="S27" s="149"/>
      <c r="T27" s="149"/>
    </row>
    <row r="28" spans="1:20" s="148" customFormat="1">
      <c r="A28" s="265"/>
      <c r="B28" s="265"/>
      <c r="C28" s="265"/>
      <c r="D28" s="265"/>
      <c r="E28" s="501"/>
      <c r="F28" s="265"/>
      <c r="G28" s="265"/>
      <c r="H28" s="346"/>
      <c r="I28" s="346"/>
      <c r="J28" s="265"/>
      <c r="K28" s="265"/>
      <c r="L28" s="265"/>
      <c r="M28" s="265"/>
      <c r="N28" s="265"/>
      <c r="O28" s="265"/>
      <c r="P28" s="265"/>
      <c r="Q28" s="265"/>
      <c r="R28" s="265"/>
      <c r="S28" s="149"/>
      <c r="T28" s="149"/>
    </row>
    <row r="29" spans="1:20" s="148" customFormat="1">
      <c r="A29" s="265"/>
      <c r="B29" s="265"/>
      <c r="C29" s="265"/>
      <c r="D29" s="265"/>
      <c r="E29" s="501"/>
      <c r="F29" s="265"/>
      <c r="G29" s="265"/>
      <c r="H29" s="346"/>
      <c r="I29" s="346"/>
      <c r="J29" s="265"/>
      <c r="K29" s="265"/>
      <c r="L29" s="265"/>
      <c r="M29" s="265"/>
      <c r="N29" s="265"/>
      <c r="O29" s="265"/>
      <c r="P29" s="265"/>
      <c r="Q29" s="265"/>
      <c r="R29" s="265"/>
      <c r="S29" s="149"/>
      <c r="T29" s="149"/>
    </row>
    <row r="30" spans="1:20" s="148" customFormat="1">
      <c r="A30" s="265"/>
      <c r="B30" s="265"/>
      <c r="C30" s="265"/>
      <c r="D30" s="265"/>
      <c r="E30" s="501"/>
      <c r="F30" s="265"/>
      <c r="G30" s="265"/>
      <c r="H30" s="346"/>
      <c r="I30" s="346"/>
      <c r="J30" s="265"/>
      <c r="K30" s="265"/>
      <c r="L30" s="265"/>
      <c r="M30" s="265"/>
      <c r="N30" s="265"/>
      <c r="O30" s="265"/>
      <c r="P30" s="265"/>
      <c r="Q30" s="265"/>
      <c r="R30" s="265"/>
      <c r="S30" s="149"/>
      <c r="T30" s="149"/>
    </row>
    <row r="31" spans="1:20" s="148" customFormat="1">
      <c r="A31" s="265"/>
      <c r="B31" s="265"/>
      <c r="C31" s="265"/>
      <c r="D31" s="265"/>
      <c r="E31" s="501"/>
      <c r="F31" s="265"/>
      <c r="G31" s="265"/>
      <c r="H31" s="346"/>
      <c r="I31" s="346"/>
      <c r="J31" s="265"/>
      <c r="K31" s="265"/>
      <c r="L31" s="265"/>
      <c r="M31" s="265"/>
      <c r="N31" s="265"/>
      <c r="O31" s="265"/>
      <c r="P31" s="265"/>
      <c r="Q31" s="265"/>
      <c r="R31" s="265"/>
      <c r="S31" s="149"/>
      <c r="T31" s="149"/>
    </row>
    <row r="32" spans="1:20" s="148" customFormat="1">
      <c r="A32" s="265"/>
      <c r="B32" s="265"/>
      <c r="C32" s="265"/>
      <c r="D32" s="265"/>
      <c r="E32" s="501"/>
      <c r="F32" s="265"/>
      <c r="G32" s="265"/>
      <c r="H32" s="346"/>
      <c r="I32" s="346"/>
      <c r="J32" s="265"/>
      <c r="K32" s="265"/>
      <c r="L32" s="265"/>
      <c r="M32" s="265"/>
      <c r="N32" s="265"/>
      <c r="O32" s="265"/>
      <c r="P32" s="265"/>
      <c r="Q32" s="265"/>
      <c r="R32" s="265"/>
      <c r="S32" s="149"/>
      <c r="T32" s="149"/>
    </row>
    <row r="33" spans="1:20" s="148" customFormat="1">
      <c r="A33" s="265"/>
      <c r="B33" s="265"/>
      <c r="C33" s="265"/>
      <c r="D33" s="265"/>
      <c r="E33" s="501"/>
      <c r="F33" s="265"/>
      <c r="G33" s="265"/>
      <c r="H33" s="346"/>
      <c r="I33" s="346"/>
      <c r="J33" s="265"/>
      <c r="K33" s="265"/>
      <c r="L33" s="265"/>
      <c r="M33" s="265"/>
      <c r="N33" s="265"/>
      <c r="O33" s="265"/>
      <c r="P33" s="265"/>
      <c r="Q33" s="265"/>
      <c r="R33" s="265"/>
      <c r="S33" s="149"/>
      <c r="T33" s="149"/>
    </row>
    <row r="34" spans="1:20" s="148" customFormat="1">
      <c r="A34" s="265"/>
      <c r="B34" s="265"/>
      <c r="C34" s="265"/>
      <c r="D34" s="265"/>
      <c r="E34" s="501"/>
      <c r="F34" s="265"/>
      <c r="G34" s="265"/>
      <c r="H34" s="346"/>
      <c r="I34" s="346"/>
      <c r="J34" s="265"/>
      <c r="K34" s="265"/>
      <c r="L34" s="265"/>
      <c r="M34" s="265"/>
      <c r="N34" s="265"/>
      <c r="O34" s="265"/>
      <c r="P34" s="265"/>
      <c r="Q34" s="265"/>
      <c r="R34" s="265"/>
      <c r="S34" s="149"/>
      <c r="T34" s="149"/>
    </row>
    <row r="35" spans="1:20" s="148" customFormat="1">
      <c r="A35" s="265"/>
      <c r="B35" s="265"/>
      <c r="C35" s="265"/>
      <c r="D35" s="265"/>
      <c r="E35" s="501"/>
      <c r="F35" s="265"/>
      <c r="G35" s="265"/>
      <c r="H35" s="346"/>
      <c r="I35" s="346"/>
      <c r="J35" s="265"/>
      <c r="K35" s="265"/>
      <c r="L35" s="265"/>
      <c r="M35" s="265"/>
      <c r="N35" s="265"/>
      <c r="O35" s="265"/>
      <c r="P35" s="265"/>
      <c r="Q35" s="265"/>
      <c r="R35" s="265"/>
      <c r="S35" s="149"/>
      <c r="T35" s="149"/>
    </row>
    <row r="36" spans="1:20" s="148" customFormat="1">
      <c r="A36" s="265"/>
      <c r="B36" s="265"/>
      <c r="C36" s="265"/>
      <c r="D36" s="265"/>
      <c r="E36" s="501"/>
      <c r="F36" s="265"/>
      <c r="G36" s="265"/>
      <c r="H36" s="346"/>
      <c r="I36" s="346"/>
      <c r="J36" s="265"/>
      <c r="K36" s="265"/>
      <c r="L36" s="265"/>
      <c r="M36" s="265"/>
      <c r="N36" s="265"/>
      <c r="O36" s="265"/>
      <c r="P36" s="265"/>
      <c r="Q36" s="265"/>
      <c r="R36" s="265"/>
      <c r="S36" s="149"/>
      <c r="T36" s="149"/>
    </row>
    <row r="37" spans="1:20" s="148" customFormat="1">
      <c r="A37" s="265"/>
      <c r="B37" s="265"/>
      <c r="C37" s="265"/>
      <c r="D37" s="265"/>
      <c r="E37" s="501"/>
      <c r="F37" s="265"/>
      <c r="G37" s="265"/>
      <c r="H37" s="346"/>
      <c r="I37" s="346"/>
      <c r="J37" s="265"/>
      <c r="K37" s="265"/>
      <c r="L37" s="265"/>
      <c r="M37" s="265"/>
      <c r="N37" s="265"/>
      <c r="O37" s="265"/>
      <c r="P37" s="265"/>
      <c r="Q37" s="265"/>
      <c r="R37" s="265"/>
      <c r="S37" s="149"/>
      <c r="T37" s="149"/>
    </row>
    <row r="38" spans="1:20" s="148" customFormat="1">
      <c r="A38" s="265"/>
      <c r="B38" s="265"/>
      <c r="C38" s="265"/>
      <c r="D38" s="265"/>
      <c r="E38" s="501"/>
      <c r="F38" s="265"/>
      <c r="G38" s="265"/>
      <c r="H38" s="346"/>
      <c r="I38" s="346"/>
      <c r="J38" s="265"/>
      <c r="K38" s="265"/>
      <c r="L38" s="265"/>
      <c r="M38" s="265"/>
      <c r="N38" s="265"/>
      <c r="O38" s="265"/>
      <c r="P38" s="265"/>
      <c r="Q38" s="265"/>
      <c r="R38" s="265"/>
      <c r="S38" s="149"/>
      <c r="T38" s="149"/>
    </row>
    <row r="39" spans="1:20" s="148" customFormat="1">
      <c r="A39" s="265"/>
      <c r="B39" s="265"/>
      <c r="C39" s="265"/>
      <c r="D39" s="265"/>
      <c r="E39" s="501"/>
      <c r="F39" s="265"/>
      <c r="G39" s="265"/>
      <c r="H39" s="346"/>
      <c r="I39" s="346"/>
      <c r="J39" s="265"/>
      <c r="K39" s="265"/>
      <c r="L39" s="265"/>
      <c r="M39" s="265"/>
      <c r="N39" s="265"/>
      <c r="O39" s="265"/>
      <c r="P39" s="265"/>
      <c r="Q39" s="265"/>
      <c r="R39" s="265"/>
      <c r="S39" s="149"/>
      <c r="T39" s="149"/>
    </row>
    <row r="40" spans="1:20" s="148" customFormat="1">
      <c r="A40" s="265"/>
      <c r="B40" s="265"/>
      <c r="C40" s="265"/>
      <c r="D40" s="265"/>
      <c r="E40" s="501"/>
      <c r="F40" s="265"/>
      <c r="G40" s="265"/>
      <c r="H40" s="346"/>
      <c r="I40" s="346"/>
      <c r="J40" s="265"/>
      <c r="K40" s="265"/>
      <c r="L40" s="265"/>
      <c r="M40" s="265"/>
      <c r="N40" s="265"/>
      <c r="O40" s="265"/>
      <c r="P40" s="265"/>
      <c r="Q40" s="265"/>
      <c r="R40" s="265"/>
      <c r="S40" s="149"/>
      <c r="T40" s="149"/>
    </row>
    <row r="41" spans="1:20" s="148" customFormat="1">
      <c r="A41" s="265"/>
      <c r="B41" s="265"/>
      <c r="C41" s="265"/>
      <c r="D41" s="265"/>
      <c r="E41" s="501"/>
      <c r="F41" s="265"/>
      <c r="G41" s="265"/>
      <c r="H41" s="346"/>
      <c r="I41" s="346"/>
      <c r="J41" s="265"/>
      <c r="K41" s="265"/>
      <c r="L41" s="265"/>
      <c r="M41" s="265"/>
      <c r="N41" s="265"/>
      <c r="O41" s="265"/>
      <c r="P41" s="265"/>
      <c r="Q41" s="265"/>
      <c r="R41" s="265"/>
      <c r="S41" s="149"/>
      <c r="T41" s="149"/>
    </row>
    <row r="42" spans="1:20" s="148" customFormat="1">
      <c r="A42" s="265"/>
      <c r="B42" s="265"/>
      <c r="C42" s="265"/>
      <c r="D42" s="265"/>
      <c r="E42" s="501"/>
      <c r="F42" s="265"/>
      <c r="G42" s="265"/>
      <c r="H42" s="346"/>
      <c r="I42" s="346"/>
      <c r="J42" s="265"/>
      <c r="K42" s="265"/>
      <c r="L42" s="265"/>
      <c r="M42" s="265"/>
      <c r="N42" s="265"/>
      <c r="O42" s="265"/>
      <c r="P42" s="265"/>
      <c r="Q42" s="265"/>
      <c r="R42" s="265"/>
      <c r="S42" s="149"/>
      <c r="T42" s="149"/>
    </row>
    <row r="43" spans="1:20" s="148" customFormat="1">
      <c r="A43" s="265"/>
      <c r="B43" s="265"/>
      <c r="C43" s="265"/>
      <c r="D43" s="265"/>
      <c r="E43" s="501"/>
      <c r="F43" s="265"/>
      <c r="G43" s="265"/>
      <c r="H43" s="346"/>
      <c r="I43" s="346"/>
      <c r="J43" s="265"/>
      <c r="K43" s="265"/>
      <c r="L43" s="265"/>
      <c r="M43" s="265"/>
      <c r="N43" s="265"/>
      <c r="O43" s="265"/>
      <c r="P43" s="265"/>
      <c r="Q43" s="265"/>
      <c r="R43" s="265"/>
      <c r="S43" s="149"/>
      <c r="T43" s="149"/>
    </row>
    <row r="44" spans="1:20" s="148" customFormat="1">
      <c r="A44" s="265"/>
      <c r="B44" s="265"/>
      <c r="C44" s="265"/>
      <c r="D44" s="265"/>
      <c r="E44" s="501"/>
      <c r="F44" s="265"/>
      <c r="G44" s="265"/>
      <c r="H44" s="346"/>
      <c r="I44" s="346"/>
      <c r="J44" s="265"/>
      <c r="K44" s="265"/>
      <c r="L44" s="265"/>
      <c r="M44" s="265"/>
      <c r="N44" s="265"/>
      <c r="O44" s="265"/>
      <c r="P44" s="265"/>
      <c r="Q44" s="265"/>
      <c r="R44" s="265"/>
      <c r="S44" s="149"/>
      <c r="T44" s="149"/>
    </row>
    <row r="45" spans="1:20" s="148" customFormat="1">
      <c r="A45" s="265"/>
      <c r="B45" s="265"/>
      <c r="C45" s="265"/>
      <c r="D45" s="265"/>
      <c r="E45" s="501"/>
      <c r="F45" s="265"/>
      <c r="G45" s="265"/>
      <c r="H45" s="346"/>
      <c r="I45" s="346"/>
      <c r="J45" s="265"/>
      <c r="K45" s="265"/>
      <c r="L45" s="265"/>
      <c r="M45" s="265"/>
      <c r="N45" s="265"/>
      <c r="O45" s="265"/>
      <c r="P45" s="265"/>
      <c r="Q45" s="265"/>
      <c r="R45" s="265"/>
      <c r="S45" s="149"/>
      <c r="T45" s="149"/>
    </row>
    <row r="46" spans="1:20" s="148" customFormat="1">
      <c r="A46" s="265"/>
      <c r="B46" s="265"/>
      <c r="C46" s="265"/>
      <c r="D46" s="265"/>
      <c r="E46" s="501"/>
      <c r="F46" s="265"/>
      <c r="G46" s="265"/>
      <c r="H46" s="346"/>
      <c r="I46" s="346"/>
      <c r="J46" s="265"/>
      <c r="K46" s="265"/>
      <c r="L46" s="265"/>
      <c r="M46" s="265"/>
      <c r="N46" s="265"/>
      <c r="O46" s="265"/>
      <c r="P46" s="265"/>
      <c r="Q46" s="265"/>
      <c r="R46" s="265"/>
      <c r="S46" s="149"/>
      <c r="T46" s="149"/>
    </row>
    <row r="47" spans="1:20" s="148" customFormat="1">
      <c r="A47" s="265"/>
      <c r="B47" s="265"/>
      <c r="C47" s="265"/>
      <c r="D47" s="265"/>
      <c r="E47" s="501"/>
      <c r="F47" s="265"/>
      <c r="G47" s="265"/>
      <c r="H47" s="346"/>
      <c r="I47" s="346"/>
      <c r="J47" s="265"/>
      <c r="K47" s="265"/>
      <c r="L47" s="265"/>
      <c r="M47" s="265"/>
      <c r="N47" s="265"/>
      <c r="O47" s="265"/>
      <c r="P47" s="265"/>
      <c r="Q47" s="265"/>
      <c r="R47" s="265"/>
      <c r="S47" s="149"/>
      <c r="T47" s="149"/>
    </row>
    <row r="48" spans="1:20" s="148" customFormat="1">
      <c r="A48" s="265"/>
      <c r="B48" s="265"/>
      <c r="C48" s="265"/>
      <c r="D48" s="265"/>
      <c r="E48" s="501"/>
      <c r="F48" s="265"/>
      <c r="G48" s="265"/>
      <c r="H48" s="346"/>
      <c r="I48" s="346"/>
      <c r="J48" s="265"/>
      <c r="K48" s="265"/>
      <c r="L48" s="265"/>
      <c r="M48" s="265"/>
      <c r="N48" s="265"/>
      <c r="O48" s="265"/>
      <c r="P48" s="265"/>
      <c r="Q48" s="265"/>
      <c r="R48" s="265"/>
      <c r="S48" s="149"/>
      <c r="T48" s="149"/>
    </row>
    <row r="49" spans="1:20" s="148" customFormat="1">
      <c r="A49" s="265"/>
      <c r="B49" s="265"/>
      <c r="C49" s="265"/>
      <c r="D49" s="265"/>
      <c r="E49" s="501"/>
      <c r="F49" s="265"/>
      <c r="G49" s="265"/>
      <c r="H49" s="346"/>
      <c r="I49" s="346"/>
      <c r="J49" s="265"/>
      <c r="K49" s="265"/>
      <c r="L49" s="265"/>
      <c r="M49" s="265"/>
      <c r="N49" s="265"/>
      <c r="O49" s="265"/>
      <c r="P49" s="265"/>
      <c r="Q49" s="265"/>
      <c r="R49" s="265"/>
      <c r="S49" s="149"/>
      <c r="T49" s="149"/>
    </row>
    <row r="50" spans="1:20" s="148" customFormat="1">
      <c r="A50" s="265"/>
      <c r="B50" s="265"/>
      <c r="C50" s="265"/>
      <c r="D50" s="265"/>
      <c r="E50" s="501"/>
      <c r="F50" s="265"/>
      <c r="G50" s="265"/>
      <c r="H50" s="346"/>
      <c r="I50" s="346"/>
      <c r="J50" s="265"/>
      <c r="K50" s="265"/>
      <c r="L50" s="265"/>
      <c r="M50" s="265"/>
      <c r="N50" s="265"/>
      <c r="O50" s="265"/>
      <c r="P50" s="265"/>
      <c r="Q50" s="265"/>
      <c r="R50" s="265"/>
      <c r="S50" s="149"/>
      <c r="T50" s="149"/>
    </row>
    <row r="51" spans="1:20" s="148" customFormat="1">
      <c r="A51" s="265"/>
      <c r="B51" s="265"/>
      <c r="C51" s="265"/>
      <c r="D51" s="265"/>
      <c r="E51" s="501"/>
      <c r="F51" s="265"/>
      <c r="G51" s="265"/>
      <c r="H51" s="346"/>
      <c r="I51" s="346"/>
      <c r="J51" s="265"/>
      <c r="K51" s="265"/>
      <c r="L51" s="265"/>
      <c r="M51" s="265"/>
      <c r="N51" s="265"/>
      <c r="O51" s="265"/>
      <c r="P51" s="265"/>
      <c r="Q51" s="265"/>
      <c r="R51" s="265"/>
      <c r="S51" s="149"/>
      <c r="T51" s="149"/>
    </row>
    <row r="52" spans="1:20" s="148" customFormat="1">
      <c r="A52" s="265"/>
      <c r="B52" s="265"/>
      <c r="C52" s="265"/>
      <c r="D52" s="265"/>
      <c r="E52" s="501"/>
      <c r="F52" s="265"/>
      <c r="G52" s="265"/>
      <c r="H52" s="346"/>
      <c r="I52" s="346"/>
      <c r="J52" s="265"/>
      <c r="K52" s="265"/>
      <c r="L52" s="265"/>
      <c r="M52" s="265"/>
      <c r="N52" s="265"/>
      <c r="O52" s="265"/>
      <c r="P52" s="265"/>
      <c r="Q52" s="265"/>
      <c r="R52" s="265"/>
      <c r="S52" s="149"/>
      <c r="T52" s="149"/>
    </row>
    <row r="53" spans="1:20" s="148" customFormat="1">
      <c r="A53" s="265"/>
      <c r="B53" s="265"/>
      <c r="C53" s="265"/>
      <c r="D53" s="265"/>
      <c r="E53" s="501"/>
      <c r="F53" s="265"/>
      <c r="G53" s="265"/>
      <c r="H53" s="346"/>
      <c r="I53" s="346"/>
      <c r="J53" s="265"/>
      <c r="K53" s="265"/>
      <c r="L53" s="265"/>
      <c r="M53" s="265"/>
      <c r="N53" s="265"/>
      <c r="O53" s="265"/>
      <c r="P53" s="265"/>
      <c r="Q53" s="265"/>
      <c r="R53" s="265"/>
      <c r="S53" s="149"/>
      <c r="T53" s="149"/>
    </row>
    <row r="54" spans="1:20" s="148" customFormat="1">
      <c r="A54" s="265"/>
      <c r="B54" s="265"/>
      <c r="C54" s="265"/>
      <c r="D54" s="265"/>
      <c r="E54" s="501"/>
      <c r="F54" s="265"/>
      <c r="G54" s="265"/>
      <c r="H54" s="346"/>
      <c r="I54" s="346"/>
      <c r="J54" s="265"/>
      <c r="K54" s="265"/>
      <c r="L54" s="265"/>
      <c r="M54" s="265"/>
      <c r="N54" s="265"/>
      <c r="O54" s="265"/>
      <c r="P54" s="265"/>
      <c r="Q54" s="265"/>
      <c r="R54" s="265"/>
      <c r="S54" s="149"/>
      <c r="T54" s="149"/>
    </row>
    <row r="55" spans="1:20" s="148" customFormat="1">
      <c r="A55" s="265"/>
      <c r="B55" s="265"/>
      <c r="C55" s="265"/>
      <c r="D55" s="265"/>
      <c r="E55" s="501"/>
      <c r="F55" s="265"/>
      <c r="G55" s="265"/>
      <c r="H55" s="346"/>
      <c r="I55" s="346"/>
      <c r="J55" s="265"/>
      <c r="K55" s="265"/>
      <c r="L55" s="265"/>
      <c r="M55" s="265"/>
      <c r="N55" s="265"/>
      <c r="O55" s="265"/>
      <c r="P55" s="265"/>
      <c r="Q55" s="265"/>
      <c r="R55" s="265"/>
      <c r="S55" s="149"/>
      <c r="T55" s="149"/>
    </row>
    <row r="56" spans="1:20" s="148" customFormat="1">
      <c r="A56" s="265"/>
      <c r="B56" s="265"/>
      <c r="C56" s="265"/>
      <c r="D56" s="265"/>
      <c r="E56" s="501"/>
      <c r="F56" s="265"/>
      <c r="G56" s="265"/>
      <c r="H56" s="346"/>
      <c r="I56" s="346"/>
      <c r="J56" s="265"/>
      <c r="K56" s="265"/>
      <c r="L56" s="265"/>
      <c r="M56" s="265"/>
      <c r="N56" s="265"/>
      <c r="O56" s="265"/>
      <c r="P56" s="265"/>
      <c r="Q56" s="265"/>
      <c r="R56" s="265"/>
      <c r="S56" s="149"/>
      <c r="T56" s="149"/>
    </row>
    <row r="57" spans="1:20" s="148" customFormat="1">
      <c r="A57" s="265"/>
      <c r="B57" s="265"/>
      <c r="C57" s="265"/>
      <c r="D57" s="265"/>
      <c r="E57" s="501"/>
      <c r="F57" s="265"/>
      <c r="G57" s="265"/>
      <c r="H57" s="346"/>
      <c r="I57" s="346"/>
      <c r="J57" s="265"/>
      <c r="K57" s="265"/>
      <c r="L57" s="265"/>
      <c r="M57" s="265"/>
      <c r="N57" s="265"/>
      <c r="O57" s="265"/>
      <c r="P57" s="265"/>
      <c r="Q57" s="265"/>
      <c r="R57" s="265"/>
      <c r="S57" s="149"/>
      <c r="T57" s="149"/>
    </row>
    <row r="58" spans="1:20" s="148" customFormat="1">
      <c r="A58" s="265"/>
      <c r="B58" s="265"/>
      <c r="C58" s="265"/>
      <c r="D58" s="265"/>
      <c r="E58" s="501"/>
      <c r="F58" s="265"/>
      <c r="G58" s="265"/>
      <c r="H58" s="346"/>
      <c r="I58" s="346"/>
      <c r="J58" s="265"/>
      <c r="K58" s="265"/>
      <c r="L58" s="265"/>
      <c r="M58" s="265"/>
      <c r="N58" s="265"/>
      <c r="O58" s="265"/>
      <c r="P58" s="265"/>
      <c r="Q58" s="265"/>
      <c r="R58" s="265"/>
      <c r="S58" s="149"/>
      <c r="T58" s="149"/>
    </row>
    <row r="59" spans="1:20" s="148" customFormat="1">
      <c r="A59" s="265"/>
      <c r="B59" s="265"/>
      <c r="C59" s="265"/>
      <c r="D59" s="265"/>
      <c r="E59" s="501"/>
      <c r="F59" s="265"/>
      <c r="G59" s="265"/>
      <c r="H59" s="346"/>
      <c r="I59" s="346"/>
      <c r="J59" s="265"/>
      <c r="K59" s="265"/>
      <c r="L59" s="265"/>
      <c r="M59" s="265"/>
      <c r="N59" s="265"/>
      <c r="O59" s="265"/>
      <c r="P59" s="265"/>
      <c r="Q59" s="265"/>
      <c r="R59" s="265"/>
      <c r="S59" s="149"/>
      <c r="T59" s="149"/>
    </row>
    <row r="60" spans="1:20" s="148" customFormat="1">
      <c r="A60" s="265"/>
      <c r="B60" s="265"/>
      <c r="C60" s="265"/>
      <c r="D60" s="265"/>
      <c r="E60" s="501"/>
      <c r="F60" s="265"/>
      <c r="G60" s="265"/>
      <c r="H60" s="346"/>
      <c r="I60" s="346"/>
      <c r="J60" s="265"/>
      <c r="K60" s="265"/>
      <c r="L60" s="265"/>
      <c r="M60" s="265"/>
      <c r="N60" s="265"/>
      <c r="O60" s="265"/>
      <c r="P60" s="265"/>
      <c r="Q60" s="265"/>
      <c r="R60" s="265"/>
      <c r="S60" s="149"/>
      <c r="T60" s="149"/>
    </row>
    <row r="61" spans="1:20" s="148" customFormat="1">
      <c r="A61" s="265"/>
      <c r="B61" s="265"/>
      <c r="C61" s="265"/>
      <c r="D61" s="265"/>
      <c r="E61" s="501"/>
      <c r="F61" s="265"/>
      <c r="G61" s="265"/>
      <c r="H61" s="346"/>
      <c r="I61" s="346"/>
      <c r="J61" s="265"/>
      <c r="K61" s="265"/>
      <c r="L61" s="265"/>
      <c r="M61" s="265"/>
      <c r="N61" s="265"/>
      <c r="O61" s="265"/>
      <c r="P61" s="265"/>
      <c r="Q61" s="265"/>
      <c r="R61" s="265"/>
    </row>
    <row r="62" spans="1:20" s="148" customFormat="1">
      <c r="A62" s="265"/>
      <c r="B62" s="265"/>
      <c r="C62" s="265"/>
      <c r="D62" s="265"/>
      <c r="E62" s="501"/>
      <c r="F62" s="265"/>
      <c r="G62" s="265"/>
      <c r="H62" s="346"/>
      <c r="I62" s="346"/>
      <c r="J62" s="265"/>
      <c r="K62" s="265"/>
      <c r="L62" s="265"/>
      <c r="M62" s="265"/>
      <c r="N62" s="265"/>
      <c r="O62" s="265"/>
      <c r="P62" s="265"/>
      <c r="Q62" s="265"/>
      <c r="R62" s="265"/>
    </row>
    <row r="63" spans="1:20" s="148" customFormat="1">
      <c r="A63" s="265"/>
      <c r="B63" s="265"/>
      <c r="C63" s="265"/>
      <c r="D63" s="265"/>
      <c r="E63" s="501"/>
      <c r="F63" s="265"/>
      <c r="G63" s="265"/>
      <c r="H63" s="346"/>
      <c r="I63" s="346"/>
      <c r="J63" s="265"/>
      <c r="K63" s="265"/>
      <c r="L63" s="265"/>
      <c r="M63" s="265"/>
      <c r="N63" s="265"/>
      <c r="O63" s="265"/>
      <c r="P63" s="265"/>
      <c r="Q63" s="265"/>
      <c r="R63" s="265"/>
    </row>
    <row r="64" spans="1:20" s="148" customFormat="1">
      <c r="A64" s="265"/>
      <c r="B64" s="265"/>
      <c r="C64" s="265"/>
      <c r="D64" s="265"/>
      <c r="E64" s="501"/>
      <c r="F64" s="265"/>
      <c r="G64" s="265"/>
      <c r="H64" s="346"/>
      <c r="I64" s="346"/>
      <c r="J64" s="265"/>
      <c r="K64" s="265"/>
      <c r="L64" s="265"/>
      <c r="M64" s="265"/>
      <c r="N64" s="265"/>
      <c r="O64" s="265"/>
      <c r="P64" s="265"/>
      <c r="Q64" s="265"/>
      <c r="R64" s="265"/>
    </row>
    <row r="65" spans="1:18" s="148" customFormat="1">
      <c r="A65" s="265"/>
      <c r="B65" s="265"/>
      <c r="C65" s="265"/>
      <c r="D65" s="265"/>
      <c r="E65" s="501"/>
      <c r="F65" s="265"/>
      <c r="G65" s="265"/>
      <c r="H65" s="346"/>
      <c r="I65" s="346"/>
      <c r="J65" s="265"/>
      <c r="K65" s="265"/>
      <c r="L65" s="265"/>
      <c r="M65" s="265"/>
      <c r="N65" s="265"/>
      <c r="O65" s="265"/>
      <c r="P65" s="265"/>
      <c r="Q65" s="265"/>
      <c r="R65" s="265"/>
    </row>
    <row r="66" spans="1:18" s="148" customFormat="1">
      <c r="A66" s="265"/>
      <c r="B66" s="265"/>
      <c r="C66" s="265"/>
      <c r="D66" s="265"/>
      <c r="E66" s="501"/>
      <c r="F66" s="265"/>
      <c r="G66" s="265"/>
      <c r="H66" s="346"/>
      <c r="I66" s="346"/>
      <c r="J66" s="265"/>
      <c r="K66" s="265"/>
      <c r="L66" s="265"/>
      <c r="M66" s="265"/>
      <c r="N66" s="265"/>
      <c r="O66" s="265"/>
      <c r="P66" s="265"/>
      <c r="Q66" s="265"/>
      <c r="R66" s="265"/>
    </row>
    <row r="67" spans="1:18" s="148" customFormat="1">
      <c r="A67" s="265"/>
      <c r="B67" s="265"/>
      <c r="C67" s="265"/>
      <c r="D67" s="265"/>
      <c r="E67" s="501"/>
      <c r="F67" s="265"/>
      <c r="G67" s="265"/>
      <c r="H67" s="346"/>
      <c r="I67" s="346"/>
      <c r="J67" s="265"/>
      <c r="K67" s="265"/>
      <c r="L67" s="265"/>
      <c r="M67" s="265"/>
      <c r="N67" s="265"/>
      <c r="O67" s="265"/>
      <c r="P67" s="265"/>
      <c r="Q67" s="265"/>
      <c r="R67" s="265"/>
    </row>
    <row r="68" spans="1:18" s="148" customFormat="1">
      <c r="A68" s="265"/>
      <c r="B68" s="265"/>
      <c r="C68" s="265"/>
      <c r="D68" s="265"/>
      <c r="E68" s="501"/>
      <c r="F68" s="265"/>
      <c r="G68" s="265"/>
      <c r="H68" s="346"/>
      <c r="I68" s="346"/>
      <c r="J68" s="265"/>
      <c r="K68" s="265"/>
      <c r="L68" s="265"/>
      <c r="M68" s="265"/>
      <c r="N68" s="265"/>
      <c r="O68" s="265"/>
      <c r="P68" s="265"/>
      <c r="Q68" s="265"/>
      <c r="R68" s="265"/>
    </row>
    <row r="69" spans="1:18" s="148" customFormat="1">
      <c r="A69" s="265"/>
      <c r="B69" s="265"/>
      <c r="C69" s="265"/>
      <c r="D69" s="265"/>
      <c r="E69" s="501"/>
      <c r="F69" s="265"/>
      <c r="G69" s="265"/>
      <c r="H69" s="346"/>
      <c r="I69" s="346"/>
      <c r="J69" s="265"/>
      <c r="K69" s="265"/>
      <c r="L69" s="265"/>
      <c r="M69" s="265"/>
      <c r="N69" s="265"/>
      <c r="O69" s="265"/>
      <c r="P69" s="265"/>
      <c r="Q69" s="265"/>
      <c r="R69" s="265"/>
    </row>
    <row r="70" spans="1:18" s="148" customFormat="1">
      <c r="A70" s="265"/>
      <c r="B70" s="265"/>
      <c r="C70" s="265"/>
      <c r="D70" s="265"/>
      <c r="E70" s="501"/>
      <c r="F70" s="265"/>
      <c r="G70" s="265"/>
      <c r="H70" s="346"/>
      <c r="I70" s="346"/>
      <c r="J70" s="265"/>
      <c r="K70" s="265"/>
      <c r="L70" s="265"/>
      <c r="M70" s="265"/>
      <c r="N70" s="265"/>
      <c r="O70" s="265"/>
      <c r="P70" s="265"/>
      <c r="Q70" s="265"/>
      <c r="R70" s="265"/>
    </row>
    <row r="71" spans="1:18" s="148" customFormat="1">
      <c r="A71" s="265"/>
      <c r="B71" s="265"/>
      <c r="C71" s="265"/>
      <c r="D71" s="265"/>
      <c r="E71" s="501"/>
      <c r="F71" s="265"/>
      <c r="G71" s="265"/>
      <c r="H71" s="346"/>
      <c r="I71" s="346"/>
      <c r="J71" s="265"/>
      <c r="K71" s="265"/>
      <c r="L71" s="265"/>
      <c r="M71" s="265"/>
      <c r="N71" s="265"/>
      <c r="O71" s="265"/>
      <c r="P71" s="265"/>
      <c r="Q71" s="265"/>
      <c r="R71" s="265"/>
    </row>
    <row r="72" spans="1:18" s="148" customFormat="1">
      <c r="A72" s="265"/>
      <c r="B72" s="265"/>
      <c r="C72" s="265"/>
      <c r="D72" s="265"/>
      <c r="E72" s="501"/>
      <c r="F72" s="265"/>
      <c r="G72" s="265"/>
      <c r="H72" s="346"/>
      <c r="I72" s="346"/>
      <c r="J72" s="265"/>
      <c r="K72" s="265"/>
      <c r="L72" s="265"/>
      <c r="M72" s="265"/>
      <c r="N72" s="265"/>
      <c r="O72" s="265"/>
      <c r="P72" s="265"/>
      <c r="Q72" s="265"/>
      <c r="R72" s="265"/>
    </row>
    <row r="73" spans="1:18" s="148" customFormat="1">
      <c r="A73" s="265"/>
      <c r="B73" s="265"/>
      <c r="C73" s="265"/>
      <c r="D73" s="265"/>
      <c r="E73" s="501"/>
      <c r="F73" s="265"/>
      <c r="G73" s="265"/>
      <c r="H73" s="346"/>
      <c r="I73" s="346"/>
      <c r="J73" s="265"/>
      <c r="K73" s="265"/>
      <c r="L73" s="265"/>
      <c r="M73" s="265"/>
      <c r="N73" s="265"/>
      <c r="O73" s="265"/>
      <c r="P73" s="265"/>
      <c r="Q73" s="265"/>
      <c r="R73" s="265"/>
    </row>
    <row r="74" spans="1:18" s="148" customFormat="1">
      <c r="A74" s="265"/>
      <c r="B74" s="265"/>
      <c r="C74" s="265"/>
      <c r="D74" s="265"/>
      <c r="E74" s="501"/>
      <c r="F74" s="265"/>
      <c r="G74" s="265"/>
      <c r="H74" s="346"/>
      <c r="I74" s="346"/>
      <c r="J74" s="265"/>
      <c r="K74" s="265"/>
      <c r="L74" s="265"/>
      <c r="M74" s="265"/>
      <c r="N74" s="265"/>
      <c r="O74" s="265"/>
      <c r="P74" s="265"/>
      <c r="Q74" s="265"/>
      <c r="R74" s="265"/>
    </row>
    <row r="75" spans="1:18" s="148" customFormat="1">
      <c r="A75" s="265"/>
      <c r="B75" s="265"/>
      <c r="C75" s="265"/>
      <c r="D75" s="265"/>
      <c r="E75" s="501"/>
      <c r="F75" s="265"/>
      <c r="G75" s="265"/>
      <c r="H75" s="346"/>
      <c r="I75" s="346"/>
      <c r="J75" s="265"/>
      <c r="K75" s="265"/>
      <c r="L75" s="265"/>
      <c r="M75" s="265"/>
      <c r="N75" s="265"/>
      <c r="O75" s="265"/>
      <c r="P75" s="265"/>
      <c r="Q75" s="265"/>
      <c r="R75" s="265"/>
    </row>
    <row r="76" spans="1:18" s="148" customFormat="1">
      <c r="A76" s="265"/>
      <c r="B76" s="265"/>
      <c r="C76" s="265"/>
      <c r="D76" s="265"/>
      <c r="E76" s="501"/>
      <c r="F76" s="265"/>
      <c r="G76" s="265"/>
      <c r="H76" s="346"/>
      <c r="I76" s="346"/>
      <c r="J76" s="265"/>
      <c r="K76" s="265"/>
      <c r="L76" s="265"/>
      <c r="M76" s="265"/>
      <c r="N76" s="265"/>
      <c r="O76" s="265"/>
      <c r="P76" s="265"/>
      <c r="Q76" s="265"/>
      <c r="R76" s="265"/>
    </row>
    <row r="77" spans="1:18" s="148" customFormat="1">
      <c r="A77" s="265"/>
      <c r="B77" s="265"/>
      <c r="C77" s="265"/>
      <c r="D77" s="265"/>
      <c r="E77" s="501"/>
      <c r="F77" s="265"/>
      <c r="G77" s="265"/>
      <c r="H77" s="346"/>
      <c r="I77" s="346"/>
      <c r="J77" s="265"/>
      <c r="K77" s="265"/>
      <c r="L77" s="265"/>
      <c r="M77" s="265"/>
      <c r="N77" s="265"/>
      <c r="O77" s="265"/>
      <c r="P77" s="265"/>
      <c r="Q77" s="265"/>
      <c r="R77" s="265"/>
    </row>
    <row r="78" spans="1:18" s="148" customFormat="1">
      <c r="A78" s="265"/>
      <c r="B78" s="265"/>
      <c r="C78" s="265"/>
      <c r="D78" s="265"/>
      <c r="E78" s="501"/>
      <c r="F78" s="265"/>
      <c r="G78" s="265"/>
      <c r="H78" s="346"/>
      <c r="I78" s="346"/>
      <c r="J78" s="265"/>
      <c r="K78" s="265"/>
      <c r="L78" s="265"/>
      <c r="M78" s="265"/>
      <c r="N78" s="265"/>
      <c r="O78" s="265"/>
      <c r="P78" s="265"/>
      <c r="Q78" s="265"/>
      <c r="R78" s="265"/>
    </row>
    <row r="79" spans="1:18" s="148" customFormat="1">
      <c r="A79" s="265"/>
      <c r="B79" s="265"/>
      <c r="C79" s="265"/>
      <c r="D79" s="265"/>
      <c r="E79" s="501"/>
      <c r="F79" s="265"/>
      <c r="G79" s="265"/>
      <c r="H79" s="346"/>
      <c r="I79" s="346"/>
      <c r="J79" s="265"/>
      <c r="K79" s="265"/>
      <c r="L79" s="265"/>
      <c r="M79" s="265"/>
      <c r="N79" s="265"/>
      <c r="O79" s="265"/>
      <c r="P79" s="265"/>
      <c r="Q79" s="265"/>
      <c r="R79" s="265"/>
    </row>
    <row r="80" spans="1:18" s="148" customFormat="1">
      <c r="A80" s="265"/>
      <c r="B80" s="265"/>
      <c r="C80" s="265"/>
      <c r="D80" s="265"/>
      <c r="E80" s="501"/>
      <c r="F80" s="265"/>
      <c r="G80" s="265"/>
      <c r="H80" s="346"/>
      <c r="I80" s="346"/>
      <c r="J80" s="265"/>
      <c r="K80" s="265"/>
      <c r="L80" s="265"/>
      <c r="M80" s="265"/>
      <c r="N80" s="265"/>
      <c r="O80" s="265"/>
      <c r="P80" s="265"/>
      <c r="Q80" s="265"/>
      <c r="R80" s="265"/>
    </row>
    <row r="81" spans="1:18" s="148" customFormat="1">
      <c r="A81" s="265"/>
      <c r="B81" s="265"/>
      <c r="C81" s="265"/>
      <c r="D81" s="265"/>
      <c r="E81" s="501"/>
      <c r="F81" s="265"/>
      <c r="G81" s="265"/>
      <c r="H81" s="346"/>
      <c r="I81" s="346"/>
      <c r="J81" s="265"/>
      <c r="K81" s="265"/>
      <c r="L81" s="265"/>
      <c r="M81" s="265"/>
      <c r="N81" s="265"/>
      <c r="O81" s="265"/>
      <c r="P81" s="265"/>
      <c r="Q81" s="265"/>
      <c r="R81" s="265"/>
    </row>
    <row r="82" spans="1:18" s="148" customFormat="1">
      <c r="A82" s="265"/>
      <c r="B82" s="265"/>
      <c r="C82" s="265"/>
      <c r="D82" s="265"/>
      <c r="E82" s="501"/>
      <c r="F82" s="265"/>
      <c r="G82" s="265"/>
      <c r="H82" s="346"/>
      <c r="I82" s="346"/>
      <c r="J82" s="265"/>
      <c r="K82" s="265"/>
      <c r="L82" s="265"/>
      <c r="M82" s="265"/>
      <c r="N82" s="265"/>
      <c r="O82" s="265"/>
      <c r="P82" s="265"/>
      <c r="Q82" s="265"/>
      <c r="R82" s="265"/>
    </row>
    <row r="83" spans="1:18" s="148" customFormat="1">
      <c r="A83" s="265"/>
      <c r="B83" s="265"/>
      <c r="C83" s="265"/>
      <c r="D83" s="265"/>
      <c r="E83" s="501"/>
      <c r="F83" s="265"/>
      <c r="G83" s="265"/>
      <c r="H83" s="346"/>
      <c r="I83" s="346"/>
      <c r="J83" s="265"/>
      <c r="K83" s="265"/>
      <c r="L83" s="265"/>
      <c r="M83" s="265"/>
      <c r="N83" s="265"/>
      <c r="O83" s="265"/>
      <c r="P83" s="265"/>
      <c r="Q83" s="265"/>
      <c r="R83" s="265"/>
    </row>
    <row r="84" spans="1:18" s="148" customFormat="1">
      <c r="A84" s="265"/>
      <c r="B84" s="265"/>
      <c r="C84" s="265"/>
      <c r="D84" s="265"/>
      <c r="E84" s="501"/>
      <c r="F84" s="265"/>
      <c r="G84" s="265"/>
      <c r="H84" s="346"/>
      <c r="I84" s="346"/>
      <c r="J84" s="265"/>
      <c r="K84" s="265"/>
      <c r="L84" s="265"/>
      <c r="M84" s="265"/>
      <c r="N84" s="265"/>
      <c r="O84" s="265"/>
      <c r="P84" s="265"/>
      <c r="Q84" s="265"/>
      <c r="R84" s="265"/>
    </row>
    <row r="85" spans="1:18" s="148" customFormat="1">
      <c r="A85" s="265"/>
      <c r="B85" s="265"/>
      <c r="C85" s="265"/>
      <c r="D85" s="265"/>
      <c r="E85" s="501"/>
      <c r="F85" s="265"/>
      <c r="G85" s="265"/>
      <c r="H85" s="346"/>
      <c r="I85" s="346"/>
      <c r="J85" s="265"/>
      <c r="K85" s="265"/>
      <c r="L85" s="265"/>
      <c r="M85" s="265"/>
      <c r="N85" s="265"/>
      <c r="O85" s="265"/>
      <c r="P85" s="265"/>
      <c r="Q85" s="265"/>
      <c r="R85" s="265"/>
    </row>
    <row r="86" spans="1:18" s="148" customFormat="1">
      <c r="A86" s="265"/>
      <c r="B86" s="265"/>
      <c r="C86" s="265"/>
      <c r="D86" s="265"/>
      <c r="E86" s="501"/>
      <c r="F86" s="265"/>
      <c r="G86" s="265"/>
      <c r="H86" s="346"/>
      <c r="I86" s="346"/>
      <c r="J86" s="265"/>
      <c r="K86" s="265"/>
      <c r="L86" s="265"/>
      <c r="M86" s="265"/>
      <c r="N86" s="265"/>
      <c r="O86" s="265"/>
      <c r="P86" s="265"/>
      <c r="Q86" s="265"/>
      <c r="R86" s="265"/>
    </row>
    <row r="87" spans="1:18" s="148" customFormat="1">
      <c r="A87" s="265"/>
      <c r="B87" s="265"/>
      <c r="C87" s="265"/>
      <c r="D87" s="265"/>
      <c r="E87" s="501"/>
      <c r="F87" s="265"/>
      <c r="G87" s="265"/>
      <c r="H87" s="346"/>
      <c r="I87" s="346"/>
      <c r="J87" s="265"/>
      <c r="K87" s="265"/>
      <c r="L87" s="265"/>
      <c r="M87" s="265"/>
      <c r="N87" s="265"/>
      <c r="O87" s="265"/>
      <c r="P87" s="265"/>
      <c r="Q87" s="265"/>
      <c r="R87" s="265"/>
    </row>
    <row r="88" spans="1:18" s="148" customFormat="1">
      <c r="A88" s="265"/>
      <c r="B88" s="265"/>
      <c r="C88" s="265"/>
      <c r="D88" s="265"/>
      <c r="E88" s="501"/>
      <c r="F88" s="265"/>
      <c r="G88" s="265"/>
      <c r="H88" s="346"/>
      <c r="I88" s="346"/>
      <c r="J88" s="265"/>
      <c r="K88" s="265"/>
      <c r="L88" s="265"/>
      <c r="M88" s="265"/>
      <c r="N88" s="265"/>
      <c r="O88" s="265"/>
      <c r="P88" s="265"/>
      <c r="Q88" s="265"/>
      <c r="R88" s="265"/>
    </row>
    <row r="89" spans="1:18" s="148" customFormat="1">
      <c r="A89" s="265"/>
      <c r="B89" s="265"/>
      <c r="C89" s="265"/>
      <c r="D89" s="265"/>
      <c r="E89" s="501"/>
      <c r="F89" s="265"/>
      <c r="G89" s="265"/>
      <c r="H89" s="346"/>
      <c r="I89" s="346"/>
      <c r="J89" s="265"/>
      <c r="K89" s="265"/>
      <c r="L89" s="265"/>
      <c r="M89" s="265"/>
      <c r="N89" s="265"/>
      <c r="O89" s="265"/>
      <c r="P89" s="265"/>
      <c r="Q89" s="265"/>
      <c r="R89" s="265"/>
    </row>
    <row r="90" spans="1:18" s="148" customFormat="1">
      <c r="A90" s="265"/>
      <c r="B90" s="265"/>
      <c r="C90" s="265"/>
      <c r="D90" s="265"/>
      <c r="E90" s="501"/>
      <c r="F90" s="265"/>
      <c r="G90" s="265"/>
      <c r="H90" s="346"/>
      <c r="I90" s="346"/>
      <c r="J90" s="265"/>
      <c r="K90" s="265"/>
      <c r="L90" s="265"/>
      <c r="M90" s="265"/>
      <c r="N90" s="265"/>
      <c r="O90" s="265"/>
      <c r="P90" s="265"/>
      <c r="Q90" s="265"/>
      <c r="R90" s="265"/>
    </row>
    <row r="91" spans="1:18" s="148" customFormat="1">
      <c r="A91" s="265"/>
      <c r="B91" s="265"/>
      <c r="C91" s="265"/>
      <c r="D91" s="265"/>
      <c r="E91" s="501"/>
      <c r="F91" s="265"/>
      <c r="G91" s="265"/>
      <c r="H91" s="346"/>
      <c r="I91" s="346"/>
      <c r="J91" s="265"/>
      <c r="K91" s="265"/>
      <c r="L91" s="265"/>
      <c r="M91" s="265"/>
      <c r="N91" s="265"/>
      <c r="O91" s="265"/>
      <c r="P91" s="265"/>
      <c r="Q91" s="265"/>
      <c r="R91" s="265"/>
    </row>
    <row r="92" spans="1:18" s="148" customFormat="1">
      <c r="A92" s="265"/>
      <c r="B92" s="265"/>
      <c r="C92" s="265"/>
      <c r="D92" s="265"/>
      <c r="E92" s="501"/>
      <c r="F92" s="265"/>
      <c r="G92" s="265"/>
      <c r="H92" s="346"/>
      <c r="I92" s="346"/>
      <c r="J92" s="265"/>
      <c r="K92" s="265"/>
      <c r="L92" s="265"/>
      <c r="M92" s="265"/>
      <c r="N92" s="265"/>
      <c r="O92" s="265"/>
      <c r="P92" s="265"/>
      <c r="Q92" s="265"/>
      <c r="R92" s="265"/>
    </row>
    <row r="93" spans="1:18" s="148" customFormat="1">
      <c r="A93" s="265"/>
      <c r="B93" s="265"/>
      <c r="C93" s="265"/>
      <c r="D93" s="265"/>
      <c r="E93" s="501"/>
      <c r="F93" s="265"/>
      <c r="G93" s="265"/>
      <c r="H93" s="346"/>
      <c r="I93" s="346"/>
      <c r="J93" s="265"/>
      <c r="K93" s="265"/>
      <c r="L93" s="265"/>
      <c r="M93" s="265"/>
      <c r="N93" s="265"/>
      <c r="O93" s="265"/>
      <c r="P93" s="265"/>
      <c r="Q93" s="265"/>
      <c r="R93" s="265"/>
    </row>
    <row r="94" spans="1:18" s="148" customFormat="1">
      <c r="A94" s="265"/>
      <c r="B94" s="265"/>
      <c r="C94" s="265"/>
      <c r="D94" s="265"/>
      <c r="E94" s="501"/>
      <c r="F94" s="265"/>
      <c r="G94" s="265"/>
      <c r="H94" s="346"/>
      <c r="I94" s="346"/>
      <c r="J94" s="265"/>
      <c r="K94" s="265"/>
      <c r="L94" s="265"/>
      <c r="M94" s="265"/>
      <c r="N94" s="265"/>
      <c r="O94" s="265"/>
      <c r="P94" s="265"/>
      <c r="Q94" s="265"/>
      <c r="R94" s="265"/>
    </row>
    <row r="95" spans="1:18" s="148" customFormat="1">
      <c r="A95" s="265"/>
      <c r="B95" s="265"/>
      <c r="C95" s="265"/>
      <c r="D95" s="265"/>
      <c r="E95" s="501"/>
      <c r="F95" s="265"/>
      <c r="G95" s="265"/>
      <c r="H95" s="346"/>
      <c r="I95" s="346"/>
      <c r="J95" s="265"/>
      <c r="K95" s="265"/>
      <c r="L95" s="265"/>
      <c r="M95" s="265"/>
      <c r="N95" s="265"/>
      <c r="O95" s="265"/>
      <c r="P95" s="265"/>
      <c r="Q95" s="265"/>
      <c r="R95" s="265"/>
    </row>
    <row r="96" spans="1:18" s="148" customFormat="1">
      <c r="A96" s="265"/>
      <c r="B96" s="265"/>
      <c r="C96" s="265"/>
      <c r="D96" s="265"/>
      <c r="E96" s="501"/>
      <c r="F96" s="265"/>
      <c r="G96" s="265"/>
      <c r="H96" s="346"/>
      <c r="I96" s="346"/>
      <c r="J96" s="265"/>
      <c r="K96" s="265"/>
      <c r="L96" s="265"/>
      <c r="M96" s="265"/>
      <c r="N96" s="265"/>
      <c r="O96" s="265"/>
      <c r="P96" s="265"/>
      <c r="Q96" s="265"/>
      <c r="R96" s="265"/>
    </row>
    <row r="97" spans="1:18" s="148" customFormat="1">
      <c r="A97" s="265"/>
      <c r="B97" s="265"/>
      <c r="C97" s="265"/>
      <c r="D97" s="265"/>
      <c r="E97" s="501"/>
      <c r="F97" s="265"/>
      <c r="G97" s="265"/>
      <c r="H97" s="346"/>
      <c r="I97" s="346"/>
      <c r="J97" s="265"/>
      <c r="K97" s="265"/>
      <c r="L97" s="265"/>
      <c r="M97" s="265"/>
      <c r="N97" s="265"/>
      <c r="O97" s="265"/>
      <c r="P97" s="265"/>
      <c r="Q97" s="265"/>
      <c r="R97" s="265"/>
    </row>
    <row r="98" spans="1:18" s="148" customFormat="1">
      <c r="A98" s="265"/>
      <c r="B98" s="265"/>
      <c r="C98" s="265"/>
      <c r="D98" s="265"/>
      <c r="E98" s="501"/>
      <c r="F98" s="265"/>
      <c r="G98" s="265"/>
      <c r="H98" s="346"/>
      <c r="I98" s="346"/>
      <c r="J98" s="265"/>
      <c r="K98" s="265"/>
      <c r="L98" s="265"/>
      <c r="M98" s="265"/>
      <c r="N98" s="265"/>
      <c r="O98" s="265"/>
      <c r="P98" s="265"/>
      <c r="Q98" s="265"/>
      <c r="R98" s="265"/>
    </row>
    <row r="99" spans="1:18" s="148" customFormat="1">
      <c r="A99" s="265"/>
      <c r="B99" s="265"/>
      <c r="C99" s="265"/>
      <c r="D99" s="265"/>
      <c r="E99" s="501"/>
      <c r="F99" s="265"/>
      <c r="G99" s="265"/>
      <c r="H99" s="346"/>
      <c r="I99" s="346"/>
      <c r="J99" s="265"/>
      <c r="K99" s="265"/>
      <c r="L99" s="265"/>
      <c r="M99" s="265"/>
      <c r="N99" s="265"/>
      <c r="O99" s="265"/>
      <c r="P99" s="265"/>
      <c r="Q99" s="265"/>
      <c r="R99" s="265"/>
    </row>
    <row r="100" spans="1:18" s="148" customFormat="1">
      <c r="A100" s="265"/>
      <c r="B100" s="265"/>
      <c r="C100" s="265"/>
      <c r="D100" s="265"/>
      <c r="E100" s="501"/>
      <c r="F100" s="265"/>
      <c r="G100" s="265"/>
      <c r="H100" s="346"/>
      <c r="I100" s="346"/>
      <c r="J100" s="265"/>
      <c r="K100" s="265"/>
      <c r="L100" s="265"/>
      <c r="M100" s="265"/>
      <c r="N100" s="265"/>
      <c r="O100" s="265"/>
      <c r="P100" s="265"/>
      <c r="Q100" s="265"/>
      <c r="R100" s="265"/>
    </row>
    <row r="101" spans="1:18" s="148" customFormat="1">
      <c r="A101" s="265"/>
      <c r="B101" s="265"/>
      <c r="C101" s="265"/>
      <c r="D101" s="265"/>
      <c r="E101" s="501"/>
      <c r="F101" s="265"/>
      <c r="G101" s="265"/>
      <c r="H101" s="346"/>
      <c r="I101" s="346"/>
      <c r="J101" s="265"/>
      <c r="K101" s="265"/>
      <c r="L101" s="265"/>
      <c r="M101" s="265"/>
      <c r="N101" s="265"/>
      <c r="O101" s="265"/>
      <c r="P101" s="265"/>
      <c r="Q101" s="265"/>
      <c r="R101" s="265"/>
    </row>
    <row r="102" spans="1:18" s="148" customFormat="1">
      <c r="A102" s="265"/>
      <c r="B102" s="265"/>
      <c r="C102" s="265"/>
      <c r="D102" s="265"/>
      <c r="E102" s="501"/>
      <c r="F102" s="265"/>
      <c r="G102" s="265"/>
      <c r="H102" s="346"/>
      <c r="I102" s="346"/>
      <c r="J102" s="265"/>
      <c r="K102" s="265"/>
      <c r="L102" s="265"/>
      <c r="M102" s="265"/>
      <c r="N102" s="265"/>
      <c r="O102" s="265"/>
      <c r="P102" s="265"/>
      <c r="Q102" s="265"/>
      <c r="R102" s="265"/>
    </row>
    <row r="103" spans="1:18" s="148" customFormat="1">
      <c r="A103" s="265"/>
      <c r="B103" s="265"/>
      <c r="C103" s="265"/>
      <c r="D103" s="265"/>
      <c r="E103" s="501"/>
      <c r="F103" s="265"/>
      <c r="G103" s="265"/>
      <c r="H103" s="346"/>
      <c r="I103" s="346"/>
      <c r="J103" s="265"/>
      <c r="K103" s="265"/>
      <c r="L103" s="265"/>
      <c r="M103" s="265"/>
      <c r="N103" s="265"/>
      <c r="O103" s="265"/>
      <c r="P103" s="265"/>
      <c r="Q103" s="265"/>
      <c r="R103" s="265"/>
    </row>
    <row r="104" spans="1:18" s="148" customFormat="1">
      <c r="A104" s="265"/>
      <c r="B104" s="265"/>
      <c r="C104" s="265"/>
      <c r="D104" s="265"/>
      <c r="E104" s="501"/>
      <c r="F104" s="265"/>
      <c r="G104" s="265"/>
      <c r="H104" s="346"/>
      <c r="I104" s="346"/>
      <c r="J104" s="265"/>
      <c r="K104" s="265"/>
      <c r="L104" s="265"/>
      <c r="M104" s="265"/>
      <c r="N104" s="265"/>
      <c r="O104" s="265"/>
      <c r="P104" s="265"/>
      <c r="Q104" s="265"/>
      <c r="R104" s="265"/>
    </row>
    <row r="105" spans="1:18" s="148" customFormat="1">
      <c r="A105" s="265"/>
      <c r="B105" s="265"/>
      <c r="C105" s="265"/>
      <c r="D105" s="265"/>
      <c r="E105" s="501"/>
      <c r="F105" s="265"/>
      <c r="G105" s="265"/>
      <c r="H105" s="346"/>
      <c r="I105" s="346"/>
      <c r="J105" s="265"/>
      <c r="K105" s="265"/>
      <c r="L105" s="265"/>
      <c r="M105" s="265"/>
      <c r="N105" s="265"/>
      <c r="O105" s="265"/>
      <c r="P105" s="265"/>
      <c r="Q105" s="265"/>
      <c r="R105" s="265"/>
    </row>
    <row r="106" spans="1:18" s="148" customFormat="1">
      <c r="A106" s="265"/>
      <c r="B106" s="265"/>
      <c r="C106" s="265"/>
      <c r="D106" s="265"/>
      <c r="E106" s="501"/>
      <c r="F106" s="265"/>
      <c r="G106" s="265"/>
      <c r="H106" s="346"/>
      <c r="I106" s="346"/>
      <c r="J106" s="265"/>
      <c r="K106" s="265"/>
      <c r="L106" s="265"/>
      <c r="M106" s="265"/>
      <c r="N106" s="265"/>
      <c r="O106" s="265"/>
      <c r="P106" s="265"/>
      <c r="Q106" s="265"/>
      <c r="R106" s="265"/>
    </row>
    <row r="107" spans="1:18" s="148" customFormat="1">
      <c r="A107" s="265"/>
      <c r="B107" s="265"/>
      <c r="C107" s="265"/>
      <c r="D107" s="265"/>
      <c r="E107" s="501"/>
      <c r="F107" s="265"/>
      <c r="G107" s="265"/>
      <c r="H107" s="346"/>
      <c r="I107" s="346"/>
      <c r="J107" s="265"/>
      <c r="K107" s="265"/>
      <c r="L107" s="265"/>
      <c r="M107" s="265"/>
      <c r="N107" s="265"/>
      <c r="O107" s="265"/>
      <c r="P107" s="265"/>
      <c r="Q107" s="265"/>
      <c r="R107" s="265"/>
    </row>
    <row r="108" spans="1:18" s="148" customFormat="1">
      <c r="A108" s="265"/>
      <c r="B108" s="265"/>
      <c r="C108" s="265"/>
      <c r="D108" s="265"/>
      <c r="E108" s="501"/>
      <c r="F108" s="265"/>
      <c r="G108" s="265"/>
      <c r="H108" s="346"/>
      <c r="I108" s="346"/>
      <c r="J108" s="265"/>
      <c r="K108" s="265"/>
      <c r="L108" s="265"/>
      <c r="M108" s="265"/>
      <c r="N108" s="265"/>
      <c r="O108" s="265"/>
      <c r="P108" s="265"/>
      <c r="Q108" s="265"/>
      <c r="R108" s="265"/>
    </row>
    <row r="109" spans="1:18" s="148" customFormat="1">
      <c r="A109" s="265"/>
      <c r="B109" s="265"/>
      <c r="C109" s="265"/>
      <c r="D109" s="265"/>
      <c r="E109" s="501"/>
      <c r="F109" s="265"/>
      <c r="G109" s="265"/>
      <c r="H109" s="346"/>
      <c r="I109" s="346"/>
      <c r="J109" s="265"/>
      <c r="K109" s="265"/>
      <c r="L109" s="265"/>
      <c r="M109" s="265"/>
      <c r="N109" s="265"/>
      <c r="O109" s="265"/>
      <c r="P109" s="265"/>
      <c r="Q109" s="265"/>
      <c r="R109" s="265"/>
    </row>
    <row r="110" spans="1:18" s="148" customFormat="1">
      <c r="A110" s="265"/>
      <c r="B110" s="265"/>
      <c r="C110" s="265"/>
      <c r="D110" s="265"/>
      <c r="E110" s="501"/>
      <c r="F110" s="265"/>
      <c r="G110" s="265"/>
      <c r="H110" s="346"/>
      <c r="I110" s="346"/>
      <c r="J110" s="265"/>
      <c r="K110" s="265"/>
      <c r="L110" s="265"/>
      <c r="M110" s="265"/>
      <c r="N110" s="265"/>
      <c r="O110" s="265"/>
      <c r="P110" s="265"/>
      <c r="Q110" s="265"/>
      <c r="R110" s="265"/>
    </row>
    <row r="111" spans="1:18" s="148" customFormat="1">
      <c r="A111" s="265"/>
      <c r="B111" s="265"/>
      <c r="C111" s="265"/>
      <c r="D111" s="265"/>
      <c r="E111" s="501"/>
      <c r="F111" s="265"/>
      <c r="G111" s="265"/>
      <c r="H111" s="346"/>
      <c r="I111" s="346"/>
      <c r="J111" s="265"/>
      <c r="K111" s="265"/>
      <c r="L111" s="265"/>
      <c r="M111" s="265"/>
      <c r="N111" s="265"/>
      <c r="O111" s="265"/>
      <c r="P111" s="265"/>
      <c r="Q111" s="265"/>
      <c r="R111" s="265"/>
    </row>
    <row r="112" spans="1:18" s="148" customFormat="1">
      <c r="A112" s="265"/>
      <c r="B112" s="265"/>
      <c r="C112" s="265"/>
      <c r="D112" s="265"/>
      <c r="E112" s="501"/>
      <c r="F112" s="265"/>
      <c r="G112" s="265"/>
      <c r="H112" s="346"/>
      <c r="I112" s="346"/>
      <c r="J112" s="265"/>
      <c r="K112" s="265"/>
      <c r="L112" s="265"/>
      <c r="M112" s="265"/>
      <c r="N112" s="265"/>
      <c r="O112" s="265"/>
      <c r="P112" s="265"/>
      <c r="Q112" s="265"/>
      <c r="R112" s="265"/>
    </row>
    <row r="113" spans="1:18" s="148" customFormat="1">
      <c r="A113" s="265"/>
      <c r="B113" s="265"/>
      <c r="C113" s="265"/>
      <c r="D113" s="265"/>
      <c r="E113" s="501"/>
      <c r="F113" s="265"/>
      <c r="G113" s="265"/>
      <c r="H113" s="346"/>
      <c r="I113" s="346"/>
      <c r="J113" s="265"/>
      <c r="K113" s="265"/>
      <c r="L113" s="265"/>
      <c r="M113" s="265"/>
      <c r="N113" s="265"/>
      <c r="O113" s="265"/>
      <c r="P113" s="265"/>
      <c r="Q113" s="265"/>
      <c r="R113" s="265"/>
    </row>
    <row r="114" spans="1:18" s="148" customFormat="1">
      <c r="A114" s="265"/>
      <c r="B114" s="265"/>
      <c r="C114" s="265"/>
      <c r="D114" s="265"/>
      <c r="E114" s="501"/>
      <c r="F114" s="265"/>
      <c r="G114" s="265"/>
      <c r="H114" s="346"/>
      <c r="I114" s="346"/>
      <c r="J114" s="265"/>
      <c r="K114" s="265"/>
      <c r="L114" s="265"/>
      <c r="M114" s="265"/>
      <c r="N114" s="265"/>
      <c r="O114" s="265"/>
      <c r="P114" s="265"/>
      <c r="Q114" s="265"/>
      <c r="R114" s="265"/>
    </row>
    <row r="115" spans="1:18" s="148" customFormat="1">
      <c r="A115" s="265"/>
      <c r="B115" s="265"/>
      <c r="C115" s="265"/>
      <c r="D115" s="265"/>
      <c r="E115" s="501"/>
      <c r="F115" s="265"/>
      <c r="G115" s="265"/>
      <c r="H115" s="346"/>
      <c r="I115" s="346"/>
      <c r="J115" s="265"/>
      <c r="K115" s="265"/>
      <c r="L115" s="265"/>
      <c r="M115" s="265"/>
      <c r="N115" s="265"/>
      <c r="O115" s="265"/>
      <c r="P115" s="265"/>
      <c r="Q115" s="265"/>
      <c r="R115" s="265"/>
    </row>
    <row r="116" spans="1:18" s="148" customFormat="1">
      <c r="A116" s="265"/>
      <c r="B116" s="265"/>
      <c r="C116" s="265"/>
      <c r="D116" s="265"/>
      <c r="E116" s="501"/>
      <c r="F116" s="265"/>
      <c r="G116" s="265"/>
      <c r="H116" s="346"/>
      <c r="I116" s="346"/>
      <c r="J116" s="265"/>
      <c r="K116" s="265"/>
      <c r="L116" s="265"/>
      <c r="M116" s="265"/>
      <c r="N116" s="265"/>
      <c r="O116" s="265"/>
      <c r="P116" s="265"/>
      <c r="Q116" s="265"/>
      <c r="R116" s="265"/>
    </row>
    <row r="117" spans="1:18" s="148" customFormat="1">
      <c r="A117" s="265"/>
      <c r="B117" s="265"/>
      <c r="C117" s="265"/>
      <c r="D117" s="265"/>
      <c r="E117" s="501"/>
      <c r="F117" s="265"/>
      <c r="G117" s="265"/>
      <c r="H117" s="346"/>
      <c r="I117" s="346"/>
      <c r="J117" s="265"/>
      <c r="K117" s="265"/>
      <c r="L117" s="265"/>
      <c r="M117" s="265"/>
      <c r="N117" s="265"/>
      <c r="O117" s="265"/>
      <c r="P117" s="265"/>
      <c r="Q117" s="265"/>
      <c r="R117" s="265"/>
    </row>
    <row r="118" spans="1:18" s="148" customFormat="1">
      <c r="A118" s="265"/>
      <c r="B118" s="265"/>
      <c r="C118" s="265"/>
      <c r="D118" s="265"/>
      <c r="E118" s="501"/>
      <c r="F118" s="265"/>
      <c r="G118" s="265"/>
      <c r="H118" s="346"/>
      <c r="I118" s="346"/>
      <c r="J118" s="265"/>
      <c r="K118" s="265"/>
      <c r="L118" s="265"/>
      <c r="M118" s="265"/>
      <c r="N118" s="265"/>
      <c r="O118" s="265"/>
      <c r="P118" s="265"/>
      <c r="Q118" s="265"/>
      <c r="R118" s="265"/>
    </row>
    <row r="119" spans="1:18" s="148" customFormat="1">
      <c r="A119" s="265"/>
      <c r="B119" s="265"/>
      <c r="C119" s="265"/>
      <c r="D119" s="265"/>
      <c r="E119" s="501"/>
      <c r="F119" s="265"/>
      <c r="G119" s="265"/>
      <c r="H119" s="346"/>
      <c r="I119" s="346"/>
      <c r="J119" s="265"/>
      <c r="K119" s="265"/>
      <c r="L119" s="265"/>
      <c r="M119" s="265"/>
      <c r="N119" s="265"/>
      <c r="O119" s="265"/>
      <c r="P119" s="265"/>
      <c r="Q119" s="265"/>
      <c r="R119" s="265"/>
    </row>
    <row r="120" spans="1:18" s="148" customFormat="1">
      <c r="A120" s="265"/>
      <c r="B120" s="265"/>
      <c r="C120" s="265"/>
      <c r="D120" s="265"/>
      <c r="E120" s="501"/>
      <c r="F120" s="265"/>
      <c r="G120" s="265"/>
      <c r="H120" s="346"/>
      <c r="I120" s="346"/>
      <c r="J120" s="265"/>
      <c r="K120" s="265"/>
      <c r="L120" s="265"/>
      <c r="M120" s="265"/>
      <c r="N120" s="265"/>
      <c r="O120" s="265"/>
      <c r="P120" s="265"/>
      <c r="Q120" s="265"/>
      <c r="R120" s="265"/>
    </row>
    <row r="121" spans="1:18" s="148" customFormat="1">
      <c r="A121" s="265"/>
      <c r="B121" s="265"/>
      <c r="C121" s="265"/>
      <c r="D121" s="265"/>
      <c r="E121" s="501"/>
      <c r="F121" s="265"/>
      <c r="G121" s="265"/>
      <c r="H121" s="346"/>
      <c r="I121" s="346"/>
      <c r="J121" s="265"/>
      <c r="K121" s="265"/>
      <c r="L121" s="265"/>
      <c r="M121" s="265"/>
      <c r="N121" s="265"/>
      <c r="O121" s="265"/>
      <c r="P121" s="265"/>
      <c r="Q121" s="265"/>
      <c r="R121" s="265"/>
    </row>
    <row r="122" spans="1:18" s="148" customFormat="1">
      <c r="A122" s="265"/>
      <c r="B122" s="265"/>
      <c r="C122" s="265"/>
      <c r="D122" s="265"/>
      <c r="E122" s="501"/>
      <c r="F122" s="265"/>
      <c r="G122" s="265"/>
      <c r="H122" s="346"/>
      <c r="I122" s="346"/>
      <c r="J122" s="265"/>
      <c r="K122" s="265"/>
      <c r="L122" s="265"/>
      <c r="M122" s="265"/>
      <c r="N122" s="265"/>
      <c r="O122" s="265"/>
      <c r="P122" s="265"/>
      <c r="Q122" s="265"/>
      <c r="R122" s="265"/>
    </row>
    <row r="123" spans="1:18" s="148" customFormat="1">
      <c r="A123" s="265"/>
      <c r="B123" s="265"/>
      <c r="C123" s="265"/>
      <c r="D123" s="265"/>
      <c r="E123" s="501"/>
      <c r="F123" s="265"/>
      <c r="G123" s="265"/>
      <c r="H123" s="346"/>
      <c r="I123" s="346"/>
      <c r="J123" s="265"/>
      <c r="K123" s="265"/>
      <c r="L123" s="265"/>
      <c r="M123" s="265"/>
      <c r="N123" s="265"/>
      <c r="O123" s="265"/>
      <c r="P123" s="265"/>
      <c r="Q123" s="265"/>
      <c r="R123" s="265"/>
    </row>
    <row r="124" spans="1:18" s="148" customFormat="1">
      <c r="A124" s="265"/>
      <c r="B124" s="265"/>
      <c r="C124" s="265"/>
      <c r="D124" s="265"/>
      <c r="E124" s="501"/>
      <c r="F124" s="265"/>
      <c r="G124" s="265"/>
      <c r="H124" s="346"/>
      <c r="I124" s="346"/>
      <c r="J124" s="265"/>
      <c r="K124" s="265"/>
      <c r="L124" s="265"/>
      <c r="M124" s="265"/>
      <c r="N124" s="265"/>
      <c r="O124" s="265"/>
      <c r="P124" s="265"/>
      <c r="Q124" s="265"/>
      <c r="R124" s="265"/>
    </row>
    <row r="125" spans="1:18" s="148" customFormat="1">
      <c r="A125" s="265"/>
      <c r="B125" s="265"/>
      <c r="C125" s="265"/>
      <c r="D125" s="265"/>
      <c r="E125" s="501"/>
      <c r="F125" s="265"/>
      <c r="G125" s="265"/>
      <c r="H125" s="346"/>
      <c r="I125" s="346"/>
      <c r="J125" s="265"/>
      <c r="K125" s="265"/>
      <c r="L125" s="265"/>
      <c r="M125" s="265"/>
      <c r="N125" s="265"/>
      <c r="O125" s="265"/>
      <c r="P125" s="265"/>
      <c r="Q125" s="265"/>
      <c r="R125" s="265"/>
    </row>
    <row r="126" spans="1:18" s="148" customFormat="1">
      <c r="A126" s="265"/>
      <c r="B126" s="265"/>
      <c r="C126" s="265"/>
      <c r="D126" s="265"/>
      <c r="E126" s="501"/>
      <c r="F126" s="265"/>
      <c r="G126" s="265"/>
      <c r="H126" s="346"/>
      <c r="I126" s="346"/>
      <c r="J126" s="265"/>
      <c r="K126" s="265"/>
      <c r="L126" s="265"/>
      <c r="M126" s="265"/>
      <c r="N126" s="265"/>
      <c r="O126" s="265"/>
      <c r="P126" s="265"/>
      <c r="Q126" s="265"/>
      <c r="R126" s="265"/>
    </row>
    <row r="127" spans="1:18" s="148" customFormat="1">
      <c r="A127" s="265"/>
      <c r="B127" s="265"/>
      <c r="C127" s="265"/>
      <c r="D127" s="265"/>
      <c r="E127" s="501"/>
      <c r="F127" s="265"/>
      <c r="G127" s="265"/>
      <c r="H127" s="346"/>
      <c r="I127" s="346"/>
      <c r="J127" s="265"/>
      <c r="K127" s="265"/>
      <c r="L127" s="265"/>
      <c r="M127" s="265"/>
      <c r="N127" s="265"/>
      <c r="O127" s="265"/>
      <c r="P127" s="265"/>
      <c r="Q127" s="265"/>
      <c r="R127" s="265"/>
    </row>
    <row r="128" spans="1:18" s="148" customFormat="1">
      <c r="A128" s="265"/>
      <c r="B128" s="265"/>
      <c r="C128" s="265"/>
      <c r="D128" s="265"/>
      <c r="E128" s="501"/>
      <c r="F128" s="265"/>
      <c r="G128" s="265"/>
      <c r="H128" s="346"/>
      <c r="I128" s="346"/>
      <c r="J128" s="265"/>
      <c r="K128" s="265"/>
      <c r="L128" s="265"/>
      <c r="M128" s="265"/>
      <c r="N128" s="265"/>
      <c r="O128" s="265"/>
      <c r="P128" s="265"/>
      <c r="Q128" s="265"/>
      <c r="R128" s="265"/>
    </row>
    <row r="129" spans="1:18" s="148" customFormat="1">
      <c r="A129" s="265"/>
      <c r="B129" s="265"/>
      <c r="C129" s="265"/>
      <c r="D129" s="265"/>
      <c r="E129" s="501"/>
      <c r="F129" s="265"/>
      <c r="G129" s="265"/>
      <c r="H129" s="346"/>
      <c r="I129" s="346"/>
      <c r="J129" s="265"/>
      <c r="K129" s="265"/>
      <c r="L129" s="265"/>
      <c r="M129" s="265"/>
      <c r="N129" s="265"/>
      <c r="O129" s="265"/>
      <c r="P129" s="265"/>
      <c r="Q129" s="265"/>
      <c r="R129" s="265"/>
    </row>
    <row r="130" spans="1:18" s="148" customFormat="1">
      <c r="A130" s="265"/>
      <c r="B130" s="265"/>
      <c r="C130" s="265"/>
      <c r="D130" s="265"/>
      <c r="E130" s="501"/>
      <c r="F130" s="265"/>
      <c r="G130" s="265"/>
      <c r="H130" s="346"/>
      <c r="I130" s="346"/>
      <c r="J130" s="265"/>
      <c r="K130" s="265"/>
      <c r="L130" s="265"/>
      <c r="M130" s="265"/>
      <c r="N130" s="265"/>
      <c r="O130" s="265"/>
      <c r="P130" s="265"/>
      <c r="Q130" s="265"/>
      <c r="R130" s="265"/>
    </row>
    <row r="131" spans="1:18" s="148" customFormat="1">
      <c r="A131" s="265"/>
      <c r="B131" s="265"/>
      <c r="C131" s="265"/>
      <c r="D131" s="265"/>
      <c r="E131" s="501"/>
      <c r="F131" s="265"/>
      <c r="G131" s="265"/>
      <c r="H131" s="346"/>
      <c r="I131" s="346"/>
      <c r="J131" s="265"/>
      <c r="K131" s="265"/>
      <c r="L131" s="265"/>
      <c r="M131" s="265"/>
      <c r="N131" s="265"/>
      <c r="O131" s="265"/>
      <c r="P131" s="265"/>
      <c r="Q131" s="265"/>
      <c r="R131" s="265"/>
    </row>
    <row r="132" spans="1:18" s="148" customFormat="1">
      <c r="A132" s="265"/>
      <c r="B132" s="265"/>
      <c r="C132" s="265"/>
      <c r="D132" s="265"/>
      <c r="E132" s="501"/>
      <c r="F132" s="265"/>
      <c r="G132" s="265"/>
      <c r="H132" s="346"/>
      <c r="I132" s="346"/>
      <c r="J132" s="265"/>
      <c r="K132" s="265"/>
      <c r="L132" s="265"/>
      <c r="M132" s="265"/>
      <c r="N132" s="265"/>
      <c r="O132" s="265"/>
      <c r="P132" s="265"/>
      <c r="Q132" s="265"/>
      <c r="R132" s="265"/>
    </row>
    <row r="133" spans="1:18" s="148" customFormat="1">
      <c r="A133" s="265"/>
      <c r="B133" s="265"/>
      <c r="C133" s="265"/>
      <c r="D133" s="265"/>
      <c r="E133" s="501"/>
      <c r="F133" s="265"/>
      <c r="G133" s="265"/>
      <c r="H133" s="346"/>
      <c r="I133" s="346"/>
      <c r="J133" s="265"/>
      <c r="K133" s="265"/>
      <c r="L133" s="265"/>
      <c r="M133" s="265"/>
      <c r="N133" s="265"/>
      <c r="O133" s="265"/>
      <c r="P133" s="265"/>
      <c r="Q133" s="265"/>
      <c r="R133" s="265"/>
    </row>
    <row r="134" spans="1:18" s="148" customFormat="1">
      <c r="A134" s="265"/>
      <c r="B134" s="265"/>
      <c r="C134" s="265"/>
      <c r="D134" s="265"/>
      <c r="E134" s="501"/>
      <c r="F134" s="265"/>
      <c r="G134" s="265"/>
      <c r="H134" s="346"/>
      <c r="I134" s="346"/>
      <c r="J134" s="265"/>
      <c r="K134" s="265"/>
      <c r="L134" s="265"/>
      <c r="M134" s="265"/>
      <c r="N134" s="265"/>
      <c r="O134" s="265"/>
      <c r="P134" s="265"/>
      <c r="Q134" s="265"/>
      <c r="R134" s="265"/>
    </row>
    <row r="135" spans="1:18" s="148" customFormat="1">
      <c r="A135" s="265"/>
      <c r="B135" s="265"/>
      <c r="C135" s="265"/>
      <c r="D135" s="265"/>
      <c r="E135" s="501"/>
      <c r="F135" s="265"/>
      <c r="G135" s="265"/>
      <c r="H135" s="346"/>
      <c r="I135" s="346"/>
      <c r="J135" s="265"/>
      <c r="K135" s="265"/>
      <c r="L135" s="265"/>
      <c r="M135" s="265"/>
      <c r="N135" s="265"/>
      <c r="O135" s="265"/>
      <c r="P135" s="265"/>
      <c r="Q135" s="265"/>
      <c r="R135" s="265"/>
    </row>
    <row r="136" spans="1:18" s="148" customFormat="1">
      <c r="A136" s="265"/>
      <c r="B136" s="265"/>
      <c r="C136" s="265"/>
      <c r="D136" s="265"/>
      <c r="E136" s="501"/>
      <c r="F136" s="265"/>
      <c r="G136" s="265"/>
      <c r="H136" s="346"/>
      <c r="I136" s="346"/>
      <c r="J136" s="265"/>
      <c r="K136" s="265"/>
      <c r="L136" s="265"/>
      <c r="M136" s="265"/>
      <c r="N136" s="265"/>
      <c r="O136" s="265"/>
      <c r="P136" s="265"/>
      <c r="Q136" s="265"/>
      <c r="R136" s="265"/>
    </row>
    <row r="137" spans="1:18" s="148" customFormat="1">
      <c r="A137" s="265"/>
      <c r="B137" s="265"/>
      <c r="C137" s="265"/>
      <c r="D137" s="265"/>
      <c r="E137" s="501"/>
      <c r="F137" s="265"/>
      <c r="G137" s="265"/>
      <c r="H137" s="346"/>
      <c r="I137" s="346"/>
      <c r="J137" s="265"/>
      <c r="K137" s="265"/>
      <c r="L137" s="265"/>
      <c r="M137" s="265"/>
      <c r="N137" s="265"/>
      <c r="O137" s="265"/>
      <c r="P137" s="265"/>
      <c r="Q137" s="265"/>
      <c r="R137" s="265"/>
    </row>
    <row r="138" spans="1:18" s="148" customFormat="1">
      <c r="A138" s="265"/>
      <c r="B138" s="265"/>
      <c r="C138" s="265"/>
      <c r="D138" s="265"/>
      <c r="E138" s="501"/>
      <c r="F138" s="265"/>
      <c r="G138" s="265"/>
      <c r="H138" s="346"/>
      <c r="I138" s="346"/>
      <c r="J138" s="265"/>
      <c r="K138" s="265"/>
      <c r="L138" s="265"/>
      <c r="M138" s="265"/>
      <c r="N138" s="265"/>
      <c r="O138" s="265"/>
      <c r="P138" s="265"/>
      <c r="Q138" s="265"/>
      <c r="R138" s="265"/>
    </row>
    <row r="139" spans="1:18" s="148" customFormat="1">
      <c r="A139" s="265"/>
      <c r="B139" s="265"/>
      <c r="C139" s="265"/>
      <c r="D139" s="265"/>
      <c r="E139" s="501"/>
      <c r="F139" s="265"/>
      <c r="G139" s="265"/>
      <c r="H139" s="346"/>
      <c r="I139" s="346"/>
      <c r="J139" s="265"/>
      <c r="K139" s="265"/>
      <c r="L139" s="265"/>
      <c r="M139" s="265"/>
      <c r="N139" s="265"/>
      <c r="O139" s="265"/>
      <c r="P139" s="265"/>
      <c r="Q139" s="265"/>
      <c r="R139" s="265"/>
    </row>
    <row r="140" spans="1:18" s="148" customFormat="1">
      <c r="A140" s="265"/>
      <c r="B140" s="265"/>
      <c r="C140" s="265"/>
      <c r="D140" s="265"/>
      <c r="E140" s="501"/>
      <c r="F140" s="265"/>
      <c r="G140" s="265"/>
      <c r="H140" s="346"/>
      <c r="I140" s="346"/>
      <c r="J140" s="265"/>
      <c r="K140" s="265"/>
      <c r="L140" s="265"/>
      <c r="M140" s="265"/>
      <c r="N140" s="265"/>
      <c r="O140" s="265"/>
      <c r="P140" s="265"/>
      <c r="Q140" s="265"/>
      <c r="R140" s="265"/>
    </row>
    <row r="141" spans="1:18" s="148" customFormat="1">
      <c r="A141" s="265"/>
      <c r="B141" s="265"/>
      <c r="C141" s="265"/>
      <c r="D141" s="265"/>
      <c r="E141" s="501"/>
      <c r="F141" s="265"/>
      <c r="G141" s="265"/>
      <c r="H141" s="346"/>
      <c r="I141" s="346"/>
      <c r="J141" s="265"/>
      <c r="K141" s="265"/>
      <c r="L141" s="265"/>
      <c r="M141" s="265"/>
      <c r="N141" s="265"/>
      <c r="O141" s="265"/>
      <c r="P141" s="265"/>
      <c r="Q141" s="265"/>
      <c r="R141" s="265"/>
    </row>
    <row r="142" spans="1:18" s="148" customFormat="1">
      <c r="A142" s="265"/>
      <c r="B142" s="265"/>
      <c r="C142" s="265"/>
      <c r="D142" s="265"/>
      <c r="E142" s="501"/>
      <c r="F142" s="265"/>
      <c r="G142" s="265"/>
      <c r="H142" s="346"/>
      <c r="I142" s="346"/>
      <c r="J142" s="265"/>
      <c r="K142" s="265"/>
      <c r="L142" s="265"/>
      <c r="M142" s="265"/>
      <c r="N142" s="265"/>
      <c r="O142" s="265"/>
      <c r="P142" s="265"/>
      <c r="Q142" s="265"/>
      <c r="R142" s="265"/>
    </row>
    <row r="143" spans="1:18" s="148" customFormat="1">
      <c r="A143" s="265"/>
      <c r="B143" s="265"/>
      <c r="C143" s="265"/>
      <c r="D143" s="265"/>
      <c r="E143" s="501"/>
      <c r="F143" s="265"/>
      <c r="G143" s="265"/>
      <c r="H143" s="346"/>
      <c r="I143" s="346"/>
      <c r="J143" s="265"/>
      <c r="K143" s="265"/>
      <c r="L143" s="265"/>
      <c r="M143" s="265"/>
      <c r="N143" s="265"/>
      <c r="O143" s="265"/>
      <c r="P143" s="265"/>
      <c r="Q143" s="265"/>
      <c r="R143" s="265"/>
    </row>
    <row r="144" spans="1:18" s="148" customFormat="1">
      <c r="A144" s="265"/>
      <c r="B144" s="265"/>
      <c r="C144" s="265"/>
      <c r="D144" s="265"/>
      <c r="E144" s="501"/>
      <c r="F144" s="265"/>
      <c r="G144" s="265"/>
      <c r="H144" s="346"/>
      <c r="I144" s="346"/>
      <c r="J144" s="265"/>
      <c r="K144" s="265"/>
      <c r="L144" s="265"/>
      <c r="M144" s="265"/>
      <c r="N144" s="265"/>
      <c r="O144" s="265"/>
      <c r="P144" s="265"/>
      <c r="Q144" s="265"/>
      <c r="R144" s="265"/>
    </row>
    <row r="145" spans="1:18" s="148" customFormat="1">
      <c r="A145" s="265"/>
      <c r="B145" s="265"/>
      <c r="C145" s="265"/>
      <c r="D145" s="265"/>
      <c r="E145" s="501"/>
      <c r="F145" s="265"/>
      <c r="G145" s="265"/>
      <c r="H145" s="346"/>
      <c r="I145" s="346"/>
      <c r="J145" s="265"/>
      <c r="K145" s="265"/>
      <c r="L145" s="265"/>
      <c r="M145" s="265"/>
      <c r="N145" s="265"/>
      <c r="O145" s="265"/>
      <c r="P145" s="265"/>
      <c r="Q145" s="265"/>
      <c r="R145" s="265"/>
    </row>
    <row r="146" spans="1:18" s="148" customFormat="1">
      <c r="A146" s="265"/>
      <c r="B146" s="265"/>
      <c r="C146" s="265"/>
      <c r="D146" s="265"/>
      <c r="E146" s="501"/>
      <c r="F146" s="265"/>
      <c r="G146" s="265"/>
      <c r="H146" s="346"/>
      <c r="I146" s="346"/>
      <c r="J146" s="265"/>
      <c r="K146" s="265"/>
      <c r="L146" s="265"/>
      <c r="M146" s="265"/>
      <c r="N146" s="265"/>
      <c r="O146" s="265"/>
      <c r="P146" s="265"/>
      <c r="Q146" s="265"/>
      <c r="R146" s="265"/>
    </row>
    <row r="147" spans="1:18" s="148" customFormat="1">
      <c r="A147" s="265"/>
      <c r="B147" s="265"/>
      <c r="C147" s="265"/>
      <c r="D147" s="265"/>
      <c r="E147" s="501"/>
      <c r="F147" s="265"/>
      <c r="G147" s="265"/>
      <c r="H147" s="346"/>
      <c r="I147" s="346"/>
      <c r="J147" s="265"/>
      <c r="K147" s="265"/>
      <c r="L147" s="265"/>
      <c r="M147" s="265"/>
      <c r="N147" s="265"/>
      <c r="O147" s="265"/>
      <c r="P147" s="265"/>
      <c r="Q147" s="265"/>
      <c r="R147" s="265"/>
    </row>
    <row r="148" spans="1:18" s="148" customFormat="1">
      <c r="A148" s="265"/>
      <c r="B148" s="265"/>
      <c r="C148" s="265"/>
      <c r="D148" s="265"/>
      <c r="E148" s="501"/>
      <c r="F148" s="265"/>
      <c r="G148" s="265"/>
      <c r="H148" s="346"/>
      <c r="I148" s="346"/>
      <c r="J148" s="265"/>
      <c r="K148" s="265"/>
      <c r="L148" s="265"/>
      <c r="M148" s="265"/>
      <c r="N148" s="265"/>
      <c r="O148" s="265"/>
      <c r="P148" s="265"/>
      <c r="Q148" s="265"/>
      <c r="R148" s="265"/>
    </row>
    <row r="149" spans="1:18" s="148" customFormat="1">
      <c r="A149" s="265"/>
      <c r="B149" s="265"/>
      <c r="C149" s="265"/>
      <c r="D149" s="265"/>
      <c r="E149" s="501"/>
      <c r="F149" s="265"/>
      <c r="G149" s="265"/>
      <c r="H149" s="346"/>
      <c r="I149" s="346"/>
      <c r="J149" s="265"/>
      <c r="K149" s="265"/>
      <c r="L149" s="265"/>
      <c r="M149" s="265"/>
      <c r="N149" s="265"/>
      <c r="O149" s="265"/>
      <c r="P149" s="265"/>
      <c r="Q149" s="265"/>
      <c r="R149" s="265"/>
    </row>
    <row r="150" spans="1:18" s="148" customFormat="1">
      <c r="A150" s="265"/>
      <c r="B150" s="265"/>
      <c r="C150" s="265"/>
      <c r="D150" s="265"/>
      <c r="E150" s="501"/>
      <c r="F150" s="265"/>
      <c r="G150" s="265"/>
      <c r="H150" s="346"/>
      <c r="I150" s="346"/>
      <c r="J150" s="265"/>
      <c r="K150" s="265"/>
      <c r="L150" s="265"/>
      <c r="M150" s="265"/>
      <c r="N150" s="265"/>
      <c r="O150" s="265"/>
      <c r="P150" s="265"/>
      <c r="Q150" s="265"/>
      <c r="R150" s="265"/>
    </row>
    <row r="151" spans="1:18" s="148" customFormat="1">
      <c r="A151" s="265"/>
      <c r="B151" s="265"/>
      <c r="C151" s="265"/>
      <c r="D151" s="265"/>
      <c r="E151" s="501"/>
      <c r="F151" s="265"/>
      <c r="G151" s="265"/>
      <c r="H151" s="346"/>
      <c r="I151" s="346"/>
      <c r="J151" s="265"/>
      <c r="K151" s="265"/>
      <c r="L151" s="265"/>
      <c r="M151" s="265"/>
      <c r="N151" s="265"/>
      <c r="O151" s="265"/>
      <c r="P151" s="265"/>
      <c r="Q151" s="265"/>
      <c r="R151" s="265"/>
    </row>
    <row r="152" spans="1:18" s="148" customFormat="1">
      <c r="A152" s="265"/>
      <c r="B152" s="265"/>
      <c r="C152" s="265"/>
      <c r="D152" s="265"/>
      <c r="E152" s="501"/>
      <c r="F152" s="265"/>
      <c r="G152" s="265"/>
      <c r="H152" s="346"/>
      <c r="I152" s="346"/>
      <c r="J152" s="265"/>
      <c r="K152" s="265"/>
      <c r="L152" s="265"/>
      <c r="M152" s="265"/>
      <c r="N152" s="265"/>
      <c r="O152" s="265"/>
      <c r="P152" s="265"/>
      <c r="Q152" s="265"/>
      <c r="R152" s="265"/>
    </row>
    <row r="153" spans="1:18" s="148" customFormat="1">
      <c r="A153" s="265"/>
      <c r="B153" s="265"/>
      <c r="C153" s="265"/>
      <c r="D153" s="265"/>
      <c r="E153" s="501"/>
      <c r="F153" s="265"/>
      <c r="G153" s="265"/>
      <c r="H153" s="346"/>
      <c r="I153" s="346"/>
      <c r="J153" s="265"/>
      <c r="K153" s="265"/>
      <c r="L153" s="265"/>
      <c r="M153" s="265"/>
      <c r="N153" s="265"/>
      <c r="O153" s="265"/>
      <c r="P153" s="265"/>
      <c r="Q153" s="265"/>
      <c r="R153" s="265"/>
    </row>
    <row r="154" spans="1:18" s="148" customFormat="1">
      <c r="A154" s="265"/>
      <c r="B154" s="265"/>
      <c r="C154" s="265"/>
      <c r="D154" s="265"/>
      <c r="E154" s="501"/>
      <c r="F154" s="265"/>
      <c r="G154" s="265"/>
      <c r="H154" s="346"/>
      <c r="I154" s="346"/>
      <c r="J154" s="265"/>
      <c r="K154" s="265"/>
      <c r="L154" s="265"/>
      <c r="M154" s="265"/>
      <c r="N154" s="265"/>
      <c r="O154" s="265"/>
      <c r="P154" s="265"/>
      <c r="Q154" s="265"/>
      <c r="R154" s="265"/>
    </row>
    <row r="155" spans="1:18" s="148" customFormat="1">
      <c r="A155" s="265"/>
      <c r="B155" s="265"/>
      <c r="C155" s="265"/>
      <c r="D155" s="265"/>
      <c r="E155" s="501"/>
      <c r="F155" s="265"/>
      <c r="G155" s="265"/>
      <c r="H155" s="346"/>
      <c r="I155" s="346"/>
      <c r="J155" s="265"/>
      <c r="K155" s="265"/>
      <c r="L155" s="265"/>
      <c r="M155" s="265"/>
      <c r="N155" s="265"/>
      <c r="O155" s="265"/>
      <c r="P155" s="265"/>
      <c r="Q155" s="265"/>
      <c r="R155" s="265"/>
    </row>
    <row r="156" spans="1:18" s="148" customFormat="1">
      <c r="A156" s="265"/>
      <c r="B156" s="265"/>
      <c r="C156" s="265"/>
      <c r="D156" s="265"/>
      <c r="E156" s="501"/>
      <c r="F156" s="265"/>
      <c r="G156" s="265"/>
      <c r="H156" s="346"/>
      <c r="I156" s="346"/>
      <c r="J156" s="265"/>
      <c r="K156" s="265"/>
      <c r="L156" s="265"/>
      <c r="M156" s="265"/>
      <c r="N156" s="265"/>
      <c r="O156" s="265"/>
      <c r="P156" s="265"/>
      <c r="Q156" s="265"/>
      <c r="R156" s="265"/>
    </row>
    <row r="157" spans="1:18" s="148" customFormat="1">
      <c r="A157" s="265"/>
      <c r="B157" s="265"/>
      <c r="C157" s="265"/>
      <c r="D157" s="265"/>
      <c r="E157" s="501"/>
      <c r="F157" s="265"/>
      <c r="G157" s="265"/>
      <c r="H157" s="346"/>
      <c r="I157" s="346"/>
      <c r="J157" s="265"/>
      <c r="K157" s="265"/>
      <c r="L157" s="265"/>
      <c r="M157" s="265"/>
      <c r="N157" s="265"/>
      <c r="O157" s="265"/>
      <c r="P157" s="265"/>
      <c r="Q157" s="265"/>
      <c r="R157" s="265"/>
    </row>
    <row r="158" spans="1:18" s="148" customFormat="1">
      <c r="A158" s="265"/>
      <c r="B158" s="265"/>
      <c r="C158" s="265"/>
      <c r="D158" s="265"/>
      <c r="E158" s="501"/>
      <c r="F158" s="265"/>
      <c r="G158" s="265"/>
      <c r="H158" s="346"/>
      <c r="I158" s="346"/>
      <c r="J158" s="265"/>
      <c r="K158" s="265"/>
      <c r="L158" s="265"/>
      <c r="M158" s="265"/>
      <c r="N158" s="265"/>
      <c r="O158" s="265"/>
      <c r="P158" s="265"/>
      <c r="Q158" s="265"/>
      <c r="R158" s="265"/>
    </row>
    <row r="159" spans="1:18" s="148" customFormat="1">
      <c r="A159" s="265"/>
      <c r="B159" s="265"/>
      <c r="C159" s="265"/>
      <c r="D159" s="265"/>
      <c r="E159" s="501"/>
      <c r="F159" s="265"/>
      <c r="G159" s="265"/>
      <c r="H159" s="346"/>
      <c r="I159" s="346"/>
      <c r="J159" s="265"/>
      <c r="K159" s="265"/>
      <c r="L159" s="265"/>
      <c r="M159" s="265"/>
      <c r="N159" s="265"/>
      <c r="O159" s="265"/>
      <c r="P159" s="265"/>
      <c r="Q159" s="265"/>
      <c r="R159" s="265"/>
    </row>
    <row r="160" spans="1:18" s="148" customFormat="1">
      <c r="A160" s="265"/>
      <c r="B160" s="265"/>
      <c r="C160" s="265"/>
      <c r="D160" s="265"/>
      <c r="E160" s="501"/>
      <c r="F160" s="265"/>
      <c r="G160" s="265"/>
      <c r="H160" s="346"/>
      <c r="I160" s="346"/>
      <c r="J160" s="265"/>
      <c r="K160" s="265"/>
      <c r="L160" s="265"/>
      <c r="M160" s="265"/>
      <c r="N160" s="265"/>
      <c r="O160" s="265"/>
      <c r="P160" s="265"/>
      <c r="Q160" s="265"/>
      <c r="R160" s="265"/>
    </row>
    <row r="161" spans="1:18" s="148" customFormat="1">
      <c r="A161" s="265"/>
      <c r="B161" s="265"/>
      <c r="C161" s="265"/>
      <c r="D161" s="265"/>
      <c r="E161" s="501"/>
      <c r="F161" s="265"/>
      <c r="G161" s="265"/>
      <c r="H161" s="346"/>
      <c r="I161" s="346"/>
      <c r="J161" s="265"/>
      <c r="K161" s="265"/>
      <c r="L161" s="265"/>
      <c r="M161" s="265"/>
      <c r="N161" s="265"/>
      <c r="O161" s="265"/>
      <c r="P161" s="265"/>
      <c r="Q161" s="265"/>
      <c r="R161" s="265"/>
    </row>
    <row r="162" spans="1:18" s="148" customFormat="1">
      <c r="A162" s="265"/>
      <c r="B162" s="265"/>
      <c r="C162" s="265"/>
      <c r="D162" s="265"/>
      <c r="E162" s="501"/>
      <c r="F162" s="265"/>
      <c r="G162" s="265"/>
      <c r="H162" s="346"/>
      <c r="I162" s="346"/>
      <c r="J162" s="265"/>
      <c r="K162" s="265"/>
      <c r="L162" s="265"/>
      <c r="M162" s="265"/>
      <c r="N162" s="265"/>
      <c r="O162" s="265"/>
      <c r="P162" s="265"/>
      <c r="Q162" s="265"/>
      <c r="R162" s="265"/>
    </row>
    <row r="163" spans="1:18" s="148" customFormat="1">
      <c r="A163" s="265"/>
      <c r="B163" s="265"/>
      <c r="C163" s="265"/>
      <c r="D163" s="265"/>
      <c r="E163" s="501"/>
      <c r="F163" s="265"/>
      <c r="G163" s="265"/>
      <c r="H163" s="346"/>
      <c r="I163" s="346"/>
      <c r="J163" s="265"/>
      <c r="K163" s="265"/>
      <c r="L163" s="265"/>
      <c r="M163" s="265"/>
      <c r="N163" s="265"/>
      <c r="O163" s="265"/>
      <c r="P163" s="265"/>
      <c r="Q163" s="265"/>
      <c r="R163" s="265"/>
    </row>
    <row r="164" spans="1:18" s="148" customFormat="1">
      <c r="A164" s="265"/>
      <c r="B164" s="265"/>
      <c r="C164" s="265"/>
      <c r="D164" s="265"/>
      <c r="E164" s="501"/>
      <c r="F164" s="265"/>
      <c r="G164" s="265"/>
      <c r="H164" s="346"/>
      <c r="I164" s="346"/>
      <c r="J164" s="265"/>
      <c r="K164" s="265"/>
      <c r="L164" s="265"/>
      <c r="M164" s="265"/>
      <c r="N164" s="265"/>
      <c r="O164" s="265"/>
      <c r="P164" s="265"/>
      <c r="Q164" s="265"/>
      <c r="R164" s="265"/>
    </row>
    <row r="165" spans="1:18" s="148" customFormat="1">
      <c r="A165" s="265"/>
      <c r="B165" s="265"/>
      <c r="C165" s="265"/>
      <c r="D165" s="265"/>
      <c r="E165" s="501"/>
      <c r="F165" s="265"/>
      <c r="G165" s="265"/>
      <c r="H165" s="346"/>
      <c r="I165" s="346"/>
      <c r="J165" s="265"/>
      <c r="K165" s="265"/>
      <c r="L165" s="265"/>
      <c r="M165" s="265"/>
      <c r="N165" s="265"/>
      <c r="O165" s="265"/>
      <c r="P165" s="265"/>
      <c r="Q165" s="265"/>
      <c r="R165" s="265"/>
    </row>
    <row r="166" spans="1:18" s="148" customFormat="1">
      <c r="A166" s="265"/>
      <c r="B166" s="265"/>
      <c r="C166" s="265"/>
      <c r="D166" s="265"/>
      <c r="E166" s="501"/>
      <c r="F166" s="265"/>
      <c r="G166" s="265"/>
      <c r="H166" s="346"/>
      <c r="I166" s="346"/>
      <c r="J166" s="265"/>
      <c r="K166" s="265"/>
      <c r="L166" s="265"/>
      <c r="M166" s="265"/>
      <c r="N166" s="265"/>
      <c r="O166" s="265"/>
      <c r="P166" s="265"/>
      <c r="Q166" s="265"/>
      <c r="R166" s="265"/>
    </row>
    <row r="167" spans="1:18" s="148" customFormat="1">
      <c r="A167" s="265"/>
      <c r="B167" s="265"/>
      <c r="C167" s="265"/>
      <c r="D167" s="265"/>
      <c r="E167" s="501"/>
      <c r="F167" s="265"/>
      <c r="G167" s="265"/>
      <c r="H167" s="346"/>
      <c r="I167" s="346"/>
      <c r="J167" s="265"/>
      <c r="K167" s="265"/>
      <c r="L167" s="265"/>
      <c r="M167" s="265"/>
      <c r="N167" s="265"/>
      <c r="O167" s="265"/>
      <c r="P167" s="265"/>
      <c r="Q167" s="265"/>
      <c r="R167" s="265"/>
    </row>
    <row r="168" spans="1:18" s="148" customFormat="1">
      <c r="A168" s="265"/>
      <c r="B168" s="265"/>
      <c r="C168" s="265"/>
      <c r="D168" s="265"/>
      <c r="E168" s="501"/>
      <c r="F168" s="265"/>
      <c r="G168" s="265"/>
      <c r="H168" s="346"/>
      <c r="I168" s="346"/>
      <c r="J168" s="265"/>
      <c r="K168" s="265"/>
      <c r="L168" s="265"/>
      <c r="M168" s="265"/>
      <c r="N168" s="265"/>
      <c r="O168" s="265"/>
      <c r="P168" s="265"/>
      <c r="Q168" s="265"/>
      <c r="R168" s="265"/>
    </row>
    <row r="169" spans="1:18" s="148" customFormat="1">
      <c r="A169" s="265"/>
      <c r="B169" s="265"/>
      <c r="C169" s="265"/>
      <c r="D169" s="265"/>
      <c r="E169" s="501"/>
      <c r="F169" s="265"/>
      <c r="G169" s="265"/>
      <c r="H169" s="346"/>
      <c r="I169" s="346"/>
      <c r="J169" s="265"/>
      <c r="K169" s="265"/>
      <c r="L169" s="265"/>
      <c r="M169" s="265"/>
      <c r="N169" s="265"/>
      <c r="O169" s="265"/>
      <c r="P169" s="265"/>
      <c r="Q169" s="265"/>
      <c r="R169" s="265"/>
    </row>
    <row r="170" spans="1:18" s="148" customFormat="1">
      <c r="A170" s="265"/>
      <c r="B170" s="265"/>
      <c r="C170" s="265"/>
      <c r="D170" s="265"/>
      <c r="E170" s="501"/>
      <c r="F170" s="265"/>
      <c r="G170" s="265"/>
      <c r="H170" s="346"/>
      <c r="I170" s="346"/>
      <c r="J170" s="265"/>
      <c r="K170" s="265"/>
      <c r="L170" s="265"/>
      <c r="M170" s="265"/>
      <c r="N170" s="265"/>
      <c r="O170" s="265"/>
      <c r="P170" s="265"/>
      <c r="Q170" s="265"/>
      <c r="R170" s="265"/>
    </row>
    <row r="171" spans="1:18" s="148" customFormat="1">
      <c r="A171" s="265"/>
      <c r="B171" s="265"/>
      <c r="C171" s="265"/>
      <c r="D171" s="265"/>
      <c r="E171" s="501"/>
      <c r="F171" s="265"/>
      <c r="G171" s="265"/>
      <c r="H171" s="346"/>
      <c r="I171" s="346"/>
      <c r="J171" s="265"/>
      <c r="K171" s="265"/>
      <c r="L171" s="265"/>
      <c r="M171" s="265"/>
      <c r="N171" s="265"/>
      <c r="O171" s="265"/>
      <c r="P171" s="265"/>
      <c r="Q171" s="265"/>
      <c r="R171" s="265"/>
    </row>
    <row r="172" spans="1:18" s="148" customFormat="1">
      <c r="A172" s="265"/>
      <c r="B172" s="265"/>
      <c r="C172" s="265"/>
      <c r="D172" s="265"/>
      <c r="E172" s="501"/>
      <c r="F172" s="265"/>
      <c r="G172" s="265"/>
      <c r="H172" s="346"/>
      <c r="I172" s="346"/>
      <c r="J172" s="265"/>
      <c r="K172" s="265"/>
      <c r="L172" s="265"/>
      <c r="M172" s="265"/>
      <c r="N172" s="265"/>
      <c r="O172" s="265"/>
      <c r="P172" s="265"/>
      <c r="Q172" s="265"/>
      <c r="R172" s="265"/>
    </row>
    <row r="173" spans="1:18" s="148" customFormat="1">
      <c r="A173" s="265"/>
      <c r="B173" s="265"/>
      <c r="C173" s="265"/>
      <c r="D173" s="265"/>
      <c r="E173" s="501"/>
      <c r="F173" s="265"/>
      <c r="G173" s="265"/>
      <c r="H173" s="346"/>
      <c r="I173" s="346"/>
      <c r="J173" s="265"/>
      <c r="K173" s="265"/>
      <c r="L173" s="265"/>
      <c r="M173" s="265"/>
      <c r="N173" s="265"/>
      <c r="O173" s="265"/>
      <c r="P173" s="265"/>
      <c r="Q173" s="265"/>
      <c r="R173" s="265"/>
    </row>
    <row r="174" spans="1:18" s="148" customFormat="1">
      <c r="A174" s="265"/>
      <c r="B174" s="265"/>
      <c r="C174" s="265"/>
      <c r="D174" s="265"/>
      <c r="E174" s="501"/>
      <c r="F174" s="265"/>
      <c r="G174" s="265"/>
      <c r="H174" s="346"/>
      <c r="I174" s="346"/>
      <c r="J174" s="265"/>
      <c r="K174" s="265"/>
      <c r="L174" s="265"/>
      <c r="M174" s="265"/>
      <c r="N174" s="265"/>
      <c r="O174" s="265"/>
      <c r="P174" s="265"/>
      <c r="Q174" s="265"/>
      <c r="R174" s="265"/>
    </row>
    <row r="175" spans="1:18" s="148" customFormat="1">
      <c r="A175" s="265"/>
      <c r="B175" s="265"/>
      <c r="C175" s="265"/>
      <c r="D175" s="265"/>
      <c r="E175" s="501"/>
      <c r="F175" s="265"/>
      <c r="G175" s="265"/>
      <c r="H175" s="346"/>
      <c r="I175" s="346"/>
      <c r="J175" s="265"/>
      <c r="K175" s="265"/>
      <c r="L175" s="265"/>
      <c r="M175" s="265"/>
      <c r="N175" s="265"/>
      <c r="O175" s="265"/>
      <c r="P175" s="265"/>
      <c r="Q175" s="265"/>
      <c r="R175" s="265"/>
    </row>
    <row r="176" spans="1:18" s="148" customFormat="1">
      <c r="A176" s="265"/>
      <c r="B176" s="265"/>
      <c r="C176" s="265"/>
      <c r="D176" s="265"/>
      <c r="E176" s="501"/>
      <c r="F176" s="265"/>
      <c r="G176" s="265"/>
      <c r="H176" s="346"/>
      <c r="I176" s="346"/>
      <c r="J176" s="265"/>
      <c r="K176" s="265"/>
      <c r="L176" s="265"/>
      <c r="M176" s="265"/>
      <c r="N176" s="265"/>
      <c r="O176" s="265"/>
      <c r="P176" s="265"/>
      <c r="Q176" s="265"/>
      <c r="R176" s="265"/>
    </row>
    <row r="177" spans="1:18" s="148" customFormat="1">
      <c r="A177" s="265"/>
      <c r="B177" s="265"/>
      <c r="C177" s="265"/>
      <c r="D177" s="265"/>
      <c r="E177" s="501"/>
      <c r="F177" s="265"/>
      <c r="G177" s="265"/>
      <c r="H177" s="346"/>
      <c r="I177" s="346"/>
      <c r="J177" s="265"/>
      <c r="K177" s="265"/>
      <c r="L177" s="265"/>
      <c r="M177" s="265"/>
      <c r="N177" s="265"/>
      <c r="O177" s="265"/>
      <c r="P177" s="265"/>
      <c r="Q177" s="265"/>
      <c r="R177" s="265"/>
    </row>
    <row r="178" spans="1:18" s="148" customFormat="1">
      <c r="A178" s="265"/>
      <c r="B178" s="265"/>
      <c r="C178" s="265"/>
      <c r="D178" s="265"/>
      <c r="E178" s="501"/>
      <c r="F178" s="265"/>
      <c r="G178" s="265"/>
      <c r="H178" s="346"/>
      <c r="I178" s="346"/>
      <c r="J178" s="265"/>
      <c r="K178" s="265"/>
      <c r="L178" s="265"/>
      <c r="M178" s="265"/>
      <c r="N178" s="265"/>
      <c r="O178" s="265"/>
      <c r="P178" s="265"/>
      <c r="Q178" s="265"/>
      <c r="R178" s="265"/>
    </row>
    <row r="179" spans="1:18" s="148" customFormat="1">
      <c r="A179" s="265"/>
      <c r="B179" s="265"/>
      <c r="C179" s="265"/>
      <c r="D179" s="265"/>
      <c r="E179" s="501"/>
      <c r="F179" s="265"/>
      <c r="G179" s="265"/>
      <c r="H179" s="346"/>
      <c r="I179" s="346"/>
      <c r="J179" s="265"/>
      <c r="K179" s="265"/>
      <c r="L179" s="265"/>
      <c r="M179" s="265"/>
      <c r="N179" s="265"/>
      <c r="O179" s="265"/>
      <c r="P179" s="265"/>
      <c r="Q179" s="265"/>
      <c r="R179" s="265"/>
    </row>
    <row r="180" spans="1:18" s="148" customFormat="1">
      <c r="A180" s="265"/>
      <c r="B180" s="265"/>
      <c r="C180" s="265"/>
      <c r="D180" s="265"/>
      <c r="E180" s="501"/>
      <c r="F180" s="265"/>
      <c r="G180" s="265"/>
      <c r="H180" s="346"/>
      <c r="I180" s="346"/>
      <c r="J180" s="265"/>
      <c r="K180" s="265"/>
      <c r="L180" s="265"/>
      <c r="M180" s="265"/>
      <c r="N180" s="265"/>
      <c r="O180" s="265"/>
      <c r="P180" s="265"/>
      <c r="Q180" s="265"/>
      <c r="R180" s="265"/>
    </row>
    <row r="181" spans="1:18" s="148" customFormat="1">
      <c r="A181" s="265"/>
      <c r="B181" s="265"/>
      <c r="C181" s="265"/>
      <c r="D181" s="265"/>
      <c r="E181" s="501"/>
      <c r="F181" s="265"/>
      <c r="G181" s="265"/>
      <c r="H181" s="346"/>
      <c r="I181" s="346"/>
      <c r="J181" s="265"/>
      <c r="K181" s="265"/>
      <c r="L181" s="265"/>
      <c r="M181" s="265"/>
      <c r="N181" s="265"/>
      <c r="O181" s="265"/>
      <c r="P181" s="265"/>
      <c r="Q181" s="265"/>
      <c r="R181" s="265"/>
    </row>
    <row r="182" spans="1:18" s="148" customFormat="1">
      <c r="A182" s="265"/>
      <c r="B182" s="265"/>
      <c r="C182" s="265"/>
      <c r="D182" s="265"/>
      <c r="E182" s="501"/>
      <c r="F182" s="265"/>
      <c r="G182" s="265"/>
      <c r="H182" s="346"/>
      <c r="I182" s="346"/>
      <c r="J182" s="265"/>
      <c r="K182" s="265"/>
      <c r="L182" s="265"/>
      <c r="M182" s="265"/>
      <c r="N182" s="265"/>
      <c r="O182" s="265"/>
      <c r="P182" s="265"/>
      <c r="Q182" s="265"/>
      <c r="R182" s="265"/>
    </row>
    <row r="183" spans="1:18" s="148" customFormat="1">
      <c r="A183" s="265"/>
      <c r="B183" s="265"/>
      <c r="C183" s="265"/>
      <c r="D183" s="265"/>
      <c r="E183" s="501"/>
      <c r="F183" s="265"/>
      <c r="G183" s="265"/>
      <c r="H183" s="346"/>
      <c r="I183" s="346"/>
      <c r="J183" s="265"/>
      <c r="K183" s="265"/>
      <c r="L183" s="265"/>
      <c r="M183" s="265"/>
      <c r="N183" s="265"/>
      <c r="O183" s="265"/>
      <c r="P183" s="265"/>
      <c r="Q183" s="265"/>
      <c r="R183" s="265"/>
    </row>
    <row r="184" spans="1:18" s="148" customFormat="1">
      <c r="A184" s="265"/>
      <c r="B184" s="265"/>
      <c r="C184" s="265"/>
      <c r="D184" s="265"/>
      <c r="E184" s="501"/>
      <c r="F184" s="265"/>
      <c r="G184" s="265"/>
      <c r="H184" s="346"/>
      <c r="I184" s="346"/>
      <c r="J184" s="265"/>
      <c r="K184" s="265"/>
      <c r="L184" s="265"/>
      <c r="M184" s="265"/>
      <c r="N184" s="265"/>
      <c r="O184" s="265"/>
      <c r="P184" s="265"/>
      <c r="Q184" s="265"/>
      <c r="R184" s="265"/>
    </row>
    <row r="185" spans="1:18" s="148" customFormat="1">
      <c r="A185" s="265"/>
      <c r="B185" s="265"/>
      <c r="C185" s="265"/>
      <c r="D185" s="265"/>
      <c r="E185" s="501"/>
      <c r="F185" s="265"/>
      <c r="G185" s="265"/>
      <c r="H185" s="346"/>
      <c r="I185" s="346"/>
      <c r="J185" s="265"/>
      <c r="K185" s="265"/>
      <c r="L185" s="265"/>
      <c r="M185" s="265"/>
      <c r="N185" s="265"/>
      <c r="O185" s="265"/>
      <c r="P185" s="265"/>
      <c r="Q185" s="265"/>
      <c r="R185" s="265"/>
    </row>
    <row r="186" spans="1:18" s="148" customFormat="1">
      <c r="A186" s="265"/>
      <c r="B186" s="265"/>
      <c r="C186" s="265"/>
      <c r="D186" s="265"/>
      <c r="E186" s="501"/>
      <c r="F186" s="265"/>
      <c r="G186" s="265"/>
      <c r="H186" s="346"/>
      <c r="I186" s="346"/>
      <c r="J186" s="265"/>
      <c r="K186" s="265"/>
      <c r="L186" s="265"/>
      <c r="M186" s="265"/>
      <c r="N186" s="265"/>
      <c r="O186" s="265"/>
      <c r="P186" s="265"/>
      <c r="Q186" s="265"/>
      <c r="R186" s="265"/>
    </row>
    <row r="187" spans="1:18" s="148" customFormat="1">
      <c r="A187" s="265"/>
      <c r="B187" s="265"/>
      <c r="C187" s="265"/>
      <c r="D187" s="265"/>
      <c r="E187" s="501"/>
      <c r="F187" s="265"/>
      <c r="G187" s="265"/>
      <c r="H187" s="346"/>
      <c r="I187" s="346"/>
      <c r="J187" s="265"/>
      <c r="K187" s="265"/>
      <c r="L187" s="265"/>
      <c r="M187" s="265"/>
      <c r="N187" s="265"/>
      <c r="O187" s="265"/>
      <c r="P187" s="265"/>
      <c r="Q187" s="265"/>
      <c r="R187" s="265"/>
    </row>
    <row r="188" spans="1:18" s="148" customFormat="1">
      <c r="A188" s="265"/>
      <c r="B188" s="265"/>
      <c r="C188" s="265"/>
      <c r="D188" s="265"/>
      <c r="E188" s="501"/>
      <c r="F188" s="265"/>
      <c r="G188" s="265"/>
      <c r="H188" s="346"/>
      <c r="I188" s="346"/>
      <c r="J188" s="265"/>
      <c r="K188" s="265"/>
      <c r="L188" s="265"/>
      <c r="M188" s="265"/>
      <c r="N188" s="265"/>
      <c r="O188" s="265"/>
      <c r="P188" s="265"/>
      <c r="Q188" s="265"/>
      <c r="R188" s="265"/>
    </row>
    <row r="189" spans="1:18" s="148" customFormat="1">
      <c r="A189" s="265"/>
      <c r="B189" s="265"/>
      <c r="C189" s="265"/>
      <c r="D189" s="265"/>
      <c r="E189" s="501"/>
      <c r="F189" s="265"/>
      <c r="G189" s="265"/>
      <c r="H189" s="346"/>
      <c r="I189" s="346"/>
      <c r="J189" s="265"/>
      <c r="K189" s="265"/>
      <c r="L189" s="265"/>
      <c r="M189" s="265"/>
      <c r="N189" s="265"/>
      <c r="O189" s="265"/>
      <c r="P189" s="265"/>
      <c r="Q189" s="265"/>
      <c r="R189" s="265"/>
    </row>
    <row r="190" spans="1:18" s="148" customFormat="1">
      <c r="A190" s="265"/>
      <c r="B190" s="265"/>
      <c r="C190" s="265"/>
      <c r="D190" s="265"/>
      <c r="E190" s="501"/>
      <c r="F190" s="265"/>
      <c r="G190" s="265"/>
      <c r="H190" s="346"/>
      <c r="I190" s="346"/>
      <c r="J190" s="265"/>
      <c r="K190" s="265"/>
      <c r="L190" s="265"/>
      <c r="M190" s="265"/>
      <c r="N190" s="265"/>
      <c r="O190" s="265"/>
      <c r="P190" s="265"/>
      <c r="Q190" s="265"/>
      <c r="R190" s="265"/>
    </row>
    <row r="191" spans="1:18" s="148" customFormat="1">
      <c r="A191" s="265"/>
      <c r="B191" s="265"/>
      <c r="C191" s="265"/>
      <c r="D191" s="265"/>
      <c r="E191" s="501"/>
      <c r="F191" s="265"/>
      <c r="G191" s="265"/>
      <c r="H191" s="346"/>
      <c r="I191" s="346"/>
      <c r="J191" s="265"/>
      <c r="K191" s="265"/>
      <c r="L191" s="265"/>
      <c r="M191" s="265"/>
      <c r="N191" s="265"/>
      <c r="O191" s="265"/>
      <c r="P191" s="265"/>
      <c r="Q191" s="265"/>
      <c r="R191" s="265"/>
    </row>
    <row r="192" spans="1:18" s="148" customFormat="1">
      <c r="A192" s="265"/>
      <c r="B192" s="265"/>
      <c r="C192" s="265"/>
      <c r="D192" s="265"/>
      <c r="E192" s="501"/>
      <c r="F192" s="265"/>
      <c r="G192" s="265"/>
      <c r="H192" s="346"/>
      <c r="I192" s="346"/>
      <c r="J192" s="265"/>
      <c r="K192" s="265"/>
      <c r="L192" s="265"/>
      <c r="M192" s="265"/>
      <c r="N192" s="265"/>
      <c r="O192" s="265"/>
      <c r="P192" s="265"/>
      <c r="Q192" s="265"/>
      <c r="R192" s="265"/>
    </row>
    <row r="193" spans="1:18" s="148" customFormat="1">
      <c r="A193" s="265"/>
      <c r="B193" s="265"/>
      <c r="C193" s="265"/>
      <c r="D193" s="265"/>
      <c r="E193" s="501"/>
      <c r="F193" s="265"/>
      <c r="G193" s="265"/>
      <c r="H193" s="346"/>
      <c r="I193" s="346"/>
      <c r="J193" s="265"/>
      <c r="K193" s="265"/>
      <c r="L193" s="265"/>
      <c r="M193" s="265"/>
      <c r="N193" s="265"/>
      <c r="O193" s="265"/>
      <c r="P193" s="265"/>
      <c r="Q193" s="265"/>
      <c r="R193" s="265"/>
    </row>
    <row r="194" spans="1:18" s="148" customFormat="1">
      <c r="A194" s="265"/>
      <c r="B194" s="265"/>
      <c r="C194" s="265"/>
      <c r="D194" s="265"/>
      <c r="E194" s="501"/>
      <c r="F194" s="265"/>
      <c r="G194" s="265"/>
      <c r="H194" s="346"/>
      <c r="I194" s="346"/>
      <c r="J194" s="265"/>
      <c r="K194" s="265"/>
      <c r="L194" s="265"/>
      <c r="M194" s="265"/>
      <c r="N194" s="265"/>
      <c r="O194" s="265"/>
      <c r="P194" s="265"/>
      <c r="Q194" s="265"/>
      <c r="R194" s="265"/>
    </row>
    <row r="195" spans="1:18" s="148" customFormat="1">
      <c r="A195" s="265"/>
      <c r="B195" s="265"/>
      <c r="C195" s="265"/>
      <c r="D195" s="265"/>
      <c r="E195" s="501"/>
      <c r="F195" s="265"/>
      <c r="G195" s="265"/>
      <c r="H195" s="346"/>
      <c r="I195" s="346"/>
      <c r="J195" s="265"/>
      <c r="K195" s="265"/>
      <c r="L195" s="265"/>
      <c r="M195" s="265"/>
      <c r="N195" s="265"/>
      <c r="O195" s="265"/>
      <c r="P195" s="265"/>
      <c r="Q195" s="265"/>
      <c r="R195" s="265"/>
    </row>
    <row r="196" spans="1:18" s="148" customFormat="1">
      <c r="A196" s="265"/>
      <c r="B196" s="265"/>
      <c r="C196" s="265"/>
      <c r="D196" s="265"/>
      <c r="E196" s="501"/>
      <c r="F196" s="265"/>
      <c r="G196" s="265"/>
      <c r="H196" s="346"/>
      <c r="I196" s="346"/>
      <c r="J196" s="265"/>
      <c r="K196" s="265"/>
      <c r="L196" s="265"/>
      <c r="M196" s="265"/>
      <c r="N196" s="265"/>
      <c r="O196" s="265"/>
      <c r="P196" s="265"/>
      <c r="Q196" s="265"/>
      <c r="R196" s="265"/>
    </row>
    <row r="197" spans="1:18" s="148" customFormat="1">
      <c r="A197" s="265"/>
      <c r="B197" s="265"/>
      <c r="C197" s="265"/>
      <c r="D197" s="265"/>
      <c r="E197" s="501"/>
      <c r="F197" s="265"/>
      <c r="G197" s="265"/>
      <c r="H197" s="346"/>
      <c r="I197" s="346"/>
      <c r="J197" s="265"/>
      <c r="K197" s="265"/>
      <c r="L197" s="265"/>
      <c r="M197" s="265"/>
      <c r="N197" s="265"/>
      <c r="O197" s="265"/>
      <c r="P197" s="265"/>
      <c r="Q197" s="265"/>
      <c r="R197" s="265"/>
    </row>
    <row r="198" spans="1:18" s="148" customFormat="1">
      <c r="A198" s="265"/>
      <c r="B198" s="265"/>
      <c r="C198" s="265"/>
      <c r="D198" s="265"/>
      <c r="E198" s="501"/>
      <c r="F198" s="265"/>
      <c r="G198" s="265"/>
      <c r="H198" s="346"/>
      <c r="I198" s="346"/>
      <c r="J198" s="265"/>
      <c r="K198" s="265"/>
      <c r="L198" s="265"/>
      <c r="M198" s="265"/>
      <c r="N198" s="265"/>
      <c r="O198" s="265"/>
      <c r="P198" s="265"/>
      <c r="Q198" s="265"/>
      <c r="R198" s="265"/>
    </row>
    <row r="199" spans="1:18" s="148" customFormat="1">
      <c r="A199" s="265"/>
      <c r="B199" s="265"/>
      <c r="C199" s="265"/>
      <c r="D199" s="265"/>
      <c r="E199" s="501"/>
      <c r="F199" s="265"/>
      <c r="G199" s="265"/>
      <c r="H199" s="346"/>
      <c r="I199" s="346"/>
      <c r="J199" s="265"/>
      <c r="K199" s="265"/>
      <c r="L199" s="265"/>
      <c r="M199" s="265"/>
      <c r="N199" s="265"/>
      <c r="O199" s="265"/>
      <c r="P199" s="265"/>
      <c r="Q199" s="265"/>
      <c r="R199" s="265"/>
    </row>
    <row r="200" spans="1:18" s="148" customFormat="1">
      <c r="A200" s="265"/>
      <c r="B200" s="265"/>
      <c r="C200" s="265"/>
      <c r="D200" s="265"/>
      <c r="E200" s="501"/>
      <c r="F200" s="265"/>
      <c r="G200" s="265"/>
      <c r="H200" s="346"/>
      <c r="I200" s="346"/>
      <c r="J200" s="265"/>
      <c r="K200" s="265"/>
      <c r="L200" s="265"/>
      <c r="M200" s="265"/>
      <c r="N200" s="265"/>
      <c r="O200" s="265"/>
      <c r="P200" s="265"/>
      <c r="Q200" s="265"/>
      <c r="R200" s="265"/>
    </row>
    <row r="201" spans="1:18" s="148" customFormat="1">
      <c r="A201" s="265"/>
      <c r="B201" s="265"/>
      <c r="C201" s="265"/>
      <c r="D201" s="265"/>
      <c r="E201" s="501"/>
      <c r="F201" s="265"/>
      <c r="G201" s="265"/>
      <c r="H201" s="346"/>
      <c r="I201" s="346"/>
      <c r="J201" s="265"/>
      <c r="K201" s="265"/>
      <c r="L201" s="265"/>
      <c r="M201" s="265"/>
      <c r="N201" s="265"/>
      <c r="O201" s="265"/>
      <c r="P201" s="265"/>
      <c r="Q201" s="265"/>
      <c r="R201" s="265"/>
    </row>
    <row r="202" spans="1:18" s="148" customFormat="1">
      <c r="A202" s="265"/>
      <c r="B202" s="265"/>
      <c r="C202" s="265"/>
      <c r="D202" s="265"/>
      <c r="E202" s="501"/>
      <c r="F202" s="265"/>
      <c r="G202" s="265"/>
      <c r="H202" s="346"/>
      <c r="I202" s="346"/>
      <c r="J202" s="265"/>
      <c r="K202" s="265"/>
      <c r="L202" s="265"/>
      <c r="M202" s="265"/>
      <c r="N202" s="265"/>
      <c r="O202" s="265"/>
      <c r="P202" s="265"/>
      <c r="Q202" s="265"/>
      <c r="R202" s="265"/>
    </row>
    <row r="203" spans="1:18" s="148" customFormat="1">
      <c r="A203" s="265"/>
      <c r="B203" s="265"/>
      <c r="C203" s="265"/>
      <c r="D203" s="265"/>
      <c r="E203" s="501"/>
      <c r="F203" s="265"/>
      <c r="G203" s="265"/>
      <c r="H203" s="346"/>
      <c r="I203" s="346"/>
      <c r="J203" s="265"/>
      <c r="K203" s="265"/>
      <c r="L203" s="265"/>
      <c r="M203" s="265"/>
      <c r="N203" s="265"/>
      <c r="O203" s="265"/>
      <c r="P203" s="265"/>
      <c r="Q203" s="265"/>
      <c r="R203" s="265"/>
    </row>
    <row r="204" spans="1:18" s="148" customFormat="1">
      <c r="A204" s="265"/>
      <c r="B204" s="265"/>
      <c r="C204" s="265"/>
      <c r="D204" s="265"/>
      <c r="E204" s="501"/>
      <c r="F204" s="265"/>
      <c r="G204" s="265"/>
      <c r="H204" s="346"/>
      <c r="I204" s="346"/>
      <c r="J204" s="265"/>
      <c r="K204" s="265"/>
      <c r="L204" s="265"/>
      <c r="M204" s="265"/>
      <c r="N204" s="265"/>
      <c r="O204" s="265"/>
      <c r="P204" s="265"/>
      <c r="Q204" s="265"/>
      <c r="R204" s="265"/>
    </row>
    <row r="205" spans="1:18" s="148" customFormat="1">
      <c r="A205" s="265"/>
      <c r="B205" s="265"/>
      <c r="C205" s="265"/>
      <c r="D205" s="265"/>
      <c r="E205" s="501"/>
      <c r="F205" s="265"/>
      <c r="G205" s="265"/>
      <c r="H205" s="346"/>
      <c r="I205" s="346"/>
      <c r="J205" s="265"/>
      <c r="K205" s="265"/>
      <c r="L205" s="265"/>
      <c r="M205" s="265"/>
      <c r="N205" s="265"/>
      <c r="O205" s="265"/>
      <c r="P205" s="265"/>
      <c r="Q205" s="265"/>
      <c r="R205" s="265"/>
    </row>
    <row r="206" spans="1:18" s="148" customFormat="1">
      <c r="A206" s="265"/>
      <c r="B206" s="265"/>
      <c r="C206" s="265"/>
      <c r="D206" s="265"/>
      <c r="E206" s="501"/>
      <c r="F206" s="265"/>
      <c r="G206" s="265"/>
      <c r="H206" s="346"/>
      <c r="I206" s="346"/>
      <c r="J206" s="265"/>
      <c r="K206" s="265"/>
      <c r="L206" s="265"/>
      <c r="M206" s="265"/>
      <c r="N206" s="265"/>
      <c r="O206" s="265"/>
      <c r="P206" s="265"/>
      <c r="Q206" s="265"/>
      <c r="R206" s="265"/>
    </row>
    <row r="207" spans="1:18" s="148" customFormat="1">
      <c r="A207" s="265"/>
      <c r="B207" s="265"/>
      <c r="C207" s="265"/>
      <c r="D207" s="265"/>
      <c r="E207" s="501"/>
      <c r="F207" s="265"/>
      <c r="G207" s="265"/>
      <c r="H207" s="346"/>
      <c r="I207" s="346"/>
      <c r="J207" s="265"/>
      <c r="K207" s="265"/>
      <c r="L207" s="265"/>
      <c r="M207" s="265"/>
      <c r="N207" s="265"/>
      <c r="O207" s="265"/>
      <c r="P207" s="265"/>
      <c r="Q207" s="265"/>
      <c r="R207" s="265"/>
    </row>
    <row r="208" spans="1:18" s="148" customFormat="1">
      <c r="A208" s="265"/>
      <c r="B208" s="265"/>
      <c r="C208" s="265"/>
      <c r="D208" s="265"/>
      <c r="E208" s="501"/>
      <c r="F208" s="265"/>
      <c r="G208" s="265"/>
      <c r="H208" s="346"/>
      <c r="I208" s="346"/>
      <c r="J208" s="265"/>
      <c r="K208" s="265"/>
      <c r="L208" s="265"/>
      <c r="M208" s="265"/>
      <c r="N208" s="265"/>
      <c r="O208" s="265"/>
      <c r="P208" s="265"/>
      <c r="Q208" s="265"/>
      <c r="R208" s="265"/>
    </row>
    <row r="209" spans="1:18" s="148" customFormat="1">
      <c r="A209" s="265"/>
      <c r="B209" s="265"/>
      <c r="C209" s="265"/>
      <c r="D209" s="265"/>
      <c r="E209" s="501"/>
      <c r="F209" s="265"/>
      <c r="G209" s="265"/>
      <c r="H209" s="346"/>
      <c r="I209" s="346"/>
      <c r="J209" s="265"/>
      <c r="K209" s="265"/>
      <c r="L209" s="265"/>
      <c r="M209" s="265"/>
      <c r="N209" s="265"/>
      <c r="O209" s="265"/>
      <c r="P209" s="265"/>
      <c r="Q209" s="265"/>
      <c r="R209" s="265"/>
    </row>
    <row r="210" spans="1:18" s="148" customFormat="1">
      <c r="A210" s="265"/>
      <c r="B210" s="265"/>
      <c r="C210" s="265"/>
      <c r="D210" s="265"/>
      <c r="E210" s="501"/>
      <c r="F210" s="265"/>
      <c r="G210" s="265"/>
      <c r="H210" s="346"/>
      <c r="I210" s="346"/>
      <c r="J210" s="265"/>
      <c r="K210" s="265"/>
      <c r="L210" s="265"/>
      <c r="M210" s="265"/>
      <c r="N210" s="265"/>
      <c r="O210" s="265"/>
      <c r="P210" s="265"/>
      <c r="Q210" s="265"/>
      <c r="R210" s="265"/>
    </row>
    <row r="211" spans="1:18" s="148" customFormat="1">
      <c r="A211" s="265"/>
      <c r="B211" s="265"/>
      <c r="C211" s="265"/>
      <c r="D211" s="265"/>
      <c r="E211" s="501"/>
      <c r="F211" s="265"/>
      <c r="G211" s="265"/>
      <c r="H211" s="346"/>
      <c r="I211" s="346"/>
      <c r="J211" s="265"/>
      <c r="K211" s="265"/>
      <c r="L211" s="265"/>
      <c r="M211" s="265"/>
      <c r="N211" s="265"/>
      <c r="O211" s="265"/>
      <c r="P211" s="265"/>
      <c r="Q211" s="265"/>
      <c r="R211" s="265"/>
    </row>
    <row r="212" spans="1:18" s="148" customFormat="1">
      <c r="A212" s="265"/>
      <c r="B212" s="265"/>
      <c r="C212" s="265"/>
      <c r="D212" s="265"/>
      <c r="E212" s="501"/>
      <c r="F212" s="265"/>
      <c r="G212" s="265"/>
      <c r="H212" s="346"/>
      <c r="I212" s="346"/>
      <c r="J212" s="265"/>
      <c r="K212" s="265"/>
      <c r="L212" s="265"/>
      <c r="M212" s="265"/>
      <c r="N212" s="265"/>
      <c r="O212" s="265"/>
      <c r="P212" s="265"/>
      <c r="Q212" s="265"/>
      <c r="R212" s="265"/>
    </row>
    <row r="213" spans="1:18" s="148" customFormat="1">
      <c r="A213" s="265"/>
      <c r="B213" s="265"/>
      <c r="C213" s="265"/>
      <c r="D213" s="265"/>
      <c r="E213" s="501"/>
      <c r="F213" s="265"/>
      <c r="G213" s="265"/>
      <c r="H213" s="346"/>
      <c r="I213" s="346"/>
      <c r="J213" s="265"/>
      <c r="K213" s="265"/>
      <c r="L213" s="265"/>
      <c r="M213" s="265"/>
      <c r="N213" s="265"/>
      <c r="O213" s="265"/>
      <c r="P213" s="265"/>
      <c r="Q213" s="265"/>
      <c r="R213" s="265"/>
    </row>
    <row r="214" spans="1:18" s="148" customFormat="1">
      <c r="A214" s="265"/>
      <c r="B214" s="265"/>
      <c r="C214" s="265"/>
      <c r="D214" s="265"/>
      <c r="E214" s="501"/>
      <c r="F214" s="265"/>
      <c r="G214" s="265"/>
      <c r="H214" s="346"/>
      <c r="I214" s="346"/>
      <c r="J214" s="265"/>
      <c r="K214" s="265"/>
      <c r="L214" s="265"/>
      <c r="M214" s="265"/>
      <c r="N214" s="265"/>
      <c r="O214" s="265"/>
      <c r="P214" s="265"/>
      <c r="Q214" s="265"/>
      <c r="R214" s="265"/>
    </row>
    <row r="215" spans="1:18" s="148" customFormat="1">
      <c r="A215" s="265"/>
      <c r="B215" s="265"/>
      <c r="C215" s="265"/>
      <c r="D215" s="265"/>
      <c r="E215" s="501"/>
      <c r="F215" s="265"/>
      <c r="G215" s="265"/>
      <c r="H215" s="346"/>
      <c r="I215" s="346"/>
      <c r="J215" s="265"/>
      <c r="K215" s="265"/>
      <c r="L215" s="265"/>
      <c r="M215" s="265"/>
      <c r="N215" s="265"/>
      <c r="O215" s="265"/>
      <c r="P215" s="265"/>
      <c r="Q215" s="265"/>
      <c r="R215" s="265"/>
    </row>
    <row r="216" spans="1:18" s="148" customFormat="1">
      <c r="A216" s="265"/>
      <c r="B216" s="265"/>
      <c r="C216" s="265"/>
      <c r="D216" s="265"/>
      <c r="E216" s="501"/>
      <c r="F216" s="265"/>
      <c r="G216" s="265"/>
      <c r="H216" s="346"/>
      <c r="I216" s="346"/>
      <c r="J216" s="265"/>
      <c r="K216" s="265"/>
      <c r="L216" s="265"/>
      <c r="M216" s="265"/>
      <c r="N216" s="265"/>
      <c r="O216" s="265"/>
      <c r="P216" s="265"/>
      <c r="Q216" s="265"/>
      <c r="R216" s="265"/>
    </row>
    <row r="217" spans="1:18" s="148" customFormat="1">
      <c r="A217" s="265"/>
      <c r="B217" s="265"/>
      <c r="C217" s="265"/>
      <c r="D217" s="265"/>
      <c r="E217" s="501"/>
      <c r="F217" s="265"/>
      <c r="G217" s="265"/>
      <c r="H217" s="346"/>
      <c r="I217" s="346"/>
      <c r="J217" s="265"/>
      <c r="K217" s="265"/>
      <c r="L217" s="265"/>
      <c r="M217" s="265"/>
      <c r="N217" s="265"/>
      <c r="O217" s="265"/>
      <c r="P217" s="265"/>
      <c r="Q217" s="265"/>
      <c r="R217" s="265"/>
    </row>
    <row r="218" spans="1:18" s="148" customFormat="1">
      <c r="A218" s="265"/>
      <c r="B218" s="265"/>
      <c r="C218" s="265"/>
      <c r="D218" s="265"/>
      <c r="E218" s="501"/>
      <c r="F218" s="265"/>
      <c r="G218" s="265"/>
      <c r="H218" s="346"/>
      <c r="I218" s="346"/>
      <c r="J218" s="265"/>
      <c r="K218" s="265"/>
      <c r="L218" s="265"/>
      <c r="M218" s="265"/>
      <c r="N218" s="265"/>
      <c r="O218" s="265"/>
      <c r="P218" s="265"/>
      <c r="Q218" s="265"/>
      <c r="R218" s="265"/>
    </row>
    <row r="219" spans="1:18" s="148" customFormat="1">
      <c r="A219" s="265"/>
      <c r="B219" s="265"/>
      <c r="C219" s="265"/>
      <c r="D219" s="265"/>
      <c r="E219" s="501"/>
      <c r="F219" s="265"/>
      <c r="G219" s="265"/>
      <c r="H219" s="346"/>
      <c r="I219" s="346"/>
      <c r="J219" s="265"/>
      <c r="K219" s="265"/>
      <c r="L219" s="265"/>
      <c r="M219" s="265"/>
      <c r="N219" s="265"/>
      <c r="O219" s="265"/>
      <c r="P219" s="265"/>
      <c r="Q219" s="265"/>
      <c r="R219" s="265"/>
    </row>
    <row r="220" spans="1:18" s="148" customFormat="1">
      <c r="A220" s="265"/>
      <c r="B220" s="265"/>
      <c r="C220" s="265"/>
      <c r="D220" s="265"/>
      <c r="E220" s="501"/>
      <c r="F220" s="265"/>
      <c r="G220" s="265"/>
      <c r="H220" s="346"/>
      <c r="I220" s="346"/>
      <c r="J220" s="265"/>
      <c r="K220" s="265"/>
      <c r="L220" s="265"/>
      <c r="M220" s="265"/>
      <c r="N220" s="265"/>
      <c r="O220" s="265"/>
      <c r="P220" s="265"/>
      <c r="Q220" s="265"/>
      <c r="R220" s="265"/>
    </row>
    <row r="221" spans="1:18" s="148" customFormat="1">
      <c r="A221" s="265"/>
      <c r="B221" s="265"/>
      <c r="C221" s="265"/>
      <c r="D221" s="265"/>
      <c r="E221" s="501"/>
      <c r="F221" s="265"/>
      <c r="G221" s="265"/>
      <c r="H221" s="346"/>
      <c r="I221" s="346"/>
      <c r="J221" s="265"/>
      <c r="K221" s="265"/>
      <c r="L221" s="265"/>
      <c r="M221" s="265"/>
      <c r="N221" s="265"/>
      <c r="O221" s="265"/>
      <c r="P221" s="265"/>
      <c r="Q221" s="265"/>
      <c r="R221" s="265"/>
    </row>
    <row r="222" spans="1:18" s="148" customFormat="1">
      <c r="A222" s="265"/>
      <c r="B222" s="265"/>
      <c r="C222" s="265"/>
      <c r="D222" s="265"/>
      <c r="E222" s="501"/>
      <c r="F222" s="265"/>
      <c r="G222" s="265"/>
      <c r="H222" s="346"/>
      <c r="I222" s="346"/>
      <c r="J222" s="265"/>
      <c r="K222" s="265"/>
      <c r="L222" s="265"/>
      <c r="M222" s="265"/>
      <c r="N222" s="265"/>
      <c r="O222" s="265"/>
      <c r="P222" s="265"/>
      <c r="Q222" s="265"/>
      <c r="R222" s="265"/>
    </row>
    <row r="223" spans="1:18" s="148" customFormat="1">
      <c r="A223" s="265"/>
      <c r="B223" s="265"/>
      <c r="C223" s="265"/>
      <c r="D223" s="265"/>
      <c r="E223" s="501"/>
      <c r="F223" s="265"/>
      <c r="G223" s="265"/>
      <c r="H223" s="346"/>
      <c r="I223" s="346"/>
      <c r="J223" s="265"/>
      <c r="K223" s="265"/>
      <c r="L223" s="265"/>
      <c r="M223" s="265"/>
      <c r="N223" s="265"/>
      <c r="O223" s="265"/>
      <c r="P223" s="265"/>
      <c r="Q223" s="265"/>
      <c r="R223" s="265"/>
    </row>
    <row r="224" spans="1:18" s="148" customFormat="1">
      <c r="A224" s="265"/>
      <c r="B224" s="265"/>
      <c r="C224" s="265"/>
      <c r="D224" s="265"/>
      <c r="E224" s="501"/>
      <c r="F224" s="265"/>
      <c r="G224" s="265"/>
      <c r="H224" s="346"/>
      <c r="I224" s="346"/>
      <c r="J224" s="265"/>
      <c r="K224" s="265"/>
      <c r="L224" s="265"/>
      <c r="M224" s="265"/>
      <c r="N224" s="265"/>
      <c r="O224" s="265"/>
      <c r="P224" s="265"/>
      <c r="Q224" s="265"/>
      <c r="R224" s="265"/>
    </row>
    <row r="225" spans="1:18" s="148" customFormat="1">
      <c r="A225" s="265"/>
      <c r="B225" s="265"/>
      <c r="C225" s="265"/>
      <c r="D225" s="265"/>
      <c r="E225" s="501"/>
      <c r="F225" s="265"/>
      <c r="G225" s="265"/>
      <c r="H225" s="346"/>
      <c r="I225" s="346"/>
      <c r="J225" s="265"/>
      <c r="K225" s="265"/>
      <c r="L225" s="265"/>
      <c r="M225" s="265"/>
      <c r="N225" s="265"/>
      <c r="O225" s="265"/>
      <c r="P225" s="265"/>
      <c r="Q225" s="265"/>
      <c r="R225" s="265"/>
    </row>
    <row r="226" spans="1:18" s="148" customFormat="1">
      <c r="A226" s="265"/>
      <c r="B226" s="265"/>
      <c r="C226" s="265"/>
      <c r="D226" s="265"/>
      <c r="E226" s="501"/>
      <c r="F226" s="265"/>
      <c r="G226" s="265"/>
      <c r="H226" s="346"/>
      <c r="I226" s="346"/>
      <c r="J226" s="265"/>
      <c r="K226" s="265"/>
      <c r="L226" s="265"/>
      <c r="M226" s="265"/>
      <c r="N226" s="265"/>
      <c r="O226" s="265"/>
      <c r="P226" s="265"/>
      <c r="Q226" s="265"/>
      <c r="R226" s="265"/>
    </row>
    <row r="227" spans="1:18" s="148" customFormat="1">
      <c r="A227" s="265"/>
      <c r="B227" s="265"/>
      <c r="C227" s="265"/>
      <c r="D227" s="265"/>
      <c r="E227" s="501"/>
      <c r="F227" s="265"/>
      <c r="G227" s="265"/>
      <c r="H227" s="346"/>
      <c r="I227" s="346"/>
      <c r="J227" s="265"/>
      <c r="K227" s="265"/>
      <c r="L227" s="265"/>
      <c r="M227" s="265"/>
      <c r="N227" s="265"/>
      <c r="O227" s="265"/>
      <c r="P227" s="265"/>
      <c r="Q227" s="265"/>
      <c r="R227" s="265"/>
    </row>
    <row r="228" spans="1:18" s="148" customFormat="1">
      <c r="A228" s="265"/>
      <c r="B228" s="265"/>
      <c r="C228" s="265"/>
      <c r="D228" s="265"/>
      <c r="E228" s="501"/>
      <c r="F228" s="265"/>
      <c r="G228" s="265"/>
      <c r="H228" s="346"/>
      <c r="I228" s="346"/>
      <c r="J228" s="265"/>
      <c r="K228" s="265"/>
      <c r="L228" s="265"/>
      <c r="M228" s="265"/>
      <c r="N228" s="265"/>
      <c r="O228" s="265"/>
      <c r="P228" s="265"/>
      <c r="Q228" s="265"/>
      <c r="R228" s="265"/>
    </row>
    <row r="229" spans="1:18" s="148" customFormat="1">
      <c r="A229" s="265"/>
      <c r="B229" s="265"/>
      <c r="C229" s="265"/>
      <c r="D229" s="265"/>
      <c r="E229" s="501"/>
      <c r="F229" s="265"/>
      <c r="G229" s="265"/>
      <c r="H229" s="346"/>
      <c r="I229" s="346"/>
      <c r="J229" s="265"/>
      <c r="K229" s="265"/>
      <c r="L229" s="265"/>
      <c r="M229" s="265"/>
      <c r="N229" s="265"/>
      <c r="O229" s="265"/>
      <c r="P229" s="265"/>
      <c r="Q229" s="265"/>
      <c r="R229" s="265"/>
    </row>
    <row r="230" spans="1:18" s="148" customFormat="1">
      <c r="A230" s="265"/>
      <c r="B230" s="265"/>
      <c r="C230" s="265"/>
      <c r="D230" s="265"/>
      <c r="E230" s="501"/>
      <c r="F230" s="265"/>
      <c r="G230" s="265"/>
      <c r="H230" s="346"/>
      <c r="I230" s="346"/>
      <c r="J230" s="265"/>
      <c r="K230" s="265"/>
      <c r="L230" s="265"/>
      <c r="M230" s="265"/>
      <c r="N230" s="265"/>
      <c r="O230" s="265"/>
      <c r="P230" s="265"/>
      <c r="Q230" s="265"/>
      <c r="R230" s="265"/>
    </row>
    <row r="231" spans="1:18" s="148" customFormat="1">
      <c r="A231" s="265"/>
      <c r="B231" s="265"/>
      <c r="C231" s="265"/>
      <c r="D231" s="265"/>
      <c r="E231" s="501"/>
      <c r="F231" s="265"/>
      <c r="G231" s="265"/>
      <c r="H231" s="346"/>
      <c r="I231" s="346"/>
      <c r="J231" s="265"/>
      <c r="K231" s="265"/>
      <c r="L231" s="265"/>
      <c r="M231" s="265"/>
      <c r="N231" s="265"/>
      <c r="O231" s="265"/>
      <c r="P231" s="265"/>
      <c r="Q231" s="265"/>
      <c r="R231" s="265"/>
    </row>
    <row r="232" spans="1:18" s="148" customFormat="1">
      <c r="A232" s="265"/>
      <c r="B232" s="265"/>
      <c r="C232" s="265"/>
      <c r="D232" s="265"/>
      <c r="E232" s="501"/>
      <c r="F232" s="265"/>
      <c r="G232" s="265"/>
      <c r="H232" s="346"/>
      <c r="I232" s="346"/>
      <c r="J232" s="265"/>
      <c r="K232" s="265"/>
      <c r="L232" s="265"/>
      <c r="M232" s="265"/>
      <c r="N232" s="265"/>
      <c r="O232" s="265"/>
      <c r="P232" s="265"/>
      <c r="Q232" s="265"/>
      <c r="R232" s="265"/>
    </row>
    <row r="233" spans="1:18" s="148" customFormat="1">
      <c r="A233" s="265"/>
      <c r="B233" s="265"/>
      <c r="C233" s="265"/>
      <c r="D233" s="265"/>
      <c r="E233" s="501"/>
      <c r="F233" s="265"/>
      <c r="G233" s="265"/>
      <c r="H233" s="346"/>
      <c r="I233" s="346"/>
      <c r="J233" s="265"/>
      <c r="K233" s="265"/>
      <c r="L233" s="265"/>
      <c r="M233" s="265"/>
      <c r="N233" s="265"/>
      <c r="O233" s="265"/>
      <c r="P233" s="265"/>
      <c r="Q233" s="265"/>
      <c r="R233" s="265"/>
    </row>
    <row r="234" spans="1:18" s="148" customFormat="1">
      <c r="A234" s="265"/>
      <c r="B234" s="265"/>
      <c r="C234" s="265"/>
      <c r="D234" s="265"/>
      <c r="E234" s="501"/>
      <c r="F234" s="265"/>
      <c r="G234" s="265"/>
      <c r="H234" s="346"/>
      <c r="I234" s="346"/>
      <c r="J234" s="265"/>
      <c r="K234" s="265"/>
      <c r="L234" s="265"/>
      <c r="M234" s="265"/>
      <c r="N234" s="265"/>
      <c r="O234" s="265"/>
      <c r="P234" s="265"/>
      <c r="Q234" s="265"/>
      <c r="R234" s="265"/>
    </row>
    <row r="235" spans="1:18" s="148" customFormat="1">
      <c r="A235" s="265"/>
      <c r="B235" s="265"/>
      <c r="C235" s="265"/>
      <c r="D235" s="265"/>
      <c r="E235" s="501"/>
      <c r="F235" s="265"/>
      <c r="G235" s="265"/>
      <c r="H235" s="346"/>
      <c r="I235" s="346"/>
      <c r="J235" s="265"/>
      <c r="K235" s="265"/>
      <c r="L235" s="265"/>
      <c r="M235" s="265"/>
      <c r="N235" s="265"/>
      <c r="O235" s="265"/>
      <c r="P235" s="265"/>
      <c r="Q235" s="265"/>
      <c r="R235" s="265"/>
    </row>
    <row r="236" spans="1:18" s="148" customFormat="1">
      <c r="A236" s="265"/>
      <c r="B236" s="265"/>
      <c r="C236" s="265"/>
      <c r="D236" s="265"/>
      <c r="E236" s="501"/>
      <c r="F236" s="265"/>
      <c r="G236" s="265"/>
      <c r="H236" s="346"/>
      <c r="I236" s="346"/>
      <c r="J236" s="265"/>
      <c r="K236" s="265"/>
      <c r="L236" s="265"/>
      <c r="M236" s="265"/>
      <c r="N236" s="265"/>
      <c r="O236" s="265"/>
      <c r="P236" s="265"/>
      <c r="Q236" s="265"/>
      <c r="R236" s="265"/>
    </row>
    <row r="237" spans="1:18" s="148" customFormat="1">
      <c r="A237" s="265"/>
      <c r="B237" s="265"/>
      <c r="C237" s="265"/>
      <c r="D237" s="265"/>
      <c r="E237" s="501"/>
      <c r="F237" s="265"/>
      <c r="G237" s="265"/>
      <c r="H237" s="346"/>
      <c r="I237" s="346"/>
      <c r="J237" s="265"/>
      <c r="K237" s="265"/>
      <c r="L237" s="265"/>
      <c r="M237" s="265"/>
      <c r="N237" s="265"/>
      <c r="O237" s="265"/>
      <c r="P237" s="265"/>
      <c r="Q237" s="265"/>
      <c r="R237" s="265"/>
    </row>
    <row r="238" spans="1:18" s="148" customFormat="1">
      <c r="A238" s="265"/>
      <c r="B238" s="265"/>
      <c r="C238" s="265"/>
      <c r="D238" s="265"/>
      <c r="E238" s="501"/>
      <c r="F238" s="265"/>
      <c r="G238" s="265"/>
      <c r="H238" s="346"/>
      <c r="I238" s="346"/>
      <c r="J238" s="265"/>
      <c r="K238" s="265"/>
      <c r="L238" s="265"/>
      <c r="M238" s="265"/>
      <c r="N238" s="265"/>
      <c r="O238" s="265"/>
      <c r="P238" s="265"/>
      <c r="Q238" s="265"/>
      <c r="R238" s="265"/>
    </row>
    <row r="239" spans="1:18" s="148" customFormat="1">
      <c r="A239" s="265"/>
      <c r="B239" s="265"/>
      <c r="C239" s="265"/>
      <c r="D239" s="265"/>
      <c r="E239" s="501"/>
      <c r="F239" s="265"/>
      <c r="G239" s="265"/>
      <c r="H239" s="346"/>
      <c r="I239" s="346"/>
      <c r="J239" s="265"/>
      <c r="K239" s="265"/>
      <c r="L239" s="265"/>
      <c r="M239" s="265"/>
      <c r="N239" s="265"/>
      <c r="O239" s="265"/>
      <c r="P239" s="265"/>
      <c r="Q239" s="265"/>
      <c r="R239" s="265"/>
    </row>
    <row r="240" spans="1:18" s="148" customFormat="1">
      <c r="A240" s="265"/>
      <c r="B240" s="265"/>
      <c r="C240" s="265"/>
      <c r="D240" s="265"/>
      <c r="E240" s="501"/>
      <c r="F240" s="265"/>
      <c r="G240" s="265"/>
      <c r="H240" s="346"/>
      <c r="I240" s="346"/>
      <c r="J240" s="265"/>
      <c r="K240" s="265"/>
      <c r="L240" s="265"/>
      <c r="M240" s="265"/>
      <c r="N240" s="265"/>
      <c r="O240" s="265"/>
      <c r="P240" s="265"/>
      <c r="Q240" s="265"/>
      <c r="R240" s="265"/>
    </row>
    <row r="241" spans="1:18" s="148" customFormat="1">
      <c r="A241" s="265"/>
      <c r="B241" s="265"/>
      <c r="C241" s="265"/>
      <c r="D241" s="265"/>
      <c r="E241" s="501"/>
      <c r="F241" s="265"/>
      <c r="G241" s="265"/>
      <c r="H241" s="346"/>
      <c r="I241" s="346"/>
      <c r="J241" s="265"/>
      <c r="K241" s="265"/>
      <c r="L241" s="265"/>
      <c r="M241" s="265"/>
      <c r="N241" s="265"/>
      <c r="O241" s="265"/>
      <c r="P241" s="265"/>
      <c r="Q241" s="265"/>
      <c r="R241" s="265"/>
    </row>
    <row r="242" spans="1:18" s="148" customFormat="1">
      <c r="A242" s="265"/>
      <c r="B242" s="265"/>
      <c r="C242" s="265"/>
      <c r="D242" s="265"/>
      <c r="E242" s="501"/>
      <c r="F242" s="265"/>
      <c r="G242" s="265"/>
      <c r="H242" s="346"/>
      <c r="I242" s="346"/>
      <c r="J242" s="265"/>
      <c r="K242" s="265"/>
      <c r="L242" s="265"/>
      <c r="M242" s="265"/>
      <c r="N242" s="265"/>
      <c r="O242" s="265"/>
      <c r="P242" s="265"/>
      <c r="Q242" s="265"/>
      <c r="R242" s="265"/>
    </row>
    <row r="243" spans="1:18" s="148" customFormat="1">
      <c r="A243" s="265"/>
      <c r="B243" s="265"/>
      <c r="C243" s="265"/>
      <c r="D243" s="265"/>
      <c r="E243" s="501"/>
      <c r="F243" s="265"/>
      <c r="G243" s="265"/>
      <c r="H243" s="346"/>
      <c r="I243" s="346"/>
      <c r="J243" s="265"/>
      <c r="K243" s="265"/>
      <c r="L243" s="265"/>
      <c r="M243" s="265"/>
      <c r="N243" s="265"/>
      <c r="O243" s="265"/>
      <c r="P243" s="265"/>
      <c r="Q243" s="265"/>
      <c r="R243" s="265"/>
    </row>
    <row r="244" spans="1:18" s="148" customFormat="1">
      <c r="A244" s="265"/>
      <c r="B244" s="265"/>
      <c r="C244" s="265"/>
      <c r="D244" s="265"/>
      <c r="E244" s="501"/>
      <c r="F244" s="265"/>
      <c r="G244" s="265"/>
      <c r="H244" s="346"/>
      <c r="I244" s="346"/>
      <c r="J244" s="265"/>
      <c r="K244" s="265"/>
      <c r="L244" s="265"/>
      <c r="M244" s="265"/>
      <c r="N244" s="265"/>
      <c r="O244" s="265"/>
      <c r="P244" s="265"/>
      <c r="Q244" s="265"/>
      <c r="R244" s="265"/>
    </row>
    <row r="245" spans="1:18" s="148" customFormat="1">
      <c r="A245" s="265"/>
      <c r="B245" s="265"/>
      <c r="C245" s="265"/>
      <c r="D245" s="265"/>
      <c r="E245" s="501"/>
      <c r="F245" s="265"/>
      <c r="G245" s="265"/>
      <c r="H245" s="346"/>
      <c r="I245" s="346"/>
      <c r="J245" s="265"/>
      <c r="K245" s="265"/>
      <c r="L245" s="265"/>
      <c r="M245" s="265"/>
      <c r="N245" s="265"/>
      <c r="O245" s="265"/>
      <c r="P245" s="265"/>
      <c r="Q245" s="265"/>
      <c r="R245" s="265"/>
    </row>
    <row r="246" spans="1:18" s="148" customFormat="1">
      <c r="A246" s="265"/>
      <c r="B246" s="265"/>
      <c r="C246" s="265"/>
      <c r="D246" s="265"/>
      <c r="E246" s="501"/>
      <c r="F246" s="265"/>
      <c r="G246" s="265"/>
      <c r="H246" s="346"/>
      <c r="I246" s="346"/>
      <c r="J246" s="265"/>
      <c r="K246" s="265"/>
      <c r="L246" s="265"/>
      <c r="M246" s="265"/>
      <c r="N246" s="265"/>
      <c r="O246" s="265"/>
      <c r="P246" s="265"/>
      <c r="Q246" s="265"/>
      <c r="R246" s="265"/>
    </row>
    <row r="247" spans="1:18" s="148" customFormat="1">
      <c r="A247" s="265"/>
      <c r="B247" s="265"/>
      <c r="C247" s="265"/>
      <c r="D247" s="265"/>
      <c r="E247" s="501"/>
      <c r="F247" s="265"/>
      <c r="G247" s="265"/>
      <c r="H247" s="346"/>
      <c r="I247" s="346"/>
      <c r="J247" s="265"/>
      <c r="K247" s="265"/>
      <c r="L247" s="265"/>
      <c r="M247" s="265"/>
      <c r="N247" s="265"/>
      <c r="O247" s="265"/>
      <c r="P247" s="265"/>
      <c r="Q247" s="265"/>
      <c r="R247" s="265"/>
    </row>
    <row r="248" spans="1:18" s="148" customFormat="1">
      <c r="A248" s="265"/>
      <c r="B248" s="265"/>
      <c r="C248" s="265"/>
      <c r="D248" s="265"/>
      <c r="E248" s="501"/>
      <c r="F248" s="265"/>
      <c r="G248" s="265"/>
      <c r="H248" s="346"/>
      <c r="I248" s="346"/>
      <c r="J248" s="265"/>
      <c r="K248" s="265"/>
      <c r="L248" s="265"/>
      <c r="M248" s="265"/>
      <c r="N248" s="265"/>
      <c r="O248" s="265"/>
      <c r="P248" s="265"/>
      <c r="Q248" s="265"/>
      <c r="R248" s="265"/>
    </row>
    <row r="249" spans="1:18" s="148" customFormat="1">
      <c r="A249" s="265"/>
      <c r="B249" s="265"/>
      <c r="C249" s="265"/>
      <c r="D249" s="265"/>
      <c r="E249" s="501"/>
      <c r="F249" s="265"/>
      <c r="G249" s="265"/>
      <c r="H249" s="346"/>
      <c r="I249" s="346"/>
      <c r="J249" s="265"/>
      <c r="K249" s="265"/>
      <c r="L249" s="265"/>
      <c r="M249" s="265"/>
      <c r="N249" s="265"/>
      <c r="O249" s="265"/>
      <c r="P249" s="265"/>
      <c r="Q249" s="265"/>
      <c r="R249" s="265"/>
    </row>
    <row r="250" spans="1:18" s="148" customFormat="1">
      <c r="A250" s="265"/>
      <c r="B250" s="265"/>
      <c r="C250" s="265"/>
      <c r="D250" s="265"/>
      <c r="E250" s="501"/>
      <c r="F250" s="265"/>
      <c r="G250" s="265"/>
      <c r="H250" s="346"/>
      <c r="I250" s="346"/>
      <c r="J250" s="265"/>
      <c r="K250" s="265"/>
      <c r="L250" s="265"/>
      <c r="M250" s="265"/>
      <c r="N250" s="265"/>
      <c r="O250" s="265"/>
      <c r="P250" s="265"/>
      <c r="Q250" s="265"/>
      <c r="R250" s="265"/>
    </row>
    <row r="251" spans="1:18" s="148" customFormat="1">
      <c r="A251" s="265"/>
      <c r="B251" s="265"/>
      <c r="C251" s="265"/>
      <c r="D251" s="265"/>
      <c r="E251" s="501"/>
      <c r="F251" s="265"/>
      <c r="G251" s="265"/>
      <c r="H251" s="346"/>
      <c r="I251" s="346"/>
      <c r="J251" s="265"/>
      <c r="K251" s="265"/>
      <c r="L251" s="265"/>
      <c r="M251" s="265"/>
      <c r="N251" s="265"/>
      <c r="O251" s="265"/>
      <c r="P251" s="265"/>
      <c r="Q251" s="265"/>
      <c r="R251" s="265"/>
    </row>
    <row r="252" spans="1:18" s="148" customFormat="1">
      <c r="A252" s="265"/>
      <c r="B252" s="265"/>
      <c r="C252" s="265"/>
      <c r="D252" s="265"/>
      <c r="E252" s="501"/>
      <c r="F252" s="265"/>
      <c r="G252" s="265"/>
      <c r="H252" s="346"/>
      <c r="I252" s="346"/>
      <c r="J252" s="265"/>
      <c r="K252" s="265"/>
      <c r="L252" s="265"/>
      <c r="M252" s="265"/>
      <c r="N252" s="265"/>
      <c r="O252" s="265"/>
      <c r="P252" s="265"/>
      <c r="Q252" s="265"/>
      <c r="R252" s="265"/>
    </row>
    <row r="253" spans="1:18" s="148" customFormat="1">
      <c r="A253" s="265"/>
      <c r="B253" s="265"/>
      <c r="C253" s="265"/>
      <c r="D253" s="265"/>
      <c r="E253" s="501"/>
      <c r="F253" s="265"/>
      <c r="G253" s="265"/>
      <c r="H253" s="346"/>
      <c r="I253" s="346"/>
      <c r="J253" s="265"/>
      <c r="K253" s="265"/>
      <c r="L253" s="265"/>
      <c r="M253" s="265"/>
      <c r="N253" s="265"/>
      <c r="O253" s="265"/>
      <c r="P253" s="265"/>
      <c r="Q253" s="265"/>
      <c r="R253" s="265"/>
    </row>
    <row r="254" spans="1:18" s="148" customFormat="1">
      <c r="A254" s="265"/>
      <c r="B254" s="265"/>
      <c r="C254" s="265"/>
      <c r="D254" s="265"/>
      <c r="E254" s="501"/>
      <c r="F254" s="265"/>
      <c r="G254" s="265"/>
      <c r="H254" s="346"/>
      <c r="I254" s="346"/>
      <c r="J254" s="265"/>
      <c r="K254" s="265"/>
      <c r="L254" s="265"/>
      <c r="M254" s="265"/>
      <c r="N254" s="265"/>
      <c r="O254" s="265"/>
      <c r="P254" s="265"/>
      <c r="Q254" s="265"/>
      <c r="R254" s="265"/>
    </row>
    <row r="255" spans="1:18" s="148" customFormat="1">
      <c r="A255" s="265"/>
      <c r="B255" s="265"/>
      <c r="C255" s="265"/>
      <c r="D255" s="265"/>
      <c r="E255" s="501"/>
      <c r="F255" s="265"/>
      <c r="G255" s="265"/>
      <c r="H255" s="346"/>
      <c r="I255" s="346"/>
      <c r="J255" s="265"/>
      <c r="K255" s="265"/>
      <c r="L255" s="265"/>
      <c r="M255" s="265"/>
      <c r="N255" s="265"/>
      <c r="O255" s="265"/>
      <c r="P255" s="265"/>
      <c r="Q255" s="265"/>
      <c r="R255" s="265"/>
    </row>
    <row r="256" spans="1:18" s="148" customFormat="1">
      <c r="A256" s="265"/>
      <c r="B256" s="265"/>
      <c r="C256" s="265"/>
      <c r="D256" s="265"/>
      <c r="E256" s="501"/>
      <c r="F256" s="265"/>
      <c r="G256" s="265"/>
      <c r="H256" s="346"/>
      <c r="I256" s="346"/>
      <c r="J256" s="265"/>
      <c r="K256" s="265"/>
      <c r="L256" s="265"/>
      <c r="M256" s="265"/>
      <c r="N256" s="265"/>
      <c r="O256" s="265"/>
      <c r="P256" s="265"/>
      <c r="Q256" s="265"/>
      <c r="R256" s="265"/>
    </row>
    <row r="257" spans="1:18" s="148" customFormat="1">
      <c r="A257" s="265"/>
      <c r="B257" s="265"/>
      <c r="C257" s="265"/>
      <c r="D257" s="265"/>
      <c r="E257" s="501"/>
      <c r="F257" s="265"/>
      <c r="G257" s="265"/>
      <c r="H257" s="346"/>
      <c r="I257" s="346"/>
      <c r="J257" s="265"/>
      <c r="K257" s="265"/>
      <c r="L257" s="265"/>
      <c r="M257" s="265"/>
      <c r="N257" s="265"/>
      <c r="O257" s="265"/>
      <c r="P257" s="265"/>
      <c r="Q257" s="265"/>
      <c r="R257" s="265"/>
    </row>
    <row r="258" spans="1:18" s="148" customFormat="1">
      <c r="A258" s="265"/>
      <c r="B258" s="265"/>
      <c r="C258" s="265"/>
      <c r="D258" s="265"/>
      <c r="E258" s="501"/>
      <c r="F258" s="265"/>
      <c r="G258" s="265"/>
      <c r="H258" s="346"/>
      <c r="I258" s="346"/>
      <c r="J258" s="265"/>
      <c r="K258" s="265"/>
      <c r="L258" s="265"/>
      <c r="M258" s="265"/>
      <c r="N258" s="265"/>
      <c r="O258" s="265"/>
      <c r="P258" s="265"/>
      <c r="Q258" s="265"/>
      <c r="R258" s="265"/>
    </row>
    <row r="259" spans="1:18" s="148" customFormat="1">
      <c r="A259" s="265"/>
      <c r="B259" s="265"/>
      <c r="C259" s="265"/>
      <c r="D259" s="265"/>
      <c r="E259" s="501"/>
      <c r="F259" s="265"/>
      <c r="G259" s="265"/>
      <c r="H259" s="346"/>
      <c r="I259" s="346"/>
      <c r="J259" s="265"/>
      <c r="K259" s="265"/>
      <c r="L259" s="265"/>
      <c r="M259" s="265"/>
      <c r="N259" s="265"/>
      <c r="O259" s="265"/>
      <c r="P259" s="265"/>
      <c r="Q259" s="265"/>
      <c r="R259" s="265"/>
    </row>
    <row r="260" spans="1:18" s="148" customFormat="1">
      <c r="A260" s="265"/>
      <c r="B260" s="265"/>
      <c r="C260" s="265"/>
      <c r="D260" s="265"/>
      <c r="E260" s="501"/>
      <c r="F260" s="265"/>
      <c r="G260" s="265"/>
      <c r="H260" s="346"/>
      <c r="I260" s="346"/>
      <c r="J260" s="265"/>
      <c r="K260" s="265"/>
      <c r="L260" s="265"/>
      <c r="M260" s="265"/>
      <c r="N260" s="265"/>
      <c r="O260" s="265"/>
      <c r="P260" s="265"/>
      <c r="Q260" s="265"/>
      <c r="R260" s="265"/>
    </row>
    <row r="261" spans="1:18" s="148" customFormat="1">
      <c r="A261" s="265"/>
      <c r="B261" s="265"/>
      <c r="C261" s="265"/>
      <c r="D261" s="265"/>
      <c r="E261" s="501"/>
      <c r="F261" s="265"/>
      <c r="G261" s="265"/>
      <c r="H261" s="346"/>
      <c r="I261" s="346"/>
      <c r="J261" s="265"/>
      <c r="K261" s="265"/>
      <c r="L261" s="265"/>
      <c r="M261" s="265"/>
      <c r="N261" s="265"/>
      <c r="O261" s="265"/>
      <c r="P261" s="265"/>
      <c r="Q261" s="265"/>
      <c r="R261" s="265"/>
    </row>
    <row r="262" spans="1:18" s="148" customFormat="1">
      <c r="A262" s="265"/>
      <c r="B262" s="265"/>
      <c r="C262" s="265"/>
      <c r="D262" s="265"/>
      <c r="E262" s="501"/>
      <c r="F262" s="265"/>
      <c r="G262" s="265"/>
      <c r="H262" s="346"/>
      <c r="I262" s="346"/>
      <c r="J262" s="265"/>
      <c r="K262" s="265"/>
      <c r="L262" s="265"/>
      <c r="M262" s="265"/>
      <c r="N262" s="265"/>
      <c r="O262" s="265"/>
      <c r="P262" s="265"/>
      <c r="Q262" s="265"/>
      <c r="R262" s="265"/>
    </row>
    <row r="263" spans="1:18" s="148" customFormat="1">
      <c r="A263" s="265"/>
      <c r="B263" s="265"/>
      <c r="C263" s="265"/>
      <c r="D263" s="265"/>
      <c r="E263" s="501"/>
      <c r="F263" s="265"/>
      <c r="G263" s="265"/>
      <c r="H263" s="346"/>
      <c r="I263" s="346"/>
      <c r="J263" s="265"/>
      <c r="K263" s="265"/>
      <c r="L263" s="265"/>
      <c r="M263" s="265"/>
      <c r="N263" s="265"/>
      <c r="O263" s="265"/>
      <c r="P263" s="265"/>
      <c r="Q263" s="265"/>
      <c r="R263" s="265"/>
    </row>
    <row r="264" spans="1:18" s="148" customFormat="1">
      <c r="A264" s="265"/>
      <c r="B264" s="265"/>
      <c r="C264" s="265"/>
      <c r="D264" s="265"/>
      <c r="E264" s="501"/>
      <c r="F264" s="265"/>
      <c r="G264" s="265"/>
      <c r="H264" s="346"/>
      <c r="I264" s="346"/>
      <c r="J264" s="265"/>
      <c r="K264" s="265"/>
      <c r="L264" s="265"/>
      <c r="M264" s="265"/>
      <c r="N264" s="265"/>
      <c r="O264" s="265"/>
      <c r="P264" s="265"/>
      <c r="Q264" s="265"/>
      <c r="R264" s="265"/>
    </row>
    <row r="265" spans="1:18" s="148" customFormat="1">
      <c r="A265" s="265"/>
      <c r="B265" s="265"/>
      <c r="C265" s="265"/>
      <c r="D265" s="265"/>
      <c r="E265" s="501"/>
      <c r="F265" s="265"/>
      <c r="G265" s="265"/>
      <c r="H265" s="346"/>
      <c r="I265" s="346"/>
      <c r="J265" s="265"/>
      <c r="K265" s="265"/>
      <c r="L265" s="265"/>
      <c r="M265" s="265"/>
      <c r="N265" s="265"/>
      <c r="O265" s="265"/>
      <c r="P265" s="265"/>
      <c r="Q265" s="265"/>
      <c r="R265" s="265"/>
    </row>
    <row r="266" spans="1:18" s="148" customFormat="1">
      <c r="A266" s="265"/>
      <c r="B266" s="265"/>
      <c r="C266" s="265"/>
      <c r="D266" s="265"/>
      <c r="E266" s="501"/>
      <c r="F266" s="265"/>
      <c r="G266" s="265"/>
      <c r="H266" s="346"/>
      <c r="I266" s="346"/>
      <c r="J266" s="265"/>
      <c r="K266" s="265"/>
      <c r="L266" s="265"/>
      <c r="M266" s="265"/>
      <c r="N266" s="265"/>
      <c r="O266" s="265"/>
      <c r="P266" s="265"/>
      <c r="Q266" s="265"/>
      <c r="R266" s="265"/>
    </row>
    <row r="267" spans="1:18" s="148" customFormat="1">
      <c r="A267" s="265"/>
      <c r="B267" s="265"/>
      <c r="C267" s="265"/>
      <c r="D267" s="265"/>
      <c r="E267" s="501"/>
      <c r="F267" s="265"/>
      <c r="G267" s="265"/>
      <c r="H267" s="346"/>
      <c r="I267" s="346"/>
      <c r="J267" s="265"/>
      <c r="K267" s="265"/>
      <c r="L267" s="265"/>
      <c r="M267" s="265"/>
      <c r="N267" s="265"/>
      <c r="O267" s="265"/>
      <c r="P267" s="265"/>
      <c r="Q267" s="265"/>
      <c r="R267" s="265"/>
    </row>
    <row r="268" spans="1:18" s="148" customFormat="1">
      <c r="A268" s="265"/>
      <c r="B268" s="265"/>
      <c r="C268" s="265"/>
      <c r="D268" s="265"/>
      <c r="E268" s="501"/>
      <c r="F268" s="265"/>
      <c r="G268" s="265"/>
      <c r="H268" s="346"/>
      <c r="I268" s="346"/>
      <c r="J268" s="265"/>
      <c r="K268" s="265"/>
      <c r="L268" s="265"/>
      <c r="M268" s="265"/>
      <c r="N268" s="265"/>
      <c r="O268" s="265"/>
      <c r="P268" s="265"/>
      <c r="Q268" s="265"/>
      <c r="R268" s="265"/>
    </row>
    <row r="269" spans="1:18" s="148" customFormat="1">
      <c r="A269" s="265"/>
      <c r="B269" s="265"/>
      <c r="C269" s="265"/>
      <c r="D269" s="265"/>
      <c r="E269" s="501"/>
      <c r="F269" s="265"/>
      <c r="G269" s="265"/>
      <c r="H269" s="346"/>
      <c r="I269" s="346"/>
      <c r="J269" s="265"/>
      <c r="K269" s="265"/>
      <c r="L269" s="265"/>
      <c r="M269" s="265"/>
      <c r="N269" s="265"/>
      <c r="O269" s="265"/>
      <c r="P269" s="265"/>
      <c r="Q269" s="265"/>
      <c r="R269" s="265"/>
    </row>
    <row r="270" spans="1:18" s="148" customFormat="1">
      <c r="A270" s="265"/>
      <c r="B270" s="265"/>
      <c r="C270" s="265"/>
      <c r="D270" s="265"/>
      <c r="E270" s="501"/>
      <c r="F270" s="265"/>
      <c r="G270" s="265"/>
      <c r="H270" s="346"/>
      <c r="I270" s="346"/>
      <c r="J270" s="265"/>
      <c r="K270" s="265"/>
      <c r="L270" s="265"/>
      <c r="M270" s="265"/>
      <c r="N270" s="265"/>
      <c r="O270" s="265"/>
      <c r="P270" s="265"/>
      <c r="Q270" s="265"/>
      <c r="R270" s="265"/>
    </row>
    <row r="271" spans="1:18" s="148" customFormat="1">
      <c r="A271" s="265"/>
      <c r="B271" s="265"/>
      <c r="C271" s="265"/>
      <c r="D271" s="265"/>
      <c r="E271" s="501"/>
      <c r="F271" s="265"/>
      <c r="G271" s="265"/>
      <c r="H271" s="346"/>
      <c r="I271" s="346"/>
      <c r="J271" s="265"/>
      <c r="K271" s="265"/>
      <c r="L271" s="265"/>
      <c r="M271" s="265"/>
      <c r="N271" s="265"/>
      <c r="O271" s="265"/>
      <c r="P271" s="265"/>
      <c r="Q271" s="265"/>
      <c r="R271" s="265"/>
    </row>
    <row r="272" spans="1:18" s="148" customFormat="1">
      <c r="A272" s="265"/>
      <c r="B272" s="265"/>
      <c r="C272" s="265"/>
      <c r="D272" s="265"/>
      <c r="E272" s="501"/>
      <c r="F272" s="265"/>
      <c r="G272" s="265"/>
      <c r="H272" s="346"/>
      <c r="I272" s="346"/>
      <c r="J272" s="265"/>
      <c r="K272" s="265"/>
      <c r="L272" s="265"/>
      <c r="M272" s="265"/>
      <c r="N272" s="265"/>
      <c r="O272" s="265"/>
      <c r="P272" s="265"/>
      <c r="Q272" s="265"/>
      <c r="R272" s="265"/>
    </row>
    <row r="273" spans="1:18" s="148" customFormat="1">
      <c r="A273" s="265"/>
      <c r="B273" s="265"/>
      <c r="C273" s="265"/>
      <c r="D273" s="265"/>
      <c r="E273" s="501"/>
      <c r="F273" s="265"/>
      <c r="G273" s="265"/>
      <c r="H273" s="346"/>
      <c r="I273" s="346"/>
      <c r="J273" s="265"/>
      <c r="K273" s="265"/>
      <c r="L273" s="265"/>
      <c r="M273" s="265"/>
      <c r="N273" s="265"/>
      <c r="O273" s="265"/>
      <c r="P273" s="265"/>
      <c r="Q273" s="265"/>
      <c r="R273" s="265"/>
    </row>
    <row r="274" spans="1:18" s="148" customFormat="1">
      <c r="A274" s="265"/>
      <c r="B274" s="265"/>
      <c r="C274" s="265"/>
      <c r="D274" s="265"/>
      <c r="E274" s="501"/>
      <c r="F274" s="265"/>
      <c r="G274" s="265"/>
      <c r="H274" s="346"/>
      <c r="I274" s="346"/>
      <c r="J274" s="265"/>
      <c r="K274" s="265"/>
      <c r="L274" s="265"/>
      <c r="M274" s="265"/>
      <c r="N274" s="265"/>
      <c r="O274" s="265"/>
      <c r="P274" s="265"/>
      <c r="Q274" s="265"/>
      <c r="R274" s="265"/>
    </row>
    <row r="275" spans="1:18" s="148" customFormat="1">
      <c r="A275" s="265"/>
      <c r="B275" s="265"/>
      <c r="C275" s="265"/>
      <c r="D275" s="265"/>
      <c r="E275" s="501"/>
      <c r="F275" s="265"/>
      <c r="G275" s="265"/>
      <c r="H275" s="346"/>
      <c r="I275" s="346"/>
      <c r="J275" s="265"/>
      <c r="K275" s="265"/>
      <c r="L275" s="265"/>
      <c r="M275" s="265"/>
      <c r="N275" s="265"/>
      <c r="O275" s="265"/>
      <c r="P275" s="265"/>
      <c r="Q275" s="265"/>
      <c r="R275" s="265"/>
    </row>
    <row r="276" spans="1:18" s="148" customFormat="1">
      <c r="A276" s="265"/>
      <c r="B276" s="265"/>
      <c r="C276" s="265"/>
      <c r="D276" s="265"/>
      <c r="E276" s="501"/>
      <c r="F276" s="265"/>
      <c r="G276" s="265"/>
      <c r="H276" s="346"/>
      <c r="I276" s="346"/>
      <c r="J276" s="265"/>
      <c r="K276" s="265"/>
      <c r="L276" s="265"/>
      <c r="M276" s="265"/>
      <c r="N276" s="265"/>
      <c r="O276" s="265"/>
      <c r="P276" s="265"/>
      <c r="Q276" s="265"/>
      <c r="R276" s="265"/>
    </row>
    <row r="277" spans="1:18" s="148" customFormat="1">
      <c r="A277" s="265"/>
      <c r="B277" s="265"/>
      <c r="C277" s="265"/>
      <c r="D277" s="265"/>
      <c r="E277" s="501"/>
      <c r="F277" s="265"/>
      <c r="G277" s="265"/>
      <c r="H277" s="346"/>
      <c r="I277" s="346"/>
      <c r="J277" s="265"/>
      <c r="K277" s="265"/>
      <c r="L277" s="265"/>
      <c r="M277" s="265"/>
      <c r="N277" s="265"/>
      <c r="O277" s="265"/>
      <c r="P277" s="265"/>
      <c r="Q277" s="265"/>
      <c r="R277" s="265"/>
    </row>
    <row r="278" spans="1:18" s="148" customFormat="1">
      <c r="A278" s="265"/>
      <c r="B278" s="265"/>
      <c r="C278" s="265"/>
      <c r="D278" s="265"/>
      <c r="E278" s="501"/>
      <c r="F278" s="265"/>
      <c r="G278" s="265"/>
      <c r="H278" s="346"/>
      <c r="I278" s="346"/>
      <c r="J278" s="265"/>
      <c r="K278" s="265"/>
      <c r="L278" s="265"/>
      <c r="M278" s="265"/>
      <c r="N278" s="265"/>
      <c r="O278" s="265"/>
      <c r="P278" s="265"/>
      <c r="Q278" s="265"/>
      <c r="R278" s="265"/>
    </row>
    <row r="279" spans="1:18" s="148" customFormat="1">
      <c r="A279" s="265"/>
      <c r="B279" s="265"/>
      <c r="C279" s="265"/>
      <c r="D279" s="265"/>
      <c r="E279" s="501"/>
      <c r="F279" s="265"/>
      <c r="G279" s="265"/>
      <c r="H279" s="346"/>
      <c r="I279" s="346"/>
      <c r="J279" s="265"/>
      <c r="K279" s="265"/>
      <c r="L279" s="265"/>
      <c r="M279" s="265"/>
      <c r="N279" s="265"/>
      <c r="O279" s="265"/>
      <c r="P279" s="265"/>
      <c r="Q279" s="265"/>
      <c r="R279" s="265"/>
    </row>
    <row r="280" spans="1:18" s="148" customFormat="1">
      <c r="A280" s="265"/>
      <c r="B280" s="265"/>
      <c r="C280" s="265"/>
      <c r="D280" s="265"/>
      <c r="E280" s="501"/>
      <c r="F280" s="265"/>
      <c r="G280" s="265"/>
      <c r="H280" s="346"/>
      <c r="I280" s="346"/>
      <c r="J280" s="265"/>
      <c r="K280" s="265"/>
      <c r="L280" s="265"/>
      <c r="M280" s="265"/>
      <c r="N280" s="265"/>
      <c r="O280" s="265"/>
      <c r="P280" s="265"/>
      <c r="Q280" s="265"/>
      <c r="R280" s="265"/>
    </row>
    <row r="281" spans="1:18" s="148" customFormat="1">
      <c r="A281" s="265"/>
      <c r="B281" s="265"/>
      <c r="C281" s="265"/>
      <c r="D281" s="265"/>
      <c r="E281" s="501"/>
      <c r="F281" s="265"/>
      <c r="G281" s="265"/>
      <c r="H281" s="346"/>
      <c r="I281" s="346"/>
      <c r="J281" s="265"/>
      <c r="K281" s="265"/>
      <c r="L281" s="265"/>
      <c r="M281" s="265"/>
      <c r="N281" s="265"/>
      <c r="O281" s="265"/>
      <c r="P281" s="265"/>
      <c r="Q281" s="265"/>
      <c r="R281" s="265"/>
    </row>
    <row r="282" spans="1:18" s="148" customFormat="1">
      <c r="A282" s="265"/>
      <c r="B282" s="265"/>
      <c r="C282" s="265"/>
      <c r="D282" s="265"/>
      <c r="E282" s="501"/>
      <c r="F282" s="265"/>
      <c r="G282" s="265"/>
      <c r="H282" s="346"/>
      <c r="I282" s="346"/>
      <c r="J282" s="265"/>
      <c r="K282" s="265"/>
      <c r="L282" s="265"/>
      <c r="M282" s="265"/>
      <c r="N282" s="265"/>
      <c r="O282" s="265"/>
      <c r="P282" s="265"/>
      <c r="Q282" s="265"/>
      <c r="R282" s="265"/>
    </row>
    <row r="283" spans="1:18" s="148" customFormat="1">
      <c r="A283" s="265"/>
      <c r="B283" s="265"/>
      <c r="C283" s="265"/>
      <c r="D283" s="265"/>
      <c r="E283" s="501"/>
      <c r="F283" s="265"/>
      <c r="G283" s="265"/>
      <c r="H283" s="346"/>
      <c r="I283" s="346"/>
      <c r="J283" s="265"/>
      <c r="K283" s="265"/>
      <c r="L283" s="265"/>
      <c r="M283" s="265"/>
      <c r="N283" s="265"/>
      <c r="O283" s="265"/>
      <c r="P283" s="265"/>
      <c r="Q283" s="265"/>
      <c r="R283" s="265"/>
    </row>
    <row r="284" spans="1:18" s="148" customFormat="1">
      <c r="A284" s="265"/>
      <c r="B284" s="265"/>
      <c r="C284" s="265"/>
      <c r="D284" s="265"/>
      <c r="E284" s="501"/>
      <c r="F284" s="265"/>
      <c r="G284" s="265"/>
      <c r="H284" s="346"/>
      <c r="I284" s="346"/>
      <c r="J284" s="265"/>
      <c r="K284" s="265"/>
      <c r="L284" s="265"/>
      <c r="M284" s="265"/>
      <c r="N284" s="265"/>
      <c r="O284" s="265"/>
      <c r="P284" s="265"/>
      <c r="Q284" s="265"/>
      <c r="R284" s="265"/>
    </row>
    <row r="285" spans="1:18" s="148" customFormat="1">
      <c r="A285" s="265"/>
      <c r="B285" s="265"/>
      <c r="C285" s="265"/>
      <c r="D285" s="265"/>
      <c r="E285" s="501"/>
      <c r="F285" s="265"/>
      <c r="G285" s="265"/>
      <c r="H285" s="346"/>
      <c r="I285" s="346"/>
      <c r="J285" s="265"/>
      <c r="K285" s="265"/>
      <c r="L285" s="265"/>
      <c r="M285" s="265"/>
      <c r="N285" s="265"/>
      <c r="O285" s="265"/>
      <c r="P285" s="265"/>
      <c r="Q285" s="265"/>
      <c r="R285" s="265"/>
    </row>
    <row r="286" spans="1:18" s="148" customFormat="1">
      <c r="A286" s="265"/>
      <c r="B286" s="265"/>
      <c r="C286" s="265"/>
      <c r="D286" s="265"/>
      <c r="E286" s="501"/>
      <c r="F286" s="265"/>
      <c r="G286" s="265"/>
      <c r="H286" s="346"/>
      <c r="I286" s="346"/>
      <c r="J286" s="265"/>
      <c r="K286" s="265"/>
      <c r="L286" s="265"/>
      <c r="M286" s="265"/>
      <c r="N286" s="265"/>
      <c r="O286" s="265"/>
      <c r="P286" s="265"/>
      <c r="Q286" s="265"/>
      <c r="R286" s="265"/>
    </row>
    <row r="287" spans="1:18" s="148" customFormat="1">
      <c r="A287" s="265"/>
      <c r="B287" s="265"/>
      <c r="C287" s="265"/>
      <c r="D287" s="265"/>
      <c r="E287" s="501"/>
      <c r="F287" s="265"/>
      <c r="G287" s="265"/>
      <c r="H287" s="346"/>
      <c r="I287" s="346"/>
      <c r="J287" s="265"/>
      <c r="K287" s="265"/>
      <c r="L287" s="265"/>
      <c r="M287" s="265"/>
      <c r="N287" s="265"/>
      <c r="O287" s="265"/>
      <c r="P287" s="265"/>
      <c r="Q287" s="265"/>
      <c r="R287" s="265"/>
    </row>
    <row r="288" spans="1:18" s="148" customFormat="1">
      <c r="A288" s="265"/>
      <c r="B288" s="265"/>
      <c r="C288" s="265"/>
      <c r="D288" s="265"/>
      <c r="E288" s="501"/>
      <c r="F288" s="265"/>
      <c r="G288" s="265"/>
      <c r="H288" s="346"/>
      <c r="I288" s="346"/>
      <c r="J288" s="265"/>
      <c r="K288" s="265"/>
      <c r="L288" s="265"/>
      <c r="M288" s="265"/>
      <c r="N288" s="265"/>
      <c r="O288" s="265"/>
      <c r="P288" s="265"/>
      <c r="Q288" s="265"/>
      <c r="R288" s="265"/>
    </row>
    <row r="289" spans="1:18" s="148" customFormat="1">
      <c r="A289" s="265"/>
      <c r="B289" s="265"/>
      <c r="C289" s="265"/>
      <c r="D289" s="265"/>
      <c r="E289" s="501"/>
      <c r="F289" s="265"/>
      <c r="G289" s="265"/>
      <c r="H289" s="346"/>
      <c r="I289" s="346"/>
      <c r="J289" s="265"/>
      <c r="K289" s="265"/>
      <c r="L289" s="265"/>
      <c r="M289" s="265"/>
      <c r="N289" s="265"/>
      <c r="O289" s="265"/>
      <c r="P289" s="265"/>
      <c r="Q289" s="265"/>
      <c r="R289" s="265"/>
    </row>
    <row r="290" spans="1:18" s="148" customFormat="1">
      <c r="A290" s="265"/>
      <c r="B290" s="265"/>
      <c r="C290" s="265"/>
      <c r="D290" s="265"/>
      <c r="E290" s="501"/>
      <c r="F290" s="265"/>
      <c r="G290" s="265"/>
      <c r="H290" s="346"/>
      <c r="I290" s="346"/>
      <c r="J290" s="265"/>
      <c r="K290" s="265"/>
      <c r="L290" s="265"/>
      <c r="M290" s="265"/>
      <c r="N290" s="265"/>
      <c r="O290" s="265"/>
      <c r="P290" s="265"/>
      <c r="Q290" s="265"/>
      <c r="R290" s="265"/>
    </row>
    <row r="291" spans="1:18" s="148" customFormat="1">
      <c r="A291" s="265"/>
      <c r="B291" s="265"/>
      <c r="C291" s="265"/>
      <c r="D291" s="265"/>
      <c r="E291" s="501"/>
      <c r="F291" s="265"/>
      <c r="G291" s="265"/>
      <c r="H291" s="346"/>
      <c r="I291" s="346"/>
      <c r="J291" s="265"/>
      <c r="K291" s="265"/>
      <c r="L291" s="265"/>
      <c r="M291" s="265"/>
      <c r="N291" s="265"/>
      <c r="O291" s="265"/>
      <c r="P291" s="265"/>
      <c r="Q291" s="265"/>
      <c r="R291" s="265"/>
    </row>
    <row r="292" spans="1:18" s="148" customFormat="1">
      <c r="A292" s="265"/>
      <c r="B292" s="265"/>
      <c r="C292" s="265"/>
      <c r="D292" s="265"/>
      <c r="E292" s="501"/>
      <c r="F292" s="265"/>
      <c r="G292" s="265"/>
      <c r="H292" s="346"/>
      <c r="I292" s="346"/>
      <c r="J292" s="265"/>
      <c r="K292" s="265"/>
      <c r="L292" s="265"/>
      <c r="M292" s="265"/>
      <c r="N292" s="265"/>
      <c r="O292" s="265"/>
      <c r="P292" s="265"/>
      <c r="Q292" s="265"/>
      <c r="R292" s="265"/>
    </row>
    <row r="293" spans="1:18" s="148" customFormat="1">
      <c r="A293" s="265"/>
      <c r="B293" s="265"/>
      <c r="C293" s="265"/>
      <c r="D293" s="265"/>
      <c r="E293" s="501"/>
      <c r="F293" s="265"/>
      <c r="G293" s="265"/>
      <c r="H293" s="346"/>
      <c r="I293" s="346"/>
      <c r="J293" s="265"/>
      <c r="K293" s="265"/>
      <c r="L293" s="265"/>
      <c r="M293" s="265"/>
      <c r="N293" s="265"/>
      <c r="O293" s="265"/>
      <c r="P293" s="265"/>
      <c r="Q293" s="265"/>
      <c r="R293" s="265"/>
    </row>
    <row r="294" spans="1:18" s="148" customFormat="1">
      <c r="A294" s="265"/>
      <c r="B294" s="265"/>
      <c r="C294" s="265"/>
      <c r="D294" s="265"/>
      <c r="E294" s="501"/>
      <c r="F294" s="265"/>
      <c r="G294" s="265"/>
      <c r="H294" s="346"/>
      <c r="I294" s="346"/>
      <c r="J294" s="265"/>
      <c r="K294" s="265"/>
      <c r="L294" s="265"/>
      <c r="M294" s="265"/>
      <c r="N294" s="265"/>
      <c r="O294" s="265"/>
      <c r="P294" s="265"/>
      <c r="Q294" s="265"/>
      <c r="R294" s="265"/>
    </row>
    <row r="295" spans="1:18" s="148" customFormat="1">
      <c r="A295" s="265"/>
      <c r="B295" s="265"/>
      <c r="C295" s="265"/>
      <c r="D295" s="265"/>
      <c r="E295" s="501"/>
      <c r="F295" s="265"/>
      <c r="G295" s="265"/>
      <c r="H295" s="346"/>
      <c r="I295" s="346"/>
      <c r="J295" s="265"/>
      <c r="K295" s="265"/>
      <c r="L295" s="265"/>
      <c r="M295" s="265"/>
      <c r="N295" s="265"/>
      <c r="O295" s="265"/>
      <c r="P295" s="265"/>
      <c r="Q295" s="265"/>
      <c r="R295" s="265"/>
    </row>
    <row r="296" spans="1:18" s="148" customFormat="1">
      <c r="A296" s="265"/>
      <c r="B296" s="265"/>
      <c r="C296" s="265"/>
      <c r="D296" s="265"/>
      <c r="E296" s="501"/>
      <c r="F296" s="265"/>
      <c r="G296" s="265"/>
      <c r="H296" s="346"/>
      <c r="I296" s="346"/>
      <c r="J296" s="265"/>
      <c r="K296" s="265"/>
      <c r="L296" s="265"/>
      <c r="M296" s="265"/>
      <c r="N296" s="265"/>
      <c r="O296" s="265"/>
      <c r="P296" s="265"/>
      <c r="Q296" s="265"/>
      <c r="R296" s="265"/>
    </row>
    <row r="297" spans="1:18" s="148" customFormat="1">
      <c r="A297" s="265"/>
      <c r="B297" s="265"/>
      <c r="C297" s="265"/>
      <c r="D297" s="265"/>
      <c r="E297" s="501"/>
      <c r="F297" s="265"/>
      <c r="G297" s="265"/>
      <c r="H297" s="346"/>
      <c r="I297" s="346"/>
      <c r="J297" s="265"/>
      <c r="K297" s="265"/>
      <c r="L297" s="265"/>
      <c r="M297" s="265"/>
      <c r="N297" s="265"/>
      <c r="O297" s="265"/>
      <c r="P297" s="265"/>
      <c r="Q297" s="265"/>
      <c r="R297" s="265"/>
    </row>
    <row r="298" spans="1:18" s="148" customFormat="1">
      <c r="A298" s="265"/>
      <c r="B298" s="265"/>
      <c r="C298" s="265"/>
      <c r="D298" s="265"/>
      <c r="E298" s="501"/>
      <c r="F298" s="265"/>
      <c r="G298" s="265"/>
      <c r="H298" s="346"/>
      <c r="I298" s="346"/>
      <c r="J298" s="265"/>
      <c r="K298" s="265"/>
      <c r="L298" s="265"/>
      <c r="M298" s="265"/>
      <c r="N298" s="265"/>
      <c r="O298" s="265"/>
      <c r="P298" s="265"/>
      <c r="Q298" s="265"/>
      <c r="R298" s="265"/>
    </row>
    <row r="299" spans="1:18" s="148" customFormat="1">
      <c r="A299" s="265"/>
      <c r="B299" s="265"/>
      <c r="C299" s="265"/>
      <c r="D299" s="265"/>
      <c r="E299" s="501"/>
      <c r="F299" s="265"/>
      <c r="G299" s="265"/>
      <c r="H299" s="346"/>
      <c r="I299" s="346"/>
      <c r="J299" s="265"/>
      <c r="K299" s="265"/>
      <c r="L299" s="265"/>
      <c r="M299" s="265"/>
      <c r="N299" s="265"/>
      <c r="O299" s="265"/>
      <c r="P299" s="265"/>
      <c r="Q299" s="265"/>
      <c r="R299" s="265"/>
    </row>
    <row r="300" spans="1:18" s="148" customFormat="1">
      <c r="A300" s="265"/>
      <c r="B300" s="265"/>
      <c r="C300" s="265"/>
      <c r="D300" s="265"/>
      <c r="E300" s="501"/>
      <c r="F300" s="265"/>
      <c r="G300" s="265"/>
      <c r="H300" s="346"/>
      <c r="I300" s="346"/>
      <c r="J300" s="265"/>
      <c r="K300" s="265"/>
      <c r="L300" s="265"/>
      <c r="M300" s="265"/>
      <c r="N300" s="265"/>
      <c r="O300" s="265"/>
      <c r="P300" s="265"/>
      <c r="Q300" s="265"/>
      <c r="R300" s="265"/>
    </row>
    <row r="301" spans="1:18" s="148" customFormat="1">
      <c r="A301" s="265"/>
      <c r="B301" s="265"/>
      <c r="C301" s="265"/>
      <c r="D301" s="265"/>
      <c r="E301" s="501"/>
      <c r="F301" s="265"/>
      <c r="G301" s="265"/>
      <c r="H301" s="346"/>
      <c r="I301" s="346"/>
      <c r="J301" s="265"/>
      <c r="K301" s="265"/>
      <c r="L301" s="265"/>
      <c r="M301" s="265"/>
      <c r="N301" s="265"/>
      <c r="O301" s="265"/>
      <c r="P301" s="265"/>
      <c r="Q301" s="265"/>
      <c r="R301" s="265"/>
    </row>
    <row r="302" spans="1:18" s="148" customFormat="1">
      <c r="A302" s="265"/>
      <c r="B302" s="265"/>
      <c r="C302" s="265"/>
      <c r="D302" s="265"/>
      <c r="E302" s="501"/>
      <c r="F302" s="265"/>
      <c r="G302" s="265"/>
      <c r="H302" s="346"/>
      <c r="I302" s="346"/>
      <c r="J302" s="265"/>
      <c r="K302" s="265"/>
      <c r="L302" s="265"/>
      <c r="M302" s="265"/>
      <c r="N302" s="265"/>
      <c r="O302" s="265"/>
      <c r="P302" s="265"/>
      <c r="Q302" s="265"/>
      <c r="R302" s="265"/>
    </row>
    <row r="303" spans="1:18" s="148" customFormat="1">
      <c r="A303" s="265"/>
      <c r="B303" s="265"/>
      <c r="C303" s="265"/>
      <c r="D303" s="265"/>
      <c r="E303" s="501"/>
      <c r="F303" s="265"/>
      <c r="G303" s="265"/>
      <c r="H303" s="346"/>
      <c r="I303" s="346"/>
      <c r="J303" s="265"/>
      <c r="K303" s="265"/>
      <c r="L303" s="265"/>
      <c r="M303" s="265"/>
      <c r="N303" s="265"/>
      <c r="O303" s="265"/>
      <c r="P303" s="265"/>
      <c r="Q303" s="265"/>
      <c r="R303" s="265"/>
    </row>
    <row r="304" spans="1:18" s="148" customFormat="1">
      <c r="A304" s="265"/>
      <c r="B304" s="265"/>
      <c r="C304" s="265"/>
      <c r="D304" s="265"/>
      <c r="E304" s="501"/>
      <c r="F304" s="265"/>
      <c r="G304" s="265"/>
      <c r="H304" s="346"/>
      <c r="I304" s="346"/>
      <c r="J304" s="265"/>
      <c r="K304" s="265"/>
      <c r="L304" s="265"/>
      <c r="M304" s="265"/>
      <c r="N304" s="265"/>
      <c r="O304" s="265"/>
      <c r="P304" s="265"/>
      <c r="Q304" s="265"/>
      <c r="R304" s="265"/>
    </row>
    <row r="305" spans="1:18" s="148" customFormat="1">
      <c r="A305" s="265"/>
      <c r="B305" s="265"/>
      <c r="C305" s="265"/>
      <c r="D305" s="265"/>
      <c r="E305" s="501"/>
      <c r="F305" s="265"/>
      <c r="G305" s="265"/>
      <c r="H305" s="346"/>
      <c r="I305" s="346"/>
      <c r="J305" s="265"/>
      <c r="K305" s="265"/>
      <c r="L305" s="265"/>
      <c r="M305" s="265"/>
      <c r="N305" s="265"/>
      <c r="O305" s="265"/>
      <c r="P305" s="265"/>
      <c r="Q305" s="265"/>
      <c r="R305" s="265"/>
    </row>
    <row r="306" spans="1:18" s="148" customFormat="1">
      <c r="A306" s="265"/>
      <c r="B306" s="265"/>
      <c r="C306" s="265"/>
      <c r="D306" s="265"/>
      <c r="E306" s="501"/>
      <c r="F306" s="265"/>
      <c r="G306" s="265"/>
      <c r="H306" s="346"/>
      <c r="I306" s="346"/>
      <c r="J306" s="265"/>
      <c r="K306" s="265"/>
      <c r="L306" s="265"/>
      <c r="M306" s="265"/>
      <c r="N306" s="265"/>
      <c r="O306" s="265"/>
      <c r="P306" s="265"/>
      <c r="Q306" s="265"/>
      <c r="R306" s="265"/>
    </row>
    <row r="307" spans="1:18" s="148" customFormat="1">
      <c r="A307" s="265"/>
      <c r="B307" s="265"/>
      <c r="C307" s="265"/>
      <c r="D307" s="265"/>
      <c r="E307" s="501"/>
      <c r="F307" s="265"/>
      <c r="G307" s="265"/>
      <c r="H307" s="346"/>
      <c r="I307" s="346"/>
      <c r="J307" s="265"/>
      <c r="K307" s="265"/>
      <c r="L307" s="265"/>
      <c r="M307" s="265"/>
      <c r="N307" s="265"/>
      <c r="O307" s="265"/>
      <c r="P307" s="265"/>
      <c r="Q307" s="265"/>
      <c r="R307" s="265"/>
    </row>
    <row r="308" spans="1:18" s="148" customFormat="1">
      <c r="A308" s="265"/>
      <c r="B308" s="265"/>
      <c r="C308" s="265"/>
      <c r="D308" s="265"/>
      <c r="E308" s="501"/>
      <c r="F308" s="265"/>
      <c r="G308" s="265"/>
      <c r="H308" s="346"/>
      <c r="I308" s="346"/>
      <c r="J308" s="265"/>
      <c r="K308" s="265"/>
      <c r="L308" s="265"/>
      <c r="M308" s="265"/>
      <c r="N308" s="265"/>
      <c r="O308" s="265"/>
      <c r="P308" s="265"/>
      <c r="Q308" s="265"/>
      <c r="R308" s="265"/>
    </row>
    <row r="309" spans="1:18" s="148" customFormat="1">
      <c r="A309" s="265"/>
      <c r="B309" s="265"/>
      <c r="C309" s="265"/>
      <c r="D309" s="265"/>
      <c r="E309" s="501"/>
      <c r="F309" s="265"/>
      <c r="G309" s="265"/>
      <c r="H309" s="346"/>
      <c r="I309" s="346"/>
      <c r="J309" s="265"/>
      <c r="K309" s="265"/>
      <c r="L309" s="265"/>
      <c r="M309" s="265"/>
      <c r="N309" s="265"/>
      <c r="O309" s="265"/>
      <c r="P309" s="265"/>
      <c r="Q309" s="265"/>
      <c r="R309" s="265"/>
    </row>
    <row r="310" spans="1:18" s="148" customFormat="1">
      <c r="A310" s="265"/>
      <c r="B310" s="265"/>
      <c r="C310" s="265"/>
      <c r="D310" s="265"/>
      <c r="E310" s="501"/>
      <c r="F310" s="265"/>
      <c r="G310" s="265"/>
      <c r="H310" s="346"/>
      <c r="I310" s="346"/>
      <c r="J310" s="265"/>
      <c r="K310" s="265"/>
      <c r="L310" s="265"/>
      <c r="M310" s="265"/>
      <c r="N310" s="265"/>
      <c r="O310" s="265"/>
      <c r="P310" s="265"/>
      <c r="Q310" s="265"/>
      <c r="R310" s="265"/>
    </row>
    <row r="311" spans="1:18" s="148" customFormat="1">
      <c r="A311" s="265"/>
      <c r="B311" s="265"/>
      <c r="C311" s="265"/>
      <c r="D311" s="265"/>
      <c r="E311" s="501"/>
      <c r="F311" s="265"/>
      <c r="G311" s="265"/>
      <c r="H311" s="346"/>
      <c r="I311" s="346"/>
      <c r="J311" s="265"/>
      <c r="K311" s="265"/>
      <c r="L311" s="265"/>
      <c r="M311" s="265"/>
      <c r="N311" s="265"/>
      <c r="O311" s="265"/>
      <c r="P311" s="265"/>
      <c r="Q311" s="265"/>
      <c r="R311" s="265"/>
    </row>
    <row r="312" spans="1:18" s="148" customFormat="1">
      <c r="A312" s="265"/>
      <c r="B312" s="265"/>
      <c r="C312" s="265"/>
      <c r="D312" s="265"/>
      <c r="E312" s="501"/>
      <c r="F312" s="265"/>
      <c r="G312" s="265"/>
      <c r="H312" s="346"/>
      <c r="I312" s="346"/>
      <c r="J312" s="265"/>
      <c r="K312" s="265"/>
      <c r="L312" s="265"/>
      <c r="M312" s="265"/>
      <c r="N312" s="265"/>
      <c r="O312" s="265"/>
      <c r="P312" s="265"/>
      <c r="Q312" s="265"/>
      <c r="R312" s="265"/>
    </row>
    <row r="313" spans="1:18" s="148" customFormat="1">
      <c r="A313" s="265"/>
      <c r="B313" s="265"/>
      <c r="C313" s="265"/>
      <c r="D313" s="265"/>
      <c r="E313" s="501"/>
      <c r="F313" s="265"/>
      <c r="G313" s="265"/>
      <c r="H313" s="346"/>
      <c r="I313" s="346"/>
      <c r="J313" s="265"/>
      <c r="K313" s="265"/>
      <c r="L313" s="265"/>
      <c r="M313" s="265"/>
      <c r="N313" s="265"/>
      <c r="O313" s="265"/>
      <c r="P313" s="265"/>
      <c r="Q313" s="265"/>
      <c r="R313" s="265"/>
    </row>
    <row r="314" spans="1:18" s="148" customFormat="1">
      <c r="A314" s="265"/>
      <c r="B314" s="265"/>
      <c r="C314" s="265"/>
      <c r="D314" s="265"/>
      <c r="E314" s="501"/>
      <c r="F314" s="265"/>
      <c r="G314" s="265"/>
      <c r="H314" s="346"/>
      <c r="I314" s="346"/>
      <c r="J314" s="265"/>
      <c r="K314" s="265"/>
      <c r="L314" s="265"/>
      <c r="M314" s="265"/>
      <c r="N314" s="265"/>
      <c r="O314" s="265"/>
      <c r="P314" s="265"/>
      <c r="Q314" s="265"/>
      <c r="R314" s="265"/>
    </row>
    <row r="315" spans="1:18" s="148" customFormat="1">
      <c r="A315" s="265"/>
      <c r="B315" s="265"/>
      <c r="C315" s="265"/>
      <c r="D315" s="265"/>
      <c r="E315" s="501"/>
      <c r="F315" s="265"/>
      <c r="G315" s="265"/>
      <c r="H315" s="346"/>
      <c r="I315" s="346"/>
      <c r="J315" s="265"/>
      <c r="K315" s="265"/>
      <c r="L315" s="265"/>
      <c r="M315" s="265"/>
      <c r="N315" s="265"/>
      <c r="O315" s="265"/>
      <c r="P315" s="265"/>
      <c r="Q315" s="265"/>
      <c r="R315" s="265"/>
    </row>
    <row r="316" spans="1:18" s="148" customFormat="1">
      <c r="A316" s="265"/>
      <c r="B316" s="265"/>
      <c r="C316" s="265"/>
      <c r="D316" s="265"/>
      <c r="E316" s="501"/>
      <c r="F316" s="265"/>
      <c r="G316" s="265"/>
      <c r="H316" s="346"/>
      <c r="I316" s="346"/>
      <c r="J316" s="265"/>
      <c r="K316" s="265"/>
      <c r="L316" s="265"/>
      <c r="M316" s="265"/>
      <c r="N316" s="265"/>
      <c r="O316" s="265"/>
      <c r="P316" s="265"/>
      <c r="Q316" s="265"/>
      <c r="R316" s="265"/>
    </row>
    <row r="317" spans="1:18" s="148" customFormat="1">
      <c r="A317" s="265"/>
      <c r="B317" s="265"/>
      <c r="C317" s="265"/>
      <c r="D317" s="265"/>
      <c r="E317" s="501"/>
      <c r="F317" s="265"/>
      <c r="G317" s="265"/>
      <c r="H317" s="346"/>
      <c r="I317" s="346"/>
      <c r="J317" s="265"/>
      <c r="K317" s="265"/>
      <c r="L317" s="265"/>
      <c r="M317" s="265"/>
      <c r="N317" s="265"/>
      <c r="O317" s="265"/>
      <c r="P317" s="265"/>
      <c r="Q317" s="265"/>
      <c r="R317" s="265"/>
    </row>
    <row r="318" spans="1:18" s="148" customFormat="1">
      <c r="A318" s="265"/>
      <c r="B318" s="265"/>
      <c r="C318" s="265"/>
      <c r="D318" s="265"/>
      <c r="E318" s="501"/>
      <c r="F318" s="265"/>
      <c r="G318" s="265"/>
      <c r="H318" s="346"/>
      <c r="I318" s="346"/>
      <c r="J318" s="265"/>
      <c r="K318" s="265"/>
      <c r="L318" s="265"/>
      <c r="M318" s="265"/>
      <c r="N318" s="265"/>
      <c r="O318" s="265"/>
      <c r="P318" s="265"/>
      <c r="Q318" s="265"/>
      <c r="R318" s="265"/>
    </row>
    <row r="319" spans="1:18" s="148" customFormat="1">
      <c r="A319" s="265"/>
      <c r="B319" s="265"/>
      <c r="C319" s="265"/>
      <c r="D319" s="265"/>
      <c r="E319" s="501"/>
      <c r="F319" s="265"/>
      <c r="G319" s="265"/>
      <c r="H319" s="346"/>
      <c r="I319" s="346"/>
      <c r="J319" s="265"/>
      <c r="K319" s="265"/>
      <c r="L319" s="265"/>
      <c r="M319" s="265"/>
      <c r="N319" s="265"/>
      <c r="O319" s="265"/>
      <c r="P319" s="265"/>
      <c r="Q319" s="265"/>
      <c r="R319" s="265"/>
    </row>
    <row r="320" spans="1:18" s="148" customFormat="1">
      <c r="A320" s="265"/>
      <c r="B320" s="265"/>
      <c r="C320" s="265"/>
      <c r="D320" s="265"/>
      <c r="E320" s="501"/>
      <c r="F320" s="265"/>
      <c r="G320" s="265"/>
      <c r="H320" s="346"/>
      <c r="I320" s="346"/>
      <c r="J320" s="265"/>
      <c r="K320" s="265"/>
      <c r="L320" s="265"/>
      <c r="M320" s="265"/>
      <c r="N320" s="265"/>
      <c r="O320" s="265"/>
      <c r="P320" s="265"/>
      <c r="Q320" s="265"/>
      <c r="R320" s="265"/>
    </row>
    <row r="321" spans="1:18" s="148" customFormat="1">
      <c r="A321" s="265"/>
      <c r="B321" s="265"/>
      <c r="C321" s="265"/>
      <c r="D321" s="265"/>
      <c r="E321" s="501"/>
      <c r="F321" s="265"/>
      <c r="G321" s="265"/>
      <c r="H321" s="346"/>
      <c r="I321" s="346"/>
      <c r="J321" s="265"/>
      <c r="K321" s="265"/>
      <c r="L321" s="265"/>
      <c r="M321" s="265"/>
      <c r="N321" s="265"/>
      <c r="O321" s="265"/>
      <c r="P321" s="265"/>
      <c r="Q321" s="265"/>
      <c r="R321" s="265"/>
    </row>
    <row r="322" spans="1:18" s="148" customFormat="1">
      <c r="A322" s="265"/>
      <c r="B322" s="265"/>
      <c r="C322" s="265"/>
      <c r="D322" s="265"/>
      <c r="E322" s="501"/>
      <c r="F322" s="265"/>
      <c r="G322" s="265"/>
      <c r="H322" s="346"/>
      <c r="I322" s="346"/>
      <c r="J322" s="265"/>
      <c r="K322" s="265"/>
      <c r="L322" s="265"/>
      <c r="M322" s="265"/>
      <c r="N322" s="265"/>
      <c r="O322" s="265"/>
      <c r="P322" s="265"/>
      <c r="Q322" s="265"/>
      <c r="R322" s="265"/>
    </row>
    <row r="323" spans="1:18" s="148" customFormat="1">
      <c r="A323" s="265"/>
      <c r="B323" s="265"/>
      <c r="C323" s="265"/>
      <c r="D323" s="265"/>
      <c r="E323" s="501"/>
      <c r="F323" s="265"/>
      <c r="G323" s="265"/>
      <c r="H323" s="346"/>
      <c r="I323" s="346"/>
      <c r="J323" s="265"/>
      <c r="K323" s="265"/>
      <c r="L323" s="265"/>
      <c r="M323" s="265"/>
      <c r="N323" s="265"/>
      <c r="O323" s="265"/>
      <c r="P323" s="265"/>
      <c r="Q323" s="265"/>
      <c r="R323" s="265"/>
    </row>
    <row r="324" spans="1:18" s="148" customFormat="1">
      <c r="A324" s="265"/>
      <c r="B324" s="265"/>
      <c r="C324" s="265"/>
      <c r="D324" s="265"/>
      <c r="E324" s="501"/>
      <c r="F324" s="265"/>
      <c r="G324" s="265"/>
      <c r="H324" s="346"/>
      <c r="I324" s="346"/>
      <c r="J324" s="265"/>
      <c r="K324" s="265"/>
      <c r="L324" s="265"/>
      <c r="M324" s="265"/>
      <c r="N324" s="265"/>
      <c r="O324" s="265"/>
      <c r="P324" s="265"/>
      <c r="Q324" s="265"/>
      <c r="R324" s="265"/>
    </row>
    <row r="325" spans="1:18" s="148" customFormat="1">
      <c r="A325" s="265"/>
      <c r="B325" s="265"/>
      <c r="C325" s="265"/>
      <c r="D325" s="265"/>
      <c r="E325" s="501"/>
      <c r="F325" s="265"/>
      <c r="G325" s="265"/>
      <c r="H325" s="346"/>
      <c r="I325" s="346"/>
      <c r="J325" s="265"/>
      <c r="K325" s="265"/>
      <c r="L325" s="265"/>
      <c r="M325" s="265"/>
      <c r="N325" s="265"/>
      <c r="O325" s="265"/>
      <c r="P325" s="265"/>
      <c r="Q325" s="265"/>
      <c r="R325" s="265"/>
    </row>
    <row r="326" spans="1:18" s="148" customFormat="1">
      <c r="A326" s="265"/>
      <c r="B326" s="265"/>
      <c r="C326" s="265"/>
      <c r="D326" s="265"/>
      <c r="E326" s="501"/>
      <c r="F326" s="265"/>
      <c r="G326" s="265"/>
      <c r="H326" s="346"/>
      <c r="I326" s="346"/>
      <c r="J326" s="265"/>
      <c r="K326" s="265"/>
      <c r="L326" s="265"/>
      <c r="M326" s="265"/>
      <c r="N326" s="265"/>
      <c r="O326" s="265"/>
      <c r="P326" s="265"/>
      <c r="Q326" s="265"/>
      <c r="R326" s="265"/>
    </row>
    <row r="327" spans="1:18" s="148" customFormat="1">
      <c r="A327" s="265"/>
      <c r="B327" s="265"/>
      <c r="C327" s="265"/>
      <c r="D327" s="265"/>
      <c r="E327" s="501"/>
      <c r="F327" s="265"/>
      <c r="G327" s="265"/>
      <c r="H327" s="346"/>
      <c r="I327" s="346"/>
      <c r="J327" s="265"/>
      <c r="K327" s="265"/>
      <c r="L327" s="265"/>
      <c r="M327" s="265"/>
      <c r="N327" s="265"/>
      <c r="O327" s="265"/>
      <c r="P327" s="265"/>
      <c r="Q327" s="265"/>
      <c r="R327" s="265"/>
    </row>
    <row r="328" spans="1:18" s="148" customFormat="1">
      <c r="A328" s="265"/>
      <c r="B328" s="265"/>
      <c r="C328" s="265"/>
      <c r="D328" s="265"/>
      <c r="E328" s="501"/>
      <c r="F328" s="265"/>
      <c r="G328" s="265"/>
      <c r="H328" s="346"/>
      <c r="I328" s="346"/>
      <c r="J328" s="265"/>
      <c r="K328" s="265"/>
      <c r="L328" s="265"/>
      <c r="M328" s="265"/>
      <c r="N328" s="265"/>
      <c r="O328" s="265"/>
      <c r="P328" s="265"/>
      <c r="Q328" s="265"/>
      <c r="R328" s="265"/>
    </row>
    <row r="329" spans="1:18" s="148" customFormat="1">
      <c r="A329" s="265"/>
      <c r="B329" s="265"/>
      <c r="C329" s="265"/>
      <c r="D329" s="265"/>
      <c r="E329" s="501"/>
      <c r="F329" s="265"/>
      <c r="G329" s="265"/>
      <c r="H329" s="346"/>
      <c r="I329" s="346"/>
      <c r="J329" s="265"/>
      <c r="K329" s="265"/>
      <c r="L329" s="265"/>
      <c r="M329" s="265"/>
      <c r="N329" s="265"/>
      <c r="O329" s="265"/>
      <c r="P329" s="265"/>
      <c r="Q329" s="265"/>
      <c r="R329" s="265"/>
    </row>
    <row r="330" spans="1:18" s="148" customFormat="1">
      <c r="A330" s="265"/>
      <c r="B330" s="265"/>
      <c r="C330" s="265"/>
      <c r="D330" s="265"/>
      <c r="E330" s="501"/>
      <c r="F330" s="265"/>
      <c r="G330" s="265"/>
      <c r="H330" s="346"/>
      <c r="I330" s="346"/>
      <c r="J330" s="265"/>
      <c r="K330" s="265"/>
      <c r="L330" s="265"/>
      <c r="M330" s="265"/>
      <c r="N330" s="265"/>
      <c r="O330" s="265"/>
      <c r="P330" s="265"/>
      <c r="Q330" s="265"/>
      <c r="R330" s="265"/>
    </row>
    <row r="331" spans="1:18" s="148" customFormat="1">
      <c r="A331" s="265"/>
      <c r="B331" s="265"/>
      <c r="C331" s="265"/>
      <c r="D331" s="265"/>
      <c r="E331" s="501"/>
      <c r="F331" s="265"/>
      <c r="G331" s="265"/>
      <c r="H331" s="346"/>
      <c r="I331" s="346"/>
      <c r="J331" s="265"/>
      <c r="K331" s="265"/>
      <c r="L331" s="265"/>
      <c r="M331" s="265"/>
      <c r="N331" s="265"/>
      <c r="O331" s="265"/>
      <c r="P331" s="265"/>
      <c r="Q331" s="265"/>
      <c r="R331" s="265"/>
    </row>
    <row r="332" spans="1:18" s="148" customFormat="1">
      <c r="A332" s="265"/>
      <c r="B332" s="265"/>
      <c r="C332" s="265"/>
      <c r="D332" s="265"/>
      <c r="E332" s="501"/>
      <c r="F332" s="265"/>
      <c r="G332" s="265"/>
      <c r="H332" s="346"/>
      <c r="I332" s="346"/>
      <c r="J332" s="265"/>
      <c r="K332" s="265"/>
      <c r="L332" s="265"/>
      <c r="M332" s="265"/>
      <c r="N332" s="265"/>
      <c r="O332" s="265"/>
      <c r="P332" s="265"/>
      <c r="Q332" s="265"/>
      <c r="R332" s="265"/>
    </row>
    <row r="333" spans="1:18" s="148" customFormat="1">
      <c r="A333" s="265"/>
      <c r="B333" s="265"/>
      <c r="C333" s="265"/>
      <c r="D333" s="265"/>
      <c r="E333" s="501"/>
      <c r="F333" s="265"/>
      <c r="G333" s="265"/>
      <c r="H333" s="346"/>
      <c r="I333" s="346"/>
      <c r="J333" s="265"/>
      <c r="K333" s="265"/>
      <c r="L333" s="265"/>
      <c r="M333" s="265"/>
      <c r="N333" s="265"/>
      <c r="O333" s="265"/>
      <c r="P333" s="265"/>
      <c r="Q333" s="265"/>
      <c r="R333" s="265"/>
    </row>
    <row r="334" spans="1:18" s="148" customFormat="1">
      <c r="A334" s="265"/>
      <c r="B334" s="265"/>
      <c r="C334" s="265"/>
      <c r="D334" s="265"/>
      <c r="E334" s="501"/>
      <c r="F334" s="265"/>
      <c r="G334" s="265"/>
      <c r="H334" s="346"/>
      <c r="I334" s="346"/>
      <c r="J334" s="265"/>
      <c r="K334" s="265"/>
      <c r="L334" s="265"/>
      <c r="M334" s="265"/>
      <c r="N334" s="265"/>
      <c r="O334" s="265"/>
      <c r="P334" s="265"/>
      <c r="Q334" s="265"/>
      <c r="R334" s="265"/>
    </row>
    <row r="335" spans="1:18" s="148" customFormat="1">
      <c r="A335" s="265"/>
      <c r="B335" s="265"/>
      <c r="C335" s="265"/>
      <c r="D335" s="265"/>
      <c r="E335" s="501"/>
      <c r="F335" s="265"/>
      <c r="G335" s="265"/>
      <c r="H335" s="346"/>
      <c r="I335" s="346"/>
      <c r="J335" s="265"/>
      <c r="K335" s="265"/>
      <c r="L335" s="265"/>
      <c r="M335" s="265"/>
      <c r="N335" s="265"/>
      <c r="O335" s="265"/>
      <c r="P335" s="265"/>
      <c r="Q335" s="265"/>
      <c r="R335" s="265"/>
    </row>
    <row r="336" spans="1:18" s="148" customFormat="1">
      <c r="A336" s="265"/>
      <c r="B336" s="265"/>
      <c r="C336" s="265"/>
      <c r="D336" s="265"/>
      <c r="E336" s="501"/>
      <c r="F336" s="265"/>
      <c r="G336" s="265"/>
      <c r="H336" s="346"/>
      <c r="I336" s="346"/>
      <c r="J336" s="265"/>
      <c r="K336" s="265"/>
      <c r="L336" s="265"/>
      <c r="M336" s="265"/>
      <c r="N336" s="265"/>
      <c r="O336" s="265"/>
      <c r="P336" s="265"/>
      <c r="Q336" s="265"/>
      <c r="R336" s="265"/>
    </row>
    <row r="337" spans="1:18" s="148" customFormat="1">
      <c r="A337" s="265"/>
      <c r="B337" s="265"/>
      <c r="C337" s="265"/>
      <c r="D337" s="265"/>
      <c r="E337" s="501"/>
      <c r="F337" s="265"/>
      <c r="G337" s="265"/>
      <c r="H337" s="346"/>
      <c r="I337" s="346"/>
      <c r="J337" s="265"/>
      <c r="K337" s="265"/>
      <c r="L337" s="265"/>
      <c r="M337" s="265"/>
      <c r="N337" s="265"/>
      <c r="O337" s="265"/>
      <c r="P337" s="265"/>
      <c r="Q337" s="265"/>
      <c r="R337" s="265"/>
    </row>
    <row r="338" spans="1:18" s="148" customFormat="1">
      <c r="A338" s="265"/>
      <c r="B338" s="265"/>
      <c r="C338" s="265"/>
      <c r="D338" s="265"/>
      <c r="E338" s="501"/>
      <c r="F338" s="265"/>
      <c r="G338" s="265"/>
      <c r="H338" s="346"/>
      <c r="I338" s="346"/>
      <c r="J338" s="265"/>
      <c r="K338" s="265"/>
      <c r="L338" s="265"/>
      <c r="M338" s="265"/>
      <c r="N338" s="265"/>
      <c r="O338" s="265"/>
      <c r="P338" s="265"/>
      <c r="Q338" s="265"/>
      <c r="R338" s="265"/>
    </row>
    <row r="339" spans="1:18" s="148" customFormat="1">
      <c r="A339" s="265"/>
      <c r="B339" s="265"/>
      <c r="C339" s="265"/>
      <c r="D339" s="265"/>
      <c r="E339" s="501"/>
      <c r="F339" s="265"/>
      <c r="G339" s="265"/>
      <c r="H339" s="346"/>
      <c r="I339" s="346"/>
      <c r="J339" s="265"/>
      <c r="K339" s="265"/>
      <c r="L339" s="265"/>
      <c r="M339" s="265"/>
      <c r="N339" s="265"/>
      <c r="O339" s="265"/>
      <c r="P339" s="265"/>
      <c r="Q339" s="265"/>
      <c r="R339" s="265"/>
    </row>
    <row r="340" spans="1:18" s="148" customFormat="1">
      <c r="A340" s="265"/>
      <c r="B340" s="265"/>
      <c r="C340" s="265"/>
      <c r="D340" s="265"/>
      <c r="E340" s="501"/>
      <c r="F340" s="265"/>
      <c r="G340" s="265"/>
      <c r="H340" s="346"/>
      <c r="I340" s="346"/>
      <c r="J340" s="265"/>
      <c r="K340" s="265"/>
      <c r="L340" s="265"/>
      <c r="M340" s="265"/>
      <c r="N340" s="265"/>
      <c r="O340" s="265"/>
      <c r="P340" s="265"/>
      <c r="Q340" s="265"/>
      <c r="R340" s="265"/>
    </row>
    <row r="341" spans="1:18" s="148" customFormat="1">
      <c r="A341" s="265"/>
      <c r="B341" s="265"/>
      <c r="C341" s="265"/>
      <c r="D341" s="265"/>
      <c r="E341" s="501"/>
      <c r="F341" s="265"/>
      <c r="G341" s="265"/>
      <c r="H341" s="346"/>
      <c r="I341" s="346"/>
      <c r="J341" s="265"/>
      <c r="K341" s="265"/>
      <c r="L341" s="265"/>
      <c r="M341" s="265"/>
      <c r="N341" s="265"/>
      <c r="O341" s="265"/>
      <c r="P341" s="265"/>
      <c r="Q341" s="265"/>
      <c r="R341" s="265"/>
    </row>
    <row r="342" spans="1:18" s="148" customFormat="1">
      <c r="A342" s="265"/>
      <c r="B342" s="265"/>
      <c r="C342" s="265"/>
      <c r="D342" s="265"/>
      <c r="E342" s="501"/>
      <c r="F342" s="265"/>
      <c r="G342" s="265"/>
      <c r="H342" s="346"/>
      <c r="I342" s="346"/>
      <c r="J342" s="265"/>
      <c r="K342" s="265"/>
      <c r="L342" s="265"/>
      <c r="M342" s="265"/>
      <c r="N342" s="265"/>
      <c r="O342" s="265"/>
      <c r="P342" s="265"/>
      <c r="Q342" s="265"/>
      <c r="R342" s="265"/>
    </row>
    <row r="343" spans="1:18" s="148" customFormat="1">
      <c r="A343" s="265"/>
      <c r="B343" s="265"/>
      <c r="C343" s="265"/>
      <c r="D343" s="265"/>
      <c r="E343" s="501"/>
      <c r="F343" s="265"/>
      <c r="G343" s="265"/>
      <c r="H343" s="346"/>
      <c r="I343" s="346"/>
      <c r="J343" s="265"/>
      <c r="K343" s="265"/>
      <c r="L343" s="265"/>
      <c r="M343" s="265"/>
      <c r="N343" s="265"/>
      <c r="O343" s="265"/>
      <c r="P343" s="265"/>
      <c r="Q343" s="265"/>
      <c r="R343" s="265"/>
    </row>
    <row r="344" spans="1:18" s="148" customFormat="1">
      <c r="A344" s="265"/>
      <c r="B344" s="265"/>
      <c r="C344" s="265"/>
      <c r="D344" s="265"/>
      <c r="E344" s="501"/>
      <c r="F344" s="265"/>
      <c r="G344" s="265"/>
      <c r="H344" s="346"/>
      <c r="I344" s="346"/>
      <c r="J344" s="265"/>
      <c r="K344" s="265"/>
      <c r="L344" s="265"/>
      <c r="M344" s="265"/>
      <c r="N344" s="265"/>
      <c r="O344" s="265"/>
      <c r="P344" s="265"/>
      <c r="Q344" s="265"/>
      <c r="R344" s="265"/>
    </row>
    <row r="345" spans="1:18" s="148" customFormat="1">
      <c r="A345" s="265"/>
      <c r="B345" s="265"/>
      <c r="C345" s="265"/>
      <c r="D345" s="265"/>
      <c r="E345" s="501"/>
      <c r="F345" s="265"/>
      <c r="G345" s="265"/>
      <c r="H345" s="346"/>
      <c r="I345" s="346"/>
      <c r="J345" s="265"/>
      <c r="K345" s="265"/>
      <c r="L345" s="265"/>
      <c r="M345" s="265"/>
      <c r="N345" s="265"/>
      <c r="O345" s="265"/>
      <c r="P345" s="265"/>
      <c r="Q345" s="265"/>
      <c r="R345" s="265"/>
    </row>
    <row r="346" spans="1:18" s="148" customFormat="1">
      <c r="A346" s="265"/>
      <c r="B346" s="265"/>
      <c r="C346" s="265"/>
      <c r="D346" s="265"/>
      <c r="E346" s="501"/>
      <c r="F346" s="265"/>
      <c r="G346" s="265"/>
      <c r="H346" s="346"/>
      <c r="I346" s="346"/>
      <c r="J346" s="265"/>
      <c r="K346" s="265"/>
      <c r="L346" s="265"/>
      <c r="M346" s="265"/>
      <c r="N346" s="265"/>
      <c r="O346" s="265"/>
      <c r="P346" s="265"/>
      <c r="Q346" s="265"/>
      <c r="R346" s="265"/>
    </row>
    <row r="347" spans="1:18" s="148" customFormat="1">
      <c r="A347" s="265"/>
      <c r="B347" s="265"/>
      <c r="C347" s="265"/>
      <c r="D347" s="265"/>
      <c r="E347" s="501"/>
      <c r="F347" s="265"/>
      <c r="G347" s="265"/>
      <c r="H347" s="346"/>
      <c r="I347" s="346"/>
      <c r="J347" s="265"/>
      <c r="K347" s="265"/>
      <c r="L347" s="265"/>
      <c r="M347" s="265"/>
      <c r="N347" s="265"/>
      <c r="O347" s="265"/>
      <c r="P347" s="265"/>
      <c r="Q347" s="265"/>
      <c r="R347" s="265"/>
    </row>
    <row r="348" spans="1:18" s="148" customFormat="1">
      <c r="A348" s="265"/>
      <c r="B348" s="265"/>
      <c r="C348" s="265"/>
      <c r="D348" s="265"/>
      <c r="E348" s="501"/>
      <c r="F348" s="265"/>
      <c r="G348" s="265"/>
      <c r="H348" s="346"/>
      <c r="I348" s="346"/>
      <c r="J348" s="265"/>
      <c r="K348" s="265"/>
      <c r="L348" s="265"/>
      <c r="M348" s="265"/>
      <c r="N348" s="265"/>
      <c r="O348" s="265"/>
      <c r="P348" s="265"/>
      <c r="Q348" s="265"/>
      <c r="R348" s="265"/>
    </row>
    <row r="349" spans="1:18" s="148" customFormat="1">
      <c r="A349" s="265"/>
      <c r="B349" s="265"/>
      <c r="C349" s="265"/>
      <c r="D349" s="265"/>
      <c r="E349" s="501"/>
      <c r="F349" s="265"/>
      <c r="G349" s="265"/>
      <c r="H349" s="346"/>
      <c r="I349" s="346"/>
      <c r="J349" s="265"/>
      <c r="K349" s="265"/>
      <c r="L349" s="265"/>
      <c r="M349" s="265"/>
      <c r="N349" s="265"/>
      <c r="O349" s="265"/>
      <c r="P349" s="265"/>
      <c r="Q349" s="265"/>
      <c r="R349" s="265"/>
    </row>
    <row r="350" spans="1:18" s="148" customFormat="1">
      <c r="A350" s="265"/>
      <c r="B350" s="265"/>
      <c r="C350" s="265"/>
      <c r="D350" s="265"/>
      <c r="E350" s="501"/>
      <c r="F350" s="265"/>
      <c r="G350" s="265"/>
      <c r="H350" s="346"/>
      <c r="I350" s="346"/>
      <c r="J350" s="265"/>
      <c r="K350" s="265"/>
      <c r="L350" s="265"/>
      <c r="M350" s="265"/>
      <c r="N350" s="265"/>
      <c r="O350" s="265"/>
      <c r="P350" s="265"/>
      <c r="Q350" s="265"/>
      <c r="R350" s="265"/>
    </row>
    <row r="351" spans="1:18" s="148" customFormat="1">
      <c r="A351" s="265"/>
      <c r="B351" s="265"/>
      <c r="C351" s="265"/>
      <c r="D351" s="265"/>
      <c r="E351" s="501"/>
      <c r="F351" s="265"/>
      <c r="G351" s="265"/>
      <c r="H351" s="346"/>
      <c r="I351" s="346"/>
      <c r="J351" s="265"/>
      <c r="K351" s="265"/>
      <c r="L351" s="265"/>
      <c r="M351" s="265"/>
      <c r="N351" s="265"/>
      <c r="O351" s="265"/>
      <c r="P351" s="265"/>
      <c r="Q351" s="265"/>
      <c r="R351" s="265"/>
    </row>
    <row r="352" spans="1:18" s="148" customFormat="1">
      <c r="A352" s="265"/>
      <c r="B352" s="265"/>
      <c r="C352" s="265"/>
      <c r="D352" s="265"/>
      <c r="E352" s="501"/>
      <c r="F352" s="265"/>
      <c r="G352" s="265"/>
      <c r="H352" s="346"/>
      <c r="I352" s="346"/>
      <c r="J352" s="265"/>
      <c r="K352" s="265"/>
      <c r="L352" s="265"/>
      <c r="M352" s="265"/>
      <c r="N352" s="265"/>
      <c r="O352" s="265"/>
      <c r="P352" s="265"/>
      <c r="Q352" s="265"/>
      <c r="R352" s="265"/>
    </row>
    <row r="353" spans="1:18" s="148" customFormat="1">
      <c r="A353" s="265"/>
      <c r="B353" s="265"/>
      <c r="C353" s="265"/>
      <c r="D353" s="265"/>
      <c r="E353" s="501"/>
      <c r="F353" s="265"/>
      <c r="G353" s="265"/>
      <c r="H353" s="346"/>
      <c r="I353" s="346"/>
      <c r="J353" s="265"/>
      <c r="K353" s="265"/>
      <c r="L353" s="265"/>
      <c r="M353" s="265"/>
      <c r="N353" s="265"/>
      <c r="O353" s="265"/>
      <c r="P353" s="265"/>
      <c r="Q353" s="265"/>
      <c r="R353" s="265"/>
    </row>
    <row r="354" spans="1:18" s="148" customFormat="1">
      <c r="A354" s="265"/>
      <c r="B354" s="265"/>
      <c r="C354" s="265"/>
      <c r="D354" s="265"/>
      <c r="E354" s="501"/>
      <c r="F354" s="265"/>
      <c r="G354" s="265"/>
      <c r="H354" s="346"/>
      <c r="I354" s="346"/>
      <c r="J354" s="265"/>
      <c r="K354" s="265"/>
      <c r="L354" s="265"/>
      <c r="M354" s="265"/>
      <c r="N354" s="265"/>
      <c r="O354" s="265"/>
      <c r="P354" s="265"/>
      <c r="Q354" s="265"/>
      <c r="R354" s="265"/>
    </row>
    <row r="355" spans="1:18" s="148" customFormat="1">
      <c r="A355" s="265"/>
      <c r="B355" s="265"/>
      <c r="C355" s="265"/>
      <c r="D355" s="265"/>
      <c r="E355" s="501"/>
      <c r="F355" s="265"/>
      <c r="G355" s="265"/>
      <c r="H355" s="346"/>
      <c r="I355" s="346"/>
      <c r="J355" s="265"/>
      <c r="K355" s="265"/>
      <c r="L355" s="265"/>
      <c r="M355" s="265"/>
      <c r="N355" s="265"/>
      <c r="O355" s="265"/>
      <c r="P355" s="265"/>
      <c r="Q355" s="265"/>
      <c r="R355" s="265"/>
    </row>
    <row r="356" spans="1:18" s="148" customFormat="1">
      <c r="A356" s="265"/>
      <c r="B356" s="265"/>
      <c r="C356" s="265"/>
      <c r="D356" s="265"/>
      <c r="E356" s="501"/>
      <c r="F356" s="265"/>
      <c r="G356" s="265"/>
      <c r="H356" s="346"/>
      <c r="I356" s="346"/>
      <c r="J356" s="265"/>
      <c r="K356" s="265"/>
      <c r="L356" s="265"/>
      <c r="M356" s="265"/>
      <c r="N356" s="265"/>
      <c r="O356" s="265"/>
      <c r="P356" s="265"/>
      <c r="Q356" s="265"/>
      <c r="R356" s="265"/>
    </row>
    <row r="357" spans="1:18" s="148" customFormat="1">
      <c r="A357" s="265"/>
      <c r="B357" s="265"/>
      <c r="C357" s="265"/>
      <c r="D357" s="265"/>
      <c r="E357" s="501"/>
      <c r="F357" s="265"/>
      <c r="G357" s="265"/>
      <c r="H357" s="346"/>
      <c r="I357" s="346"/>
      <c r="J357" s="265"/>
      <c r="K357" s="265"/>
      <c r="L357" s="265"/>
      <c r="M357" s="265"/>
      <c r="N357" s="265"/>
      <c r="O357" s="265"/>
      <c r="P357" s="265"/>
      <c r="Q357" s="265"/>
      <c r="R357" s="265"/>
    </row>
    <row r="358" spans="1:18" s="148" customFormat="1">
      <c r="A358" s="265"/>
      <c r="B358" s="265"/>
      <c r="C358" s="265"/>
      <c r="D358" s="265"/>
      <c r="E358" s="501"/>
      <c r="F358" s="265"/>
      <c r="G358" s="265"/>
      <c r="H358" s="346"/>
      <c r="I358" s="346"/>
      <c r="J358" s="265"/>
      <c r="K358" s="265"/>
      <c r="L358" s="265"/>
      <c r="M358" s="265"/>
      <c r="N358" s="265"/>
      <c r="O358" s="265"/>
      <c r="P358" s="265"/>
      <c r="Q358" s="265"/>
      <c r="R358" s="265"/>
    </row>
    <row r="359" spans="1:18" s="148" customFormat="1">
      <c r="A359" s="265"/>
      <c r="B359" s="265"/>
      <c r="C359" s="265"/>
      <c r="D359" s="265"/>
      <c r="E359" s="501"/>
      <c r="F359" s="265"/>
      <c r="G359" s="265"/>
      <c r="H359" s="346"/>
      <c r="I359" s="346"/>
      <c r="J359" s="265"/>
      <c r="K359" s="265"/>
      <c r="L359" s="265"/>
      <c r="M359" s="265"/>
      <c r="N359" s="265"/>
      <c r="O359" s="265"/>
      <c r="P359" s="265"/>
      <c r="Q359" s="265"/>
      <c r="R359" s="265"/>
    </row>
    <row r="360" spans="1:18" s="148" customFormat="1">
      <c r="A360" s="265"/>
      <c r="B360" s="265"/>
      <c r="C360" s="265"/>
      <c r="D360" s="265"/>
      <c r="E360" s="501"/>
      <c r="F360" s="265"/>
      <c r="G360" s="265"/>
      <c r="H360" s="346"/>
      <c r="I360" s="346"/>
      <c r="J360" s="265"/>
      <c r="K360" s="265"/>
      <c r="L360" s="265"/>
      <c r="M360" s="265"/>
      <c r="N360" s="265"/>
      <c r="O360" s="265"/>
      <c r="P360" s="265"/>
      <c r="Q360" s="265"/>
      <c r="R360" s="265"/>
    </row>
    <row r="361" spans="1:18" s="148" customFormat="1">
      <c r="A361" s="265"/>
      <c r="B361" s="265"/>
      <c r="C361" s="265"/>
      <c r="D361" s="265"/>
      <c r="E361" s="501"/>
      <c r="F361" s="265"/>
      <c r="G361" s="265"/>
      <c r="H361" s="346"/>
      <c r="I361" s="346"/>
      <c r="J361" s="265"/>
      <c r="K361" s="265"/>
      <c r="L361" s="265"/>
      <c r="M361" s="265"/>
      <c r="N361" s="265"/>
      <c r="O361" s="265"/>
      <c r="P361" s="265"/>
      <c r="Q361" s="265"/>
      <c r="R361" s="265"/>
    </row>
    <row r="362" spans="1:18" s="148" customFormat="1">
      <c r="A362" s="265"/>
      <c r="B362" s="265"/>
      <c r="C362" s="265"/>
      <c r="D362" s="265"/>
      <c r="E362" s="501"/>
      <c r="F362" s="265"/>
      <c r="G362" s="265"/>
      <c r="H362" s="346"/>
      <c r="I362" s="346"/>
      <c r="J362" s="265"/>
      <c r="K362" s="265"/>
      <c r="L362" s="265"/>
      <c r="M362" s="265"/>
      <c r="N362" s="265"/>
      <c r="O362" s="265"/>
      <c r="P362" s="265"/>
      <c r="Q362" s="265"/>
      <c r="R362" s="265"/>
    </row>
    <row r="363" spans="1:18" s="148" customFormat="1">
      <c r="A363" s="265"/>
      <c r="B363" s="265"/>
      <c r="C363" s="265"/>
      <c r="D363" s="265"/>
      <c r="E363" s="501"/>
      <c r="F363" s="265"/>
      <c r="G363" s="265"/>
      <c r="H363" s="346"/>
      <c r="I363" s="346"/>
      <c r="J363" s="265"/>
      <c r="K363" s="265"/>
      <c r="L363" s="265"/>
      <c r="M363" s="265"/>
      <c r="N363" s="265"/>
      <c r="O363" s="265"/>
      <c r="P363" s="265"/>
      <c r="Q363" s="265"/>
      <c r="R363" s="265"/>
    </row>
    <row r="364" spans="1:18" s="148" customFormat="1">
      <c r="A364" s="265"/>
      <c r="B364" s="265"/>
      <c r="C364" s="265"/>
      <c r="D364" s="265"/>
      <c r="E364" s="501"/>
      <c r="F364" s="265"/>
      <c r="G364" s="265"/>
      <c r="H364" s="346"/>
      <c r="I364" s="346"/>
      <c r="J364" s="265"/>
      <c r="K364" s="265"/>
      <c r="L364" s="265"/>
      <c r="M364" s="265"/>
      <c r="N364" s="265"/>
      <c r="O364" s="265"/>
      <c r="P364" s="265"/>
      <c r="Q364" s="265"/>
      <c r="R364" s="265"/>
    </row>
    <row r="365" spans="1:18" s="148" customFormat="1">
      <c r="A365" s="265"/>
      <c r="B365" s="265"/>
      <c r="C365" s="265"/>
      <c r="D365" s="265"/>
      <c r="E365" s="501"/>
      <c r="F365" s="265"/>
      <c r="G365" s="265"/>
      <c r="H365" s="346"/>
      <c r="I365" s="346"/>
      <c r="J365" s="265"/>
      <c r="K365" s="265"/>
      <c r="L365" s="265"/>
      <c r="M365" s="265"/>
      <c r="N365" s="265"/>
      <c r="O365" s="265"/>
      <c r="P365" s="265"/>
      <c r="Q365" s="265"/>
      <c r="R365" s="265"/>
    </row>
    <row r="366" spans="1:18" s="148" customFormat="1">
      <c r="A366" s="265"/>
      <c r="B366" s="265"/>
      <c r="C366" s="265"/>
      <c r="D366" s="265"/>
      <c r="E366" s="501"/>
      <c r="F366" s="265"/>
      <c r="G366" s="265"/>
      <c r="H366" s="346"/>
      <c r="I366" s="346"/>
      <c r="J366" s="265"/>
      <c r="K366" s="265"/>
      <c r="L366" s="265"/>
      <c r="M366" s="265"/>
      <c r="N366" s="265"/>
      <c r="O366" s="265"/>
      <c r="P366" s="265"/>
      <c r="Q366" s="265"/>
      <c r="R366" s="265"/>
    </row>
    <row r="367" spans="1:18" s="148" customFormat="1">
      <c r="A367" s="265"/>
      <c r="B367" s="265"/>
      <c r="C367" s="265"/>
      <c r="D367" s="265"/>
      <c r="E367" s="501"/>
      <c r="F367" s="265"/>
      <c r="G367" s="265"/>
      <c r="H367" s="346"/>
      <c r="I367" s="346"/>
      <c r="J367" s="265"/>
      <c r="K367" s="265"/>
      <c r="L367" s="265"/>
      <c r="M367" s="265"/>
      <c r="N367" s="265"/>
      <c r="O367" s="265"/>
      <c r="P367" s="265"/>
      <c r="Q367" s="265"/>
      <c r="R367" s="265"/>
    </row>
    <row r="368" spans="1:18" s="148" customFormat="1">
      <c r="A368" s="265"/>
      <c r="B368" s="265"/>
      <c r="C368" s="265"/>
      <c r="D368" s="265"/>
      <c r="E368" s="501"/>
      <c r="F368" s="265"/>
      <c r="G368" s="265"/>
      <c r="H368" s="346"/>
      <c r="I368" s="346"/>
      <c r="J368" s="265"/>
      <c r="K368" s="265"/>
      <c r="L368" s="265"/>
      <c r="M368" s="265"/>
      <c r="N368" s="265"/>
      <c r="O368" s="265"/>
      <c r="P368" s="265"/>
      <c r="Q368" s="265"/>
      <c r="R368" s="265"/>
    </row>
    <row r="369" spans="1:18" s="148" customFormat="1">
      <c r="A369" s="265"/>
      <c r="B369" s="265"/>
      <c r="C369" s="265"/>
      <c r="D369" s="265"/>
      <c r="E369" s="501"/>
      <c r="F369" s="265"/>
      <c r="G369" s="265"/>
      <c r="H369" s="346"/>
      <c r="I369" s="346"/>
      <c r="J369" s="265"/>
      <c r="K369" s="265"/>
      <c r="L369" s="265"/>
      <c r="M369" s="265"/>
      <c r="N369" s="265"/>
      <c r="O369" s="265"/>
      <c r="P369" s="265"/>
      <c r="Q369" s="265"/>
      <c r="R369" s="265"/>
    </row>
    <row r="370" spans="1:18" s="148" customFormat="1">
      <c r="A370" s="265"/>
      <c r="B370" s="265"/>
      <c r="C370" s="265"/>
      <c r="D370" s="265"/>
      <c r="E370" s="501"/>
      <c r="F370" s="265"/>
      <c r="G370" s="265"/>
      <c r="H370" s="346"/>
      <c r="I370" s="346"/>
      <c r="J370" s="265"/>
      <c r="K370" s="265"/>
      <c r="L370" s="265"/>
      <c r="M370" s="265"/>
      <c r="N370" s="265"/>
      <c r="O370" s="265"/>
      <c r="P370" s="265"/>
      <c r="Q370" s="265"/>
      <c r="R370" s="265"/>
    </row>
    <row r="371" spans="1:18" s="148" customFormat="1">
      <c r="A371" s="265"/>
      <c r="B371" s="265"/>
      <c r="C371" s="265"/>
      <c r="D371" s="265"/>
      <c r="E371" s="501"/>
      <c r="F371" s="265"/>
      <c r="G371" s="265"/>
      <c r="H371" s="346"/>
      <c r="I371" s="346"/>
      <c r="J371" s="265"/>
      <c r="K371" s="265"/>
      <c r="L371" s="265"/>
      <c r="M371" s="265"/>
      <c r="N371" s="265"/>
      <c r="O371" s="265"/>
      <c r="P371" s="265"/>
      <c r="Q371" s="265"/>
      <c r="R371" s="265"/>
    </row>
    <row r="372" spans="1:18" s="148" customFormat="1">
      <c r="A372" s="265"/>
      <c r="B372" s="265"/>
      <c r="C372" s="265"/>
      <c r="D372" s="265"/>
      <c r="E372" s="501"/>
      <c r="F372" s="265"/>
      <c r="G372" s="265"/>
      <c r="H372" s="346"/>
      <c r="I372" s="346"/>
      <c r="J372" s="265"/>
      <c r="K372" s="265"/>
      <c r="L372" s="265"/>
      <c r="M372" s="265"/>
      <c r="N372" s="265"/>
      <c r="O372" s="265"/>
      <c r="P372" s="265"/>
      <c r="Q372" s="265"/>
      <c r="R372" s="265"/>
    </row>
    <row r="373" spans="1:18" s="148" customFormat="1">
      <c r="A373" s="265"/>
      <c r="B373" s="265"/>
      <c r="C373" s="265"/>
      <c r="D373" s="265"/>
      <c r="E373" s="501"/>
      <c r="F373" s="265"/>
      <c r="G373" s="265"/>
      <c r="H373" s="346"/>
      <c r="I373" s="346"/>
      <c r="J373" s="265"/>
      <c r="K373" s="265"/>
      <c r="L373" s="265"/>
      <c r="M373" s="265"/>
      <c r="N373" s="265"/>
      <c r="O373" s="265"/>
      <c r="P373" s="265"/>
      <c r="Q373" s="265"/>
      <c r="R373" s="265"/>
    </row>
    <row r="374" spans="1:18" s="148" customFormat="1">
      <c r="A374" s="265"/>
      <c r="B374" s="265"/>
      <c r="C374" s="265"/>
      <c r="D374" s="265"/>
      <c r="E374" s="501"/>
      <c r="F374" s="265"/>
      <c r="G374" s="265"/>
      <c r="H374" s="346"/>
      <c r="I374" s="346"/>
      <c r="J374" s="265"/>
      <c r="K374" s="265"/>
      <c r="L374" s="265"/>
      <c r="M374" s="265"/>
      <c r="N374" s="265"/>
      <c r="O374" s="265"/>
      <c r="P374" s="265"/>
      <c r="Q374" s="265"/>
      <c r="R374" s="265"/>
    </row>
    <row r="375" spans="1:18" s="148" customFormat="1">
      <c r="A375" s="265"/>
      <c r="B375" s="265"/>
      <c r="C375" s="265"/>
      <c r="D375" s="265"/>
      <c r="E375" s="501"/>
      <c r="F375" s="265"/>
      <c r="G375" s="265"/>
      <c r="H375" s="346"/>
      <c r="I375" s="346"/>
      <c r="J375" s="265"/>
      <c r="K375" s="265"/>
      <c r="L375" s="265"/>
      <c r="M375" s="265"/>
      <c r="N375" s="265"/>
      <c r="O375" s="265"/>
      <c r="P375" s="265"/>
      <c r="Q375" s="265"/>
      <c r="R375" s="265"/>
    </row>
    <row r="376" spans="1:18" s="148" customFormat="1">
      <c r="A376" s="265"/>
      <c r="B376" s="265"/>
      <c r="C376" s="265"/>
      <c r="D376" s="265"/>
      <c r="E376" s="501"/>
      <c r="F376" s="265"/>
      <c r="G376" s="265"/>
      <c r="H376" s="346"/>
      <c r="I376" s="346"/>
      <c r="J376" s="265"/>
      <c r="K376" s="265"/>
      <c r="L376" s="265"/>
      <c r="M376" s="265"/>
      <c r="N376" s="265"/>
      <c r="O376" s="265"/>
      <c r="P376" s="265"/>
      <c r="Q376" s="265"/>
      <c r="R376" s="265"/>
    </row>
    <row r="377" spans="1:18" s="148" customFormat="1">
      <c r="A377" s="265"/>
      <c r="B377" s="265"/>
      <c r="C377" s="265"/>
      <c r="D377" s="265"/>
      <c r="E377" s="501"/>
      <c r="F377" s="265"/>
      <c r="G377" s="265"/>
      <c r="H377" s="346"/>
      <c r="I377" s="346"/>
      <c r="J377" s="265"/>
      <c r="K377" s="265"/>
      <c r="L377" s="265"/>
      <c r="M377" s="265"/>
      <c r="N377" s="265"/>
      <c r="O377" s="265"/>
      <c r="P377" s="265"/>
      <c r="Q377" s="265"/>
      <c r="R377" s="265"/>
    </row>
    <row r="378" spans="1:18" s="148" customFormat="1">
      <c r="A378" s="265"/>
      <c r="B378" s="265"/>
      <c r="C378" s="265"/>
      <c r="D378" s="265"/>
      <c r="E378" s="501"/>
      <c r="F378" s="265"/>
      <c r="G378" s="265"/>
      <c r="H378" s="346"/>
      <c r="I378" s="346"/>
      <c r="J378" s="265"/>
      <c r="K378" s="265"/>
      <c r="L378" s="265"/>
      <c r="M378" s="265"/>
      <c r="N378" s="265"/>
      <c r="O378" s="265"/>
      <c r="P378" s="265"/>
      <c r="Q378" s="265"/>
      <c r="R378" s="265"/>
    </row>
    <row r="379" spans="1:18" s="148" customFormat="1">
      <c r="A379" s="265"/>
      <c r="B379" s="265"/>
      <c r="C379" s="265"/>
      <c r="D379" s="265"/>
      <c r="E379" s="501"/>
      <c r="F379" s="265"/>
      <c r="G379" s="265"/>
      <c r="H379" s="346"/>
      <c r="I379" s="346"/>
      <c r="J379" s="265"/>
      <c r="K379" s="265"/>
      <c r="L379" s="265"/>
      <c r="M379" s="265"/>
      <c r="N379" s="265"/>
      <c r="O379" s="265"/>
      <c r="P379" s="265"/>
      <c r="Q379" s="265"/>
      <c r="R379" s="265"/>
    </row>
    <row r="380" spans="1:18" s="148" customFormat="1">
      <c r="A380" s="265"/>
      <c r="B380" s="265"/>
      <c r="C380" s="265"/>
      <c r="D380" s="265"/>
      <c r="E380" s="501"/>
      <c r="F380" s="265"/>
      <c r="G380" s="265"/>
      <c r="H380" s="346"/>
      <c r="I380" s="346"/>
      <c r="J380" s="265"/>
      <c r="K380" s="265"/>
      <c r="L380" s="265"/>
      <c r="M380" s="265"/>
      <c r="N380" s="265"/>
      <c r="O380" s="265"/>
      <c r="P380" s="265"/>
      <c r="Q380" s="265"/>
      <c r="R380" s="265"/>
    </row>
    <row r="381" spans="1:18" s="148" customFormat="1">
      <c r="A381" s="265"/>
      <c r="B381" s="265"/>
      <c r="C381" s="265"/>
      <c r="D381" s="265"/>
      <c r="E381" s="501"/>
      <c r="F381" s="265"/>
      <c r="G381" s="265"/>
      <c r="H381" s="346"/>
      <c r="I381" s="346"/>
      <c r="J381" s="265"/>
      <c r="K381" s="265"/>
      <c r="L381" s="265"/>
      <c r="M381" s="265"/>
      <c r="N381" s="265"/>
      <c r="O381" s="265"/>
      <c r="P381" s="265"/>
      <c r="Q381" s="265"/>
      <c r="R381" s="265"/>
    </row>
    <row r="382" spans="1:18" s="148" customFormat="1">
      <c r="A382" s="265"/>
      <c r="B382" s="265"/>
      <c r="C382" s="265"/>
      <c r="D382" s="265"/>
      <c r="E382" s="501"/>
      <c r="F382" s="265"/>
      <c r="G382" s="265"/>
      <c r="H382" s="346"/>
      <c r="I382" s="346"/>
      <c r="J382" s="265"/>
      <c r="K382" s="265"/>
      <c r="L382" s="265"/>
      <c r="M382" s="265"/>
      <c r="N382" s="265"/>
      <c r="O382" s="265"/>
      <c r="P382" s="265"/>
      <c r="Q382" s="265"/>
      <c r="R382" s="265"/>
    </row>
    <row r="383" spans="1:18" s="148" customFormat="1">
      <c r="A383" s="265"/>
      <c r="B383" s="265"/>
      <c r="C383" s="265"/>
      <c r="D383" s="265"/>
      <c r="E383" s="501"/>
      <c r="F383" s="265"/>
      <c r="G383" s="265"/>
      <c r="H383" s="346"/>
      <c r="I383" s="346"/>
      <c r="J383" s="265"/>
      <c r="K383" s="265"/>
      <c r="L383" s="265"/>
      <c r="M383" s="265"/>
      <c r="N383" s="265"/>
      <c r="O383" s="265"/>
      <c r="P383" s="265"/>
      <c r="Q383" s="265"/>
      <c r="R383" s="265"/>
    </row>
    <row r="384" spans="1:18" s="148" customFormat="1">
      <c r="A384" s="265"/>
      <c r="B384" s="265"/>
      <c r="C384" s="265"/>
      <c r="D384" s="265"/>
      <c r="E384" s="501"/>
      <c r="F384" s="265"/>
      <c r="G384" s="265"/>
      <c r="H384" s="346"/>
      <c r="I384" s="346"/>
      <c r="J384" s="265"/>
      <c r="K384" s="265"/>
      <c r="L384" s="265"/>
      <c r="M384" s="265"/>
      <c r="N384" s="265"/>
      <c r="O384" s="265"/>
      <c r="P384" s="265"/>
      <c r="Q384" s="265"/>
      <c r="R384" s="265"/>
    </row>
    <row r="385" spans="1:18" s="148" customFormat="1">
      <c r="A385" s="265"/>
      <c r="B385" s="265"/>
      <c r="C385" s="265"/>
      <c r="D385" s="265"/>
      <c r="E385" s="501"/>
      <c r="F385" s="265"/>
      <c r="G385" s="265"/>
      <c r="H385" s="346"/>
      <c r="I385" s="346"/>
      <c r="J385" s="265"/>
      <c r="K385" s="265"/>
      <c r="L385" s="265"/>
      <c r="M385" s="265"/>
      <c r="N385" s="265"/>
      <c r="O385" s="265"/>
      <c r="P385" s="265"/>
      <c r="Q385" s="265"/>
      <c r="R385" s="265"/>
    </row>
    <row r="386" spans="1:18" s="148" customFormat="1">
      <c r="A386" s="265"/>
      <c r="B386" s="265"/>
      <c r="C386" s="265"/>
      <c r="D386" s="265"/>
      <c r="E386" s="501"/>
      <c r="F386" s="265"/>
      <c r="G386" s="265"/>
      <c r="H386" s="346"/>
      <c r="I386" s="346"/>
      <c r="J386" s="265"/>
      <c r="K386" s="265"/>
      <c r="L386" s="265"/>
      <c r="M386" s="265"/>
      <c r="N386" s="265"/>
      <c r="O386" s="265"/>
      <c r="P386" s="265"/>
      <c r="Q386" s="265"/>
      <c r="R386" s="265"/>
    </row>
    <row r="387" spans="1:18" s="148" customFormat="1">
      <c r="A387" s="265"/>
      <c r="B387" s="265"/>
      <c r="C387" s="265"/>
      <c r="D387" s="265"/>
      <c r="E387" s="501"/>
      <c r="F387" s="265"/>
      <c r="G387" s="265"/>
      <c r="H387" s="346"/>
      <c r="I387" s="346"/>
      <c r="J387" s="265"/>
      <c r="K387" s="265"/>
      <c r="L387" s="265"/>
      <c r="M387" s="265"/>
      <c r="N387" s="265"/>
      <c r="O387" s="265"/>
      <c r="P387" s="265"/>
      <c r="Q387" s="265"/>
      <c r="R387" s="265"/>
    </row>
    <row r="388" spans="1:18" s="148" customFormat="1">
      <c r="A388" s="265"/>
      <c r="B388" s="265"/>
      <c r="C388" s="265"/>
      <c r="D388" s="265"/>
      <c r="E388" s="501"/>
      <c r="F388" s="265"/>
      <c r="G388" s="265"/>
      <c r="H388" s="346"/>
      <c r="I388" s="346"/>
      <c r="J388" s="265"/>
      <c r="K388" s="265"/>
      <c r="L388" s="265"/>
      <c r="M388" s="265"/>
      <c r="N388" s="265"/>
      <c r="O388" s="265"/>
      <c r="P388" s="265"/>
      <c r="Q388" s="265"/>
      <c r="R388" s="265"/>
    </row>
    <row r="389" spans="1:18" s="148" customFormat="1">
      <c r="A389" s="265"/>
      <c r="B389" s="265"/>
      <c r="C389" s="265"/>
      <c r="D389" s="265"/>
      <c r="E389" s="501"/>
      <c r="F389" s="265"/>
      <c r="G389" s="265"/>
      <c r="H389" s="346"/>
      <c r="I389" s="346"/>
      <c r="J389" s="265"/>
      <c r="K389" s="265"/>
      <c r="L389" s="265"/>
      <c r="M389" s="265"/>
      <c r="N389" s="265"/>
      <c r="O389" s="265"/>
      <c r="P389" s="265"/>
      <c r="Q389" s="265"/>
      <c r="R389" s="265"/>
    </row>
    <row r="390" spans="1:18" s="148" customFormat="1">
      <c r="A390" s="265"/>
      <c r="B390" s="265"/>
      <c r="C390" s="265"/>
      <c r="D390" s="265"/>
      <c r="E390" s="501"/>
      <c r="F390" s="265"/>
      <c r="G390" s="265"/>
      <c r="H390" s="346"/>
      <c r="I390" s="346"/>
      <c r="J390" s="265"/>
      <c r="K390" s="265"/>
      <c r="L390" s="265"/>
      <c r="M390" s="265"/>
      <c r="N390" s="265"/>
      <c r="O390" s="265"/>
      <c r="P390" s="265"/>
      <c r="Q390" s="265"/>
      <c r="R390" s="265"/>
    </row>
    <row r="391" spans="1:18" s="148" customFormat="1">
      <c r="A391" s="265"/>
      <c r="B391" s="265"/>
      <c r="C391" s="265"/>
      <c r="D391" s="265"/>
      <c r="E391" s="501"/>
      <c r="F391" s="265"/>
      <c r="G391" s="265"/>
      <c r="H391" s="346"/>
      <c r="I391" s="346"/>
      <c r="J391" s="265"/>
      <c r="K391" s="265"/>
      <c r="L391" s="265"/>
      <c r="M391" s="265"/>
      <c r="N391" s="265"/>
      <c r="O391" s="265"/>
      <c r="P391" s="265"/>
      <c r="Q391" s="265"/>
      <c r="R391" s="265"/>
    </row>
    <row r="392" spans="1:18" s="148" customFormat="1">
      <c r="A392" s="265"/>
      <c r="B392" s="265"/>
      <c r="C392" s="265"/>
      <c r="D392" s="265"/>
      <c r="E392" s="501"/>
      <c r="F392" s="265"/>
      <c r="G392" s="265"/>
      <c r="H392" s="346"/>
      <c r="I392" s="346"/>
      <c r="J392" s="265"/>
      <c r="K392" s="265"/>
      <c r="L392" s="265"/>
      <c r="M392" s="265"/>
      <c r="N392" s="265"/>
      <c r="O392" s="265"/>
      <c r="P392" s="265"/>
      <c r="Q392" s="265"/>
      <c r="R392" s="265"/>
    </row>
    <row r="393" spans="1:18" s="148" customFormat="1">
      <c r="A393" s="265"/>
      <c r="B393" s="265"/>
      <c r="C393" s="265"/>
      <c r="D393" s="265"/>
      <c r="E393" s="501"/>
      <c r="F393" s="265"/>
      <c r="G393" s="265"/>
      <c r="H393" s="346"/>
      <c r="I393" s="346"/>
      <c r="J393" s="265"/>
      <c r="K393" s="265"/>
      <c r="L393" s="265"/>
      <c r="M393" s="265"/>
      <c r="N393" s="265"/>
      <c r="O393" s="265"/>
      <c r="P393" s="265"/>
      <c r="Q393" s="265"/>
      <c r="R393" s="265"/>
    </row>
    <row r="394" spans="1:18" s="148" customFormat="1">
      <c r="A394" s="265"/>
      <c r="B394" s="265"/>
      <c r="C394" s="265"/>
      <c r="D394" s="265"/>
      <c r="E394" s="501"/>
      <c r="F394" s="265"/>
      <c r="G394" s="265"/>
      <c r="H394" s="346"/>
      <c r="I394" s="346"/>
      <c r="J394" s="265"/>
      <c r="K394" s="265"/>
      <c r="L394" s="265"/>
      <c r="M394" s="265"/>
      <c r="N394" s="265"/>
      <c r="O394" s="265"/>
      <c r="P394" s="265"/>
      <c r="Q394" s="265"/>
      <c r="R394" s="265"/>
    </row>
    <row r="395" spans="1:18" s="148" customFormat="1">
      <c r="A395" s="265"/>
      <c r="B395" s="265"/>
      <c r="C395" s="265"/>
      <c r="D395" s="265"/>
      <c r="E395" s="501"/>
      <c r="F395" s="265"/>
      <c r="G395" s="265"/>
      <c r="H395" s="346"/>
      <c r="I395" s="346"/>
      <c r="J395" s="265"/>
      <c r="K395" s="265"/>
      <c r="L395" s="265"/>
      <c r="M395" s="265"/>
      <c r="N395" s="265"/>
      <c r="O395" s="265"/>
      <c r="P395" s="265"/>
      <c r="Q395" s="265"/>
      <c r="R395" s="265"/>
    </row>
    <row r="396" spans="1:18" s="148" customFormat="1">
      <c r="A396" s="265"/>
      <c r="B396" s="265"/>
      <c r="C396" s="265"/>
      <c r="D396" s="265"/>
      <c r="E396" s="501"/>
      <c r="F396" s="265"/>
      <c r="G396" s="265"/>
      <c r="H396" s="346"/>
      <c r="I396" s="346"/>
      <c r="J396" s="265"/>
      <c r="K396" s="265"/>
      <c r="L396" s="265"/>
      <c r="M396" s="265"/>
      <c r="N396" s="265"/>
      <c r="O396" s="265"/>
      <c r="P396" s="265"/>
      <c r="Q396" s="265"/>
      <c r="R396" s="265"/>
    </row>
    <row r="397" spans="1:18" s="148" customFormat="1">
      <c r="A397" s="265"/>
      <c r="B397" s="265"/>
      <c r="C397" s="265"/>
      <c r="D397" s="265"/>
      <c r="E397" s="501"/>
      <c r="F397" s="265"/>
      <c r="G397" s="265"/>
      <c r="H397" s="346"/>
      <c r="I397" s="346"/>
      <c r="J397" s="265"/>
      <c r="K397" s="265"/>
      <c r="L397" s="265"/>
      <c r="M397" s="265"/>
      <c r="N397" s="265"/>
      <c r="O397" s="265"/>
      <c r="P397" s="265"/>
      <c r="Q397" s="265"/>
      <c r="R397" s="265"/>
    </row>
    <row r="398" spans="1:18" s="148" customFormat="1">
      <c r="A398" s="265"/>
      <c r="B398" s="265"/>
      <c r="C398" s="265"/>
      <c r="D398" s="265"/>
      <c r="E398" s="501"/>
      <c r="F398" s="265"/>
      <c r="G398" s="265"/>
      <c r="H398" s="346"/>
      <c r="I398" s="346"/>
      <c r="J398" s="265"/>
      <c r="K398" s="265"/>
      <c r="L398" s="265"/>
      <c r="M398" s="265"/>
      <c r="N398" s="265"/>
      <c r="O398" s="265"/>
      <c r="P398" s="265"/>
      <c r="Q398" s="265"/>
      <c r="R398" s="265"/>
    </row>
    <row r="399" spans="1:18" s="148" customFormat="1">
      <c r="A399" s="265"/>
      <c r="B399" s="265"/>
      <c r="C399" s="265"/>
      <c r="D399" s="265"/>
      <c r="E399" s="501"/>
      <c r="F399" s="265"/>
      <c r="G399" s="265"/>
      <c r="H399" s="346"/>
      <c r="I399" s="346"/>
      <c r="J399" s="265"/>
      <c r="K399" s="265"/>
      <c r="L399" s="265"/>
      <c r="M399" s="265"/>
      <c r="N399" s="265"/>
      <c r="O399" s="265"/>
      <c r="P399" s="265"/>
      <c r="Q399" s="265"/>
      <c r="R399" s="265"/>
    </row>
    <row r="400" spans="1:18" s="148" customFormat="1">
      <c r="A400" s="265"/>
      <c r="B400" s="265"/>
      <c r="C400" s="265"/>
      <c r="D400" s="265"/>
      <c r="E400" s="501"/>
      <c r="F400" s="265"/>
      <c r="G400" s="265"/>
      <c r="H400" s="346"/>
      <c r="I400" s="346"/>
      <c r="J400" s="265"/>
      <c r="K400" s="265"/>
      <c r="L400" s="265"/>
      <c r="M400" s="265"/>
      <c r="N400" s="265"/>
      <c r="O400" s="265"/>
      <c r="P400" s="265"/>
      <c r="Q400" s="265"/>
      <c r="R400" s="265"/>
    </row>
    <row r="401" spans="1:18" s="148" customFormat="1">
      <c r="A401" s="265"/>
      <c r="B401" s="265"/>
      <c r="C401" s="265"/>
      <c r="D401" s="265"/>
      <c r="E401" s="501"/>
      <c r="F401" s="265"/>
      <c r="G401" s="265"/>
      <c r="H401" s="346"/>
      <c r="I401" s="346"/>
      <c r="J401" s="265"/>
      <c r="K401" s="265"/>
      <c r="L401" s="265"/>
      <c r="M401" s="265"/>
      <c r="N401" s="265"/>
      <c r="O401" s="265"/>
      <c r="P401" s="265"/>
      <c r="Q401" s="265"/>
      <c r="R401" s="265"/>
    </row>
    <row r="402" spans="1:18" s="148" customFormat="1">
      <c r="A402" s="265"/>
      <c r="B402" s="265"/>
      <c r="C402" s="265"/>
      <c r="D402" s="265"/>
      <c r="E402" s="501"/>
      <c r="F402" s="265"/>
      <c r="G402" s="265"/>
      <c r="H402" s="346"/>
      <c r="I402" s="346"/>
      <c r="J402" s="265"/>
      <c r="K402" s="265"/>
      <c r="L402" s="265"/>
      <c r="M402" s="265"/>
      <c r="N402" s="265"/>
      <c r="O402" s="265"/>
      <c r="P402" s="265"/>
      <c r="Q402" s="265"/>
      <c r="R402" s="265"/>
    </row>
    <row r="403" spans="1:18" s="148" customFormat="1">
      <c r="A403" s="265"/>
      <c r="B403" s="265"/>
      <c r="C403" s="265"/>
      <c r="D403" s="265"/>
      <c r="E403" s="501"/>
      <c r="F403" s="265"/>
      <c r="G403" s="265"/>
      <c r="H403" s="346"/>
      <c r="I403" s="346"/>
      <c r="J403" s="265"/>
      <c r="K403" s="265"/>
      <c r="L403" s="265"/>
      <c r="M403" s="265"/>
      <c r="N403" s="265"/>
      <c r="O403" s="265"/>
      <c r="P403" s="265"/>
      <c r="Q403" s="265"/>
      <c r="R403" s="265"/>
    </row>
    <row r="404" spans="1:18" s="148" customFormat="1">
      <c r="A404" s="265"/>
      <c r="B404" s="265"/>
      <c r="C404" s="265"/>
      <c r="D404" s="265"/>
      <c r="E404" s="501"/>
      <c r="F404" s="265"/>
      <c r="G404" s="265"/>
      <c r="H404" s="346"/>
      <c r="I404" s="346"/>
      <c r="J404" s="265"/>
      <c r="K404" s="265"/>
      <c r="L404" s="265"/>
      <c r="M404" s="265"/>
      <c r="N404" s="265"/>
      <c r="O404" s="265"/>
      <c r="P404" s="265"/>
      <c r="Q404" s="265"/>
      <c r="R404" s="265"/>
    </row>
    <row r="405" spans="1:18" s="148" customFormat="1">
      <c r="A405" s="265"/>
      <c r="B405" s="265"/>
      <c r="C405" s="265"/>
      <c r="D405" s="265"/>
      <c r="E405" s="501"/>
      <c r="F405" s="265"/>
      <c r="G405" s="265"/>
      <c r="H405" s="346"/>
      <c r="I405" s="346"/>
      <c r="J405" s="265"/>
      <c r="K405" s="265"/>
      <c r="L405" s="265"/>
      <c r="M405" s="265"/>
      <c r="N405" s="265"/>
      <c r="O405" s="265"/>
      <c r="P405" s="265"/>
      <c r="Q405" s="265"/>
      <c r="R405" s="265"/>
    </row>
    <row r="406" spans="1:18" s="148" customFormat="1">
      <c r="A406" s="265"/>
      <c r="B406" s="265"/>
      <c r="C406" s="265"/>
      <c r="D406" s="265"/>
      <c r="E406" s="501"/>
      <c r="F406" s="265"/>
      <c r="G406" s="265"/>
      <c r="H406" s="346"/>
      <c r="I406" s="346"/>
      <c r="J406" s="265"/>
      <c r="K406" s="265"/>
      <c r="L406" s="265"/>
      <c r="M406" s="265"/>
      <c r="N406" s="265"/>
      <c r="O406" s="265"/>
      <c r="P406" s="265"/>
      <c r="Q406" s="265"/>
      <c r="R406" s="265"/>
    </row>
    <row r="407" spans="1:18" s="148" customFormat="1">
      <c r="A407" s="265"/>
      <c r="B407" s="265"/>
      <c r="C407" s="265"/>
      <c r="D407" s="265"/>
      <c r="E407" s="501"/>
      <c r="F407" s="265"/>
      <c r="G407" s="265"/>
      <c r="H407" s="346"/>
      <c r="I407" s="346"/>
      <c r="J407" s="265"/>
      <c r="K407" s="265"/>
      <c r="L407" s="265"/>
      <c r="M407" s="265"/>
      <c r="N407" s="265"/>
      <c r="O407" s="265"/>
      <c r="P407" s="265"/>
      <c r="Q407" s="265"/>
      <c r="R407" s="265"/>
    </row>
    <row r="408" spans="1:18" s="148" customFormat="1">
      <c r="A408" s="265"/>
      <c r="B408" s="265"/>
      <c r="C408" s="265"/>
      <c r="D408" s="265"/>
      <c r="E408" s="501"/>
      <c r="F408" s="265"/>
      <c r="G408" s="265"/>
      <c r="H408" s="346"/>
      <c r="I408" s="346"/>
      <c r="J408" s="265"/>
      <c r="K408" s="265"/>
      <c r="L408" s="265"/>
      <c r="M408" s="265"/>
      <c r="N408" s="265"/>
      <c r="O408" s="265"/>
      <c r="P408" s="265"/>
      <c r="Q408" s="265"/>
      <c r="R408" s="265"/>
    </row>
    <row r="409" spans="1:18" s="148" customFormat="1">
      <c r="A409" s="265"/>
      <c r="B409" s="265"/>
      <c r="C409" s="265"/>
      <c r="D409" s="265"/>
      <c r="E409" s="501"/>
      <c r="F409" s="265"/>
      <c r="G409" s="265"/>
      <c r="H409" s="346"/>
      <c r="I409" s="346"/>
      <c r="J409" s="265"/>
      <c r="K409" s="265"/>
      <c r="L409" s="265"/>
      <c r="M409" s="265"/>
      <c r="N409" s="265"/>
      <c r="O409" s="265"/>
      <c r="P409" s="265"/>
      <c r="Q409" s="265"/>
      <c r="R409" s="265"/>
    </row>
    <row r="410" spans="1:18" s="148" customFormat="1">
      <c r="A410" s="265"/>
      <c r="B410" s="265"/>
      <c r="C410" s="265"/>
      <c r="D410" s="265"/>
      <c r="E410" s="501"/>
      <c r="F410" s="265"/>
      <c r="G410" s="265"/>
      <c r="H410" s="346"/>
      <c r="I410" s="346"/>
      <c r="J410" s="265"/>
      <c r="K410" s="265"/>
      <c r="L410" s="265"/>
      <c r="M410" s="265"/>
      <c r="N410" s="265"/>
      <c r="O410" s="265"/>
      <c r="P410" s="265"/>
      <c r="Q410" s="265"/>
      <c r="R410" s="265"/>
    </row>
    <row r="411" spans="1:18" s="148" customFormat="1">
      <c r="A411" s="265"/>
      <c r="B411" s="265"/>
      <c r="C411" s="265"/>
      <c r="D411" s="265"/>
      <c r="E411" s="501"/>
      <c r="F411" s="265"/>
      <c r="G411" s="265"/>
      <c r="H411" s="346"/>
      <c r="I411" s="346"/>
      <c r="J411" s="265"/>
      <c r="K411" s="265"/>
      <c r="L411" s="265"/>
      <c r="M411" s="265"/>
      <c r="N411" s="265"/>
      <c r="O411" s="265"/>
      <c r="P411" s="265"/>
      <c r="Q411" s="265"/>
      <c r="R411" s="265"/>
    </row>
    <row r="412" spans="1:18" s="148" customFormat="1">
      <c r="A412" s="265"/>
      <c r="B412" s="265"/>
      <c r="C412" s="265"/>
      <c r="D412" s="265"/>
      <c r="E412" s="501"/>
      <c r="F412" s="265"/>
      <c r="G412" s="265"/>
      <c r="H412" s="346"/>
      <c r="I412" s="346"/>
      <c r="J412" s="265"/>
      <c r="K412" s="265"/>
      <c r="L412" s="265"/>
      <c r="M412" s="265"/>
      <c r="N412" s="265"/>
      <c r="O412" s="265"/>
      <c r="P412" s="265"/>
      <c r="Q412" s="265"/>
      <c r="R412" s="265"/>
    </row>
    <row r="413" spans="1:18" s="148" customFormat="1">
      <c r="A413" s="265"/>
      <c r="B413" s="265"/>
      <c r="C413" s="265"/>
      <c r="D413" s="265"/>
      <c r="E413" s="501"/>
      <c r="F413" s="265"/>
      <c r="G413" s="265"/>
      <c r="H413" s="346"/>
      <c r="I413" s="346"/>
      <c r="J413" s="265"/>
      <c r="K413" s="265"/>
      <c r="L413" s="265"/>
      <c r="M413" s="265"/>
      <c r="N413" s="265"/>
      <c r="O413" s="265"/>
      <c r="P413" s="265"/>
      <c r="Q413" s="265"/>
      <c r="R413" s="265"/>
    </row>
    <row r="414" spans="1:18" s="148" customFormat="1">
      <c r="A414" s="265"/>
      <c r="B414" s="265"/>
      <c r="C414" s="265"/>
      <c r="D414" s="265"/>
      <c r="E414" s="501"/>
      <c r="F414" s="265"/>
      <c r="G414" s="265"/>
      <c r="H414" s="346"/>
      <c r="I414" s="346"/>
      <c r="J414" s="265"/>
      <c r="K414" s="265"/>
      <c r="L414" s="265"/>
      <c r="M414" s="265"/>
      <c r="N414" s="265"/>
      <c r="O414" s="265"/>
      <c r="P414" s="265"/>
      <c r="Q414" s="265"/>
      <c r="R414" s="265"/>
    </row>
    <row r="415" spans="1:18" s="148" customFormat="1">
      <c r="A415" s="265"/>
      <c r="B415" s="265"/>
      <c r="C415" s="265"/>
      <c r="D415" s="265"/>
      <c r="E415" s="501"/>
      <c r="F415" s="265"/>
      <c r="G415" s="265"/>
      <c r="H415" s="346"/>
      <c r="I415" s="346"/>
      <c r="J415" s="265"/>
      <c r="K415" s="265"/>
      <c r="L415" s="265"/>
      <c r="M415" s="265"/>
      <c r="N415" s="265"/>
      <c r="O415" s="265"/>
      <c r="P415" s="265"/>
      <c r="Q415" s="265"/>
      <c r="R415" s="265"/>
    </row>
    <row r="416" spans="1:18" s="148" customFormat="1">
      <c r="A416" s="265"/>
      <c r="B416" s="265"/>
      <c r="C416" s="265"/>
      <c r="D416" s="265"/>
      <c r="E416" s="501"/>
      <c r="F416" s="265"/>
      <c r="G416" s="265"/>
      <c r="H416" s="346"/>
      <c r="I416" s="346"/>
      <c r="J416" s="265"/>
      <c r="K416" s="265"/>
      <c r="L416" s="265"/>
      <c r="M416" s="265"/>
      <c r="N416" s="265"/>
      <c r="O416" s="265"/>
      <c r="P416" s="265"/>
      <c r="Q416" s="265"/>
      <c r="R416" s="265"/>
    </row>
    <row r="417" spans="1:18" s="148" customFormat="1">
      <c r="A417" s="265"/>
      <c r="B417" s="265"/>
      <c r="C417" s="265"/>
      <c r="D417" s="265"/>
      <c r="E417" s="501"/>
      <c r="F417" s="265"/>
      <c r="G417" s="265"/>
      <c r="H417" s="346"/>
      <c r="I417" s="346"/>
      <c r="J417" s="265"/>
      <c r="K417" s="265"/>
      <c r="L417" s="265"/>
      <c r="M417" s="265"/>
      <c r="N417" s="265"/>
      <c r="O417" s="265"/>
      <c r="P417" s="265"/>
      <c r="Q417" s="265"/>
      <c r="R417" s="265"/>
    </row>
    <row r="418" spans="1:18" s="148" customFormat="1">
      <c r="A418" s="265"/>
      <c r="B418" s="265"/>
      <c r="C418" s="265"/>
      <c r="D418" s="265"/>
      <c r="E418" s="501"/>
      <c r="F418" s="265"/>
      <c r="G418" s="265"/>
      <c r="H418" s="346"/>
      <c r="I418" s="346"/>
      <c r="J418" s="265"/>
      <c r="K418" s="265"/>
      <c r="L418" s="265"/>
      <c r="M418" s="265"/>
      <c r="N418" s="265"/>
      <c r="O418" s="265"/>
      <c r="P418" s="265"/>
      <c r="Q418" s="265"/>
      <c r="R418" s="265"/>
    </row>
    <row r="419" spans="1:18" s="148" customFormat="1">
      <c r="A419" s="265"/>
      <c r="B419" s="265"/>
      <c r="C419" s="265"/>
      <c r="D419" s="265"/>
      <c r="E419" s="501"/>
      <c r="F419" s="265"/>
      <c r="G419" s="265"/>
      <c r="H419" s="346"/>
      <c r="I419" s="346"/>
      <c r="J419" s="265"/>
      <c r="K419" s="265"/>
      <c r="L419" s="265"/>
      <c r="M419" s="265"/>
      <c r="N419" s="265"/>
      <c r="O419" s="265"/>
      <c r="P419" s="265"/>
      <c r="Q419" s="265"/>
      <c r="R419" s="265"/>
    </row>
    <row r="420" spans="1:18" s="148" customFormat="1">
      <c r="A420" s="265"/>
      <c r="B420" s="265"/>
      <c r="C420" s="265"/>
      <c r="D420" s="265"/>
      <c r="E420" s="501"/>
      <c r="F420" s="265"/>
      <c r="G420" s="265"/>
      <c r="H420" s="346"/>
      <c r="I420" s="346"/>
      <c r="J420" s="265"/>
      <c r="K420" s="265"/>
      <c r="L420" s="265"/>
      <c r="M420" s="265"/>
      <c r="N420" s="265"/>
      <c r="O420" s="265"/>
      <c r="P420" s="265"/>
      <c r="Q420" s="265"/>
      <c r="R420" s="265"/>
    </row>
    <row r="421" spans="1:18" s="148" customFormat="1">
      <c r="A421" s="265"/>
      <c r="B421" s="265"/>
      <c r="C421" s="265"/>
      <c r="D421" s="265"/>
      <c r="E421" s="501"/>
      <c r="F421" s="265"/>
      <c r="G421" s="265"/>
      <c r="H421" s="346"/>
      <c r="I421" s="346"/>
      <c r="J421" s="265"/>
      <c r="K421" s="265"/>
      <c r="L421" s="265"/>
      <c r="M421" s="265"/>
      <c r="N421" s="265"/>
      <c r="O421" s="265"/>
      <c r="P421" s="265"/>
      <c r="Q421" s="265"/>
      <c r="R421" s="265"/>
    </row>
    <row r="422" spans="1:18" s="148" customFormat="1">
      <c r="A422" s="265"/>
      <c r="B422" s="265"/>
      <c r="C422" s="265"/>
      <c r="D422" s="265"/>
      <c r="E422" s="501"/>
      <c r="F422" s="265"/>
      <c r="G422" s="265"/>
      <c r="H422" s="346"/>
      <c r="I422" s="346"/>
      <c r="J422" s="265"/>
      <c r="K422" s="265"/>
      <c r="L422" s="265"/>
      <c r="M422" s="265"/>
      <c r="N422" s="265"/>
      <c r="O422" s="265"/>
      <c r="P422" s="265"/>
      <c r="Q422" s="265"/>
      <c r="R422" s="265"/>
    </row>
    <row r="423" spans="1:18" s="148" customFormat="1">
      <c r="A423" s="265"/>
      <c r="B423" s="265"/>
      <c r="C423" s="265"/>
      <c r="D423" s="265"/>
      <c r="E423" s="501"/>
      <c r="F423" s="265"/>
      <c r="G423" s="265"/>
      <c r="H423" s="346"/>
      <c r="I423" s="346"/>
      <c r="J423" s="265"/>
      <c r="K423" s="265"/>
      <c r="L423" s="265"/>
      <c r="M423" s="265"/>
      <c r="N423" s="265"/>
      <c r="O423" s="265"/>
      <c r="P423" s="265"/>
      <c r="Q423" s="265"/>
      <c r="R423" s="265"/>
    </row>
    <row r="424" spans="1:18" s="148" customFormat="1">
      <c r="A424" s="265"/>
      <c r="B424" s="265"/>
      <c r="C424" s="265"/>
      <c r="D424" s="265"/>
      <c r="E424" s="501"/>
      <c r="F424" s="265"/>
      <c r="G424" s="265"/>
      <c r="H424" s="346"/>
      <c r="I424" s="346"/>
      <c r="J424" s="265"/>
      <c r="K424" s="265"/>
      <c r="L424" s="265"/>
      <c r="M424" s="265"/>
      <c r="N424" s="265"/>
      <c r="O424" s="265"/>
      <c r="P424" s="265"/>
      <c r="Q424" s="265"/>
      <c r="R424" s="265"/>
    </row>
    <row r="425" spans="1:18" s="148" customFormat="1">
      <c r="A425" s="265"/>
      <c r="B425" s="265"/>
      <c r="C425" s="265"/>
      <c r="D425" s="265"/>
      <c r="E425" s="501"/>
      <c r="F425" s="265"/>
      <c r="G425" s="265"/>
      <c r="H425" s="346"/>
      <c r="I425" s="346"/>
      <c r="J425" s="265"/>
      <c r="K425" s="265"/>
      <c r="L425" s="265"/>
      <c r="M425" s="265"/>
      <c r="N425" s="265"/>
      <c r="O425" s="265"/>
      <c r="P425" s="265"/>
      <c r="Q425" s="265"/>
      <c r="R425" s="265"/>
    </row>
    <row r="426" spans="1:18" s="148" customFormat="1">
      <c r="A426" s="265"/>
      <c r="B426" s="265"/>
      <c r="C426" s="265"/>
      <c r="D426" s="265"/>
      <c r="E426" s="501"/>
      <c r="F426" s="265"/>
      <c r="G426" s="265"/>
      <c r="H426" s="346"/>
      <c r="I426" s="346"/>
      <c r="J426" s="265"/>
      <c r="K426" s="265"/>
      <c r="L426" s="265"/>
      <c r="M426" s="265"/>
      <c r="N426" s="265"/>
      <c r="O426" s="265"/>
      <c r="P426" s="265"/>
      <c r="Q426" s="265"/>
      <c r="R426" s="265"/>
    </row>
    <row r="427" spans="1:18" s="148" customFormat="1">
      <c r="A427" s="265"/>
      <c r="B427" s="265"/>
      <c r="C427" s="265"/>
      <c r="D427" s="265"/>
      <c r="E427" s="501"/>
      <c r="F427" s="265"/>
      <c r="G427" s="265"/>
      <c r="H427" s="346"/>
      <c r="I427" s="346"/>
      <c r="J427" s="265"/>
      <c r="K427" s="265"/>
      <c r="L427" s="265"/>
      <c r="M427" s="265"/>
      <c r="N427" s="265"/>
      <c r="O427" s="265"/>
      <c r="P427" s="265"/>
      <c r="Q427" s="265"/>
      <c r="R427" s="265"/>
    </row>
    <row r="428" spans="1:18" s="148" customFormat="1">
      <c r="A428" s="265"/>
      <c r="B428" s="265"/>
      <c r="C428" s="265"/>
      <c r="D428" s="265"/>
      <c r="E428" s="501"/>
      <c r="F428" s="265"/>
      <c r="G428" s="265"/>
      <c r="H428" s="346"/>
      <c r="I428" s="346"/>
      <c r="J428" s="265"/>
      <c r="K428" s="265"/>
      <c r="L428" s="265"/>
      <c r="M428" s="265"/>
      <c r="N428" s="265"/>
      <c r="O428" s="265"/>
      <c r="P428" s="265"/>
      <c r="Q428" s="265"/>
      <c r="R428" s="265"/>
    </row>
    <row r="429" spans="1:18" s="148" customFormat="1">
      <c r="A429" s="265"/>
      <c r="B429" s="265"/>
      <c r="C429" s="265"/>
      <c r="D429" s="265"/>
      <c r="E429" s="501"/>
      <c r="F429" s="265"/>
      <c r="G429" s="265"/>
      <c r="H429" s="346"/>
      <c r="I429" s="346"/>
      <c r="J429" s="265"/>
      <c r="K429" s="265"/>
      <c r="L429" s="265"/>
      <c r="M429" s="265"/>
      <c r="N429" s="265"/>
      <c r="O429" s="265"/>
      <c r="P429" s="265"/>
      <c r="Q429" s="265"/>
      <c r="R429" s="265"/>
    </row>
    <row r="430" spans="1:18" s="148" customFormat="1">
      <c r="A430" s="265"/>
      <c r="B430" s="265"/>
      <c r="C430" s="265"/>
      <c r="D430" s="265"/>
      <c r="E430" s="501"/>
      <c r="F430" s="265"/>
      <c r="G430" s="265"/>
      <c r="H430" s="346"/>
      <c r="I430" s="346"/>
      <c r="J430" s="265"/>
      <c r="K430" s="265"/>
      <c r="L430" s="265"/>
      <c r="M430" s="265"/>
      <c r="N430" s="265"/>
      <c r="O430" s="265"/>
      <c r="P430" s="265"/>
      <c r="Q430" s="265"/>
      <c r="R430" s="265"/>
    </row>
    <row r="431" spans="1:18" s="148" customFormat="1">
      <c r="A431" s="265"/>
      <c r="B431" s="265"/>
      <c r="C431" s="265"/>
      <c r="D431" s="265"/>
      <c r="E431" s="501"/>
      <c r="F431" s="265"/>
      <c r="G431" s="265"/>
      <c r="H431" s="346"/>
      <c r="I431" s="346"/>
      <c r="J431" s="265"/>
      <c r="K431" s="265"/>
      <c r="L431" s="265"/>
      <c r="M431" s="265"/>
      <c r="N431" s="265"/>
      <c r="O431" s="265"/>
      <c r="P431" s="265"/>
      <c r="Q431" s="265"/>
      <c r="R431" s="265"/>
    </row>
    <row r="432" spans="1:18" s="148" customFormat="1">
      <c r="A432" s="265"/>
      <c r="B432" s="265"/>
      <c r="C432" s="265"/>
      <c r="D432" s="265"/>
      <c r="E432" s="501"/>
      <c r="F432" s="265"/>
      <c r="G432" s="265"/>
      <c r="H432" s="346"/>
      <c r="I432" s="346"/>
      <c r="J432" s="265"/>
      <c r="K432" s="265"/>
      <c r="L432" s="265"/>
      <c r="M432" s="265"/>
      <c r="N432" s="265"/>
      <c r="O432" s="265"/>
      <c r="P432" s="265"/>
      <c r="Q432" s="265"/>
      <c r="R432" s="265"/>
    </row>
    <row r="433" spans="1:18" s="148" customFormat="1">
      <c r="A433" s="265"/>
      <c r="B433" s="265"/>
      <c r="C433" s="265"/>
      <c r="D433" s="265"/>
      <c r="E433" s="501"/>
      <c r="F433" s="265"/>
      <c r="G433" s="265"/>
      <c r="H433" s="346"/>
      <c r="I433" s="346"/>
      <c r="J433" s="265"/>
      <c r="K433" s="265"/>
      <c r="L433" s="265"/>
      <c r="M433" s="265"/>
      <c r="N433" s="265"/>
      <c r="O433" s="265"/>
      <c r="P433" s="265"/>
      <c r="Q433" s="265"/>
      <c r="R433" s="265"/>
    </row>
    <row r="434" spans="1:18" s="148" customFormat="1">
      <c r="A434" s="265"/>
      <c r="B434" s="265"/>
      <c r="C434" s="265"/>
      <c r="D434" s="265"/>
      <c r="E434" s="501"/>
      <c r="F434" s="265"/>
      <c r="G434" s="265"/>
      <c r="H434" s="346"/>
      <c r="I434" s="346"/>
      <c r="J434" s="265"/>
      <c r="K434" s="265"/>
      <c r="L434" s="265"/>
      <c r="M434" s="265"/>
      <c r="N434" s="265"/>
      <c r="O434" s="265"/>
      <c r="P434" s="265"/>
      <c r="Q434" s="265"/>
      <c r="R434" s="265"/>
    </row>
    <row r="435" spans="1:18" s="148" customFormat="1">
      <c r="A435" s="265"/>
      <c r="B435" s="265"/>
      <c r="C435" s="265"/>
      <c r="D435" s="265"/>
      <c r="E435" s="501"/>
      <c r="F435" s="265"/>
      <c r="G435" s="265"/>
      <c r="H435" s="346"/>
      <c r="I435" s="346"/>
      <c r="J435" s="265"/>
      <c r="K435" s="265"/>
      <c r="L435" s="265"/>
      <c r="M435" s="265"/>
      <c r="N435" s="265"/>
      <c r="O435" s="265"/>
      <c r="P435" s="265"/>
      <c r="Q435" s="265"/>
      <c r="R435" s="265"/>
    </row>
    <row r="436" spans="1:18" s="148" customFormat="1">
      <c r="A436" s="265"/>
      <c r="B436" s="265"/>
      <c r="C436" s="265"/>
      <c r="D436" s="265"/>
      <c r="E436" s="501"/>
      <c r="F436" s="265"/>
      <c r="G436" s="265"/>
      <c r="H436" s="346"/>
      <c r="I436" s="346"/>
      <c r="J436" s="265"/>
      <c r="K436" s="265"/>
      <c r="L436" s="265"/>
      <c r="M436" s="265"/>
      <c r="N436" s="265"/>
      <c r="O436" s="265"/>
      <c r="P436" s="265"/>
      <c r="Q436" s="265"/>
      <c r="R436" s="265"/>
    </row>
    <row r="437" spans="1:18" s="148" customFormat="1">
      <c r="A437" s="265"/>
      <c r="B437" s="265"/>
      <c r="C437" s="265"/>
      <c r="D437" s="265"/>
      <c r="E437" s="501"/>
      <c r="F437" s="265"/>
      <c r="G437" s="265"/>
      <c r="H437" s="346"/>
      <c r="I437" s="346"/>
      <c r="J437" s="265"/>
      <c r="K437" s="265"/>
      <c r="L437" s="265"/>
      <c r="M437" s="265"/>
      <c r="N437" s="265"/>
      <c r="O437" s="265"/>
      <c r="P437" s="265"/>
      <c r="Q437" s="265"/>
      <c r="R437" s="265"/>
    </row>
    <row r="438" spans="1:18" s="148" customFormat="1">
      <c r="A438" s="265"/>
      <c r="B438" s="265"/>
      <c r="C438" s="265"/>
      <c r="D438" s="265"/>
      <c r="E438" s="501"/>
      <c r="F438" s="265"/>
      <c r="G438" s="265"/>
      <c r="H438" s="346"/>
      <c r="I438" s="346"/>
      <c r="J438" s="265"/>
      <c r="K438" s="265"/>
      <c r="L438" s="265"/>
      <c r="M438" s="265"/>
      <c r="N438" s="265"/>
      <c r="O438" s="265"/>
      <c r="P438" s="265"/>
      <c r="Q438" s="265"/>
      <c r="R438" s="265"/>
    </row>
    <row r="439" spans="1:18" s="148" customFormat="1">
      <c r="A439" s="265"/>
      <c r="B439" s="265"/>
      <c r="C439" s="265"/>
      <c r="D439" s="265"/>
      <c r="E439" s="501"/>
      <c r="F439" s="265"/>
      <c r="G439" s="265"/>
      <c r="H439" s="346"/>
      <c r="I439" s="346"/>
      <c r="J439" s="265"/>
      <c r="K439" s="265"/>
      <c r="L439" s="265"/>
      <c r="M439" s="265"/>
      <c r="N439" s="265"/>
      <c r="O439" s="265"/>
      <c r="P439" s="265"/>
      <c r="Q439" s="265"/>
      <c r="R439" s="265"/>
    </row>
    <row r="440" spans="1:18" s="148" customFormat="1">
      <c r="A440" s="265"/>
      <c r="B440" s="265"/>
      <c r="C440" s="265"/>
      <c r="D440" s="265"/>
      <c r="E440" s="501"/>
      <c r="F440" s="265"/>
      <c r="G440" s="265"/>
      <c r="H440" s="346"/>
      <c r="I440" s="346"/>
      <c r="J440" s="265"/>
      <c r="K440" s="265"/>
      <c r="L440" s="265"/>
      <c r="M440" s="265"/>
      <c r="N440" s="265"/>
      <c r="O440" s="265"/>
      <c r="P440" s="265"/>
      <c r="Q440" s="265"/>
      <c r="R440" s="265"/>
    </row>
    <row r="441" spans="1:18" s="148" customFormat="1">
      <c r="A441" s="265"/>
      <c r="B441" s="265"/>
      <c r="C441" s="265"/>
      <c r="D441" s="265"/>
      <c r="E441" s="501"/>
      <c r="F441" s="265"/>
      <c r="G441" s="265"/>
      <c r="H441" s="346"/>
      <c r="I441" s="346"/>
      <c r="J441" s="265"/>
      <c r="K441" s="265"/>
      <c r="L441" s="265"/>
      <c r="M441" s="265"/>
      <c r="N441" s="265"/>
      <c r="O441" s="265"/>
      <c r="P441" s="265"/>
      <c r="Q441" s="265"/>
      <c r="R441" s="265"/>
    </row>
    <row r="442" spans="1:18" s="148" customFormat="1">
      <c r="A442" s="265"/>
      <c r="B442" s="265"/>
      <c r="C442" s="265"/>
      <c r="D442" s="265"/>
      <c r="E442" s="501"/>
      <c r="F442" s="265"/>
      <c r="G442" s="265"/>
      <c r="H442" s="346"/>
      <c r="I442" s="346"/>
      <c r="J442" s="265"/>
      <c r="K442" s="265"/>
      <c r="L442" s="265"/>
      <c r="M442" s="265"/>
      <c r="N442" s="265"/>
      <c r="O442" s="265"/>
      <c r="P442" s="265"/>
      <c r="Q442" s="265"/>
      <c r="R442" s="265"/>
    </row>
    <row r="443" spans="1:18" s="148" customFormat="1">
      <c r="A443" s="265"/>
      <c r="B443" s="265"/>
      <c r="C443" s="265"/>
      <c r="D443" s="265"/>
      <c r="E443" s="501"/>
      <c r="F443" s="265"/>
      <c r="G443" s="265"/>
      <c r="H443" s="346"/>
      <c r="I443" s="346"/>
      <c r="J443" s="265"/>
      <c r="K443" s="265"/>
      <c r="L443" s="265"/>
      <c r="M443" s="265"/>
      <c r="N443" s="265"/>
      <c r="O443" s="265"/>
      <c r="P443" s="265"/>
      <c r="Q443" s="265"/>
      <c r="R443" s="265"/>
    </row>
    <row r="444" spans="1:18" s="148" customFormat="1">
      <c r="A444" s="265"/>
      <c r="B444" s="265"/>
      <c r="C444" s="265"/>
      <c r="D444" s="265"/>
      <c r="E444" s="501"/>
      <c r="F444" s="265"/>
      <c r="G444" s="265"/>
      <c r="H444" s="346"/>
      <c r="I444" s="346"/>
      <c r="J444" s="265"/>
      <c r="K444" s="265"/>
      <c r="L444" s="265"/>
      <c r="M444" s="265"/>
      <c r="N444" s="265"/>
      <c r="O444" s="265"/>
      <c r="P444" s="265"/>
      <c r="Q444" s="265"/>
      <c r="R444" s="265"/>
    </row>
    <row r="445" spans="1:18" s="148" customFormat="1">
      <c r="A445" s="265"/>
      <c r="B445" s="265"/>
      <c r="C445" s="265"/>
      <c r="D445" s="265"/>
      <c r="E445" s="501"/>
      <c r="F445" s="265"/>
      <c r="G445" s="265"/>
      <c r="H445" s="346"/>
      <c r="I445" s="346"/>
      <c r="J445" s="265"/>
      <c r="K445" s="265"/>
      <c r="L445" s="265"/>
      <c r="M445" s="265"/>
      <c r="N445" s="265"/>
      <c r="O445" s="265"/>
      <c r="P445" s="265"/>
      <c r="Q445" s="265"/>
      <c r="R445" s="265"/>
    </row>
    <row r="446" spans="1:18" s="148" customFormat="1">
      <c r="A446" s="265"/>
      <c r="B446" s="265"/>
      <c r="C446" s="265"/>
      <c r="D446" s="265"/>
      <c r="E446" s="501"/>
      <c r="F446" s="265"/>
      <c r="G446" s="265"/>
      <c r="H446" s="346"/>
      <c r="I446" s="346"/>
      <c r="J446" s="265"/>
      <c r="K446" s="265"/>
      <c r="L446" s="265"/>
      <c r="M446" s="265"/>
      <c r="N446" s="265"/>
      <c r="O446" s="265"/>
      <c r="P446" s="265"/>
      <c r="Q446" s="265"/>
      <c r="R446" s="265"/>
    </row>
    <row r="447" spans="1:18" s="148" customFormat="1">
      <c r="A447" s="265"/>
      <c r="B447" s="265"/>
      <c r="C447" s="265"/>
      <c r="D447" s="265"/>
      <c r="E447" s="501"/>
      <c r="F447" s="265"/>
      <c r="G447" s="265"/>
      <c r="H447" s="346"/>
      <c r="I447" s="346"/>
      <c r="J447" s="265"/>
      <c r="K447" s="265"/>
      <c r="L447" s="265"/>
      <c r="M447" s="265"/>
      <c r="N447" s="265"/>
      <c r="O447" s="265"/>
      <c r="P447" s="265"/>
      <c r="Q447" s="265"/>
      <c r="R447" s="265"/>
    </row>
    <row r="448" spans="1:18" s="148" customFormat="1">
      <c r="A448" s="265"/>
      <c r="B448" s="265"/>
      <c r="C448" s="265"/>
      <c r="D448" s="265"/>
      <c r="E448" s="501"/>
      <c r="F448" s="265"/>
      <c r="G448" s="265"/>
      <c r="H448" s="346"/>
      <c r="I448" s="346"/>
      <c r="J448" s="265"/>
      <c r="K448" s="265"/>
      <c r="L448" s="265"/>
      <c r="M448" s="265"/>
      <c r="N448" s="265"/>
      <c r="O448" s="265"/>
      <c r="P448" s="265"/>
      <c r="Q448" s="265"/>
      <c r="R448" s="265"/>
    </row>
    <row r="449" spans="1:18" s="148" customFormat="1">
      <c r="A449" s="265"/>
      <c r="B449" s="265"/>
      <c r="C449" s="265"/>
      <c r="D449" s="265"/>
      <c r="E449" s="501"/>
      <c r="F449" s="265"/>
      <c r="G449" s="265"/>
      <c r="H449" s="346"/>
      <c r="I449" s="346"/>
      <c r="J449" s="265"/>
      <c r="K449" s="265"/>
      <c r="L449" s="265"/>
      <c r="M449" s="265"/>
      <c r="N449" s="265"/>
      <c r="O449" s="265"/>
      <c r="P449" s="265"/>
      <c r="Q449" s="265"/>
      <c r="R449" s="265"/>
    </row>
    <row r="450" spans="1:18" s="148" customFormat="1">
      <c r="A450" s="265"/>
      <c r="B450" s="265"/>
      <c r="C450" s="265"/>
      <c r="D450" s="265"/>
      <c r="E450" s="501"/>
      <c r="F450" s="265"/>
      <c r="G450" s="265"/>
      <c r="H450" s="346"/>
      <c r="I450" s="346"/>
      <c r="J450" s="265"/>
      <c r="K450" s="265"/>
      <c r="L450" s="265"/>
      <c r="M450" s="265"/>
      <c r="N450" s="265"/>
      <c r="O450" s="265"/>
      <c r="P450" s="265"/>
      <c r="Q450" s="265"/>
      <c r="R450" s="265"/>
    </row>
    <row r="451" spans="1:18" s="148" customFormat="1">
      <c r="A451" s="265"/>
      <c r="B451" s="265"/>
      <c r="C451" s="265"/>
      <c r="D451" s="265"/>
      <c r="E451" s="501"/>
      <c r="F451" s="265"/>
      <c r="G451" s="265"/>
      <c r="H451" s="346"/>
      <c r="I451" s="346"/>
      <c r="J451" s="265"/>
      <c r="K451" s="265"/>
      <c r="L451" s="265"/>
      <c r="M451" s="265"/>
      <c r="N451" s="265"/>
      <c r="O451" s="265"/>
      <c r="P451" s="265"/>
      <c r="Q451" s="265"/>
      <c r="R451" s="265"/>
    </row>
    <row r="452" spans="1:18" s="148" customFormat="1">
      <c r="A452" s="265"/>
      <c r="B452" s="265"/>
      <c r="C452" s="265"/>
      <c r="D452" s="265"/>
      <c r="E452" s="501"/>
      <c r="F452" s="265"/>
      <c r="G452" s="265"/>
      <c r="H452" s="346"/>
      <c r="I452" s="346"/>
      <c r="J452" s="265"/>
      <c r="K452" s="265"/>
      <c r="L452" s="265"/>
      <c r="M452" s="265"/>
      <c r="N452" s="265"/>
      <c r="O452" s="265"/>
      <c r="P452" s="265"/>
      <c r="Q452" s="265"/>
      <c r="R452" s="265"/>
    </row>
    <row r="453" spans="1:18" s="148" customFormat="1">
      <c r="A453" s="265"/>
      <c r="B453" s="265"/>
      <c r="C453" s="265"/>
      <c r="D453" s="265"/>
      <c r="E453" s="501"/>
      <c r="F453" s="265"/>
      <c r="G453" s="265"/>
      <c r="H453" s="346"/>
      <c r="I453" s="346"/>
      <c r="J453" s="265"/>
      <c r="K453" s="265"/>
      <c r="L453" s="265"/>
      <c r="M453" s="265"/>
      <c r="N453" s="265"/>
      <c r="O453" s="265"/>
      <c r="P453" s="265"/>
      <c r="Q453" s="265"/>
      <c r="R453" s="265"/>
    </row>
    <row r="454" spans="1:18" s="148" customFormat="1">
      <c r="A454" s="265"/>
      <c r="B454" s="265"/>
      <c r="C454" s="265"/>
      <c r="D454" s="265"/>
      <c r="E454" s="501"/>
      <c r="F454" s="265"/>
      <c r="G454" s="265"/>
      <c r="H454" s="346"/>
      <c r="I454" s="346"/>
      <c r="J454" s="265"/>
      <c r="K454" s="265"/>
      <c r="L454" s="265"/>
      <c r="M454" s="265"/>
      <c r="N454" s="265"/>
      <c r="O454" s="265"/>
      <c r="P454" s="265"/>
      <c r="Q454" s="265"/>
      <c r="R454" s="265"/>
    </row>
    <row r="455" spans="1:18" s="148" customFormat="1">
      <c r="A455" s="265"/>
      <c r="B455" s="265"/>
      <c r="C455" s="265"/>
      <c r="D455" s="265"/>
      <c r="E455" s="501"/>
      <c r="F455" s="265"/>
      <c r="G455" s="265"/>
      <c r="H455" s="346"/>
      <c r="I455" s="346"/>
      <c r="J455" s="265"/>
      <c r="K455" s="265"/>
      <c r="L455" s="265"/>
      <c r="M455" s="265"/>
      <c r="N455" s="265"/>
      <c r="O455" s="265"/>
      <c r="P455" s="265"/>
      <c r="Q455" s="265"/>
      <c r="R455" s="265"/>
    </row>
    <row r="456" spans="1:18" s="148" customFormat="1">
      <c r="A456" s="265"/>
      <c r="B456" s="265"/>
      <c r="C456" s="265"/>
      <c r="D456" s="265"/>
      <c r="E456" s="501"/>
      <c r="F456" s="265"/>
      <c r="G456" s="265"/>
      <c r="H456" s="346"/>
      <c r="I456" s="346"/>
      <c r="J456" s="265"/>
      <c r="K456" s="265"/>
      <c r="L456" s="265"/>
      <c r="M456" s="265"/>
      <c r="N456" s="265"/>
      <c r="O456" s="265"/>
      <c r="P456" s="265"/>
      <c r="Q456" s="265"/>
      <c r="R456" s="265"/>
    </row>
    <row r="457" spans="1:18" s="148" customFormat="1">
      <c r="A457" s="265"/>
      <c r="B457" s="265"/>
      <c r="C457" s="265"/>
      <c r="D457" s="265"/>
      <c r="E457" s="501"/>
      <c r="F457" s="265"/>
      <c r="G457" s="265"/>
      <c r="H457" s="346"/>
      <c r="I457" s="346"/>
      <c r="J457" s="265"/>
      <c r="K457" s="265"/>
      <c r="L457" s="265"/>
      <c r="M457" s="265"/>
      <c r="N457" s="265"/>
      <c r="O457" s="265"/>
      <c r="P457" s="265"/>
      <c r="Q457" s="265"/>
      <c r="R457" s="265"/>
    </row>
    <row r="458" spans="1:18" s="148" customFormat="1">
      <c r="A458" s="265"/>
      <c r="B458" s="265"/>
      <c r="C458" s="265"/>
      <c r="D458" s="265"/>
      <c r="E458" s="501"/>
      <c r="F458" s="265"/>
      <c r="G458" s="265"/>
      <c r="H458" s="346"/>
      <c r="I458" s="346"/>
      <c r="J458" s="265"/>
      <c r="K458" s="265"/>
      <c r="L458" s="265"/>
      <c r="M458" s="265"/>
      <c r="N458" s="265"/>
      <c r="O458" s="265"/>
      <c r="P458" s="265"/>
      <c r="Q458" s="265"/>
      <c r="R458" s="265"/>
    </row>
    <row r="459" spans="1:18" s="148" customFormat="1">
      <c r="A459" s="265"/>
      <c r="B459" s="265"/>
      <c r="C459" s="265"/>
      <c r="D459" s="265"/>
      <c r="E459" s="501"/>
      <c r="F459" s="265"/>
      <c r="G459" s="265"/>
      <c r="H459" s="346"/>
      <c r="I459" s="346"/>
      <c r="J459" s="265"/>
      <c r="K459" s="265"/>
      <c r="L459" s="265"/>
      <c r="M459" s="265"/>
      <c r="N459" s="265"/>
      <c r="O459" s="265"/>
      <c r="P459" s="265"/>
      <c r="Q459" s="265"/>
      <c r="R459" s="265"/>
    </row>
    <row r="460" spans="1:18" s="148" customFormat="1">
      <c r="A460" s="265"/>
      <c r="B460" s="265"/>
      <c r="C460" s="265"/>
      <c r="D460" s="265"/>
      <c r="E460" s="501"/>
      <c r="F460" s="265"/>
      <c r="G460" s="265"/>
      <c r="H460" s="346"/>
      <c r="I460" s="346"/>
      <c r="J460" s="265"/>
      <c r="K460" s="265"/>
      <c r="L460" s="265"/>
      <c r="M460" s="265"/>
      <c r="N460" s="265"/>
      <c r="O460" s="265"/>
      <c r="P460" s="265"/>
      <c r="Q460" s="265"/>
      <c r="R460" s="265"/>
    </row>
    <row r="461" spans="1:18" s="148" customFormat="1">
      <c r="A461" s="265"/>
      <c r="B461" s="265"/>
      <c r="C461" s="265"/>
      <c r="D461" s="265"/>
      <c r="E461" s="501"/>
      <c r="F461" s="265"/>
      <c r="G461" s="265"/>
      <c r="H461" s="346"/>
      <c r="I461" s="346"/>
      <c r="J461" s="265"/>
      <c r="K461" s="265"/>
      <c r="L461" s="265"/>
      <c r="M461" s="265"/>
      <c r="N461" s="265"/>
      <c r="O461" s="265"/>
      <c r="P461" s="265"/>
      <c r="Q461" s="265"/>
      <c r="R461" s="265"/>
    </row>
    <row r="462" spans="1:18" s="148" customFormat="1">
      <c r="A462" s="265"/>
      <c r="B462" s="265"/>
      <c r="C462" s="265"/>
      <c r="D462" s="265"/>
      <c r="E462" s="501"/>
      <c r="F462" s="265"/>
      <c r="G462" s="265"/>
      <c r="H462" s="346"/>
      <c r="I462" s="346"/>
      <c r="J462" s="265"/>
      <c r="K462" s="265"/>
      <c r="L462" s="265"/>
      <c r="M462" s="265"/>
      <c r="N462" s="265"/>
      <c r="O462" s="265"/>
      <c r="P462" s="265"/>
      <c r="Q462" s="265"/>
      <c r="R462" s="265"/>
    </row>
    <row r="463" spans="1:18" s="148" customFormat="1">
      <c r="A463" s="265"/>
      <c r="B463" s="265"/>
      <c r="C463" s="265"/>
      <c r="D463" s="265"/>
      <c r="E463" s="501"/>
      <c r="F463" s="265"/>
      <c r="G463" s="265"/>
      <c r="H463" s="346"/>
      <c r="I463" s="346"/>
      <c r="J463" s="265"/>
      <c r="K463" s="265"/>
      <c r="L463" s="265"/>
      <c r="M463" s="265"/>
      <c r="N463" s="265"/>
      <c r="O463" s="265"/>
      <c r="P463" s="265"/>
      <c r="Q463" s="265"/>
      <c r="R463" s="265"/>
    </row>
    <row r="464" spans="1:18" s="148" customFormat="1">
      <c r="A464" s="265"/>
      <c r="B464" s="265"/>
      <c r="C464" s="265"/>
      <c r="D464" s="265"/>
      <c r="E464" s="501"/>
      <c r="F464" s="265"/>
      <c r="G464" s="265"/>
      <c r="H464" s="346"/>
      <c r="I464" s="346"/>
      <c r="J464" s="265"/>
      <c r="K464" s="265"/>
      <c r="L464" s="265"/>
      <c r="M464" s="265"/>
      <c r="N464" s="265"/>
      <c r="O464" s="265"/>
      <c r="P464" s="265"/>
      <c r="Q464" s="265"/>
      <c r="R464" s="265"/>
    </row>
    <row r="465" spans="1:18" s="148" customFormat="1">
      <c r="A465" s="265"/>
      <c r="B465" s="265"/>
      <c r="C465" s="265"/>
      <c r="D465" s="265"/>
      <c r="E465" s="501"/>
      <c r="F465" s="265"/>
      <c r="G465" s="265"/>
      <c r="H465" s="346"/>
      <c r="I465" s="346"/>
      <c r="J465" s="265"/>
      <c r="K465" s="265"/>
      <c r="L465" s="265"/>
      <c r="M465" s="265"/>
      <c r="N465" s="265"/>
      <c r="O465" s="265"/>
      <c r="P465" s="265"/>
      <c r="Q465" s="265"/>
      <c r="R465" s="265"/>
    </row>
    <row r="466" spans="1:18" s="148" customFormat="1">
      <c r="A466" s="265"/>
      <c r="B466" s="265"/>
      <c r="C466" s="265"/>
      <c r="D466" s="265"/>
      <c r="E466" s="501"/>
      <c r="F466" s="265"/>
      <c r="G466" s="265"/>
      <c r="H466" s="346"/>
      <c r="I466" s="346"/>
      <c r="J466" s="265"/>
      <c r="K466" s="265"/>
      <c r="L466" s="265"/>
      <c r="M466" s="265"/>
      <c r="N466" s="265"/>
      <c r="O466" s="265"/>
      <c r="P466" s="265"/>
      <c r="Q466" s="265"/>
      <c r="R466" s="265"/>
    </row>
    <row r="467" spans="1:18" s="148" customFormat="1">
      <c r="A467" s="265"/>
      <c r="B467" s="265"/>
      <c r="C467" s="265"/>
      <c r="D467" s="265"/>
      <c r="E467" s="501"/>
      <c r="F467" s="265"/>
      <c r="G467" s="265"/>
      <c r="H467" s="346"/>
      <c r="I467" s="346"/>
      <c r="J467" s="265"/>
      <c r="K467" s="265"/>
      <c r="L467" s="265"/>
      <c r="M467" s="265"/>
      <c r="N467" s="265"/>
      <c r="O467" s="265"/>
      <c r="P467" s="265"/>
      <c r="Q467" s="265"/>
      <c r="R467" s="265"/>
    </row>
    <row r="468" spans="1:18" s="148" customFormat="1">
      <c r="A468" s="265"/>
      <c r="B468" s="265"/>
      <c r="C468" s="265"/>
      <c r="D468" s="265"/>
      <c r="E468" s="501"/>
      <c r="F468" s="265"/>
      <c r="G468" s="265"/>
      <c r="H468" s="346"/>
      <c r="I468" s="346"/>
      <c r="J468" s="265"/>
      <c r="K468" s="265"/>
      <c r="L468" s="265"/>
      <c r="M468" s="265"/>
      <c r="N468" s="265"/>
      <c r="O468" s="265"/>
      <c r="P468" s="265"/>
      <c r="Q468" s="265"/>
      <c r="R468" s="265"/>
    </row>
    <row r="469" spans="1:18" s="148" customFormat="1">
      <c r="A469" s="265"/>
      <c r="B469" s="265"/>
      <c r="C469" s="265"/>
      <c r="D469" s="265"/>
      <c r="E469" s="501"/>
      <c r="F469" s="265"/>
      <c r="G469" s="265"/>
      <c r="H469" s="346"/>
      <c r="I469" s="346"/>
      <c r="J469" s="265"/>
      <c r="K469" s="265"/>
      <c r="L469" s="265"/>
      <c r="M469" s="265"/>
      <c r="N469" s="265"/>
      <c r="O469" s="265"/>
      <c r="P469" s="265"/>
      <c r="Q469" s="265"/>
      <c r="R469" s="265"/>
    </row>
    <row r="470" spans="1:18" s="148" customFormat="1">
      <c r="A470" s="265"/>
      <c r="B470" s="265"/>
      <c r="C470" s="265"/>
      <c r="D470" s="265"/>
      <c r="E470" s="501"/>
      <c r="F470" s="265"/>
      <c r="G470" s="265"/>
      <c r="H470" s="346"/>
      <c r="I470" s="346"/>
      <c r="J470" s="265"/>
      <c r="K470" s="265"/>
      <c r="L470" s="265"/>
      <c r="M470" s="265"/>
      <c r="N470" s="265"/>
      <c r="O470" s="265"/>
      <c r="P470" s="265"/>
      <c r="Q470" s="265"/>
      <c r="R470" s="265"/>
    </row>
    <row r="471" spans="1:18" s="148" customFormat="1">
      <c r="A471" s="265"/>
      <c r="B471" s="265"/>
      <c r="C471" s="265"/>
      <c r="D471" s="265"/>
      <c r="E471" s="501"/>
      <c r="F471" s="265"/>
      <c r="G471" s="265"/>
      <c r="H471" s="346"/>
      <c r="I471" s="346"/>
      <c r="J471" s="265"/>
      <c r="K471" s="265"/>
      <c r="L471" s="265"/>
      <c r="M471" s="265"/>
      <c r="N471" s="265"/>
      <c r="O471" s="265"/>
      <c r="P471" s="265"/>
      <c r="Q471" s="265"/>
      <c r="R471" s="265"/>
    </row>
    <row r="472" spans="1:18" s="148" customFormat="1">
      <c r="A472" s="265"/>
      <c r="B472" s="265"/>
      <c r="C472" s="265"/>
      <c r="D472" s="265"/>
      <c r="E472" s="501"/>
      <c r="F472" s="265"/>
      <c r="G472" s="265"/>
      <c r="H472" s="346"/>
      <c r="I472" s="346"/>
      <c r="J472" s="265"/>
      <c r="K472" s="265"/>
      <c r="L472" s="265"/>
      <c r="M472" s="265"/>
      <c r="N472" s="265"/>
      <c r="O472" s="265"/>
      <c r="P472" s="265"/>
      <c r="Q472" s="265"/>
      <c r="R472" s="265"/>
    </row>
    <row r="473" spans="1:18" s="148" customFormat="1">
      <c r="A473" s="265"/>
      <c r="B473" s="265"/>
      <c r="C473" s="265"/>
      <c r="D473" s="265"/>
      <c r="E473" s="501"/>
      <c r="F473" s="265"/>
      <c r="G473" s="265"/>
      <c r="H473" s="346"/>
      <c r="I473" s="346"/>
      <c r="J473" s="265"/>
      <c r="K473" s="265"/>
      <c r="L473" s="265"/>
      <c r="M473" s="265"/>
      <c r="N473" s="265"/>
      <c r="O473" s="265"/>
      <c r="P473" s="265"/>
      <c r="Q473" s="265"/>
      <c r="R473" s="265"/>
    </row>
    <row r="474" spans="1:18" s="148" customFormat="1">
      <c r="A474" s="265"/>
      <c r="B474" s="265"/>
      <c r="C474" s="265"/>
      <c r="D474" s="265"/>
      <c r="E474" s="501"/>
      <c r="F474" s="265"/>
      <c r="G474" s="265"/>
      <c r="H474" s="346"/>
      <c r="I474" s="346"/>
      <c r="J474" s="265"/>
      <c r="K474" s="265"/>
      <c r="L474" s="265"/>
      <c r="M474" s="265"/>
      <c r="N474" s="265"/>
      <c r="O474" s="265"/>
      <c r="P474" s="265"/>
      <c r="Q474" s="265"/>
      <c r="R474" s="265"/>
    </row>
    <row r="475" spans="1:18" s="148" customFormat="1">
      <c r="A475" s="265"/>
      <c r="B475" s="265"/>
      <c r="C475" s="265"/>
      <c r="D475" s="265"/>
      <c r="E475" s="501"/>
      <c r="F475" s="265"/>
      <c r="G475" s="265"/>
      <c r="H475" s="346"/>
      <c r="I475" s="346"/>
      <c r="J475" s="265"/>
      <c r="K475" s="265"/>
      <c r="L475" s="265"/>
      <c r="M475" s="265"/>
      <c r="N475" s="265"/>
      <c r="O475" s="265"/>
      <c r="P475" s="265"/>
      <c r="Q475" s="265"/>
      <c r="R475" s="265"/>
    </row>
    <row r="476" spans="1:18" s="148" customFormat="1">
      <c r="A476" s="265"/>
      <c r="B476" s="265"/>
      <c r="C476" s="265"/>
      <c r="D476" s="265"/>
      <c r="E476" s="501"/>
      <c r="F476" s="265"/>
      <c r="G476" s="265"/>
      <c r="H476" s="346"/>
      <c r="I476" s="346"/>
      <c r="J476" s="265"/>
      <c r="K476" s="265"/>
      <c r="L476" s="265"/>
      <c r="M476" s="265"/>
      <c r="N476" s="265"/>
      <c r="O476" s="265"/>
      <c r="P476" s="265"/>
      <c r="Q476" s="265"/>
      <c r="R476" s="265"/>
    </row>
    <row r="477" spans="1:18" s="148" customFormat="1">
      <c r="A477" s="265"/>
      <c r="B477" s="265"/>
      <c r="C477" s="265"/>
      <c r="D477" s="265"/>
      <c r="E477" s="501"/>
      <c r="F477" s="265"/>
      <c r="G477" s="265"/>
      <c r="H477" s="346"/>
      <c r="I477" s="346"/>
      <c r="J477" s="265"/>
      <c r="K477" s="265"/>
      <c r="L477" s="265"/>
      <c r="M477" s="265"/>
      <c r="N477" s="265"/>
      <c r="O477" s="265"/>
      <c r="P477" s="265"/>
      <c r="Q477" s="265"/>
      <c r="R477" s="265"/>
    </row>
    <row r="478" spans="1:18" s="148" customFormat="1">
      <c r="A478" s="265"/>
      <c r="B478" s="265"/>
      <c r="C478" s="265"/>
      <c r="D478" s="265"/>
      <c r="E478" s="501"/>
      <c r="F478" s="265"/>
      <c r="G478" s="265"/>
      <c r="H478" s="346"/>
      <c r="I478" s="346"/>
      <c r="J478" s="265"/>
      <c r="K478" s="265"/>
      <c r="L478" s="265"/>
      <c r="M478" s="265"/>
      <c r="N478" s="265"/>
      <c r="O478" s="265"/>
      <c r="P478" s="265"/>
      <c r="Q478" s="265"/>
      <c r="R478" s="265"/>
    </row>
    <row r="479" spans="1:18" s="148" customFormat="1">
      <c r="A479" s="265"/>
      <c r="B479" s="265"/>
      <c r="C479" s="265"/>
      <c r="D479" s="265"/>
      <c r="E479" s="501"/>
      <c r="F479" s="265"/>
      <c r="G479" s="265"/>
      <c r="H479" s="346"/>
      <c r="I479" s="346"/>
      <c r="J479" s="265"/>
      <c r="K479" s="265"/>
      <c r="L479" s="265"/>
      <c r="M479" s="265"/>
      <c r="N479" s="265"/>
      <c r="O479" s="265"/>
      <c r="P479" s="265"/>
      <c r="Q479" s="265"/>
      <c r="R479" s="265"/>
    </row>
    <row r="480" spans="1:18" s="148" customFormat="1">
      <c r="A480" s="265"/>
      <c r="B480" s="265"/>
      <c r="C480" s="265"/>
      <c r="D480" s="265"/>
      <c r="E480" s="501"/>
      <c r="F480" s="265"/>
      <c r="G480" s="265"/>
      <c r="H480" s="346"/>
      <c r="I480" s="346"/>
      <c r="J480" s="265"/>
      <c r="K480" s="265"/>
      <c r="L480" s="265"/>
      <c r="M480" s="265"/>
      <c r="N480" s="265"/>
      <c r="O480" s="265"/>
      <c r="P480" s="265"/>
      <c r="Q480" s="265"/>
      <c r="R480" s="265"/>
    </row>
    <row r="481" spans="1:18" s="148" customFormat="1">
      <c r="A481" s="265"/>
      <c r="B481" s="265"/>
      <c r="C481" s="265"/>
      <c r="D481" s="265"/>
      <c r="E481" s="501"/>
      <c r="F481" s="265"/>
      <c r="G481" s="265"/>
      <c r="H481" s="346"/>
      <c r="I481" s="346"/>
      <c r="J481" s="265"/>
      <c r="K481" s="265"/>
      <c r="L481" s="265"/>
      <c r="M481" s="265"/>
      <c r="N481" s="265"/>
      <c r="O481" s="265"/>
      <c r="P481" s="265"/>
      <c r="Q481" s="265"/>
      <c r="R481" s="265"/>
    </row>
    <row r="482" spans="1:18" s="148" customFormat="1">
      <c r="A482" s="265"/>
      <c r="B482" s="265"/>
      <c r="C482" s="265"/>
      <c r="D482" s="265"/>
      <c r="E482" s="501"/>
      <c r="F482" s="265"/>
      <c r="G482" s="265"/>
      <c r="H482" s="346"/>
      <c r="I482" s="346"/>
      <c r="J482" s="265"/>
      <c r="K482" s="265"/>
      <c r="L482" s="265"/>
      <c r="M482" s="265"/>
      <c r="N482" s="265"/>
      <c r="O482" s="265"/>
      <c r="P482" s="265"/>
      <c r="Q482" s="265"/>
      <c r="R482" s="265"/>
    </row>
    <row r="483" spans="1:18" s="148" customFormat="1">
      <c r="A483" s="265"/>
      <c r="B483" s="265"/>
      <c r="C483" s="265"/>
      <c r="D483" s="265"/>
      <c r="E483" s="501"/>
      <c r="F483" s="265"/>
      <c r="G483" s="265"/>
      <c r="H483" s="346"/>
      <c r="I483" s="346"/>
      <c r="J483" s="265"/>
      <c r="K483" s="265"/>
      <c r="L483" s="265"/>
      <c r="M483" s="265"/>
      <c r="N483" s="265"/>
      <c r="O483" s="265"/>
      <c r="P483" s="265"/>
      <c r="Q483" s="265"/>
      <c r="R483" s="265"/>
    </row>
    <row r="484" spans="1:18" s="148" customFormat="1">
      <c r="A484" s="265"/>
      <c r="B484" s="265"/>
      <c r="C484" s="265"/>
      <c r="D484" s="265"/>
      <c r="E484" s="501"/>
      <c r="F484" s="265"/>
      <c r="G484" s="265"/>
      <c r="H484" s="346"/>
      <c r="I484" s="346"/>
      <c r="J484" s="265"/>
      <c r="K484" s="265"/>
      <c r="L484" s="265"/>
      <c r="M484" s="265"/>
      <c r="N484" s="265"/>
      <c r="O484" s="265"/>
      <c r="P484" s="265"/>
      <c r="Q484" s="265"/>
      <c r="R484" s="265"/>
    </row>
    <row r="485" spans="1:18" s="148" customFormat="1">
      <c r="A485" s="265"/>
      <c r="B485" s="265"/>
      <c r="C485" s="265"/>
      <c r="D485" s="265"/>
      <c r="E485" s="501"/>
      <c r="F485" s="265"/>
      <c r="G485" s="265"/>
      <c r="H485" s="346"/>
      <c r="I485" s="346"/>
      <c r="J485" s="265"/>
      <c r="K485" s="265"/>
      <c r="L485" s="265"/>
      <c r="M485" s="265"/>
      <c r="N485" s="265"/>
      <c r="O485" s="265"/>
      <c r="P485" s="265"/>
      <c r="Q485" s="265"/>
      <c r="R485" s="265"/>
    </row>
    <row r="486" spans="1:18" s="148" customFormat="1">
      <c r="A486" s="265"/>
      <c r="B486" s="265"/>
      <c r="C486" s="265"/>
      <c r="D486" s="265"/>
      <c r="E486" s="501"/>
      <c r="F486" s="265"/>
      <c r="G486" s="265"/>
      <c r="H486" s="346"/>
      <c r="I486" s="346"/>
      <c r="J486" s="265"/>
      <c r="K486" s="265"/>
      <c r="L486" s="265"/>
      <c r="M486" s="265"/>
      <c r="N486" s="265"/>
      <c r="O486" s="265"/>
      <c r="P486" s="265"/>
      <c r="Q486" s="265"/>
      <c r="R486" s="265"/>
    </row>
    <row r="487" spans="1:18" s="148" customFormat="1">
      <c r="A487" s="265"/>
      <c r="B487" s="265"/>
      <c r="C487" s="265"/>
      <c r="D487" s="265"/>
      <c r="E487" s="501"/>
      <c r="F487" s="265"/>
      <c r="G487" s="265"/>
      <c r="H487" s="346"/>
      <c r="I487" s="346"/>
      <c r="J487" s="265"/>
      <c r="K487" s="265"/>
      <c r="L487" s="265"/>
      <c r="M487" s="265"/>
      <c r="N487" s="265"/>
      <c r="O487" s="265"/>
      <c r="P487" s="265"/>
      <c r="Q487" s="265"/>
      <c r="R487" s="265"/>
    </row>
    <row r="488" spans="1:18" s="148" customFormat="1">
      <c r="A488" s="265"/>
      <c r="B488" s="265"/>
      <c r="C488" s="265"/>
      <c r="D488" s="265"/>
      <c r="E488" s="501"/>
      <c r="F488" s="265"/>
      <c r="G488" s="265"/>
      <c r="H488" s="346"/>
      <c r="I488" s="346"/>
      <c r="J488" s="265"/>
      <c r="K488" s="265"/>
      <c r="L488" s="265"/>
      <c r="M488" s="265"/>
      <c r="N488" s="265"/>
      <c r="O488" s="265"/>
      <c r="P488" s="265"/>
      <c r="Q488" s="265"/>
      <c r="R488" s="265"/>
    </row>
    <row r="489" spans="1:18" s="148" customFormat="1">
      <c r="A489" s="265"/>
      <c r="B489" s="265"/>
      <c r="C489" s="265"/>
      <c r="D489" s="265"/>
      <c r="E489" s="501"/>
      <c r="F489" s="265"/>
      <c r="G489" s="265"/>
      <c r="H489" s="346"/>
      <c r="I489" s="346"/>
      <c r="J489" s="265"/>
      <c r="K489" s="265"/>
      <c r="L489" s="265"/>
      <c r="M489" s="265"/>
      <c r="N489" s="265"/>
      <c r="O489" s="265"/>
      <c r="P489" s="265"/>
      <c r="Q489" s="265"/>
      <c r="R489" s="265"/>
    </row>
    <row r="490" spans="1:18" s="148" customFormat="1">
      <c r="A490" s="265"/>
      <c r="B490" s="265"/>
      <c r="C490" s="265"/>
      <c r="D490" s="265"/>
      <c r="E490" s="501"/>
      <c r="F490" s="265"/>
      <c r="G490" s="265"/>
      <c r="H490" s="346"/>
      <c r="I490" s="346"/>
      <c r="J490" s="265"/>
      <c r="K490" s="265"/>
      <c r="L490" s="265"/>
      <c r="M490" s="265"/>
      <c r="N490" s="265"/>
      <c r="O490" s="265"/>
      <c r="P490" s="265"/>
      <c r="Q490" s="265"/>
      <c r="R490" s="265"/>
    </row>
    <row r="491" spans="1:18" s="148" customFormat="1">
      <c r="A491" s="265"/>
      <c r="B491" s="265"/>
      <c r="C491" s="265"/>
      <c r="D491" s="265"/>
      <c r="E491" s="501"/>
      <c r="F491" s="265"/>
      <c r="G491" s="265"/>
      <c r="H491" s="346"/>
      <c r="I491" s="346"/>
      <c r="J491" s="265"/>
      <c r="K491" s="265"/>
      <c r="L491" s="265"/>
      <c r="M491" s="265"/>
      <c r="N491" s="265"/>
      <c r="O491" s="265"/>
      <c r="P491" s="265"/>
      <c r="Q491" s="265"/>
      <c r="R491" s="265"/>
    </row>
    <row r="492" spans="1:18" s="148" customFormat="1">
      <c r="A492" s="265"/>
      <c r="B492" s="265"/>
      <c r="C492" s="265"/>
      <c r="D492" s="265"/>
      <c r="E492" s="501"/>
      <c r="F492" s="265"/>
      <c r="G492" s="265"/>
      <c r="H492" s="346"/>
      <c r="I492" s="346"/>
      <c r="J492" s="265"/>
      <c r="K492" s="265"/>
      <c r="L492" s="265"/>
      <c r="M492" s="265"/>
      <c r="N492" s="265"/>
      <c r="O492" s="265"/>
      <c r="P492" s="265"/>
      <c r="Q492" s="265"/>
      <c r="R492" s="265"/>
    </row>
    <row r="493" spans="1:18" s="148" customFormat="1">
      <c r="A493" s="265"/>
      <c r="B493" s="265"/>
      <c r="C493" s="265"/>
      <c r="D493" s="265"/>
      <c r="E493" s="501"/>
      <c r="F493" s="265"/>
      <c r="G493" s="265"/>
      <c r="H493" s="346"/>
      <c r="I493" s="346"/>
      <c r="J493" s="265"/>
      <c r="K493" s="265"/>
      <c r="L493" s="265"/>
      <c r="M493" s="265"/>
      <c r="N493" s="265"/>
      <c r="O493" s="265"/>
      <c r="P493" s="265"/>
      <c r="Q493" s="265"/>
      <c r="R493" s="265"/>
    </row>
    <row r="494" spans="1:18" s="148" customFormat="1">
      <c r="A494" s="265"/>
      <c r="B494" s="265"/>
      <c r="C494" s="265"/>
      <c r="D494" s="265"/>
      <c r="E494" s="501"/>
      <c r="F494" s="265"/>
      <c r="G494" s="265"/>
      <c r="H494" s="346"/>
      <c r="I494" s="346"/>
      <c r="J494" s="265"/>
      <c r="K494" s="265"/>
      <c r="L494" s="265"/>
      <c r="M494" s="265"/>
      <c r="N494" s="265"/>
      <c r="O494" s="265"/>
      <c r="P494" s="265"/>
      <c r="Q494" s="265"/>
      <c r="R494" s="265"/>
    </row>
    <row r="495" spans="1:18" s="148" customFormat="1">
      <c r="A495" s="265"/>
      <c r="B495" s="265"/>
      <c r="C495" s="265"/>
      <c r="D495" s="265"/>
      <c r="E495" s="501"/>
      <c r="F495" s="265"/>
      <c r="G495" s="265"/>
      <c r="H495" s="346"/>
      <c r="I495" s="346"/>
      <c r="J495" s="265"/>
      <c r="K495" s="265"/>
      <c r="L495" s="265"/>
      <c r="M495" s="265"/>
      <c r="N495" s="265"/>
      <c r="O495" s="265"/>
      <c r="P495" s="265"/>
      <c r="Q495" s="265"/>
      <c r="R495" s="265"/>
    </row>
    <row r="496" spans="1:18" s="148" customFormat="1">
      <c r="A496" s="265"/>
      <c r="B496" s="265"/>
      <c r="C496" s="265"/>
      <c r="D496" s="265"/>
      <c r="E496" s="501"/>
      <c r="F496" s="265"/>
      <c r="G496" s="265"/>
      <c r="H496" s="346"/>
      <c r="I496" s="346"/>
      <c r="J496" s="265"/>
      <c r="K496" s="265"/>
      <c r="L496" s="265"/>
      <c r="M496" s="265"/>
      <c r="N496" s="265"/>
      <c r="O496" s="265"/>
      <c r="P496" s="265"/>
      <c r="Q496" s="265"/>
      <c r="R496" s="265"/>
    </row>
    <row r="497" spans="1:18" s="148" customFormat="1">
      <c r="A497" s="265"/>
      <c r="B497" s="265"/>
      <c r="C497" s="265"/>
      <c r="D497" s="265"/>
      <c r="E497" s="501"/>
      <c r="F497" s="265"/>
      <c r="G497" s="265"/>
      <c r="H497" s="346"/>
      <c r="I497" s="346"/>
      <c r="J497" s="265"/>
      <c r="K497" s="265"/>
      <c r="L497" s="265"/>
      <c r="M497" s="265"/>
      <c r="N497" s="265"/>
      <c r="O497" s="265"/>
      <c r="P497" s="265"/>
      <c r="Q497" s="265"/>
      <c r="R497" s="265"/>
    </row>
    <row r="498" spans="1:18" s="148" customFormat="1">
      <c r="A498" s="265"/>
      <c r="B498" s="265"/>
      <c r="C498" s="265"/>
      <c r="D498" s="265"/>
      <c r="E498" s="501"/>
      <c r="F498" s="265"/>
      <c r="G498" s="265"/>
      <c r="H498" s="346"/>
      <c r="I498" s="346"/>
      <c r="J498" s="265"/>
      <c r="K498" s="265"/>
      <c r="L498" s="265"/>
      <c r="M498" s="265"/>
      <c r="N498" s="265"/>
      <c r="O498" s="265"/>
      <c r="P498" s="265"/>
      <c r="Q498" s="265"/>
      <c r="R498" s="265"/>
    </row>
    <row r="499" spans="1:18" s="148" customFormat="1">
      <c r="A499" s="265"/>
      <c r="B499" s="265"/>
      <c r="C499" s="265"/>
      <c r="D499" s="265"/>
      <c r="E499" s="501"/>
      <c r="F499" s="265"/>
      <c r="G499" s="265"/>
      <c r="H499" s="346"/>
      <c r="I499" s="346"/>
      <c r="J499" s="265"/>
      <c r="K499" s="265"/>
      <c r="L499" s="265"/>
      <c r="M499" s="265"/>
      <c r="N499" s="265"/>
      <c r="O499" s="265"/>
      <c r="P499" s="265"/>
      <c r="Q499" s="265"/>
      <c r="R499" s="265"/>
    </row>
    <row r="500" spans="1:18" s="148" customFormat="1" hidden="1"/>
    <row r="501" spans="1:18" s="148" customFormat="1" hidden="1"/>
    <row r="502" spans="1:18" s="148" customFormat="1" hidden="1"/>
    <row r="503" spans="1:18" s="148" customFormat="1" hidden="1"/>
    <row r="504" spans="1:18" s="148" customFormat="1" hidden="1"/>
    <row r="505" spans="1:18" s="148" customFormat="1" hidden="1"/>
    <row r="506" spans="1:18" s="148" customFormat="1" hidden="1"/>
    <row r="507" spans="1:18" s="148" customFormat="1" hidden="1"/>
    <row r="508" spans="1:18" s="148" customFormat="1" hidden="1"/>
    <row r="509" spans="1:18" s="148" customFormat="1" hidden="1"/>
    <row r="510" spans="1:18" s="148" customFormat="1" hidden="1"/>
    <row r="511" spans="1:18" s="148" customFormat="1" hidden="1"/>
    <row r="512" spans="1:18" s="148" customFormat="1" hidden="1"/>
    <row r="513" s="148" customFormat="1" hidden="1"/>
    <row r="514" s="148" customFormat="1" hidden="1"/>
    <row r="515" s="148" customFormat="1" hidden="1"/>
    <row r="516" s="148" customFormat="1" hidden="1"/>
    <row r="517" s="148" customFormat="1" hidden="1"/>
    <row r="518" s="148" customFormat="1" hidden="1"/>
    <row r="519" s="148" customFormat="1" hidden="1"/>
    <row r="520" s="148" customFormat="1" hidden="1"/>
    <row r="521" s="148" customFormat="1" hidden="1"/>
    <row r="522" s="148" customFormat="1" hidden="1"/>
    <row r="523" s="148" customFormat="1" hidden="1"/>
    <row r="524" s="148" customFormat="1" hidden="1"/>
    <row r="525" s="148" customFormat="1" hidden="1"/>
    <row r="526" s="148" customFormat="1" hidden="1"/>
    <row r="527" s="148" customFormat="1" hidden="1"/>
    <row r="528" s="148" customFormat="1" hidden="1"/>
    <row r="529" s="148" customFormat="1" hidden="1"/>
    <row r="530" s="148" customFormat="1" hidden="1"/>
    <row r="531" s="148" customFormat="1" hidden="1"/>
    <row r="532" s="148" customFormat="1" hidden="1"/>
    <row r="533" s="148" customFormat="1" hidden="1"/>
    <row r="534" s="148" customFormat="1" hidden="1"/>
    <row r="535" s="148" customFormat="1" hidden="1"/>
    <row r="536" s="148" customFormat="1" hidden="1"/>
    <row r="537" s="148" customFormat="1" hidden="1"/>
    <row r="538" s="148" customFormat="1" hidden="1"/>
    <row r="539" s="148" customFormat="1" hidden="1"/>
    <row r="540" s="148" customFormat="1" hidden="1"/>
    <row r="541" s="148" customFormat="1" hidden="1"/>
    <row r="542" s="148" customFormat="1" hidden="1"/>
    <row r="543" s="148" customFormat="1" hidden="1"/>
    <row r="544" s="148" customFormat="1" hidden="1"/>
    <row r="545" s="148" customFormat="1" hidden="1"/>
    <row r="546" s="148" customFormat="1" hidden="1"/>
    <row r="547" s="148" customFormat="1" hidden="1"/>
    <row r="548" s="148" customFormat="1" hidden="1"/>
    <row r="549" s="148" customFormat="1" hidden="1"/>
    <row r="550" s="148" customFormat="1" hidden="1"/>
    <row r="551" s="148" customFormat="1" hidden="1"/>
    <row r="552" s="148" customFormat="1" hidden="1"/>
    <row r="553" s="148" customFormat="1" hidden="1"/>
    <row r="554" s="148" customFormat="1" hidden="1"/>
    <row r="555" s="148" customFormat="1" hidden="1"/>
    <row r="556" s="148" customFormat="1" hidden="1"/>
    <row r="557" s="148" customFormat="1" hidden="1"/>
    <row r="558" s="148" customFormat="1" hidden="1"/>
    <row r="559" s="148" customFormat="1" hidden="1"/>
    <row r="560" s="148" customFormat="1" hidden="1"/>
    <row r="561" s="148" customFormat="1" hidden="1"/>
    <row r="562" s="148" customFormat="1" hidden="1"/>
    <row r="563" s="148" customFormat="1" hidden="1"/>
    <row r="564" s="148" customFormat="1" hidden="1"/>
    <row r="565" s="148" customFormat="1" hidden="1"/>
    <row r="566" s="148" customFormat="1" hidden="1"/>
    <row r="567" s="148" customFormat="1" hidden="1"/>
    <row r="568" s="148" customFormat="1" hidden="1"/>
    <row r="569" s="148" customFormat="1" hidden="1"/>
    <row r="570" s="148" customFormat="1" hidden="1"/>
    <row r="571" s="148" customFormat="1" hidden="1"/>
    <row r="572" s="148" customFormat="1" hidden="1"/>
    <row r="573" s="148" customFormat="1" hidden="1"/>
    <row r="574" s="148" customFormat="1" hidden="1"/>
    <row r="575" s="148" customFormat="1" hidden="1"/>
    <row r="576" s="148" customFormat="1" hidden="1"/>
    <row r="577" s="148" customFormat="1" hidden="1"/>
    <row r="578" s="148" customFormat="1" hidden="1"/>
    <row r="579" s="148" customFormat="1" hidden="1"/>
    <row r="580" s="148" customFormat="1" hidden="1"/>
    <row r="581" s="148" customFormat="1" hidden="1"/>
    <row r="582" s="148" customFormat="1" hidden="1"/>
    <row r="583" s="148" customFormat="1" hidden="1"/>
    <row r="584" s="148" customFormat="1" hidden="1"/>
    <row r="585" s="148" customFormat="1" hidden="1"/>
    <row r="586" s="148" customFormat="1" hidden="1"/>
    <row r="587" s="148" customFormat="1" hidden="1"/>
    <row r="588" s="148" customFormat="1" hidden="1"/>
    <row r="589" s="148" customFormat="1" hidden="1"/>
    <row r="590" s="148" customFormat="1" hidden="1"/>
    <row r="591" s="148" customFormat="1" hidden="1"/>
    <row r="592" s="148" customFormat="1" hidden="1"/>
    <row r="593" s="148" customFormat="1" hidden="1"/>
    <row r="594" s="148" customFormat="1" hidden="1"/>
    <row r="595" s="148" customFormat="1" hidden="1"/>
    <row r="596" s="148" customFormat="1" hidden="1"/>
    <row r="597" s="148" customFormat="1" hidden="1"/>
    <row r="598" s="148" customFormat="1" hidden="1"/>
    <row r="599" s="148" customFormat="1" hidden="1"/>
    <row r="600" s="148" customFormat="1" hidden="1"/>
    <row r="601" s="148" customFormat="1" hidden="1"/>
    <row r="602" s="148" customFormat="1" hidden="1"/>
    <row r="603" s="148" customFormat="1" hidden="1"/>
    <row r="604" s="148" customFormat="1" hidden="1"/>
    <row r="605" s="148" customFormat="1" hidden="1"/>
    <row r="606" s="148" customFormat="1" hidden="1"/>
    <row r="607" s="148" customFormat="1" hidden="1"/>
    <row r="608" s="148" customFormat="1" hidden="1"/>
    <row r="609" s="148" customFormat="1" hidden="1"/>
    <row r="610" s="148" customFormat="1" hidden="1"/>
    <row r="611" s="148" customFormat="1" hidden="1"/>
    <row r="612" s="148" customFormat="1" hidden="1"/>
    <row r="613" s="148" customFormat="1" hidden="1"/>
    <row r="614" s="148" customFormat="1" hidden="1"/>
    <row r="615" s="148" customFormat="1" hidden="1"/>
    <row r="616" s="148" customFormat="1" hidden="1"/>
    <row r="617" s="148" customFormat="1" hidden="1"/>
    <row r="618" s="148" customFormat="1" hidden="1"/>
    <row r="619" s="148" customFormat="1" hidden="1"/>
    <row r="620" s="148" customFormat="1" hidden="1"/>
    <row r="621" s="148" customFormat="1" hidden="1"/>
    <row r="622" s="148" customFormat="1" hidden="1"/>
    <row r="623" s="148" customFormat="1" hidden="1"/>
    <row r="624" s="148" customFormat="1" hidden="1"/>
    <row r="625" s="148" customFormat="1" hidden="1"/>
    <row r="626" s="148" customFormat="1" hidden="1"/>
    <row r="627" s="148" customFormat="1" hidden="1"/>
    <row r="628" s="148" customFormat="1" hidden="1"/>
    <row r="629" s="148" customFormat="1" hidden="1"/>
    <row r="630" s="148" customFormat="1" hidden="1"/>
    <row r="631" s="148" customFormat="1" hidden="1"/>
    <row r="632" s="148" customFormat="1" hidden="1"/>
    <row r="633" s="148" customFormat="1" hidden="1"/>
    <row r="634" s="148" customFormat="1" hidden="1"/>
    <row r="635" s="148" customFormat="1" hidden="1"/>
    <row r="636" s="148" customFormat="1" hidden="1"/>
    <row r="637" s="148" customFormat="1" hidden="1"/>
    <row r="638" s="148" customFormat="1" hidden="1"/>
    <row r="639" s="148" customFormat="1" hidden="1"/>
    <row r="640" s="148" customFormat="1" hidden="1"/>
    <row r="641" s="148" customFormat="1" hidden="1"/>
    <row r="642" s="148" customFormat="1" hidden="1"/>
    <row r="643" s="148" customFormat="1" hidden="1"/>
    <row r="644" s="148" customFormat="1" hidden="1"/>
    <row r="645" s="148" customFormat="1" hidden="1"/>
    <row r="646" s="148" customFormat="1" hidden="1"/>
    <row r="647" s="148" customFormat="1" hidden="1"/>
    <row r="648" s="148" customFormat="1" hidden="1"/>
    <row r="649" s="148" customFormat="1" hidden="1"/>
    <row r="650" s="148" customFormat="1" hidden="1"/>
    <row r="651" s="148" customFormat="1" hidden="1"/>
    <row r="652" s="148" customFormat="1" hidden="1"/>
    <row r="653" s="148" customFormat="1" hidden="1"/>
    <row r="654" s="148" customFormat="1" hidden="1"/>
    <row r="655" s="148" customFormat="1" hidden="1"/>
    <row r="656" s="148" customFormat="1" hidden="1"/>
    <row r="657" s="148" customFormat="1" hidden="1"/>
    <row r="658" s="148" customFormat="1" hidden="1"/>
    <row r="659" s="148" customFormat="1" hidden="1"/>
    <row r="660" s="148" customFormat="1" hidden="1"/>
    <row r="661" s="148" customFormat="1" hidden="1"/>
    <row r="662" s="148" customFormat="1" hidden="1"/>
    <row r="663" s="148" customFormat="1" hidden="1"/>
    <row r="664" s="148" customFormat="1" hidden="1"/>
    <row r="665" s="148" customFormat="1" hidden="1"/>
    <row r="666" s="148" customFormat="1" hidden="1"/>
    <row r="667" s="148" customFormat="1" hidden="1"/>
    <row r="668" s="148" customFormat="1" hidden="1"/>
    <row r="669" s="148" customFormat="1" hidden="1"/>
    <row r="670" s="148" customFormat="1" hidden="1"/>
    <row r="671" s="148" customFormat="1" hidden="1"/>
  </sheetData>
  <sheetProtection formatCells="0" formatColumns="0" formatRows="0" insertRows="0" deleteRows="0" sort="0"/>
  <mergeCells count="12">
    <mergeCell ref="M1:P1"/>
    <mergeCell ref="M2:P2"/>
    <mergeCell ref="A12:E12"/>
    <mergeCell ref="N10:O10"/>
    <mergeCell ref="F10:I10"/>
    <mergeCell ref="A9:D9"/>
    <mergeCell ref="F9:I9"/>
    <mergeCell ref="K9:R9"/>
    <mergeCell ref="A10:D10"/>
    <mergeCell ref="A8:R8"/>
    <mergeCell ref="A7:R7"/>
    <mergeCell ref="G3:J3"/>
  </mergeCells>
  <conditionalFormatting sqref="A13:A499">
    <cfRule type="expression" dxfId="31" priority="5">
      <formula>AND(ISBLANK(A13),SUM(COUNTIF($A13:$R13,"&lt;&gt;"&amp;"")&gt;0))</formula>
    </cfRule>
  </conditionalFormatting>
  <conditionalFormatting sqref="B13:B499">
    <cfRule type="expression" dxfId="30" priority="4">
      <formula>AND(ISBLANK(B13),SUM(COUNTIF($A13:$R13,"&lt;&gt;"&amp;"")&gt;0))</formula>
    </cfRule>
  </conditionalFormatting>
  <conditionalFormatting sqref="E13:E499">
    <cfRule type="expression" dxfId="29" priority="7">
      <formula>AND(ISBLANK(E13),SUM(COUNTIF($A13:$R13,"&lt;&gt;"&amp;"")&gt;0))</formula>
    </cfRule>
  </conditionalFormatting>
  <conditionalFormatting sqref="J13:Q499">
    <cfRule type="expression" dxfId="28" priority="6">
      <formula>AND(ISBLANK(J13),SUM(COUNTIF($A13:$R13,"&lt;&gt;"&amp;"")&gt;0))</formula>
    </cfRule>
  </conditionalFormatting>
  <conditionalFormatting sqref="A13:A499">
    <cfRule type="expression" dxfId="27" priority="9">
      <formula>LEN(A13)&gt;40</formula>
    </cfRule>
  </conditionalFormatting>
  <conditionalFormatting sqref="B13:D499">
    <cfRule type="expression" dxfId="26" priority="8">
      <formula>LEN(B13)&gt;256</formula>
    </cfRule>
  </conditionalFormatting>
  <conditionalFormatting sqref="R13:R499">
    <cfRule type="expression" dxfId="25" priority="3">
      <formula>LEN(R13)&gt;256</formula>
    </cfRule>
  </conditionalFormatting>
  <conditionalFormatting sqref="F13:G13">
    <cfRule type="expression" dxfId="24" priority="2">
      <formula>AND(ISBLANK(F13),SUM(COUNTIF($A13:$R13,"&lt;&gt;"&amp;"")&gt;0))</formula>
    </cfRule>
  </conditionalFormatting>
  <dataValidations count="28">
    <dataValidation type="date" allowBlank="1" showInputMessage="1" showErrorMessage="1" error="Please enter a date" sqref="E7:E11 E4:E5 E500:E1048576" xr:uid="{00000000-0002-0000-1800-000000000000}">
      <formula1>18264</formula1>
      <formula2>54789</formula2>
    </dataValidation>
    <dataValidation type="decimal" allowBlank="1" showInputMessage="1" showErrorMessage="1" error="Please enter a number" sqref="P4:P5 P7:P11 P500:P1048576 K7:K12 K500:K1048576" xr:uid="{00000000-0002-0000-1800-000001000000}">
      <formula1>0</formula1>
      <formula2>100000</formula2>
    </dataValidation>
    <dataValidation type="whole" allowBlank="1" showInputMessage="1" showErrorMessage="1" error="Please enter a number" sqref="I4:I5 M2 P12:Q12 F7:I8 F10:I10 F12:I12 F500:I1048576" xr:uid="{00000000-0002-0000-1800-000002000000}">
      <formula1>0</formula1>
      <formula2>10000</formula2>
    </dataValidation>
    <dataValidation type="list" allowBlank="1" showInputMessage="1" showErrorMessage="1" error="Please enter &quot;No Net Loss&quot; &quot;Unaccomodated Need&quot;, or &quot;Shortfall of Sites&quot;" sqref="J7:J8 J500:J1048576" xr:uid="{00000000-0002-0000-1800-000003000000}">
      <formula1>"No Net Loss, Unaccomodated Need, Shortfall of Sites"</formula1>
    </dataValidation>
    <dataValidation allowBlank="1" showInputMessage="1" sqref="M1:P1" xr:uid="{00000000-0002-0000-1800-000004000000}"/>
    <dataValidation type="list" allowBlank="1" showInputMessage="1" showErrorMessage="1" error="Please enter &quot;Vacant&quot;, or &quot;Non-Vacant&quot;" sqref="Q7:Q9 Q500:Q1048576" xr:uid="{00000000-0002-0000-1800-000006000000}">
      <formula1>"Vacant, Non-Vacant"</formula1>
    </dataValidation>
    <dataValidation allowBlank="1" showInputMessage="1" showErrorMessage="1" error="Please enter &quot;No Net Loss&quot; &quot;Unaccomodated Need&quot;, or &quot;Shortfall of Sites&quot;" sqref="J9:J12 J4:J6" xr:uid="{00000000-0002-0000-1800-000007000000}"/>
    <dataValidation allowBlank="1" showInputMessage="1" showErrorMessage="1" error="Please enter &quot;Vacant&quot;, or &quot;Non-Vacant&quot;" sqref="Q4:Q6 Q10:Q11" xr:uid="{00000000-0002-0000-1800-000008000000}"/>
    <dataValidation type="list" allowBlank="1" showInputMessage="1" showErrorMessage="1" error="Please enter &quot;No&quot;,&quot;Yes-But no action taken&quot;, &quot;Yes-Approved&quot; , &quot;Yes-Denied&quot;  " sqref="S1:S3" xr:uid="{00000000-0002-0000-1800-000009000000}">
      <formula1>"No,Yes-But no action taken,Yes-Approved,Yes-Denied"</formula1>
    </dataValidation>
    <dataValidation type="list" allowBlank="1" showInputMessage="1" showErrorMessage="1" sqref="F1:F3" xr:uid="{00000000-0002-0000-1800-00000A000000}">
      <formula1>"SFA,SFD,2 to 4,5+,ADU,MH"</formula1>
    </dataValidation>
    <dataValidation allowBlank="1" showInputMessage="1" showErrorMessage="1" error="Please enter a number" sqref="F9:I9 F11:I11" xr:uid="{00000000-0002-0000-1800-00000C000000}"/>
    <dataValidation allowBlank="1" showInputMessage="1" showErrorMessage="1" prompt=" Include the Assessor Parcel Number (APN)_x000a_Character Limit: 40 " sqref="A13:A499" xr:uid="{433F3B3D-5F78-4073-A20A-32BA61D8A047}"/>
    <dataValidation allowBlank="1" showInputMessage="1" showErrorMessage="1" prompt="Include the street address._x000a_Character Limit: 256" sqref="B13:B499" xr:uid="{FC53FB26-E6D5-439B-913F-467ED71E0B85}"/>
    <dataValidation type="date" allowBlank="1" showInputMessage="1" showErrorMessage="1" error="Please enter a date" prompt=" Identify the date the rezone occurred. Enter date as day/month/year (e.g., 6/1/2023)" sqref="E13:E499" xr:uid="{49C5A06E-A935-4703-9E22-E47603874368}">
      <formula1>18264</formula1>
      <formula2>54789</formula2>
    </dataValidation>
    <dataValidation type="whole" allowBlank="1" showInputMessage="1" showErrorMessage="1" error="Please enter a number" prompt="Note: Enter the shortfall of very low income units the rezoning was intended to accommodate." sqref="F13:F499" xr:uid="{736AD426-B613-4504-836D-003B0E1568F8}">
      <formula1>0</formula1>
      <formula2>10000</formula2>
    </dataValidation>
    <dataValidation type="whole" allowBlank="1" showInputMessage="1" showErrorMessage="1" error="Please enter a number" prompt="Note:  Enter the shortfall of low income units the rezoning was intended to accommodate." sqref="G13:G499" xr:uid="{E482186F-8DD3-4A32-99ED-7A97B0E4F239}">
      <formula1>0</formula1>
      <formula2>10000</formula2>
    </dataValidation>
    <dataValidation type="whole" allowBlank="1" showInputMessage="1" showErrorMessage="1" error="Please enter a number" prompt="Note: Enter the shortfall of moderate income units the rezoning was intended to accommodate." sqref="H13:H499" xr:uid="{886FD17C-1251-4A09-81A4-82641BDA519C}">
      <formula1>0</formula1>
      <formula2>10000</formula2>
    </dataValidation>
    <dataValidation type="whole" allowBlank="1" showInputMessage="1" showErrorMessage="1" error="Please enter a number" prompt="Note: Enter the shortfall of above moderate income units the rezoning was intended to accommodate." sqref="I13:I499" xr:uid="{0EACC149-8388-4093-9AC8-440D2E3C83D4}">
      <formula1>0</formula1>
      <formula2>10000</formula2>
    </dataValidation>
    <dataValidation type="decimal" allowBlank="1" showInputMessage="1" showErrorMessage="1" error="Please enter a number" prompt="Parcel Size (Acres): Enter the size of the parcel in acres." sqref="K13:K499" xr:uid="{3314BD7D-2A5E-401A-A4FA-0390EBB764CF}">
      <formula1>0</formula1>
      <formula2>100000</formula2>
    </dataValidation>
    <dataValidation allowBlank="1" showInputMessage="1" showErrorMessage="1" prompt="General Plan Designation: Enter the new General Plan Land Use designation. If no change was made, enter the current designation." sqref="L13:L499" xr:uid="{2B6B4C34-6ECF-420B-968D-F861614B3ABA}"/>
    <dataValidation allowBlank="1" showInputMessage="1" showErrorMessage="1" prompt="Zoning: Enter the new zoning designation for the parcel. If no change was made, enter the current zoning designation." sqref="M13:M499" xr:uid="{A8CA47A5-BF36-452C-B484-FA8E3339C168}"/>
    <dataValidation allowBlank="1" showInputMessage="1" showErrorMessage="1" prompt="Density Allowed: Enter the minimum and density allowed on each parcel. This is the density allowed after any zoning amendments are made." sqref="N13:N499" xr:uid="{F2133C63-5C30-4507-B03E-73CC7ACCAFAB}"/>
    <dataValidation allowBlank="1" showInputMessage="1" showErrorMessage="1" prompt="Density Allowed: Enter the maximum density allowed on each parcel. This is the density allowed after any zoning amendments are made. If no maximum density enter N/A." sqref="O13:O499" xr:uid="{229A8BBD-14FB-4FA8-AD02-47EF727BB78A}"/>
    <dataValidation type="decimal" allowBlank="1" showInputMessage="1" showErrorMessage="1" error="Please enter a number" prompt="Realistic Capacity: Enter the estimated realistic unit capacity for each parcel. Refer to Definitions for more information about “Realistic Capacity.”" sqref="P13:P499" xr:uid="{B5A92180-2321-4459-A2D4-031E36698A61}">
      <formula1>0</formula1>
      <formula2>100000</formula2>
    </dataValidation>
    <dataValidation type="list" allowBlank="1" showInputMessage="1" showErrorMessage="1" error="Please enter &quot;Vacant&quot;, or &quot;Non-Vacant&quot;" prompt="Vacant/Non-vacant: From the drop-down list, select if the parcel is vacant or non-vacant. If the parcel is non-vacant, then enter the description of existing uses in field 11." sqref="Q13:Q499" xr:uid="{F52ABB5E-411B-4E8D-8B69-02631BEE1C88}">
      <formula1>"Vacant, Non-Vacant"</formula1>
    </dataValidation>
    <dataValidation allowBlank="1" showInputMessage="1" showErrorMessage="1" prompt="Description of Existing Uses: Include a description of existing uses. Description must be specific (i.e. SFR, MF, surplus school site, operating business, vacant commercial building, parking lot)." sqref="R13:R499" xr:uid="{533DB1E3-74A1-4919-BDEF-D2DC8F63AC27}"/>
    <dataValidation allowBlank="1" showInputMessage="1" showErrorMessage="1" prompt="Add project name, if applicable" sqref="C13:C499" xr:uid="{A135B3A4-4117-4186-8135-711D4CD50284}"/>
    <dataValidation allowBlank="1" showInputMessage="1" showErrorMessage="1" prompt="Insert local jurisdiction tracking ID" sqref="D13:D499" xr:uid="{76C7E0FC-B9D3-408C-A7BE-57634DA0F3C5}"/>
  </dataValidations>
  <printOptions horizontalCentered="1"/>
  <pageMargins left="0.7" right="0.7" top="0.75" bottom="0.75" header="0.3" footer="0.3"/>
  <pageSetup scale="40" fitToHeight="0" orientation="landscape" r:id="rId1"/>
  <legacyDrawing r:id="rId2"/>
  <extLst>
    <ext xmlns:x14="http://schemas.microsoft.com/office/spreadsheetml/2009/9/main" uri="{78C0D931-6437-407d-A8EE-F0AAD7539E65}">
      <x14:conditionalFormattings>
        <x14:conditionalFormatting xmlns:xm="http://schemas.microsoft.com/office/excel/2006/main">
          <x14:cfRule type="expression" priority="1" stopIfTrue="1" id="{92DC9D23-3007-457E-882C-C19A7E3321FE}">
            <xm:f>Admin!$D$22="FORMATTING OFF"</xm:f>
            <x14:dxf/>
          </x14:cfRule>
          <xm:sqref>A13:R499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error="Please enter &quot;No Net Loss&quot; &quot;Unaccomodated Need&quot;, or &quot;Shortfall of Sites&quot;" prompt="Select appropriate item from drop-down. See definitions in the column header." xr:uid="{2AAC9ED4-A0D4-48EF-8EB3-6DE1495C14BC}">
          <x14:formula1>
            <xm:f>'Deed Rest And Asst Pgm Data'!$N$2:$N$4</xm:f>
          </x14:formula1>
          <xm:sqref>J13:J499</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5">
    <pageSetUpPr fitToPage="1"/>
  </sheetPr>
  <dimension ref="A1:XFC152"/>
  <sheetViews>
    <sheetView showZeros="0" topLeftCell="A130" zoomScale="89" zoomScaleNormal="89" zoomScaleSheetLayoutView="90" workbookViewId="0">
      <selection activeCell="A134" sqref="A134:XFD142"/>
    </sheetView>
  </sheetViews>
  <sheetFormatPr defaultColWidth="0" defaultRowHeight="13.8" zeroHeight="1"/>
  <cols>
    <col min="1" max="1" width="23.44140625" style="11" customWidth="1"/>
    <col min="2" max="2" width="35" style="11" customWidth="1"/>
    <col min="3" max="3" width="23.44140625" style="11" customWidth="1"/>
    <col min="4" max="4" width="69" style="11" customWidth="1"/>
    <col min="5" max="5" width="2" style="11" hidden="1"/>
    <col min="6" max="16383" width="8.6640625" style="11" hidden="1"/>
    <col min="16384" max="16384" width="0.88671875" style="11" hidden="1"/>
  </cols>
  <sheetData>
    <row r="1" spans="1:22" s="163" customFormat="1" ht="22.95" customHeight="1">
      <c r="A1" s="764" t="s">
        <v>482</v>
      </c>
      <c r="B1" s="764"/>
      <c r="C1" s="764"/>
      <c r="D1" s="764"/>
      <c r="E1" s="511"/>
      <c r="F1" s="511"/>
      <c r="G1" s="511"/>
      <c r="H1" s="511"/>
      <c r="I1" s="511"/>
      <c r="J1" s="511"/>
      <c r="K1" s="511"/>
      <c r="L1" s="511"/>
      <c r="M1" s="511"/>
      <c r="N1" s="511"/>
      <c r="O1" s="511"/>
      <c r="P1" s="511"/>
      <c r="Q1" s="511"/>
      <c r="R1" s="511"/>
      <c r="S1" s="511"/>
      <c r="T1" s="511"/>
      <c r="U1" s="2"/>
      <c r="V1" s="2"/>
    </row>
    <row r="2" spans="1:22" s="163" customFormat="1" ht="22.95" customHeight="1">
      <c r="A2" s="764" t="s">
        <v>484</v>
      </c>
      <c r="B2" s="764"/>
      <c r="C2" s="764"/>
      <c r="D2" s="764"/>
      <c r="E2" s="511"/>
      <c r="F2" s="511"/>
      <c r="G2" s="511"/>
      <c r="H2" s="511"/>
      <c r="I2" s="511"/>
      <c r="J2" s="511"/>
      <c r="K2" s="511"/>
      <c r="L2" s="511"/>
      <c r="M2" s="511"/>
      <c r="N2" s="511"/>
      <c r="O2" s="511"/>
      <c r="P2" s="511"/>
      <c r="Q2" s="511"/>
      <c r="R2" s="511"/>
      <c r="S2" s="511"/>
      <c r="T2" s="511"/>
      <c r="U2" s="3"/>
      <c r="V2" s="3"/>
    </row>
    <row r="3" spans="1:22" s="163" customFormat="1" ht="15">
      <c r="A3" s="48"/>
      <c r="B3" s="48"/>
      <c r="C3" s="48"/>
      <c r="D3" s="48"/>
      <c r="E3" s="48"/>
      <c r="F3" s="48"/>
      <c r="G3" s="48"/>
      <c r="H3" s="48"/>
      <c r="I3" s="48"/>
      <c r="J3" s="48"/>
      <c r="K3" s="48"/>
      <c r="L3" s="48"/>
      <c r="M3" s="48"/>
      <c r="N3" s="48"/>
      <c r="O3" s="48"/>
      <c r="P3" s="48"/>
      <c r="Q3" s="48"/>
      <c r="R3" s="48"/>
      <c r="S3" s="48"/>
      <c r="T3" s="48"/>
      <c r="U3" s="13"/>
      <c r="V3" s="13"/>
    </row>
    <row r="4" spans="1:22" s="1" customFormat="1" ht="13.2">
      <c r="A4" s="191" t="s">
        <v>388</v>
      </c>
      <c r="B4" s="139" t="str">
        <f>'Start Here'!B4:E4</f>
        <v>Oakland</v>
      </c>
      <c r="C4" s="192"/>
      <c r="D4" s="124"/>
      <c r="E4" s="124"/>
      <c r="F4" s="124"/>
      <c r="G4" s="124"/>
      <c r="H4" s="124"/>
      <c r="I4" s="124"/>
      <c r="J4" s="124"/>
    </row>
    <row r="5" spans="1:22" s="1" customFormat="1" ht="13.2">
      <c r="A5" s="191" t="s">
        <v>389</v>
      </c>
      <c r="B5" s="138">
        <f>'Start Here'!B5</f>
        <v>2023</v>
      </c>
      <c r="C5" s="193" t="str">
        <f>'Table A2'!C2</f>
        <v>(Jan. 1 - Dec. 31)</v>
      </c>
      <c r="D5" s="6"/>
      <c r="E5" s="124"/>
      <c r="F5" s="124"/>
      <c r="G5" s="124"/>
    </row>
    <row r="6" spans="1:22" s="199" customFormat="1" ht="10.199999999999999" hidden="1">
      <c r="A6" s="199" t="s">
        <v>2005</v>
      </c>
      <c r="B6" s="199" t="s">
        <v>2006</v>
      </c>
      <c r="C6" s="199" t="s">
        <v>2007</v>
      </c>
      <c r="D6" s="199" t="s">
        <v>2008</v>
      </c>
    </row>
    <row r="7" spans="1:22" ht="15.6">
      <c r="A7" s="768" t="s">
        <v>2009</v>
      </c>
      <c r="B7" s="768"/>
      <c r="C7" s="768"/>
      <c r="D7" s="768"/>
    </row>
    <row r="8" spans="1:22" ht="15.6">
      <c r="A8" s="768" t="s">
        <v>2010</v>
      </c>
      <c r="B8" s="768"/>
      <c r="C8" s="768"/>
      <c r="D8" s="768"/>
    </row>
    <row r="9" spans="1:22" s="12" customFormat="1" ht="52.5" customHeight="1">
      <c r="A9" s="765" t="s">
        <v>2011</v>
      </c>
      <c r="B9" s="766"/>
      <c r="C9" s="766"/>
      <c r="D9" s="767"/>
    </row>
    <row r="10" spans="1:22" s="12" customFormat="1" ht="18.75" customHeight="1">
      <c r="A10" s="126">
        <v>1</v>
      </c>
      <c r="B10" s="126">
        <v>2</v>
      </c>
      <c r="C10" s="126">
        <v>3</v>
      </c>
      <c r="D10" s="125">
        <v>4</v>
      </c>
    </row>
    <row r="11" spans="1:22" s="12" customFormat="1" ht="13.2">
      <c r="A11" s="559" t="s">
        <v>2012</v>
      </c>
      <c r="B11" s="559" t="s">
        <v>2013</v>
      </c>
      <c r="C11" s="559" t="s">
        <v>2014</v>
      </c>
      <c r="D11" s="559" t="s">
        <v>2015</v>
      </c>
      <c r="E11" s="171"/>
      <c r="F11" s="52"/>
      <c r="G11" s="52"/>
      <c r="H11" s="52"/>
    </row>
    <row r="12" spans="1:22" s="12" customFormat="1" ht="105.6">
      <c r="A12" s="605" t="s">
        <v>5812</v>
      </c>
      <c r="B12" s="606" t="s">
        <v>5813</v>
      </c>
      <c r="C12" s="606" t="s">
        <v>5814</v>
      </c>
      <c r="D12" s="607" t="s">
        <v>5815</v>
      </c>
      <c r="E12" s="171"/>
      <c r="F12" s="52"/>
      <c r="G12" s="52"/>
      <c r="H12" s="52"/>
    </row>
    <row r="13" spans="1:22" s="172" customFormat="1" ht="171.6">
      <c r="A13" s="606" t="s">
        <v>5816</v>
      </c>
      <c r="B13" s="606" t="s">
        <v>5817</v>
      </c>
      <c r="C13" s="606" t="s">
        <v>5814</v>
      </c>
      <c r="D13" s="607" t="s">
        <v>5818</v>
      </c>
      <c r="E13" s="224"/>
      <c r="F13" s="224"/>
      <c r="G13" s="224"/>
      <c r="H13" s="224"/>
    </row>
    <row r="14" spans="1:22" s="172" customFormat="1" ht="57.6">
      <c r="A14" s="606" t="s">
        <v>5819</v>
      </c>
      <c r="B14" s="606" t="s">
        <v>5820</v>
      </c>
      <c r="C14" s="608">
        <v>45657</v>
      </c>
      <c r="D14" s="607" t="s">
        <v>5821</v>
      </c>
      <c r="E14" s="224"/>
      <c r="F14" s="224"/>
      <c r="G14" s="224"/>
      <c r="H14" s="224"/>
    </row>
    <row r="15" spans="1:22" s="172" customFormat="1" ht="144">
      <c r="A15" s="606" t="s">
        <v>5822</v>
      </c>
      <c r="B15" s="606" t="s">
        <v>5823</v>
      </c>
      <c r="C15" s="608">
        <v>45657</v>
      </c>
      <c r="D15" s="607" t="s">
        <v>5824</v>
      </c>
      <c r="E15" s="224"/>
      <c r="F15" s="224"/>
      <c r="G15" s="224"/>
      <c r="H15" s="224"/>
    </row>
    <row r="16" spans="1:22" s="172" customFormat="1" ht="100.8">
      <c r="A16" s="606" t="s">
        <v>5825</v>
      </c>
      <c r="B16" s="606" t="s">
        <v>5826</v>
      </c>
      <c r="C16" s="606" t="s">
        <v>5814</v>
      </c>
      <c r="D16" s="607" t="s">
        <v>5827</v>
      </c>
      <c r="E16" s="224"/>
      <c r="F16" s="224"/>
      <c r="G16" s="224"/>
      <c r="H16" s="224"/>
    </row>
    <row r="17" spans="1:8" s="172" customFormat="1" ht="144">
      <c r="A17" s="606" t="s">
        <v>5828</v>
      </c>
      <c r="B17" s="606" t="s">
        <v>5829</v>
      </c>
      <c r="C17" s="608">
        <v>45108</v>
      </c>
      <c r="D17" s="607" t="s">
        <v>5830</v>
      </c>
      <c r="E17" s="224"/>
      <c r="F17" s="224"/>
      <c r="G17" s="224"/>
      <c r="H17" s="224"/>
    </row>
    <row r="18" spans="1:8" s="172" customFormat="1" ht="52.8">
      <c r="A18" s="606" t="s">
        <v>5831</v>
      </c>
      <c r="B18" s="606" t="s">
        <v>5820</v>
      </c>
      <c r="C18" s="606" t="s">
        <v>5814</v>
      </c>
      <c r="D18" s="607" t="s">
        <v>5832</v>
      </c>
      <c r="E18" s="224"/>
      <c r="F18" s="224"/>
      <c r="G18" s="224"/>
      <c r="H18" s="224"/>
    </row>
    <row r="19" spans="1:8" s="172" customFormat="1" ht="72">
      <c r="A19" s="606" t="s">
        <v>5833</v>
      </c>
      <c r="B19" s="606" t="s">
        <v>5834</v>
      </c>
      <c r="C19" s="606" t="s">
        <v>5814</v>
      </c>
      <c r="D19" s="607" t="s">
        <v>5835</v>
      </c>
      <c r="E19" s="224"/>
      <c r="F19" s="224"/>
      <c r="G19" s="224"/>
      <c r="H19" s="224"/>
    </row>
    <row r="20" spans="1:8" s="172" customFormat="1" ht="43.2">
      <c r="A20" s="606" t="s">
        <v>5836</v>
      </c>
      <c r="B20" s="606" t="s">
        <v>5820</v>
      </c>
      <c r="C20" s="606" t="s">
        <v>5814</v>
      </c>
      <c r="D20" s="607" t="s">
        <v>5837</v>
      </c>
      <c r="E20" s="224"/>
      <c r="F20" s="224"/>
      <c r="G20" s="224"/>
      <c r="H20" s="224"/>
    </row>
    <row r="21" spans="1:8" s="172" customFormat="1" ht="86.4">
      <c r="A21" s="606" t="s">
        <v>5838</v>
      </c>
      <c r="B21" s="606" t="s">
        <v>5839</v>
      </c>
      <c r="C21" s="606" t="s">
        <v>5840</v>
      </c>
      <c r="D21" s="607" t="s">
        <v>5841</v>
      </c>
      <c r="E21" s="224"/>
      <c r="F21" s="224"/>
      <c r="G21" s="224"/>
      <c r="H21" s="224"/>
    </row>
    <row r="22" spans="1:8" s="172" customFormat="1" ht="57.6">
      <c r="A22" s="606" t="s">
        <v>5842</v>
      </c>
      <c r="B22" s="606" t="s">
        <v>5843</v>
      </c>
      <c r="C22" s="606" t="s">
        <v>5840</v>
      </c>
      <c r="D22" s="607" t="s">
        <v>5844</v>
      </c>
      <c r="E22" s="224"/>
      <c r="F22" s="224"/>
      <c r="G22" s="224"/>
      <c r="H22" s="224"/>
    </row>
    <row r="23" spans="1:8" s="172" customFormat="1" ht="79.2">
      <c r="A23" s="606" t="s">
        <v>5845</v>
      </c>
      <c r="B23" s="606" t="s">
        <v>5846</v>
      </c>
      <c r="C23" s="606" t="s">
        <v>5814</v>
      </c>
      <c r="D23" s="607" t="s">
        <v>5847</v>
      </c>
      <c r="E23" s="224"/>
      <c r="F23" s="224"/>
      <c r="G23" s="224"/>
      <c r="H23" s="224"/>
    </row>
    <row r="24" spans="1:8" s="172" customFormat="1" ht="57.6">
      <c r="A24" s="606" t="s">
        <v>5848</v>
      </c>
      <c r="B24" s="606" t="s">
        <v>5849</v>
      </c>
      <c r="C24" s="606" t="s">
        <v>5850</v>
      </c>
      <c r="D24" s="607" t="s">
        <v>5851</v>
      </c>
      <c r="E24" s="224"/>
      <c r="F24" s="224"/>
      <c r="G24" s="224"/>
      <c r="H24" s="224"/>
    </row>
    <row r="25" spans="1:8" s="172" customFormat="1" ht="79.2">
      <c r="A25" s="606" t="s">
        <v>5852</v>
      </c>
      <c r="B25" s="606" t="s">
        <v>5853</v>
      </c>
      <c r="C25" s="608">
        <v>45291</v>
      </c>
      <c r="D25" s="607" t="s">
        <v>5847</v>
      </c>
      <c r="E25" s="224"/>
      <c r="F25" s="224"/>
      <c r="G25" s="224"/>
      <c r="H25" s="224"/>
    </row>
    <row r="26" spans="1:8" s="172" customFormat="1" ht="118.8">
      <c r="A26" s="606" t="s">
        <v>5854</v>
      </c>
      <c r="B26" s="606" t="s">
        <v>5855</v>
      </c>
      <c r="C26" s="606" t="s">
        <v>5856</v>
      </c>
      <c r="D26" s="607" t="s">
        <v>5857</v>
      </c>
      <c r="E26" s="224"/>
      <c r="F26" s="224"/>
      <c r="G26" s="224"/>
      <c r="H26" s="224"/>
    </row>
    <row r="27" spans="1:8" s="172" customFormat="1" ht="145.19999999999999">
      <c r="A27" s="606" t="s">
        <v>5858</v>
      </c>
      <c r="B27" s="606" t="s">
        <v>5859</v>
      </c>
      <c r="C27" s="606" t="s">
        <v>5814</v>
      </c>
      <c r="D27" s="607" t="s">
        <v>5860</v>
      </c>
      <c r="E27" s="224"/>
      <c r="F27" s="224"/>
      <c r="G27" s="224"/>
      <c r="H27" s="224"/>
    </row>
    <row r="28" spans="1:8" s="172" customFormat="1" ht="105.6">
      <c r="A28" s="606" t="s">
        <v>5861</v>
      </c>
      <c r="B28" s="606" t="s">
        <v>5862</v>
      </c>
      <c r="C28" s="606">
        <v>2023</v>
      </c>
      <c r="D28" s="607" t="s">
        <v>5863</v>
      </c>
      <c r="E28" s="224"/>
      <c r="F28" s="224"/>
      <c r="G28" s="224"/>
      <c r="H28" s="224"/>
    </row>
    <row r="29" spans="1:8" s="172" customFormat="1" ht="57.6">
      <c r="A29" s="606" t="s">
        <v>5864</v>
      </c>
      <c r="B29" s="606" t="s">
        <v>5865</v>
      </c>
      <c r="C29" s="606" t="s">
        <v>5814</v>
      </c>
      <c r="D29" s="607" t="s">
        <v>5866</v>
      </c>
      <c r="E29" s="224"/>
      <c r="F29" s="224"/>
      <c r="G29" s="224"/>
      <c r="H29" s="224"/>
    </row>
    <row r="30" spans="1:8" s="172" customFormat="1" ht="86.4">
      <c r="A30" s="606" t="s">
        <v>5867</v>
      </c>
      <c r="B30" s="606" t="s">
        <v>5868</v>
      </c>
      <c r="C30" s="606" t="s">
        <v>5869</v>
      </c>
      <c r="D30" s="607" t="s">
        <v>5870</v>
      </c>
      <c r="E30" s="224"/>
      <c r="F30" s="224"/>
      <c r="G30" s="224"/>
      <c r="H30" s="224"/>
    </row>
    <row r="31" spans="1:8" s="172" customFormat="1" ht="79.2">
      <c r="A31" s="606" t="s">
        <v>5871</v>
      </c>
      <c r="B31" s="606" t="s">
        <v>5872</v>
      </c>
      <c r="C31" s="608">
        <v>45138</v>
      </c>
      <c r="D31" s="607" t="s">
        <v>5873</v>
      </c>
      <c r="E31" s="224"/>
      <c r="F31" s="224"/>
      <c r="G31" s="224"/>
      <c r="H31" s="224"/>
    </row>
    <row r="32" spans="1:8" s="172" customFormat="1" ht="57.6">
      <c r="A32" s="606" t="s">
        <v>5874</v>
      </c>
      <c r="B32" s="606" t="s">
        <v>5875</v>
      </c>
      <c r="C32" s="606" t="s">
        <v>5814</v>
      </c>
      <c r="D32" s="607" t="s">
        <v>5876</v>
      </c>
      <c r="E32" s="224"/>
      <c r="F32" s="224"/>
      <c r="G32" s="224"/>
      <c r="H32" s="224"/>
    </row>
    <row r="33" spans="1:8" s="172" customFormat="1" ht="187.2">
      <c r="A33" s="606" t="s">
        <v>5877</v>
      </c>
      <c r="B33" s="606" t="s">
        <v>5878</v>
      </c>
      <c r="C33" s="606" t="s">
        <v>5814</v>
      </c>
      <c r="D33" s="607" t="s">
        <v>5879</v>
      </c>
      <c r="E33" s="224"/>
      <c r="F33" s="224"/>
      <c r="G33" s="224"/>
      <c r="H33" s="224"/>
    </row>
    <row r="34" spans="1:8" s="172" customFormat="1" ht="57.6">
      <c r="A34" s="606" t="s">
        <v>5880</v>
      </c>
      <c r="B34" s="606" t="s">
        <v>5881</v>
      </c>
      <c r="C34" s="606" t="s">
        <v>5814</v>
      </c>
      <c r="D34" s="607" t="s">
        <v>5882</v>
      </c>
      <c r="E34" s="224"/>
      <c r="F34" s="224"/>
      <c r="G34" s="224"/>
      <c r="H34" s="224"/>
    </row>
    <row r="35" spans="1:8" s="172" customFormat="1" ht="57.6">
      <c r="A35" s="606" t="s">
        <v>5883</v>
      </c>
      <c r="B35" s="606" t="s">
        <v>5884</v>
      </c>
      <c r="C35" s="606" t="s">
        <v>5814</v>
      </c>
      <c r="D35" s="607" t="s">
        <v>5885</v>
      </c>
      <c r="E35" s="224"/>
      <c r="F35" s="224"/>
      <c r="G35" s="224"/>
      <c r="H35" s="224"/>
    </row>
    <row r="36" spans="1:8" s="172" customFormat="1" ht="158.4">
      <c r="A36" s="606" t="s">
        <v>5886</v>
      </c>
      <c r="B36" s="606" t="s">
        <v>5887</v>
      </c>
      <c r="C36" s="606" t="s">
        <v>5888</v>
      </c>
      <c r="D36" s="607" t="s">
        <v>5889</v>
      </c>
      <c r="E36" s="224"/>
      <c r="F36" s="224"/>
      <c r="G36" s="224"/>
      <c r="H36" s="224"/>
    </row>
    <row r="37" spans="1:8" s="172" customFormat="1" ht="129.6">
      <c r="A37" s="606" t="s">
        <v>5890</v>
      </c>
      <c r="B37" s="606" t="s">
        <v>5891</v>
      </c>
      <c r="C37" s="606">
        <v>2026</v>
      </c>
      <c r="D37" s="607" t="s">
        <v>5892</v>
      </c>
      <c r="E37" s="224"/>
      <c r="F37" s="224"/>
      <c r="G37" s="224"/>
      <c r="H37" s="224"/>
    </row>
    <row r="38" spans="1:8" s="172" customFormat="1" ht="43.2">
      <c r="A38" s="606" t="s">
        <v>5893</v>
      </c>
      <c r="B38" s="606" t="s">
        <v>5894</v>
      </c>
      <c r="C38" s="606" t="s">
        <v>5869</v>
      </c>
      <c r="D38" s="607" t="s">
        <v>5895</v>
      </c>
      <c r="E38" s="224"/>
      <c r="F38" s="224"/>
      <c r="G38" s="224"/>
      <c r="H38" s="224"/>
    </row>
    <row r="39" spans="1:8" s="172" customFormat="1" ht="57.6">
      <c r="A39" s="606" t="s">
        <v>5896</v>
      </c>
      <c r="B39" s="606" t="s">
        <v>5897</v>
      </c>
      <c r="C39" s="608">
        <v>45383</v>
      </c>
      <c r="D39" s="607" t="s">
        <v>5898</v>
      </c>
      <c r="E39" s="224"/>
      <c r="F39" s="224"/>
      <c r="G39" s="224"/>
      <c r="H39" s="224"/>
    </row>
    <row r="40" spans="1:8" s="172" customFormat="1" ht="79.2">
      <c r="A40" s="606" t="s">
        <v>5899</v>
      </c>
      <c r="B40" s="606" t="s">
        <v>5900</v>
      </c>
      <c r="C40" s="608">
        <v>45261</v>
      </c>
      <c r="D40" s="607" t="s">
        <v>5901</v>
      </c>
      <c r="E40" s="224"/>
      <c r="F40" s="224"/>
      <c r="G40" s="224"/>
      <c r="H40" s="224"/>
    </row>
    <row r="41" spans="1:8" s="172" customFormat="1" ht="409.6">
      <c r="A41" s="606" t="s">
        <v>5902</v>
      </c>
      <c r="B41" s="606" t="s">
        <v>5903</v>
      </c>
      <c r="C41" s="606" t="s">
        <v>5814</v>
      </c>
      <c r="D41" s="607" t="s">
        <v>5904</v>
      </c>
      <c r="E41" s="224"/>
      <c r="F41" s="224"/>
      <c r="G41" s="224"/>
      <c r="H41" s="224"/>
    </row>
    <row r="42" spans="1:8" s="172" customFormat="1" ht="171.6">
      <c r="A42" s="606" t="s">
        <v>5905</v>
      </c>
      <c r="B42" s="606" t="s">
        <v>5906</v>
      </c>
      <c r="C42" s="608">
        <v>45108</v>
      </c>
      <c r="D42" s="607" t="s">
        <v>5907</v>
      </c>
      <c r="E42" s="224"/>
      <c r="F42" s="224"/>
      <c r="G42" s="224"/>
      <c r="H42" s="224"/>
    </row>
    <row r="43" spans="1:8" s="172" customFormat="1" ht="79.2">
      <c r="A43" s="606" t="s">
        <v>5908</v>
      </c>
      <c r="B43" s="606" t="s">
        <v>5909</v>
      </c>
      <c r="C43" s="606">
        <v>2025</v>
      </c>
      <c r="D43" s="607" t="s">
        <v>5910</v>
      </c>
      <c r="E43" s="224"/>
      <c r="F43" s="224"/>
      <c r="G43" s="224"/>
      <c r="H43" s="224"/>
    </row>
    <row r="44" spans="1:8" s="172" customFormat="1" ht="105.6">
      <c r="A44" s="606" t="s">
        <v>5911</v>
      </c>
      <c r="B44" s="606" t="s">
        <v>5912</v>
      </c>
      <c r="C44" s="606">
        <v>2025</v>
      </c>
      <c r="D44" s="607" t="s">
        <v>5913</v>
      </c>
      <c r="E44" s="224"/>
      <c r="F44" s="224"/>
      <c r="G44" s="224"/>
      <c r="H44" s="224"/>
    </row>
    <row r="45" spans="1:8" s="172" customFormat="1" ht="129.6">
      <c r="A45" s="606" t="s">
        <v>5914</v>
      </c>
      <c r="B45" s="606" t="s">
        <v>5915</v>
      </c>
      <c r="C45" s="606" t="s">
        <v>5916</v>
      </c>
      <c r="D45" s="607" t="s">
        <v>5917</v>
      </c>
      <c r="E45" s="224"/>
      <c r="F45" s="224"/>
      <c r="G45" s="224"/>
      <c r="H45" s="224"/>
    </row>
    <row r="46" spans="1:8" s="172" customFormat="1" ht="52.8">
      <c r="A46" s="606" t="s">
        <v>5918</v>
      </c>
      <c r="B46" s="606" t="s">
        <v>5919</v>
      </c>
      <c r="C46" s="608" t="s">
        <v>5920</v>
      </c>
      <c r="D46" s="607" t="s">
        <v>5921</v>
      </c>
      <c r="E46" s="224"/>
      <c r="F46" s="224"/>
      <c r="G46" s="224"/>
      <c r="H46" s="224"/>
    </row>
    <row r="47" spans="1:8" s="172" customFormat="1" ht="72">
      <c r="A47" s="606" t="s">
        <v>5922</v>
      </c>
      <c r="B47" s="606" t="s">
        <v>5923</v>
      </c>
      <c r="C47" s="608" t="s">
        <v>5924</v>
      </c>
      <c r="D47" s="607" t="s">
        <v>5925</v>
      </c>
      <c r="E47" s="224"/>
      <c r="F47" s="224"/>
      <c r="G47" s="224"/>
      <c r="H47" s="224"/>
    </row>
    <row r="48" spans="1:8" s="172" customFormat="1" ht="105.6">
      <c r="A48" s="606" t="s">
        <v>5926</v>
      </c>
      <c r="B48" s="606" t="s">
        <v>5927</v>
      </c>
      <c r="C48" s="606" t="s">
        <v>5814</v>
      </c>
      <c r="D48" s="607" t="s">
        <v>5928</v>
      </c>
      <c r="E48" s="224"/>
      <c r="F48" s="224"/>
      <c r="G48" s="224"/>
      <c r="H48" s="224"/>
    </row>
    <row r="49" spans="1:8" s="172" customFormat="1" ht="187.2">
      <c r="A49" s="606" t="s">
        <v>5929</v>
      </c>
      <c r="B49" s="606" t="s">
        <v>5930</v>
      </c>
      <c r="C49" s="606" t="s">
        <v>5931</v>
      </c>
      <c r="D49" s="607" t="s">
        <v>5932</v>
      </c>
      <c r="E49" s="224"/>
      <c r="F49" s="224"/>
      <c r="G49" s="224"/>
      <c r="H49" s="224"/>
    </row>
    <row r="50" spans="1:8" s="172" customFormat="1" ht="72">
      <c r="A50" s="606" t="s">
        <v>5933</v>
      </c>
      <c r="B50" s="606" t="s">
        <v>5934</v>
      </c>
      <c r="C50" s="608">
        <v>45657</v>
      </c>
      <c r="D50" s="607" t="s">
        <v>5935</v>
      </c>
      <c r="E50" s="224"/>
      <c r="F50" s="224"/>
      <c r="G50" s="224"/>
      <c r="H50" s="224"/>
    </row>
    <row r="51" spans="1:8" s="172" customFormat="1" ht="224.4">
      <c r="A51" s="606" t="s">
        <v>5936</v>
      </c>
      <c r="B51" s="606" t="s">
        <v>5937</v>
      </c>
      <c r="C51" s="606">
        <v>2023</v>
      </c>
      <c r="D51" s="607" t="s">
        <v>5938</v>
      </c>
      <c r="E51" s="224"/>
      <c r="F51" s="224"/>
      <c r="G51" s="224"/>
      <c r="H51" s="224"/>
    </row>
    <row r="52" spans="1:8" s="172" customFormat="1" ht="144">
      <c r="A52" s="606" t="s">
        <v>5939</v>
      </c>
      <c r="B52" s="606" t="s">
        <v>5940</v>
      </c>
      <c r="C52" s="606">
        <v>2023</v>
      </c>
      <c r="D52" s="607" t="s">
        <v>5941</v>
      </c>
      <c r="E52" s="224"/>
      <c r="F52" s="224"/>
      <c r="G52" s="224"/>
      <c r="H52" s="224"/>
    </row>
    <row r="53" spans="1:8" s="172" customFormat="1" ht="72">
      <c r="A53" s="606" t="s">
        <v>5942</v>
      </c>
      <c r="B53" s="606" t="s">
        <v>5943</v>
      </c>
      <c r="C53" s="606">
        <v>2023</v>
      </c>
      <c r="D53" s="607" t="s">
        <v>5944</v>
      </c>
    </row>
    <row r="54" spans="1:8" s="172" customFormat="1" ht="105.6">
      <c r="A54" s="606" t="s">
        <v>5945</v>
      </c>
      <c r="B54" s="606" t="s">
        <v>5946</v>
      </c>
      <c r="C54" s="606">
        <v>2023</v>
      </c>
      <c r="D54" s="607" t="s">
        <v>5947</v>
      </c>
    </row>
    <row r="55" spans="1:8" s="172" customFormat="1" ht="57.6">
      <c r="A55" s="606" t="s">
        <v>5948</v>
      </c>
      <c r="B55" s="606" t="s">
        <v>5949</v>
      </c>
      <c r="C55" s="606">
        <v>2025</v>
      </c>
      <c r="D55" s="607" t="s">
        <v>5950</v>
      </c>
      <c r="E55" s="224"/>
      <c r="F55" s="224"/>
      <c r="G55" s="224"/>
      <c r="H55" s="224"/>
    </row>
    <row r="56" spans="1:8" s="172" customFormat="1" ht="250.8">
      <c r="A56" s="606" t="s">
        <v>5951</v>
      </c>
      <c r="B56" s="606" t="s">
        <v>5952</v>
      </c>
      <c r="C56" s="608">
        <v>45469</v>
      </c>
      <c r="D56" s="607" t="s">
        <v>5953</v>
      </c>
      <c r="E56" s="224"/>
      <c r="F56" s="224"/>
      <c r="G56" s="224"/>
      <c r="H56" s="224"/>
    </row>
    <row r="57" spans="1:8" s="172" customFormat="1" ht="86.4">
      <c r="A57" s="606" t="s">
        <v>5954</v>
      </c>
      <c r="B57" s="606" t="s">
        <v>5955</v>
      </c>
      <c r="C57" s="606" t="s">
        <v>5956</v>
      </c>
      <c r="D57" s="607" t="s">
        <v>5957</v>
      </c>
      <c r="E57" s="224"/>
      <c r="F57" s="224"/>
      <c r="G57" s="224"/>
      <c r="H57" s="224"/>
    </row>
    <row r="58" spans="1:8" s="172" customFormat="1" ht="409.6">
      <c r="A58" s="606" t="s">
        <v>5958</v>
      </c>
      <c r="B58" s="606" t="s">
        <v>5959</v>
      </c>
      <c r="C58" s="608">
        <v>45078</v>
      </c>
      <c r="D58" s="607" t="s">
        <v>5960</v>
      </c>
      <c r="E58" s="224"/>
      <c r="F58" s="224"/>
      <c r="G58" s="224"/>
      <c r="H58" s="224"/>
    </row>
    <row r="59" spans="1:8" s="172" customFormat="1" ht="57.6">
      <c r="A59" s="606" t="s">
        <v>5961</v>
      </c>
      <c r="B59" s="606" t="s">
        <v>5962</v>
      </c>
      <c r="C59" s="608">
        <v>46752</v>
      </c>
      <c r="D59" s="607" t="s">
        <v>5950</v>
      </c>
      <c r="E59" s="224"/>
      <c r="F59" s="224"/>
      <c r="G59" s="224"/>
      <c r="H59" s="224"/>
    </row>
    <row r="60" spans="1:8" s="172" customFormat="1" ht="72">
      <c r="A60" s="606" t="s">
        <v>5963</v>
      </c>
      <c r="B60" s="606" t="s">
        <v>5964</v>
      </c>
      <c r="C60" s="606" t="s">
        <v>5814</v>
      </c>
      <c r="D60" s="607" t="s">
        <v>5965</v>
      </c>
      <c r="E60" s="224"/>
      <c r="F60" s="224"/>
      <c r="G60" s="224"/>
      <c r="H60" s="224"/>
    </row>
    <row r="61" spans="1:8" s="172" customFormat="1" ht="216">
      <c r="A61" s="606" t="s">
        <v>5966</v>
      </c>
      <c r="B61" s="606" t="s">
        <v>5967</v>
      </c>
      <c r="C61" s="608">
        <v>45138</v>
      </c>
      <c r="D61" s="607" t="s">
        <v>5968</v>
      </c>
      <c r="E61" s="224"/>
      <c r="F61" s="224"/>
      <c r="G61" s="224"/>
      <c r="H61" s="224"/>
    </row>
    <row r="62" spans="1:8" s="172" customFormat="1" ht="201.6">
      <c r="A62" s="606" t="s">
        <v>5969</v>
      </c>
      <c r="B62" s="606" t="s">
        <v>5970</v>
      </c>
      <c r="C62" s="606" t="s">
        <v>5971</v>
      </c>
      <c r="D62" s="607" t="s">
        <v>5972</v>
      </c>
      <c r="E62" s="224"/>
      <c r="F62" s="224"/>
      <c r="G62" s="224"/>
      <c r="H62" s="224"/>
    </row>
    <row r="63" spans="1:8" s="172" customFormat="1" ht="132">
      <c r="A63" s="606" t="s">
        <v>5973</v>
      </c>
      <c r="B63" s="606" t="s">
        <v>5974</v>
      </c>
      <c r="C63" s="608">
        <v>45108</v>
      </c>
      <c r="D63" s="607" t="s">
        <v>5975</v>
      </c>
      <c r="E63" s="224"/>
      <c r="F63" s="224"/>
      <c r="G63" s="224"/>
      <c r="H63" s="224"/>
    </row>
    <row r="64" spans="1:8" s="172" customFormat="1" ht="302.39999999999998">
      <c r="A64" s="606" t="s">
        <v>5976</v>
      </c>
      <c r="B64" s="606" t="s">
        <v>5977</v>
      </c>
      <c r="C64" s="606" t="s">
        <v>5814</v>
      </c>
      <c r="D64" s="607" t="s">
        <v>5978</v>
      </c>
      <c r="E64" s="224"/>
      <c r="F64" s="224"/>
      <c r="G64" s="224"/>
      <c r="H64" s="224"/>
    </row>
    <row r="65" spans="1:8" s="172" customFormat="1" ht="79.2">
      <c r="A65" s="606" t="s">
        <v>5979</v>
      </c>
      <c r="B65" s="606" t="s">
        <v>5980</v>
      </c>
      <c r="C65" s="608">
        <v>45474</v>
      </c>
      <c r="D65" s="607" t="s">
        <v>5981</v>
      </c>
      <c r="E65" s="224"/>
      <c r="F65" s="224"/>
      <c r="G65" s="224"/>
      <c r="H65" s="224"/>
    </row>
    <row r="66" spans="1:8" s="172" customFormat="1" ht="105.6">
      <c r="A66" s="606" t="s">
        <v>5982</v>
      </c>
      <c r="B66" s="606" t="s">
        <v>5983</v>
      </c>
      <c r="C66" s="606" t="s">
        <v>5984</v>
      </c>
      <c r="D66" s="607" t="s">
        <v>5985</v>
      </c>
      <c r="E66" s="224"/>
      <c r="F66" s="224"/>
      <c r="G66" s="224"/>
      <c r="H66" s="224"/>
    </row>
    <row r="67" spans="1:8" s="172" customFormat="1" ht="57.6">
      <c r="A67" s="606" t="s">
        <v>5986</v>
      </c>
      <c r="B67" s="606" t="s">
        <v>5987</v>
      </c>
      <c r="C67" s="608">
        <v>45474</v>
      </c>
      <c r="D67" s="607" t="s">
        <v>5988</v>
      </c>
      <c r="E67" s="224"/>
      <c r="F67" s="224"/>
      <c r="G67" s="224"/>
      <c r="H67" s="224"/>
    </row>
    <row r="68" spans="1:8" s="172" customFormat="1" ht="129.6">
      <c r="A68" s="606" t="s">
        <v>5989</v>
      </c>
      <c r="B68" s="606" t="s">
        <v>5990</v>
      </c>
      <c r="C68" s="608">
        <v>45108</v>
      </c>
      <c r="D68" s="607" t="s">
        <v>5991</v>
      </c>
      <c r="E68" s="224"/>
      <c r="F68" s="224"/>
      <c r="G68" s="224"/>
      <c r="H68" s="224"/>
    </row>
    <row r="69" spans="1:8" s="172" customFormat="1" ht="409.6">
      <c r="A69" s="606" t="s">
        <v>5992</v>
      </c>
      <c r="B69" s="606" t="s">
        <v>5993</v>
      </c>
      <c r="C69" s="608">
        <v>45108</v>
      </c>
      <c r="D69" s="607" t="s">
        <v>5994</v>
      </c>
      <c r="E69" s="224"/>
      <c r="F69" s="224"/>
      <c r="G69" s="224"/>
      <c r="H69" s="224"/>
    </row>
    <row r="70" spans="1:8" s="172" customFormat="1" ht="144">
      <c r="A70" s="606" t="s">
        <v>5995</v>
      </c>
      <c r="B70" s="606" t="s">
        <v>5996</v>
      </c>
      <c r="C70" s="606">
        <v>2025</v>
      </c>
      <c r="D70" s="607" t="s">
        <v>5997</v>
      </c>
      <c r="E70" s="224"/>
      <c r="F70" s="224"/>
      <c r="G70" s="224"/>
      <c r="H70" s="224"/>
    </row>
    <row r="71" spans="1:8" s="172" customFormat="1" ht="72">
      <c r="A71" s="606" t="s">
        <v>5998</v>
      </c>
      <c r="B71" s="606" t="s">
        <v>5999</v>
      </c>
      <c r="C71" s="608">
        <v>45839</v>
      </c>
      <c r="D71" s="607" t="s">
        <v>6000</v>
      </c>
      <c r="E71" s="224"/>
      <c r="F71" s="224"/>
      <c r="G71" s="224"/>
      <c r="H71" s="224"/>
    </row>
    <row r="72" spans="1:8" s="172" customFormat="1" ht="52.8">
      <c r="A72" s="606" t="s">
        <v>6001</v>
      </c>
      <c r="B72" s="606" t="s">
        <v>5993</v>
      </c>
      <c r="C72" s="606">
        <v>2023</v>
      </c>
      <c r="D72" s="607" t="s">
        <v>6002</v>
      </c>
      <c r="E72" s="224"/>
      <c r="F72" s="224"/>
      <c r="G72" s="224"/>
      <c r="H72" s="224"/>
    </row>
    <row r="73" spans="1:8" s="172" customFormat="1" ht="105.6">
      <c r="A73" s="606" t="s">
        <v>6003</v>
      </c>
      <c r="B73" s="606" t="s">
        <v>6004</v>
      </c>
      <c r="C73" s="608">
        <v>45108</v>
      </c>
      <c r="D73" s="607" t="s">
        <v>6005</v>
      </c>
      <c r="E73" s="224"/>
      <c r="F73" s="224"/>
      <c r="G73" s="224"/>
      <c r="H73" s="224"/>
    </row>
    <row r="74" spans="1:8" s="172" customFormat="1" ht="57.6">
      <c r="A74" s="606" t="s">
        <v>6006</v>
      </c>
      <c r="B74" s="606" t="s">
        <v>6007</v>
      </c>
      <c r="C74" s="608">
        <v>45108</v>
      </c>
      <c r="D74" s="607" t="s">
        <v>6008</v>
      </c>
      <c r="E74" s="224"/>
      <c r="F74" s="224"/>
      <c r="G74" s="224"/>
      <c r="H74" s="224"/>
    </row>
    <row r="75" spans="1:8" s="172" customFormat="1" ht="66">
      <c r="A75" s="606" t="s">
        <v>6009</v>
      </c>
      <c r="B75" s="606" t="s">
        <v>5993</v>
      </c>
      <c r="C75" s="606" t="s">
        <v>6010</v>
      </c>
      <c r="D75" s="607" t="s">
        <v>6011</v>
      </c>
      <c r="E75" s="224"/>
      <c r="F75" s="224"/>
      <c r="G75" s="224"/>
      <c r="H75" s="224"/>
    </row>
    <row r="76" spans="1:8" s="172" customFormat="1" ht="105.6">
      <c r="A76" s="606" t="s">
        <v>6012</v>
      </c>
      <c r="B76" s="606" t="s">
        <v>5993</v>
      </c>
      <c r="C76" s="606" t="s">
        <v>6013</v>
      </c>
      <c r="D76" s="607" t="s">
        <v>6014</v>
      </c>
      <c r="E76" s="224"/>
      <c r="F76" s="224"/>
      <c r="G76" s="224"/>
      <c r="H76" s="224"/>
    </row>
    <row r="77" spans="1:8" s="172" customFormat="1" ht="118.8">
      <c r="A77" s="606" t="s">
        <v>6015</v>
      </c>
      <c r="B77" s="606" t="s">
        <v>5993</v>
      </c>
      <c r="C77" s="608">
        <v>45292</v>
      </c>
      <c r="D77" s="607" t="s">
        <v>6016</v>
      </c>
      <c r="E77" s="224"/>
      <c r="F77" s="224"/>
      <c r="G77" s="224"/>
      <c r="H77" s="224"/>
    </row>
    <row r="78" spans="1:8" s="172" customFormat="1" ht="237.6">
      <c r="A78" s="606" t="s">
        <v>6017</v>
      </c>
      <c r="B78" s="606" t="s">
        <v>6018</v>
      </c>
      <c r="C78" s="606" t="s">
        <v>6019</v>
      </c>
      <c r="D78" s="607" t="s">
        <v>6020</v>
      </c>
      <c r="E78" s="224"/>
      <c r="F78" s="224"/>
      <c r="G78" s="224"/>
      <c r="H78" s="224"/>
    </row>
    <row r="79" spans="1:8" s="172" customFormat="1" ht="72">
      <c r="A79" s="606" t="s">
        <v>6021</v>
      </c>
      <c r="B79" s="606" t="s">
        <v>6022</v>
      </c>
      <c r="C79" s="606" t="s">
        <v>5814</v>
      </c>
      <c r="D79" s="607" t="s">
        <v>5941</v>
      </c>
      <c r="E79" s="224"/>
      <c r="F79" s="224"/>
      <c r="G79" s="224"/>
      <c r="H79" s="224"/>
    </row>
    <row r="80" spans="1:8" s="172" customFormat="1" ht="115.2">
      <c r="A80" s="606" t="s">
        <v>6023</v>
      </c>
      <c r="B80" s="606" t="s">
        <v>6024</v>
      </c>
      <c r="C80" s="606" t="s">
        <v>6025</v>
      </c>
      <c r="D80" s="607" t="s">
        <v>6026</v>
      </c>
      <c r="E80" s="224"/>
      <c r="F80" s="224"/>
      <c r="G80" s="224"/>
      <c r="H80" s="224"/>
    </row>
    <row r="81" spans="1:8" s="172" customFormat="1" ht="43.2">
      <c r="A81" s="606" t="s">
        <v>6027</v>
      </c>
      <c r="B81" s="606" t="s">
        <v>6028</v>
      </c>
      <c r="C81" s="606" t="s">
        <v>5814</v>
      </c>
      <c r="D81" s="607" t="s">
        <v>6029</v>
      </c>
      <c r="E81" s="224"/>
      <c r="F81" s="224"/>
      <c r="G81" s="224"/>
      <c r="H81" s="224"/>
    </row>
    <row r="82" spans="1:8" s="172" customFormat="1" ht="57.6">
      <c r="A82" s="606" t="s">
        <v>6030</v>
      </c>
      <c r="B82" s="606" t="s">
        <v>6031</v>
      </c>
      <c r="C82" s="608">
        <v>45992</v>
      </c>
      <c r="D82" s="607" t="s">
        <v>6032</v>
      </c>
      <c r="E82" s="224"/>
      <c r="F82" s="224"/>
      <c r="G82" s="224"/>
      <c r="H82" s="224"/>
    </row>
    <row r="83" spans="1:8" s="172" customFormat="1" ht="92.4">
      <c r="A83" s="606" t="s">
        <v>6033</v>
      </c>
      <c r="B83" s="606" t="s">
        <v>6034</v>
      </c>
      <c r="C83" s="608">
        <v>45657</v>
      </c>
      <c r="D83" s="607" t="s">
        <v>6035</v>
      </c>
      <c r="E83" s="224"/>
      <c r="F83" s="224"/>
      <c r="G83" s="224"/>
      <c r="H83" s="224"/>
    </row>
    <row r="84" spans="1:8" s="172" customFormat="1" ht="92.4">
      <c r="A84" s="606" t="s">
        <v>6036</v>
      </c>
      <c r="B84" s="606" t="s">
        <v>6037</v>
      </c>
      <c r="C84" s="606" t="s">
        <v>6010</v>
      </c>
      <c r="D84" s="607" t="s">
        <v>6038</v>
      </c>
      <c r="E84" s="224"/>
      <c r="F84" s="224"/>
      <c r="G84" s="224"/>
      <c r="H84" s="224"/>
    </row>
    <row r="85" spans="1:8" s="172" customFormat="1" ht="57.6">
      <c r="A85" s="606" t="s">
        <v>6039</v>
      </c>
      <c r="B85" s="606" t="s">
        <v>6037</v>
      </c>
      <c r="C85" s="606" t="s">
        <v>6010</v>
      </c>
      <c r="D85" s="607" t="s">
        <v>6040</v>
      </c>
      <c r="E85" s="224"/>
      <c r="F85" s="224"/>
      <c r="G85" s="224"/>
      <c r="H85" s="224"/>
    </row>
    <row r="86" spans="1:8" s="172" customFormat="1" ht="105.6">
      <c r="A86" s="606" t="s">
        <v>6041</v>
      </c>
      <c r="B86" s="606" t="s">
        <v>6037</v>
      </c>
      <c r="C86" s="606" t="s">
        <v>6010</v>
      </c>
      <c r="D86" s="607" t="s">
        <v>6042</v>
      </c>
      <c r="E86" s="224"/>
      <c r="F86" s="224"/>
      <c r="G86" s="224"/>
      <c r="H86" s="224"/>
    </row>
    <row r="87" spans="1:8" s="172" customFormat="1" ht="66">
      <c r="A87" s="606" t="s">
        <v>6043</v>
      </c>
      <c r="B87" s="606" t="s">
        <v>6037</v>
      </c>
      <c r="C87" s="606">
        <v>2023</v>
      </c>
      <c r="D87" s="607" t="s">
        <v>6044</v>
      </c>
      <c r="E87" s="224"/>
      <c r="F87" s="224"/>
      <c r="G87" s="224"/>
      <c r="H87" s="224"/>
    </row>
    <row r="88" spans="1:8" s="172" customFormat="1" ht="145.19999999999999">
      <c r="A88" s="606" t="s">
        <v>6045</v>
      </c>
      <c r="B88" s="606" t="s">
        <v>6037</v>
      </c>
      <c r="C88" s="606" t="s">
        <v>5814</v>
      </c>
      <c r="D88" s="607" t="s">
        <v>6046</v>
      </c>
      <c r="E88" s="224"/>
      <c r="F88" s="224"/>
      <c r="G88" s="224"/>
      <c r="H88" s="224"/>
    </row>
    <row r="89" spans="1:8" s="172" customFormat="1" ht="100.8">
      <c r="A89" s="606" t="s">
        <v>6047</v>
      </c>
      <c r="B89" s="606" t="s">
        <v>6048</v>
      </c>
      <c r="C89" s="606" t="s">
        <v>6049</v>
      </c>
      <c r="D89" s="607" t="s">
        <v>6050</v>
      </c>
      <c r="E89" s="224"/>
      <c r="F89" s="224"/>
      <c r="G89" s="224"/>
      <c r="H89" s="224"/>
    </row>
    <row r="90" spans="1:8" s="172" customFormat="1" ht="57.6">
      <c r="A90" s="606" t="s">
        <v>6051</v>
      </c>
      <c r="B90" s="606" t="s">
        <v>6048</v>
      </c>
      <c r="C90" s="606" t="s">
        <v>5814</v>
      </c>
      <c r="D90" s="607" t="s">
        <v>6052</v>
      </c>
      <c r="E90" s="224"/>
      <c r="F90" s="224"/>
      <c r="G90" s="224"/>
      <c r="H90" s="224"/>
    </row>
    <row r="91" spans="1:8" s="172" customFormat="1" ht="86.4">
      <c r="A91" s="606" t="s">
        <v>6053</v>
      </c>
      <c r="B91" s="606" t="s">
        <v>6054</v>
      </c>
      <c r="C91" s="606" t="s">
        <v>5814</v>
      </c>
      <c r="D91" s="607" t="s">
        <v>6055</v>
      </c>
      <c r="E91" s="224"/>
      <c r="F91" s="224"/>
      <c r="G91" s="224"/>
      <c r="H91" s="224"/>
    </row>
    <row r="92" spans="1:8" s="172" customFormat="1" ht="79.2">
      <c r="A92" s="606" t="s">
        <v>6056</v>
      </c>
      <c r="B92" s="606" t="s">
        <v>6057</v>
      </c>
      <c r="C92" s="606" t="s">
        <v>5814</v>
      </c>
      <c r="D92" s="607" t="s">
        <v>6058</v>
      </c>
      <c r="E92" s="224"/>
      <c r="F92" s="224"/>
      <c r="G92" s="224"/>
      <c r="H92" s="224"/>
    </row>
    <row r="93" spans="1:8" s="172" customFormat="1" ht="72">
      <c r="A93" s="606" t="s">
        <v>6059</v>
      </c>
      <c r="B93" s="606" t="s">
        <v>6060</v>
      </c>
      <c r="C93" s="606">
        <v>2024</v>
      </c>
      <c r="D93" s="607" t="s">
        <v>6061</v>
      </c>
      <c r="E93" s="224"/>
      <c r="F93" s="224"/>
      <c r="G93" s="224"/>
      <c r="H93" s="224"/>
    </row>
    <row r="94" spans="1:8" s="172" customFormat="1" ht="57.6">
      <c r="A94" s="606" t="s">
        <v>6062</v>
      </c>
      <c r="B94" s="606" t="s">
        <v>6063</v>
      </c>
      <c r="C94" s="608">
        <v>45108</v>
      </c>
      <c r="D94" s="607" t="s">
        <v>6064</v>
      </c>
      <c r="E94" s="224"/>
      <c r="F94" s="224"/>
      <c r="G94" s="224"/>
      <c r="H94" s="224"/>
    </row>
    <row r="95" spans="1:8" s="172" customFormat="1" ht="43.2">
      <c r="A95" s="606" t="s">
        <v>6065</v>
      </c>
      <c r="B95" s="606" t="s">
        <v>6066</v>
      </c>
      <c r="C95" s="608">
        <v>45108</v>
      </c>
      <c r="D95" s="607" t="s">
        <v>6067</v>
      </c>
      <c r="E95" s="224"/>
      <c r="F95" s="224"/>
      <c r="G95" s="224"/>
      <c r="H95" s="224"/>
    </row>
    <row r="96" spans="1:8" s="172" customFormat="1" ht="100.8">
      <c r="A96" s="606" t="s">
        <v>6068</v>
      </c>
      <c r="B96" s="606" t="s">
        <v>6069</v>
      </c>
      <c r="C96" s="608">
        <v>45078</v>
      </c>
      <c r="D96" s="607" t="s">
        <v>6070</v>
      </c>
      <c r="E96" s="224"/>
      <c r="F96" s="224"/>
      <c r="G96" s="224"/>
      <c r="H96" s="224"/>
    </row>
    <row r="97" spans="1:8" s="172" customFormat="1" ht="198">
      <c r="A97" s="606" t="s">
        <v>6071</v>
      </c>
      <c r="B97" s="606" t="s">
        <v>6072</v>
      </c>
      <c r="C97" s="608">
        <v>45291</v>
      </c>
      <c r="D97" s="607" t="s">
        <v>6073</v>
      </c>
      <c r="E97" s="224"/>
      <c r="F97" s="224"/>
      <c r="G97" s="224"/>
      <c r="H97" s="224"/>
    </row>
    <row r="98" spans="1:8" s="172" customFormat="1" ht="72">
      <c r="A98" s="606" t="s">
        <v>6074</v>
      </c>
      <c r="B98" s="606" t="s">
        <v>6075</v>
      </c>
      <c r="C98" s="606" t="s">
        <v>6013</v>
      </c>
      <c r="D98" s="607" t="s">
        <v>6076</v>
      </c>
      <c r="E98" s="224"/>
      <c r="F98" s="224"/>
      <c r="G98" s="224"/>
      <c r="H98" s="224"/>
    </row>
    <row r="99" spans="1:8" s="172" customFormat="1" ht="118.8">
      <c r="A99" s="606" t="s">
        <v>6077</v>
      </c>
      <c r="B99" s="606" t="s">
        <v>6078</v>
      </c>
      <c r="C99" s="608">
        <v>46387</v>
      </c>
      <c r="D99" s="607" t="s">
        <v>6079</v>
      </c>
      <c r="E99" s="224"/>
      <c r="F99" s="224"/>
      <c r="G99" s="224"/>
      <c r="H99" s="224"/>
    </row>
    <row r="100" spans="1:8" s="172" customFormat="1" ht="72">
      <c r="A100" s="606" t="s">
        <v>6080</v>
      </c>
      <c r="B100" s="606" t="s">
        <v>6081</v>
      </c>
      <c r="C100" s="606" t="s">
        <v>5814</v>
      </c>
      <c r="D100" s="607" t="s">
        <v>6082</v>
      </c>
      <c r="E100" s="224"/>
      <c r="F100" s="224"/>
      <c r="G100" s="224"/>
      <c r="H100" s="224"/>
    </row>
    <row r="101" spans="1:8" s="172" customFormat="1" ht="79.2">
      <c r="A101" s="606" t="s">
        <v>6083</v>
      </c>
      <c r="B101" s="606" t="s">
        <v>6084</v>
      </c>
      <c r="C101" s="606" t="s">
        <v>6085</v>
      </c>
      <c r="D101" s="607" t="s">
        <v>6086</v>
      </c>
      <c r="E101" s="224"/>
      <c r="F101" s="224"/>
      <c r="G101" s="224"/>
      <c r="H101" s="224"/>
    </row>
    <row r="102" spans="1:8" s="172" customFormat="1" ht="158.4">
      <c r="A102" s="606" t="s">
        <v>6087</v>
      </c>
      <c r="B102" s="606" t="s">
        <v>6088</v>
      </c>
      <c r="C102" s="606" t="s">
        <v>5814</v>
      </c>
      <c r="D102" s="607" t="s">
        <v>6089</v>
      </c>
      <c r="E102" s="224"/>
      <c r="F102" s="224"/>
      <c r="G102" s="224"/>
      <c r="H102" s="224"/>
    </row>
    <row r="103" spans="1:8" s="172" customFormat="1" ht="171.6">
      <c r="A103" s="606" t="s">
        <v>6090</v>
      </c>
      <c r="B103" s="606" t="s">
        <v>6091</v>
      </c>
      <c r="C103" s="606" t="s">
        <v>5814</v>
      </c>
      <c r="D103" s="607" t="s">
        <v>6092</v>
      </c>
      <c r="E103" s="224"/>
      <c r="F103" s="224"/>
      <c r="G103" s="224"/>
      <c r="H103" s="224"/>
    </row>
    <row r="104" spans="1:8" s="172" customFormat="1" ht="118.8">
      <c r="A104" s="606" t="s">
        <v>6093</v>
      </c>
      <c r="B104" s="606" t="s">
        <v>6094</v>
      </c>
      <c r="C104" s="606" t="s">
        <v>6095</v>
      </c>
      <c r="D104" s="607" t="s">
        <v>6096</v>
      </c>
      <c r="E104" s="224"/>
      <c r="F104" s="224"/>
      <c r="G104" s="224"/>
      <c r="H104" s="224"/>
    </row>
    <row r="105" spans="1:8" s="172" customFormat="1" ht="86.4">
      <c r="A105" s="606" t="s">
        <v>6097</v>
      </c>
      <c r="B105" s="606" t="s">
        <v>6098</v>
      </c>
      <c r="C105" s="606" t="s">
        <v>6099</v>
      </c>
      <c r="D105" s="607" t="s">
        <v>6100</v>
      </c>
      <c r="E105" s="224"/>
      <c r="F105" s="224"/>
      <c r="G105" s="224"/>
      <c r="H105" s="224"/>
    </row>
    <row r="106" spans="1:8" s="172" customFormat="1" ht="409.6">
      <c r="A106" s="606" t="s">
        <v>6101</v>
      </c>
      <c r="B106" s="606" t="s">
        <v>6102</v>
      </c>
      <c r="C106" s="606" t="s">
        <v>5814</v>
      </c>
      <c r="D106" s="607" t="s">
        <v>6103</v>
      </c>
      <c r="E106" s="224"/>
      <c r="F106" s="224"/>
      <c r="G106" s="224"/>
      <c r="H106" s="224"/>
    </row>
    <row r="107" spans="1:8" s="172" customFormat="1" ht="158.4">
      <c r="A107" s="606" t="s">
        <v>6104</v>
      </c>
      <c r="B107" s="606" t="s">
        <v>6105</v>
      </c>
      <c r="C107" s="606" t="s">
        <v>5814</v>
      </c>
      <c r="D107" s="607" t="s">
        <v>6106</v>
      </c>
      <c r="E107" s="224"/>
      <c r="F107" s="224"/>
      <c r="G107" s="224"/>
      <c r="H107" s="224"/>
    </row>
    <row r="108" spans="1:8" s="172" customFormat="1" ht="273.60000000000002">
      <c r="A108" s="606" t="s">
        <v>6107</v>
      </c>
      <c r="B108" s="606" t="s">
        <v>6108</v>
      </c>
      <c r="C108" s="606" t="s">
        <v>5814</v>
      </c>
      <c r="D108" s="607" t="s">
        <v>6109</v>
      </c>
      <c r="E108" s="224"/>
      <c r="F108" s="224"/>
      <c r="G108" s="224"/>
      <c r="H108" s="224"/>
    </row>
    <row r="109" spans="1:8" s="172" customFormat="1" ht="145.19999999999999">
      <c r="A109" s="606" t="s">
        <v>6110</v>
      </c>
      <c r="B109" s="606" t="s">
        <v>6111</v>
      </c>
      <c r="C109" s="606" t="s">
        <v>6112</v>
      </c>
      <c r="D109" s="607" t="s">
        <v>6113</v>
      </c>
      <c r="E109" s="224"/>
      <c r="F109" s="224"/>
      <c r="G109" s="224"/>
      <c r="H109" s="224"/>
    </row>
    <row r="110" spans="1:8" s="172" customFormat="1" ht="86.4">
      <c r="A110" s="606" t="s">
        <v>6114</v>
      </c>
      <c r="B110" s="606" t="s">
        <v>6115</v>
      </c>
      <c r="C110" s="606" t="s">
        <v>6095</v>
      </c>
      <c r="D110" s="607" t="s">
        <v>6116</v>
      </c>
      <c r="E110" s="224"/>
      <c r="F110" s="224"/>
      <c r="G110" s="224"/>
      <c r="H110" s="224"/>
    </row>
    <row r="111" spans="1:8" s="172" customFormat="1" ht="184.8">
      <c r="A111" s="606" t="s">
        <v>6117</v>
      </c>
      <c r="B111" s="606" t="s">
        <v>6118</v>
      </c>
      <c r="C111" s="606" t="s">
        <v>5814</v>
      </c>
      <c r="D111" s="607" t="s">
        <v>6119</v>
      </c>
      <c r="E111" s="224"/>
      <c r="F111" s="224"/>
      <c r="G111" s="224"/>
      <c r="H111" s="224"/>
    </row>
    <row r="112" spans="1:8" s="172" customFormat="1" ht="72">
      <c r="A112" s="606" t="s">
        <v>6120</v>
      </c>
      <c r="B112" s="606" t="s">
        <v>6121</v>
      </c>
      <c r="C112" s="606" t="s">
        <v>6122</v>
      </c>
      <c r="D112" s="607" t="s">
        <v>6123</v>
      </c>
      <c r="E112" s="224"/>
      <c r="F112" s="224"/>
      <c r="G112" s="224"/>
      <c r="H112" s="224"/>
    </row>
    <row r="113" spans="1:8" s="172" customFormat="1" ht="72">
      <c r="A113" s="606" t="s">
        <v>6124</v>
      </c>
      <c r="B113" s="606" t="s">
        <v>6125</v>
      </c>
      <c r="C113" s="606">
        <v>2023</v>
      </c>
      <c r="D113" s="607" t="s">
        <v>6126</v>
      </c>
      <c r="E113" s="224"/>
      <c r="F113" s="224"/>
      <c r="G113" s="224"/>
      <c r="H113" s="224"/>
    </row>
    <row r="114" spans="1:8" s="172" customFormat="1" ht="129.6">
      <c r="A114" s="606" t="s">
        <v>6127</v>
      </c>
      <c r="B114" s="606" t="s">
        <v>6128</v>
      </c>
      <c r="C114" s="606" t="s">
        <v>5814</v>
      </c>
      <c r="D114" s="607" t="s">
        <v>6129</v>
      </c>
      <c r="E114" s="224"/>
      <c r="F114" s="224"/>
      <c r="G114" s="224"/>
      <c r="H114" s="224"/>
    </row>
    <row r="115" spans="1:8" s="172" customFormat="1" ht="43.2">
      <c r="A115" s="606" t="s">
        <v>6130</v>
      </c>
      <c r="B115" s="606" t="s">
        <v>6131</v>
      </c>
      <c r="C115" s="608">
        <v>45108</v>
      </c>
      <c r="D115" s="607" t="s">
        <v>6132</v>
      </c>
      <c r="E115" s="224"/>
      <c r="F115" s="224"/>
      <c r="G115" s="224"/>
      <c r="H115" s="224"/>
    </row>
    <row r="116" spans="1:8" s="172" customFormat="1" ht="43.2">
      <c r="A116" s="606" t="s">
        <v>6133</v>
      </c>
      <c r="B116" s="606" t="s">
        <v>6134</v>
      </c>
      <c r="C116" s="608">
        <v>45078</v>
      </c>
      <c r="D116" s="607" t="s">
        <v>6135</v>
      </c>
      <c r="E116" s="224"/>
      <c r="F116" s="224"/>
      <c r="G116" s="224"/>
      <c r="H116" s="224"/>
    </row>
    <row r="117" spans="1:8" s="172" customFormat="1" ht="86.4">
      <c r="A117" s="606" t="s">
        <v>6136</v>
      </c>
      <c r="B117" s="606" t="s">
        <v>6137</v>
      </c>
      <c r="C117" s="606" t="s">
        <v>5814</v>
      </c>
      <c r="D117" s="607" t="s">
        <v>6138</v>
      </c>
      <c r="E117" s="224"/>
      <c r="F117" s="224"/>
      <c r="G117" s="224"/>
      <c r="H117" s="224"/>
    </row>
    <row r="118" spans="1:8" s="172" customFormat="1" ht="100.8">
      <c r="A118" s="606" t="s">
        <v>6139</v>
      </c>
      <c r="B118" s="606" t="s">
        <v>6140</v>
      </c>
      <c r="C118" s="606" t="s">
        <v>5814</v>
      </c>
      <c r="D118" s="607" t="s">
        <v>6141</v>
      </c>
      <c r="E118" s="224"/>
      <c r="F118" s="224"/>
      <c r="G118" s="224"/>
      <c r="H118" s="224"/>
    </row>
    <row r="119" spans="1:8" s="172" customFormat="1" ht="57.6">
      <c r="A119" s="606" t="s">
        <v>6142</v>
      </c>
      <c r="B119" s="606" t="s">
        <v>6143</v>
      </c>
      <c r="C119" s="606" t="s">
        <v>5814</v>
      </c>
      <c r="D119" s="607" t="s">
        <v>6144</v>
      </c>
      <c r="E119" s="224"/>
      <c r="F119" s="224"/>
      <c r="G119" s="224"/>
      <c r="H119" s="224"/>
    </row>
    <row r="120" spans="1:8" s="172" customFormat="1" ht="145.19999999999999">
      <c r="A120" s="606" t="s">
        <v>6145</v>
      </c>
      <c r="B120" s="606" t="s">
        <v>6146</v>
      </c>
      <c r="C120" s="606" t="s">
        <v>5814</v>
      </c>
      <c r="D120" s="607" t="s">
        <v>6147</v>
      </c>
      <c r="E120" s="224"/>
      <c r="F120" s="224"/>
      <c r="G120" s="224"/>
      <c r="H120" s="224"/>
    </row>
    <row r="121" spans="1:8" s="172" customFormat="1" ht="211.2">
      <c r="A121" s="606" t="s">
        <v>6148</v>
      </c>
      <c r="B121" s="606" t="s">
        <v>6149</v>
      </c>
      <c r="C121" s="606" t="s">
        <v>5814</v>
      </c>
      <c r="D121" s="607" t="s">
        <v>6150</v>
      </c>
      <c r="E121" s="224"/>
      <c r="F121" s="224"/>
      <c r="G121" s="224"/>
      <c r="H121" s="224"/>
    </row>
    <row r="122" spans="1:8" s="172" customFormat="1" ht="158.4">
      <c r="A122" s="606" t="s">
        <v>6151</v>
      </c>
      <c r="B122" s="606" t="s">
        <v>6152</v>
      </c>
      <c r="C122" s="606" t="s">
        <v>5814</v>
      </c>
      <c r="D122" s="607" t="s">
        <v>6153</v>
      </c>
      <c r="E122" s="224"/>
      <c r="F122" s="224"/>
      <c r="G122" s="224"/>
      <c r="H122" s="224"/>
    </row>
    <row r="123" spans="1:8" s="172" customFormat="1" ht="145.19999999999999">
      <c r="A123" s="606" t="s">
        <v>6154</v>
      </c>
      <c r="B123" s="606" t="s">
        <v>6155</v>
      </c>
      <c r="C123" s="606" t="s">
        <v>6010</v>
      </c>
      <c r="D123" s="607" t="s">
        <v>6156</v>
      </c>
      <c r="E123" s="224"/>
      <c r="F123" s="224"/>
      <c r="G123" s="224"/>
      <c r="H123" s="224"/>
    </row>
    <row r="124" spans="1:8" s="172" customFormat="1" ht="100.8">
      <c r="A124" s="606" t="s">
        <v>6157</v>
      </c>
      <c r="B124" s="606" t="s">
        <v>6158</v>
      </c>
      <c r="C124" s="606" t="s">
        <v>5814</v>
      </c>
      <c r="D124" s="607" t="s">
        <v>6159</v>
      </c>
      <c r="E124" s="224"/>
      <c r="F124" s="224"/>
      <c r="G124" s="224"/>
      <c r="H124" s="224"/>
    </row>
    <row r="125" spans="1:8" s="172" customFormat="1" ht="72">
      <c r="A125" s="606" t="s">
        <v>6160</v>
      </c>
      <c r="B125" s="606" t="s">
        <v>6161</v>
      </c>
      <c r="C125" s="606" t="s">
        <v>5814</v>
      </c>
      <c r="D125" s="607" t="s">
        <v>6162</v>
      </c>
      <c r="E125" s="224"/>
      <c r="F125" s="224"/>
      <c r="G125" s="224"/>
      <c r="H125" s="224"/>
    </row>
    <row r="126" spans="1:8" s="172" customFormat="1" ht="43.2">
      <c r="A126" s="606" t="s">
        <v>6163</v>
      </c>
      <c r="B126" s="606" t="s">
        <v>6164</v>
      </c>
      <c r="C126" s="606" t="s">
        <v>5814</v>
      </c>
      <c r="D126" s="607" t="s">
        <v>6165</v>
      </c>
      <c r="E126" s="224"/>
      <c r="F126" s="224"/>
      <c r="G126" s="224"/>
      <c r="H126" s="224"/>
    </row>
    <row r="127" spans="1:8" s="172" customFormat="1" ht="158.4">
      <c r="A127" s="606" t="s">
        <v>6166</v>
      </c>
      <c r="B127" s="606" t="s">
        <v>6167</v>
      </c>
      <c r="C127" s="606" t="s">
        <v>5814</v>
      </c>
      <c r="D127" s="607" t="s">
        <v>6168</v>
      </c>
      <c r="E127" s="224"/>
      <c r="F127" s="224"/>
      <c r="G127" s="224"/>
      <c r="H127" s="224"/>
    </row>
    <row r="128" spans="1:8" s="172" customFormat="1" ht="79.2">
      <c r="A128" s="606" t="s">
        <v>6169</v>
      </c>
      <c r="B128" s="606" t="s">
        <v>6170</v>
      </c>
      <c r="C128" s="606" t="s">
        <v>6171</v>
      </c>
      <c r="D128" s="607" t="s">
        <v>6172</v>
      </c>
      <c r="E128" s="224"/>
      <c r="F128" s="224"/>
      <c r="G128" s="224"/>
      <c r="H128" s="224"/>
    </row>
    <row r="129" spans="1:8" s="172" customFormat="1" ht="115.2">
      <c r="A129" s="606" t="s">
        <v>6173</v>
      </c>
      <c r="B129" s="606" t="s">
        <v>6174</v>
      </c>
      <c r="C129" s="606" t="s">
        <v>5814</v>
      </c>
      <c r="D129" s="607" t="s">
        <v>6175</v>
      </c>
      <c r="E129" s="224"/>
      <c r="F129" s="224"/>
      <c r="G129" s="224"/>
      <c r="H129" s="224"/>
    </row>
    <row r="130" spans="1:8" s="172" customFormat="1" ht="230.4">
      <c r="A130" s="606" t="s">
        <v>6176</v>
      </c>
      <c r="B130" s="606" t="s">
        <v>6177</v>
      </c>
      <c r="C130" s="606" t="s">
        <v>6178</v>
      </c>
      <c r="D130" s="607" t="s">
        <v>6179</v>
      </c>
      <c r="E130" s="224"/>
      <c r="F130" s="224"/>
      <c r="G130" s="224"/>
      <c r="H130" s="224"/>
    </row>
    <row r="131" spans="1:8" s="172" customFormat="1" ht="43.2">
      <c r="A131" s="606" t="s">
        <v>6180</v>
      </c>
      <c r="B131" s="606" t="s">
        <v>6181</v>
      </c>
      <c r="C131" s="608">
        <v>45291</v>
      </c>
      <c r="D131" s="607" t="s">
        <v>6182</v>
      </c>
      <c r="E131" s="224"/>
      <c r="F131" s="224"/>
      <c r="G131" s="224"/>
      <c r="H131" s="224"/>
    </row>
    <row r="132" spans="1:8" s="172" customFormat="1" ht="43.2">
      <c r="A132" s="606" t="s">
        <v>6183</v>
      </c>
      <c r="B132" s="606" t="s">
        <v>6181</v>
      </c>
      <c r="C132" s="608">
        <v>45291</v>
      </c>
      <c r="D132" s="607" t="s">
        <v>6182</v>
      </c>
      <c r="E132" s="224"/>
      <c r="F132" s="224"/>
      <c r="G132" s="224"/>
      <c r="H132" s="224"/>
    </row>
    <row r="133" spans="1:8" s="172" customFormat="1" ht="72">
      <c r="A133" s="609" t="s">
        <v>6184</v>
      </c>
      <c r="B133" s="609" t="s">
        <v>6185</v>
      </c>
      <c r="C133" s="609" t="s">
        <v>5814</v>
      </c>
      <c r="D133" s="607" t="s">
        <v>6186</v>
      </c>
      <c r="E133" s="224"/>
      <c r="F133" s="224"/>
      <c r="G133" s="224"/>
      <c r="H133" s="224"/>
    </row>
    <row r="134" spans="1:8" s="172" customFormat="1" ht="13.2" hidden="1">
      <c r="A134" s="227"/>
      <c r="B134" s="227"/>
      <c r="C134" s="227"/>
      <c r="D134" s="227"/>
      <c r="E134" s="224"/>
      <c r="F134" s="224"/>
      <c r="G134" s="224"/>
      <c r="H134" s="224"/>
    </row>
    <row r="135" spans="1:8" s="65" customFormat="1" ht="13.2" hidden="1">
      <c r="A135" s="227"/>
      <c r="B135" s="227"/>
      <c r="C135" s="227"/>
      <c r="D135" s="227"/>
    </row>
    <row r="136" spans="1:8" s="12" customFormat="1" ht="13.2" hidden="1">
      <c r="A136" s="227"/>
      <c r="B136" s="227"/>
      <c r="C136" s="227"/>
      <c r="D136" s="227"/>
    </row>
    <row r="137" spans="1:8" s="12" customFormat="1" ht="13.2" hidden="1">
      <c r="A137" s="227"/>
      <c r="B137" s="227"/>
      <c r="C137" s="227"/>
      <c r="D137" s="227"/>
    </row>
    <row r="138" spans="1:8" s="12" customFormat="1" ht="13.2" hidden="1">
      <c r="A138" s="227"/>
      <c r="B138" s="227"/>
      <c r="C138" s="227"/>
      <c r="D138" s="227"/>
    </row>
    <row r="139" spans="1:8" s="12" customFormat="1" ht="13.2" hidden="1">
      <c r="A139" s="227"/>
      <c r="B139" s="227"/>
      <c r="C139" s="227"/>
      <c r="D139" s="227"/>
    </row>
    <row r="140" spans="1:8" s="12" customFormat="1" ht="13.2" hidden="1">
      <c r="A140" s="227"/>
      <c r="B140" s="227"/>
      <c r="C140" s="227"/>
      <c r="D140" s="227"/>
    </row>
    <row r="141" spans="1:8" s="12" customFormat="1" ht="13.2" hidden="1">
      <c r="A141" s="227"/>
      <c r="B141" s="227"/>
      <c r="C141" s="227"/>
      <c r="D141" s="227"/>
    </row>
    <row r="142" spans="1:8" s="12" customFormat="1" ht="13.2" hidden="1">
      <c r="A142" s="227"/>
      <c r="B142" s="227"/>
      <c r="C142" s="227"/>
      <c r="D142" s="227"/>
    </row>
    <row r="143" spans="1:8" s="12" customFormat="1" ht="13.2" hidden="1">
      <c r="A143" s="228"/>
      <c r="B143" s="228"/>
      <c r="C143" s="228"/>
      <c r="D143" s="228"/>
    </row>
    <row r="144" spans="1:8"/>
    <row r="145"/>
    <row r="146"/>
    <row r="147"/>
    <row r="148"/>
    <row r="149"/>
    <row r="150"/>
    <row r="151"/>
    <row r="152"/>
  </sheetData>
  <sheetProtection algorithmName="SHA-512" hashValue="NhtK4xxYGxPKbMvGyu37dA2oBr18q/xzYQ3rxyc8PDEGR+IuRDwopwWD9tnte1AYJCeZHt1YGjMB3HftMWqCNw==" saltValue="QQmsiRfToeXuE2QZW2FueA==" spinCount="100000" sheet="1" objects="1" scenarios="1" formatCells="0" formatColumns="0" formatRows="0" insertRows="0" deleteRows="0" sort="0"/>
  <mergeCells count="5">
    <mergeCell ref="A1:D1"/>
    <mergeCell ref="A2:D2"/>
    <mergeCell ref="A9:D9"/>
    <mergeCell ref="A7:D7"/>
    <mergeCell ref="A8:D8"/>
  </mergeCells>
  <conditionalFormatting sqref="A12:D133">
    <cfRule type="expression" dxfId="23" priority="1">
      <formula>AND(ISBLANK(A12),SUM(COUNTIF($A12:$D12,"&lt;&gt;"&amp;"")&gt;0))</formula>
    </cfRule>
  </conditionalFormatting>
  <conditionalFormatting sqref="A12:D133">
    <cfRule type="expression" dxfId="22" priority="2">
      <formula>LEN(A12)&gt;5000</formula>
    </cfRule>
  </conditionalFormatting>
  <dataValidations count="8">
    <dataValidation type="list" allowBlank="1" showInputMessage="1" showErrorMessage="1" error="Please enter &quot;No&quot;,&quot;Yes-But no action taken&quot;, &quot;Yes-Approved&quot; , &quot;Yes-Denied&quot;  " sqref="S1:S3" xr:uid="{00000000-0002-0000-1900-000000000000}">
      <formula1>"No,Yes-But no action taken,Yes-Approved,Yes-Denied"</formula1>
    </dataValidation>
    <dataValidation type="list" allowBlank="1" showInputMessage="1" showErrorMessage="1" sqref="F1:F3" xr:uid="{00000000-0002-0000-1900-000001000000}">
      <formula1>"SFA,SFD,2 to 4,5+,ADU,MH"</formula1>
    </dataValidation>
    <dataValidation type="list" allowBlank="1" showInputMessage="1" showErrorMessage="1" sqref="G1:G3" xr:uid="{00000000-0002-0000-1900-000002000000}">
      <formula1>"R,O"</formula1>
    </dataValidation>
    <dataValidation operator="greaterThan" allowBlank="1" showInputMessage="1" showErrorMessage="1" error="Please enter a date later than 01/01/1900" sqref="C134:C142" xr:uid="{00000000-0002-0000-1900-000003000000}"/>
    <dataValidation allowBlank="1" showInputMessage="1" showErrorMessage="1" prompt="Name of Program: List the name of the program as described in the element._x000a_Character Limit: 2000" sqref="A12:A133" xr:uid="{E501E39F-7763-4FB1-9650-1C7B0E3EF636}"/>
    <dataValidation allowBlank="1" showInputMessage="1" showErrorMessage="1" prompt="Objective: List the program objective (for example, “Update the accessory dwelling unit ordinance”)._x000a_Character Limit: 2000" sqref="B12:B133" xr:uid="{0435FA7C-645F-4D3B-B53B-C66F04C4DD79}"/>
    <dataValidation allowBlank="1" showInputMessage="1" showErrorMessage="1" prompt="Timeframe in Housing Element: Enter the date the objective is scheduled to be accomplished._x000a_Character Limit: 2000" sqref="C12:C133" xr:uid="{F6F441DF-6E09-458B-BA8B-DC5DE0428CA7}"/>
    <dataValidation allowBlank="1" showInputMessage="1" showErrorMessage="1" prompt="Status of Program Implementation: List the action or status of program implementation._x000a_Character Limit: 5000" sqref="D12:D133" xr:uid="{E377DD7A-F4A1-4A40-BADD-D14F5C1AFE37}"/>
  </dataValidations>
  <printOptions horizontalCentered="1"/>
  <pageMargins left="0.7" right="0.7" top="0.75" bottom="0.75" header="0.3" footer="0.3"/>
  <pageSetup paperSize="5"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pageSetUpPr fitToPage="1"/>
  </sheetPr>
  <dimension ref="A1:V1382"/>
  <sheetViews>
    <sheetView showZeros="0" zoomScale="78" zoomScaleNormal="78" zoomScaleSheetLayoutView="70" workbookViewId="0">
      <selection activeCell="A100" sqref="A100:XFD1048576"/>
    </sheetView>
  </sheetViews>
  <sheetFormatPr defaultColWidth="0" defaultRowHeight="13.8" zeroHeight="1"/>
  <cols>
    <col min="1" max="7" width="16.5546875" style="11" customWidth="1"/>
    <col min="8" max="9" width="25.5546875" style="11" customWidth="1"/>
    <col min="10" max="10" width="31.33203125" style="11" customWidth="1"/>
    <col min="11" max="11" width="4.5546875" style="11" hidden="1" customWidth="1"/>
    <col min="12" max="16384" width="8.6640625" style="11" hidden="1"/>
  </cols>
  <sheetData>
    <row r="1" spans="1:22" s="146" customFormat="1" ht="23.1" customHeight="1">
      <c r="A1" s="187" t="s">
        <v>388</v>
      </c>
      <c r="B1" s="139" t="str">
        <f>'Start Here'!B4:E4</f>
        <v>Oakland</v>
      </c>
      <c r="C1" s="188"/>
      <c r="D1" s="237"/>
      <c r="E1" s="237"/>
      <c r="F1" s="237" t="s">
        <v>482</v>
      </c>
      <c r="G1" s="237"/>
      <c r="H1" s="237"/>
      <c r="I1" s="237"/>
      <c r="J1" s="774" t="s">
        <v>483</v>
      </c>
      <c r="K1" s="775"/>
      <c r="L1" s="776"/>
      <c r="M1" s="237"/>
      <c r="N1" s="237"/>
      <c r="O1" s="237"/>
      <c r="P1" s="237"/>
      <c r="Q1" s="237"/>
      <c r="R1" s="237"/>
      <c r="S1" s="237"/>
      <c r="T1" s="237"/>
      <c r="U1" s="46"/>
      <c r="V1" s="46"/>
    </row>
    <row r="2" spans="1:22" s="146" customFormat="1" ht="31.35" customHeight="1">
      <c r="A2" s="187" t="s">
        <v>2016</v>
      </c>
      <c r="B2" s="138">
        <f>'Start Here'!B5</f>
        <v>2023</v>
      </c>
      <c r="C2" s="189" t="str">
        <f>'Table A2'!C2</f>
        <v>(Jan. 1 - Dec. 31)</v>
      </c>
      <c r="D2" s="237"/>
      <c r="E2" s="237"/>
      <c r="F2" s="237" t="s">
        <v>484</v>
      </c>
      <c r="G2" s="237"/>
      <c r="H2" s="237"/>
      <c r="I2" s="237"/>
      <c r="J2" s="780" t="s">
        <v>481</v>
      </c>
      <c r="K2" s="781"/>
      <c r="L2" s="173"/>
      <c r="M2" s="237"/>
      <c r="N2" s="237"/>
      <c r="O2" s="237"/>
      <c r="P2" s="237"/>
      <c r="Q2" s="237"/>
      <c r="R2" s="237"/>
      <c r="S2" s="237"/>
      <c r="T2" s="237"/>
      <c r="U2" s="47"/>
      <c r="V2" s="47"/>
    </row>
    <row r="3" spans="1:22" s="146" customFormat="1" ht="15.6" customHeight="1">
      <c r="A3" s="190" t="s">
        <v>485</v>
      </c>
      <c r="B3" s="138" t="str">
        <f>IFERROR(IF(ISBLANK(VLOOKUP(B1,'Planning Periods'!$E$2:$P$540,12)),"5th Cycle",VLOOKUP(B1,'Planning Periods'!$E$2:$P$540,12)),"")</f>
        <v>6th Cycle</v>
      </c>
      <c r="C3" s="360" t="str">
        <f>IF(ISBLANK(B1),"",IFERROR(VLOOKUP(B1,'Planning Periods'!$A$2:$D$540,4),""))</f>
        <v>01/31/2023 - 01/31/2031</v>
      </c>
      <c r="D3" s="48"/>
      <c r="E3" s="48"/>
      <c r="F3" s="708" t="s">
        <v>2017</v>
      </c>
      <c r="G3" s="708"/>
      <c r="H3" s="708"/>
      <c r="I3" s="48"/>
      <c r="J3" s="48"/>
      <c r="K3" s="48"/>
      <c r="L3" s="48"/>
      <c r="M3" s="48"/>
      <c r="N3" s="48"/>
      <c r="O3" s="48"/>
      <c r="P3" s="48"/>
      <c r="Q3" s="48"/>
      <c r="R3" s="48"/>
      <c r="S3" s="48"/>
      <c r="T3" s="48"/>
      <c r="U3" s="48"/>
      <c r="V3" s="48"/>
    </row>
    <row r="4" spans="1:22" s="50" customFormat="1" ht="7.35" customHeight="1">
      <c r="D4" s="49"/>
      <c r="E4" s="49"/>
      <c r="F4" s="49"/>
      <c r="G4" s="49"/>
      <c r="K4" s="184"/>
    </row>
    <row r="5" spans="1:22" s="50" customFormat="1" ht="5.0999999999999996" customHeight="1">
      <c r="D5" s="7"/>
      <c r="E5" s="49"/>
      <c r="F5" s="49"/>
      <c r="G5" s="49"/>
    </row>
    <row r="6" spans="1:22" s="199" customFormat="1" ht="16.95" hidden="1" customHeight="1">
      <c r="A6" s="199" t="s">
        <v>2018</v>
      </c>
      <c r="B6" s="199" t="s">
        <v>2019</v>
      </c>
      <c r="C6" s="199" t="s">
        <v>2020</v>
      </c>
      <c r="D6" s="199" t="s">
        <v>2021</v>
      </c>
      <c r="E6" s="199" t="s">
        <v>2022</v>
      </c>
      <c r="F6" s="199" t="s">
        <v>2023</v>
      </c>
      <c r="G6" s="199" t="s">
        <v>2024</v>
      </c>
      <c r="H6" s="199" t="s">
        <v>2025</v>
      </c>
      <c r="I6" s="199" t="s">
        <v>2026</v>
      </c>
      <c r="J6" s="199" t="s">
        <v>2027</v>
      </c>
    </row>
    <row r="7" spans="1:22" s="141" customFormat="1" ht="15.6">
      <c r="A7" s="773" t="s">
        <v>2028</v>
      </c>
      <c r="B7" s="773"/>
      <c r="C7" s="773"/>
      <c r="D7" s="773"/>
      <c r="E7" s="773"/>
      <c r="F7" s="773"/>
      <c r="G7" s="773"/>
      <c r="H7" s="773"/>
      <c r="I7" s="773"/>
      <c r="J7" s="763"/>
    </row>
    <row r="8" spans="1:22" s="141" customFormat="1" ht="15.6">
      <c r="A8" s="773" t="s">
        <v>2029</v>
      </c>
      <c r="B8" s="773"/>
      <c r="C8" s="773"/>
      <c r="D8" s="773"/>
      <c r="E8" s="773"/>
      <c r="F8" s="773"/>
      <c r="G8" s="773"/>
      <c r="H8" s="773"/>
      <c r="I8" s="773"/>
      <c r="J8" s="763"/>
    </row>
    <row r="9" spans="1:22" s="141" customFormat="1" ht="45" customHeight="1">
      <c r="A9" s="777" t="s">
        <v>512</v>
      </c>
      <c r="B9" s="778"/>
      <c r="C9" s="778"/>
      <c r="D9" s="779"/>
      <c r="E9" s="772" t="s">
        <v>2030</v>
      </c>
      <c r="F9" s="772"/>
      <c r="G9" s="772"/>
      <c r="H9" s="772"/>
      <c r="I9" s="564" t="s">
        <v>2031</v>
      </c>
      <c r="J9" s="564" t="s">
        <v>2032</v>
      </c>
    </row>
    <row r="10" spans="1:22" s="141" customFormat="1" ht="14.25" customHeight="1">
      <c r="A10" s="686">
        <v>1</v>
      </c>
      <c r="B10" s="687"/>
      <c r="C10" s="687"/>
      <c r="D10" s="689"/>
      <c r="E10" s="686">
        <v>2</v>
      </c>
      <c r="F10" s="688"/>
      <c r="G10" s="688"/>
      <c r="H10" s="689"/>
      <c r="I10" s="551">
        <v>3</v>
      </c>
      <c r="J10" s="551">
        <v>4</v>
      </c>
    </row>
    <row r="11" spans="1:22" s="141" customFormat="1" ht="66.75" customHeight="1">
      <c r="A11" s="550" t="s">
        <v>1990</v>
      </c>
      <c r="B11" s="550" t="s">
        <v>371</v>
      </c>
      <c r="C11" s="550" t="s">
        <v>525</v>
      </c>
      <c r="D11" s="550" t="s">
        <v>1991</v>
      </c>
      <c r="E11" s="550" t="s">
        <v>2033</v>
      </c>
      <c r="F11" s="550" t="s">
        <v>2034</v>
      </c>
      <c r="G11" s="550" t="s">
        <v>2035</v>
      </c>
      <c r="H11" s="550" t="s">
        <v>2036</v>
      </c>
      <c r="I11" s="550" t="s">
        <v>2031</v>
      </c>
      <c r="J11" s="550" t="s">
        <v>2032</v>
      </c>
    </row>
    <row r="12" spans="1:22" s="176" customFormat="1">
      <c r="A12" s="769" t="s">
        <v>546</v>
      </c>
      <c r="B12" s="770"/>
      <c r="C12" s="771"/>
      <c r="D12" s="118"/>
      <c r="E12" s="174">
        <f>SUMPRODUCT((YEAR($J13:$J1000)='Start Here'!$B$5)*E13:E1000)</f>
        <v>0</v>
      </c>
      <c r="F12" s="174">
        <f>SUMPRODUCT((YEAR($J13:$J1000)='Start Here'!$B$5)*F13:F1000)</f>
        <v>0</v>
      </c>
      <c r="G12" s="174">
        <f>SUMPRODUCT((YEAR($J13:$J1000)='Start Here'!$B$5)*G13:G1000)</f>
        <v>0</v>
      </c>
      <c r="H12" s="174">
        <f>SUMPRODUCT((YEAR($J13:$J1000)='Start Here'!$B$5)*H13:H1000)</f>
        <v>0</v>
      </c>
      <c r="I12" s="174"/>
      <c r="J12" s="175"/>
    </row>
    <row r="13" spans="1:22" s="148" customFormat="1">
      <c r="A13" s="265"/>
      <c r="B13" s="265"/>
      <c r="C13" s="265"/>
      <c r="D13" s="265"/>
      <c r="E13" s="265"/>
      <c r="F13" s="265"/>
      <c r="G13" s="265"/>
      <c r="H13" s="265"/>
      <c r="I13" s="161"/>
      <c r="J13" s="177"/>
    </row>
    <row r="14" spans="1:22" s="148" customFormat="1">
      <c r="A14" s="265"/>
      <c r="B14" s="265"/>
      <c r="C14" s="265"/>
      <c r="D14" s="265"/>
      <c r="E14" s="265"/>
      <c r="F14" s="265"/>
      <c r="G14" s="265"/>
      <c r="H14" s="265"/>
      <c r="I14" s="161"/>
      <c r="J14" s="177"/>
    </row>
    <row r="15" spans="1:22" s="148" customFormat="1">
      <c r="A15" s="265"/>
      <c r="B15" s="265"/>
      <c r="C15" s="265"/>
      <c r="D15" s="265"/>
      <c r="E15" s="265"/>
      <c r="F15" s="265"/>
      <c r="G15" s="265"/>
      <c r="H15" s="265"/>
      <c r="I15" s="161"/>
      <c r="J15" s="177"/>
    </row>
    <row r="16" spans="1:22" s="148" customFormat="1">
      <c r="A16" s="265"/>
      <c r="B16" s="265"/>
      <c r="C16" s="265"/>
      <c r="D16" s="265"/>
      <c r="E16" s="265"/>
      <c r="F16" s="265"/>
      <c r="G16" s="265"/>
      <c r="H16" s="265"/>
      <c r="I16" s="161"/>
      <c r="J16" s="177"/>
    </row>
    <row r="17" spans="1:10" s="148" customFormat="1">
      <c r="A17" s="265"/>
      <c r="B17" s="265"/>
      <c r="C17" s="265"/>
      <c r="D17" s="265"/>
      <c r="E17" s="265"/>
      <c r="F17" s="265"/>
      <c r="G17" s="265"/>
      <c r="H17" s="265"/>
      <c r="I17" s="161"/>
      <c r="J17" s="177"/>
    </row>
    <row r="18" spans="1:10" s="148" customFormat="1">
      <c r="A18" s="265"/>
      <c r="B18" s="265"/>
      <c r="C18" s="265"/>
      <c r="D18" s="265"/>
      <c r="E18" s="265"/>
      <c r="F18" s="265"/>
      <c r="G18" s="265"/>
      <c r="H18" s="265"/>
      <c r="I18" s="161"/>
      <c r="J18" s="177"/>
    </row>
    <row r="19" spans="1:10" s="148" customFormat="1">
      <c r="A19" s="265"/>
      <c r="B19" s="265"/>
      <c r="C19" s="265"/>
      <c r="D19" s="265"/>
      <c r="E19" s="265"/>
      <c r="F19" s="265"/>
      <c r="G19" s="265"/>
      <c r="H19" s="265"/>
      <c r="I19" s="161"/>
      <c r="J19" s="177"/>
    </row>
    <row r="20" spans="1:10" s="148" customFormat="1">
      <c r="A20" s="265"/>
      <c r="B20" s="265"/>
      <c r="C20" s="265"/>
      <c r="D20" s="265"/>
      <c r="E20" s="265"/>
      <c r="F20" s="265"/>
      <c r="G20" s="265"/>
      <c r="H20" s="265"/>
      <c r="I20" s="161"/>
      <c r="J20" s="177"/>
    </row>
    <row r="21" spans="1:10" s="148" customFormat="1">
      <c r="A21" s="265"/>
      <c r="B21" s="265"/>
      <c r="C21" s="265"/>
      <c r="D21" s="265"/>
      <c r="E21" s="265"/>
      <c r="F21" s="265"/>
      <c r="G21" s="265"/>
      <c r="H21" s="265"/>
      <c r="I21" s="161"/>
      <c r="J21" s="177"/>
    </row>
    <row r="22" spans="1:10" s="148" customFormat="1">
      <c r="A22" s="265"/>
      <c r="B22" s="265"/>
      <c r="C22" s="265"/>
      <c r="D22" s="265"/>
      <c r="E22" s="265"/>
      <c r="F22" s="265"/>
      <c r="G22" s="265"/>
      <c r="H22" s="265"/>
      <c r="I22" s="161"/>
      <c r="J22" s="177"/>
    </row>
    <row r="23" spans="1:10" s="148" customFormat="1">
      <c r="A23" s="265"/>
      <c r="B23" s="265"/>
      <c r="C23" s="265"/>
      <c r="D23" s="265"/>
      <c r="E23" s="265"/>
      <c r="F23" s="265"/>
      <c r="G23" s="265"/>
      <c r="H23" s="265"/>
      <c r="I23" s="161"/>
      <c r="J23" s="177"/>
    </row>
    <row r="24" spans="1:10" s="148" customFormat="1">
      <c r="A24" s="265"/>
      <c r="B24" s="265"/>
      <c r="C24" s="265"/>
      <c r="D24" s="265"/>
      <c r="E24" s="265"/>
      <c r="F24" s="265"/>
      <c r="G24" s="265"/>
      <c r="H24" s="265"/>
      <c r="I24" s="161"/>
      <c r="J24" s="177"/>
    </row>
    <row r="25" spans="1:10" s="148" customFormat="1">
      <c r="A25" s="265"/>
      <c r="B25" s="265"/>
      <c r="C25" s="265"/>
      <c r="D25" s="265"/>
      <c r="E25" s="265"/>
      <c r="F25" s="265"/>
      <c r="G25" s="265"/>
      <c r="H25" s="265"/>
      <c r="I25" s="161"/>
      <c r="J25" s="177"/>
    </row>
    <row r="26" spans="1:10" s="148" customFormat="1">
      <c r="A26" s="265"/>
      <c r="B26" s="265"/>
      <c r="C26" s="265"/>
      <c r="D26" s="265"/>
      <c r="E26" s="265"/>
      <c r="F26" s="265"/>
      <c r="G26" s="265"/>
      <c r="H26" s="265"/>
      <c r="I26" s="161"/>
      <c r="J26" s="177"/>
    </row>
    <row r="27" spans="1:10" s="148" customFormat="1">
      <c r="A27" s="265"/>
      <c r="B27" s="265"/>
      <c r="C27" s="265"/>
      <c r="D27" s="265"/>
      <c r="E27" s="265"/>
      <c r="F27" s="265"/>
      <c r="G27" s="265"/>
      <c r="H27" s="265"/>
      <c r="I27" s="161"/>
      <c r="J27" s="177"/>
    </row>
    <row r="28" spans="1:10" s="148" customFormat="1">
      <c r="A28" s="265"/>
      <c r="B28" s="265"/>
      <c r="C28" s="265"/>
      <c r="D28" s="265"/>
      <c r="E28" s="265"/>
      <c r="F28" s="265"/>
      <c r="G28" s="265"/>
      <c r="H28" s="265"/>
      <c r="I28" s="161"/>
      <c r="J28" s="177"/>
    </row>
    <row r="29" spans="1:10" s="148" customFormat="1">
      <c r="A29" s="265"/>
      <c r="B29" s="265"/>
      <c r="C29" s="265"/>
      <c r="D29" s="265"/>
      <c r="E29" s="265"/>
      <c r="F29" s="265"/>
      <c r="G29" s="265"/>
      <c r="H29" s="265"/>
      <c r="I29" s="161"/>
      <c r="J29" s="177"/>
    </row>
    <row r="30" spans="1:10" s="148" customFormat="1">
      <c r="A30" s="265"/>
      <c r="B30" s="265"/>
      <c r="C30" s="265"/>
      <c r="D30" s="265"/>
      <c r="E30" s="265"/>
      <c r="F30" s="265"/>
      <c r="G30" s="265"/>
      <c r="H30" s="265"/>
      <c r="I30" s="161"/>
      <c r="J30" s="177"/>
    </row>
    <row r="31" spans="1:10" s="148" customFormat="1">
      <c r="A31" s="265"/>
      <c r="B31" s="265"/>
      <c r="C31" s="265"/>
      <c r="D31" s="265"/>
      <c r="E31" s="265"/>
      <c r="F31" s="265"/>
      <c r="G31" s="265"/>
      <c r="H31" s="265"/>
      <c r="I31" s="161"/>
      <c r="J31" s="177"/>
    </row>
    <row r="32" spans="1:10" s="148" customFormat="1">
      <c r="A32" s="265"/>
      <c r="B32" s="265"/>
      <c r="C32" s="265"/>
      <c r="D32" s="265"/>
      <c r="E32" s="265"/>
      <c r="F32" s="265"/>
      <c r="G32" s="265"/>
      <c r="H32" s="265"/>
      <c r="I32" s="161"/>
      <c r="J32" s="177"/>
    </row>
    <row r="33" spans="1:10" s="148" customFormat="1">
      <c r="A33" s="265"/>
      <c r="B33" s="265"/>
      <c r="C33" s="265"/>
      <c r="D33" s="265"/>
      <c r="E33" s="265"/>
      <c r="F33" s="265"/>
      <c r="G33" s="265"/>
      <c r="H33" s="265"/>
      <c r="I33" s="161"/>
      <c r="J33" s="177"/>
    </row>
    <row r="34" spans="1:10" s="148" customFormat="1">
      <c r="A34" s="265"/>
      <c r="B34" s="265"/>
      <c r="C34" s="265"/>
      <c r="D34" s="265"/>
      <c r="E34" s="265"/>
      <c r="F34" s="265"/>
      <c r="G34" s="265"/>
      <c r="H34" s="265"/>
      <c r="I34" s="161"/>
      <c r="J34" s="177"/>
    </row>
    <row r="35" spans="1:10" s="148" customFormat="1">
      <c r="A35" s="265"/>
      <c r="B35" s="265"/>
      <c r="C35" s="265"/>
      <c r="D35" s="265"/>
      <c r="E35" s="265"/>
      <c r="F35" s="265"/>
      <c r="G35" s="265"/>
      <c r="H35" s="265"/>
      <c r="I35" s="161"/>
      <c r="J35" s="177"/>
    </row>
    <row r="36" spans="1:10" s="148" customFormat="1">
      <c r="A36" s="265"/>
      <c r="B36" s="265"/>
      <c r="C36" s="265"/>
      <c r="D36" s="265"/>
      <c r="E36" s="265"/>
      <c r="F36" s="265"/>
      <c r="G36" s="265"/>
      <c r="H36" s="265"/>
      <c r="I36" s="161"/>
      <c r="J36" s="177"/>
    </row>
    <row r="37" spans="1:10" s="148" customFormat="1">
      <c r="A37" s="265"/>
      <c r="B37" s="265"/>
      <c r="C37" s="265"/>
      <c r="D37" s="265"/>
      <c r="E37" s="265"/>
      <c r="F37" s="265"/>
      <c r="G37" s="265"/>
      <c r="H37" s="265"/>
      <c r="I37" s="161"/>
      <c r="J37" s="177"/>
    </row>
    <row r="38" spans="1:10" s="148" customFormat="1">
      <c r="A38" s="265"/>
      <c r="B38" s="265"/>
      <c r="C38" s="265"/>
      <c r="D38" s="265"/>
      <c r="E38" s="265"/>
      <c r="F38" s="265"/>
      <c r="G38" s="265"/>
      <c r="H38" s="265"/>
      <c r="I38" s="161"/>
      <c r="J38" s="177"/>
    </row>
    <row r="39" spans="1:10" s="148" customFormat="1">
      <c r="A39" s="265"/>
      <c r="B39" s="265"/>
      <c r="C39" s="265"/>
      <c r="D39" s="265"/>
      <c r="E39" s="265"/>
      <c r="F39" s="265"/>
      <c r="G39" s="265"/>
      <c r="H39" s="265"/>
      <c r="I39" s="161"/>
      <c r="J39" s="177"/>
    </row>
    <row r="40" spans="1:10" s="148" customFormat="1">
      <c r="A40" s="265"/>
      <c r="B40" s="265"/>
      <c r="C40" s="265"/>
      <c r="D40" s="265"/>
      <c r="E40" s="265"/>
      <c r="F40" s="265"/>
      <c r="G40" s="265"/>
      <c r="H40" s="265"/>
      <c r="I40" s="161"/>
      <c r="J40" s="177"/>
    </row>
    <row r="41" spans="1:10" s="148" customFormat="1">
      <c r="A41" s="265"/>
      <c r="B41" s="265"/>
      <c r="C41" s="265"/>
      <c r="D41" s="265"/>
      <c r="E41" s="265"/>
      <c r="F41" s="265"/>
      <c r="G41" s="265"/>
      <c r="H41" s="265"/>
      <c r="I41" s="161"/>
      <c r="J41" s="177"/>
    </row>
    <row r="42" spans="1:10" s="148" customFormat="1">
      <c r="A42" s="265"/>
      <c r="B42" s="265"/>
      <c r="C42" s="265"/>
      <c r="D42" s="265"/>
      <c r="E42" s="265"/>
      <c r="F42" s="265"/>
      <c r="G42" s="265"/>
      <c r="H42" s="265"/>
      <c r="I42" s="161"/>
      <c r="J42" s="177"/>
    </row>
    <row r="43" spans="1:10" s="148" customFormat="1">
      <c r="A43" s="265"/>
      <c r="B43" s="265"/>
      <c r="C43" s="265"/>
      <c r="D43" s="265"/>
      <c r="E43" s="265"/>
      <c r="F43" s="265"/>
      <c r="G43" s="265"/>
      <c r="H43" s="265"/>
      <c r="I43" s="161"/>
      <c r="J43" s="177"/>
    </row>
    <row r="44" spans="1:10" s="148" customFormat="1">
      <c r="A44" s="265"/>
      <c r="B44" s="265"/>
      <c r="C44" s="265"/>
      <c r="D44" s="265"/>
      <c r="E44" s="265"/>
      <c r="F44" s="265"/>
      <c r="G44" s="265"/>
      <c r="H44" s="265"/>
      <c r="I44" s="161"/>
      <c r="J44" s="177"/>
    </row>
    <row r="45" spans="1:10" s="148" customFormat="1">
      <c r="A45" s="265"/>
      <c r="B45" s="265"/>
      <c r="C45" s="265"/>
      <c r="D45" s="265"/>
      <c r="E45" s="265"/>
      <c r="F45" s="265"/>
      <c r="G45" s="265"/>
      <c r="H45" s="265"/>
      <c r="I45" s="161"/>
      <c r="J45" s="177"/>
    </row>
    <row r="46" spans="1:10" s="148" customFormat="1">
      <c r="A46" s="265"/>
      <c r="B46" s="265"/>
      <c r="C46" s="265"/>
      <c r="D46" s="265"/>
      <c r="E46" s="265"/>
      <c r="F46" s="265"/>
      <c r="G46" s="265"/>
      <c r="H46" s="265"/>
      <c r="I46" s="161"/>
      <c r="J46" s="177"/>
    </row>
    <row r="47" spans="1:10" s="148" customFormat="1">
      <c r="A47" s="265"/>
      <c r="B47" s="265"/>
      <c r="C47" s="265"/>
      <c r="D47" s="265"/>
      <c r="E47" s="265"/>
      <c r="F47" s="265"/>
      <c r="G47" s="265"/>
      <c r="H47" s="265"/>
      <c r="I47" s="161"/>
      <c r="J47" s="177"/>
    </row>
    <row r="48" spans="1:10" s="148" customFormat="1">
      <c r="A48" s="265"/>
      <c r="B48" s="265"/>
      <c r="C48" s="265"/>
      <c r="D48" s="265"/>
      <c r="E48" s="265"/>
      <c r="F48" s="265"/>
      <c r="G48" s="265"/>
      <c r="H48" s="265"/>
      <c r="I48" s="161"/>
      <c r="J48" s="177"/>
    </row>
    <row r="49" spans="1:10" s="148" customFormat="1">
      <c r="A49" s="265"/>
      <c r="B49" s="265"/>
      <c r="C49" s="265"/>
      <c r="D49" s="265"/>
      <c r="E49" s="265"/>
      <c r="F49" s="265"/>
      <c r="G49" s="265"/>
      <c r="H49" s="265"/>
      <c r="I49" s="161"/>
      <c r="J49" s="177"/>
    </row>
    <row r="50" spans="1:10" s="148" customFormat="1">
      <c r="A50" s="265"/>
      <c r="B50" s="265"/>
      <c r="C50" s="265"/>
      <c r="D50" s="265"/>
      <c r="E50" s="265"/>
      <c r="F50" s="265"/>
      <c r="G50" s="265"/>
      <c r="H50" s="265"/>
      <c r="I50" s="161"/>
      <c r="J50" s="177"/>
    </row>
    <row r="51" spans="1:10" s="148" customFormat="1">
      <c r="A51" s="265"/>
      <c r="B51" s="265"/>
      <c r="C51" s="265"/>
      <c r="D51" s="265"/>
      <c r="E51" s="265"/>
      <c r="F51" s="265"/>
      <c r="G51" s="265"/>
      <c r="H51" s="265"/>
      <c r="I51" s="161"/>
      <c r="J51" s="177"/>
    </row>
    <row r="52" spans="1:10" s="148" customFormat="1">
      <c r="A52" s="265"/>
      <c r="B52" s="265"/>
      <c r="C52" s="265"/>
      <c r="D52" s="265"/>
      <c r="E52" s="265"/>
      <c r="F52" s="265"/>
      <c r="G52" s="265"/>
      <c r="H52" s="265"/>
      <c r="I52" s="161"/>
      <c r="J52" s="177"/>
    </row>
    <row r="53" spans="1:10" s="148" customFormat="1">
      <c r="A53" s="265"/>
      <c r="B53" s="265"/>
      <c r="C53" s="265"/>
      <c r="D53" s="265"/>
      <c r="E53" s="265"/>
      <c r="F53" s="265"/>
      <c r="G53" s="265"/>
      <c r="H53" s="265"/>
      <c r="I53" s="161"/>
      <c r="J53" s="177"/>
    </row>
    <row r="54" spans="1:10" s="148" customFormat="1">
      <c r="A54" s="265"/>
      <c r="B54" s="265"/>
      <c r="C54" s="265"/>
      <c r="D54" s="265"/>
      <c r="E54" s="265"/>
      <c r="F54" s="265"/>
      <c r="G54" s="265"/>
      <c r="H54" s="265"/>
      <c r="I54" s="161"/>
      <c r="J54" s="177"/>
    </row>
    <row r="55" spans="1:10" s="148" customFormat="1">
      <c r="A55" s="265"/>
      <c r="B55" s="265"/>
      <c r="C55" s="265"/>
      <c r="D55" s="265"/>
      <c r="E55" s="265"/>
      <c r="F55" s="265"/>
      <c r="G55" s="265"/>
      <c r="H55" s="265"/>
      <c r="I55" s="161"/>
      <c r="J55" s="177"/>
    </row>
    <row r="56" spans="1:10" s="148" customFormat="1">
      <c r="A56" s="265"/>
      <c r="B56" s="265"/>
      <c r="C56" s="265"/>
      <c r="D56" s="265"/>
      <c r="E56" s="265"/>
      <c r="F56" s="265"/>
      <c r="G56" s="265"/>
      <c r="H56" s="265"/>
      <c r="I56" s="161"/>
      <c r="J56" s="177"/>
    </row>
    <row r="57" spans="1:10" s="148" customFormat="1">
      <c r="A57" s="265"/>
      <c r="B57" s="265"/>
      <c r="C57" s="265"/>
      <c r="D57" s="265"/>
      <c r="E57" s="265"/>
      <c r="F57" s="265"/>
      <c r="G57" s="265"/>
      <c r="H57" s="265"/>
      <c r="I57" s="161"/>
      <c r="J57" s="177"/>
    </row>
    <row r="58" spans="1:10" s="148" customFormat="1">
      <c r="A58" s="265"/>
      <c r="B58" s="265"/>
      <c r="C58" s="265"/>
      <c r="D58" s="265"/>
      <c r="E58" s="265"/>
      <c r="F58" s="265"/>
      <c r="G58" s="265"/>
      <c r="H58" s="265"/>
      <c r="I58" s="161"/>
      <c r="J58" s="177"/>
    </row>
    <row r="59" spans="1:10" s="148" customFormat="1">
      <c r="A59" s="265"/>
      <c r="B59" s="265"/>
      <c r="C59" s="265"/>
      <c r="D59" s="265"/>
      <c r="E59" s="265"/>
      <c r="F59" s="265"/>
      <c r="G59" s="265"/>
      <c r="H59" s="265"/>
      <c r="I59" s="161"/>
      <c r="J59" s="177"/>
    </row>
    <row r="60" spans="1:10" s="148" customFormat="1">
      <c r="A60" s="265"/>
      <c r="B60" s="265"/>
      <c r="C60" s="265"/>
      <c r="D60" s="265"/>
      <c r="E60" s="265"/>
      <c r="F60" s="265"/>
      <c r="G60" s="265"/>
      <c r="H60" s="265"/>
      <c r="I60" s="161"/>
      <c r="J60" s="177"/>
    </row>
    <row r="61" spans="1:10" s="148" customFormat="1">
      <c r="A61" s="265"/>
      <c r="B61" s="265"/>
      <c r="C61" s="265"/>
      <c r="D61" s="265"/>
      <c r="E61" s="265"/>
      <c r="F61" s="265"/>
      <c r="G61" s="265"/>
      <c r="H61" s="265"/>
      <c r="I61" s="161"/>
      <c r="J61" s="177"/>
    </row>
    <row r="62" spans="1:10" s="148" customFormat="1">
      <c r="A62" s="265"/>
      <c r="B62" s="265"/>
      <c r="C62" s="265"/>
      <c r="D62" s="265"/>
      <c r="E62" s="265"/>
      <c r="F62" s="265"/>
      <c r="G62" s="265"/>
      <c r="H62" s="265"/>
      <c r="I62" s="161"/>
      <c r="J62" s="177"/>
    </row>
    <row r="63" spans="1:10" s="148" customFormat="1">
      <c r="A63" s="265"/>
      <c r="B63" s="265"/>
      <c r="C63" s="265"/>
      <c r="D63" s="265"/>
      <c r="E63" s="265"/>
      <c r="F63" s="265"/>
      <c r="G63" s="265"/>
      <c r="H63" s="265"/>
      <c r="I63" s="161"/>
      <c r="J63" s="177"/>
    </row>
    <row r="64" spans="1:10" s="148" customFormat="1">
      <c r="A64" s="265"/>
      <c r="B64" s="265"/>
      <c r="C64" s="265"/>
      <c r="D64" s="265"/>
      <c r="E64" s="265"/>
      <c r="F64" s="265"/>
      <c r="G64" s="265"/>
      <c r="H64" s="265"/>
      <c r="I64" s="161"/>
      <c r="J64" s="177"/>
    </row>
    <row r="65" spans="1:10" s="148" customFormat="1">
      <c r="A65" s="265"/>
      <c r="B65" s="265"/>
      <c r="C65" s="265"/>
      <c r="D65" s="265"/>
      <c r="E65" s="265"/>
      <c r="F65" s="265"/>
      <c r="G65" s="265"/>
      <c r="H65" s="265"/>
      <c r="I65" s="161"/>
      <c r="J65" s="177"/>
    </row>
    <row r="66" spans="1:10" s="148" customFormat="1">
      <c r="A66" s="265"/>
      <c r="B66" s="265"/>
      <c r="C66" s="265"/>
      <c r="D66" s="265"/>
      <c r="E66" s="265"/>
      <c r="F66" s="265"/>
      <c r="G66" s="265"/>
      <c r="H66" s="265"/>
      <c r="I66" s="161"/>
      <c r="J66" s="177"/>
    </row>
    <row r="67" spans="1:10" s="148" customFormat="1">
      <c r="A67" s="265"/>
      <c r="B67" s="265"/>
      <c r="C67" s="265"/>
      <c r="D67" s="265"/>
      <c r="E67" s="265"/>
      <c r="F67" s="265"/>
      <c r="G67" s="265"/>
      <c r="H67" s="265"/>
      <c r="I67" s="161"/>
      <c r="J67" s="177"/>
    </row>
    <row r="68" spans="1:10" s="148" customFormat="1">
      <c r="A68" s="265"/>
      <c r="B68" s="265"/>
      <c r="C68" s="265"/>
      <c r="D68" s="265"/>
      <c r="E68" s="265"/>
      <c r="F68" s="265"/>
      <c r="G68" s="265"/>
      <c r="H68" s="265"/>
      <c r="I68" s="161"/>
      <c r="J68" s="177"/>
    </row>
    <row r="69" spans="1:10" s="148" customFormat="1">
      <c r="A69" s="265"/>
      <c r="B69" s="265"/>
      <c r="C69" s="265"/>
      <c r="D69" s="265"/>
      <c r="E69" s="265"/>
      <c r="F69" s="265"/>
      <c r="G69" s="265"/>
      <c r="H69" s="265"/>
      <c r="I69" s="161"/>
      <c r="J69" s="177"/>
    </row>
    <row r="70" spans="1:10" s="148" customFormat="1">
      <c r="A70" s="265"/>
      <c r="B70" s="265"/>
      <c r="C70" s="265"/>
      <c r="D70" s="265"/>
      <c r="E70" s="265"/>
      <c r="F70" s="265"/>
      <c r="G70" s="265"/>
      <c r="H70" s="265"/>
      <c r="I70" s="161"/>
      <c r="J70" s="177"/>
    </row>
    <row r="71" spans="1:10" s="148" customFormat="1">
      <c r="A71" s="265"/>
      <c r="B71" s="265"/>
      <c r="C71" s="265"/>
      <c r="D71" s="265"/>
      <c r="E71" s="265"/>
      <c r="F71" s="265"/>
      <c r="G71" s="265"/>
      <c r="H71" s="265"/>
      <c r="I71" s="161"/>
      <c r="J71" s="177"/>
    </row>
    <row r="72" spans="1:10" s="148" customFormat="1">
      <c r="A72" s="265"/>
      <c r="B72" s="265"/>
      <c r="C72" s="265"/>
      <c r="D72" s="265"/>
      <c r="E72" s="265"/>
      <c r="F72" s="265"/>
      <c r="G72" s="265"/>
      <c r="H72" s="265"/>
      <c r="I72" s="161"/>
      <c r="J72" s="177"/>
    </row>
    <row r="73" spans="1:10" s="148" customFormat="1">
      <c r="A73" s="265"/>
      <c r="B73" s="265"/>
      <c r="C73" s="265"/>
      <c r="D73" s="265"/>
      <c r="E73" s="265"/>
      <c r="F73" s="265"/>
      <c r="G73" s="265"/>
      <c r="H73" s="265"/>
      <c r="I73" s="161"/>
      <c r="J73" s="177"/>
    </row>
    <row r="74" spans="1:10" s="148" customFormat="1">
      <c r="A74" s="265"/>
      <c r="B74" s="265"/>
      <c r="C74" s="265"/>
      <c r="D74" s="265"/>
      <c r="E74" s="265"/>
      <c r="F74" s="265"/>
      <c r="G74" s="265"/>
      <c r="H74" s="265"/>
      <c r="I74" s="161"/>
      <c r="J74" s="177"/>
    </row>
    <row r="75" spans="1:10" s="148" customFormat="1">
      <c r="A75" s="265"/>
      <c r="B75" s="265"/>
      <c r="C75" s="265"/>
      <c r="D75" s="265"/>
      <c r="E75" s="265"/>
      <c r="F75" s="265"/>
      <c r="G75" s="265"/>
      <c r="H75" s="265"/>
      <c r="I75" s="161"/>
      <c r="J75" s="177"/>
    </row>
    <row r="76" spans="1:10" s="148" customFormat="1">
      <c r="A76" s="265"/>
      <c r="B76" s="265"/>
      <c r="C76" s="265"/>
      <c r="D76" s="265"/>
      <c r="E76" s="265"/>
      <c r="F76" s="265"/>
      <c r="G76" s="265"/>
      <c r="H76" s="265"/>
      <c r="I76" s="161"/>
      <c r="J76" s="177"/>
    </row>
    <row r="77" spans="1:10" s="148" customFormat="1">
      <c r="A77" s="265"/>
      <c r="B77" s="265"/>
      <c r="C77" s="265"/>
      <c r="D77" s="265"/>
      <c r="E77" s="265"/>
      <c r="F77" s="265"/>
      <c r="G77" s="265"/>
      <c r="H77" s="265"/>
      <c r="I77" s="161"/>
      <c r="J77" s="177"/>
    </row>
    <row r="78" spans="1:10" s="148" customFormat="1">
      <c r="A78" s="265"/>
      <c r="B78" s="265"/>
      <c r="C78" s="265"/>
      <c r="D78" s="265"/>
      <c r="E78" s="265"/>
      <c r="F78" s="265"/>
      <c r="G78" s="265"/>
      <c r="H78" s="265"/>
      <c r="I78" s="161"/>
      <c r="J78" s="177"/>
    </row>
    <row r="79" spans="1:10" s="148" customFormat="1">
      <c r="A79" s="265"/>
      <c r="B79" s="265"/>
      <c r="C79" s="265"/>
      <c r="D79" s="265"/>
      <c r="E79" s="265"/>
      <c r="F79" s="265"/>
      <c r="G79" s="265"/>
      <c r="H79" s="265"/>
      <c r="I79" s="161"/>
      <c r="J79" s="177"/>
    </row>
    <row r="80" spans="1:10" s="148" customFormat="1">
      <c r="A80" s="265"/>
      <c r="B80" s="265"/>
      <c r="C80" s="265"/>
      <c r="D80" s="265"/>
      <c r="E80" s="265"/>
      <c r="F80" s="265"/>
      <c r="G80" s="265"/>
      <c r="H80" s="265"/>
      <c r="I80" s="161"/>
      <c r="J80" s="177"/>
    </row>
    <row r="81" spans="1:10" s="148" customFormat="1">
      <c r="A81" s="265"/>
      <c r="B81" s="265"/>
      <c r="C81" s="265"/>
      <c r="D81" s="265"/>
      <c r="E81" s="265"/>
      <c r="F81" s="265"/>
      <c r="G81" s="265"/>
      <c r="H81" s="265"/>
      <c r="I81" s="161"/>
      <c r="J81" s="177"/>
    </row>
    <row r="82" spans="1:10" s="148" customFormat="1">
      <c r="A82" s="265"/>
      <c r="B82" s="265"/>
      <c r="C82" s="265"/>
      <c r="D82" s="265"/>
      <c r="E82" s="265"/>
      <c r="F82" s="265"/>
      <c r="G82" s="265"/>
      <c r="H82" s="265"/>
      <c r="I82" s="161"/>
      <c r="J82" s="177"/>
    </row>
    <row r="83" spans="1:10" s="148" customFormat="1">
      <c r="A83" s="265"/>
      <c r="B83" s="265"/>
      <c r="C83" s="265"/>
      <c r="D83" s="265"/>
      <c r="E83" s="265"/>
      <c r="F83" s="265"/>
      <c r="G83" s="265"/>
      <c r="H83" s="265"/>
      <c r="I83" s="161"/>
      <c r="J83" s="177"/>
    </row>
    <row r="84" spans="1:10" s="148" customFormat="1">
      <c r="A84" s="265"/>
      <c r="B84" s="265"/>
      <c r="C84" s="265"/>
      <c r="D84" s="265"/>
      <c r="E84" s="265"/>
      <c r="F84" s="265"/>
      <c r="G84" s="265"/>
      <c r="H84" s="265"/>
      <c r="I84" s="161"/>
      <c r="J84" s="177"/>
    </row>
    <row r="85" spans="1:10" s="148" customFormat="1">
      <c r="A85" s="265"/>
      <c r="B85" s="265"/>
      <c r="C85" s="265"/>
      <c r="D85" s="265"/>
      <c r="E85" s="265"/>
      <c r="F85" s="265"/>
      <c r="G85" s="265"/>
      <c r="H85" s="265"/>
      <c r="I85" s="161"/>
      <c r="J85" s="177"/>
    </row>
    <row r="86" spans="1:10" s="148" customFormat="1">
      <c r="A86" s="265"/>
      <c r="B86" s="265"/>
      <c r="C86" s="265"/>
      <c r="D86" s="265"/>
      <c r="E86" s="265"/>
      <c r="F86" s="265"/>
      <c r="G86" s="265"/>
      <c r="H86" s="265"/>
      <c r="I86" s="161"/>
      <c r="J86" s="177"/>
    </row>
    <row r="87" spans="1:10" s="148" customFormat="1">
      <c r="A87" s="265"/>
      <c r="B87" s="265"/>
      <c r="C87" s="265"/>
      <c r="D87" s="265"/>
      <c r="E87" s="265"/>
      <c r="F87" s="265"/>
      <c r="G87" s="265"/>
      <c r="H87" s="265"/>
      <c r="I87" s="161"/>
      <c r="J87" s="177"/>
    </row>
    <row r="88" spans="1:10" s="148" customFormat="1">
      <c r="A88" s="265"/>
      <c r="B88" s="265"/>
      <c r="C88" s="265"/>
      <c r="D88" s="265"/>
      <c r="E88" s="265"/>
      <c r="F88" s="265"/>
      <c r="G88" s="265"/>
      <c r="H88" s="265"/>
      <c r="I88" s="161"/>
      <c r="J88" s="177"/>
    </row>
    <row r="89" spans="1:10" s="148" customFormat="1">
      <c r="A89" s="265"/>
      <c r="B89" s="265"/>
      <c r="C89" s="265"/>
      <c r="D89" s="265"/>
      <c r="E89" s="265"/>
      <c r="F89" s="265"/>
      <c r="G89" s="265"/>
      <c r="H89" s="265"/>
      <c r="I89" s="161"/>
      <c r="J89" s="177"/>
    </row>
    <row r="90" spans="1:10" s="148" customFormat="1">
      <c r="A90" s="265"/>
      <c r="B90" s="265"/>
      <c r="C90" s="265"/>
      <c r="D90" s="265"/>
      <c r="E90" s="265"/>
      <c r="F90" s="265"/>
      <c r="G90" s="265"/>
      <c r="H90" s="265"/>
      <c r="I90" s="161"/>
      <c r="J90" s="177"/>
    </row>
    <row r="91" spans="1:10" s="148" customFormat="1">
      <c r="A91" s="265"/>
      <c r="B91" s="265"/>
      <c r="C91" s="265"/>
      <c r="D91" s="265"/>
      <c r="E91" s="265"/>
      <c r="F91" s="265"/>
      <c r="G91" s="265"/>
      <c r="H91" s="265"/>
      <c r="I91" s="161"/>
      <c r="J91" s="177"/>
    </row>
    <row r="92" spans="1:10" s="148" customFormat="1">
      <c r="A92" s="265"/>
      <c r="B92" s="265"/>
      <c r="C92" s="265"/>
      <c r="D92" s="265"/>
      <c r="E92" s="265"/>
      <c r="F92" s="265"/>
      <c r="G92" s="265"/>
      <c r="H92" s="265"/>
      <c r="I92" s="161"/>
      <c r="J92" s="177"/>
    </row>
    <row r="93" spans="1:10" s="148" customFormat="1">
      <c r="A93" s="265"/>
      <c r="B93" s="265"/>
      <c r="C93" s="265"/>
      <c r="D93" s="265"/>
      <c r="E93" s="265"/>
      <c r="F93" s="265"/>
      <c r="G93" s="265"/>
      <c r="H93" s="265"/>
      <c r="I93" s="161"/>
      <c r="J93" s="177"/>
    </row>
    <row r="94" spans="1:10" s="148" customFormat="1">
      <c r="A94" s="265"/>
      <c r="B94" s="265"/>
      <c r="C94" s="265"/>
      <c r="D94" s="265"/>
      <c r="E94" s="265"/>
      <c r="F94" s="265"/>
      <c r="G94" s="265"/>
      <c r="H94" s="265"/>
      <c r="I94" s="161"/>
      <c r="J94" s="177"/>
    </row>
    <row r="95" spans="1:10" s="148" customFormat="1">
      <c r="A95" s="265"/>
      <c r="B95" s="265"/>
      <c r="C95" s="265"/>
      <c r="D95" s="265"/>
      <c r="E95" s="265"/>
      <c r="F95" s="265"/>
      <c r="G95" s="265"/>
      <c r="H95" s="265"/>
      <c r="I95" s="161"/>
      <c r="J95" s="177"/>
    </row>
    <row r="96" spans="1:10" s="148" customFormat="1">
      <c r="A96" s="265"/>
      <c r="B96" s="265"/>
      <c r="C96" s="265"/>
      <c r="D96" s="265"/>
      <c r="E96" s="265"/>
      <c r="F96" s="265"/>
      <c r="G96" s="265"/>
      <c r="H96" s="265"/>
      <c r="I96" s="161"/>
      <c r="J96" s="177"/>
    </row>
    <row r="97" spans="1:10" s="148" customFormat="1">
      <c r="A97" s="265"/>
      <c r="B97" s="265"/>
      <c r="C97" s="265"/>
      <c r="D97" s="265"/>
      <c r="E97" s="265"/>
      <c r="F97" s="265"/>
      <c r="G97" s="265"/>
      <c r="H97" s="265"/>
      <c r="I97" s="161"/>
      <c r="J97" s="177"/>
    </row>
    <row r="98" spans="1:10" s="148" customFormat="1">
      <c r="A98" s="265"/>
      <c r="B98" s="265"/>
      <c r="C98" s="265"/>
      <c r="D98" s="265"/>
      <c r="E98" s="265"/>
      <c r="F98" s="265"/>
      <c r="G98" s="265"/>
      <c r="H98" s="265"/>
      <c r="I98" s="161"/>
      <c r="J98" s="177"/>
    </row>
    <row r="99" spans="1:10" s="148" customFormat="1">
      <c r="A99" s="265"/>
      <c r="B99" s="265"/>
      <c r="C99" s="265"/>
      <c r="D99" s="265"/>
      <c r="E99" s="265"/>
      <c r="F99" s="265"/>
      <c r="G99" s="265"/>
      <c r="H99" s="265"/>
      <c r="I99" s="161"/>
      <c r="J99" s="177"/>
    </row>
    <row r="100" spans="1:10" s="148" customFormat="1" hidden="1">
      <c r="J100" s="178"/>
    </row>
    <row r="101" spans="1:10" s="148" customFormat="1" hidden="1">
      <c r="D101" s="52"/>
      <c r="E101" s="52"/>
      <c r="F101" s="52"/>
      <c r="G101" s="52"/>
      <c r="H101" s="52"/>
      <c r="I101" s="52"/>
      <c r="J101" s="178"/>
    </row>
    <row r="102" spans="1:10" s="148" customFormat="1" hidden="1">
      <c r="J102" s="178"/>
    </row>
    <row r="103" spans="1:10" s="148" customFormat="1" hidden="1">
      <c r="J103" s="178"/>
    </row>
    <row r="104" spans="1:10" s="148" customFormat="1" hidden="1">
      <c r="J104" s="178"/>
    </row>
    <row r="105" spans="1:10" s="148" customFormat="1" hidden="1">
      <c r="J105" s="178"/>
    </row>
    <row r="106" spans="1:10" s="148" customFormat="1" hidden="1">
      <c r="J106" s="178"/>
    </row>
    <row r="107" spans="1:10" s="148" customFormat="1" hidden="1">
      <c r="J107" s="178"/>
    </row>
    <row r="108" spans="1:10" s="148" customFormat="1" hidden="1">
      <c r="J108" s="178"/>
    </row>
    <row r="109" spans="1:10" s="148" customFormat="1" hidden="1">
      <c r="J109" s="178"/>
    </row>
    <row r="110" spans="1:10" s="148" customFormat="1" hidden="1">
      <c r="J110" s="178"/>
    </row>
    <row r="111" spans="1:10" s="148" customFormat="1" hidden="1">
      <c r="J111" s="178"/>
    </row>
    <row r="112" spans="1:10" s="148" customFormat="1" hidden="1">
      <c r="J112" s="178"/>
    </row>
    <row r="113" spans="10:10" s="148" customFormat="1" hidden="1">
      <c r="J113" s="178"/>
    </row>
    <row r="114" spans="10:10" s="148" customFormat="1" hidden="1">
      <c r="J114" s="178"/>
    </row>
    <row r="115" spans="10:10" s="148" customFormat="1" hidden="1">
      <c r="J115" s="178"/>
    </row>
    <row r="116" spans="10:10" s="148" customFormat="1" hidden="1">
      <c r="J116" s="178"/>
    </row>
    <row r="117" spans="10:10" s="148" customFormat="1" hidden="1">
      <c r="J117" s="178"/>
    </row>
    <row r="118" spans="10:10" s="148" customFormat="1" hidden="1">
      <c r="J118" s="178"/>
    </row>
    <row r="119" spans="10:10" s="148" customFormat="1" hidden="1">
      <c r="J119" s="178"/>
    </row>
    <row r="120" spans="10:10" s="148" customFormat="1" hidden="1">
      <c r="J120" s="178"/>
    </row>
    <row r="121" spans="10:10" s="148" customFormat="1" hidden="1">
      <c r="J121" s="178"/>
    </row>
    <row r="122" spans="10:10" s="148" customFormat="1" hidden="1">
      <c r="J122" s="178"/>
    </row>
    <row r="123" spans="10:10" s="148" customFormat="1" hidden="1">
      <c r="J123" s="178"/>
    </row>
    <row r="124" spans="10:10" s="148" customFormat="1" hidden="1">
      <c r="J124" s="178"/>
    </row>
    <row r="125" spans="10:10" s="148" customFormat="1" hidden="1">
      <c r="J125" s="178"/>
    </row>
    <row r="126" spans="10:10" s="148" customFormat="1" hidden="1">
      <c r="J126" s="178"/>
    </row>
    <row r="127" spans="10:10" s="148" customFormat="1" hidden="1">
      <c r="J127" s="178"/>
    </row>
    <row r="128" spans="10:10" s="148" customFormat="1" hidden="1">
      <c r="J128" s="178"/>
    </row>
    <row r="129" spans="10:10" s="148" customFormat="1" hidden="1">
      <c r="J129" s="178"/>
    </row>
    <row r="130" spans="10:10" s="148" customFormat="1" hidden="1">
      <c r="J130" s="178"/>
    </row>
    <row r="131" spans="10:10" s="148" customFormat="1" hidden="1">
      <c r="J131" s="178"/>
    </row>
    <row r="132" spans="10:10" s="148" customFormat="1" hidden="1">
      <c r="J132" s="178"/>
    </row>
    <row r="133" spans="10:10" s="148" customFormat="1" hidden="1">
      <c r="J133" s="178"/>
    </row>
    <row r="134" spans="10:10" s="148" customFormat="1" hidden="1">
      <c r="J134" s="178"/>
    </row>
    <row r="135" spans="10:10" s="148" customFormat="1" hidden="1">
      <c r="J135" s="178"/>
    </row>
    <row r="136" spans="10:10" s="148" customFormat="1" hidden="1">
      <c r="J136" s="178"/>
    </row>
    <row r="137" spans="10:10" s="148" customFormat="1" hidden="1">
      <c r="J137" s="178"/>
    </row>
    <row r="138" spans="10:10" s="148" customFormat="1" hidden="1">
      <c r="J138" s="178"/>
    </row>
    <row r="139" spans="10:10" s="148" customFormat="1" hidden="1">
      <c r="J139" s="178"/>
    </row>
    <row r="140" spans="10:10" s="148" customFormat="1" hidden="1">
      <c r="J140" s="178"/>
    </row>
    <row r="141" spans="10:10" s="148" customFormat="1" hidden="1">
      <c r="J141" s="178"/>
    </row>
    <row r="142" spans="10:10" s="148" customFormat="1" hidden="1">
      <c r="J142" s="178"/>
    </row>
    <row r="143" spans="10:10" s="148" customFormat="1" hidden="1">
      <c r="J143" s="178"/>
    </row>
    <row r="144" spans="10:10" s="148" customFormat="1" hidden="1">
      <c r="J144" s="178"/>
    </row>
    <row r="145" spans="10:10" s="148" customFormat="1" hidden="1">
      <c r="J145" s="178"/>
    </row>
    <row r="146" spans="10:10" s="148" customFormat="1" hidden="1">
      <c r="J146" s="178"/>
    </row>
    <row r="147" spans="10:10" s="148" customFormat="1" hidden="1">
      <c r="J147" s="178"/>
    </row>
    <row r="148" spans="10:10" s="148" customFormat="1" hidden="1">
      <c r="J148" s="178"/>
    </row>
    <row r="149" spans="10:10" s="148" customFormat="1" hidden="1">
      <c r="J149" s="178"/>
    </row>
    <row r="150" spans="10:10" s="148" customFormat="1" hidden="1">
      <c r="J150" s="178"/>
    </row>
    <row r="151" spans="10:10" s="148" customFormat="1" hidden="1">
      <c r="J151" s="178"/>
    </row>
    <row r="152" spans="10:10" s="148" customFormat="1" hidden="1">
      <c r="J152" s="178"/>
    </row>
    <row r="153" spans="10:10" s="148" customFormat="1" hidden="1">
      <c r="J153" s="178"/>
    </row>
    <row r="154" spans="10:10" s="148" customFormat="1" hidden="1">
      <c r="J154" s="178"/>
    </row>
    <row r="155" spans="10:10" s="148" customFormat="1" hidden="1">
      <c r="J155" s="178"/>
    </row>
    <row r="156" spans="10:10" s="148" customFormat="1" hidden="1">
      <c r="J156" s="178"/>
    </row>
    <row r="157" spans="10:10" s="148" customFormat="1" hidden="1">
      <c r="J157" s="178"/>
    </row>
    <row r="158" spans="10:10" s="148" customFormat="1" hidden="1">
      <c r="J158" s="178"/>
    </row>
    <row r="159" spans="10:10" s="148" customFormat="1" hidden="1">
      <c r="J159" s="178"/>
    </row>
    <row r="160" spans="10:10" s="148" customFormat="1" hidden="1">
      <c r="J160" s="178"/>
    </row>
    <row r="161" spans="10:10" s="148" customFormat="1" hidden="1">
      <c r="J161" s="178"/>
    </row>
    <row r="162" spans="10:10" s="148" customFormat="1" hidden="1">
      <c r="J162" s="178"/>
    </row>
    <row r="163" spans="10:10" s="148" customFormat="1" hidden="1">
      <c r="J163" s="178"/>
    </row>
    <row r="164" spans="10:10" s="148" customFormat="1" hidden="1">
      <c r="J164" s="178"/>
    </row>
    <row r="165" spans="10:10" s="148" customFormat="1" hidden="1">
      <c r="J165" s="178"/>
    </row>
    <row r="166" spans="10:10" s="148" customFormat="1" hidden="1">
      <c r="J166" s="178"/>
    </row>
    <row r="167" spans="10:10" s="148" customFormat="1" hidden="1">
      <c r="J167" s="178"/>
    </row>
    <row r="168" spans="10:10" s="148" customFormat="1" hidden="1">
      <c r="J168" s="178"/>
    </row>
    <row r="169" spans="10:10" s="148" customFormat="1" hidden="1">
      <c r="J169" s="178"/>
    </row>
    <row r="170" spans="10:10" s="148" customFormat="1" hidden="1">
      <c r="J170" s="178"/>
    </row>
    <row r="171" spans="10:10" s="148" customFormat="1" hidden="1">
      <c r="J171" s="178"/>
    </row>
    <row r="172" spans="10:10" s="148" customFormat="1" hidden="1">
      <c r="J172" s="178"/>
    </row>
    <row r="173" spans="10:10" s="148" customFormat="1" hidden="1">
      <c r="J173" s="178"/>
    </row>
    <row r="174" spans="10:10" s="148" customFormat="1" hidden="1">
      <c r="J174" s="178"/>
    </row>
    <row r="175" spans="10:10" s="148" customFormat="1" hidden="1">
      <c r="J175" s="178"/>
    </row>
    <row r="176" spans="10:10" s="148" customFormat="1" hidden="1">
      <c r="J176" s="178"/>
    </row>
    <row r="177" spans="10:10" s="148" customFormat="1" hidden="1">
      <c r="J177" s="178"/>
    </row>
    <row r="178" spans="10:10" s="148" customFormat="1" hidden="1">
      <c r="J178" s="178"/>
    </row>
    <row r="179" spans="10:10" s="148" customFormat="1" hidden="1">
      <c r="J179" s="178"/>
    </row>
    <row r="180" spans="10:10" s="148" customFormat="1" hidden="1">
      <c r="J180" s="178"/>
    </row>
    <row r="181" spans="10:10" s="148" customFormat="1" hidden="1">
      <c r="J181" s="178"/>
    </row>
    <row r="182" spans="10:10" s="148" customFormat="1" hidden="1">
      <c r="J182" s="178"/>
    </row>
    <row r="183" spans="10:10" s="148" customFormat="1" hidden="1">
      <c r="J183" s="178"/>
    </row>
    <row r="184" spans="10:10" s="148" customFormat="1" hidden="1">
      <c r="J184" s="178"/>
    </row>
    <row r="185" spans="10:10" s="148" customFormat="1" hidden="1">
      <c r="J185" s="178"/>
    </row>
    <row r="186" spans="10:10" s="148" customFormat="1" hidden="1">
      <c r="J186" s="178"/>
    </row>
    <row r="187" spans="10:10" s="148" customFormat="1" hidden="1">
      <c r="J187" s="178"/>
    </row>
    <row r="188" spans="10:10" s="148" customFormat="1" hidden="1">
      <c r="J188" s="178"/>
    </row>
    <row r="189" spans="10:10" s="148" customFormat="1" hidden="1">
      <c r="J189" s="178"/>
    </row>
    <row r="190" spans="10:10" s="148" customFormat="1" hidden="1">
      <c r="J190" s="178"/>
    </row>
    <row r="191" spans="10:10" s="148" customFormat="1" hidden="1">
      <c r="J191" s="178"/>
    </row>
    <row r="192" spans="10:10" s="148" customFormat="1" hidden="1">
      <c r="J192" s="178"/>
    </row>
    <row r="193" spans="10:10" s="148" customFormat="1" hidden="1">
      <c r="J193" s="178"/>
    </row>
    <row r="194" spans="10:10" s="148" customFormat="1" hidden="1">
      <c r="J194" s="178"/>
    </row>
    <row r="195" spans="10:10" s="148" customFormat="1" hidden="1">
      <c r="J195" s="178"/>
    </row>
    <row r="196" spans="10:10" s="148" customFormat="1" hidden="1">
      <c r="J196" s="178"/>
    </row>
    <row r="197" spans="10:10" s="148" customFormat="1" hidden="1">
      <c r="J197" s="178"/>
    </row>
    <row r="198" spans="10:10" s="148" customFormat="1" hidden="1">
      <c r="J198" s="178"/>
    </row>
    <row r="199" spans="10:10" s="148" customFormat="1" hidden="1">
      <c r="J199" s="178"/>
    </row>
    <row r="200" spans="10:10" s="148" customFormat="1" hidden="1">
      <c r="J200" s="178"/>
    </row>
    <row r="201" spans="10:10" s="148" customFormat="1" hidden="1">
      <c r="J201" s="178"/>
    </row>
    <row r="202" spans="10:10" s="148" customFormat="1" hidden="1">
      <c r="J202" s="178"/>
    </row>
    <row r="203" spans="10:10" s="148" customFormat="1" hidden="1">
      <c r="J203" s="178"/>
    </row>
    <row r="204" spans="10:10" s="148" customFormat="1" hidden="1">
      <c r="J204" s="178"/>
    </row>
    <row r="205" spans="10:10" s="148" customFormat="1" hidden="1">
      <c r="J205" s="178"/>
    </row>
    <row r="206" spans="10:10" s="148" customFormat="1" hidden="1">
      <c r="J206" s="178"/>
    </row>
    <row r="207" spans="10:10" s="148" customFormat="1" hidden="1">
      <c r="J207" s="178"/>
    </row>
    <row r="208" spans="10:10" s="148" customFormat="1" hidden="1">
      <c r="J208" s="178"/>
    </row>
    <row r="209" spans="10:10" s="148" customFormat="1" hidden="1">
      <c r="J209" s="178"/>
    </row>
    <row r="210" spans="10:10" s="148" customFormat="1" hidden="1">
      <c r="J210" s="178"/>
    </row>
    <row r="211" spans="10:10" s="148" customFormat="1" hidden="1">
      <c r="J211" s="178"/>
    </row>
    <row r="212" spans="10:10" s="148" customFormat="1" hidden="1">
      <c r="J212" s="178"/>
    </row>
    <row r="213" spans="10:10" s="148" customFormat="1" hidden="1">
      <c r="J213" s="178"/>
    </row>
    <row r="214" spans="10:10" s="148" customFormat="1" hidden="1">
      <c r="J214" s="178"/>
    </row>
    <row r="215" spans="10:10" s="148" customFormat="1" hidden="1">
      <c r="J215" s="178"/>
    </row>
    <row r="216" spans="10:10" s="148" customFormat="1" hidden="1">
      <c r="J216" s="178"/>
    </row>
    <row r="217" spans="10:10" s="148" customFormat="1" hidden="1">
      <c r="J217" s="178"/>
    </row>
    <row r="218" spans="10:10" s="148" customFormat="1" hidden="1">
      <c r="J218" s="178"/>
    </row>
    <row r="219" spans="10:10" s="148" customFormat="1" hidden="1">
      <c r="J219" s="178"/>
    </row>
    <row r="220" spans="10:10" s="148" customFormat="1" hidden="1">
      <c r="J220" s="178"/>
    </row>
    <row r="221" spans="10:10" s="148" customFormat="1" hidden="1">
      <c r="J221" s="178"/>
    </row>
    <row r="222" spans="10:10" s="148" customFormat="1" hidden="1">
      <c r="J222" s="178"/>
    </row>
    <row r="223" spans="10:10" s="148" customFormat="1" hidden="1">
      <c r="J223" s="178"/>
    </row>
    <row r="224" spans="10:10" s="148" customFormat="1" hidden="1">
      <c r="J224" s="178"/>
    </row>
    <row r="225" spans="10:10" s="148" customFormat="1" hidden="1">
      <c r="J225" s="178"/>
    </row>
    <row r="226" spans="10:10" s="148" customFormat="1" hidden="1">
      <c r="J226" s="178"/>
    </row>
    <row r="227" spans="10:10" s="148" customFormat="1" hidden="1">
      <c r="J227" s="178"/>
    </row>
    <row r="228" spans="10:10" s="148" customFormat="1" hidden="1">
      <c r="J228" s="178"/>
    </row>
    <row r="229" spans="10:10" s="148" customFormat="1" hidden="1">
      <c r="J229" s="178"/>
    </row>
    <row r="230" spans="10:10" s="148" customFormat="1" hidden="1">
      <c r="J230" s="178"/>
    </row>
    <row r="231" spans="10:10" s="148" customFormat="1" hidden="1">
      <c r="J231" s="178"/>
    </row>
    <row r="232" spans="10:10" s="148" customFormat="1" hidden="1">
      <c r="J232" s="178"/>
    </row>
    <row r="233" spans="10:10" s="148" customFormat="1" hidden="1">
      <c r="J233" s="178"/>
    </row>
    <row r="234" spans="10:10" s="148" customFormat="1" hidden="1">
      <c r="J234" s="178"/>
    </row>
    <row r="235" spans="10:10" s="148" customFormat="1" hidden="1">
      <c r="J235" s="178"/>
    </row>
    <row r="236" spans="10:10" s="148" customFormat="1" hidden="1">
      <c r="J236" s="178"/>
    </row>
    <row r="237" spans="10:10" s="148" customFormat="1" hidden="1">
      <c r="J237" s="178"/>
    </row>
    <row r="238" spans="10:10" s="148" customFormat="1" hidden="1">
      <c r="J238" s="178"/>
    </row>
    <row r="239" spans="10:10" s="148" customFormat="1" hidden="1">
      <c r="J239" s="178"/>
    </row>
    <row r="240" spans="10:10" s="148" customFormat="1" hidden="1">
      <c r="J240" s="178"/>
    </row>
    <row r="241" spans="10:10" s="148" customFormat="1" hidden="1">
      <c r="J241" s="178"/>
    </row>
    <row r="242" spans="10:10" s="148" customFormat="1" hidden="1">
      <c r="J242" s="178"/>
    </row>
    <row r="243" spans="10:10" s="148" customFormat="1" hidden="1">
      <c r="J243" s="178"/>
    </row>
    <row r="244" spans="10:10" s="148" customFormat="1" hidden="1">
      <c r="J244" s="178"/>
    </row>
    <row r="245" spans="10:10" s="148" customFormat="1" hidden="1">
      <c r="J245" s="178"/>
    </row>
    <row r="246" spans="10:10" s="148" customFormat="1" hidden="1">
      <c r="J246" s="178"/>
    </row>
    <row r="247" spans="10:10" s="148" customFormat="1" hidden="1">
      <c r="J247" s="178"/>
    </row>
    <row r="248" spans="10:10" s="148" customFormat="1" hidden="1">
      <c r="J248" s="178"/>
    </row>
    <row r="249" spans="10:10" s="148" customFormat="1" hidden="1">
      <c r="J249" s="178"/>
    </row>
    <row r="250" spans="10:10" s="148" customFormat="1" hidden="1">
      <c r="J250" s="178"/>
    </row>
    <row r="251" spans="10:10" s="148" customFormat="1" hidden="1">
      <c r="J251" s="178"/>
    </row>
    <row r="252" spans="10:10" s="148" customFormat="1" hidden="1">
      <c r="J252" s="178"/>
    </row>
    <row r="253" spans="10:10" s="148" customFormat="1" hidden="1">
      <c r="J253" s="178"/>
    </row>
    <row r="254" spans="10:10" s="148" customFormat="1" hidden="1">
      <c r="J254" s="178"/>
    </row>
    <row r="255" spans="10:10" s="148" customFormat="1" hidden="1">
      <c r="J255" s="178"/>
    </row>
    <row r="256" spans="10:10" s="148" customFormat="1" hidden="1">
      <c r="J256" s="178"/>
    </row>
    <row r="257" spans="10:10" s="148" customFormat="1" hidden="1">
      <c r="J257" s="178"/>
    </row>
    <row r="258" spans="10:10" s="148" customFormat="1" hidden="1">
      <c r="J258" s="178"/>
    </row>
    <row r="259" spans="10:10" s="148" customFormat="1" hidden="1">
      <c r="J259" s="178"/>
    </row>
    <row r="260" spans="10:10" s="148" customFormat="1" hidden="1">
      <c r="J260" s="178"/>
    </row>
    <row r="261" spans="10:10" s="148" customFormat="1" hidden="1">
      <c r="J261" s="178"/>
    </row>
    <row r="262" spans="10:10" s="148" customFormat="1" hidden="1">
      <c r="J262" s="178"/>
    </row>
    <row r="263" spans="10:10" s="148" customFormat="1" hidden="1">
      <c r="J263" s="178"/>
    </row>
    <row r="264" spans="10:10" s="148" customFormat="1" hidden="1">
      <c r="J264" s="178"/>
    </row>
    <row r="265" spans="10:10" s="148" customFormat="1" hidden="1">
      <c r="J265" s="178"/>
    </row>
    <row r="266" spans="10:10" s="148" customFormat="1" hidden="1">
      <c r="J266" s="178"/>
    </row>
    <row r="267" spans="10:10" s="148" customFormat="1" hidden="1">
      <c r="J267" s="178"/>
    </row>
    <row r="268" spans="10:10" s="148" customFormat="1" hidden="1">
      <c r="J268" s="178"/>
    </row>
    <row r="269" spans="10:10" s="148" customFormat="1" hidden="1">
      <c r="J269" s="178"/>
    </row>
    <row r="270" spans="10:10" s="148" customFormat="1" hidden="1">
      <c r="J270" s="178"/>
    </row>
    <row r="271" spans="10:10" s="148" customFormat="1" hidden="1">
      <c r="J271" s="178"/>
    </row>
    <row r="272" spans="10:10" s="148" customFormat="1" hidden="1">
      <c r="J272" s="178"/>
    </row>
    <row r="273" spans="10:10" s="148" customFormat="1" hidden="1">
      <c r="J273" s="178"/>
    </row>
    <row r="274" spans="10:10" s="148" customFormat="1" hidden="1">
      <c r="J274" s="178"/>
    </row>
    <row r="275" spans="10:10" s="148" customFormat="1" hidden="1">
      <c r="J275" s="178"/>
    </row>
    <row r="276" spans="10:10" s="148" customFormat="1" hidden="1">
      <c r="J276" s="178"/>
    </row>
    <row r="277" spans="10:10" s="148" customFormat="1" hidden="1">
      <c r="J277" s="178"/>
    </row>
    <row r="278" spans="10:10" s="148" customFormat="1" hidden="1">
      <c r="J278" s="178"/>
    </row>
    <row r="279" spans="10:10" s="148" customFormat="1" hidden="1">
      <c r="J279" s="178"/>
    </row>
    <row r="280" spans="10:10" s="148" customFormat="1" hidden="1">
      <c r="J280" s="178"/>
    </row>
    <row r="281" spans="10:10" s="148" customFormat="1" hidden="1">
      <c r="J281" s="178"/>
    </row>
    <row r="282" spans="10:10" s="148" customFormat="1" hidden="1">
      <c r="J282" s="178"/>
    </row>
    <row r="283" spans="10:10" s="148" customFormat="1" hidden="1">
      <c r="J283" s="178"/>
    </row>
    <row r="284" spans="10:10" s="148" customFormat="1" hidden="1">
      <c r="J284" s="178"/>
    </row>
    <row r="285" spans="10:10" s="148" customFormat="1" hidden="1">
      <c r="J285" s="178"/>
    </row>
    <row r="286" spans="10:10" s="148" customFormat="1" hidden="1">
      <c r="J286" s="178"/>
    </row>
    <row r="287" spans="10:10" s="148" customFormat="1" hidden="1">
      <c r="J287" s="178"/>
    </row>
    <row r="288" spans="10:10" s="148" customFormat="1" hidden="1">
      <c r="J288" s="178"/>
    </row>
    <row r="289" spans="10:10" s="148" customFormat="1" hidden="1">
      <c r="J289" s="178"/>
    </row>
    <row r="290" spans="10:10" s="148" customFormat="1" hidden="1">
      <c r="J290" s="178"/>
    </row>
    <row r="291" spans="10:10" s="148" customFormat="1" hidden="1">
      <c r="J291" s="178"/>
    </row>
    <row r="292" spans="10:10" s="148" customFormat="1" hidden="1">
      <c r="J292" s="178"/>
    </row>
    <row r="293" spans="10:10" s="148" customFormat="1" hidden="1">
      <c r="J293" s="178"/>
    </row>
    <row r="294" spans="10:10" s="148" customFormat="1" hidden="1">
      <c r="J294" s="178"/>
    </row>
    <row r="295" spans="10:10" s="148" customFormat="1" hidden="1">
      <c r="J295" s="178"/>
    </row>
    <row r="296" spans="10:10" s="148" customFormat="1" hidden="1">
      <c r="J296" s="178"/>
    </row>
    <row r="297" spans="10:10" s="148" customFormat="1" hidden="1">
      <c r="J297" s="178"/>
    </row>
    <row r="298" spans="10:10" s="148" customFormat="1" hidden="1">
      <c r="J298" s="178"/>
    </row>
    <row r="299" spans="10:10" s="148" customFormat="1" hidden="1">
      <c r="J299" s="178"/>
    </row>
    <row r="300" spans="10:10" s="148" customFormat="1" hidden="1">
      <c r="J300" s="178"/>
    </row>
    <row r="301" spans="10:10" s="148" customFormat="1" hidden="1">
      <c r="J301" s="178"/>
    </row>
    <row r="302" spans="10:10" s="148" customFormat="1" hidden="1">
      <c r="J302" s="178"/>
    </row>
    <row r="303" spans="10:10" s="148" customFormat="1" hidden="1">
      <c r="J303" s="178"/>
    </row>
    <row r="304" spans="10:10" s="148" customFormat="1" hidden="1">
      <c r="J304" s="178"/>
    </row>
    <row r="305" spans="10:10" s="148" customFormat="1" hidden="1">
      <c r="J305" s="178"/>
    </row>
    <row r="306" spans="10:10" s="148" customFormat="1" hidden="1">
      <c r="J306" s="178"/>
    </row>
    <row r="307" spans="10:10" s="148" customFormat="1" hidden="1">
      <c r="J307" s="178"/>
    </row>
    <row r="308" spans="10:10" s="148" customFormat="1" hidden="1">
      <c r="J308" s="178"/>
    </row>
    <row r="309" spans="10:10" s="148" customFormat="1" hidden="1">
      <c r="J309" s="178"/>
    </row>
    <row r="310" spans="10:10" s="148" customFormat="1" hidden="1">
      <c r="J310" s="178"/>
    </row>
    <row r="311" spans="10:10" s="148" customFormat="1" hidden="1">
      <c r="J311" s="178"/>
    </row>
    <row r="312" spans="10:10" s="148" customFormat="1" hidden="1">
      <c r="J312" s="178"/>
    </row>
    <row r="313" spans="10:10" s="148" customFormat="1" hidden="1">
      <c r="J313" s="178"/>
    </row>
    <row r="314" spans="10:10" s="148" customFormat="1" hidden="1">
      <c r="J314" s="178"/>
    </row>
    <row r="315" spans="10:10" s="148" customFormat="1" hidden="1">
      <c r="J315" s="178"/>
    </row>
    <row r="316" spans="10:10" s="148" customFormat="1" hidden="1">
      <c r="J316" s="178"/>
    </row>
    <row r="317" spans="10:10" s="148" customFormat="1" hidden="1">
      <c r="J317" s="178"/>
    </row>
    <row r="318" spans="10:10" s="148" customFormat="1" hidden="1">
      <c r="J318" s="178"/>
    </row>
    <row r="319" spans="10:10" s="148" customFormat="1" hidden="1">
      <c r="J319" s="178"/>
    </row>
    <row r="320" spans="10:10" s="148" customFormat="1" hidden="1">
      <c r="J320" s="178"/>
    </row>
    <row r="321" spans="10:10" s="148" customFormat="1" hidden="1">
      <c r="J321" s="178"/>
    </row>
    <row r="322" spans="10:10" s="148" customFormat="1" hidden="1">
      <c r="J322" s="178"/>
    </row>
    <row r="323" spans="10:10" s="148" customFormat="1" hidden="1">
      <c r="J323" s="178"/>
    </row>
    <row r="324" spans="10:10" s="148" customFormat="1" hidden="1">
      <c r="J324" s="178"/>
    </row>
    <row r="325" spans="10:10" s="148" customFormat="1" hidden="1">
      <c r="J325" s="178"/>
    </row>
    <row r="326" spans="10:10" s="148" customFormat="1" hidden="1">
      <c r="J326" s="178"/>
    </row>
    <row r="327" spans="10:10" s="148" customFormat="1" hidden="1">
      <c r="J327" s="178"/>
    </row>
    <row r="328" spans="10:10" s="148" customFormat="1" hidden="1">
      <c r="J328" s="178"/>
    </row>
    <row r="329" spans="10:10" s="148" customFormat="1" hidden="1">
      <c r="J329" s="178"/>
    </row>
    <row r="330" spans="10:10" s="148" customFormat="1" hidden="1">
      <c r="J330" s="178"/>
    </row>
    <row r="331" spans="10:10" s="148" customFormat="1" hidden="1">
      <c r="J331" s="178"/>
    </row>
    <row r="332" spans="10:10" s="148" customFormat="1" hidden="1">
      <c r="J332" s="178"/>
    </row>
    <row r="333" spans="10:10" s="148" customFormat="1" hidden="1">
      <c r="J333" s="178"/>
    </row>
    <row r="334" spans="10:10" s="148" customFormat="1" hidden="1">
      <c r="J334" s="178"/>
    </row>
    <row r="335" spans="10:10" s="148" customFormat="1" hidden="1">
      <c r="J335" s="178"/>
    </row>
    <row r="336" spans="10:10" s="148" customFormat="1" hidden="1">
      <c r="J336" s="178"/>
    </row>
    <row r="337" spans="10:10" s="148" customFormat="1" hidden="1">
      <c r="J337" s="178"/>
    </row>
    <row r="338" spans="10:10" s="148" customFormat="1" hidden="1">
      <c r="J338" s="178"/>
    </row>
    <row r="339" spans="10:10" s="148" customFormat="1" hidden="1">
      <c r="J339" s="178"/>
    </row>
    <row r="340" spans="10:10" s="148" customFormat="1" hidden="1">
      <c r="J340" s="178"/>
    </row>
    <row r="341" spans="10:10" s="148" customFormat="1" hidden="1">
      <c r="J341" s="178"/>
    </row>
    <row r="342" spans="10:10" s="148" customFormat="1" hidden="1">
      <c r="J342" s="178"/>
    </row>
    <row r="343" spans="10:10" s="148" customFormat="1" hidden="1">
      <c r="J343" s="178"/>
    </row>
    <row r="344" spans="10:10" s="148" customFormat="1" hidden="1">
      <c r="J344" s="178"/>
    </row>
    <row r="345" spans="10:10" s="148" customFormat="1" hidden="1">
      <c r="J345" s="178"/>
    </row>
    <row r="346" spans="10:10" s="148" customFormat="1" hidden="1">
      <c r="J346" s="178"/>
    </row>
    <row r="347" spans="10:10" s="148" customFormat="1" hidden="1">
      <c r="J347" s="178"/>
    </row>
    <row r="348" spans="10:10" s="148" customFormat="1" hidden="1">
      <c r="J348" s="178"/>
    </row>
    <row r="349" spans="10:10" s="148" customFormat="1" hidden="1">
      <c r="J349" s="178"/>
    </row>
    <row r="350" spans="10:10" s="148" customFormat="1" hidden="1">
      <c r="J350" s="178"/>
    </row>
    <row r="351" spans="10:10" s="148" customFormat="1" hidden="1">
      <c r="J351" s="178"/>
    </row>
    <row r="352" spans="10:10" s="148" customFormat="1" hidden="1">
      <c r="J352" s="178"/>
    </row>
    <row r="353" spans="10:10" s="148" customFormat="1" hidden="1">
      <c r="J353" s="178"/>
    </row>
    <row r="354" spans="10:10" s="148" customFormat="1" hidden="1">
      <c r="J354" s="178"/>
    </row>
    <row r="355" spans="10:10" s="148" customFormat="1" hidden="1">
      <c r="J355" s="178"/>
    </row>
    <row r="356" spans="10:10" s="148" customFormat="1" hidden="1">
      <c r="J356" s="178"/>
    </row>
    <row r="357" spans="10:10" s="148" customFormat="1" hidden="1">
      <c r="J357" s="178"/>
    </row>
    <row r="358" spans="10:10" s="148" customFormat="1" hidden="1">
      <c r="J358" s="178"/>
    </row>
    <row r="359" spans="10:10" s="148" customFormat="1" hidden="1">
      <c r="J359" s="178"/>
    </row>
    <row r="360" spans="10:10" s="148" customFormat="1" hidden="1">
      <c r="J360" s="178"/>
    </row>
    <row r="361" spans="10:10" s="148" customFormat="1" hidden="1">
      <c r="J361" s="178"/>
    </row>
    <row r="362" spans="10:10" s="148" customFormat="1" hidden="1">
      <c r="J362" s="178"/>
    </row>
    <row r="363" spans="10:10" s="148" customFormat="1" hidden="1">
      <c r="J363" s="178"/>
    </row>
    <row r="364" spans="10:10" s="148" customFormat="1" hidden="1">
      <c r="J364" s="178"/>
    </row>
    <row r="365" spans="10:10" s="148" customFormat="1" hidden="1">
      <c r="J365" s="178"/>
    </row>
    <row r="366" spans="10:10" s="148" customFormat="1" hidden="1">
      <c r="J366" s="178"/>
    </row>
    <row r="367" spans="10:10" s="148" customFormat="1" hidden="1">
      <c r="J367" s="178"/>
    </row>
    <row r="368" spans="10:10" s="148" customFormat="1" hidden="1">
      <c r="J368" s="178"/>
    </row>
    <row r="369" spans="10:10" s="148" customFormat="1" hidden="1">
      <c r="J369" s="178"/>
    </row>
    <row r="370" spans="10:10" s="148" customFormat="1" hidden="1">
      <c r="J370" s="178"/>
    </row>
    <row r="371" spans="10:10" s="148" customFormat="1" hidden="1">
      <c r="J371" s="178"/>
    </row>
    <row r="372" spans="10:10" s="148" customFormat="1" hidden="1">
      <c r="J372" s="178"/>
    </row>
    <row r="373" spans="10:10" s="148" customFormat="1" hidden="1">
      <c r="J373" s="178"/>
    </row>
    <row r="374" spans="10:10" s="148" customFormat="1" hidden="1">
      <c r="J374" s="178"/>
    </row>
    <row r="375" spans="10:10" s="148" customFormat="1" hidden="1">
      <c r="J375" s="178"/>
    </row>
    <row r="376" spans="10:10" s="148" customFormat="1" hidden="1">
      <c r="J376" s="178"/>
    </row>
    <row r="377" spans="10:10" s="148" customFormat="1" hidden="1">
      <c r="J377" s="178"/>
    </row>
    <row r="378" spans="10:10" s="148" customFormat="1" hidden="1">
      <c r="J378" s="178"/>
    </row>
    <row r="379" spans="10:10" s="148" customFormat="1" hidden="1">
      <c r="J379" s="178"/>
    </row>
    <row r="380" spans="10:10" s="148" customFormat="1" hidden="1">
      <c r="J380" s="178"/>
    </row>
    <row r="381" spans="10:10" s="148" customFormat="1" hidden="1">
      <c r="J381" s="178"/>
    </row>
    <row r="382" spans="10:10" s="148" customFormat="1" hidden="1">
      <c r="J382" s="178"/>
    </row>
    <row r="383" spans="10:10" s="148" customFormat="1" hidden="1">
      <c r="J383" s="178"/>
    </row>
    <row r="384" spans="10:10" s="148" customFormat="1" hidden="1">
      <c r="J384" s="178"/>
    </row>
    <row r="385" spans="10:10" s="148" customFormat="1" hidden="1">
      <c r="J385" s="178"/>
    </row>
    <row r="386" spans="10:10" s="148" customFormat="1" hidden="1">
      <c r="J386" s="178"/>
    </row>
    <row r="387" spans="10:10" s="148" customFormat="1" hidden="1">
      <c r="J387" s="178"/>
    </row>
    <row r="388" spans="10:10" s="148" customFormat="1" hidden="1">
      <c r="J388" s="178"/>
    </row>
    <row r="389" spans="10:10" s="148" customFormat="1" hidden="1">
      <c r="J389" s="178"/>
    </row>
    <row r="390" spans="10:10" s="148" customFormat="1" hidden="1">
      <c r="J390" s="178"/>
    </row>
    <row r="391" spans="10:10" s="148" customFormat="1" hidden="1">
      <c r="J391" s="178"/>
    </row>
    <row r="392" spans="10:10" s="148" customFormat="1" hidden="1">
      <c r="J392" s="178"/>
    </row>
    <row r="393" spans="10:10" s="148" customFormat="1" hidden="1">
      <c r="J393" s="178"/>
    </row>
    <row r="394" spans="10:10" s="148" customFormat="1" hidden="1">
      <c r="J394" s="178"/>
    </row>
    <row r="395" spans="10:10" s="148" customFormat="1" hidden="1">
      <c r="J395" s="178"/>
    </row>
    <row r="396" spans="10:10" s="148" customFormat="1" hidden="1">
      <c r="J396" s="178"/>
    </row>
    <row r="397" spans="10:10" s="148" customFormat="1" hidden="1">
      <c r="J397" s="178"/>
    </row>
    <row r="398" spans="10:10" s="148" customFormat="1" hidden="1">
      <c r="J398" s="178"/>
    </row>
    <row r="399" spans="10:10" s="148" customFormat="1" hidden="1">
      <c r="J399" s="178"/>
    </row>
    <row r="400" spans="10:10" s="148" customFormat="1" hidden="1">
      <c r="J400" s="178"/>
    </row>
    <row r="401" spans="10:10" s="148" customFormat="1" hidden="1">
      <c r="J401" s="178"/>
    </row>
    <row r="402" spans="10:10" s="148" customFormat="1" hidden="1">
      <c r="J402" s="178"/>
    </row>
    <row r="403" spans="10:10" s="148" customFormat="1" hidden="1">
      <c r="J403" s="178"/>
    </row>
    <row r="404" spans="10:10" s="148" customFormat="1" hidden="1">
      <c r="J404" s="178"/>
    </row>
    <row r="405" spans="10:10" s="148" customFormat="1" hidden="1">
      <c r="J405" s="178"/>
    </row>
    <row r="406" spans="10:10" s="148" customFormat="1" hidden="1">
      <c r="J406" s="178"/>
    </row>
    <row r="407" spans="10:10" s="148" customFormat="1" hidden="1">
      <c r="J407" s="178"/>
    </row>
    <row r="408" spans="10:10" s="148" customFormat="1" hidden="1">
      <c r="J408" s="178"/>
    </row>
    <row r="409" spans="10:10" s="148" customFormat="1" hidden="1">
      <c r="J409" s="178"/>
    </row>
    <row r="410" spans="10:10" s="148" customFormat="1" hidden="1">
      <c r="J410" s="178"/>
    </row>
    <row r="411" spans="10:10" s="148" customFormat="1" hidden="1">
      <c r="J411" s="178"/>
    </row>
    <row r="412" spans="10:10" s="148" customFormat="1" hidden="1">
      <c r="J412" s="178"/>
    </row>
    <row r="413" spans="10:10" s="148" customFormat="1" hidden="1">
      <c r="J413" s="178"/>
    </row>
    <row r="414" spans="10:10" s="148" customFormat="1" hidden="1">
      <c r="J414" s="178"/>
    </row>
    <row r="415" spans="10:10" s="148" customFormat="1" hidden="1">
      <c r="J415" s="178"/>
    </row>
    <row r="416" spans="10:10" s="148" customFormat="1" hidden="1">
      <c r="J416" s="178"/>
    </row>
    <row r="417" spans="10:10" s="148" customFormat="1" hidden="1">
      <c r="J417" s="178"/>
    </row>
    <row r="418" spans="10:10" s="148" customFormat="1" hidden="1">
      <c r="J418" s="178"/>
    </row>
    <row r="419" spans="10:10" s="148" customFormat="1" hidden="1">
      <c r="J419" s="178"/>
    </row>
    <row r="420" spans="10:10" s="148" customFormat="1" hidden="1">
      <c r="J420" s="178"/>
    </row>
    <row r="421" spans="10:10" s="148" customFormat="1" hidden="1">
      <c r="J421" s="178"/>
    </row>
    <row r="422" spans="10:10" s="148" customFormat="1" hidden="1">
      <c r="J422" s="178"/>
    </row>
    <row r="423" spans="10:10" s="148" customFormat="1" hidden="1">
      <c r="J423" s="178"/>
    </row>
    <row r="424" spans="10:10" s="148" customFormat="1" hidden="1">
      <c r="J424" s="178"/>
    </row>
    <row r="425" spans="10:10" s="148" customFormat="1" hidden="1">
      <c r="J425" s="178"/>
    </row>
    <row r="426" spans="10:10" s="148" customFormat="1" hidden="1">
      <c r="J426" s="178"/>
    </row>
    <row r="427" spans="10:10" s="148" customFormat="1" hidden="1">
      <c r="J427" s="178"/>
    </row>
    <row r="428" spans="10:10" s="148" customFormat="1" hidden="1">
      <c r="J428" s="178"/>
    </row>
    <row r="429" spans="10:10" s="148" customFormat="1" hidden="1">
      <c r="J429" s="178"/>
    </row>
    <row r="430" spans="10:10" s="148" customFormat="1" hidden="1">
      <c r="J430" s="178"/>
    </row>
    <row r="431" spans="10:10" s="148" customFormat="1" hidden="1">
      <c r="J431" s="178"/>
    </row>
    <row r="432" spans="10:10" s="148" customFormat="1" hidden="1">
      <c r="J432" s="178"/>
    </row>
    <row r="433" spans="10:10" s="148" customFormat="1" hidden="1">
      <c r="J433" s="178"/>
    </row>
    <row r="434" spans="10:10" s="148" customFormat="1" hidden="1">
      <c r="J434" s="178"/>
    </row>
    <row r="435" spans="10:10" s="148" customFormat="1" hidden="1">
      <c r="J435" s="178"/>
    </row>
    <row r="436" spans="10:10" s="148" customFormat="1" hidden="1">
      <c r="J436" s="178"/>
    </row>
    <row r="437" spans="10:10" s="148" customFormat="1" hidden="1">
      <c r="J437" s="178"/>
    </row>
    <row r="438" spans="10:10" s="148" customFormat="1" hidden="1">
      <c r="J438" s="178"/>
    </row>
    <row r="439" spans="10:10" s="148" customFormat="1" hidden="1">
      <c r="J439" s="178"/>
    </row>
    <row r="440" spans="10:10" s="148" customFormat="1" hidden="1">
      <c r="J440" s="178"/>
    </row>
    <row r="441" spans="10:10" s="148" customFormat="1" hidden="1">
      <c r="J441" s="178"/>
    </row>
    <row r="442" spans="10:10" s="148" customFormat="1" hidden="1">
      <c r="J442" s="178"/>
    </row>
    <row r="443" spans="10:10" s="148" customFormat="1" hidden="1">
      <c r="J443" s="178"/>
    </row>
    <row r="444" spans="10:10" s="148" customFormat="1" hidden="1">
      <c r="J444" s="178"/>
    </row>
    <row r="445" spans="10:10" s="148" customFormat="1" hidden="1">
      <c r="J445" s="178"/>
    </row>
    <row r="446" spans="10:10" s="148" customFormat="1" hidden="1">
      <c r="J446" s="178"/>
    </row>
    <row r="447" spans="10:10" s="148" customFormat="1" hidden="1">
      <c r="J447" s="178"/>
    </row>
    <row r="448" spans="10:10" s="148" customFormat="1" hidden="1">
      <c r="J448" s="178"/>
    </row>
    <row r="449" spans="10:10" s="148" customFormat="1" hidden="1">
      <c r="J449" s="178"/>
    </row>
    <row r="450" spans="10:10" s="148" customFormat="1" hidden="1">
      <c r="J450" s="178"/>
    </row>
    <row r="451" spans="10:10" s="148" customFormat="1" hidden="1">
      <c r="J451" s="178"/>
    </row>
    <row r="452" spans="10:10" s="148" customFormat="1" hidden="1">
      <c r="J452" s="178"/>
    </row>
    <row r="453" spans="10:10" s="148" customFormat="1" hidden="1">
      <c r="J453" s="178"/>
    </row>
    <row r="454" spans="10:10" s="148" customFormat="1" hidden="1">
      <c r="J454" s="178"/>
    </row>
    <row r="455" spans="10:10" s="148" customFormat="1" hidden="1">
      <c r="J455" s="178"/>
    </row>
    <row r="456" spans="10:10" s="148" customFormat="1" hidden="1">
      <c r="J456" s="178"/>
    </row>
    <row r="457" spans="10:10" s="148" customFormat="1" hidden="1">
      <c r="J457" s="178"/>
    </row>
    <row r="458" spans="10:10" s="148" customFormat="1" hidden="1">
      <c r="J458" s="178"/>
    </row>
    <row r="459" spans="10:10" s="148" customFormat="1" hidden="1">
      <c r="J459" s="178"/>
    </row>
    <row r="460" spans="10:10" s="148" customFormat="1" hidden="1">
      <c r="J460" s="178"/>
    </row>
    <row r="461" spans="10:10" s="148" customFormat="1" hidden="1">
      <c r="J461" s="178"/>
    </row>
    <row r="462" spans="10:10" s="148" customFormat="1" hidden="1">
      <c r="J462" s="178"/>
    </row>
    <row r="463" spans="10:10" s="148" customFormat="1" hidden="1">
      <c r="J463" s="178"/>
    </row>
    <row r="464" spans="10:10" s="148" customFormat="1" hidden="1">
      <c r="J464" s="178"/>
    </row>
    <row r="465" spans="10:10" s="148" customFormat="1" hidden="1">
      <c r="J465" s="178"/>
    </row>
    <row r="466" spans="10:10" s="148" customFormat="1" hidden="1">
      <c r="J466" s="178"/>
    </row>
    <row r="467" spans="10:10" s="148" customFormat="1" hidden="1">
      <c r="J467" s="178"/>
    </row>
    <row r="468" spans="10:10" s="148" customFormat="1" hidden="1">
      <c r="J468" s="178"/>
    </row>
    <row r="469" spans="10:10" s="148" customFormat="1" hidden="1">
      <c r="J469" s="178"/>
    </row>
    <row r="470" spans="10:10" s="148" customFormat="1" hidden="1">
      <c r="J470" s="178"/>
    </row>
    <row r="471" spans="10:10" s="148" customFormat="1" hidden="1">
      <c r="J471" s="178"/>
    </row>
    <row r="472" spans="10:10" s="148" customFormat="1" hidden="1">
      <c r="J472" s="178"/>
    </row>
    <row r="473" spans="10:10" s="148" customFormat="1" hidden="1">
      <c r="J473" s="178"/>
    </row>
    <row r="474" spans="10:10" s="148" customFormat="1" hidden="1">
      <c r="J474" s="178"/>
    </row>
    <row r="475" spans="10:10" s="148" customFormat="1" hidden="1">
      <c r="J475" s="178"/>
    </row>
    <row r="476" spans="10:10" s="148" customFormat="1" hidden="1">
      <c r="J476" s="178"/>
    </row>
    <row r="477" spans="10:10" s="148" customFormat="1" hidden="1">
      <c r="J477" s="178"/>
    </row>
    <row r="478" spans="10:10" s="148" customFormat="1" hidden="1">
      <c r="J478" s="178"/>
    </row>
    <row r="479" spans="10:10" s="148" customFormat="1" hidden="1">
      <c r="J479" s="178"/>
    </row>
    <row r="480" spans="10:10" s="148" customFormat="1" hidden="1">
      <c r="J480" s="178"/>
    </row>
    <row r="481" spans="10:10" s="148" customFormat="1" hidden="1">
      <c r="J481" s="178"/>
    </row>
    <row r="482" spans="10:10" s="148" customFormat="1" hidden="1">
      <c r="J482" s="178"/>
    </row>
    <row r="483" spans="10:10" s="148" customFormat="1" hidden="1">
      <c r="J483" s="178"/>
    </row>
    <row r="484" spans="10:10" s="148" customFormat="1" hidden="1">
      <c r="J484" s="178"/>
    </row>
    <row r="485" spans="10:10" s="148" customFormat="1" hidden="1">
      <c r="J485" s="178"/>
    </row>
    <row r="486" spans="10:10" s="148" customFormat="1" hidden="1">
      <c r="J486" s="178"/>
    </row>
    <row r="487" spans="10:10" s="148" customFormat="1" hidden="1">
      <c r="J487" s="178"/>
    </row>
    <row r="488" spans="10:10" s="148" customFormat="1" hidden="1">
      <c r="J488" s="178"/>
    </row>
    <row r="489" spans="10:10" s="148" customFormat="1" hidden="1">
      <c r="J489" s="178"/>
    </row>
    <row r="490" spans="10:10" s="148" customFormat="1" hidden="1">
      <c r="J490" s="178"/>
    </row>
    <row r="491" spans="10:10" s="148" customFormat="1" hidden="1">
      <c r="J491" s="178"/>
    </row>
    <row r="492" spans="10:10" s="148" customFormat="1" hidden="1">
      <c r="J492" s="178"/>
    </row>
    <row r="493" spans="10:10" s="148" customFormat="1" hidden="1">
      <c r="J493" s="178"/>
    </row>
    <row r="494" spans="10:10" s="148" customFormat="1" hidden="1">
      <c r="J494" s="178"/>
    </row>
    <row r="495" spans="10:10" s="148" customFormat="1" hidden="1">
      <c r="J495" s="178"/>
    </row>
    <row r="496" spans="10:10" s="148" customFormat="1" hidden="1">
      <c r="J496" s="178"/>
    </row>
    <row r="497" spans="10:10" s="148" customFormat="1" hidden="1">
      <c r="J497" s="178"/>
    </row>
    <row r="498" spans="10:10" s="148" customFormat="1" hidden="1">
      <c r="J498" s="178"/>
    </row>
    <row r="499" spans="10:10" s="148" customFormat="1" hidden="1">
      <c r="J499" s="178"/>
    </row>
    <row r="500" spans="10:10" s="148" customFormat="1" hidden="1">
      <c r="J500" s="178"/>
    </row>
    <row r="501" spans="10:10" s="148" customFormat="1" hidden="1">
      <c r="J501" s="178"/>
    </row>
    <row r="502" spans="10:10" s="148" customFormat="1" hidden="1">
      <c r="J502" s="178"/>
    </row>
    <row r="503" spans="10:10" s="148" customFormat="1" hidden="1">
      <c r="J503" s="178"/>
    </row>
    <row r="504" spans="10:10" s="148" customFormat="1" hidden="1">
      <c r="J504" s="178"/>
    </row>
    <row r="505" spans="10:10" s="148" customFormat="1" hidden="1">
      <c r="J505" s="178"/>
    </row>
    <row r="506" spans="10:10" s="148" customFormat="1" hidden="1">
      <c r="J506" s="178"/>
    </row>
    <row r="507" spans="10:10" s="148" customFormat="1" hidden="1">
      <c r="J507" s="178"/>
    </row>
    <row r="508" spans="10:10" s="148" customFormat="1" hidden="1">
      <c r="J508" s="178"/>
    </row>
    <row r="509" spans="10:10" s="148" customFormat="1" hidden="1">
      <c r="J509" s="178"/>
    </row>
    <row r="510" spans="10:10" s="148" customFormat="1" hidden="1">
      <c r="J510" s="178"/>
    </row>
    <row r="511" spans="10:10" s="148" customFormat="1" hidden="1">
      <c r="J511" s="178"/>
    </row>
    <row r="512" spans="10:10" s="148" customFormat="1" hidden="1">
      <c r="J512" s="178"/>
    </row>
    <row r="513" spans="10:10" s="148" customFormat="1" hidden="1">
      <c r="J513" s="178"/>
    </row>
    <row r="514" spans="10:10" s="148" customFormat="1" hidden="1">
      <c r="J514" s="178"/>
    </row>
    <row r="515" spans="10:10" s="148" customFormat="1" hidden="1">
      <c r="J515" s="178"/>
    </row>
    <row r="516" spans="10:10" s="148" customFormat="1" hidden="1">
      <c r="J516" s="178"/>
    </row>
    <row r="517" spans="10:10" s="148" customFormat="1" hidden="1">
      <c r="J517" s="178"/>
    </row>
    <row r="518" spans="10:10" s="148" customFormat="1" hidden="1">
      <c r="J518" s="178"/>
    </row>
    <row r="519" spans="10:10" s="148" customFormat="1" hidden="1">
      <c r="J519" s="178"/>
    </row>
    <row r="520" spans="10:10" s="148" customFormat="1" hidden="1">
      <c r="J520" s="178"/>
    </row>
    <row r="521" spans="10:10" s="148" customFormat="1" hidden="1">
      <c r="J521" s="178"/>
    </row>
    <row r="522" spans="10:10" s="148" customFormat="1" hidden="1">
      <c r="J522" s="178"/>
    </row>
    <row r="523" spans="10:10" s="148" customFormat="1" hidden="1">
      <c r="J523" s="178"/>
    </row>
    <row r="524" spans="10:10" s="148" customFormat="1" hidden="1">
      <c r="J524" s="178"/>
    </row>
    <row r="525" spans="10:10" s="148" customFormat="1" hidden="1">
      <c r="J525" s="178"/>
    </row>
    <row r="526" spans="10:10" s="148" customFormat="1" hidden="1">
      <c r="J526" s="178"/>
    </row>
    <row r="527" spans="10:10" s="148" customFormat="1" hidden="1">
      <c r="J527" s="178"/>
    </row>
    <row r="528" spans="10:10" s="148" customFormat="1" hidden="1">
      <c r="J528" s="178"/>
    </row>
    <row r="529" spans="10:10" s="148" customFormat="1" hidden="1">
      <c r="J529" s="178"/>
    </row>
    <row r="530" spans="10:10" s="148" customFormat="1" hidden="1">
      <c r="J530" s="178"/>
    </row>
    <row r="531" spans="10:10" s="148" customFormat="1" hidden="1">
      <c r="J531" s="178"/>
    </row>
    <row r="532" spans="10:10" s="148" customFormat="1" hidden="1">
      <c r="J532" s="178"/>
    </row>
    <row r="533" spans="10:10" s="148" customFormat="1" hidden="1">
      <c r="J533" s="178"/>
    </row>
    <row r="534" spans="10:10" s="148" customFormat="1" hidden="1">
      <c r="J534" s="178"/>
    </row>
    <row r="535" spans="10:10" s="148" customFormat="1" hidden="1">
      <c r="J535" s="178"/>
    </row>
    <row r="536" spans="10:10" s="148" customFormat="1" hidden="1">
      <c r="J536" s="178"/>
    </row>
    <row r="537" spans="10:10" s="148" customFormat="1" hidden="1">
      <c r="J537" s="178"/>
    </row>
    <row r="538" spans="10:10" s="148" customFormat="1" hidden="1">
      <c r="J538" s="178"/>
    </row>
    <row r="539" spans="10:10" s="148" customFormat="1" hidden="1">
      <c r="J539" s="178"/>
    </row>
    <row r="540" spans="10:10" s="148" customFormat="1" hidden="1">
      <c r="J540" s="178"/>
    </row>
    <row r="541" spans="10:10" s="148" customFormat="1" hidden="1">
      <c r="J541" s="178"/>
    </row>
    <row r="542" spans="10:10" s="148" customFormat="1" hidden="1">
      <c r="J542" s="178"/>
    </row>
    <row r="543" spans="10:10" s="148" customFormat="1" hidden="1">
      <c r="J543" s="178"/>
    </row>
    <row r="544" spans="10:10" s="148" customFormat="1" hidden="1">
      <c r="J544" s="178"/>
    </row>
    <row r="545" spans="10:10" s="148" customFormat="1" hidden="1">
      <c r="J545" s="178"/>
    </row>
    <row r="546" spans="10:10" s="148" customFormat="1" hidden="1">
      <c r="J546" s="178"/>
    </row>
    <row r="547" spans="10:10" s="148" customFormat="1" hidden="1">
      <c r="J547" s="178"/>
    </row>
    <row r="548" spans="10:10" s="148" customFormat="1" hidden="1">
      <c r="J548" s="178"/>
    </row>
    <row r="549" spans="10:10" s="148" customFormat="1" hidden="1">
      <c r="J549" s="178"/>
    </row>
    <row r="550" spans="10:10" s="148" customFormat="1" hidden="1">
      <c r="J550" s="178"/>
    </row>
    <row r="551" spans="10:10" s="148" customFormat="1" hidden="1">
      <c r="J551" s="178"/>
    </row>
    <row r="552" spans="10:10" s="148" customFormat="1" hidden="1">
      <c r="J552" s="178"/>
    </row>
    <row r="553" spans="10:10" s="148" customFormat="1" hidden="1">
      <c r="J553" s="178"/>
    </row>
    <row r="554" spans="10:10" s="148" customFormat="1" hidden="1">
      <c r="J554" s="178"/>
    </row>
    <row r="555" spans="10:10" s="148" customFormat="1" hidden="1">
      <c r="J555" s="178"/>
    </row>
    <row r="556" spans="10:10" s="148" customFormat="1" hidden="1">
      <c r="J556" s="178"/>
    </row>
    <row r="557" spans="10:10" s="148" customFormat="1" hidden="1">
      <c r="J557" s="178"/>
    </row>
    <row r="558" spans="10:10" s="148" customFormat="1" hidden="1">
      <c r="J558" s="178"/>
    </row>
    <row r="559" spans="10:10" s="148" customFormat="1" hidden="1">
      <c r="J559" s="178"/>
    </row>
    <row r="560" spans="10:10" s="148" customFormat="1" hidden="1">
      <c r="J560" s="178"/>
    </row>
    <row r="561" spans="10:10" s="148" customFormat="1" hidden="1">
      <c r="J561" s="178"/>
    </row>
    <row r="562" spans="10:10" s="148" customFormat="1" hidden="1">
      <c r="J562" s="178"/>
    </row>
    <row r="563" spans="10:10" s="148" customFormat="1" hidden="1">
      <c r="J563" s="178"/>
    </row>
    <row r="564" spans="10:10" s="148" customFormat="1" hidden="1">
      <c r="J564" s="178"/>
    </row>
    <row r="565" spans="10:10" s="148" customFormat="1" hidden="1">
      <c r="J565" s="178"/>
    </row>
    <row r="566" spans="10:10" s="148" customFormat="1" hidden="1">
      <c r="J566" s="178"/>
    </row>
    <row r="567" spans="10:10" s="148" customFormat="1" hidden="1">
      <c r="J567" s="178"/>
    </row>
    <row r="568" spans="10:10" s="148" customFormat="1" hidden="1">
      <c r="J568" s="178"/>
    </row>
    <row r="569" spans="10:10" s="148" customFormat="1" hidden="1">
      <c r="J569" s="178"/>
    </row>
    <row r="570" spans="10:10" s="148" customFormat="1" hidden="1">
      <c r="J570" s="178"/>
    </row>
    <row r="571" spans="10:10" s="148" customFormat="1" hidden="1">
      <c r="J571" s="178"/>
    </row>
    <row r="572" spans="10:10" s="148" customFormat="1" hidden="1">
      <c r="J572" s="178"/>
    </row>
    <row r="573" spans="10:10" s="148" customFormat="1" hidden="1">
      <c r="J573" s="178"/>
    </row>
    <row r="574" spans="10:10" s="148" customFormat="1" hidden="1">
      <c r="J574" s="178"/>
    </row>
    <row r="575" spans="10:10" s="148" customFormat="1" hidden="1">
      <c r="J575" s="178"/>
    </row>
    <row r="576" spans="10:10" s="148" customFormat="1" hidden="1">
      <c r="J576" s="178"/>
    </row>
    <row r="577" spans="10:10" s="148" customFormat="1" hidden="1">
      <c r="J577" s="178"/>
    </row>
    <row r="578" spans="10:10" s="148" customFormat="1" hidden="1">
      <c r="J578" s="178"/>
    </row>
    <row r="579" spans="10:10" s="148" customFormat="1" hidden="1">
      <c r="J579" s="178"/>
    </row>
    <row r="580" spans="10:10" s="148" customFormat="1" hidden="1"/>
    <row r="581" spans="10:10" s="148" customFormat="1" hidden="1"/>
    <row r="582" spans="10:10" s="148" customFormat="1" hidden="1"/>
    <row r="583" spans="10:10" s="148" customFormat="1" hidden="1"/>
    <row r="584" spans="10:10" s="148" customFormat="1" hidden="1"/>
    <row r="585" spans="10:10" s="148" customFormat="1" hidden="1"/>
    <row r="586" spans="10:10" s="148" customFormat="1" hidden="1"/>
    <row r="587" spans="10:10" s="148" customFormat="1" hidden="1"/>
    <row r="588" spans="10:10" s="148" customFormat="1" hidden="1"/>
    <row r="589" spans="10:10" s="148" customFormat="1" hidden="1"/>
    <row r="590" spans="10:10" s="148" customFormat="1" hidden="1"/>
    <row r="591" spans="10:10" s="148" customFormat="1" hidden="1"/>
    <row r="592" spans="10:10" s="148" customFormat="1" hidden="1"/>
    <row r="593" s="148" customFormat="1" hidden="1"/>
    <row r="594" s="148" customFormat="1" hidden="1"/>
    <row r="595" s="148" customFormat="1" hidden="1"/>
    <row r="596" s="148" customFormat="1" hidden="1"/>
    <row r="597" s="148" customFormat="1" hidden="1"/>
    <row r="598" s="148" customFormat="1" hidden="1"/>
    <row r="599" s="148" customFormat="1" hidden="1"/>
    <row r="600" s="148" customFormat="1" hidden="1"/>
    <row r="601" s="148" customFormat="1" hidden="1"/>
    <row r="602" s="148" customFormat="1" hidden="1"/>
    <row r="603" s="148" customFormat="1" hidden="1"/>
    <row r="604" s="148" customFormat="1" hidden="1"/>
    <row r="605" s="148" customFormat="1" hidden="1"/>
    <row r="606" s="148" customFormat="1" hidden="1"/>
    <row r="607" s="148" customFormat="1" hidden="1"/>
    <row r="608" s="148" customFormat="1" hidden="1"/>
    <row r="609" s="148" customFormat="1" hidden="1"/>
    <row r="610" s="148" customFormat="1" hidden="1"/>
    <row r="611" s="148" customFormat="1" hidden="1"/>
    <row r="612" s="148" customFormat="1" hidden="1"/>
    <row r="613" s="148" customFormat="1" hidden="1"/>
    <row r="614" s="148" customFormat="1" hidden="1"/>
    <row r="615" s="148" customFormat="1" hidden="1"/>
    <row r="616" s="148" customFormat="1" hidden="1"/>
    <row r="617" s="148" customFormat="1" hidden="1"/>
    <row r="618" s="148" customFormat="1" hidden="1"/>
    <row r="619" s="148" customFormat="1" hidden="1"/>
    <row r="620" s="148" customFormat="1" hidden="1"/>
    <row r="621" s="148" customFormat="1" hidden="1"/>
    <row r="622" s="148" customFormat="1" hidden="1"/>
    <row r="623" s="148" customFormat="1" hidden="1"/>
    <row r="624" s="148" customFormat="1" hidden="1"/>
    <row r="625" s="148" customFormat="1" hidden="1"/>
    <row r="626" s="148" customFormat="1" hidden="1"/>
    <row r="627" s="148" customFormat="1" hidden="1"/>
    <row r="628" s="148" customFormat="1" hidden="1"/>
    <row r="629" s="148" customFormat="1" hidden="1"/>
    <row r="630" s="148" customFormat="1" hidden="1"/>
    <row r="631" s="148" customFormat="1" hidden="1"/>
    <row r="632" s="148" customFormat="1" hidden="1"/>
    <row r="633" s="148" customFormat="1" hidden="1"/>
    <row r="634" s="148" customFormat="1" hidden="1"/>
    <row r="635" s="148" customFormat="1" hidden="1"/>
    <row r="636" s="148" customFormat="1" hidden="1"/>
    <row r="637" s="148" customFormat="1" hidden="1"/>
    <row r="638" s="148" customFormat="1" hidden="1"/>
    <row r="639" s="148" customFormat="1" hidden="1"/>
    <row r="640" s="148" customFormat="1" hidden="1"/>
    <row r="641" s="148" customFormat="1" hidden="1"/>
    <row r="642" s="148" customFormat="1" hidden="1"/>
    <row r="643" s="148" customFormat="1" hidden="1"/>
    <row r="644" s="148" customFormat="1" hidden="1"/>
    <row r="645" s="148" customFormat="1" hidden="1"/>
    <row r="646" s="148" customFormat="1" hidden="1"/>
    <row r="647" s="148" customFormat="1" hidden="1"/>
    <row r="648" s="148" customFormat="1" hidden="1"/>
    <row r="649" s="148" customFormat="1" hidden="1"/>
    <row r="650" s="148" customFormat="1" hidden="1"/>
    <row r="651" s="148" customFormat="1" hidden="1"/>
    <row r="652" s="148" customFormat="1" hidden="1"/>
    <row r="653" s="148" customFormat="1" hidden="1"/>
    <row r="654" s="148" customFormat="1" hidden="1"/>
    <row r="655" s="148" customFormat="1" hidden="1"/>
    <row r="656" s="148" customFormat="1" hidden="1"/>
    <row r="657" s="148" customFormat="1" hidden="1"/>
    <row r="658" s="148" customFormat="1" hidden="1"/>
    <row r="659" s="148" customFormat="1" hidden="1"/>
    <row r="660" s="148" customFormat="1" hidden="1"/>
    <row r="661" s="148" customFormat="1" hidden="1"/>
    <row r="662" s="148" customFormat="1" hidden="1"/>
    <row r="663" s="148" customFormat="1" hidden="1"/>
    <row r="664" s="148" customFormat="1" hidden="1"/>
    <row r="665" s="148" customFormat="1" hidden="1"/>
    <row r="666" s="148" customFormat="1" hidden="1"/>
    <row r="667" s="148" customFormat="1" hidden="1"/>
    <row r="668" s="148" customFormat="1" hidden="1"/>
    <row r="669" s="148" customFormat="1" hidden="1"/>
    <row r="670" s="148" customFormat="1" hidden="1"/>
    <row r="671" s="148" customFormat="1" hidden="1"/>
    <row r="672" s="148" customFormat="1" hidden="1"/>
    <row r="673" s="148" customFormat="1" hidden="1"/>
    <row r="674" s="148" customFormat="1" hidden="1"/>
    <row r="675" s="148" customFormat="1" hidden="1"/>
    <row r="676" s="148" customFormat="1" hidden="1"/>
    <row r="677" s="148" customFormat="1" hidden="1"/>
    <row r="678" s="148" customFormat="1" hidden="1"/>
    <row r="679" s="148" customFormat="1" hidden="1"/>
    <row r="680" s="148" customFormat="1" hidden="1"/>
    <row r="681" s="148" customFormat="1" hidden="1"/>
    <row r="682" s="148" customFormat="1" hidden="1"/>
    <row r="683" s="148" customFormat="1" hidden="1"/>
    <row r="684" s="148" customFormat="1" hidden="1"/>
    <row r="685" s="148" customFormat="1" hidden="1"/>
    <row r="686" s="148" customFormat="1" hidden="1"/>
    <row r="687" s="148" customFormat="1" hidden="1"/>
    <row r="688" s="148" customFormat="1" hidden="1"/>
    <row r="689" s="148" customFormat="1" hidden="1"/>
    <row r="690" s="148" customFormat="1" hidden="1"/>
    <row r="691" s="148" customFormat="1" hidden="1"/>
    <row r="692" s="148" customFormat="1" hidden="1"/>
    <row r="693" s="148" customFormat="1" hidden="1"/>
    <row r="694" s="148" customFormat="1" hidden="1"/>
    <row r="695" s="148" customFormat="1" hidden="1"/>
    <row r="696" s="148" customFormat="1" hidden="1"/>
    <row r="697" s="148" customFormat="1" hidden="1"/>
    <row r="698" s="148" customFormat="1" hidden="1"/>
    <row r="699" s="148" customFormat="1" hidden="1"/>
    <row r="700" s="148" customFormat="1" hidden="1"/>
    <row r="701" s="148" customFormat="1" hidden="1"/>
    <row r="702" s="148" customFormat="1" hidden="1"/>
    <row r="703" s="148" customFormat="1" hidden="1"/>
    <row r="704" s="148" customFormat="1" hidden="1"/>
    <row r="705" s="148" customFormat="1" hidden="1"/>
    <row r="706" s="148" customFormat="1" hidden="1"/>
    <row r="707" s="148" customFormat="1" hidden="1"/>
    <row r="708" s="148" customFormat="1" hidden="1"/>
    <row r="709" s="148" customFormat="1" hidden="1"/>
    <row r="710" s="148" customFormat="1" hidden="1"/>
    <row r="711" s="148" customFormat="1" hidden="1"/>
    <row r="712" s="148" customFormat="1" hidden="1"/>
    <row r="713" s="148" customFormat="1" hidden="1"/>
    <row r="714" s="148" customFormat="1" hidden="1"/>
    <row r="715" s="148" customFormat="1" hidden="1"/>
    <row r="716" s="148" customFormat="1" hidden="1"/>
    <row r="717" s="148" customFormat="1" hidden="1"/>
    <row r="718" s="148" customFormat="1" hidden="1"/>
    <row r="719" s="148" customFormat="1" hidden="1"/>
    <row r="720" s="148" customFormat="1" hidden="1"/>
    <row r="721" s="148" customFormat="1" hidden="1"/>
    <row r="722" s="148" customFormat="1" hidden="1"/>
    <row r="723" s="148" customFormat="1" hidden="1"/>
    <row r="724" s="148" customFormat="1" hidden="1"/>
    <row r="725" s="148" customFormat="1" hidden="1"/>
    <row r="726" s="148" customFormat="1" hidden="1"/>
    <row r="727" s="148" customFormat="1" hidden="1"/>
    <row r="728" s="148" customFormat="1" hidden="1"/>
    <row r="729" s="148" customFormat="1" hidden="1"/>
    <row r="730" s="148" customFormat="1" hidden="1"/>
    <row r="731" s="148" customFormat="1" hidden="1"/>
    <row r="732" s="148" customFormat="1" hidden="1"/>
    <row r="733" s="148" customFormat="1" hidden="1"/>
    <row r="734" s="148" customFormat="1" hidden="1"/>
    <row r="735" s="148" customFormat="1" hidden="1"/>
    <row r="736" s="148" customFormat="1" hidden="1"/>
    <row r="737" s="148" customFormat="1" hidden="1"/>
    <row r="738" s="148" customFormat="1" hidden="1"/>
    <row r="739" s="148" customFormat="1" hidden="1"/>
    <row r="740" s="148" customFormat="1" hidden="1"/>
    <row r="741" s="148" customFormat="1" hidden="1"/>
    <row r="742" s="148" customFormat="1" hidden="1"/>
    <row r="743" s="148" customFormat="1" hidden="1"/>
    <row r="744" s="148" customFormat="1" hidden="1"/>
    <row r="745" s="148" customFormat="1" hidden="1"/>
    <row r="746" s="148" customFormat="1" hidden="1"/>
    <row r="747" s="148" customFormat="1" hidden="1"/>
    <row r="748" s="148" customFormat="1" hidden="1"/>
    <row r="749" s="148" customFormat="1" hidden="1"/>
    <row r="750" s="148" customFormat="1" hidden="1"/>
    <row r="751" s="148" customFormat="1" hidden="1"/>
    <row r="752" s="148" customFormat="1" hidden="1"/>
    <row r="753" s="148" customFormat="1" hidden="1"/>
    <row r="754" s="148" customFormat="1" hidden="1"/>
    <row r="755" s="148" customFormat="1" hidden="1"/>
    <row r="756" s="148" customFormat="1" hidden="1"/>
    <row r="757" s="148" customFormat="1" hidden="1"/>
    <row r="758" s="148" customFormat="1" hidden="1"/>
    <row r="759" s="148" customFormat="1" hidden="1"/>
    <row r="760" s="148" customFormat="1" hidden="1"/>
    <row r="761" s="148" customFormat="1" hidden="1"/>
    <row r="762" s="148" customFormat="1" hidden="1"/>
    <row r="763" s="148" customFormat="1" hidden="1"/>
    <row r="764" s="148" customFormat="1" hidden="1"/>
    <row r="765" s="148" customFormat="1" hidden="1"/>
    <row r="766" s="148" customFormat="1" hidden="1"/>
    <row r="767" s="148" customFormat="1" hidden="1"/>
    <row r="768" s="148" customFormat="1" hidden="1"/>
    <row r="769" s="148" customFormat="1" hidden="1"/>
    <row r="770" s="148" customFormat="1" hidden="1"/>
    <row r="771" s="148" customFormat="1" hidden="1"/>
    <row r="772" s="148" customFormat="1" hidden="1"/>
    <row r="773" s="148" customFormat="1" hidden="1"/>
    <row r="774" s="148" customFormat="1" hidden="1"/>
    <row r="775" s="148" customFormat="1" hidden="1"/>
    <row r="776" s="148" customFormat="1" hidden="1"/>
    <row r="777" s="148" customFormat="1" hidden="1"/>
    <row r="778" s="148" customFormat="1" hidden="1"/>
    <row r="779" s="148" customFormat="1" hidden="1"/>
    <row r="780" s="148" customFormat="1" hidden="1"/>
    <row r="781" s="148" customFormat="1" hidden="1"/>
    <row r="782" s="148" customFormat="1" hidden="1"/>
    <row r="783" s="148" customFormat="1" hidden="1"/>
    <row r="784" s="148" customFormat="1" hidden="1"/>
    <row r="785" s="148" customFormat="1" hidden="1"/>
    <row r="786" s="148" customFormat="1" hidden="1"/>
    <row r="787" s="148" customFormat="1" hidden="1"/>
    <row r="788" s="148" customFormat="1" hidden="1"/>
    <row r="789" s="148" customFormat="1" hidden="1"/>
    <row r="790" s="148" customFormat="1" hidden="1"/>
    <row r="791" s="148" customFormat="1" hidden="1"/>
    <row r="792" s="148" customFormat="1" hidden="1"/>
    <row r="793" s="148" customFormat="1" hidden="1"/>
    <row r="794" s="148" customFormat="1" hidden="1"/>
    <row r="795" s="148" customFormat="1" hidden="1"/>
    <row r="796" s="148" customFormat="1" hidden="1"/>
    <row r="797" s="148" customFormat="1" hidden="1"/>
    <row r="798" s="148" customFormat="1" hidden="1"/>
    <row r="799" s="148" customFormat="1" hidden="1"/>
    <row r="800" s="148" customFormat="1" hidden="1"/>
    <row r="801" s="148" customFormat="1" hidden="1"/>
    <row r="802" s="148" customFormat="1" hidden="1"/>
    <row r="803" s="148" customFormat="1" hidden="1"/>
    <row r="804" s="148" customFormat="1" hidden="1"/>
    <row r="805" s="148" customFormat="1" hidden="1"/>
    <row r="806" s="148" customFormat="1" hidden="1"/>
    <row r="807" s="148" customFormat="1" hidden="1"/>
    <row r="808" s="148" customFormat="1" hidden="1"/>
    <row r="809" s="148" customFormat="1" hidden="1"/>
    <row r="810" s="148" customFormat="1" hidden="1"/>
    <row r="811" s="148" customFormat="1" hidden="1"/>
    <row r="812" s="148" customFormat="1" hidden="1"/>
    <row r="813" s="148" customFormat="1" hidden="1"/>
    <row r="814" s="148" customFormat="1" hidden="1"/>
    <row r="815" s="148" customFormat="1" hidden="1"/>
    <row r="816" s="148" customFormat="1" hidden="1"/>
    <row r="817" s="148" customFormat="1" hidden="1"/>
    <row r="818" s="148" customFormat="1" hidden="1"/>
    <row r="819" s="148" customFormat="1" hidden="1"/>
    <row r="820" s="148" customFormat="1" hidden="1"/>
    <row r="821" s="148" customFormat="1" hidden="1"/>
    <row r="822" s="148" customFormat="1" hidden="1"/>
    <row r="823" s="148" customFormat="1" hidden="1"/>
    <row r="824" s="148" customFormat="1" hidden="1"/>
    <row r="825" s="148" customFormat="1" hidden="1"/>
    <row r="826" s="148" customFormat="1" hidden="1"/>
    <row r="827" s="148" customFormat="1" hidden="1"/>
    <row r="828" s="148" customFormat="1" hidden="1"/>
    <row r="829" s="148" customFormat="1" hidden="1"/>
    <row r="830" s="148" customFormat="1" hidden="1"/>
    <row r="831" s="148" customFormat="1" hidden="1"/>
    <row r="832" s="148" customFormat="1" hidden="1"/>
    <row r="833" s="148" customFormat="1" hidden="1"/>
    <row r="834" s="148" customFormat="1" hidden="1"/>
    <row r="835" s="148" customFormat="1" hidden="1"/>
    <row r="836" s="148" customFormat="1" hidden="1"/>
    <row r="837" s="148" customFormat="1" hidden="1"/>
    <row r="838" s="148" customFormat="1" hidden="1"/>
    <row r="839" s="148" customFormat="1" hidden="1"/>
    <row r="840" s="148" customFormat="1" hidden="1"/>
    <row r="841" s="148" customFormat="1" hidden="1"/>
    <row r="842" s="148" customFormat="1" hidden="1"/>
    <row r="843" s="148" customFormat="1" hidden="1"/>
    <row r="844" s="148" customFormat="1" hidden="1"/>
    <row r="845" s="148" customFormat="1" hidden="1"/>
    <row r="846" s="148" customFormat="1" hidden="1"/>
    <row r="847" s="148" customFormat="1" hidden="1"/>
    <row r="848" s="148" customFormat="1" hidden="1"/>
    <row r="849" s="148" customFormat="1" hidden="1"/>
    <row r="850" s="148" customFormat="1" hidden="1"/>
    <row r="851" s="148" customFormat="1" hidden="1"/>
    <row r="852" s="148" customFormat="1" hidden="1"/>
    <row r="853" s="148" customFormat="1" hidden="1"/>
    <row r="854" s="148" customFormat="1" hidden="1"/>
    <row r="855" s="148" customFormat="1" hidden="1"/>
    <row r="856" s="148" customFormat="1" hidden="1"/>
    <row r="857" s="148" customFormat="1" hidden="1"/>
    <row r="858" s="148" customFormat="1" hidden="1"/>
    <row r="859" s="148" customFormat="1" hidden="1"/>
    <row r="860" s="148" customFormat="1" hidden="1"/>
    <row r="861" s="148" customFormat="1" hidden="1"/>
    <row r="862" s="148" customFormat="1" hidden="1"/>
    <row r="863" s="148" customFormat="1" hidden="1"/>
    <row r="864" s="148" customFormat="1" hidden="1"/>
    <row r="865" s="148" customFormat="1" hidden="1"/>
    <row r="866" s="148" customFormat="1" hidden="1"/>
    <row r="867" s="148" customFormat="1" hidden="1"/>
    <row r="868" s="148" customFormat="1" hidden="1"/>
    <row r="869" s="148" customFormat="1" hidden="1"/>
    <row r="870" s="148" customFormat="1" hidden="1"/>
    <row r="871" s="148" customFormat="1" hidden="1"/>
    <row r="872" s="148" customFormat="1" hidden="1"/>
    <row r="873" s="148" customFormat="1" hidden="1"/>
    <row r="874" s="148" customFormat="1" hidden="1"/>
    <row r="875" s="148" customFormat="1" hidden="1"/>
    <row r="876" s="148" customFormat="1" hidden="1"/>
    <row r="877" s="148" customFormat="1" hidden="1"/>
    <row r="878" s="148" customFormat="1" hidden="1"/>
    <row r="879" s="148" customFormat="1" hidden="1"/>
    <row r="880" s="148" customFormat="1" hidden="1"/>
    <row r="881" s="148" customFormat="1" hidden="1"/>
    <row r="882" s="148" customFormat="1" hidden="1"/>
    <row r="883" s="148" customFormat="1" hidden="1"/>
    <row r="884" s="148" customFormat="1" hidden="1"/>
    <row r="885" s="148" customFormat="1" hidden="1"/>
    <row r="886" s="148" customFormat="1" hidden="1"/>
    <row r="887" s="148" customFormat="1" hidden="1"/>
    <row r="888" s="148" customFormat="1" hidden="1"/>
    <row r="889" s="148" customFormat="1" hidden="1"/>
    <row r="890" s="148" customFormat="1" hidden="1"/>
    <row r="891" s="148" customFormat="1" hidden="1"/>
    <row r="892" s="148" customFormat="1" hidden="1"/>
    <row r="893" s="148" customFormat="1" hidden="1"/>
    <row r="894" s="148" customFormat="1" hidden="1"/>
    <row r="895" s="148" customFormat="1" hidden="1"/>
    <row r="896" s="148" customFormat="1" hidden="1"/>
    <row r="897" s="148" customFormat="1" hidden="1"/>
    <row r="898" s="148" customFormat="1" hidden="1"/>
    <row r="899" s="148" customFormat="1" hidden="1"/>
    <row r="900" s="148" customFormat="1" hidden="1"/>
    <row r="901" s="148" customFormat="1" hidden="1"/>
    <row r="902" s="148" customFormat="1" hidden="1"/>
    <row r="903" s="148" customFormat="1" hidden="1"/>
    <row r="904" s="148" customFormat="1" hidden="1"/>
    <row r="905" s="148" customFormat="1" hidden="1"/>
    <row r="906" s="148" customFormat="1" hidden="1"/>
    <row r="907" s="148" customFormat="1" hidden="1"/>
    <row r="908" s="148" customFormat="1" hidden="1"/>
    <row r="909" s="148" customFormat="1" hidden="1"/>
    <row r="910" s="148" customFormat="1" hidden="1"/>
    <row r="911" s="148" customFormat="1" hidden="1"/>
    <row r="912" s="148" customFormat="1" hidden="1"/>
    <row r="913" s="148" customFormat="1" hidden="1"/>
    <row r="914" s="148" customFormat="1" hidden="1"/>
    <row r="915" s="148" customFormat="1" hidden="1"/>
    <row r="916" s="148" customFormat="1" hidden="1"/>
    <row r="917" s="148" customFormat="1" hidden="1"/>
    <row r="918" s="148" customFormat="1" hidden="1"/>
    <row r="919" s="148" customFormat="1" hidden="1"/>
    <row r="920" s="148" customFormat="1" hidden="1"/>
    <row r="921" s="148" customFormat="1" hidden="1"/>
    <row r="922" s="148" customFormat="1" hidden="1"/>
    <row r="923" s="148" customFormat="1" hidden="1"/>
    <row r="924" s="148" customFormat="1" hidden="1"/>
    <row r="925" s="148" customFormat="1" hidden="1"/>
    <row r="926" s="148" customFormat="1" hidden="1"/>
    <row r="927" s="148" customFormat="1" hidden="1"/>
    <row r="928" s="148" customFormat="1" hidden="1"/>
    <row r="929" s="148" customFormat="1" hidden="1"/>
    <row r="930" s="148" customFormat="1" hidden="1"/>
    <row r="931" s="148" customFormat="1" hidden="1"/>
    <row r="932" s="148" customFormat="1" hidden="1"/>
    <row r="933" s="148" customFormat="1" hidden="1"/>
    <row r="934" s="148" customFormat="1" hidden="1"/>
    <row r="935" s="148" customFormat="1" hidden="1"/>
    <row r="936" s="148" customFormat="1" hidden="1"/>
    <row r="937" s="148" customFormat="1" hidden="1"/>
    <row r="938" s="148" customFormat="1" hidden="1"/>
    <row r="939" s="148" customFormat="1" hidden="1"/>
    <row r="940" s="148" customFormat="1" hidden="1"/>
    <row r="941" s="148" customFormat="1" hidden="1"/>
    <row r="942" s="148" customFormat="1" hidden="1"/>
    <row r="943" s="148" customFormat="1" hidden="1"/>
    <row r="944" s="148" customFormat="1" hidden="1"/>
    <row r="945" s="148" customFormat="1" hidden="1"/>
    <row r="946" s="148" customFormat="1" hidden="1"/>
    <row r="947" s="148" customFormat="1" hidden="1"/>
    <row r="948" s="148" customFormat="1" hidden="1"/>
    <row r="949" s="148" customFormat="1" hidden="1"/>
    <row r="950" s="148" customFormat="1" hidden="1"/>
    <row r="951" s="148" customFormat="1" hidden="1"/>
    <row r="952" s="148" customFormat="1" hidden="1"/>
    <row r="953" s="148" customFormat="1" hidden="1"/>
    <row r="954" s="148" customFormat="1" hidden="1"/>
    <row r="955" s="148" customFormat="1" hidden="1"/>
    <row r="956" s="148" customFormat="1" hidden="1"/>
    <row r="957" s="148" customFormat="1" hidden="1"/>
    <row r="958" s="148" customFormat="1" hidden="1"/>
    <row r="959" s="148" customFormat="1" hidden="1"/>
    <row r="960" s="148" customFormat="1" hidden="1"/>
    <row r="961" s="148" customFormat="1" hidden="1"/>
    <row r="962" s="148" customFormat="1" hidden="1"/>
    <row r="963" s="148" customFormat="1" hidden="1"/>
    <row r="964" s="148" customFormat="1" hidden="1"/>
    <row r="965" s="148" customFormat="1" hidden="1"/>
    <row r="966" s="148" customFormat="1" hidden="1"/>
    <row r="967" s="148" customFormat="1" hidden="1"/>
    <row r="968" s="148" customFormat="1" hidden="1"/>
    <row r="969" s="148" customFormat="1" hidden="1"/>
    <row r="970" s="148" customFormat="1" hidden="1"/>
    <row r="971" s="148" customFormat="1" hidden="1"/>
    <row r="972" s="148" customFormat="1" hidden="1"/>
    <row r="973" s="148" customFormat="1" hidden="1"/>
    <row r="974" s="148" customFormat="1" hidden="1"/>
    <row r="975" s="148" customFormat="1" hidden="1"/>
    <row r="976" s="148" customFormat="1" hidden="1"/>
    <row r="977" s="148" customFormat="1" hidden="1"/>
    <row r="978" s="148" customFormat="1" hidden="1"/>
    <row r="979" s="148" customFormat="1" hidden="1"/>
    <row r="980" s="148" customFormat="1" hidden="1"/>
    <row r="981" s="148" customFormat="1" hidden="1"/>
    <row r="982" s="148" customFormat="1" hidden="1"/>
    <row r="983" s="148" customFormat="1" hidden="1"/>
    <row r="984" s="148" customFormat="1" hidden="1"/>
    <row r="985" s="148" customFormat="1" hidden="1"/>
    <row r="986" s="148" customFormat="1" hidden="1"/>
    <row r="987" s="148" customFormat="1" hidden="1"/>
    <row r="988" s="148" customFormat="1" hidden="1"/>
    <row r="989" s="148" customFormat="1" hidden="1"/>
    <row r="990" s="148" customFormat="1" hidden="1"/>
    <row r="991" s="148" customFormat="1" hidden="1"/>
    <row r="992" s="148" customFormat="1" hidden="1"/>
    <row r="993" s="148" customFormat="1" hidden="1"/>
    <row r="994" s="148" customFormat="1" hidden="1"/>
    <row r="995" s="148" customFormat="1" hidden="1"/>
    <row r="996" s="148" customFormat="1" hidden="1"/>
    <row r="997" s="148" customFormat="1" hidden="1"/>
    <row r="998" s="148" customFormat="1" hidden="1"/>
    <row r="999" s="148" customFormat="1" hidden="1"/>
    <row r="1000" s="148" customFormat="1" hidden="1"/>
    <row r="1001" s="148" customFormat="1" hidden="1"/>
    <row r="1002" s="148" customFormat="1" hidden="1"/>
    <row r="1003" s="148" customFormat="1" hidden="1"/>
    <row r="1004" s="148" customFormat="1" hidden="1"/>
    <row r="1005" s="148" customFormat="1" hidden="1"/>
    <row r="1006" s="148" customFormat="1" hidden="1"/>
    <row r="1007" s="148" customFormat="1" hidden="1"/>
    <row r="1008" s="148" customFormat="1" hidden="1"/>
    <row r="1009" s="148" customFormat="1" hidden="1"/>
    <row r="1010" s="148" customFormat="1" hidden="1"/>
    <row r="1011" s="148" customFormat="1" hidden="1"/>
    <row r="1012" s="148" customFormat="1" hidden="1"/>
    <row r="1013" s="148" customFormat="1" hidden="1"/>
    <row r="1014" s="148" customFormat="1" hidden="1"/>
    <row r="1015" s="148" customFormat="1" hidden="1"/>
    <row r="1016" s="148" customFormat="1" hidden="1"/>
    <row r="1017" s="148" customFormat="1" hidden="1"/>
    <row r="1018" s="148" customFormat="1" hidden="1"/>
    <row r="1019" s="148" customFormat="1" hidden="1"/>
    <row r="1020" s="148" customFormat="1" hidden="1"/>
    <row r="1021" s="148" customFormat="1" hidden="1"/>
    <row r="1022" s="148" customFormat="1" hidden="1"/>
    <row r="1023" s="148" customFormat="1" hidden="1"/>
    <row r="1024" s="148" customFormat="1" hidden="1"/>
    <row r="1025" s="148" customFormat="1" hidden="1"/>
    <row r="1026" s="148" customFormat="1" hidden="1"/>
    <row r="1027" s="148" customFormat="1" hidden="1"/>
    <row r="1028" s="148" customFormat="1" hidden="1"/>
    <row r="1029" s="148" customFormat="1" hidden="1"/>
    <row r="1030" s="148" customFormat="1" hidden="1"/>
    <row r="1031" s="148" customFormat="1" hidden="1"/>
    <row r="1032" s="148" customFormat="1" hidden="1"/>
    <row r="1033" s="148" customFormat="1" hidden="1"/>
    <row r="1034" s="148" customFormat="1" hidden="1"/>
    <row r="1035" s="148" customFormat="1" hidden="1"/>
    <row r="1036" s="148" customFormat="1" hidden="1"/>
    <row r="1037" s="148" customFormat="1" hidden="1"/>
    <row r="1038" s="148" customFormat="1" hidden="1"/>
    <row r="1039" s="148" customFormat="1" hidden="1"/>
    <row r="1040" s="148" customFormat="1" hidden="1"/>
    <row r="1041" s="148" customFormat="1" hidden="1"/>
    <row r="1042" s="148" customFormat="1" hidden="1"/>
    <row r="1043" s="148" customFormat="1" hidden="1"/>
    <row r="1044" s="148" customFormat="1" hidden="1"/>
    <row r="1045" s="148" customFormat="1" hidden="1"/>
    <row r="1046" s="148" customFormat="1" hidden="1"/>
    <row r="1047" s="148" customFormat="1" hidden="1"/>
    <row r="1048" s="148" customFormat="1" hidden="1"/>
    <row r="1049" s="148" customFormat="1" hidden="1"/>
    <row r="1050" s="148" customFormat="1" hidden="1"/>
    <row r="1051" s="148" customFormat="1" hidden="1"/>
    <row r="1052" s="148" customFormat="1" hidden="1"/>
    <row r="1053" s="148" customFormat="1" hidden="1"/>
    <row r="1054" s="148" customFormat="1" hidden="1"/>
    <row r="1055" s="148" customFormat="1" hidden="1"/>
    <row r="1056" s="148" customFormat="1" hidden="1"/>
    <row r="1057" s="148" customFormat="1" hidden="1"/>
    <row r="1058" s="148" customFormat="1" hidden="1"/>
    <row r="1059" s="148" customFormat="1" hidden="1"/>
    <row r="1060" s="148" customFormat="1" hidden="1"/>
    <row r="1061" s="148" customFormat="1" hidden="1"/>
    <row r="1062" s="148" customFormat="1" hidden="1"/>
    <row r="1063" s="148" customFormat="1" hidden="1"/>
    <row r="1064" s="148" customFormat="1" hidden="1"/>
    <row r="1065" s="148" customFormat="1" hidden="1"/>
    <row r="1066" s="148" customFormat="1" hidden="1"/>
    <row r="1067" s="148" customFormat="1" hidden="1"/>
    <row r="1068" s="148" customFormat="1" hidden="1"/>
    <row r="1069" s="148" customFormat="1" hidden="1"/>
    <row r="1070" s="148" customFormat="1" hidden="1"/>
    <row r="1071" s="148" customFormat="1" hidden="1"/>
    <row r="1072" s="148" customFormat="1" hidden="1"/>
    <row r="1073" s="148" customFormat="1" hidden="1"/>
    <row r="1074" s="148" customFormat="1" hidden="1"/>
    <row r="1075" s="148" customFormat="1" hidden="1"/>
    <row r="1076" s="148" customFormat="1" hidden="1"/>
    <row r="1077" s="148" customFormat="1" hidden="1"/>
    <row r="1078" s="148" customFormat="1" hidden="1"/>
    <row r="1079" s="148" customFormat="1" hidden="1"/>
    <row r="1080" s="148" customFormat="1" hidden="1"/>
    <row r="1081" s="148" customFormat="1" hidden="1"/>
    <row r="1082" s="148" customFormat="1" hidden="1"/>
    <row r="1083" s="148" customFormat="1" hidden="1"/>
    <row r="1084" s="148" customFormat="1" hidden="1"/>
    <row r="1085" s="148" customFormat="1" hidden="1"/>
    <row r="1086" s="148" customFormat="1" hidden="1"/>
    <row r="1087" s="148" customFormat="1" hidden="1"/>
    <row r="1088" s="148" customFormat="1" hidden="1"/>
    <row r="1089" s="148" customFormat="1" hidden="1"/>
    <row r="1090" s="148" customFormat="1" hidden="1"/>
    <row r="1091" s="148" customFormat="1" hidden="1"/>
    <row r="1092" s="148" customFormat="1" hidden="1"/>
    <row r="1093" s="148" customFormat="1" hidden="1"/>
    <row r="1094" s="148" customFormat="1" hidden="1"/>
    <row r="1095" s="148" customFormat="1" hidden="1"/>
    <row r="1096" s="148" customFormat="1" hidden="1"/>
    <row r="1097" s="148" customFormat="1" hidden="1"/>
    <row r="1098" s="148" customFormat="1" hidden="1"/>
    <row r="1099" s="148" customFormat="1" hidden="1"/>
    <row r="1100" s="148" customFormat="1" hidden="1"/>
    <row r="1101" s="148" customFormat="1" hidden="1"/>
    <row r="1102" s="148" customFormat="1" hidden="1"/>
    <row r="1103" s="148" customFormat="1" hidden="1"/>
    <row r="1104" s="148" customFormat="1" hidden="1"/>
    <row r="1105" s="148" customFormat="1" hidden="1"/>
    <row r="1106" s="148" customFormat="1" hidden="1"/>
    <row r="1107" s="148" customFormat="1" hidden="1"/>
    <row r="1108" s="148" customFormat="1" hidden="1"/>
    <row r="1109" s="148" customFormat="1" hidden="1"/>
    <row r="1110" s="148" customFormat="1" hidden="1"/>
    <row r="1111" s="148" customFormat="1" hidden="1"/>
    <row r="1112" s="148" customFormat="1" hidden="1"/>
    <row r="1113" s="148" customFormat="1" hidden="1"/>
    <row r="1114" s="148" customFormat="1" hidden="1"/>
    <row r="1115" s="148" customFormat="1" hidden="1"/>
    <row r="1116" s="148" customFormat="1" hidden="1"/>
    <row r="1117" s="148" customFormat="1" hidden="1"/>
    <row r="1118" s="148" customFormat="1" hidden="1"/>
    <row r="1119" s="148" customFormat="1" hidden="1"/>
    <row r="1120" s="148" customFormat="1" hidden="1"/>
    <row r="1121" s="148" customFormat="1" hidden="1"/>
    <row r="1122" s="148" customFormat="1" hidden="1"/>
    <row r="1123" s="148" customFormat="1" hidden="1"/>
    <row r="1124" s="148" customFormat="1" hidden="1"/>
    <row r="1125" s="148" customFormat="1" hidden="1"/>
    <row r="1126" s="148" customFormat="1" hidden="1"/>
    <row r="1127" s="148" customFormat="1" hidden="1"/>
    <row r="1128" s="148" customFormat="1" hidden="1"/>
    <row r="1129" s="148" customFormat="1" hidden="1"/>
    <row r="1130" s="148" customFormat="1" hidden="1"/>
    <row r="1131" s="148" customFormat="1" hidden="1"/>
    <row r="1132" s="148" customFormat="1" hidden="1"/>
    <row r="1133" s="148" customFormat="1" hidden="1"/>
    <row r="1134" s="148" customFormat="1" hidden="1"/>
    <row r="1135" s="148" customFormat="1" hidden="1"/>
    <row r="1136" s="148" customFormat="1" hidden="1"/>
    <row r="1137" s="148" customFormat="1" hidden="1"/>
    <row r="1138" s="148" customFormat="1" hidden="1"/>
    <row r="1139" s="148" customFormat="1" hidden="1"/>
    <row r="1140" s="148" customFormat="1" hidden="1"/>
    <row r="1141" s="148" customFormat="1" hidden="1"/>
    <row r="1142" s="148" customFormat="1" hidden="1"/>
    <row r="1143" s="148" customFormat="1" hidden="1"/>
    <row r="1144" s="148" customFormat="1" hidden="1"/>
    <row r="1145" s="148" customFormat="1" hidden="1"/>
    <row r="1146" s="148" customFormat="1" hidden="1"/>
    <row r="1147" s="148" customFormat="1" hidden="1"/>
    <row r="1148" s="148" customFormat="1" hidden="1"/>
    <row r="1149" s="148" customFormat="1" hidden="1"/>
    <row r="1150" s="148" customFormat="1" hidden="1"/>
    <row r="1151" s="148" customFormat="1" hidden="1"/>
    <row r="1152" s="148" customFormat="1" hidden="1"/>
    <row r="1153" s="148" customFormat="1" hidden="1"/>
    <row r="1154" s="148" customFormat="1" hidden="1"/>
    <row r="1155" s="148" customFormat="1" hidden="1"/>
    <row r="1156" s="148" customFormat="1" hidden="1"/>
    <row r="1157" s="148" customFormat="1" hidden="1"/>
    <row r="1158" s="148" customFormat="1" hidden="1"/>
    <row r="1159" s="148" customFormat="1" hidden="1"/>
    <row r="1160" s="148" customFormat="1" hidden="1"/>
    <row r="1161" s="148" customFormat="1" hidden="1"/>
    <row r="1162" s="148" customFormat="1" hidden="1"/>
    <row r="1163" s="148" customFormat="1" hidden="1"/>
    <row r="1164" s="148" customFormat="1" hidden="1"/>
    <row r="1165" s="148" customFormat="1" hidden="1"/>
    <row r="1166" s="148" customFormat="1" hidden="1"/>
    <row r="1167" s="148" customFormat="1" hidden="1"/>
    <row r="1168" s="148" customFormat="1" hidden="1"/>
    <row r="1169" s="148" customFormat="1" hidden="1"/>
    <row r="1170" s="148" customFormat="1" hidden="1"/>
    <row r="1171" s="148" customFormat="1" hidden="1"/>
    <row r="1172" s="148" customFormat="1" hidden="1"/>
    <row r="1173" s="148" customFormat="1" hidden="1"/>
    <row r="1174" s="148" customFormat="1" hidden="1"/>
    <row r="1175" s="148" customFormat="1" hidden="1"/>
    <row r="1176" s="148" customFormat="1" hidden="1"/>
    <row r="1177" s="148" customFormat="1" hidden="1"/>
    <row r="1178" s="148" customFormat="1" hidden="1"/>
    <row r="1179" s="148" customFormat="1" hidden="1"/>
    <row r="1180" s="148" customFormat="1" hidden="1"/>
    <row r="1181" s="148" customFormat="1" hidden="1"/>
    <row r="1182" s="148" customFormat="1" hidden="1"/>
    <row r="1183" s="148" customFormat="1" hidden="1"/>
    <row r="1184" s="148" customFormat="1" hidden="1"/>
    <row r="1185" s="148" customFormat="1" hidden="1"/>
    <row r="1186" s="148" customFormat="1" hidden="1"/>
    <row r="1187" s="148" customFormat="1" hidden="1"/>
    <row r="1188" s="148" customFormat="1" hidden="1"/>
    <row r="1189" s="148" customFormat="1" hidden="1"/>
    <row r="1190" s="148" customFormat="1" hidden="1"/>
    <row r="1191" s="148" customFormat="1" hidden="1"/>
    <row r="1192" s="148" customFormat="1" hidden="1"/>
    <row r="1193" s="148" customFormat="1" hidden="1"/>
    <row r="1194" s="148" customFormat="1" hidden="1"/>
    <row r="1195" s="148" customFormat="1" hidden="1"/>
    <row r="1196" s="148" customFormat="1" hidden="1"/>
    <row r="1197" s="148" customFormat="1" hidden="1"/>
    <row r="1198" s="148" customFormat="1" hidden="1"/>
    <row r="1199" s="148" customFormat="1" hidden="1"/>
    <row r="1200" s="148" customFormat="1" hidden="1"/>
    <row r="1201" s="148" customFormat="1" hidden="1"/>
    <row r="1202" s="148" customFormat="1" hidden="1"/>
    <row r="1203" s="148" customFormat="1" hidden="1"/>
    <row r="1204" s="148" customFormat="1" hidden="1"/>
    <row r="1205" s="148" customFormat="1" hidden="1"/>
    <row r="1206" s="148" customFormat="1" hidden="1"/>
    <row r="1207" s="148" customFormat="1" hidden="1"/>
    <row r="1208" s="148" customFormat="1" hidden="1"/>
    <row r="1209" s="148" customFormat="1" hidden="1"/>
    <row r="1210" s="148" customFormat="1" hidden="1"/>
    <row r="1211" s="148" customFormat="1" hidden="1"/>
    <row r="1212" s="148" customFormat="1" hidden="1"/>
    <row r="1213" s="148" customFormat="1" hidden="1"/>
    <row r="1214" s="148" customFormat="1" hidden="1"/>
    <row r="1215" s="148" customFormat="1" hidden="1"/>
    <row r="1216" s="148" customFormat="1" hidden="1"/>
    <row r="1217" s="148" customFormat="1" hidden="1"/>
    <row r="1218" s="148" customFormat="1" hidden="1"/>
    <row r="1219" s="148" customFormat="1" hidden="1"/>
    <row r="1220" s="148" customFormat="1" hidden="1"/>
    <row r="1221" s="148" customFormat="1" hidden="1"/>
    <row r="1222" s="148" customFormat="1" hidden="1"/>
    <row r="1223" s="148" customFormat="1" hidden="1"/>
    <row r="1224" s="148" customFormat="1" hidden="1"/>
    <row r="1225" s="148" customFormat="1" hidden="1"/>
    <row r="1226" s="148" customFormat="1" hidden="1"/>
    <row r="1227" s="148" customFormat="1" hidden="1"/>
    <row r="1228" s="148" customFormat="1" hidden="1"/>
    <row r="1229" s="148" customFormat="1" hidden="1"/>
    <row r="1230" s="148" customFormat="1" hidden="1"/>
    <row r="1231" s="148" customFormat="1" hidden="1"/>
    <row r="1232" s="148" customFormat="1" hidden="1"/>
    <row r="1233" s="148" customFormat="1" hidden="1"/>
    <row r="1234" s="148" customFormat="1" hidden="1"/>
    <row r="1235" s="148" customFormat="1" hidden="1"/>
    <row r="1236" s="148" customFormat="1" hidden="1"/>
    <row r="1237" s="148" customFormat="1" hidden="1"/>
    <row r="1238" s="148" customFormat="1" hidden="1"/>
    <row r="1239" s="148" customFormat="1" hidden="1"/>
    <row r="1240" s="148" customFormat="1" hidden="1"/>
    <row r="1241" s="148" customFormat="1" hidden="1"/>
    <row r="1242" s="148" customFormat="1" hidden="1"/>
    <row r="1243" s="148" customFormat="1" hidden="1"/>
    <row r="1244" s="148" customFormat="1" hidden="1"/>
    <row r="1245" s="148" customFormat="1" hidden="1"/>
    <row r="1246" s="148" customFormat="1" hidden="1"/>
    <row r="1247" s="148" customFormat="1" hidden="1"/>
    <row r="1248" s="148" customFormat="1" hidden="1"/>
    <row r="1249" s="148" customFormat="1" hidden="1"/>
    <row r="1250" s="148" customFormat="1" hidden="1"/>
    <row r="1251" s="148" customFormat="1" hidden="1"/>
    <row r="1252" s="148" customFormat="1" hidden="1"/>
    <row r="1253" s="148" customFormat="1" hidden="1"/>
    <row r="1254" s="148" customFormat="1" hidden="1"/>
    <row r="1255" s="148" customFormat="1" hidden="1"/>
    <row r="1256" s="148" customFormat="1" hidden="1"/>
    <row r="1257" s="148" customFormat="1" hidden="1"/>
    <row r="1258" s="148" customFormat="1" hidden="1"/>
    <row r="1259" s="148" customFormat="1" hidden="1"/>
    <row r="1260" s="148" customFormat="1" hidden="1"/>
    <row r="1261" s="148" customFormat="1" hidden="1"/>
    <row r="1262" s="148" customFormat="1" hidden="1"/>
    <row r="1263" s="148" customFormat="1" hidden="1"/>
    <row r="1264" s="148" customFormat="1" hidden="1"/>
    <row r="1265" s="148" customFormat="1" hidden="1"/>
    <row r="1266" s="148" customFormat="1" hidden="1"/>
    <row r="1267" s="148" customFormat="1" hidden="1"/>
    <row r="1268" s="148" customFormat="1" hidden="1"/>
    <row r="1269" s="148" customFormat="1" hidden="1"/>
    <row r="1270" s="148" customFormat="1" hidden="1"/>
    <row r="1271" s="148" customFormat="1" hidden="1"/>
    <row r="1272" s="148" customFormat="1" hidden="1"/>
    <row r="1273" s="148" customFormat="1" hidden="1"/>
    <row r="1274" s="148" customFormat="1" hidden="1"/>
    <row r="1275" s="148" customFormat="1" hidden="1"/>
    <row r="1276" s="148" customFormat="1" hidden="1"/>
    <row r="1277" s="148" customFormat="1" hidden="1"/>
    <row r="1278" s="148" customFormat="1" hidden="1"/>
    <row r="1279" s="148" customFormat="1" hidden="1"/>
    <row r="1280" s="148" customFormat="1" hidden="1"/>
    <row r="1281" s="148" customFormat="1" hidden="1"/>
    <row r="1282" s="148" customFormat="1" hidden="1"/>
    <row r="1283" s="148" customFormat="1" hidden="1"/>
    <row r="1284" s="148" customFormat="1" hidden="1"/>
    <row r="1285" s="148" customFormat="1" hidden="1"/>
    <row r="1286" s="148" customFormat="1" hidden="1"/>
    <row r="1287" s="148" customFormat="1" hidden="1"/>
    <row r="1288" s="148" customFormat="1" hidden="1"/>
    <row r="1289" s="148" customFormat="1" hidden="1"/>
    <row r="1290" s="148" customFormat="1" hidden="1"/>
    <row r="1291" s="148" customFormat="1" hidden="1"/>
    <row r="1292" s="148" customFormat="1" hidden="1"/>
    <row r="1293" s="148" customFormat="1" hidden="1"/>
    <row r="1294" s="148" customFormat="1" hidden="1"/>
    <row r="1295" s="148" customFormat="1" hidden="1"/>
    <row r="1296" s="148" customFormat="1" hidden="1"/>
    <row r="1297" s="148" customFormat="1" hidden="1"/>
    <row r="1298" s="148" customFormat="1" hidden="1"/>
    <row r="1299" s="148" customFormat="1" hidden="1"/>
    <row r="1300" s="148" customFormat="1" hidden="1"/>
    <row r="1301" s="148" customFormat="1" hidden="1"/>
    <row r="1302" s="148" customFormat="1" hidden="1"/>
    <row r="1303" s="148" customFormat="1" hidden="1"/>
    <row r="1304" s="148" customFormat="1" hidden="1"/>
    <row r="1305" s="148" customFormat="1" hidden="1"/>
    <row r="1306" s="148" customFormat="1" hidden="1"/>
    <row r="1307" s="148" customFormat="1" hidden="1"/>
    <row r="1308" s="148" customFormat="1" hidden="1"/>
    <row r="1309" s="148" customFormat="1" hidden="1"/>
    <row r="1310" s="148" customFormat="1" hidden="1"/>
    <row r="1311" s="148" customFormat="1" hidden="1"/>
    <row r="1312" s="148" customFormat="1" hidden="1"/>
    <row r="1313" s="148" customFormat="1" hidden="1"/>
    <row r="1314" s="148" customFormat="1" hidden="1"/>
    <row r="1315" s="148" customFormat="1" hidden="1"/>
    <row r="1316" s="148" customFormat="1" hidden="1"/>
    <row r="1317" s="148" customFormat="1" hidden="1"/>
    <row r="1318" s="148" customFormat="1" hidden="1"/>
    <row r="1319" s="148" customFormat="1" hidden="1"/>
    <row r="1320" s="148" customFormat="1" hidden="1"/>
    <row r="1321" s="148" customFormat="1" hidden="1"/>
    <row r="1322" s="148" customFormat="1" hidden="1"/>
    <row r="1323" s="148" customFormat="1" hidden="1"/>
    <row r="1324" s="148" customFormat="1" hidden="1"/>
    <row r="1325" s="148" customFormat="1" hidden="1"/>
    <row r="1326" s="148" customFormat="1" hidden="1"/>
    <row r="1327" s="148" customFormat="1" hidden="1"/>
    <row r="1328" s="148" customFormat="1" hidden="1"/>
    <row r="1329" s="148" customFormat="1" hidden="1"/>
    <row r="1330" s="148" customFormat="1" hidden="1"/>
    <row r="1331" s="148" customFormat="1" hidden="1"/>
    <row r="1332" s="148" customFormat="1" hidden="1"/>
    <row r="1333" s="148" customFormat="1" hidden="1"/>
    <row r="1334" s="148" customFormat="1" hidden="1"/>
    <row r="1335" s="148" customFormat="1" hidden="1"/>
    <row r="1336" s="148" customFormat="1" hidden="1"/>
    <row r="1337" s="148" customFormat="1" hidden="1"/>
    <row r="1338" s="148" customFormat="1" hidden="1"/>
    <row r="1339" s="148" customFormat="1" hidden="1"/>
    <row r="1340" s="148" customFormat="1" hidden="1"/>
    <row r="1341" s="148" customFormat="1" hidden="1"/>
    <row r="1342" s="148" customFormat="1" hidden="1"/>
    <row r="1343" s="148" customFormat="1" hidden="1"/>
    <row r="1344" s="148" customFormat="1" hidden="1"/>
    <row r="1345" s="148" customFormat="1" hidden="1"/>
    <row r="1346" s="148" customFormat="1" hidden="1"/>
    <row r="1347" s="148" customFormat="1" hidden="1"/>
    <row r="1348" s="148" customFormat="1" hidden="1"/>
    <row r="1349" s="148" customFormat="1" hidden="1"/>
    <row r="1350" s="148" customFormat="1" hidden="1"/>
    <row r="1351" s="148" customFormat="1" hidden="1"/>
    <row r="1352" s="148" customFormat="1" hidden="1"/>
    <row r="1353" s="148" customFormat="1" hidden="1"/>
    <row r="1354" s="148" customFormat="1" hidden="1"/>
    <row r="1355" s="148" customFormat="1" hidden="1"/>
    <row r="1356" s="148" customFormat="1" hidden="1"/>
    <row r="1357" s="148" customFormat="1" hidden="1"/>
    <row r="1358" s="148" customFormat="1" hidden="1"/>
    <row r="1359" s="148" customFormat="1" hidden="1"/>
    <row r="1360" s="148" customFormat="1" hidden="1"/>
    <row r="1361" s="148" customFormat="1" hidden="1"/>
    <row r="1362" s="148" customFormat="1" hidden="1"/>
    <row r="1363" s="148" customFormat="1" hidden="1"/>
    <row r="1364" s="148" customFormat="1" hidden="1"/>
    <row r="1365" s="148" customFormat="1" hidden="1"/>
    <row r="1366" s="148" customFormat="1" hidden="1"/>
    <row r="1367" s="148" customFormat="1" hidden="1"/>
    <row r="1368" s="148" customFormat="1" hidden="1"/>
    <row r="1369" s="148" customFormat="1" hidden="1"/>
    <row r="1370" s="148" customFormat="1" hidden="1"/>
    <row r="1371" s="148" customFormat="1" hidden="1"/>
    <row r="1372" s="148" customFormat="1" hidden="1"/>
    <row r="1373" s="148" customFormat="1" hidden="1"/>
    <row r="1374" s="148" customFormat="1" hidden="1"/>
    <row r="1375" s="148" customFormat="1" hidden="1"/>
    <row r="1376" s="148" customFormat="1" hidden="1"/>
    <row r="1377" s="148" customFormat="1" hidden="1"/>
    <row r="1378" s="148" customFormat="1" hidden="1"/>
    <row r="1379" s="148" customFormat="1" hidden="1"/>
    <row r="1380" s="148" customFormat="1" hidden="1"/>
    <row r="1381" s="148" customFormat="1" hidden="1"/>
    <row r="1382" s="148" customFormat="1" hidden="1"/>
  </sheetData>
  <sheetProtection formatCells="0" formatColumns="0" formatRows="0" insertRows="0" deleteRows="0" sort="0"/>
  <mergeCells count="10">
    <mergeCell ref="A12:C12"/>
    <mergeCell ref="E9:H9"/>
    <mergeCell ref="A8:J8"/>
    <mergeCell ref="A7:J7"/>
    <mergeCell ref="J1:L1"/>
    <mergeCell ref="A9:D9"/>
    <mergeCell ref="A10:D10"/>
    <mergeCell ref="E10:H10"/>
    <mergeCell ref="J2:K2"/>
    <mergeCell ref="F3:H3"/>
  </mergeCells>
  <dataValidations count="15">
    <dataValidation type="whole" operator="greaterThanOrEqual" allowBlank="1" showInputMessage="1" showErrorMessage="1" error="Please enter a number" sqref="E103:H1227" xr:uid="{00000000-0002-0000-1A00-000001000000}">
      <formula1>-100</formula1>
    </dataValidation>
    <dataValidation type="date" operator="greaterThan" allowBlank="1" showInputMessage="1" showErrorMessage="1" error="Please enter a date after 01/01/1900" sqref="J100:J579" xr:uid="{00000000-0002-0000-1A00-000002000000}">
      <formula1>1/1/1900</formula1>
    </dataValidation>
    <dataValidation allowBlank="1" showInputMessage="1" sqref="J1 K4" xr:uid="{00000000-0002-0000-1A00-000003000000}"/>
    <dataValidation type="list" allowBlank="1" showInputMessage="1" showErrorMessage="1" error="Please enter &quot;No&quot;,&quot;Yes-But no action taken&quot;, &quot;Yes-Approved&quot; , &quot;Yes-Denied&quot;  " sqref="S1:S3" xr:uid="{00000000-0002-0000-1A00-000004000000}">
      <formula1>"No,Yes-But no action taken,Yes-Approved,Yes-Denied"</formula1>
    </dataValidation>
    <dataValidation type="list" allowBlank="1" showInputMessage="1" showErrorMessage="1" sqref="G1:G2" xr:uid="{00000000-0002-0000-1A00-000006000000}">
      <formula1>"R,O"</formula1>
    </dataValidation>
    <dataValidation allowBlank="1" showInputMessage="1" showErrorMessage="1" prompt="Enter assessor's parcel number" sqref="A13:A99" xr:uid="{8A96BC13-57E7-44A8-8A7F-2F877566A991}"/>
    <dataValidation allowBlank="1" showInputMessage="1" showErrorMessage="1" prompt="Enter street address" sqref="B13:B99" xr:uid="{E5F8CB79-DF84-44B7-A32C-A55442C9F632}"/>
    <dataValidation allowBlank="1" showInputMessage="1" showErrorMessage="1" prompt="Enter project name, if applicable" sqref="C13:C99" xr:uid="{898C987D-F1DD-4079-83C2-5DCEE7ED2D14}"/>
    <dataValidation allowBlank="1" showInputMessage="1" showErrorMessage="1" prompt="Enter local jurisdiction tracking ID" sqref="D13:D99" xr:uid="{93EBE6D3-0ED4-43FC-A47B-854D1AC4061F}"/>
    <dataValidation type="whole" operator="greaterThanOrEqual" allowBlank="1" showInputMessage="1" showErrorMessage="1" error="Please enter a number greater than or equal to 0." prompt="Enter very low-income units" sqref="E13:E99" xr:uid="{16723657-D044-414B-AFF7-4932443025A2}">
      <formula1>0</formula1>
    </dataValidation>
    <dataValidation type="whole" operator="greaterThanOrEqual" allowBlank="1" showInputMessage="1" showErrorMessage="1" error="Please enter a number greater than or equal to 0." prompt="Enter low-income units" sqref="F13:F99" xr:uid="{743C3CE0-4321-49FB-AC5F-ABFED9E12D53}">
      <formula1>0</formula1>
    </dataValidation>
    <dataValidation type="whole" operator="greaterThanOrEqual" allowBlank="1" showInputMessage="1" showErrorMessage="1" error="Please enter a number greater than or equal to 0." prompt="Enter moderate income units" sqref="G13:G99" xr:uid="{6B964245-2065-4F7C-A8E8-346C18371131}">
      <formula1>0</formula1>
    </dataValidation>
    <dataValidation type="whole" operator="greaterThanOrEqual" allowBlank="1" showInputMessage="1" showErrorMessage="1" error="Please enter a number greater than or equal to 0." prompt="Enter above-moderate income units" sqref="H13:H99" xr:uid="{AB52B358-45A1-4679-B326-B76BD3AFA313}">
      <formula1>0</formula1>
    </dataValidation>
    <dataValidation allowBlank="1" showInputMessage="1" showErrorMessage="1" prompt="Enter description of commercial development bonus" sqref="I13:I99" xr:uid="{BC3FDA49-D8A8-407F-A718-F3496B75B67C}"/>
    <dataValidation type="date" operator="greaterThan" allowBlank="1" showInputMessage="1" showErrorMessage="1" error="Please enter a date after 01/01/1900" prompt="Enter date bonus approved" sqref="J13:J99" xr:uid="{627941B2-E3D8-4838-AAB3-3323943FCD08}">
      <formula1>1/1/1900</formula1>
    </dataValidation>
  </dataValidations>
  <printOptions horizontalCentered="1"/>
  <pageMargins left="0.7" right="0.7" top="0.75" bottom="0.75" header="0.3" footer="0.3"/>
  <pageSetup paperSize="5" scale="33" orientation="landscape" r:id="rId1"/>
  <headerFooter>
    <oddFooter>&amp;L&amp;"Arial,Bold"&amp;18&amp;K0070C0Annual Progress Report  &amp;R&amp;12January 2020</oddFoot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pageSetUpPr fitToPage="1"/>
  </sheetPr>
  <dimension ref="A1:AS19"/>
  <sheetViews>
    <sheetView showZeros="0" zoomScale="80" zoomScaleNormal="80" zoomScaleSheetLayoutView="70" workbookViewId="0">
      <selection activeCell="J11" sqref="J11"/>
    </sheetView>
  </sheetViews>
  <sheetFormatPr defaultColWidth="0" defaultRowHeight="13.8" zeroHeight="1"/>
  <cols>
    <col min="1" max="1" width="30" style="11" customWidth="1"/>
    <col min="2" max="5" width="16.5546875" style="11" customWidth="1"/>
    <col min="6" max="6" width="17.5546875" style="11" customWidth="1"/>
    <col min="7" max="7" width="12.6640625" style="11" customWidth="1"/>
    <col min="8" max="8" width="15.44140625" style="11" customWidth="1"/>
    <col min="9" max="9" width="13.33203125" style="11" customWidth="1"/>
    <col min="10" max="10" width="47.5546875" style="11" customWidth="1"/>
    <col min="11" max="11" width="3.33203125" style="11" hidden="1" customWidth="1"/>
    <col min="12" max="45" width="0" style="11" hidden="1" customWidth="1"/>
    <col min="46" max="16384" width="8.6640625" style="11" hidden="1"/>
  </cols>
  <sheetData>
    <row r="1" spans="1:45" s="163" customFormat="1" ht="23.1" customHeight="1">
      <c r="A1" s="194" t="s">
        <v>388</v>
      </c>
      <c r="B1" s="139" t="str">
        <f>'Start Here'!B4</f>
        <v>Oakland</v>
      </c>
      <c r="C1" s="192"/>
      <c r="D1" s="237"/>
      <c r="E1" s="239" t="s">
        <v>482</v>
      </c>
      <c r="F1" s="237"/>
      <c r="G1" s="237"/>
      <c r="H1" s="237"/>
      <c r="I1" s="237"/>
      <c r="J1" s="243" t="s">
        <v>483</v>
      </c>
      <c r="K1" s="244"/>
      <c r="L1" s="237"/>
      <c r="M1" s="237"/>
      <c r="N1" s="237"/>
      <c r="O1" s="237"/>
      <c r="P1" s="237"/>
      <c r="Q1" s="237"/>
      <c r="R1" s="237"/>
      <c r="S1" s="237"/>
      <c r="T1" s="237"/>
      <c r="U1" s="2"/>
    </row>
    <row r="2" spans="1:45" s="163" customFormat="1" ht="23.1" customHeight="1">
      <c r="A2" s="194" t="s">
        <v>2016</v>
      </c>
      <c r="B2" s="138">
        <f>'Start Here'!B5</f>
        <v>2023</v>
      </c>
      <c r="C2" s="193" t="str">
        <f>'Table A2'!C2</f>
        <v>(Jan. 1 - Dec. 31)</v>
      </c>
      <c r="D2" s="237"/>
      <c r="E2" s="239" t="s">
        <v>484</v>
      </c>
      <c r="F2" s="237"/>
      <c r="G2" s="237"/>
      <c r="H2" s="237"/>
      <c r="I2" s="237"/>
      <c r="J2" s="245" t="s">
        <v>481</v>
      </c>
      <c r="K2" s="136"/>
      <c r="L2" s="237"/>
      <c r="M2" s="237"/>
      <c r="N2" s="237"/>
      <c r="O2" s="237"/>
      <c r="P2" s="237"/>
      <c r="Q2" s="237"/>
      <c r="R2" s="237"/>
      <c r="S2" s="237"/>
      <c r="T2" s="237"/>
      <c r="U2" s="3"/>
    </row>
    <row r="3" spans="1:45" s="163" customFormat="1" ht="15">
      <c r="A3" s="190" t="s">
        <v>485</v>
      </c>
      <c r="B3" s="138" t="str">
        <f>IFERROR(IF(ISBLANK(VLOOKUP(B1,'Planning Periods'!$E$2:$P$540,12)),"5th Cycle",VLOOKUP(B1,'Planning Periods'!$E$2:$P$540,12)),"")</f>
        <v>6th Cycle</v>
      </c>
      <c r="C3" s="360" t="str">
        <f>IF(ISBLANK(B1),"",IFERROR(VLOOKUP(B1,'Planning Periods'!$A$2:$D$540,4),""))</f>
        <v>01/31/2023 - 01/31/2031</v>
      </c>
      <c r="D3" s="241"/>
      <c r="E3" s="241"/>
      <c r="F3" s="241"/>
      <c r="G3" s="241"/>
      <c r="H3" s="241"/>
      <c r="I3" s="241"/>
      <c r="J3" s="241"/>
      <c r="K3" s="241"/>
      <c r="L3" s="241"/>
      <c r="M3" s="241"/>
      <c r="N3" s="241"/>
      <c r="O3" s="241"/>
      <c r="P3" s="241"/>
      <c r="Q3" s="241"/>
      <c r="R3" s="241"/>
      <c r="S3" s="241"/>
      <c r="T3" s="241"/>
      <c r="U3" s="13"/>
    </row>
    <row r="4" spans="1:45" s="1" customFormat="1" ht="3.75" customHeight="1">
      <c r="D4" s="124"/>
      <c r="E4" s="124"/>
      <c r="F4" s="124"/>
      <c r="G4" s="124"/>
      <c r="H4" s="124"/>
      <c r="K4" s="184"/>
      <c r="L4" s="184"/>
      <c r="M4" s="782"/>
      <c r="N4" s="782"/>
      <c r="O4" s="782"/>
      <c r="P4" s="782"/>
    </row>
    <row r="5" spans="1:45" s="1" customFormat="1" ht="4.3499999999999996" customHeight="1">
      <c r="D5" s="5"/>
      <c r="E5" s="124"/>
      <c r="F5" s="124"/>
      <c r="K5" s="129"/>
      <c r="L5" s="129"/>
      <c r="M5" s="129"/>
      <c r="N5" s="129"/>
      <c r="O5" s="129"/>
      <c r="P5" s="129"/>
    </row>
    <row r="6" spans="1:45" s="199" customFormat="1" ht="16.95" hidden="1" customHeight="1">
      <c r="A6" s="199" t="s">
        <v>2037</v>
      </c>
      <c r="B6" s="199" t="s">
        <v>2038</v>
      </c>
      <c r="C6" s="199" t="s">
        <v>2039</v>
      </c>
      <c r="D6" s="199" t="s">
        <v>2040</v>
      </c>
      <c r="E6" s="199" t="s">
        <v>2041</v>
      </c>
      <c r="F6" s="199" t="s">
        <v>2042</v>
      </c>
      <c r="G6" s="199" t="s">
        <v>2043</v>
      </c>
      <c r="H6" s="199" t="s">
        <v>2044</v>
      </c>
      <c r="I6" s="199" t="s">
        <v>2045</v>
      </c>
      <c r="J6" s="199" t="s">
        <v>2046</v>
      </c>
    </row>
    <row r="7" spans="1:45" ht="15.6">
      <c r="A7" s="690" t="s">
        <v>2047</v>
      </c>
      <c r="B7" s="693"/>
      <c r="C7" s="693"/>
      <c r="D7" s="693"/>
      <c r="E7" s="693"/>
      <c r="F7" s="693"/>
      <c r="G7" s="693"/>
      <c r="H7" s="693"/>
      <c r="I7" s="693"/>
      <c r="J7" s="694"/>
    </row>
    <row r="8" spans="1:45" ht="15.75" customHeight="1">
      <c r="A8" s="690" t="s">
        <v>2048</v>
      </c>
      <c r="B8" s="693"/>
      <c r="C8" s="693"/>
      <c r="D8" s="693"/>
      <c r="E8" s="693"/>
      <c r="F8" s="693"/>
      <c r="G8" s="693"/>
      <c r="H8" s="693"/>
      <c r="I8" s="693"/>
      <c r="J8" s="694"/>
    </row>
    <row r="9" spans="1:45" ht="58.5" customHeight="1">
      <c r="A9" s="783" t="s">
        <v>2049</v>
      </c>
      <c r="B9" s="784"/>
      <c r="C9" s="784"/>
      <c r="D9" s="784"/>
      <c r="E9" s="784"/>
      <c r="F9" s="784"/>
      <c r="G9" s="784"/>
      <c r="H9" s="784"/>
      <c r="I9" s="784"/>
      <c r="J9" s="785"/>
    </row>
    <row r="10" spans="1:45" ht="77.25" customHeight="1">
      <c r="A10" s="680" t="s">
        <v>2050</v>
      </c>
      <c r="B10" s="786" t="s">
        <v>2051</v>
      </c>
      <c r="C10" s="787"/>
      <c r="D10" s="787"/>
      <c r="E10" s="750"/>
      <c r="F10" s="680" t="s">
        <v>2052</v>
      </c>
      <c r="G10" s="680"/>
      <c r="H10" s="680"/>
      <c r="I10" s="680"/>
      <c r="J10" s="393" t="s">
        <v>2053</v>
      </c>
    </row>
    <row r="11" spans="1:45" ht="39" customHeight="1" thickBot="1">
      <c r="A11" s="680"/>
      <c r="B11" s="296" t="s">
        <v>2054</v>
      </c>
      <c r="C11" s="296" t="s">
        <v>2055</v>
      </c>
      <c r="D11" s="296" t="s">
        <v>2056</v>
      </c>
      <c r="E11" s="296" t="s">
        <v>2057</v>
      </c>
      <c r="F11" s="296" t="s">
        <v>2054</v>
      </c>
      <c r="G11" s="296" t="s">
        <v>2055</v>
      </c>
      <c r="H11" s="296" t="s">
        <v>2056</v>
      </c>
      <c r="I11" s="296" t="s">
        <v>2057</v>
      </c>
      <c r="J11" s="394" t="s">
        <v>2058</v>
      </c>
    </row>
    <row r="12" spans="1:45" s="117" customFormat="1" ht="15" customHeight="1" thickTop="1">
      <c r="A12" s="157"/>
      <c r="B12" s="157"/>
      <c r="C12" s="158"/>
      <c r="D12" s="159"/>
      <c r="E12" s="157"/>
      <c r="F12" s="157"/>
      <c r="G12" s="158"/>
      <c r="H12" s="158"/>
      <c r="I12" s="158"/>
      <c r="J12" s="158"/>
      <c r="K12" s="158"/>
      <c r="L12" s="158"/>
      <c r="M12" s="158"/>
      <c r="N12" s="158"/>
      <c r="O12" s="158"/>
      <c r="P12" s="158"/>
      <c r="Q12" s="158"/>
      <c r="R12" s="158"/>
      <c r="S12" s="158"/>
      <c r="T12" s="158"/>
      <c r="U12" s="158"/>
      <c r="V12" s="158"/>
      <c r="W12" s="158"/>
      <c r="X12" s="147"/>
      <c r="Y12" s="158"/>
      <c r="Z12" s="158"/>
      <c r="AA12" s="158"/>
      <c r="AB12" s="158"/>
      <c r="AC12" s="158"/>
      <c r="AD12" s="158"/>
      <c r="AE12" s="158"/>
      <c r="AF12" s="158"/>
      <c r="AG12" s="147"/>
      <c r="AH12" s="115"/>
      <c r="AI12" s="116"/>
      <c r="AJ12" s="183"/>
      <c r="AK12" s="183"/>
      <c r="AL12" s="183"/>
      <c r="AM12" s="183"/>
      <c r="AN12" s="183"/>
      <c r="AO12" s="120"/>
      <c r="AP12" s="120"/>
      <c r="AQ12" s="120"/>
      <c r="AR12" s="119"/>
      <c r="AS12" s="180"/>
    </row>
    <row r="13" spans="1:45" ht="26.25" customHeight="1">
      <c r="A13" s="112" t="s">
        <v>2059</v>
      </c>
      <c r="B13" s="265"/>
      <c r="C13" s="265"/>
      <c r="D13" s="265"/>
      <c r="E13" s="113">
        <f>SUM(B13:D13)</f>
        <v>0</v>
      </c>
      <c r="F13" s="384"/>
      <c r="G13" s="384"/>
      <c r="H13" s="384"/>
      <c r="I13" s="385">
        <f>SUM(F13:H13)</f>
        <v>0</v>
      </c>
      <c r="J13" s="111"/>
      <c r="K13" s="200" t="s">
        <v>2060</v>
      </c>
    </row>
    <row r="14" spans="1:45" ht="33.75" customHeight="1">
      <c r="A14" s="112" t="s">
        <v>2061</v>
      </c>
      <c r="B14" s="265"/>
      <c r="C14" s="265"/>
      <c r="D14" s="265"/>
      <c r="E14" s="113">
        <f>SUM(B14:D14)</f>
        <v>0</v>
      </c>
      <c r="F14" s="384"/>
      <c r="G14" s="384"/>
      <c r="H14" s="384"/>
      <c r="I14" s="385">
        <f>SUM(F14:H14)</f>
        <v>0</v>
      </c>
      <c r="J14" s="111"/>
      <c r="K14" s="200" t="s">
        <v>2062</v>
      </c>
    </row>
    <row r="15" spans="1:45" ht="28.5" customHeight="1">
      <c r="A15" s="299" t="s">
        <v>2063</v>
      </c>
      <c r="B15" s="300"/>
      <c r="C15" s="300"/>
      <c r="D15" s="300"/>
      <c r="E15" s="301">
        <f>SUM(B15:D15)</f>
        <v>0</v>
      </c>
      <c r="F15" s="386"/>
      <c r="G15" s="386"/>
      <c r="H15" s="386"/>
      <c r="I15" s="387">
        <f>SUM(F15:H15)</f>
        <v>0</v>
      </c>
      <c r="J15" s="302"/>
      <c r="K15" s="200" t="s">
        <v>2064</v>
      </c>
    </row>
    <row r="16" spans="1:45" s="304" customFormat="1" ht="28.5" customHeight="1" thickBot="1">
      <c r="A16" s="299" t="s">
        <v>2065</v>
      </c>
      <c r="B16" s="300"/>
      <c r="C16" s="300"/>
      <c r="D16" s="300"/>
      <c r="E16" s="301">
        <f>SUM(B16:D16)</f>
        <v>0</v>
      </c>
      <c r="F16" s="386"/>
      <c r="G16" s="386"/>
      <c r="H16" s="386"/>
      <c r="I16" s="387">
        <f>SUM(F16:H16)</f>
        <v>0</v>
      </c>
      <c r="J16" s="302"/>
      <c r="K16" s="303"/>
    </row>
    <row r="17" spans="1:11" ht="27" customHeight="1" thickTop="1">
      <c r="A17" s="306" t="s">
        <v>2066</v>
      </c>
      <c r="B17" s="307">
        <f>SUM(B13:B16)</f>
        <v>0</v>
      </c>
      <c r="C17" s="307">
        <f t="shared" ref="C17:H17" si="0">SUM(C13:C16)</f>
        <v>0</v>
      </c>
      <c r="D17" s="307">
        <f t="shared" si="0"/>
        <v>0</v>
      </c>
      <c r="E17" s="308">
        <f>SUM(B17:D17)</f>
        <v>0</v>
      </c>
      <c r="F17" s="388">
        <f t="shared" si="0"/>
        <v>0</v>
      </c>
      <c r="G17" s="388">
        <f t="shared" si="0"/>
        <v>0</v>
      </c>
      <c r="H17" s="388">
        <f t="shared" si="0"/>
        <v>0</v>
      </c>
      <c r="I17" s="389">
        <f>SUM(F17:H17)</f>
        <v>0</v>
      </c>
      <c r="J17" s="309"/>
      <c r="K17" s="200" t="s">
        <v>2067</v>
      </c>
    </row>
    <row r="18" spans="1:11" ht="20.25" hidden="1" customHeight="1">
      <c r="I18" s="305"/>
      <c r="J18" s="98"/>
    </row>
    <row r="19" spans="1:11" hidden="1">
      <c r="B19" s="12"/>
      <c r="C19" s="12"/>
      <c r="D19" s="12"/>
      <c r="E19" s="12"/>
    </row>
  </sheetData>
  <sheetProtection formatCells="0" formatColumns="0" formatRows="0" sort="0"/>
  <protectedRanges>
    <protectedRange sqref="B13:D16 J13:J16" name="Range2"/>
  </protectedRanges>
  <mergeCells count="7">
    <mergeCell ref="M4:P4"/>
    <mergeCell ref="A7:J7"/>
    <mergeCell ref="A9:J9"/>
    <mergeCell ref="A10:A11"/>
    <mergeCell ref="B10:E10"/>
    <mergeCell ref="F10:I10"/>
    <mergeCell ref="A8:J8"/>
  </mergeCells>
  <conditionalFormatting sqref="J18">
    <cfRule type="containsText" dxfId="21" priority="2" operator="containsText" text="Greater">
      <formula>NOT(ISERROR(SEARCH("Greater",J18)))</formula>
    </cfRule>
  </conditionalFormatting>
  <dataValidations count="11">
    <dataValidation allowBlank="1" showInputMessage="1" sqref="L4:P4 J1" xr:uid="{00000000-0002-0000-1B00-000002000000}"/>
    <dataValidation type="list" allowBlank="1" showInputMessage="1" showErrorMessage="1" error="Please enter &quot;No&quot;,&quot;Yes-But no action taken&quot;, &quot;Yes-Approved&quot; , &quot;Yes-Denied&quot;  " sqref="S1:S2" xr:uid="{00000000-0002-0000-1B00-000003000000}">
      <formula1>"No,Yes-But no action taken,Yes-Approved,Yes-Denied"</formula1>
    </dataValidation>
    <dataValidation type="list" allowBlank="1" showInputMessage="1" showErrorMessage="1" sqref="F1:F2" xr:uid="{00000000-0002-0000-1B00-000004000000}">
      <formula1>"SFA,SFD,2 to 4,5+,ADU,MH"</formula1>
    </dataValidation>
    <dataValidation type="list" allowBlank="1" showInputMessage="1" showErrorMessage="1" sqref="G1:G2" xr:uid="{00000000-0002-0000-1B00-000005000000}">
      <formula1>"R,O"</formula1>
    </dataValidation>
    <dataValidation allowBlank="1" showInputMessage="1" showErrorMessage="1" prompt="Activity Type" sqref="A10:A11" xr:uid="{66906550-0D93-401F-B799-2BB8983EEBF6}"/>
    <dataValidation allowBlank="1" showInputMessage="1" showErrorMessage="1" prompt="Rehabilitation Activity" sqref="A13" xr:uid="{B109263E-8273-4B74-B180-C57D33281A93}"/>
    <dataValidation allowBlank="1" showInputMessage="1" showErrorMessage="1" prompt="Perservation of Units At-Risk" sqref="A14" xr:uid="{00F735D0-9736-4246-BC47-28519C74DAE7}"/>
    <dataValidation type="whole" operator="greaterThanOrEqual" allowBlank="1" showInputMessage="1" showErrorMessage="1" error="Please enter a number" prompt="Enter extremely low-income units" sqref="B13:B16 F13:F16" xr:uid="{B6866023-BB77-4C7B-A1D8-F74F16786F7D}">
      <formula1>0</formula1>
    </dataValidation>
    <dataValidation type="whole" operator="greaterThanOrEqual" allowBlank="1" showInputMessage="1" showErrorMessage="1" error="Please enter a number" prompt="Enter very low-income units" sqref="C13:C16 G13:G16" xr:uid="{8CEC31A7-192E-442E-B62A-90D99F862115}">
      <formula1>0</formula1>
    </dataValidation>
    <dataValidation type="whole" operator="greaterThanOrEqual" allowBlank="1" showInputMessage="1" showErrorMessage="1" error="Please enter a number" prompt="Enter low-income units" sqref="D13:D16 H13:H16" xr:uid="{0DCC17DE-5D66-4E71-8569-3ECD429D5614}">
      <formula1>0</formula1>
    </dataValidation>
    <dataValidation allowBlank="1" showInputMessage="1" showErrorMessage="1" prompt="Enter description" sqref="J13:J16" xr:uid="{90E6B9C1-B821-433F-8F53-97BCFDD8C907}"/>
  </dataValidations>
  <hyperlinks>
    <hyperlink ref="J11" r:id="rId1" xr:uid="{50E674DA-3099-4067-9B8B-8D26D806CDB3}"/>
  </hyperlinks>
  <printOptions horizontalCentered="1"/>
  <pageMargins left="0.7" right="0.7" top="0.75" bottom="0.75" header="0.3" footer="0.3"/>
  <pageSetup paperSize="5" scale="79" orientation="landscape" r:id="rId2"/>
  <headerFooter>
    <oddFooter>&amp;L&amp;"Arial,Bold"&amp;18&amp;K0070C0Annual Progress Report  &amp;R&amp;12January 2020</oddFooter>
  </headerFooter>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9">
    <tabColor theme="5" tint="0.39997558519241921"/>
  </sheetPr>
  <dimension ref="A1:A380"/>
  <sheetViews>
    <sheetView topLeftCell="A49" zoomScaleNormal="100" workbookViewId="0"/>
  </sheetViews>
  <sheetFormatPr defaultRowHeight="14.4"/>
  <cols>
    <col min="1" max="1" width="106.33203125" style="9" customWidth="1"/>
  </cols>
  <sheetData>
    <row r="1" spans="1:1" ht="17.399999999999999">
      <c r="A1" s="284" t="s">
        <v>6</v>
      </c>
    </row>
    <row r="3" spans="1:1" ht="17.399999999999999">
      <c r="A3" s="282" t="s">
        <v>7</v>
      </c>
    </row>
    <row r="4" spans="1:1" ht="17.399999999999999">
      <c r="A4" s="282" t="s">
        <v>8</v>
      </c>
    </row>
    <row r="5" spans="1:1" ht="18">
      <c r="A5" s="250" t="s">
        <v>9</v>
      </c>
    </row>
    <row r="6" spans="1:1">
      <c r="A6" s="261" t="s">
        <v>10</v>
      </c>
    </row>
    <row r="7" spans="1:1" ht="57.6">
      <c r="A7" s="247" t="s">
        <v>11</v>
      </c>
    </row>
    <row r="8" spans="1:1" ht="57.6">
      <c r="A8" s="247" t="s">
        <v>12</v>
      </c>
    </row>
    <row r="9" spans="1:1">
      <c r="A9" s="248" t="s">
        <v>13</v>
      </c>
    </row>
    <row r="10" spans="1:1" ht="57.6">
      <c r="A10" s="247" t="s">
        <v>14</v>
      </c>
    </row>
    <row r="11" spans="1:1" ht="58.8">
      <c r="A11" s="247" t="s">
        <v>15</v>
      </c>
    </row>
    <row r="12" spans="1:1" ht="58.8">
      <c r="A12" s="247" t="s">
        <v>16</v>
      </c>
    </row>
    <row r="13" spans="1:1" ht="57.6">
      <c r="A13" s="249" t="s">
        <v>17</v>
      </c>
    </row>
    <row r="14" spans="1:1" ht="18">
      <c r="A14" s="285"/>
    </row>
    <row r="15" spans="1:1" ht="18">
      <c r="A15" s="283" t="s">
        <v>18</v>
      </c>
    </row>
    <row r="16" spans="1:1">
      <c r="A16" s="286" t="s">
        <v>9</v>
      </c>
    </row>
    <row r="17" spans="1:1">
      <c r="A17" s="286" t="s">
        <v>19</v>
      </c>
    </row>
    <row r="18" spans="1:1">
      <c r="A18" s="286" t="s">
        <v>20</v>
      </c>
    </row>
    <row r="19" spans="1:1">
      <c r="A19" s="286" t="s">
        <v>21</v>
      </c>
    </row>
    <row r="20" spans="1:1">
      <c r="A20" s="286" t="s">
        <v>22</v>
      </c>
    </row>
    <row r="21" spans="1:1">
      <c r="A21" s="286" t="s">
        <v>23</v>
      </c>
    </row>
    <row r="22" spans="1:1">
      <c r="A22" s="286" t="s">
        <v>24</v>
      </c>
    </row>
    <row r="23" spans="1:1">
      <c r="A23" s="286" t="s">
        <v>25</v>
      </c>
    </row>
    <row r="24" spans="1:1">
      <c r="A24" s="286" t="s">
        <v>26</v>
      </c>
    </row>
    <row r="25" spans="1:1">
      <c r="A25" s="286" t="s">
        <v>27</v>
      </c>
    </row>
    <row r="26" spans="1:1">
      <c r="A26" s="286" t="s">
        <v>28</v>
      </c>
    </row>
    <row r="27" spans="1:1" ht="28.8">
      <c r="A27" s="287" t="s">
        <v>29</v>
      </c>
    </row>
    <row r="28" spans="1:1" ht="28.8">
      <c r="A28" s="287" t="s">
        <v>30</v>
      </c>
    </row>
    <row r="29" spans="1:1" ht="28.8">
      <c r="A29" s="287" t="s">
        <v>31</v>
      </c>
    </row>
    <row r="30" spans="1:1" ht="18">
      <c r="A30" s="285"/>
    </row>
    <row r="31" spans="1:1" ht="18">
      <c r="A31" s="250" t="s">
        <v>19</v>
      </c>
    </row>
    <row r="32" spans="1:1" ht="15.6">
      <c r="A32" s="251" t="s">
        <v>32</v>
      </c>
    </row>
    <row r="33" spans="1:1" ht="30">
      <c r="A33" s="251" t="s">
        <v>33</v>
      </c>
    </row>
    <row r="34" spans="1:1" ht="15.6">
      <c r="A34" s="251" t="s">
        <v>34</v>
      </c>
    </row>
    <row r="35" spans="1:1" ht="44.4">
      <c r="A35" s="251" t="s">
        <v>35</v>
      </c>
    </row>
    <row r="36" spans="1:1" ht="30">
      <c r="A36" s="251" t="s">
        <v>36</v>
      </c>
    </row>
    <row r="37" spans="1:1" ht="58.8">
      <c r="A37" s="251" t="s">
        <v>37</v>
      </c>
    </row>
    <row r="38" spans="1:1" ht="30" customHeight="1">
      <c r="A38" s="251" t="s">
        <v>38</v>
      </c>
    </row>
    <row r="39" spans="1:1" ht="45" customHeight="1">
      <c r="A39" s="251" t="s">
        <v>39</v>
      </c>
    </row>
    <row r="40" spans="1:1" ht="30" customHeight="1">
      <c r="A40" s="251" t="s">
        <v>40</v>
      </c>
    </row>
    <row r="41" spans="1:1" ht="58.8">
      <c r="A41" s="251" t="s">
        <v>41</v>
      </c>
    </row>
    <row r="42" spans="1:1" ht="30">
      <c r="A42" s="251" t="s">
        <v>42</v>
      </c>
    </row>
    <row r="43" spans="1:1" ht="45" customHeight="1">
      <c r="A43" s="251" t="s">
        <v>43</v>
      </c>
    </row>
    <row r="44" spans="1:1" ht="30">
      <c r="A44" s="251" t="s">
        <v>44</v>
      </c>
    </row>
    <row r="45" spans="1:1" ht="58.8">
      <c r="A45" s="251" t="s">
        <v>45</v>
      </c>
    </row>
    <row r="46" spans="1:1" ht="28.8">
      <c r="A46" s="252" t="s">
        <v>46</v>
      </c>
    </row>
    <row r="47" spans="1:1" ht="30">
      <c r="A47" s="251" t="s">
        <v>47</v>
      </c>
    </row>
    <row r="48" spans="1:1" ht="58.8">
      <c r="A48" s="251" t="s">
        <v>48</v>
      </c>
    </row>
    <row r="49" spans="1:1" ht="44.4">
      <c r="A49" s="251" t="s">
        <v>49</v>
      </c>
    </row>
    <row r="50" spans="1:1" ht="44.4">
      <c r="A50" s="251" t="s">
        <v>50</v>
      </c>
    </row>
    <row r="51" spans="1:1" ht="30">
      <c r="A51" s="251" t="s">
        <v>51</v>
      </c>
    </row>
    <row r="52" spans="1:1" ht="15.6">
      <c r="A52" s="251" t="s">
        <v>52</v>
      </c>
    </row>
    <row r="53" spans="1:1" ht="28.8">
      <c r="A53" s="253" t="s">
        <v>53</v>
      </c>
    </row>
    <row r="54" spans="1:1" ht="43.2">
      <c r="A54" s="253" t="s">
        <v>54</v>
      </c>
    </row>
    <row r="55" spans="1:1" ht="28.8">
      <c r="A55" s="253" t="s">
        <v>55</v>
      </c>
    </row>
    <row r="56" spans="1:1">
      <c r="A56" s="253" t="s">
        <v>56</v>
      </c>
    </row>
    <row r="57" spans="1:1" ht="86.4">
      <c r="A57" s="253" t="s">
        <v>57</v>
      </c>
    </row>
    <row r="58" spans="1:1" ht="43.2">
      <c r="A58" s="253" t="s">
        <v>58</v>
      </c>
    </row>
    <row r="59" spans="1:1" ht="30">
      <c r="A59" s="251" t="s">
        <v>59</v>
      </c>
    </row>
    <row r="60" spans="1:1">
      <c r="A60" s="247" t="s">
        <v>60</v>
      </c>
    </row>
    <row r="61" spans="1:1" ht="18">
      <c r="A61" s="285"/>
    </row>
    <row r="62" spans="1:1" ht="18">
      <c r="A62" s="250" t="s">
        <v>20</v>
      </c>
    </row>
    <row r="63" spans="1:1" ht="18">
      <c r="A63" s="250" t="s">
        <v>21</v>
      </c>
    </row>
    <row r="64" spans="1:1">
      <c r="A64" s="247" t="s">
        <v>61</v>
      </c>
    </row>
    <row r="65" spans="1:1">
      <c r="A65" s="247" t="s">
        <v>62</v>
      </c>
    </row>
    <row r="66" spans="1:1">
      <c r="A66" s="247" t="s">
        <v>63</v>
      </c>
    </row>
    <row r="67" spans="1:1">
      <c r="A67" s="247" t="s">
        <v>64</v>
      </c>
    </row>
    <row r="68" spans="1:1">
      <c r="A68" s="247" t="s">
        <v>65</v>
      </c>
    </row>
    <row r="69" spans="1:1">
      <c r="A69" s="247" t="s">
        <v>66</v>
      </c>
    </row>
    <row r="70" spans="1:1" ht="28.8">
      <c r="A70" s="247" t="s">
        <v>67</v>
      </c>
    </row>
    <row r="71" spans="1:1" s="231" customFormat="1">
      <c r="A71" s="288"/>
    </row>
    <row r="72" spans="1:1" ht="18">
      <c r="A72" s="250" t="s">
        <v>22</v>
      </c>
    </row>
    <row r="73" spans="1:1">
      <c r="A73" s="247" t="s">
        <v>68</v>
      </c>
    </row>
    <row r="74" spans="1:1" ht="28.8">
      <c r="A74" s="247" t="s">
        <v>69</v>
      </c>
    </row>
    <row r="75" spans="1:1">
      <c r="A75" s="247" t="s">
        <v>70</v>
      </c>
    </row>
    <row r="76" spans="1:1">
      <c r="A76" s="253" t="s">
        <v>71</v>
      </c>
    </row>
    <row r="77" spans="1:1" ht="28.8">
      <c r="A77" s="253" t="s">
        <v>72</v>
      </c>
    </row>
    <row r="78" spans="1:1">
      <c r="A78" s="253" t="s">
        <v>73</v>
      </c>
    </row>
    <row r="79" spans="1:1">
      <c r="A79" s="253" t="s">
        <v>74</v>
      </c>
    </row>
    <row r="80" spans="1:1">
      <c r="A80" s="253" t="s">
        <v>75</v>
      </c>
    </row>
    <row r="81" spans="1:1">
      <c r="A81" s="253" t="s">
        <v>76</v>
      </c>
    </row>
    <row r="82" spans="1:1">
      <c r="A82" s="253" t="s">
        <v>77</v>
      </c>
    </row>
    <row r="83" spans="1:1">
      <c r="A83" s="247" t="s">
        <v>78</v>
      </c>
    </row>
    <row r="84" spans="1:1" ht="18">
      <c r="A84" s="289" t="s">
        <v>79</v>
      </c>
    </row>
    <row r="85" spans="1:1" ht="36">
      <c r="A85" s="290" t="s">
        <v>80</v>
      </c>
    </row>
    <row r="86" spans="1:1" ht="61.2">
      <c r="A86" s="247" t="s">
        <v>81</v>
      </c>
    </row>
    <row r="87" spans="1:1" ht="28.8">
      <c r="A87" s="254" t="s">
        <v>82</v>
      </c>
    </row>
    <row r="88" spans="1:1">
      <c r="A88" s="253" t="s">
        <v>83</v>
      </c>
    </row>
    <row r="89" spans="1:1">
      <c r="A89" s="253" t="s">
        <v>84</v>
      </c>
    </row>
    <row r="90" spans="1:1">
      <c r="A90" s="253" t="s">
        <v>85</v>
      </c>
    </row>
    <row r="91" spans="1:1">
      <c r="A91" s="253" t="s">
        <v>86</v>
      </c>
    </row>
    <row r="92" spans="1:1">
      <c r="A92" s="253" t="s">
        <v>87</v>
      </c>
    </row>
    <row r="93" spans="1:1" ht="28.8">
      <c r="A93" s="254" t="s">
        <v>88</v>
      </c>
    </row>
    <row r="95" spans="1:1">
      <c r="A95" s="253" t="s">
        <v>89</v>
      </c>
    </row>
    <row r="97" spans="1:1">
      <c r="A97" s="253" t="s">
        <v>90</v>
      </c>
    </row>
    <row r="99" spans="1:1">
      <c r="A99" s="253" t="s">
        <v>91</v>
      </c>
    </row>
    <row r="101" spans="1:1">
      <c r="A101" s="253" t="s">
        <v>92</v>
      </c>
    </row>
    <row r="103" spans="1:1">
      <c r="A103" s="253" t="s">
        <v>93</v>
      </c>
    </row>
    <row r="105" spans="1:1">
      <c r="A105" s="253" t="s">
        <v>94</v>
      </c>
    </row>
    <row r="107" spans="1:1" ht="28.8">
      <c r="A107" s="254" t="s">
        <v>95</v>
      </c>
    </row>
    <row r="109" spans="1:1">
      <c r="A109" s="253" t="s">
        <v>96</v>
      </c>
    </row>
    <row r="111" spans="1:1">
      <c r="A111" s="253" t="s">
        <v>97</v>
      </c>
    </row>
    <row r="113" spans="1:1" ht="43.2">
      <c r="A113" s="254" t="s">
        <v>98</v>
      </c>
    </row>
    <row r="114" spans="1:1" ht="43.2">
      <c r="A114" s="254" t="s">
        <v>99</v>
      </c>
    </row>
    <row r="115" spans="1:1">
      <c r="A115" s="252" t="s">
        <v>100</v>
      </c>
    </row>
    <row r="116" spans="1:1">
      <c r="A116" s="252" t="s">
        <v>101</v>
      </c>
    </row>
    <row r="117" spans="1:1">
      <c r="A117" s="252" t="s">
        <v>102</v>
      </c>
    </row>
    <row r="118" spans="1:1">
      <c r="A118" s="252" t="s">
        <v>103</v>
      </c>
    </row>
    <row r="119" spans="1:1" ht="28.8">
      <c r="A119" s="249" t="s">
        <v>104</v>
      </c>
    </row>
    <row r="120" spans="1:1" ht="28.8">
      <c r="A120" s="254" t="s">
        <v>105</v>
      </c>
    </row>
    <row r="121" spans="1:1">
      <c r="A121" s="254" t="s">
        <v>106</v>
      </c>
    </row>
    <row r="122" spans="1:1" ht="37.200000000000003" customHeight="1">
      <c r="A122" s="254" t="s">
        <v>107</v>
      </c>
    </row>
    <row r="123" spans="1:1" ht="28.8">
      <c r="A123" s="254" t="s">
        <v>108</v>
      </c>
    </row>
    <row r="124" spans="1:1">
      <c r="A124" s="253" t="s">
        <v>109</v>
      </c>
    </row>
    <row r="125" spans="1:1">
      <c r="A125" s="253" t="s">
        <v>110</v>
      </c>
    </row>
    <row r="126" spans="1:1">
      <c r="A126" s="253" t="s">
        <v>111</v>
      </c>
    </row>
    <row r="127" spans="1:1">
      <c r="A127" s="253" t="s">
        <v>112</v>
      </c>
    </row>
    <row r="128" spans="1:1">
      <c r="A128" s="354" t="s">
        <v>113</v>
      </c>
    </row>
    <row r="129" spans="1:1">
      <c r="A129" s="354" t="s">
        <v>114</v>
      </c>
    </row>
    <row r="130" spans="1:1">
      <c r="A130" s="354" t="s">
        <v>115</v>
      </c>
    </row>
    <row r="131" spans="1:1">
      <c r="A131" s="253" t="s">
        <v>116</v>
      </c>
    </row>
    <row r="132" spans="1:1">
      <c r="A132" s="253" t="s">
        <v>117</v>
      </c>
    </row>
    <row r="133" spans="1:1">
      <c r="A133" s="253" t="s">
        <v>118</v>
      </c>
    </row>
    <row r="134" spans="1:1">
      <c r="A134" s="254" t="s">
        <v>119</v>
      </c>
    </row>
    <row r="135" spans="1:1">
      <c r="A135" s="291"/>
    </row>
    <row r="136" spans="1:1" ht="54">
      <c r="A136" s="250" t="s">
        <v>120</v>
      </c>
    </row>
    <row r="137" spans="1:1">
      <c r="A137" s="255" t="s">
        <v>121</v>
      </c>
    </row>
    <row r="138" spans="1:1" ht="43.2">
      <c r="A138" s="247" t="s">
        <v>122</v>
      </c>
    </row>
    <row r="139" spans="1:1">
      <c r="A139" s="253" t="s">
        <v>123</v>
      </c>
    </row>
    <row r="140" spans="1:1">
      <c r="A140" s="253" t="s">
        <v>124</v>
      </c>
    </row>
    <row r="141" spans="1:1">
      <c r="A141" s="253" t="s">
        <v>125</v>
      </c>
    </row>
    <row r="142" spans="1:1" ht="28.8">
      <c r="A142" s="256" t="s">
        <v>126</v>
      </c>
    </row>
    <row r="143" spans="1:1" ht="43.2">
      <c r="A143" s="256" t="s">
        <v>127</v>
      </c>
    </row>
    <row r="144" spans="1:1" ht="43.2">
      <c r="A144" s="256" t="s">
        <v>128</v>
      </c>
    </row>
    <row r="145" spans="1:1" ht="43.2">
      <c r="A145" s="247" t="s">
        <v>129</v>
      </c>
    </row>
    <row r="146" spans="1:1" ht="72">
      <c r="A146" s="256" t="s">
        <v>130</v>
      </c>
    </row>
    <row r="147" spans="1:1" ht="28.8">
      <c r="A147" s="256" t="s">
        <v>131</v>
      </c>
    </row>
    <row r="148" spans="1:1" ht="57.6">
      <c r="A148" s="256" t="s">
        <v>132</v>
      </c>
    </row>
    <row r="149" spans="1:1">
      <c r="A149" s="247" t="s">
        <v>133</v>
      </c>
    </row>
    <row r="150" spans="1:1">
      <c r="A150" s="254" t="s">
        <v>134</v>
      </c>
    </row>
    <row r="151" spans="1:1">
      <c r="A151" s="248" t="s">
        <v>135</v>
      </c>
    </row>
    <row r="152" spans="1:1" ht="28.8">
      <c r="A152" s="254" t="s">
        <v>136</v>
      </c>
    </row>
    <row r="153" spans="1:1">
      <c r="A153" s="253" t="s">
        <v>83</v>
      </c>
    </row>
    <row r="154" spans="1:1" ht="28.8">
      <c r="A154" s="253" t="s">
        <v>137</v>
      </c>
    </row>
    <row r="155" spans="1:1">
      <c r="A155" s="253" t="s">
        <v>85</v>
      </c>
    </row>
    <row r="156" spans="1:1">
      <c r="A156" s="253" t="s">
        <v>86</v>
      </c>
    </row>
    <row r="157" spans="1:1">
      <c r="A157" s="253" t="s">
        <v>87</v>
      </c>
    </row>
    <row r="158" spans="1:1" ht="28.8">
      <c r="A158" s="254" t="s">
        <v>138</v>
      </c>
    </row>
    <row r="159" spans="1:1">
      <c r="A159" s="253" t="s">
        <v>139</v>
      </c>
    </row>
    <row r="160" spans="1:1">
      <c r="A160" s="253" t="s">
        <v>140</v>
      </c>
    </row>
    <row r="161" spans="1:1">
      <c r="A161" s="253" t="s">
        <v>141</v>
      </c>
    </row>
    <row r="162" spans="1:1">
      <c r="A162" s="253" t="s">
        <v>142</v>
      </c>
    </row>
    <row r="163" spans="1:1">
      <c r="A163" s="253" t="s">
        <v>143</v>
      </c>
    </row>
    <row r="164" spans="1:1">
      <c r="A164" s="253" t="s">
        <v>144</v>
      </c>
    </row>
    <row r="165" spans="1:1" ht="28.8">
      <c r="A165" s="254" t="s">
        <v>145</v>
      </c>
    </row>
    <row r="166" spans="1:1">
      <c r="A166" s="253" t="s">
        <v>96</v>
      </c>
    </row>
    <row r="167" spans="1:1">
      <c r="A167" s="253" t="s">
        <v>97</v>
      </c>
    </row>
    <row r="168" spans="1:1">
      <c r="A168" s="248" t="s">
        <v>146</v>
      </c>
    </row>
    <row r="169" spans="1:1" ht="43.2">
      <c r="A169" s="254" t="s">
        <v>147</v>
      </c>
    </row>
    <row r="170" spans="1:1">
      <c r="A170" s="253" t="s">
        <v>148</v>
      </c>
    </row>
    <row r="171" spans="1:1">
      <c r="A171" s="253" t="s">
        <v>149</v>
      </c>
    </row>
    <row r="172" spans="1:1">
      <c r="A172" s="253" t="s">
        <v>150</v>
      </c>
    </row>
    <row r="173" spans="1:1">
      <c r="A173" s="253" t="s">
        <v>151</v>
      </c>
    </row>
    <row r="174" spans="1:1" ht="28.8">
      <c r="A174" s="249" t="s">
        <v>152</v>
      </c>
    </row>
    <row r="175" spans="1:1" ht="43.2">
      <c r="A175" s="254" t="s">
        <v>153</v>
      </c>
    </row>
    <row r="176" spans="1:1" ht="28.8">
      <c r="A176" s="254" t="s">
        <v>154</v>
      </c>
    </row>
    <row r="177" spans="1:1">
      <c r="A177" s="248" t="s">
        <v>155</v>
      </c>
    </row>
    <row r="178" spans="1:1" ht="43.2">
      <c r="A178" s="254" t="s">
        <v>156</v>
      </c>
    </row>
    <row r="179" spans="1:1">
      <c r="A179" s="253" t="s">
        <v>148</v>
      </c>
    </row>
    <row r="180" spans="1:1">
      <c r="A180" s="253" t="s">
        <v>149</v>
      </c>
    </row>
    <row r="181" spans="1:1">
      <c r="A181" s="253" t="s">
        <v>150</v>
      </c>
    </row>
    <row r="182" spans="1:1">
      <c r="A182" s="253" t="s">
        <v>151</v>
      </c>
    </row>
    <row r="183" spans="1:1" ht="28.8">
      <c r="A183" s="249" t="s">
        <v>152</v>
      </c>
    </row>
    <row r="184" spans="1:1" ht="43.2">
      <c r="A184" s="254" t="s">
        <v>157</v>
      </c>
    </row>
    <row r="185" spans="1:1" ht="28.8">
      <c r="A185" s="254" t="s">
        <v>158</v>
      </c>
    </row>
    <row r="186" spans="1:1">
      <c r="A186" s="248" t="s">
        <v>159</v>
      </c>
    </row>
    <row r="187" spans="1:1" ht="57.6">
      <c r="A187" s="254" t="s">
        <v>160</v>
      </c>
    </row>
    <row r="188" spans="1:1">
      <c r="A188" s="253" t="s">
        <v>148</v>
      </c>
    </row>
    <row r="189" spans="1:1">
      <c r="A189" s="253" t="s">
        <v>149</v>
      </c>
    </row>
    <row r="190" spans="1:1">
      <c r="A190" s="253" t="s">
        <v>150</v>
      </c>
    </row>
    <row r="191" spans="1:1">
      <c r="A191" s="253" t="s">
        <v>151</v>
      </c>
    </row>
    <row r="192" spans="1:1" ht="28.8">
      <c r="A192" s="249" t="s">
        <v>152</v>
      </c>
    </row>
    <row r="193" spans="1:1" ht="57.6">
      <c r="A193" s="254" t="s">
        <v>161</v>
      </c>
    </row>
    <row r="194" spans="1:1" ht="43.2">
      <c r="A194" s="254" t="s">
        <v>162</v>
      </c>
    </row>
    <row r="195" spans="1:1" ht="86.4">
      <c r="A195" s="254" t="s">
        <v>163</v>
      </c>
    </row>
    <row r="196" spans="1:1" ht="28.8">
      <c r="A196" s="254" t="s">
        <v>164</v>
      </c>
    </row>
    <row r="197" spans="1:1" ht="28.8">
      <c r="A197" s="253" t="s">
        <v>165</v>
      </c>
    </row>
    <row r="198" spans="1:1">
      <c r="A198" s="253" t="s">
        <v>166</v>
      </c>
    </row>
    <row r="199" spans="1:1" ht="43.2">
      <c r="A199" s="254" t="s">
        <v>167</v>
      </c>
    </row>
    <row r="200" spans="1:1" ht="57.6">
      <c r="A200" s="255" t="s">
        <v>168</v>
      </c>
    </row>
    <row r="201" spans="1:1">
      <c r="A201" s="255" t="s">
        <v>169</v>
      </c>
    </row>
    <row r="202" spans="1:1" ht="28.8">
      <c r="A202" s="247" t="s">
        <v>170</v>
      </c>
    </row>
    <row r="203" spans="1:1" ht="43.2">
      <c r="A203" s="254" t="s">
        <v>171</v>
      </c>
    </row>
    <row r="204" spans="1:1" ht="28.8">
      <c r="A204" s="247" t="s">
        <v>172</v>
      </c>
    </row>
    <row r="205" spans="1:1">
      <c r="A205" s="253" t="s">
        <v>173</v>
      </c>
    </row>
    <row r="206" spans="1:1">
      <c r="A206" s="253" t="s">
        <v>174</v>
      </c>
    </row>
    <row r="207" spans="1:1">
      <c r="A207" s="253" t="s">
        <v>175</v>
      </c>
    </row>
    <row r="208" spans="1:1">
      <c r="A208" s="253" t="s">
        <v>176</v>
      </c>
    </row>
    <row r="209" spans="1:1">
      <c r="A209" s="253" t="s">
        <v>177</v>
      </c>
    </row>
    <row r="210" spans="1:1">
      <c r="A210" s="253" t="s">
        <v>178</v>
      </c>
    </row>
    <row r="211" spans="1:1">
      <c r="A211" s="253" t="s">
        <v>179</v>
      </c>
    </row>
    <row r="212" spans="1:1">
      <c r="A212" s="253" t="s">
        <v>180</v>
      </c>
    </row>
    <row r="213" spans="1:1">
      <c r="A213" s="253" t="s">
        <v>181</v>
      </c>
    </row>
    <row r="214" spans="1:1">
      <c r="A214" s="253" t="s">
        <v>182</v>
      </c>
    </row>
    <row r="215" spans="1:1">
      <c r="A215" s="253" t="s">
        <v>183</v>
      </c>
    </row>
    <row r="216" spans="1:1">
      <c r="A216" s="253" t="s">
        <v>184</v>
      </c>
    </row>
    <row r="217" spans="1:1">
      <c r="A217" s="253" t="s">
        <v>185</v>
      </c>
    </row>
    <row r="218" spans="1:1">
      <c r="A218" s="253" t="s">
        <v>186</v>
      </c>
    </row>
    <row r="219" spans="1:1">
      <c r="A219" s="253" t="s">
        <v>187</v>
      </c>
    </row>
    <row r="220" spans="1:1">
      <c r="A220" s="253" t="s">
        <v>188</v>
      </c>
    </row>
    <row r="221" spans="1:1">
      <c r="A221" s="253" t="s">
        <v>189</v>
      </c>
    </row>
    <row r="222" spans="1:1">
      <c r="A222" s="253" t="s">
        <v>190</v>
      </c>
    </row>
    <row r="223" spans="1:1">
      <c r="A223" s="253" t="s">
        <v>191</v>
      </c>
    </row>
    <row r="224" spans="1:1">
      <c r="A224" s="253" t="s">
        <v>192</v>
      </c>
    </row>
    <row r="225" spans="1:1">
      <c r="A225" s="253" t="s">
        <v>193</v>
      </c>
    </row>
    <row r="226" spans="1:1">
      <c r="A226" s="253" t="s">
        <v>194</v>
      </c>
    </row>
    <row r="227" spans="1:1">
      <c r="A227" s="253" t="s">
        <v>195</v>
      </c>
    </row>
    <row r="228" spans="1:1">
      <c r="A228" s="253" t="s">
        <v>196</v>
      </c>
    </row>
    <row r="229" spans="1:1">
      <c r="A229" s="253" t="s">
        <v>197</v>
      </c>
    </row>
    <row r="230" spans="1:1">
      <c r="A230" s="253" t="s">
        <v>198</v>
      </c>
    </row>
    <row r="231" spans="1:1">
      <c r="A231" s="253" t="s">
        <v>199</v>
      </c>
    </row>
    <row r="232" spans="1:1">
      <c r="A232" s="253" t="s">
        <v>200</v>
      </c>
    </row>
    <row r="233" spans="1:1">
      <c r="A233" s="253" t="s">
        <v>201</v>
      </c>
    </row>
    <row r="234" spans="1:1">
      <c r="A234" s="253" t="s">
        <v>202</v>
      </c>
    </row>
    <row r="235" spans="1:1">
      <c r="A235" s="253" t="s">
        <v>203</v>
      </c>
    </row>
    <row r="236" spans="1:1">
      <c r="A236" s="253" t="s">
        <v>204</v>
      </c>
    </row>
    <row r="237" spans="1:1">
      <c r="A237" s="253" t="s">
        <v>205</v>
      </c>
    </row>
    <row r="238" spans="1:1">
      <c r="A238" s="253" t="s">
        <v>206</v>
      </c>
    </row>
    <row r="239" spans="1:1">
      <c r="A239" s="253" t="s">
        <v>207</v>
      </c>
    </row>
    <row r="240" spans="1:1">
      <c r="A240" s="253" t="s">
        <v>208</v>
      </c>
    </row>
    <row r="241" spans="1:1">
      <c r="A241" s="253" t="s">
        <v>209</v>
      </c>
    </row>
    <row r="242" spans="1:1" ht="72">
      <c r="A242" s="254" t="s">
        <v>210</v>
      </c>
    </row>
    <row r="243" spans="1:1">
      <c r="A243" s="253" t="s">
        <v>211</v>
      </c>
    </row>
    <row r="244" spans="1:1">
      <c r="A244" s="253" t="s">
        <v>212</v>
      </c>
    </row>
    <row r="245" spans="1:1">
      <c r="A245" s="253" t="s">
        <v>213</v>
      </c>
    </row>
    <row r="246" spans="1:1" ht="43.2">
      <c r="A246" s="254" t="s">
        <v>214</v>
      </c>
    </row>
    <row r="247" spans="1:1" ht="28.8">
      <c r="A247" s="253" t="s">
        <v>215</v>
      </c>
    </row>
    <row r="248" spans="1:1" ht="57.6">
      <c r="A248" s="253" t="s">
        <v>216</v>
      </c>
    </row>
    <row r="249" spans="1:1" ht="43.2">
      <c r="A249" s="257" t="s">
        <v>217</v>
      </c>
    </row>
    <row r="250" spans="1:1" ht="28.8">
      <c r="A250" s="253" t="s">
        <v>218</v>
      </c>
    </row>
    <row r="251" spans="1:1" ht="57.6">
      <c r="A251" s="254" t="s">
        <v>219</v>
      </c>
    </row>
    <row r="252" spans="1:1" ht="28.8">
      <c r="A252" s="254" t="s">
        <v>220</v>
      </c>
    </row>
    <row r="253" spans="1:1">
      <c r="A253" s="253" t="s">
        <v>221</v>
      </c>
    </row>
    <row r="254" spans="1:1" ht="28.8">
      <c r="A254" s="253" t="s">
        <v>222</v>
      </c>
    </row>
    <row r="255" spans="1:1">
      <c r="A255" s="253" t="s">
        <v>223</v>
      </c>
    </row>
    <row r="256" spans="1:1" ht="28.8">
      <c r="A256" s="248" t="s">
        <v>224</v>
      </c>
    </row>
    <row r="257" spans="1:1" ht="43.2">
      <c r="A257" s="350" t="s">
        <v>225</v>
      </c>
    </row>
    <row r="258" spans="1:1" ht="43.2">
      <c r="A258" s="253" t="s">
        <v>226</v>
      </c>
    </row>
    <row r="259" spans="1:1" ht="43.2">
      <c r="A259" s="253" t="s">
        <v>227</v>
      </c>
    </row>
    <row r="260" spans="1:1" ht="43.2">
      <c r="A260" s="351" t="s">
        <v>228</v>
      </c>
    </row>
    <row r="261" spans="1:1" ht="43.2">
      <c r="A261" s="253" t="s">
        <v>229</v>
      </c>
    </row>
    <row r="262" spans="1:1">
      <c r="A262" s="253" t="s">
        <v>230</v>
      </c>
    </row>
    <row r="263" spans="1:1">
      <c r="A263" s="253" t="s">
        <v>231</v>
      </c>
    </row>
    <row r="264" spans="1:1">
      <c r="A264" s="253" t="s">
        <v>232</v>
      </c>
    </row>
    <row r="265" spans="1:1">
      <c r="A265" s="253" t="s">
        <v>233</v>
      </c>
    </row>
    <row r="266" spans="1:1">
      <c r="A266" s="352" t="s">
        <v>234</v>
      </c>
    </row>
    <row r="267" spans="1:1">
      <c r="A267" s="253" t="s">
        <v>235</v>
      </c>
    </row>
    <row r="268" spans="1:1">
      <c r="A268" s="254" t="s">
        <v>236</v>
      </c>
    </row>
    <row r="269" spans="1:1">
      <c r="A269" s="291"/>
    </row>
    <row r="270" spans="1:1" ht="36">
      <c r="A270" s="250" t="s">
        <v>237</v>
      </c>
    </row>
    <row r="271" spans="1:1" ht="115.2">
      <c r="A271" s="247" t="s">
        <v>238</v>
      </c>
    </row>
    <row r="272" spans="1:1" ht="43.2">
      <c r="A272" s="249" t="s">
        <v>239</v>
      </c>
    </row>
    <row r="273" spans="1:1" ht="28.8">
      <c r="A273" s="247" t="s">
        <v>240</v>
      </c>
    </row>
    <row r="274" spans="1:1" ht="28.8">
      <c r="A274" s="254" t="s">
        <v>241</v>
      </c>
    </row>
    <row r="275" spans="1:1" ht="28.8">
      <c r="A275" s="254" t="s">
        <v>242</v>
      </c>
    </row>
    <row r="276" spans="1:1">
      <c r="A276" s="254" t="s">
        <v>243</v>
      </c>
    </row>
    <row r="277" spans="1:1" ht="43.2">
      <c r="A277" s="254" t="s">
        <v>244</v>
      </c>
    </row>
    <row r="278" spans="1:1">
      <c r="A278" s="291"/>
    </row>
    <row r="279" spans="1:1" ht="36">
      <c r="A279" s="250" t="s">
        <v>245</v>
      </c>
    </row>
    <row r="280" spans="1:1">
      <c r="A280" s="247"/>
    </row>
    <row r="281" spans="1:1" ht="72">
      <c r="A281" s="256" t="s">
        <v>246</v>
      </c>
    </row>
    <row r="282" spans="1:1" ht="28.8">
      <c r="A282" s="254" t="s">
        <v>247</v>
      </c>
    </row>
    <row r="283" spans="1:1" ht="28.8">
      <c r="A283" s="254" t="s">
        <v>248</v>
      </c>
    </row>
    <row r="284" spans="1:1" ht="28.8">
      <c r="A284" s="254" t="s">
        <v>249</v>
      </c>
    </row>
    <row r="285" spans="1:1">
      <c r="A285" s="253" t="s">
        <v>148</v>
      </c>
    </row>
    <row r="286" spans="1:1">
      <c r="A286" s="253" t="s">
        <v>149</v>
      </c>
    </row>
    <row r="287" spans="1:1">
      <c r="A287" s="256" t="s">
        <v>250</v>
      </c>
    </row>
    <row r="288" spans="1:1">
      <c r="A288" s="254" t="s">
        <v>251</v>
      </c>
    </row>
    <row r="289" spans="1:1" ht="57.6">
      <c r="A289" s="253" t="s">
        <v>252</v>
      </c>
    </row>
    <row r="290" spans="1:1" ht="57.6">
      <c r="A290" s="253" t="s">
        <v>253</v>
      </c>
    </row>
    <row r="291" spans="1:1" ht="72">
      <c r="A291" s="253" t="s">
        <v>254</v>
      </c>
    </row>
    <row r="292" spans="1:1">
      <c r="A292" s="254" t="s">
        <v>255</v>
      </c>
    </row>
    <row r="293" spans="1:1">
      <c r="A293" s="247"/>
    </row>
    <row r="294" spans="1:1" ht="28.8">
      <c r="A294" s="254" t="s">
        <v>256</v>
      </c>
    </row>
    <row r="295" spans="1:1">
      <c r="A295" s="254" t="s">
        <v>257</v>
      </c>
    </row>
    <row r="296" spans="1:1" ht="28.8">
      <c r="A296" s="254" t="s">
        <v>258</v>
      </c>
    </row>
    <row r="297" spans="1:1" ht="28.8">
      <c r="A297" s="254" t="s">
        <v>259</v>
      </c>
    </row>
    <row r="298" spans="1:1" ht="28.8">
      <c r="A298" s="254" t="s">
        <v>260</v>
      </c>
    </row>
    <row r="299" spans="1:1" ht="43.2">
      <c r="A299" s="254" t="s">
        <v>261</v>
      </c>
    </row>
    <row r="300" spans="1:1">
      <c r="A300" s="291"/>
    </row>
    <row r="301" spans="1:1" ht="36">
      <c r="A301" s="250" t="s">
        <v>262</v>
      </c>
    </row>
    <row r="302" spans="1:1" ht="28.8">
      <c r="A302" s="247" t="s">
        <v>263</v>
      </c>
    </row>
    <row r="303" spans="1:1">
      <c r="A303" s="258" t="s">
        <v>264</v>
      </c>
    </row>
    <row r="304" spans="1:1">
      <c r="A304" s="258" t="s">
        <v>265</v>
      </c>
    </row>
    <row r="305" spans="1:1">
      <c r="A305" s="258" t="s">
        <v>266</v>
      </c>
    </row>
    <row r="306" spans="1:1">
      <c r="A306" s="258" t="s">
        <v>267</v>
      </c>
    </row>
    <row r="307" spans="1:1">
      <c r="A307" s="247" t="s">
        <v>268</v>
      </c>
    </row>
    <row r="308" spans="1:1">
      <c r="A308" s="247"/>
    </row>
    <row r="309" spans="1:1" ht="57.6">
      <c r="A309" s="253" t="s">
        <v>269</v>
      </c>
    </row>
    <row r="310" spans="1:1">
      <c r="A310" s="253" t="s">
        <v>270</v>
      </c>
    </row>
    <row r="311" spans="1:1">
      <c r="A311" s="253" t="s">
        <v>271</v>
      </c>
    </row>
    <row r="312" spans="1:1">
      <c r="A312" s="253" t="s">
        <v>272</v>
      </c>
    </row>
    <row r="313" spans="1:1">
      <c r="A313" s="252" t="s">
        <v>273</v>
      </c>
    </row>
    <row r="314" spans="1:1">
      <c r="A314" s="253" t="s">
        <v>274</v>
      </c>
    </row>
    <row r="315" spans="1:1" ht="28.8">
      <c r="A315" s="256" t="s">
        <v>275</v>
      </c>
    </row>
    <row r="316" spans="1:1">
      <c r="A316" s="292"/>
    </row>
    <row r="317" spans="1:1" ht="36">
      <c r="A317" s="250" t="s">
        <v>276</v>
      </c>
    </row>
    <row r="318" spans="1:1">
      <c r="A318" s="254" t="s">
        <v>277</v>
      </c>
    </row>
    <row r="319" spans="1:1" ht="72">
      <c r="A319" s="259" t="s">
        <v>278</v>
      </c>
    </row>
    <row r="320" spans="1:1" ht="28.8">
      <c r="A320" s="247" t="s">
        <v>279</v>
      </c>
    </row>
    <row r="321" spans="1:1" ht="28.8">
      <c r="A321" s="254" t="s">
        <v>280</v>
      </c>
    </row>
    <row r="322" spans="1:1" ht="28.8">
      <c r="A322" s="254" t="s">
        <v>281</v>
      </c>
    </row>
    <row r="323" spans="1:1">
      <c r="A323" s="253" t="s">
        <v>148</v>
      </c>
    </row>
    <row r="324" spans="1:1">
      <c r="A324" s="253" t="s">
        <v>149</v>
      </c>
    </row>
    <row r="325" spans="1:1">
      <c r="A325" s="253" t="s">
        <v>150</v>
      </c>
    </row>
    <row r="326" spans="1:1">
      <c r="A326" s="253" t="s">
        <v>151</v>
      </c>
    </row>
    <row r="327" spans="1:1" ht="28.8">
      <c r="A327" s="254" t="s">
        <v>282</v>
      </c>
    </row>
    <row r="328" spans="1:1" ht="28.8">
      <c r="A328" s="254" t="s">
        <v>283</v>
      </c>
    </row>
    <row r="329" spans="1:1">
      <c r="A329" s="291"/>
    </row>
    <row r="330" spans="1:1" ht="54">
      <c r="A330" s="250" t="s">
        <v>284</v>
      </c>
    </row>
    <row r="331" spans="1:1" ht="72">
      <c r="A331" s="255" t="s">
        <v>285</v>
      </c>
    </row>
    <row r="332" spans="1:1" ht="28.8">
      <c r="A332" s="254" t="s">
        <v>286</v>
      </c>
    </row>
    <row r="333" spans="1:1" ht="28.8">
      <c r="A333" s="249" t="s">
        <v>287</v>
      </c>
    </row>
    <row r="334" spans="1:1" ht="43.2">
      <c r="A334" s="247" t="s">
        <v>288</v>
      </c>
    </row>
    <row r="335" spans="1:1" ht="28.8">
      <c r="A335" s="247" t="s">
        <v>289</v>
      </c>
    </row>
    <row r="336" spans="1:1">
      <c r="A336" s="293"/>
    </row>
    <row r="337" spans="1:1" ht="18">
      <c r="A337" s="250" t="s">
        <v>290</v>
      </c>
    </row>
    <row r="338" spans="1:1" ht="36">
      <c r="A338" s="250" t="s">
        <v>291</v>
      </c>
    </row>
    <row r="339" spans="1:1" ht="43.2">
      <c r="A339" s="247" t="s">
        <v>292</v>
      </c>
    </row>
    <row r="340" spans="1:1">
      <c r="A340" s="9" t="s">
        <v>293</v>
      </c>
    </row>
    <row r="341" spans="1:1">
      <c r="A341" s="293"/>
    </row>
    <row r="342" spans="1:1" ht="18">
      <c r="A342" s="250" t="s">
        <v>294</v>
      </c>
    </row>
    <row r="343" spans="1:1" ht="36">
      <c r="A343" s="250" t="s">
        <v>295</v>
      </c>
    </row>
    <row r="344" spans="1:1" ht="86.4">
      <c r="A344" s="9" t="s">
        <v>296</v>
      </c>
    </row>
    <row r="345" spans="1:1">
      <c r="A345" s="318" t="s">
        <v>297</v>
      </c>
    </row>
    <row r="346" spans="1:1" ht="57.6">
      <c r="A346" s="9" t="s">
        <v>298</v>
      </c>
    </row>
    <row r="347" spans="1:1" ht="144">
      <c r="A347" s="317" t="s">
        <v>299</v>
      </c>
    </row>
    <row r="348" spans="1:1">
      <c r="A348" s="9" t="s">
        <v>300</v>
      </c>
    </row>
    <row r="349" spans="1:1">
      <c r="A349" s="316" t="s">
        <v>301</v>
      </c>
    </row>
    <row r="350" spans="1:1">
      <c r="A350" s="261" t="s">
        <v>302</v>
      </c>
    </row>
    <row r="351" spans="1:1">
      <c r="A351" s="339" t="s">
        <v>303</v>
      </c>
    </row>
    <row r="352" spans="1:1">
      <c r="A352" s="340" t="s">
        <v>304</v>
      </c>
    </row>
    <row r="353" spans="1:1">
      <c r="A353" s="340" t="s">
        <v>305</v>
      </c>
    </row>
    <row r="354" spans="1:1">
      <c r="A354" s="340" t="s">
        <v>306</v>
      </c>
    </row>
    <row r="355" spans="1:1">
      <c r="A355" s="340" t="s">
        <v>307</v>
      </c>
    </row>
    <row r="356" spans="1:1">
      <c r="A356" s="340" t="s">
        <v>308</v>
      </c>
    </row>
    <row r="357" spans="1:1">
      <c r="A357" s="340" t="s">
        <v>309</v>
      </c>
    </row>
    <row r="358" spans="1:1">
      <c r="A358" s="340" t="s">
        <v>310</v>
      </c>
    </row>
    <row r="359" spans="1:1">
      <c r="A359" s="261" t="s">
        <v>311</v>
      </c>
    </row>
    <row r="360" spans="1:1" ht="28.8">
      <c r="A360" s="316" t="s">
        <v>312</v>
      </c>
    </row>
    <row r="361" spans="1:1">
      <c r="A361" s="261" t="s">
        <v>313</v>
      </c>
    </row>
    <row r="362" spans="1:1" ht="28.8">
      <c r="A362" s="316" t="s">
        <v>314</v>
      </c>
    </row>
    <row r="363" spans="1:1">
      <c r="A363" s="293"/>
    </row>
    <row r="364" spans="1:1" ht="18">
      <c r="A364" s="338" t="s">
        <v>315</v>
      </c>
    </row>
    <row r="365" spans="1:1" ht="72">
      <c r="A365" s="9" t="s">
        <v>316</v>
      </c>
    </row>
    <row r="366" spans="1:1" ht="28.8">
      <c r="A366" s="9" t="s">
        <v>317</v>
      </c>
    </row>
    <row r="368" spans="1:1" ht="57.6">
      <c r="A368" s="9" t="s">
        <v>318</v>
      </c>
    </row>
    <row r="370" spans="1:1" ht="28.8">
      <c r="A370" s="9" t="s">
        <v>319</v>
      </c>
    </row>
    <row r="372" spans="1:1" ht="43.2">
      <c r="A372" s="9" t="s">
        <v>320</v>
      </c>
    </row>
    <row r="374" spans="1:1" ht="43.2">
      <c r="A374" s="9" t="s">
        <v>321</v>
      </c>
    </row>
    <row r="376" spans="1:1" ht="43.2">
      <c r="A376" s="9" t="s">
        <v>322</v>
      </c>
    </row>
    <row r="378" spans="1:1" ht="28.8">
      <c r="A378" s="9" t="s">
        <v>323</v>
      </c>
    </row>
    <row r="380" spans="1:1" ht="28.8">
      <c r="A380" s="9" t="s">
        <v>324</v>
      </c>
    </row>
  </sheetData>
  <hyperlinks>
    <hyperlink ref="A28" location="Instructions!A317" display="TABLE G Locally Owned Lands Included in the Housing Element Sites Inventory that have been sold, leased, or otherwise disposed of, pursuant to Government Code section 65400.1" xr:uid="{00000000-0004-0000-0100-000014000000}"/>
    <hyperlink ref="A27" location="Instructions!A308" display="TABLE F Units Rehabilitated, Preserved and Acquired for Alternative Adequate Sites pursuant to Government Code section 65583.1, subdivision (c)(2)" xr:uid="{00000000-0004-0000-0100-000013000000}"/>
    <hyperlink ref="A26" location="Instructions!A295" display="TABLE E Commercial Development Bonus Approved pursuant to Government Code section 65915.7" xr:uid="{00000000-0004-0000-0100-000012000000}"/>
    <hyperlink ref="A25" location="Instructions!A278" display="TABLE D Program Implementation Status pursuant to Government Code section 65583" xr:uid="{00000000-0004-0000-0100-000011000000}"/>
    <hyperlink ref="A24" location="Instructions!A257" display="TABLE C Sites Identified or Rezoned to Accommodate Shortfall Housing Need" xr:uid="{00000000-0004-0000-0100-000010000000}"/>
    <hyperlink ref="A23" location="Instructions!A248" display="TABLE B Regional Housing Needs Allocation Progress – Permitted Units Issued By Affordability" xr:uid="{00000000-0004-0000-0100-00000F000000}"/>
    <hyperlink ref="A22" location="Instructions!A129" display="TABLE A2 Annual Building Activity Report Summary - New Construction, Entitled,     Permits and Completed Units" xr:uid="{00000000-0004-0000-0100-00000E000000}"/>
    <hyperlink ref="A21" location="Instructions!A84" display="TABLE A Housing Development Applications Submitted" xr:uid="{00000000-0004-0000-0100-00000D000000}"/>
    <hyperlink ref="A20" location="Instructions!A71" display="START HERE" xr:uid="{00000000-0004-0000-0100-00000C000000}"/>
    <hyperlink ref="A19" location="Instructions!A61" display="GENERAL INFORMATION" xr:uid="{00000000-0004-0000-0100-00000B000000}"/>
    <hyperlink ref="A18" location="Instructions!A61" display="FORM INSTRUCTIONS" xr:uid="{00000000-0004-0000-0100-00000A000000}"/>
    <hyperlink ref="A16" location="Instructions!A5" display="INTRODUCTION" xr:uid="{00000000-0004-0000-0100-000009000000}"/>
    <hyperlink ref="A17" location="Instructions!A30" display="DEFINITIONS" xr:uid="{00000000-0004-0000-0100-000008000000}"/>
    <hyperlink ref="A272" r:id="rId1" display="mailto:APR@hcd.ca.gov" xr:uid="{00000000-0004-0000-0100-000005000000}"/>
    <hyperlink ref="A192" r:id="rId2" display="http://www.hcd.ca.gov/grants-funding/income-limits/state-and-federal-income-limits.shtml" xr:uid="{00000000-0004-0000-0100-000004000000}"/>
    <hyperlink ref="A183" r:id="rId3" display="http://www.hcd.ca.gov/grants-funding/income-limits/state-and-federal-income-limits.shtml" xr:uid="{00000000-0004-0000-0100-000003000000}"/>
    <hyperlink ref="A174" r:id="rId4" display="http://www.hcd.ca.gov/grants-funding/income-limits/state-and-federal-income-limits.shtml" xr:uid="{00000000-0004-0000-0100-000002000000}"/>
    <hyperlink ref="A119" r:id="rId5" display="http://www.hcd.ca.gov/grants-funding/income-limits/state-and-federal-income-limits.shtml" xr:uid="{00000000-0004-0000-0100-000001000000}"/>
    <hyperlink ref="A13" r:id="rId6" display="mailto:APR@hcd.ca.gov" xr:uid="{00000000-0004-0000-0100-000000000000}"/>
    <hyperlink ref="A29" location="Instructions!A324" display="Table H - Locally Owned or Controlled Lands Declared Surplus Pursuant to Government Code section 54221, or Identified as Excess Pursuant to Government Code section 50569" xr:uid="{6E021701-C9C0-4027-B5B8-AFA0165C5C75}"/>
    <hyperlink ref="A333" r:id="rId7" display="mailto:APR@hcd.ca.gov" xr:uid="{00000000-0004-0000-0100-000006000000}"/>
    <hyperlink ref="A345" r:id="rId8" xr:uid="{7E1C683E-FAAC-4DC5-8E13-3C1BC86B143A}"/>
  </hyperlinks>
  <pageMargins left="0.7" right="0.7" top="0.75" bottom="0.75" header="0.3" footer="0.3"/>
  <pageSetup fitToHeight="0" orientation="portrait" r:id="rId9"/>
  <drawing r:id="rId1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CB8EF-ADD3-4DA8-9738-69661634BC7D}">
  <sheetPr codeName="Sheet19"/>
  <dimension ref="A1:XEU25"/>
  <sheetViews>
    <sheetView zoomScale="80" zoomScaleNormal="80" workbookViewId="0">
      <selection activeCell="B14" sqref="B14"/>
    </sheetView>
  </sheetViews>
  <sheetFormatPr defaultColWidth="0" defaultRowHeight="14.4" zeroHeight="1"/>
  <cols>
    <col min="1" max="1" width="16.5546875" customWidth="1"/>
    <col min="2" max="2" width="16.44140625" customWidth="1"/>
    <col min="3" max="3" width="27.6640625" customWidth="1"/>
    <col min="4" max="4" width="16.109375" customWidth="1"/>
    <col min="5" max="5" width="15.44140625" customWidth="1"/>
    <col min="6" max="6" width="12.88671875" bestFit="1" customWidth="1"/>
    <col min="7" max="7" width="12.109375" customWidth="1"/>
    <col min="8" max="8" width="14.33203125" customWidth="1"/>
    <col min="9" max="9" width="12.33203125" customWidth="1"/>
    <col min="10" max="10" width="16.6640625" customWidth="1"/>
    <col min="11" max="11" width="15.6640625" customWidth="1"/>
    <col min="12" max="12" width="16.109375" customWidth="1"/>
    <col min="13" max="13" width="15.88671875" customWidth="1"/>
    <col min="14" max="14" width="9.6640625" bestFit="1" customWidth="1"/>
    <col min="15" max="15" width="26.109375" bestFit="1" customWidth="1"/>
    <col min="16" max="16" width="14.6640625" bestFit="1" customWidth="1"/>
    <col min="17" max="17" width="33.6640625" customWidth="1"/>
    <col min="18" max="16375" width="8.6640625" hidden="1"/>
    <col min="16376" max="16384" width="5.44140625" hidden="1"/>
  </cols>
  <sheetData>
    <row r="1" spans="1:17" ht="37.950000000000003" customHeight="1">
      <c r="A1" s="194" t="s">
        <v>388</v>
      </c>
      <c r="B1" s="139" t="str">
        <f>'Start Here'!B4</f>
        <v>Oakland</v>
      </c>
      <c r="C1" s="192"/>
      <c r="D1" s="237"/>
      <c r="E1" s="239" t="s">
        <v>482</v>
      </c>
      <c r="F1" s="237"/>
      <c r="G1" s="237"/>
      <c r="H1" s="237"/>
      <c r="I1" s="237"/>
      <c r="J1" s="243" t="s">
        <v>483</v>
      </c>
    </row>
    <row r="2" spans="1:17" ht="22.8">
      <c r="A2" s="194" t="s">
        <v>2016</v>
      </c>
      <c r="B2" s="138">
        <f>'Start Here'!B5</f>
        <v>2023</v>
      </c>
      <c r="C2" s="193" t="str">
        <f>'Table A2'!C2</f>
        <v>(Jan. 1 - Dec. 31)</v>
      </c>
      <c r="D2" s="237"/>
      <c r="E2" s="239" t="s">
        <v>484</v>
      </c>
      <c r="F2" s="237"/>
      <c r="G2" s="237"/>
      <c r="H2" s="237"/>
      <c r="I2" s="237"/>
      <c r="J2" s="245" t="s">
        <v>481</v>
      </c>
    </row>
    <row r="3" spans="1:17" ht="15.6">
      <c r="A3" s="190" t="s">
        <v>485</v>
      </c>
      <c r="B3" s="138" t="str">
        <f>IFERROR(IF(ISBLANK(VLOOKUP(B1,'Planning Periods'!$E$2:$P$540,12)),"5th Cycle",VLOOKUP(B1,'Planning Periods'!$E$2:$P$540,12)),"")</f>
        <v>6th Cycle</v>
      </c>
      <c r="C3" s="360" t="str">
        <f>IF(ISBLANK(B1),"",IFERROR(VLOOKUP(B1,'Planning Periods'!$A$2:$D$540,4),""))</f>
        <v>01/31/2023 - 01/31/2031</v>
      </c>
      <c r="D3" s="241"/>
      <c r="E3" s="241"/>
      <c r="F3" s="241"/>
      <c r="G3" s="241"/>
      <c r="H3" s="241"/>
      <c r="I3" s="241"/>
      <c r="J3" s="241"/>
    </row>
    <row r="4" spans="1:17">
      <c r="A4" s="1"/>
      <c r="B4" s="1"/>
      <c r="C4" s="1"/>
      <c r="D4" s="124"/>
      <c r="E4" s="124"/>
      <c r="F4" s="124"/>
      <c r="G4" s="124"/>
      <c r="H4" s="124"/>
      <c r="I4" s="1"/>
      <c r="J4" s="1"/>
    </row>
    <row r="5" spans="1:17">
      <c r="A5" s="1"/>
      <c r="B5" s="1"/>
      <c r="C5" s="1"/>
      <c r="D5" s="5"/>
      <c r="E5" s="124"/>
      <c r="F5" s="124"/>
      <c r="G5" s="1"/>
      <c r="H5" s="1"/>
      <c r="I5" s="1"/>
      <c r="J5" s="1"/>
    </row>
    <row r="6" spans="1:17" hidden="1">
      <c r="A6" s="199" t="s">
        <v>2068</v>
      </c>
      <c r="B6" s="199" t="s">
        <v>2069</v>
      </c>
      <c r="C6" s="199" t="s">
        <v>2070</v>
      </c>
      <c r="D6" s="199" t="s">
        <v>2071</v>
      </c>
      <c r="E6" s="199" t="s">
        <v>2072</v>
      </c>
      <c r="F6" s="199" t="s">
        <v>2073</v>
      </c>
      <c r="G6" s="199" t="s">
        <v>2074</v>
      </c>
      <c r="H6" s="199" t="s">
        <v>2075</v>
      </c>
      <c r="I6" s="199" t="s">
        <v>2076</v>
      </c>
      <c r="J6" s="199" t="s">
        <v>2077</v>
      </c>
      <c r="K6" s="199" t="s">
        <v>2078</v>
      </c>
      <c r="L6" s="199" t="s">
        <v>2079</v>
      </c>
      <c r="M6" s="199" t="s">
        <v>2080</v>
      </c>
      <c r="N6" s="199" t="s">
        <v>2081</v>
      </c>
      <c r="O6" s="199" t="s">
        <v>2082</v>
      </c>
      <c r="P6" s="199" t="s">
        <v>2083</v>
      </c>
      <c r="Q6" s="199" t="s">
        <v>2084</v>
      </c>
    </row>
    <row r="7" spans="1:17" ht="15.45" customHeight="1">
      <c r="A7" s="773" t="s">
        <v>2085</v>
      </c>
      <c r="B7" s="773"/>
      <c r="C7" s="773"/>
      <c r="D7" s="773"/>
      <c r="E7" s="773"/>
      <c r="F7" s="773"/>
      <c r="G7" s="773"/>
      <c r="H7" s="773"/>
      <c r="I7" s="773"/>
      <c r="J7" s="773"/>
      <c r="K7" s="773"/>
      <c r="L7" s="773"/>
      <c r="M7" s="773"/>
      <c r="N7" s="773"/>
      <c r="O7" s="773"/>
      <c r="P7" s="773"/>
      <c r="Q7" s="773"/>
    </row>
    <row r="8" spans="1:17" ht="15.45" customHeight="1">
      <c r="A8" s="773" t="s">
        <v>2086</v>
      </c>
      <c r="B8" s="773"/>
      <c r="C8" s="773"/>
      <c r="D8" s="773"/>
      <c r="E8" s="773"/>
      <c r="F8" s="773"/>
      <c r="G8" s="773"/>
      <c r="H8" s="773"/>
      <c r="I8" s="773"/>
      <c r="J8" s="773"/>
      <c r="K8" s="773"/>
      <c r="L8" s="773"/>
      <c r="M8" s="773"/>
      <c r="N8" s="773"/>
      <c r="O8" s="773"/>
      <c r="P8" s="773"/>
      <c r="Q8" s="773"/>
    </row>
    <row r="9" spans="1:17" ht="54.45" customHeight="1">
      <c r="A9" s="756" t="s">
        <v>2087</v>
      </c>
      <c r="B9" s="756"/>
      <c r="C9" s="756"/>
      <c r="D9" s="756"/>
      <c r="E9" s="756"/>
      <c r="F9" s="756"/>
      <c r="G9" s="756"/>
      <c r="H9" s="756"/>
      <c r="I9" s="756"/>
      <c r="J9" s="756"/>
      <c r="K9" s="756"/>
      <c r="L9" s="756"/>
      <c r="M9" s="756"/>
      <c r="N9" s="756"/>
      <c r="O9" s="756"/>
      <c r="P9" s="756"/>
      <c r="Q9" s="756"/>
    </row>
    <row r="10" spans="1:17" ht="30.45" customHeight="1">
      <c r="A10" s="690" t="s">
        <v>512</v>
      </c>
      <c r="B10" s="693"/>
      <c r="C10" s="693"/>
      <c r="D10" s="693"/>
      <c r="E10" s="694"/>
      <c r="F10" s="690" t="s">
        <v>513</v>
      </c>
      <c r="G10" s="694"/>
      <c r="H10" s="690" t="s">
        <v>2088</v>
      </c>
      <c r="I10" s="693"/>
      <c r="J10" s="693"/>
      <c r="K10" s="693"/>
      <c r="L10" s="693"/>
      <c r="M10" s="693"/>
      <c r="N10" s="693"/>
      <c r="O10" s="690" t="s">
        <v>2089</v>
      </c>
      <c r="P10" s="694"/>
      <c r="Q10" s="565" t="s">
        <v>2090</v>
      </c>
    </row>
    <row r="11" spans="1:17">
      <c r="A11" s="777">
        <v>1</v>
      </c>
      <c r="B11" s="788"/>
      <c r="C11" s="788"/>
      <c r="D11" s="788"/>
      <c r="E11" s="789"/>
      <c r="F11" s="551">
        <v>2</v>
      </c>
      <c r="G11" s="551">
        <v>3</v>
      </c>
      <c r="H11" s="686">
        <v>4</v>
      </c>
      <c r="I11" s="687"/>
      <c r="J11" s="687"/>
      <c r="K11" s="687"/>
      <c r="L11" s="687"/>
      <c r="M11" s="687"/>
      <c r="N11" s="697"/>
      <c r="O11" s="686">
        <v>5</v>
      </c>
      <c r="P11" s="697"/>
      <c r="Q11" s="551">
        <v>6</v>
      </c>
    </row>
    <row r="12" spans="1:17" ht="53.4" thickBot="1">
      <c r="A12" s="42" t="s">
        <v>523</v>
      </c>
      <c r="B12" s="42" t="s">
        <v>524</v>
      </c>
      <c r="C12" s="42" t="s">
        <v>371</v>
      </c>
      <c r="D12" s="42" t="s">
        <v>525</v>
      </c>
      <c r="E12" s="42" t="s">
        <v>526</v>
      </c>
      <c r="F12" s="42" t="s">
        <v>2091</v>
      </c>
      <c r="G12" s="42" t="s">
        <v>2092</v>
      </c>
      <c r="H12" s="44" t="s">
        <v>608</v>
      </c>
      <c r="I12" s="44" t="s">
        <v>609</v>
      </c>
      <c r="J12" s="44" t="s">
        <v>610</v>
      </c>
      <c r="K12" s="44" t="s">
        <v>611</v>
      </c>
      <c r="L12" s="44" t="s">
        <v>612</v>
      </c>
      <c r="M12" s="44" t="s">
        <v>613</v>
      </c>
      <c r="N12" s="44" t="s">
        <v>536</v>
      </c>
      <c r="O12" s="45" t="s">
        <v>2093</v>
      </c>
      <c r="P12" s="45" t="s">
        <v>2094</v>
      </c>
      <c r="Q12" s="378" t="s">
        <v>2095</v>
      </c>
    </row>
    <row r="13" spans="1:17" ht="15" thickTop="1">
      <c r="A13" s="179" t="s">
        <v>546</v>
      </c>
      <c r="B13" s="157"/>
      <c r="C13" s="157"/>
      <c r="D13" s="158"/>
      <c r="E13" s="159"/>
      <c r="F13" s="157"/>
      <c r="G13" s="157"/>
      <c r="H13" s="157">
        <f>SUM(H14:H25)</f>
        <v>0</v>
      </c>
      <c r="I13" s="157">
        <f t="shared" ref="I13:O13" si="0">SUM(I14:I25)</f>
        <v>0</v>
      </c>
      <c r="J13" s="157">
        <f t="shared" si="0"/>
        <v>0</v>
      </c>
      <c r="K13" s="157">
        <f t="shared" si="0"/>
        <v>0</v>
      </c>
      <c r="L13" s="157">
        <f t="shared" si="0"/>
        <v>0</v>
      </c>
      <c r="M13" s="157">
        <f t="shared" si="0"/>
        <v>0</v>
      </c>
      <c r="N13" s="157">
        <f t="shared" si="0"/>
        <v>0</v>
      </c>
      <c r="O13" s="157">
        <f t="shared" si="0"/>
        <v>0</v>
      </c>
      <c r="P13" s="157"/>
      <c r="Q13" s="157"/>
    </row>
    <row r="14" spans="1:17">
      <c r="A14" s="109"/>
      <c r="B14" s="109"/>
      <c r="C14" s="109"/>
      <c r="D14" s="109"/>
      <c r="E14" s="109"/>
      <c r="F14" s="109"/>
      <c r="G14" s="109"/>
      <c r="H14" s="109"/>
      <c r="I14" s="109"/>
      <c r="J14" s="109"/>
      <c r="K14" s="109"/>
      <c r="L14" s="109"/>
      <c r="M14" s="109"/>
      <c r="N14" s="109"/>
      <c r="O14" s="109"/>
      <c r="P14" s="109"/>
      <c r="Q14" s="109"/>
    </row>
    <row r="15" spans="1:17">
      <c r="A15" s="109"/>
      <c r="B15" s="109"/>
      <c r="C15" s="109"/>
      <c r="D15" s="109"/>
      <c r="E15" s="109"/>
      <c r="F15" s="109"/>
      <c r="G15" s="109"/>
      <c r="H15" s="109"/>
      <c r="I15" s="109"/>
      <c r="J15" s="109"/>
      <c r="K15" s="109"/>
      <c r="L15" s="109"/>
      <c r="M15" s="109"/>
      <c r="N15" s="109"/>
      <c r="O15" s="109"/>
      <c r="P15" s="109"/>
      <c r="Q15" s="109"/>
    </row>
    <row r="16" spans="1:17">
      <c r="A16" s="109"/>
      <c r="B16" s="109"/>
      <c r="C16" s="109"/>
      <c r="D16" s="109"/>
      <c r="E16" s="109"/>
      <c r="F16" s="109"/>
      <c r="G16" s="109"/>
      <c r="H16" s="109"/>
      <c r="I16" s="109"/>
      <c r="J16" s="109"/>
      <c r="K16" s="109"/>
      <c r="L16" s="109"/>
      <c r="M16" s="109"/>
      <c r="N16" s="109"/>
      <c r="O16" s="109"/>
      <c r="P16" s="109"/>
      <c r="Q16" s="109"/>
    </row>
    <row r="17" spans="1:17">
      <c r="A17" s="109"/>
      <c r="B17" s="109"/>
      <c r="C17" s="109"/>
      <c r="D17" s="109"/>
      <c r="E17" s="109"/>
      <c r="F17" s="109"/>
      <c r="G17" s="109"/>
      <c r="H17" s="109"/>
      <c r="I17" s="109"/>
      <c r="J17" s="109"/>
      <c r="K17" s="109"/>
      <c r="L17" s="109"/>
      <c r="M17" s="109"/>
      <c r="N17" s="109"/>
      <c r="O17" s="109"/>
      <c r="P17" s="109"/>
      <c r="Q17" s="109"/>
    </row>
    <row r="18" spans="1:17">
      <c r="A18" s="109"/>
      <c r="B18" s="109"/>
      <c r="C18" s="109"/>
      <c r="D18" s="109"/>
      <c r="E18" s="109"/>
      <c r="F18" s="109"/>
      <c r="G18" s="109"/>
      <c r="H18" s="109"/>
      <c r="I18" s="109"/>
      <c r="J18" s="109"/>
      <c r="K18" s="109"/>
      <c r="L18" s="109"/>
      <c r="M18" s="109"/>
      <c r="N18" s="109"/>
      <c r="O18" s="109"/>
      <c r="P18" s="109"/>
      <c r="Q18" s="109"/>
    </row>
    <row r="19" spans="1:17">
      <c r="A19" s="109"/>
      <c r="B19" s="109"/>
      <c r="C19" s="109"/>
      <c r="D19" s="109"/>
      <c r="E19" s="109"/>
      <c r="F19" s="109"/>
      <c r="G19" s="109"/>
      <c r="H19" s="109"/>
      <c r="I19" s="109"/>
      <c r="J19" s="109"/>
      <c r="K19" s="109"/>
      <c r="L19" s="109"/>
      <c r="M19" s="109"/>
      <c r="N19" s="109"/>
      <c r="O19" s="109"/>
      <c r="P19" s="109"/>
      <c r="Q19" s="109"/>
    </row>
    <row r="20" spans="1:17">
      <c r="A20" s="109"/>
      <c r="B20" s="109"/>
      <c r="C20" s="109"/>
      <c r="D20" s="109"/>
      <c r="E20" s="109"/>
      <c r="F20" s="109"/>
      <c r="G20" s="109"/>
      <c r="H20" s="109"/>
      <c r="I20" s="109"/>
      <c r="J20" s="109"/>
      <c r="K20" s="109"/>
      <c r="L20" s="109"/>
      <c r="M20" s="109"/>
      <c r="N20" s="109"/>
      <c r="O20" s="109"/>
      <c r="P20" s="109"/>
      <c r="Q20" s="109"/>
    </row>
    <row r="21" spans="1:17">
      <c r="A21" s="109"/>
      <c r="B21" s="109"/>
      <c r="C21" s="109"/>
      <c r="D21" s="109"/>
      <c r="E21" s="109"/>
      <c r="F21" s="109"/>
      <c r="G21" s="109"/>
      <c r="H21" s="109"/>
      <c r="I21" s="109"/>
      <c r="J21" s="109"/>
      <c r="K21" s="109"/>
      <c r="L21" s="109"/>
      <c r="M21" s="109"/>
      <c r="N21" s="109"/>
      <c r="O21" s="109"/>
      <c r="P21" s="109"/>
      <c r="Q21" s="109"/>
    </row>
    <row r="22" spans="1:17">
      <c r="A22" s="109"/>
      <c r="B22" s="109"/>
      <c r="C22" s="109"/>
      <c r="D22" s="109"/>
      <c r="E22" s="109"/>
      <c r="F22" s="109"/>
      <c r="G22" s="109"/>
      <c r="H22" s="109"/>
      <c r="I22" s="109"/>
      <c r="J22" s="109"/>
      <c r="K22" s="109"/>
      <c r="L22" s="109"/>
      <c r="M22" s="109"/>
      <c r="N22" s="109"/>
      <c r="O22" s="109"/>
      <c r="P22" s="109"/>
      <c r="Q22" s="109"/>
    </row>
    <row r="23" spans="1:17">
      <c r="A23" s="109"/>
      <c r="B23" s="109"/>
      <c r="C23" s="109"/>
      <c r="D23" s="109"/>
      <c r="E23" s="109"/>
      <c r="F23" s="109"/>
      <c r="G23" s="109"/>
      <c r="H23" s="109"/>
      <c r="I23" s="109"/>
      <c r="J23" s="109"/>
      <c r="K23" s="109"/>
      <c r="L23" s="109"/>
      <c r="M23" s="109"/>
      <c r="N23" s="109"/>
      <c r="O23" s="109"/>
      <c r="P23" s="109"/>
      <c r="Q23" s="109"/>
    </row>
    <row r="24" spans="1:17">
      <c r="A24" s="109"/>
      <c r="B24" s="109"/>
      <c r="C24" s="109"/>
      <c r="D24" s="109"/>
      <c r="E24" s="109"/>
      <c r="F24" s="109"/>
      <c r="G24" s="109"/>
      <c r="H24" s="109"/>
      <c r="I24" s="109"/>
      <c r="J24" s="109"/>
      <c r="K24" s="109"/>
      <c r="L24" s="109"/>
      <c r="M24" s="109"/>
      <c r="N24" s="109"/>
      <c r="O24" s="109"/>
      <c r="P24" s="109"/>
      <c r="Q24" s="109"/>
    </row>
    <row r="25" spans="1:17">
      <c r="A25" s="109"/>
      <c r="B25" s="109"/>
      <c r="C25" s="109"/>
      <c r="D25" s="109"/>
      <c r="E25" s="109"/>
      <c r="F25" s="109"/>
      <c r="G25" s="109"/>
      <c r="H25" s="109"/>
      <c r="I25" s="109"/>
      <c r="J25" s="109"/>
      <c r="K25" s="109"/>
      <c r="L25" s="109"/>
      <c r="M25" s="109"/>
      <c r="N25" s="109"/>
      <c r="O25" s="109"/>
      <c r="P25" s="109"/>
      <c r="Q25" s="109"/>
    </row>
  </sheetData>
  <sheetProtection formatCells="0" formatColumns="0" formatRows="0" insertRows="0" deleteRows="0" sort="0"/>
  <protectedRanges>
    <protectedRange sqref="A14:Q25" name="Range1"/>
  </protectedRanges>
  <mergeCells count="10">
    <mergeCell ref="A7:Q7"/>
    <mergeCell ref="A8:Q8"/>
    <mergeCell ref="A9:Q9"/>
    <mergeCell ref="O11:P11"/>
    <mergeCell ref="A10:E10"/>
    <mergeCell ref="F10:G10"/>
    <mergeCell ref="A11:E11"/>
    <mergeCell ref="H11:N11"/>
    <mergeCell ref="H10:N10"/>
    <mergeCell ref="O10:P10"/>
  </mergeCells>
  <phoneticPr fontId="80" type="noConversion"/>
  <conditionalFormatting sqref="B14:G25">
    <cfRule type="expression" dxfId="20" priority="6">
      <formula>AND(ISBLANK(B14),SUM(COUNTIF($A14:$Q14,"&lt;&gt;"&amp;"")&gt;0))</formula>
    </cfRule>
  </conditionalFormatting>
  <conditionalFormatting sqref="O14:P25">
    <cfRule type="expression" dxfId="19" priority="4">
      <formula>AND(ISBLANK(O14),SUM(COUNTIF($A14:$Q14,"&lt;&gt;"&amp;"")&gt;0))</formula>
    </cfRule>
  </conditionalFormatting>
  <conditionalFormatting sqref="H14:N25">
    <cfRule type="expression" dxfId="18" priority="2">
      <formula>AND(ISBLANK(H14),SUM(COUNTIF($A14:$G14,"&lt;&gt;"&amp;""),COUNTIF($O14:$P14,"&lt;&gt;"&amp;"")&gt;0))</formula>
    </cfRule>
  </conditionalFormatting>
  <dataValidations count="22">
    <dataValidation type="list" allowBlank="1" showInputMessage="1" showErrorMessage="1" sqref="G1:G2" xr:uid="{A625AB74-8407-4AC1-A303-6DB33F441A7F}">
      <formula1>"R,O"</formula1>
    </dataValidation>
    <dataValidation type="list" allowBlank="1" showInputMessage="1" showErrorMessage="1" sqref="F1:F2 F10" xr:uid="{5F7A756E-2752-45B7-8C41-A9B438658B27}">
      <formula1>"SFA,SFD,2 to 4,5+,ADU,MH"</formula1>
    </dataValidation>
    <dataValidation allowBlank="1" showInputMessage="1" sqref="J1" xr:uid="{4B3606B2-1F60-4FED-9DFE-F46E7B263700}"/>
    <dataValidation allowBlank="1" showInputMessage="1" showErrorMessage="1" error="Please enter R for Rental or O for Ownership. Please guess if you do not know. " sqref="G12" xr:uid="{76D71D7B-D403-45FC-88F9-0127EDBCC569}"/>
    <dataValidation type="whole" operator="greaterThanOrEqual" allowBlank="1" showInputMessage="1" showErrorMessage="1" error="Please enter a number." sqref="H11:H12 I12:N12" xr:uid="{5CAB280E-F89B-4926-B4ED-F514BCD84718}">
      <formula1>-1000</formula1>
    </dataValidation>
    <dataValidation operator="greaterThanOrEqual" allowBlank="1" showInputMessage="1" showErrorMessage="1" error="Please enter a number." sqref="O12" xr:uid="{185D6953-E88C-499A-B191-2DDB37784855}"/>
    <dataValidation allowBlank="1" showInputMessage="1" showErrorMessage="1" errorTitle="Please enter a date" error="Please Enter a Date" sqref="P12:Q12" xr:uid="{588EABB8-3140-4861-A325-ABED86B445A0}"/>
    <dataValidation allowBlank="1" showInputMessage="1" showErrorMessage="1" prompt="Local Jurisdiction Tracking ID – This may be the permit number or other identifier._x000a_Character Limit: 256" sqref="E14:E25" xr:uid="{29A22B46-794B-4AF4-9133-A327283EB7BC}"/>
    <dataValidation allowBlank="1" showInputMessage="1" showErrorMessage="1" prompt="Project Name – Enter the project name, if available (optional field)._x000a_Character Limit: 256" sqref="D14:D25" xr:uid="{7DD35309-08AC-4287-8533-36BF52FB7B42}"/>
    <dataValidation allowBlank="1" showInputMessage="1" showErrorMessage="1" prompt="Street Address – Enter the number and name of street._x000a_Character Limit: 256" sqref="C14:C25" xr:uid="{BFBD3F9B-14AC-4F35-9627-A72477ABFB4A}"/>
    <dataValidation allowBlank="1" showInputMessage="1" showErrorMessage="1" prompt="Current APN – Enter the current available APN.  If necessary, enter additional APNs in the notes field._x000a_Character Limit: 256" sqref="B14:B25" xr:uid="{6C136119-42A1-460A-B42A-5B407E4EB4E1}"/>
    <dataValidation allowBlank="1" showInputMessage="1" showErrorMessage="1" prompt="Prior APN – Enter an APN previously associated with the parcel if applicable (optional field). Character Limit: 256" sqref="A14:A25" xr:uid="{00F83833-1602-452A-BBEC-5EFD33159221}"/>
    <dataValidation type="whole" allowBlank="1" showInputMessage="1" showErrorMessage="1" error="Please enter a number greater than 0." prompt="Insert number of units that are above moderate-income" sqref="N14:N25" xr:uid="{DCB350B2-28E4-423D-8667-2F92130F5582}">
      <formula1>0</formula1>
      <formula2>30000</formula2>
    </dataValidation>
    <dataValidation type="whole" allowBlank="1" showInputMessage="1" showErrorMessage="1" error="Please enter a number greater than 0." prompt="Insert number of units that are moderate-income non-deed restricted" sqref="M14:M25" xr:uid="{0904A16E-CFBD-4B58-8A92-E6011260A271}">
      <formula1>0</formula1>
      <formula2>30000</formula2>
    </dataValidation>
    <dataValidation type="whole" allowBlank="1" showInputMessage="1" showErrorMessage="1" error="Please enter a number greater than 0." prompt="Insert number of units that are moderate-income deed restricted" sqref="L14:L25" xr:uid="{A37A89FB-3A1D-4CED-BAB6-B8A00FB21402}">
      <formula1>0</formula1>
      <formula2>30000</formula2>
    </dataValidation>
    <dataValidation type="whole" allowBlank="1" showInputMessage="1" showErrorMessage="1" error="Please enter a number greater than 0." prompt="Insert number of units that are low-income non-deed restricted" sqref="K14:K25" xr:uid="{6D391502-0EF4-44F8-8BC9-D8C26D74EB3D}">
      <formula1>0</formula1>
      <formula2>30000</formula2>
    </dataValidation>
    <dataValidation type="whole" allowBlank="1" showInputMessage="1" showErrorMessage="1" error="Please enter a number greater than 0." prompt="Insert number of units that are low-income deed restricted" sqref="J14:J25" xr:uid="{DC6A2B85-11CF-4116-A6D3-1081E91FE1E3}">
      <formula1>0</formula1>
      <formula2>30000</formula2>
    </dataValidation>
    <dataValidation type="whole" allowBlank="1" showInputMessage="1" showErrorMessage="1" error="Please enter a number greater than 0." prompt="Insert number of units that are very low-income non-deed restricted" sqref="I14:I25" xr:uid="{ADD11F48-7E33-413F-B224-0B8310A32AF1}">
      <formula1>0</formula1>
      <formula2>30000</formula2>
    </dataValidation>
    <dataValidation type="whole" allowBlank="1" showInputMessage="1" showErrorMessage="1" error="Please enter a number greater than 0." prompt="Insert number of units that are very low-income deed restricted" sqref="H14:H25" xr:uid="{6E00866A-577E-4B93-B03A-7D19EEDDF627}">
      <formula1>0</formula1>
      <formula2>30000</formula2>
    </dataValidation>
    <dataValidation type="whole" allowBlank="1" showInputMessage="1" showErrorMessage="1" prompt="Enter total moderate income units converted" sqref="O14:O25" xr:uid="{67F37A72-DD08-4677-B949-EE26A63F32D3}">
      <formula1>0</formula1>
      <formula2>10000</formula2>
    </dataValidation>
    <dataValidation allowBlank="1" showInputMessage="1" showErrorMessage="1" prompt="Enter date converted" sqref="P14:P25" xr:uid="{B1A063D3-DCCE-46C3-B868-653CDF258D90}"/>
    <dataValidation allowBlank="1" showInputMessage="1" showErrorMessage="1" prompt="Enter any notes" sqref="Q14:Q25" xr:uid="{4944A50B-E97F-4312-AEC8-9520307287F7}"/>
  </dataValidations>
  <pageMargins left="0.7" right="0.7" top="0.75" bottom="0.75" header="0.3" footer="0.3"/>
  <pageSetup orientation="portrait" horizontalDpi="90" verticalDpi="90" r:id="rId1"/>
  <legacyDrawing r:id="rId2"/>
  <extLst>
    <ext xmlns:x14="http://schemas.microsoft.com/office/spreadsheetml/2009/9/main" uri="{78C0D931-6437-407d-A8EE-F0AAD7539E65}">
      <x14:conditionalFormattings>
        <x14:conditionalFormatting xmlns:xm="http://schemas.microsoft.com/office/excel/2006/main">
          <x14:cfRule type="expression" priority="3" stopIfTrue="1" id="{885B63A1-E8AC-46D0-9F7D-20E2DFE82176}">
            <xm:f>Admin!$D$22="FORMATTING OFF"</xm:f>
            <x14:dxf/>
          </x14:cfRule>
          <xm:sqref>O14:Q25</xm:sqref>
        </x14:conditionalFormatting>
        <x14:conditionalFormatting xmlns:xm="http://schemas.microsoft.com/office/excel/2006/main">
          <x14:cfRule type="expression" priority="1" stopIfTrue="1" id="{616F04DB-34A5-4933-9EC8-D81F6085C712}">
            <xm:f>Admin!$D$22="FORMATTING OFF"</xm:f>
            <x14:dxf/>
          </x14:cfRule>
          <xm:sqref>B14:B25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prompt="Tenure:   Identify whether the units within the development project are either proposed or planned at initial occupancy for either renters or owners. Use the drop-down menu to select one of the following options:_x000a__x000a_R = Renter Occupied_x000a_O = Owner Occupied" xr:uid="{676B1960-CAF8-43C0-BAFD-BF57F33C5F22}">
          <x14:formula1>
            <xm:f>'Deed Rest And Asst Pgm Data'!$J$2:$J$3</xm:f>
          </x14:formula1>
          <xm:sqref>G14:G25</xm:sqref>
        </x14:dataValidation>
        <x14:dataValidation type="list" allowBlank="1" showInputMessage="1" showErrorMessage="1" prompt="Unit Types: Each development should be categorized by one of the following codes. Refer to “Unit Category” in the Definitions section for additional descriptions._x000a_" xr:uid="{2DA0D76E-C979-4CE3-931A-D5733FF9F764}">
          <x14:formula1>
            <xm:f>'Deed Rest And Asst Pgm Data'!$H$2:$H$7</xm:f>
          </x14:formula1>
          <xm:sqref>F14:F25</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pageSetUpPr fitToPage="1"/>
  </sheetPr>
  <dimension ref="A1:S1384"/>
  <sheetViews>
    <sheetView workbookViewId="0">
      <selection activeCell="A15" sqref="A15"/>
    </sheetView>
  </sheetViews>
  <sheetFormatPr defaultColWidth="0" defaultRowHeight="13.8" zeroHeight="1"/>
  <cols>
    <col min="1" max="5" width="16.5546875" style="11" customWidth="1"/>
    <col min="6" max="6" width="25.5546875" style="11" customWidth="1"/>
    <col min="7" max="7" width="31.33203125" style="281" customWidth="1"/>
    <col min="8" max="8" width="4.5546875" style="11" hidden="1" customWidth="1"/>
    <col min="9" max="16384" width="8.6640625" style="11" hidden="1"/>
  </cols>
  <sheetData>
    <row r="1" spans="1:19" s="146" customFormat="1" ht="23.1" customHeight="1">
      <c r="A1" s="187" t="s">
        <v>388</v>
      </c>
      <c r="B1" s="139" t="str">
        <f>'Start Here'!B4:E4</f>
        <v>Oakland</v>
      </c>
      <c r="C1" s="188"/>
      <c r="D1" s="791" t="s">
        <v>2096</v>
      </c>
      <c r="E1" s="792"/>
      <c r="F1" s="793"/>
      <c r="G1" s="774" t="s">
        <v>483</v>
      </c>
      <c r="H1" s="775"/>
      <c r="I1" s="776"/>
      <c r="J1" s="237"/>
      <c r="K1" s="237"/>
      <c r="L1" s="237"/>
      <c r="M1" s="237"/>
      <c r="N1" s="237"/>
      <c r="O1" s="237"/>
      <c r="P1" s="237"/>
      <c r="Q1" s="237"/>
      <c r="R1" s="46"/>
      <c r="S1" s="46"/>
    </row>
    <row r="2" spans="1:19" s="146" customFormat="1" ht="31.35" customHeight="1">
      <c r="A2" s="187" t="s">
        <v>2016</v>
      </c>
      <c r="B2" s="138">
        <f>'Start Here'!B5</f>
        <v>2023</v>
      </c>
      <c r="C2" s="189" t="str">
        <f>'Table A2'!C2</f>
        <v>(Jan. 1 - Dec. 31)</v>
      </c>
      <c r="D2" s="791"/>
      <c r="E2" s="792"/>
      <c r="F2" s="793"/>
      <c r="G2" s="780" t="s">
        <v>481</v>
      </c>
      <c r="H2" s="781"/>
      <c r="I2" s="173"/>
      <c r="J2" s="237"/>
      <c r="K2" s="237"/>
      <c r="L2" s="237"/>
      <c r="M2" s="237"/>
      <c r="N2" s="237"/>
      <c r="O2" s="237"/>
      <c r="P2" s="237"/>
      <c r="Q2" s="237"/>
      <c r="R2" s="47"/>
      <c r="S2" s="47"/>
    </row>
    <row r="3" spans="1:19" s="146" customFormat="1" ht="19.5" customHeight="1">
      <c r="A3" s="190" t="s">
        <v>485</v>
      </c>
      <c r="B3" s="138" t="str">
        <f>IFERROR(IF(ISBLANK(VLOOKUP(B1,'Planning Periods'!$E$2:$P$540,12)),"5th Cycle",VLOOKUP(B1,'Planning Periods'!$E$2:$P$540,12)),"")</f>
        <v>6th Cycle</v>
      </c>
      <c r="C3" s="360" t="str">
        <f>IF(ISBLANK(B1),"",IFERROR(VLOOKUP(B1,'Planning Periods'!$A$2:$D$540,4),""))</f>
        <v>01/31/2023 - 01/31/2031</v>
      </c>
      <c r="D3" s="275" t="s">
        <v>482</v>
      </c>
      <c r="E3" s="568"/>
      <c r="F3" s="271"/>
      <c r="G3" s="276"/>
      <c r="H3" s="542"/>
      <c r="I3" s="63"/>
      <c r="J3" s="237"/>
      <c r="K3" s="237"/>
      <c r="L3" s="237"/>
      <c r="M3" s="237"/>
      <c r="N3" s="237"/>
      <c r="O3" s="237"/>
      <c r="P3" s="237"/>
      <c r="Q3" s="237"/>
      <c r="R3" s="47"/>
      <c r="S3" s="47"/>
    </row>
    <row r="4" spans="1:19" s="146" customFormat="1" ht="17.25" customHeight="1">
      <c r="A4" s="272"/>
      <c r="B4" s="273"/>
      <c r="C4" s="274"/>
      <c r="D4" s="275" t="s">
        <v>484</v>
      </c>
      <c r="E4" s="568"/>
      <c r="F4" s="271"/>
      <c r="G4" s="276"/>
      <c r="H4" s="542"/>
      <c r="I4" s="63"/>
      <c r="J4" s="237"/>
      <c r="K4" s="237"/>
      <c r="L4" s="237"/>
      <c r="M4" s="237"/>
      <c r="N4" s="237"/>
      <c r="O4" s="237"/>
      <c r="P4" s="237"/>
      <c r="Q4" s="237"/>
      <c r="R4" s="47"/>
      <c r="S4" s="47"/>
    </row>
    <row r="5" spans="1:19" s="146" customFormat="1" ht="15">
      <c r="A5" s="708"/>
      <c r="B5" s="708"/>
      <c r="C5" s="708"/>
      <c r="D5" s="708"/>
      <c r="E5" s="708"/>
      <c r="F5" s="708"/>
      <c r="G5" s="708"/>
      <c r="H5" s="708"/>
      <c r="I5" s="708"/>
      <c r="J5" s="708"/>
      <c r="K5" s="708"/>
      <c r="L5" s="708"/>
      <c r="M5" s="708"/>
      <c r="N5" s="708"/>
      <c r="O5" s="708"/>
      <c r="P5" s="708"/>
      <c r="Q5" s="708"/>
      <c r="R5" s="48"/>
      <c r="S5" s="48"/>
    </row>
    <row r="6" spans="1:19" s="50" customFormat="1" ht="13.2" hidden="1">
      <c r="A6" s="199" t="s">
        <v>2097</v>
      </c>
      <c r="B6" s="199" t="s">
        <v>2098</v>
      </c>
      <c r="C6" s="199" t="s">
        <v>2099</v>
      </c>
      <c r="D6" s="199" t="s">
        <v>2100</v>
      </c>
      <c r="E6" s="199" t="s">
        <v>2101</v>
      </c>
      <c r="F6" s="199" t="s">
        <v>2102</v>
      </c>
      <c r="G6" s="278" t="s">
        <v>2103</v>
      </c>
      <c r="H6" s="184"/>
    </row>
    <row r="7" spans="1:19" s="50" customFormat="1" ht="5.0999999999999996" customHeight="1">
      <c r="D7" s="7"/>
      <c r="E7" s="7"/>
      <c r="G7" s="277"/>
    </row>
    <row r="8" spans="1:19" s="199" customFormat="1" ht="10.199999999999999">
      <c r="G8" s="278"/>
    </row>
    <row r="9" spans="1:19" s="141" customFormat="1" ht="15.6">
      <c r="A9" s="773" t="s">
        <v>290</v>
      </c>
      <c r="B9" s="773"/>
      <c r="C9" s="773"/>
      <c r="D9" s="773"/>
      <c r="E9" s="773"/>
      <c r="F9" s="773"/>
      <c r="G9" s="763"/>
    </row>
    <row r="10" spans="1:19" s="141" customFormat="1">
      <c r="A10" s="685" t="s">
        <v>2104</v>
      </c>
      <c r="B10" s="685"/>
      <c r="C10" s="685"/>
      <c r="D10" s="685"/>
      <c r="E10" s="685"/>
      <c r="F10" s="685"/>
      <c r="G10" s="790"/>
    </row>
    <row r="11" spans="1:19" s="141" customFormat="1" ht="45" customHeight="1">
      <c r="A11" s="777" t="s">
        <v>512</v>
      </c>
      <c r="B11" s="778"/>
      <c r="C11" s="778"/>
      <c r="D11" s="779"/>
      <c r="E11" s="566"/>
      <c r="F11" s="564"/>
      <c r="G11" s="564"/>
    </row>
    <row r="12" spans="1:19" s="141" customFormat="1" ht="14.25" customHeight="1">
      <c r="A12" s="686">
        <v>1</v>
      </c>
      <c r="B12" s="687"/>
      <c r="C12" s="687"/>
      <c r="D12" s="689"/>
      <c r="E12" s="336">
        <v>2</v>
      </c>
      <c r="F12" s="336">
        <v>3</v>
      </c>
      <c r="G12" s="551">
        <v>4</v>
      </c>
    </row>
    <row r="13" spans="1:19" s="141" customFormat="1" ht="66.75" customHeight="1">
      <c r="A13" s="550" t="s">
        <v>1990</v>
      </c>
      <c r="B13" s="550" t="s">
        <v>371</v>
      </c>
      <c r="C13" s="550" t="s">
        <v>525</v>
      </c>
      <c r="D13" s="550" t="s">
        <v>1991</v>
      </c>
      <c r="E13" s="550" t="s">
        <v>2105</v>
      </c>
      <c r="F13" s="550" t="s">
        <v>2106</v>
      </c>
      <c r="G13" s="550" t="s">
        <v>2107</v>
      </c>
    </row>
    <row r="14" spans="1:19" s="176" customFormat="1">
      <c r="A14" s="769" t="s">
        <v>546</v>
      </c>
      <c r="B14" s="770"/>
      <c r="C14" s="771"/>
      <c r="D14" s="118"/>
      <c r="E14" s="118"/>
      <c r="F14" s="174"/>
      <c r="G14" s="175"/>
    </row>
    <row r="15" spans="1:19" s="148" customFormat="1">
      <c r="A15" s="264"/>
      <c r="B15" s="264"/>
      <c r="C15" s="265"/>
      <c r="D15" s="265"/>
      <c r="E15" s="264"/>
      <c r="F15" s="264"/>
      <c r="G15" s="264"/>
    </row>
    <row r="16" spans="1:19" s="148" customFormat="1">
      <c r="A16" s="264"/>
      <c r="B16" s="264"/>
      <c r="C16" s="265"/>
      <c r="D16" s="265"/>
      <c r="E16" s="264"/>
      <c r="F16" s="264"/>
      <c r="G16" s="264"/>
    </row>
    <row r="17" spans="1:7" s="148" customFormat="1">
      <c r="A17" s="264"/>
      <c r="B17" s="264"/>
      <c r="C17" s="265"/>
      <c r="D17" s="265"/>
      <c r="E17" s="264"/>
      <c r="F17" s="264"/>
      <c r="G17" s="264"/>
    </row>
    <row r="18" spans="1:7" s="148" customFormat="1">
      <c r="A18" s="264"/>
      <c r="B18" s="264"/>
      <c r="C18" s="265"/>
      <c r="D18" s="265"/>
      <c r="E18" s="264"/>
      <c r="F18" s="264"/>
      <c r="G18" s="264"/>
    </row>
    <row r="19" spans="1:7" s="148" customFormat="1">
      <c r="A19" s="264"/>
      <c r="B19" s="264"/>
      <c r="C19" s="265"/>
      <c r="D19" s="265"/>
      <c r="E19" s="264"/>
      <c r="F19" s="264"/>
      <c r="G19" s="264"/>
    </row>
    <row r="20" spans="1:7" s="148" customFormat="1">
      <c r="A20" s="264"/>
      <c r="B20" s="264"/>
      <c r="C20" s="265"/>
      <c r="D20" s="265"/>
      <c r="E20" s="264"/>
      <c r="F20" s="264"/>
      <c r="G20" s="264"/>
    </row>
    <row r="21" spans="1:7" s="148" customFormat="1">
      <c r="A21" s="264"/>
      <c r="B21" s="264"/>
      <c r="C21" s="265"/>
      <c r="D21" s="265"/>
      <c r="E21" s="264"/>
      <c r="F21" s="264"/>
      <c r="G21" s="264"/>
    </row>
    <row r="22" spans="1:7" s="148" customFormat="1">
      <c r="A22" s="264"/>
      <c r="B22" s="264"/>
      <c r="C22" s="265"/>
      <c r="D22" s="265"/>
      <c r="E22" s="264"/>
      <c r="F22" s="264"/>
      <c r="G22" s="264"/>
    </row>
    <row r="23" spans="1:7" s="148" customFormat="1">
      <c r="A23" s="264"/>
      <c r="B23" s="264"/>
      <c r="C23" s="265"/>
      <c r="D23" s="265"/>
      <c r="E23" s="264"/>
      <c r="F23" s="264"/>
      <c r="G23" s="264"/>
    </row>
    <row r="24" spans="1:7" s="148" customFormat="1">
      <c r="A24" s="264"/>
      <c r="B24" s="264"/>
      <c r="C24" s="265"/>
      <c r="D24" s="265"/>
      <c r="E24" s="264"/>
      <c r="F24" s="264"/>
      <c r="G24" s="264"/>
    </row>
    <row r="25" spans="1:7" s="148" customFormat="1">
      <c r="A25" s="264"/>
      <c r="B25" s="264"/>
      <c r="C25" s="265"/>
      <c r="D25" s="265"/>
      <c r="E25" s="264"/>
      <c r="F25" s="264"/>
      <c r="G25" s="264"/>
    </row>
    <row r="26" spans="1:7" s="148" customFormat="1">
      <c r="A26" s="264"/>
      <c r="B26" s="264"/>
      <c r="C26" s="265"/>
      <c r="D26" s="265"/>
      <c r="E26" s="264"/>
      <c r="F26" s="264"/>
      <c r="G26" s="264"/>
    </row>
    <row r="27" spans="1:7" s="148" customFormat="1">
      <c r="A27" s="264"/>
      <c r="B27" s="264"/>
      <c r="C27" s="265"/>
      <c r="D27" s="265"/>
      <c r="E27" s="264"/>
      <c r="F27" s="264"/>
      <c r="G27" s="264"/>
    </row>
    <row r="28" spans="1:7" s="148" customFormat="1">
      <c r="A28" s="264"/>
      <c r="B28" s="264"/>
      <c r="C28" s="265"/>
      <c r="D28" s="265"/>
      <c r="E28" s="264"/>
      <c r="F28" s="264"/>
      <c r="G28" s="264"/>
    </row>
    <row r="29" spans="1:7" s="148" customFormat="1">
      <c r="A29" s="264"/>
      <c r="B29" s="264"/>
      <c r="C29" s="265"/>
      <c r="D29" s="265"/>
      <c r="E29" s="264"/>
      <c r="F29" s="264"/>
      <c r="G29" s="264"/>
    </row>
    <row r="30" spans="1:7" s="148" customFormat="1">
      <c r="A30" s="264"/>
      <c r="B30" s="264"/>
      <c r="C30" s="265"/>
      <c r="D30" s="265"/>
      <c r="E30" s="264"/>
      <c r="F30" s="264"/>
      <c r="G30" s="264"/>
    </row>
    <row r="31" spans="1:7" s="148" customFormat="1">
      <c r="A31" s="264"/>
      <c r="B31" s="264"/>
      <c r="C31" s="265"/>
      <c r="D31" s="265"/>
      <c r="E31" s="264"/>
      <c r="F31" s="264"/>
      <c r="G31" s="264"/>
    </row>
    <row r="32" spans="1:7" s="148" customFormat="1">
      <c r="A32" s="264"/>
      <c r="B32" s="264"/>
      <c r="C32" s="265"/>
      <c r="D32" s="265"/>
      <c r="E32" s="264"/>
      <c r="F32" s="264"/>
      <c r="G32" s="264"/>
    </row>
    <row r="33" spans="1:7" s="148" customFormat="1">
      <c r="A33" s="264"/>
      <c r="B33" s="264"/>
      <c r="C33" s="265"/>
      <c r="D33" s="265"/>
      <c r="E33" s="264"/>
      <c r="F33" s="264"/>
      <c r="G33" s="264"/>
    </row>
    <row r="34" spans="1:7" s="148" customFormat="1">
      <c r="A34" s="264"/>
      <c r="B34" s="264"/>
      <c r="C34" s="265"/>
      <c r="D34" s="265"/>
      <c r="E34" s="264"/>
      <c r="F34" s="264"/>
      <c r="G34" s="264"/>
    </row>
    <row r="35" spans="1:7" s="148" customFormat="1">
      <c r="A35" s="264"/>
      <c r="B35" s="264"/>
      <c r="C35" s="265"/>
      <c r="D35" s="265"/>
      <c r="E35" s="264"/>
      <c r="F35" s="264"/>
      <c r="G35" s="264"/>
    </row>
    <row r="36" spans="1:7" s="148" customFormat="1">
      <c r="A36" s="264"/>
      <c r="B36" s="264"/>
      <c r="C36" s="265"/>
      <c r="D36" s="265"/>
      <c r="E36" s="264"/>
      <c r="F36" s="264"/>
      <c r="G36" s="264"/>
    </row>
    <row r="37" spans="1:7" s="148" customFormat="1">
      <c r="A37" s="264"/>
      <c r="B37" s="264"/>
      <c r="C37" s="265"/>
      <c r="D37" s="265"/>
      <c r="E37" s="264"/>
      <c r="F37" s="264"/>
      <c r="G37" s="264"/>
    </row>
    <row r="38" spans="1:7" s="148" customFormat="1">
      <c r="A38" s="264"/>
      <c r="B38" s="264"/>
      <c r="C38" s="265"/>
      <c r="D38" s="265"/>
      <c r="E38" s="264"/>
      <c r="F38" s="264"/>
      <c r="G38" s="264"/>
    </row>
    <row r="39" spans="1:7" s="148" customFormat="1">
      <c r="A39" s="264"/>
      <c r="B39" s="264"/>
      <c r="C39" s="265"/>
      <c r="D39" s="265"/>
      <c r="E39" s="264"/>
      <c r="F39" s="264"/>
      <c r="G39" s="264"/>
    </row>
    <row r="40" spans="1:7" s="148" customFormat="1">
      <c r="A40" s="264"/>
      <c r="B40" s="264"/>
      <c r="C40" s="265"/>
      <c r="D40" s="265"/>
      <c r="E40" s="264"/>
      <c r="F40" s="264"/>
      <c r="G40" s="264"/>
    </row>
    <row r="41" spans="1:7" s="148" customFormat="1">
      <c r="A41" s="264"/>
      <c r="B41" s="264"/>
      <c r="C41" s="265"/>
      <c r="D41" s="265"/>
      <c r="E41" s="264"/>
      <c r="F41" s="264"/>
      <c r="G41" s="264"/>
    </row>
    <row r="42" spans="1:7" s="148" customFormat="1">
      <c r="A42" s="264"/>
      <c r="B42" s="264"/>
      <c r="C42" s="265"/>
      <c r="D42" s="265"/>
      <c r="E42" s="264"/>
      <c r="F42" s="264"/>
      <c r="G42" s="264"/>
    </row>
    <row r="43" spans="1:7" s="148" customFormat="1">
      <c r="A43" s="264"/>
      <c r="B43" s="264"/>
      <c r="C43" s="265"/>
      <c r="D43" s="265"/>
      <c r="E43" s="264"/>
      <c r="F43" s="264"/>
      <c r="G43" s="264"/>
    </row>
    <row r="44" spans="1:7" s="148" customFormat="1">
      <c r="A44" s="264"/>
      <c r="B44" s="264"/>
      <c r="C44" s="265"/>
      <c r="D44" s="265"/>
      <c r="E44" s="264"/>
      <c r="F44" s="264"/>
      <c r="G44" s="264"/>
    </row>
    <row r="45" spans="1:7" s="148" customFormat="1">
      <c r="A45" s="264"/>
      <c r="B45" s="264"/>
      <c r="C45" s="265"/>
      <c r="D45" s="265"/>
      <c r="E45" s="264"/>
      <c r="F45" s="264"/>
      <c r="G45" s="264"/>
    </row>
    <row r="46" spans="1:7" s="148" customFormat="1">
      <c r="A46" s="264"/>
      <c r="B46" s="264"/>
      <c r="C46" s="265"/>
      <c r="D46" s="265"/>
      <c r="E46" s="264"/>
      <c r="F46" s="264"/>
      <c r="G46" s="264"/>
    </row>
    <row r="47" spans="1:7" s="148" customFormat="1">
      <c r="A47" s="264"/>
      <c r="B47" s="264"/>
      <c r="C47" s="265"/>
      <c r="D47" s="265"/>
      <c r="E47" s="264"/>
      <c r="F47" s="264"/>
      <c r="G47" s="264"/>
    </row>
    <row r="48" spans="1:7" s="148" customFormat="1">
      <c r="A48" s="264"/>
      <c r="B48" s="264"/>
      <c r="C48" s="265"/>
      <c r="D48" s="265"/>
      <c r="E48" s="264"/>
      <c r="F48" s="264"/>
      <c r="G48" s="264"/>
    </row>
    <row r="49" spans="1:7" s="148" customFormat="1">
      <c r="A49" s="264"/>
      <c r="B49" s="264"/>
      <c r="C49" s="265"/>
      <c r="D49" s="265"/>
      <c r="E49" s="264"/>
      <c r="F49" s="264"/>
      <c r="G49" s="264"/>
    </row>
    <row r="50" spans="1:7" s="148" customFormat="1">
      <c r="A50" s="264"/>
      <c r="B50" s="264"/>
      <c r="C50" s="265"/>
      <c r="D50" s="265"/>
      <c r="E50" s="264"/>
      <c r="F50" s="264"/>
      <c r="G50" s="264"/>
    </row>
    <row r="51" spans="1:7" s="148" customFormat="1">
      <c r="A51" s="264"/>
      <c r="B51" s="264"/>
      <c r="C51" s="265"/>
      <c r="D51" s="265"/>
      <c r="E51" s="264"/>
      <c r="F51" s="264"/>
      <c r="G51" s="264"/>
    </row>
    <row r="52" spans="1:7" s="148" customFormat="1">
      <c r="A52" s="264"/>
      <c r="B52" s="264"/>
      <c r="C52" s="265"/>
      <c r="D52" s="265"/>
      <c r="E52" s="264"/>
      <c r="F52" s="264"/>
      <c r="G52" s="264"/>
    </row>
    <row r="53" spans="1:7" s="148" customFormat="1">
      <c r="A53" s="264"/>
      <c r="B53" s="264"/>
      <c r="C53" s="265"/>
      <c r="D53" s="265"/>
      <c r="E53" s="264"/>
      <c r="F53" s="264"/>
      <c r="G53" s="264"/>
    </row>
    <row r="54" spans="1:7" s="148" customFormat="1">
      <c r="A54" s="264"/>
      <c r="B54" s="264"/>
      <c r="C54" s="265"/>
      <c r="D54" s="265"/>
      <c r="E54" s="264"/>
      <c r="F54" s="264"/>
      <c r="G54" s="264"/>
    </row>
    <row r="55" spans="1:7" s="148" customFormat="1">
      <c r="A55" s="264"/>
      <c r="B55" s="264"/>
      <c r="C55" s="265"/>
      <c r="D55" s="265"/>
      <c r="E55" s="264"/>
      <c r="F55" s="264"/>
      <c r="G55" s="264"/>
    </row>
    <row r="56" spans="1:7" s="148" customFormat="1">
      <c r="A56" s="264"/>
      <c r="B56" s="264"/>
      <c r="C56" s="265"/>
      <c r="D56" s="265"/>
      <c r="E56" s="264"/>
      <c r="F56" s="264"/>
      <c r="G56" s="264"/>
    </row>
    <row r="57" spans="1:7" s="148" customFormat="1">
      <c r="A57" s="264"/>
      <c r="B57" s="264"/>
      <c r="C57" s="265"/>
      <c r="D57" s="265"/>
      <c r="E57" s="264"/>
      <c r="F57" s="264"/>
      <c r="G57" s="264"/>
    </row>
    <row r="58" spans="1:7" s="148" customFormat="1">
      <c r="A58" s="264"/>
      <c r="B58" s="264"/>
      <c r="C58" s="265"/>
      <c r="D58" s="265"/>
      <c r="E58" s="264"/>
      <c r="F58" s="264"/>
      <c r="G58" s="264"/>
    </row>
    <row r="59" spans="1:7" s="148" customFormat="1">
      <c r="A59" s="264"/>
      <c r="B59" s="264"/>
      <c r="C59" s="265"/>
      <c r="D59" s="265"/>
      <c r="E59" s="264"/>
      <c r="F59" s="264"/>
      <c r="G59" s="264"/>
    </row>
    <row r="60" spans="1:7" s="148" customFormat="1">
      <c r="A60" s="264"/>
      <c r="B60" s="264"/>
      <c r="C60" s="265"/>
      <c r="D60" s="265"/>
      <c r="E60" s="264"/>
      <c r="F60" s="264"/>
      <c r="G60" s="264"/>
    </row>
    <row r="61" spans="1:7" s="148" customFormat="1">
      <c r="A61" s="264"/>
      <c r="B61" s="264"/>
      <c r="C61" s="265"/>
      <c r="D61" s="265"/>
      <c r="E61" s="264"/>
      <c r="F61" s="264"/>
      <c r="G61" s="264"/>
    </row>
    <row r="62" spans="1:7" s="148" customFormat="1">
      <c r="A62" s="264"/>
      <c r="B62" s="264"/>
      <c r="C62" s="265"/>
      <c r="D62" s="265"/>
      <c r="E62" s="264"/>
      <c r="F62" s="264"/>
      <c r="G62" s="264"/>
    </row>
    <row r="63" spans="1:7" s="148" customFormat="1">
      <c r="A63" s="264"/>
      <c r="B63" s="264"/>
      <c r="C63" s="265"/>
      <c r="D63" s="265"/>
      <c r="E63" s="264"/>
      <c r="F63" s="264"/>
      <c r="G63" s="264"/>
    </row>
    <row r="64" spans="1:7" s="148" customFormat="1">
      <c r="A64" s="264"/>
      <c r="B64" s="264"/>
      <c r="C64" s="265"/>
      <c r="D64" s="265"/>
      <c r="E64" s="264"/>
      <c r="F64" s="264"/>
      <c r="G64" s="264"/>
    </row>
    <row r="65" spans="1:7" s="148" customFormat="1">
      <c r="A65" s="264"/>
      <c r="B65" s="264"/>
      <c r="C65" s="265"/>
      <c r="D65" s="265"/>
      <c r="E65" s="264"/>
      <c r="F65" s="264"/>
      <c r="G65" s="264"/>
    </row>
    <row r="66" spans="1:7" s="148" customFormat="1">
      <c r="A66" s="264"/>
      <c r="B66" s="264"/>
      <c r="C66" s="265"/>
      <c r="D66" s="265"/>
      <c r="E66" s="264"/>
      <c r="F66" s="264"/>
      <c r="G66" s="264"/>
    </row>
    <row r="67" spans="1:7" s="148" customFormat="1">
      <c r="A67" s="264"/>
      <c r="B67" s="264"/>
      <c r="C67" s="265"/>
      <c r="D67" s="265"/>
      <c r="E67" s="264"/>
      <c r="F67" s="264"/>
      <c r="G67" s="264"/>
    </row>
    <row r="68" spans="1:7" s="148" customFormat="1">
      <c r="A68" s="264"/>
      <c r="B68" s="264"/>
      <c r="C68" s="265"/>
      <c r="D68" s="265"/>
      <c r="E68" s="264"/>
      <c r="F68" s="264"/>
      <c r="G68" s="264"/>
    </row>
    <row r="69" spans="1:7" s="148" customFormat="1">
      <c r="A69" s="264"/>
      <c r="B69" s="264"/>
      <c r="C69" s="265"/>
      <c r="D69" s="265"/>
      <c r="E69" s="264"/>
      <c r="F69" s="264"/>
      <c r="G69" s="264"/>
    </row>
    <row r="70" spans="1:7" s="148" customFormat="1">
      <c r="A70" s="264"/>
      <c r="B70" s="264"/>
      <c r="C70" s="265"/>
      <c r="D70" s="265"/>
      <c r="E70" s="264"/>
      <c r="F70" s="264"/>
      <c r="G70" s="264"/>
    </row>
    <row r="71" spans="1:7" s="148" customFormat="1">
      <c r="A71" s="264"/>
      <c r="B71" s="264"/>
      <c r="C71" s="265"/>
      <c r="D71" s="265"/>
      <c r="E71" s="264"/>
      <c r="F71" s="264"/>
      <c r="G71" s="264"/>
    </row>
    <row r="72" spans="1:7" s="148" customFormat="1">
      <c r="A72" s="264"/>
      <c r="B72" s="264"/>
      <c r="C72" s="265"/>
      <c r="D72" s="265"/>
      <c r="E72" s="264"/>
      <c r="F72" s="264"/>
      <c r="G72" s="264"/>
    </row>
    <row r="73" spans="1:7" s="148" customFormat="1">
      <c r="A73" s="264"/>
      <c r="B73" s="264"/>
      <c r="C73" s="265"/>
      <c r="D73" s="265"/>
      <c r="E73" s="264"/>
      <c r="F73" s="264"/>
      <c r="G73" s="264"/>
    </row>
    <row r="74" spans="1:7" s="148" customFormat="1">
      <c r="A74" s="264"/>
      <c r="B74" s="264"/>
      <c r="C74" s="265"/>
      <c r="D74" s="265"/>
      <c r="E74" s="264"/>
      <c r="F74" s="264"/>
      <c r="G74" s="264"/>
    </row>
    <row r="75" spans="1:7" s="148" customFormat="1">
      <c r="A75" s="264"/>
      <c r="B75" s="264"/>
      <c r="C75" s="265"/>
      <c r="D75" s="265"/>
      <c r="E75" s="264"/>
      <c r="F75" s="264"/>
      <c r="G75" s="264"/>
    </row>
    <row r="76" spans="1:7" s="148" customFormat="1">
      <c r="A76" s="264"/>
      <c r="B76" s="264"/>
      <c r="C76" s="265"/>
      <c r="D76" s="265"/>
      <c r="E76" s="264"/>
      <c r="F76" s="264"/>
      <c r="G76" s="264"/>
    </row>
    <row r="77" spans="1:7" s="148" customFormat="1">
      <c r="A77" s="264"/>
      <c r="B77" s="264"/>
      <c r="C77" s="265"/>
      <c r="D77" s="265"/>
      <c r="E77" s="264"/>
      <c r="F77" s="264"/>
      <c r="G77" s="264"/>
    </row>
    <row r="78" spans="1:7" s="148" customFormat="1">
      <c r="A78" s="264"/>
      <c r="B78" s="264"/>
      <c r="C78" s="265"/>
      <c r="D78" s="265"/>
      <c r="E78" s="264"/>
      <c r="F78" s="264"/>
      <c r="G78" s="264"/>
    </row>
    <row r="79" spans="1:7" s="148" customFormat="1">
      <c r="A79" s="264"/>
      <c r="B79" s="264"/>
      <c r="C79" s="265"/>
      <c r="D79" s="265"/>
      <c r="E79" s="264"/>
      <c r="F79" s="264"/>
      <c r="G79" s="264"/>
    </row>
    <row r="80" spans="1:7" s="148" customFormat="1">
      <c r="A80" s="264"/>
      <c r="B80" s="264"/>
      <c r="C80" s="265"/>
      <c r="D80" s="265"/>
      <c r="E80" s="264"/>
      <c r="F80" s="264"/>
      <c r="G80" s="264"/>
    </row>
    <row r="81" spans="1:7" s="148" customFormat="1">
      <c r="A81" s="264"/>
      <c r="B81" s="264"/>
      <c r="C81" s="265"/>
      <c r="D81" s="265"/>
      <c r="E81" s="264"/>
      <c r="F81" s="264"/>
      <c r="G81" s="264"/>
    </row>
    <row r="82" spans="1:7" s="148" customFormat="1">
      <c r="A82" s="264"/>
      <c r="B82" s="264"/>
      <c r="C82" s="265"/>
      <c r="D82" s="265"/>
      <c r="E82" s="264"/>
      <c r="F82" s="264"/>
      <c r="G82" s="264"/>
    </row>
    <row r="83" spans="1:7" s="148" customFormat="1">
      <c r="A83" s="264"/>
      <c r="B83" s="264"/>
      <c r="C83" s="265"/>
      <c r="D83" s="265"/>
      <c r="E83" s="264"/>
      <c r="F83" s="264"/>
      <c r="G83" s="264"/>
    </row>
    <row r="84" spans="1:7" s="148" customFormat="1">
      <c r="A84" s="264"/>
      <c r="B84" s="264"/>
      <c r="C84" s="265"/>
      <c r="D84" s="265"/>
      <c r="E84" s="264"/>
      <c r="F84" s="264"/>
      <c r="G84" s="264"/>
    </row>
    <row r="85" spans="1:7" s="148" customFormat="1">
      <c r="A85" s="264"/>
      <c r="B85" s="264"/>
      <c r="C85" s="265"/>
      <c r="D85" s="265"/>
      <c r="E85" s="264"/>
      <c r="F85" s="264"/>
      <c r="G85" s="264"/>
    </row>
    <row r="86" spans="1:7" s="148" customFormat="1">
      <c r="A86" s="264"/>
      <c r="B86" s="264"/>
      <c r="C86" s="265"/>
      <c r="D86" s="265"/>
      <c r="E86" s="264"/>
      <c r="F86" s="264"/>
      <c r="G86" s="264"/>
    </row>
    <row r="87" spans="1:7" s="148" customFormat="1">
      <c r="A87" s="264"/>
      <c r="B87" s="264"/>
      <c r="C87" s="265"/>
      <c r="D87" s="265"/>
      <c r="E87" s="264"/>
      <c r="F87" s="264"/>
      <c r="G87" s="264"/>
    </row>
    <row r="88" spans="1:7" s="148" customFormat="1">
      <c r="A88" s="264"/>
      <c r="B88" s="264"/>
      <c r="C88" s="265"/>
      <c r="D88" s="265"/>
      <c r="E88" s="264"/>
      <c r="F88" s="264"/>
      <c r="G88" s="264"/>
    </row>
    <row r="89" spans="1:7" s="148" customFormat="1">
      <c r="A89" s="264"/>
      <c r="B89" s="264"/>
      <c r="C89" s="265"/>
      <c r="D89" s="265"/>
      <c r="E89" s="264"/>
      <c r="F89" s="264"/>
      <c r="G89" s="264"/>
    </row>
    <row r="90" spans="1:7" s="148" customFormat="1">
      <c r="A90" s="264"/>
      <c r="B90" s="264"/>
      <c r="C90" s="265"/>
      <c r="D90" s="265"/>
      <c r="E90" s="264"/>
      <c r="F90" s="264"/>
      <c r="G90" s="264"/>
    </row>
    <row r="91" spans="1:7" s="148" customFormat="1">
      <c r="A91" s="264"/>
      <c r="B91" s="264"/>
      <c r="C91" s="265"/>
      <c r="D91" s="265"/>
      <c r="E91" s="264"/>
      <c r="F91" s="264"/>
      <c r="G91" s="264"/>
    </row>
    <row r="92" spans="1:7" s="148" customFormat="1">
      <c r="A92" s="264"/>
      <c r="B92" s="264"/>
      <c r="C92" s="265"/>
      <c r="D92" s="265"/>
      <c r="E92" s="264"/>
      <c r="F92" s="264"/>
      <c r="G92" s="264"/>
    </row>
    <row r="93" spans="1:7" s="148" customFormat="1">
      <c r="A93" s="264"/>
      <c r="B93" s="264"/>
      <c r="C93" s="265"/>
      <c r="D93" s="265"/>
      <c r="E93" s="264"/>
      <c r="F93" s="264"/>
      <c r="G93" s="264"/>
    </row>
    <row r="94" spans="1:7" s="148" customFormat="1">
      <c r="A94" s="264"/>
      <c r="B94" s="264"/>
      <c r="C94" s="265"/>
      <c r="D94" s="265"/>
      <c r="E94" s="264"/>
      <c r="F94" s="264"/>
      <c r="G94" s="264"/>
    </row>
    <row r="95" spans="1:7" s="148" customFormat="1">
      <c r="A95" s="264"/>
      <c r="B95" s="264"/>
      <c r="C95" s="265"/>
      <c r="D95" s="265"/>
      <c r="E95" s="264"/>
      <c r="F95" s="264"/>
      <c r="G95" s="264"/>
    </row>
    <row r="96" spans="1:7" s="148" customFormat="1">
      <c r="A96" s="264"/>
      <c r="B96" s="264"/>
      <c r="C96" s="265"/>
      <c r="D96" s="265"/>
      <c r="E96" s="264"/>
      <c r="F96" s="264"/>
      <c r="G96" s="264"/>
    </row>
    <row r="97" spans="1:7" s="148" customFormat="1">
      <c r="A97" s="264"/>
      <c r="B97" s="264"/>
      <c r="C97" s="265"/>
      <c r="D97" s="265"/>
      <c r="E97" s="264"/>
      <c r="F97" s="264"/>
      <c r="G97" s="264"/>
    </row>
    <row r="98" spans="1:7" s="148" customFormat="1">
      <c r="A98" s="264"/>
      <c r="B98" s="264"/>
      <c r="C98" s="265"/>
      <c r="D98" s="265"/>
      <c r="E98" s="264"/>
      <c r="F98" s="264"/>
      <c r="G98" s="264"/>
    </row>
    <row r="99" spans="1:7" s="148" customFormat="1">
      <c r="A99" s="264"/>
      <c r="B99" s="264"/>
      <c r="C99" s="265"/>
      <c r="D99" s="265"/>
      <c r="E99" s="264"/>
      <c r="F99" s="264"/>
      <c r="G99" s="264"/>
    </row>
    <row r="100" spans="1:7" s="148" customFormat="1">
      <c r="A100" s="264"/>
      <c r="B100" s="264"/>
      <c r="C100" s="265"/>
      <c r="D100" s="265"/>
      <c r="E100" s="264"/>
      <c r="F100" s="264"/>
      <c r="G100" s="264"/>
    </row>
    <row r="101" spans="1:7" s="148" customFormat="1">
      <c r="A101" s="264"/>
      <c r="B101" s="264"/>
      <c r="C101" s="265"/>
      <c r="D101" s="265"/>
      <c r="E101" s="264"/>
      <c r="F101" s="264"/>
      <c r="G101" s="264"/>
    </row>
    <row r="102" spans="1:7" s="148" customFormat="1" hidden="1">
      <c r="G102" s="279"/>
    </row>
    <row r="103" spans="1:7" s="148" customFormat="1" hidden="1">
      <c r="D103" s="52"/>
      <c r="E103" s="52"/>
      <c r="F103" s="52"/>
      <c r="G103" s="279"/>
    </row>
    <row r="104" spans="1:7" s="148" customFormat="1" hidden="1">
      <c r="G104" s="279"/>
    </row>
    <row r="105" spans="1:7" s="148" customFormat="1" hidden="1">
      <c r="G105" s="279"/>
    </row>
    <row r="106" spans="1:7" s="148" customFormat="1" hidden="1">
      <c r="G106" s="279"/>
    </row>
    <row r="107" spans="1:7" s="148" customFormat="1" hidden="1">
      <c r="G107" s="279"/>
    </row>
    <row r="108" spans="1:7" s="148" customFormat="1" hidden="1">
      <c r="G108" s="279"/>
    </row>
    <row r="109" spans="1:7" s="148" customFormat="1" hidden="1">
      <c r="G109" s="279"/>
    </row>
    <row r="110" spans="1:7" s="148" customFormat="1" hidden="1">
      <c r="G110" s="279"/>
    </row>
    <row r="111" spans="1:7" s="148" customFormat="1" hidden="1">
      <c r="G111" s="279"/>
    </row>
    <row r="112" spans="1:7" s="148" customFormat="1" hidden="1">
      <c r="G112" s="279"/>
    </row>
    <row r="113" spans="7:7" s="148" customFormat="1" hidden="1">
      <c r="G113" s="279"/>
    </row>
    <row r="114" spans="7:7" s="148" customFormat="1" hidden="1">
      <c r="G114" s="279"/>
    </row>
    <row r="115" spans="7:7" s="148" customFormat="1" hidden="1">
      <c r="G115" s="279"/>
    </row>
    <row r="116" spans="7:7" s="148" customFormat="1" hidden="1">
      <c r="G116" s="279"/>
    </row>
    <row r="117" spans="7:7" s="148" customFormat="1" hidden="1">
      <c r="G117" s="279"/>
    </row>
    <row r="118" spans="7:7" s="148" customFormat="1" hidden="1">
      <c r="G118" s="279"/>
    </row>
    <row r="119" spans="7:7" s="148" customFormat="1" hidden="1">
      <c r="G119" s="279"/>
    </row>
    <row r="120" spans="7:7" s="148" customFormat="1" hidden="1">
      <c r="G120" s="279"/>
    </row>
    <row r="121" spans="7:7" s="148" customFormat="1" hidden="1">
      <c r="G121" s="279"/>
    </row>
    <row r="122" spans="7:7" s="148" customFormat="1" hidden="1">
      <c r="G122" s="279"/>
    </row>
    <row r="123" spans="7:7" s="148" customFormat="1" hidden="1">
      <c r="G123" s="279"/>
    </row>
    <row r="124" spans="7:7" s="148" customFormat="1" hidden="1">
      <c r="G124" s="279"/>
    </row>
    <row r="125" spans="7:7" s="148" customFormat="1" hidden="1">
      <c r="G125" s="279"/>
    </row>
    <row r="126" spans="7:7" s="148" customFormat="1" hidden="1">
      <c r="G126" s="279"/>
    </row>
    <row r="127" spans="7:7" s="148" customFormat="1" hidden="1">
      <c r="G127" s="279"/>
    </row>
    <row r="128" spans="7:7" s="148" customFormat="1" hidden="1">
      <c r="G128" s="279"/>
    </row>
    <row r="129" spans="7:7" s="148" customFormat="1" hidden="1">
      <c r="G129" s="279"/>
    </row>
    <row r="130" spans="7:7" s="148" customFormat="1" hidden="1">
      <c r="G130" s="279"/>
    </row>
    <row r="131" spans="7:7" s="148" customFormat="1" hidden="1">
      <c r="G131" s="279"/>
    </row>
    <row r="132" spans="7:7" s="148" customFormat="1" hidden="1">
      <c r="G132" s="279"/>
    </row>
    <row r="133" spans="7:7" s="148" customFormat="1" hidden="1">
      <c r="G133" s="279"/>
    </row>
    <row r="134" spans="7:7" s="148" customFormat="1" hidden="1">
      <c r="G134" s="279"/>
    </row>
    <row r="135" spans="7:7" s="148" customFormat="1" hidden="1">
      <c r="G135" s="279"/>
    </row>
    <row r="136" spans="7:7" s="148" customFormat="1" hidden="1">
      <c r="G136" s="279"/>
    </row>
    <row r="137" spans="7:7" s="148" customFormat="1" hidden="1">
      <c r="G137" s="279"/>
    </row>
    <row r="138" spans="7:7" s="148" customFormat="1" hidden="1">
      <c r="G138" s="279"/>
    </row>
    <row r="139" spans="7:7" s="148" customFormat="1" hidden="1">
      <c r="G139" s="279"/>
    </row>
    <row r="140" spans="7:7" s="148" customFormat="1" hidden="1">
      <c r="G140" s="279"/>
    </row>
    <row r="141" spans="7:7" s="148" customFormat="1" hidden="1">
      <c r="G141" s="279"/>
    </row>
    <row r="142" spans="7:7" s="148" customFormat="1" hidden="1">
      <c r="G142" s="279"/>
    </row>
    <row r="143" spans="7:7" s="148" customFormat="1" hidden="1">
      <c r="G143" s="279"/>
    </row>
    <row r="144" spans="7:7" s="148" customFormat="1" hidden="1">
      <c r="G144" s="279"/>
    </row>
    <row r="145" spans="7:7" s="148" customFormat="1" hidden="1">
      <c r="G145" s="279"/>
    </row>
    <row r="146" spans="7:7" s="148" customFormat="1" hidden="1">
      <c r="G146" s="279"/>
    </row>
    <row r="147" spans="7:7" s="148" customFormat="1" hidden="1">
      <c r="G147" s="279"/>
    </row>
    <row r="148" spans="7:7" s="148" customFormat="1" hidden="1">
      <c r="G148" s="279"/>
    </row>
    <row r="149" spans="7:7" s="148" customFormat="1" hidden="1">
      <c r="G149" s="279"/>
    </row>
    <row r="150" spans="7:7" s="148" customFormat="1" hidden="1">
      <c r="G150" s="279"/>
    </row>
    <row r="151" spans="7:7" s="148" customFormat="1" hidden="1">
      <c r="G151" s="279"/>
    </row>
    <row r="152" spans="7:7" s="148" customFormat="1" hidden="1">
      <c r="G152" s="279"/>
    </row>
    <row r="153" spans="7:7" s="148" customFormat="1" hidden="1">
      <c r="G153" s="279"/>
    </row>
    <row r="154" spans="7:7" s="148" customFormat="1" hidden="1">
      <c r="G154" s="279"/>
    </row>
    <row r="155" spans="7:7" s="148" customFormat="1" hidden="1">
      <c r="G155" s="279"/>
    </row>
    <row r="156" spans="7:7" s="148" customFormat="1" hidden="1">
      <c r="G156" s="279"/>
    </row>
    <row r="157" spans="7:7" s="148" customFormat="1" hidden="1">
      <c r="G157" s="279"/>
    </row>
    <row r="158" spans="7:7" s="148" customFormat="1" hidden="1">
      <c r="G158" s="279"/>
    </row>
    <row r="159" spans="7:7" s="148" customFormat="1" hidden="1">
      <c r="G159" s="279"/>
    </row>
    <row r="160" spans="7:7" s="148" customFormat="1" hidden="1">
      <c r="G160" s="279"/>
    </row>
    <row r="161" spans="7:7" s="148" customFormat="1" hidden="1">
      <c r="G161" s="279"/>
    </row>
    <row r="162" spans="7:7" s="148" customFormat="1" hidden="1">
      <c r="G162" s="279"/>
    </row>
    <row r="163" spans="7:7" s="148" customFormat="1" hidden="1">
      <c r="G163" s="279"/>
    </row>
    <row r="164" spans="7:7" s="148" customFormat="1" hidden="1">
      <c r="G164" s="279"/>
    </row>
    <row r="165" spans="7:7" s="148" customFormat="1" hidden="1">
      <c r="G165" s="279"/>
    </row>
    <row r="166" spans="7:7" s="148" customFormat="1" hidden="1">
      <c r="G166" s="279"/>
    </row>
    <row r="167" spans="7:7" s="148" customFormat="1" hidden="1">
      <c r="G167" s="279"/>
    </row>
    <row r="168" spans="7:7" s="148" customFormat="1" hidden="1">
      <c r="G168" s="279"/>
    </row>
    <row r="169" spans="7:7" s="148" customFormat="1" hidden="1">
      <c r="G169" s="279"/>
    </row>
    <row r="170" spans="7:7" s="148" customFormat="1" hidden="1">
      <c r="G170" s="279"/>
    </row>
    <row r="171" spans="7:7" s="148" customFormat="1" hidden="1">
      <c r="G171" s="279"/>
    </row>
    <row r="172" spans="7:7" s="148" customFormat="1" hidden="1">
      <c r="G172" s="279"/>
    </row>
    <row r="173" spans="7:7" s="148" customFormat="1" hidden="1">
      <c r="G173" s="279"/>
    </row>
    <row r="174" spans="7:7" s="148" customFormat="1" hidden="1">
      <c r="G174" s="279"/>
    </row>
    <row r="175" spans="7:7" s="148" customFormat="1" hidden="1">
      <c r="G175" s="279"/>
    </row>
    <row r="176" spans="7:7" s="148" customFormat="1" hidden="1">
      <c r="G176" s="279"/>
    </row>
    <row r="177" spans="7:7" s="148" customFormat="1" hidden="1">
      <c r="G177" s="279"/>
    </row>
    <row r="178" spans="7:7" s="148" customFormat="1" hidden="1">
      <c r="G178" s="279"/>
    </row>
    <row r="179" spans="7:7" s="148" customFormat="1" hidden="1">
      <c r="G179" s="279"/>
    </row>
    <row r="180" spans="7:7" s="148" customFormat="1" hidden="1">
      <c r="G180" s="279"/>
    </row>
    <row r="181" spans="7:7" s="148" customFormat="1" hidden="1">
      <c r="G181" s="279"/>
    </row>
    <row r="182" spans="7:7" s="148" customFormat="1" hidden="1">
      <c r="G182" s="279"/>
    </row>
    <row r="183" spans="7:7" s="148" customFormat="1" hidden="1">
      <c r="G183" s="279"/>
    </row>
    <row r="184" spans="7:7" s="148" customFormat="1" hidden="1">
      <c r="G184" s="279"/>
    </row>
    <row r="185" spans="7:7" s="148" customFormat="1" hidden="1">
      <c r="G185" s="279"/>
    </row>
    <row r="186" spans="7:7" s="148" customFormat="1" hidden="1">
      <c r="G186" s="279"/>
    </row>
    <row r="187" spans="7:7" s="148" customFormat="1" hidden="1">
      <c r="G187" s="279"/>
    </row>
    <row r="188" spans="7:7" s="148" customFormat="1" hidden="1">
      <c r="G188" s="279"/>
    </row>
    <row r="189" spans="7:7" s="148" customFormat="1" hidden="1">
      <c r="G189" s="279"/>
    </row>
    <row r="190" spans="7:7" s="148" customFormat="1" hidden="1">
      <c r="G190" s="279"/>
    </row>
    <row r="191" spans="7:7" s="148" customFormat="1" hidden="1">
      <c r="G191" s="279"/>
    </row>
    <row r="192" spans="7:7" s="148" customFormat="1" hidden="1">
      <c r="G192" s="279"/>
    </row>
    <row r="193" spans="7:7" s="148" customFormat="1" hidden="1">
      <c r="G193" s="279"/>
    </row>
    <row r="194" spans="7:7" s="148" customFormat="1" hidden="1">
      <c r="G194" s="279"/>
    </row>
    <row r="195" spans="7:7" s="148" customFormat="1" hidden="1">
      <c r="G195" s="279"/>
    </row>
    <row r="196" spans="7:7" s="148" customFormat="1" hidden="1">
      <c r="G196" s="279"/>
    </row>
    <row r="197" spans="7:7" s="148" customFormat="1" hidden="1">
      <c r="G197" s="279"/>
    </row>
    <row r="198" spans="7:7" s="148" customFormat="1" hidden="1">
      <c r="G198" s="279"/>
    </row>
    <row r="199" spans="7:7" s="148" customFormat="1" hidden="1">
      <c r="G199" s="279"/>
    </row>
    <row r="200" spans="7:7" s="148" customFormat="1" hidden="1">
      <c r="G200" s="279"/>
    </row>
    <row r="201" spans="7:7" s="148" customFormat="1" hidden="1">
      <c r="G201" s="279"/>
    </row>
    <row r="202" spans="7:7" s="148" customFormat="1" hidden="1">
      <c r="G202" s="279"/>
    </row>
    <row r="203" spans="7:7" s="148" customFormat="1" hidden="1">
      <c r="G203" s="279"/>
    </row>
    <row r="204" spans="7:7" s="148" customFormat="1" hidden="1">
      <c r="G204" s="279"/>
    </row>
    <row r="205" spans="7:7" s="148" customFormat="1" hidden="1">
      <c r="G205" s="279"/>
    </row>
    <row r="206" spans="7:7" s="148" customFormat="1" hidden="1">
      <c r="G206" s="279"/>
    </row>
    <row r="207" spans="7:7" s="148" customFormat="1" hidden="1">
      <c r="G207" s="279"/>
    </row>
    <row r="208" spans="7:7" s="148" customFormat="1" hidden="1">
      <c r="G208" s="279"/>
    </row>
    <row r="209" spans="7:7" s="148" customFormat="1" hidden="1">
      <c r="G209" s="279"/>
    </row>
    <row r="210" spans="7:7" s="148" customFormat="1" hidden="1">
      <c r="G210" s="279"/>
    </row>
    <row r="211" spans="7:7" s="148" customFormat="1" hidden="1">
      <c r="G211" s="279"/>
    </row>
    <row r="212" spans="7:7" s="148" customFormat="1" hidden="1">
      <c r="G212" s="279"/>
    </row>
    <row r="213" spans="7:7" s="148" customFormat="1" hidden="1">
      <c r="G213" s="279"/>
    </row>
    <row r="214" spans="7:7" s="148" customFormat="1" hidden="1">
      <c r="G214" s="279"/>
    </row>
    <row r="215" spans="7:7" s="148" customFormat="1" hidden="1">
      <c r="G215" s="279"/>
    </row>
    <row r="216" spans="7:7" s="148" customFormat="1" hidden="1">
      <c r="G216" s="279"/>
    </row>
    <row r="217" spans="7:7" s="148" customFormat="1" hidden="1">
      <c r="G217" s="279"/>
    </row>
    <row r="218" spans="7:7" s="148" customFormat="1" hidden="1">
      <c r="G218" s="279"/>
    </row>
    <row r="219" spans="7:7" s="148" customFormat="1" hidden="1">
      <c r="G219" s="279"/>
    </row>
    <row r="220" spans="7:7" s="148" customFormat="1" hidden="1">
      <c r="G220" s="279"/>
    </row>
    <row r="221" spans="7:7" s="148" customFormat="1" hidden="1">
      <c r="G221" s="279"/>
    </row>
    <row r="222" spans="7:7" s="148" customFormat="1" hidden="1">
      <c r="G222" s="279"/>
    </row>
    <row r="223" spans="7:7" s="148" customFormat="1" hidden="1">
      <c r="G223" s="279"/>
    </row>
    <row r="224" spans="7:7" s="148" customFormat="1" hidden="1">
      <c r="G224" s="279"/>
    </row>
    <row r="225" spans="7:7" s="148" customFormat="1" hidden="1">
      <c r="G225" s="279"/>
    </row>
    <row r="226" spans="7:7" s="148" customFormat="1" hidden="1">
      <c r="G226" s="279"/>
    </row>
    <row r="227" spans="7:7" s="148" customFormat="1" hidden="1">
      <c r="G227" s="279"/>
    </row>
    <row r="228" spans="7:7" s="148" customFormat="1" hidden="1">
      <c r="G228" s="279"/>
    </row>
    <row r="229" spans="7:7" s="148" customFormat="1" hidden="1">
      <c r="G229" s="279"/>
    </row>
    <row r="230" spans="7:7" s="148" customFormat="1" hidden="1">
      <c r="G230" s="279"/>
    </row>
    <row r="231" spans="7:7" s="148" customFormat="1" hidden="1">
      <c r="G231" s="279"/>
    </row>
    <row r="232" spans="7:7" s="148" customFormat="1" hidden="1">
      <c r="G232" s="279"/>
    </row>
    <row r="233" spans="7:7" s="148" customFormat="1" hidden="1">
      <c r="G233" s="279"/>
    </row>
    <row r="234" spans="7:7" s="148" customFormat="1" hidden="1">
      <c r="G234" s="279"/>
    </row>
    <row r="235" spans="7:7" s="148" customFormat="1" hidden="1">
      <c r="G235" s="279"/>
    </row>
    <row r="236" spans="7:7" s="148" customFormat="1" hidden="1">
      <c r="G236" s="279"/>
    </row>
    <row r="237" spans="7:7" s="148" customFormat="1" hidden="1">
      <c r="G237" s="279"/>
    </row>
    <row r="238" spans="7:7" s="148" customFormat="1" hidden="1">
      <c r="G238" s="279"/>
    </row>
    <row r="239" spans="7:7" s="148" customFormat="1" hidden="1">
      <c r="G239" s="279"/>
    </row>
    <row r="240" spans="7:7" s="148" customFormat="1" hidden="1">
      <c r="G240" s="279"/>
    </row>
    <row r="241" spans="7:7" s="148" customFormat="1" hidden="1">
      <c r="G241" s="279"/>
    </row>
    <row r="242" spans="7:7" s="148" customFormat="1" hidden="1">
      <c r="G242" s="279"/>
    </row>
    <row r="243" spans="7:7" s="148" customFormat="1" hidden="1">
      <c r="G243" s="279"/>
    </row>
    <row r="244" spans="7:7" s="148" customFormat="1" hidden="1">
      <c r="G244" s="279"/>
    </row>
    <row r="245" spans="7:7" s="148" customFormat="1" hidden="1">
      <c r="G245" s="279"/>
    </row>
    <row r="246" spans="7:7" s="148" customFormat="1" hidden="1">
      <c r="G246" s="279"/>
    </row>
    <row r="247" spans="7:7" s="148" customFormat="1" hidden="1">
      <c r="G247" s="279"/>
    </row>
    <row r="248" spans="7:7" s="148" customFormat="1" hidden="1">
      <c r="G248" s="279"/>
    </row>
    <row r="249" spans="7:7" s="148" customFormat="1" hidden="1">
      <c r="G249" s="279"/>
    </row>
    <row r="250" spans="7:7" s="148" customFormat="1" hidden="1">
      <c r="G250" s="279"/>
    </row>
    <row r="251" spans="7:7" s="148" customFormat="1" hidden="1">
      <c r="G251" s="279"/>
    </row>
    <row r="252" spans="7:7" s="148" customFormat="1" hidden="1">
      <c r="G252" s="279"/>
    </row>
    <row r="253" spans="7:7" s="148" customFormat="1" hidden="1">
      <c r="G253" s="279"/>
    </row>
    <row r="254" spans="7:7" s="148" customFormat="1" hidden="1">
      <c r="G254" s="279"/>
    </row>
    <row r="255" spans="7:7" s="148" customFormat="1" hidden="1">
      <c r="G255" s="279"/>
    </row>
    <row r="256" spans="7:7" s="148" customFormat="1" hidden="1">
      <c r="G256" s="279"/>
    </row>
    <row r="257" spans="7:7" s="148" customFormat="1" hidden="1">
      <c r="G257" s="279"/>
    </row>
    <row r="258" spans="7:7" s="148" customFormat="1" hidden="1">
      <c r="G258" s="279"/>
    </row>
    <row r="259" spans="7:7" s="148" customFormat="1" hidden="1">
      <c r="G259" s="279"/>
    </row>
    <row r="260" spans="7:7" s="148" customFormat="1" hidden="1">
      <c r="G260" s="279"/>
    </row>
    <row r="261" spans="7:7" s="148" customFormat="1" hidden="1">
      <c r="G261" s="279"/>
    </row>
    <row r="262" spans="7:7" s="148" customFormat="1" hidden="1">
      <c r="G262" s="279"/>
    </row>
    <row r="263" spans="7:7" s="148" customFormat="1" hidden="1">
      <c r="G263" s="279"/>
    </row>
    <row r="264" spans="7:7" s="148" customFormat="1" hidden="1">
      <c r="G264" s="279"/>
    </row>
    <row r="265" spans="7:7" s="148" customFormat="1" hidden="1">
      <c r="G265" s="279"/>
    </row>
    <row r="266" spans="7:7" s="148" customFormat="1" hidden="1">
      <c r="G266" s="279"/>
    </row>
    <row r="267" spans="7:7" s="148" customFormat="1" hidden="1">
      <c r="G267" s="279"/>
    </row>
    <row r="268" spans="7:7" s="148" customFormat="1" hidden="1">
      <c r="G268" s="279"/>
    </row>
    <row r="269" spans="7:7" s="148" customFormat="1" hidden="1">
      <c r="G269" s="279"/>
    </row>
    <row r="270" spans="7:7" s="148" customFormat="1" hidden="1">
      <c r="G270" s="279"/>
    </row>
    <row r="271" spans="7:7" s="148" customFormat="1" hidden="1">
      <c r="G271" s="279"/>
    </row>
    <row r="272" spans="7:7" s="148" customFormat="1" hidden="1">
      <c r="G272" s="279"/>
    </row>
    <row r="273" spans="7:7" s="148" customFormat="1" hidden="1">
      <c r="G273" s="279"/>
    </row>
    <row r="274" spans="7:7" s="148" customFormat="1" hidden="1">
      <c r="G274" s="279"/>
    </row>
    <row r="275" spans="7:7" s="148" customFormat="1" hidden="1">
      <c r="G275" s="279"/>
    </row>
    <row r="276" spans="7:7" s="148" customFormat="1" hidden="1">
      <c r="G276" s="279"/>
    </row>
    <row r="277" spans="7:7" s="148" customFormat="1" hidden="1">
      <c r="G277" s="279"/>
    </row>
    <row r="278" spans="7:7" s="148" customFormat="1" hidden="1">
      <c r="G278" s="279"/>
    </row>
    <row r="279" spans="7:7" s="148" customFormat="1" hidden="1">
      <c r="G279" s="279"/>
    </row>
    <row r="280" spans="7:7" s="148" customFormat="1" hidden="1">
      <c r="G280" s="279"/>
    </row>
    <row r="281" spans="7:7" s="148" customFormat="1" hidden="1">
      <c r="G281" s="279"/>
    </row>
    <row r="282" spans="7:7" s="148" customFormat="1" hidden="1">
      <c r="G282" s="279"/>
    </row>
    <row r="283" spans="7:7" s="148" customFormat="1" hidden="1">
      <c r="G283" s="279"/>
    </row>
    <row r="284" spans="7:7" s="148" customFormat="1" hidden="1">
      <c r="G284" s="279"/>
    </row>
    <row r="285" spans="7:7" s="148" customFormat="1" hidden="1">
      <c r="G285" s="279"/>
    </row>
    <row r="286" spans="7:7" s="148" customFormat="1" hidden="1">
      <c r="G286" s="279"/>
    </row>
    <row r="287" spans="7:7" s="148" customFormat="1" hidden="1">
      <c r="G287" s="279"/>
    </row>
    <row r="288" spans="7:7" s="148" customFormat="1" hidden="1">
      <c r="G288" s="279"/>
    </row>
    <row r="289" spans="7:7" s="148" customFormat="1" hidden="1">
      <c r="G289" s="279"/>
    </row>
    <row r="290" spans="7:7" s="148" customFormat="1" hidden="1">
      <c r="G290" s="279"/>
    </row>
    <row r="291" spans="7:7" s="148" customFormat="1" hidden="1">
      <c r="G291" s="279"/>
    </row>
    <row r="292" spans="7:7" s="148" customFormat="1" hidden="1">
      <c r="G292" s="279"/>
    </row>
    <row r="293" spans="7:7" s="148" customFormat="1" hidden="1">
      <c r="G293" s="279"/>
    </row>
    <row r="294" spans="7:7" s="148" customFormat="1" hidden="1">
      <c r="G294" s="279"/>
    </row>
    <row r="295" spans="7:7" s="148" customFormat="1" hidden="1">
      <c r="G295" s="279"/>
    </row>
    <row r="296" spans="7:7" s="148" customFormat="1" hidden="1">
      <c r="G296" s="279"/>
    </row>
    <row r="297" spans="7:7" s="148" customFormat="1" hidden="1">
      <c r="G297" s="279"/>
    </row>
    <row r="298" spans="7:7" s="148" customFormat="1" hidden="1">
      <c r="G298" s="279"/>
    </row>
    <row r="299" spans="7:7" s="148" customFormat="1" hidden="1">
      <c r="G299" s="279"/>
    </row>
    <row r="300" spans="7:7" s="148" customFormat="1" hidden="1">
      <c r="G300" s="279"/>
    </row>
    <row r="301" spans="7:7" s="148" customFormat="1" hidden="1">
      <c r="G301" s="279"/>
    </row>
    <row r="302" spans="7:7" s="148" customFormat="1" hidden="1">
      <c r="G302" s="279"/>
    </row>
    <row r="303" spans="7:7" s="148" customFormat="1" hidden="1">
      <c r="G303" s="279"/>
    </row>
    <row r="304" spans="7:7" s="148" customFormat="1" hidden="1">
      <c r="G304" s="279"/>
    </row>
    <row r="305" spans="7:7" s="148" customFormat="1" hidden="1">
      <c r="G305" s="279"/>
    </row>
    <row r="306" spans="7:7" s="148" customFormat="1" hidden="1">
      <c r="G306" s="279"/>
    </row>
    <row r="307" spans="7:7" s="148" customFormat="1" hidden="1">
      <c r="G307" s="279"/>
    </row>
    <row r="308" spans="7:7" s="148" customFormat="1" hidden="1">
      <c r="G308" s="279"/>
    </row>
    <row r="309" spans="7:7" s="148" customFormat="1" hidden="1">
      <c r="G309" s="279"/>
    </row>
    <row r="310" spans="7:7" s="148" customFormat="1" hidden="1">
      <c r="G310" s="279"/>
    </row>
    <row r="311" spans="7:7" s="148" customFormat="1" hidden="1">
      <c r="G311" s="279"/>
    </row>
    <row r="312" spans="7:7" s="148" customFormat="1" hidden="1">
      <c r="G312" s="279"/>
    </row>
    <row r="313" spans="7:7" s="148" customFormat="1" hidden="1">
      <c r="G313" s="279"/>
    </row>
    <row r="314" spans="7:7" s="148" customFormat="1" hidden="1">
      <c r="G314" s="279"/>
    </row>
    <row r="315" spans="7:7" s="148" customFormat="1" hidden="1">
      <c r="G315" s="279"/>
    </row>
    <row r="316" spans="7:7" s="148" customFormat="1" hidden="1">
      <c r="G316" s="279"/>
    </row>
    <row r="317" spans="7:7" s="148" customFormat="1" hidden="1">
      <c r="G317" s="279"/>
    </row>
    <row r="318" spans="7:7" s="148" customFormat="1" hidden="1">
      <c r="G318" s="279"/>
    </row>
    <row r="319" spans="7:7" s="148" customFormat="1" hidden="1">
      <c r="G319" s="279"/>
    </row>
    <row r="320" spans="7:7" s="148" customFormat="1" hidden="1">
      <c r="G320" s="279"/>
    </row>
    <row r="321" spans="7:7" s="148" customFormat="1" hidden="1">
      <c r="G321" s="279"/>
    </row>
    <row r="322" spans="7:7" s="148" customFormat="1" hidden="1">
      <c r="G322" s="279"/>
    </row>
    <row r="323" spans="7:7" s="148" customFormat="1" hidden="1">
      <c r="G323" s="279"/>
    </row>
    <row r="324" spans="7:7" s="148" customFormat="1" hidden="1">
      <c r="G324" s="279"/>
    </row>
    <row r="325" spans="7:7" s="148" customFormat="1" hidden="1">
      <c r="G325" s="279"/>
    </row>
    <row r="326" spans="7:7" s="148" customFormat="1" hidden="1">
      <c r="G326" s="279"/>
    </row>
    <row r="327" spans="7:7" s="148" customFormat="1" hidden="1">
      <c r="G327" s="279"/>
    </row>
    <row r="328" spans="7:7" s="148" customFormat="1" hidden="1">
      <c r="G328" s="279"/>
    </row>
    <row r="329" spans="7:7" s="148" customFormat="1" hidden="1">
      <c r="G329" s="279"/>
    </row>
    <row r="330" spans="7:7" s="148" customFormat="1" hidden="1">
      <c r="G330" s="279"/>
    </row>
    <row r="331" spans="7:7" s="148" customFormat="1" hidden="1">
      <c r="G331" s="279"/>
    </row>
    <row r="332" spans="7:7" s="148" customFormat="1" hidden="1">
      <c r="G332" s="279"/>
    </row>
    <row r="333" spans="7:7" s="148" customFormat="1" hidden="1">
      <c r="G333" s="279"/>
    </row>
    <row r="334" spans="7:7" s="148" customFormat="1" hidden="1">
      <c r="G334" s="279"/>
    </row>
    <row r="335" spans="7:7" s="148" customFormat="1" hidden="1">
      <c r="G335" s="279"/>
    </row>
    <row r="336" spans="7:7" s="148" customFormat="1" hidden="1">
      <c r="G336" s="279"/>
    </row>
    <row r="337" spans="7:7" s="148" customFormat="1" hidden="1">
      <c r="G337" s="279"/>
    </row>
    <row r="338" spans="7:7" s="148" customFormat="1" hidden="1">
      <c r="G338" s="279"/>
    </row>
    <row r="339" spans="7:7" s="148" customFormat="1" hidden="1">
      <c r="G339" s="279"/>
    </row>
    <row r="340" spans="7:7" s="148" customFormat="1" hidden="1">
      <c r="G340" s="279"/>
    </row>
    <row r="341" spans="7:7" s="148" customFormat="1" hidden="1">
      <c r="G341" s="279"/>
    </row>
    <row r="342" spans="7:7" s="148" customFormat="1" hidden="1">
      <c r="G342" s="279"/>
    </row>
    <row r="343" spans="7:7" s="148" customFormat="1" hidden="1">
      <c r="G343" s="279"/>
    </row>
    <row r="344" spans="7:7" s="148" customFormat="1" hidden="1">
      <c r="G344" s="279"/>
    </row>
    <row r="345" spans="7:7" s="148" customFormat="1" hidden="1">
      <c r="G345" s="279"/>
    </row>
    <row r="346" spans="7:7" s="148" customFormat="1" hidden="1">
      <c r="G346" s="279"/>
    </row>
    <row r="347" spans="7:7" s="148" customFormat="1" hidden="1">
      <c r="G347" s="279"/>
    </row>
    <row r="348" spans="7:7" s="148" customFormat="1" hidden="1">
      <c r="G348" s="279"/>
    </row>
    <row r="349" spans="7:7" s="148" customFormat="1" hidden="1">
      <c r="G349" s="279"/>
    </row>
    <row r="350" spans="7:7" s="148" customFormat="1" hidden="1">
      <c r="G350" s="279"/>
    </row>
    <row r="351" spans="7:7" s="148" customFormat="1" hidden="1">
      <c r="G351" s="279"/>
    </row>
    <row r="352" spans="7:7" s="148" customFormat="1" hidden="1">
      <c r="G352" s="279"/>
    </row>
    <row r="353" spans="7:7" s="148" customFormat="1" hidden="1">
      <c r="G353" s="279"/>
    </row>
    <row r="354" spans="7:7" s="148" customFormat="1" hidden="1">
      <c r="G354" s="279"/>
    </row>
    <row r="355" spans="7:7" s="148" customFormat="1" hidden="1">
      <c r="G355" s="279"/>
    </row>
    <row r="356" spans="7:7" s="148" customFormat="1" hidden="1">
      <c r="G356" s="279"/>
    </row>
    <row r="357" spans="7:7" s="148" customFormat="1" hidden="1">
      <c r="G357" s="279"/>
    </row>
    <row r="358" spans="7:7" s="148" customFormat="1" hidden="1">
      <c r="G358" s="279"/>
    </row>
    <row r="359" spans="7:7" s="148" customFormat="1" hidden="1">
      <c r="G359" s="279"/>
    </row>
    <row r="360" spans="7:7" s="148" customFormat="1" hidden="1">
      <c r="G360" s="279"/>
    </row>
    <row r="361" spans="7:7" s="148" customFormat="1" hidden="1">
      <c r="G361" s="279"/>
    </row>
    <row r="362" spans="7:7" s="148" customFormat="1" hidden="1">
      <c r="G362" s="279"/>
    </row>
    <row r="363" spans="7:7" s="148" customFormat="1" hidden="1">
      <c r="G363" s="279"/>
    </row>
    <row r="364" spans="7:7" s="148" customFormat="1" hidden="1">
      <c r="G364" s="279"/>
    </row>
    <row r="365" spans="7:7" s="148" customFormat="1" hidden="1">
      <c r="G365" s="279"/>
    </row>
    <row r="366" spans="7:7" s="148" customFormat="1" hidden="1">
      <c r="G366" s="279"/>
    </row>
    <row r="367" spans="7:7" s="148" customFormat="1" hidden="1">
      <c r="G367" s="279"/>
    </row>
    <row r="368" spans="7:7" s="148" customFormat="1" hidden="1">
      <c r="G368" s="279"/>
    </row>
    <row r="369" spans="7:7" s="148" customFormat="1" hidden="1">
      <c r="G369" s="279"/>
    </row>
    <row r="370" spans="7:7" s="148" customFormat="1" hidden="1">
      <c r="G370" s="279"/>
    </row>
    <row r="371" spans="7:7" s="148" customFormat="1" hidden="1">
      <c r="G371" s="279"/>
    </row>
    <row r="372" spans="7:7" s="148" customFormat="1" hidden="1">
      <c r="G372" s="279"/>
    </row>
    <row r="373" spans="7:7" s="148" customFormat="1" hidden="1">
      <c r="G373" s="279"/>
    </row>
    <row r="374" spans="7:7" s="148" customFormat="1" hidden="1">
      <c r="G374" s="279"/>
    </row>
    <row r="375" spans="7:7" s="148" customFormat="1" hidden="1">
      <c r="G375" s="279"/>
    </row>
    <row r="376" spans="7:7" s="148" customFormat="1" hidden="1">
      <c r="G376" s="279"/>
    </row>
    <row r="377" spans="7:7" s="148" customFormat="1" hidden="1">
      <c r="G377" s="279"/>
    </row>
    <row r="378" spans="7:7" s="148" customFormat="1" hidden="1">
      <c r="G378" s="279"/>
    </row>
    <row r="379" spans="7:7" s="148" customFormat="1" hidden="1">
      <c r="G379" s="279"/>
    </row>
    <row r="380" spans="7:7" s="148" customFormat="1" hidden="1">
      <c r="G380" s="279"/>
    </row>
    <row r="381" spans="7:7" s="148" customFormat="1" hidden="1">
      <c r="G381" s="279"/>
    </row>
    <row r="382" spans="7:7" s="148" customFormat="1" hidden="1">
      <c r="G382" s="279"/>
    </row>
    <row r="383" spans="7:7" s="148" customFormat="1" hidden="1">
      <c r="G383" s="279"/>
    </row>
    <row r="384" spans="7:7" s="148" customFormat="1" hidden="1">
      <c r="G384" s="279"/>
    </row>
    <row r="385" spans="7:7" s="148" customFormat="1" hidden="1">
      <c r="G385" s="279"/>
    </row>
    <row r="386" spans="7:7" s="148" customFormat="1" hidden="1">
      <c r="G386" s="279"/>
    </row>
    <row r="387" spans="7:7" s="148" customFormat="1" hidden="1">
      <c r="G387" s="279"/>
    </row>
    <row r="388" spans="7:7" s="148" customFormat="1" hidden="1">
      <c r="G388" s="279"/>
    </row>
    <row r="389" spans="7:7" s="148" customFormat="1" hidden="1">
      <c r="G389" s="279"/>
    </row>
    <row r="390" spans="7:7" s="148" customFormat="1" hidden="1">
      <c r="G390" s="279"/>
    </row>
    <row r="391" spans="7:7" s="148" customFormat="1" hidden="1">
      <c r="G391" s="279"/>
    </row>
    <row r="392" spans="7:7" s="148" customFormat="1" hidden="1">
      <c r="G392" s="279"/>
    </row>
    <row r="393" spans="7:7" s="148" customFormat="1" hidden="1">
      <c r="G393" s="279"/>
    </row>
    <row r="394" spans="7:7" s="148" customFormat="1" hidden="1">
      <c r="G394" s="279"/>
    </row>
    <row r="395" spans="7:7" s="148" customFormat="1" hidden="1">
      <c r="G395" s="279"/>
    </row>
    <row r="396" spans="7:7" s="148" customFormat="1" hidden="1">
      <c r="G396" s="279"/>
    </row>
    <row r="397" spans="7:7" s="148" customFormat="1" hidden="1">
      <c r="G397" s="279"/>
    </row>
    <row r="398" spans="7:7" s="148" customFormat="1" hidden="1">
      <c r="G398" s="279"/>
    </row>
    <row r="399" spans="7:7" s="148" customFormat="1" hidden="1">
      <c r="G399" s="279"/>
    </row>
    <row r="400" spans="7:7" s="148" customFormat="1" hidden="1">
      <c r="G400" s="279"/>
    </row>
    <row r="401" spans="7:7" s="148" customFormat="1" hidden="1">
      <c r="G401" s="279"/>
    </row>
    <row r="402" spans="7:7" s="148" customFormat="1" hidden="1">
      <c r="G402" s="279"/>
    </row>
    <row r="403" spans="7:7" s="148" customFormat="1" hidden="1">
      <c r="G403" s="279"/>
    </row>
    <row r="404" spans="7:7" s="148" customFormat="1" hidden="1">
      <c r="G404" s="279"/>
    </row>
    <row r="405" spans="7:7" s="148" customFormat="1" hidden="1">
      <c r="G405" s="279"/>
    </row>
    <row r="406" spans="7:7" s="148" customFormat="1" hidden="1">
      <c r="G406" s="279"/>
    </row>
    <row r="407" spans="7:7" s="148" customFormat="1" hidden="1">
      <c r="G407" s="279"/>
    </row>
    <row r="408" spans="7:7" s="148" customFormat="1" hidden="1">
      <c r="G408" s="279"/>
    </row>
    <row r="409" spans="7:7" s="148" customFormat="1" hidden="1">
      <c r="G409" s="279"/>
    </row>
    <row r="410" spans="7:7" s="148" customFormat="1" hidden="1">
      <c r="G410" s="279"/>
    </row>
    <row r="411" spans="7:7" s="148" customFormat="1" hidden="1">
      <c r="G411" s="279"/>
    </row>
    <row r="412" spans="7:7" s="148" customFormat="1" hidden="1">
      <c r="G412" s="279"/>
    </row>
    <row r="413" spans="7:7" s="148" customFormat="1" hidden="1">
      <c r="G413" s="279"/>
    </row>
    <row r="414" spans="7:7" s="148" customFormat="1" hidden="1">
      <c r="G414" s="279"/>
    </row>
    <row r="415" spans="7:7" s="148" customFormat="1" hidden="1">
      <c r="G415" s="279"/>
    </row>
    <row r="416" spans="7:7" s="148" customFormat="1" hidden="1">
      <c r="G416" s="279"/>
    </row>
    <row r="417" spans="7:7" s="148" customFormat="1" hidden="1">
      <c r="G417" s="279"/>
    </row>
    <row r="418" spans="7:7" s="148" customFormat="1" hidden="1">
      <c r="G418" s="279"/>
    </row>
    <row r="419" spans="7:7" s="148" customFormat="1" hidden="1">
      <c r="G419" s="279"/>
    </row>
    <row r="420" spans="7:7" s="148" customFormat="1" hidden="1">
      <c r="G420" s="279"/>
    </row>
    <row r="421" spans="7:7" s="148" customFormat="1" hidden="1">
      <c r="G421" s="279"/>
    </row>
    <row r="422" spans="7:7" s="148" customFormat="1" hidden="1">
      <c r="G422" s="279"/>
    </row>
    <row r="423" spans="7:7" s="148" customFormat="1" hidden="1">
      <c r="G423" s="279"/>
    </row>
    <row r="424" spans="7:7" s="148" customFormat="1" hidden="1">
      <c r="G424" s="279"/>
    </row>
    <row r="425" spans="7:7" s="148" customFormat="1" hidden="1">
      <c r="G425" s="279"/>
    </row>
    <row r="426" spans="7:7" s="148" customFormat="1" hidden="1">
      <c r="G426" s="279"/>
    </row>
    <row r="427" spans="7:7" s="148" customFormat="1" hidden="1">
      <c r="G427" s="279"/>
    </row>
    <row r="428" spans="7:7" s="148" customFormat="1" hidden="1">
      <c r="G428" s="279"/>
    </row>
    <row r="429" spans="7:7" s="148" customFormat="1" hidden="1">
      <c r="G429" s="279"/>
    </row>
    <row r="430" spans="7:7" s="148" customFormat="1" hidden="1">
      <c r="G430" s="279"/>
    </row>
    <row r="431" spans="7:7" s="148" customFormat="1" hidden="1">
      <c r="G431" s="279"/>
    </row>
    <row r="432" spans="7:7" s="148" customFormat="1" hidden="1">
      <c r="G432" s="279"/>
    </row>
    <row r="433" spans="7:7" s="148" customFormat="1" hidden="1">
      <c r="G433" s="279"/>
    </row>
    <row r="434" spans="7:7" s="148" customFormat="1" hidden="1">
      <c r="G434" s="279"/>
    </row>
    <row r="435" spans="7:7" s="148" customFormat="1" hidden="1">
      <c r="G435" s="279"/>
    </row>
    <row r="436" spans="7:7" s="148" customFormat="1" hidden="1">
      <c r="G436" s="279"/>
    </row>
    <row r="437" spans="7:7" s="148" customFormat="1" hidden="1">
      <c r="G437" s="279"/>
    </row>
    <row r="438" spans="7:7" s="148" customFormat="1" hidden="1">
      <c r="G438" s="279"/>
    </row>
    <row r="439" spans="7:7" s="148" customFormat="1" hidden="1">
      <c r="G439" s="279"/>
    </row>
    <row r="440" spans="7:7" s="148" customFormat="1" hidden="1">
      <c r="G440" s="279"/>
    </row>
    <row r="441" spans="7:7" s="148" customFormat="1" hidden="1">
      <c r="G441" s="279"/>
    </row>
    <row r="442" spans="7:7" s="148" customFormat="1" hidden="1">
      <c r="G442" s="279"/>
    </row>
    <row r="443" spans="7:7" s="148" customFormat="1" hidden="1">
      <c r="G443" s="279"/>
    </row>
    <row r="444" spans="7:7" s="148" customFormat="1" hidden="1">
      <c r="G444" s="279"/>
    </row>
    <row r="445" spans="7:7" s="148" customFormat="1" hidden="1">
      <c r="G445" s="279"/>
    </row>
    <row r="446" spans="7:7" s="148" customFormat="1" hidden="1">
      <c r="G446" s="279"/>
    </row>
    <row r="447" spans="7:7" s="148" customFormat="1" hidden="1">
      <c r="G447" s="279"/>
    </row>
    <row r="448" spans="7:7" s="148" customFormat="1" hidden="1">
      <c r="G448" s="279"/>
    </row>
    <row r="449" spans="7:7" s="148" customFormat="1" hidden="1">
      <c r="G449" s="279"/>
    </row>
    <row r="450" spans="7:7" s="148" customFormat="1" hidden="1">
      <c r="G450" s="279"/>
    </row>
    <row r="451" spans="7:7" s="148" customFormat="1" hidden="1">
      <c r="G451" s="279"/>
    </row>
    <row r="452" spans="7:7" s="148" customFormat="1" hidden="1">
      <c r="G452" s="279"/>
    </row>
    <row r="453" spans="7:7" s="148" customFormat="1" hidden="1">
      <c r="G453" s="279"/>
    </row>
    <row r="454" spans="7:7" s="148" customFormat="1" hidden="1">
      <c r="G454" s="279"/>
    </row>
    <row r="455" spans="7:7" s="148" customFormat="1" hidden="1">
      <c r="G455" s="279"/>
    </row>
    <row r="456" spans="7:7" s="148" customFormat="1" hidden="1">
      <c r="G456" s="279"/>
    </row>
    <row r="457" spans="7:7" s="148" customFormat="1" hidden="1">
      <c r="G457" s="279"/>
    </row>
    <row r="458" spans="7:7" s="148" customFormat="1" hidden="1">
      <c r="G458" s="279"/>
    </row>
    <row r="459" spans="7:7" s="148" customFormat="1" hidden="1">
      <c r="G459" s="279"/>
    </row>
    <row r="460" spans="7:7" s="148" customFormat="1" hidden="1">
      <c r="G460" s="279"/>
    </row>
    <row r="461" spans="7:7" s="148" customFormat="1" hidden="1">
      <c r="G461" s="279"/>
    </row>
    <row r="462" spans="7:7" s="148" customFormat="1" hidden="1">
      <c r="G462" s="279"/>
    </row>
    <row r="463" spans="7:7" s="148" customFormat="1" hidden="1">
      <c r="G463" s="279"/>
    </row>
    <row r="464" spans="7:7" s="148" customFormat="1" hidden="1">
      <c r="G464" s="279"/>
    </row>
    <row r="465" spans="7:7" s="148" customFormat="1" hidden="1">
      <c r="G465" s="279"/>
    </row>
    <row r="466" spans="7:7" s="148" customFormat="1" hidden="1">
      <c r="G466" s="279"/>
    </row>
    <row r="467" spans="7:7" s="148" customFormat="1" hidden="1">
      <c r="G467" s="279"/>
    </row>
    <row r="468" spans="7:7" s="148" customFormat="1" hidden="1">
      <c r="G468" s="279"/>
    </row>
    <row r="469" spans="7:7" s="148" customFormat="1" hidden="1">
      <c r="G469" s="279"/>
    </row>
    <row r="470" spans="7:7" s="148" customFormat="1" hidden="1">
      <c r="G470" s="279"/>
    </row>
    <row r="471" spans="7:7" s="148" customFormat="1" hidden="1">
      <c r="G471" s="279"/>
    </row>
    <row r="472" spans="7:7" s="148" customFormat="1" hidden="1">
      <c r="G472" s="279"/>
    </row>
    <row r="473" spans="7:7" s="148" customFormat="1" hidden="1">
      <c r="G473" s="279"/>
    </row>
    <row r="474" spans="7:7" s="148" customFormat="1" hidden="1">
      <c r="G474" s="279"/>
    </row>
    <row r="475" spans="7:7" s="148" customFormat="1" hidden="1">
      <c r="G475" s="279"/>
    </row>
    <row r="476" spans="7:7" s="148" customFormat="1" hidden="1">
      <c r="G476" s="279"/>
    </row>
    <row r="477" spans="7:7" s="148" customFormat="1" hidden="1">
      <c r="G477" s="279"/>
    </row>
    <row r="478" spans="7:7" s="148" customFormat="1" hidden="1">
      <c r="G478" s="279"/>
    </row>
    <row r="479" spans="7:7" s="148" customFormat="1" hidden="1">
      <c r="G479" s="279"/>
    </row>
    <row r="480" spans="7:7" s="148" customFormat="1" hidden="1">
      <c r="G480" s="279"/>
    </row>
    <row r="481" spans="7:7" s="148" customFormat="1" hidden="1">
      <c r="G481" s="279"/>
    </row>
    <row r="482" spans="7:7" s="148" customFormat="1" hidden="1">
      <c r="G482" s="279"/>
    </row>
    <row r="483" spans="7:7" s="148" customFormat="1" hidden="1">
      <c r="G483" s="279"/>
    </row>
    <row r="484" spans="7:7" s="148" customFormat="1" hidden="1">
      <c r="G484" s="279"/>
    </row>
    <row r="485" spans="7:7" s="148" customFormat="1" hidden="1">
      <c r="G485" s="279"/>
    </row>
    <row r="486" spans="7:7" s="148" customFormat="1" hidden="1">
      <c r="G486" s="279"/>
    </row>
    <row r="487" spans="7:7" s="148" customFormat="1" hidden="1">
      <c r="G487" s="279"/>
    </row>
    <row r="488" spans="7:7" s="148" customFormat="1" hidden="1">
      <c r="G488" s="279"/>
    </row>
    <row r="489" spans="7:7" s="148" customFormat="1" hidden="1">
      <c r="G489" s="279"/>
    </row>
    <row r="490" spans="7:7" s="148" customFormat="1" hidden="1">
      <c r="G490" s="279"/>
    </row>
    <row r="491" spans="7:7" s="148" customFormat="1" hidden="1">
      <c r="G491" s="279"/>
    </row>
    <row r="492" spans="7:7" s="148" customFormat="1" hidden="1">
      <c r="G492" s="279"/>
    </row>
    <row r="493" spans="7:7" s="148" customFormat="1" hidden="1">
      <c r="G493" s="279"/>
    </row>
    <row r="494" spans="7:7" s="148" customFormat="1" hidden="1">
      <c r="G494" s="279"/>
    </row>
    <row r="495" spans="7:7" s="148" customFormat="1" hidden="1">
      <c r="G495" s="279"/>
    </row>
    <row r="496" spans="7:7" s="148" customFormat="1" hidden="1">
      <c r="G496" s="279"/>
    </row>
    <row r="497" spans="7:7" s="148" customFormat="1" hidden="1">
      <c r="G497" s="279"/>
    </row>
    <row r="498" spans="7:7" s="148" customFormat="1" hidden="1">
      <c r="G498" s="279"/>
    </row>
    <row r="499" spans="7:7" s="148" customFormat="1" hidden="1">
      <c r="G499" s="279"/>
    </row>
    <row r="500" spans="7:7" s="148" customFormat="1" hidden="1">
      <c r="G500" s="279"/>
    </row>
    <row r="501" spans="7:7" s="148" customFormat="1" hidden="1">
      <c r="G501" s="279"/>
    </row>
    <row r="502" spans="7:7" s="148" customFormat="1" hidden="1">
      <c r="G502" s="279"/>
    </row>
    <row r="503" spans="7:7" s="148" customFormat="1" hidden="1">
      <c r="G503" s="279"/>
    </row>
    <row r="504" spans="7:7" s="148" customFormat="1" hidden="1">
      <c r="G504" s="279"/>
    </row>
    <row r="505" spans="7:7" s="148" customFormat="1" hidden="1">
      <c r="G505" s="279"/>
    </row>
    <row r="506" spans="7:7" s="148" customFormat="1" hidden="1">
      <c r="G506" s="279"/>
    </row>
    <row r="507" spans="7:7" s="148" customFormat="1" hidden="1">
      <c r="G507" s="279"/>
    </row>
    <row r="508" spans="7:7" s="148" customFormat="1" hidden="1">
      <c r="G508" s="279"/>
    </row>
    <row r="509" spans="7:7" s="148" customFormat="1" hidden="1">
      <c r="G509" s="279"/>
    </row>
    <row r="510" spans="7:7" s="148" customFormat="1" hidden="1">
      <c r="G510" s="279"/>
    </row>
    <row r="511" spans="7:7" s="148" customFormat="1" hidden="1">
      <c r="G511" s="279"/>
    </row>
    <row r="512" spans="7:7" s="148" customFormat="1" hidden="1">
      <c r="G512" s="279"/>
    </row>
    <row r="513" spans="7:7" s="148" customFormat="1" hidden="1">
      <c r="G513" s="279"/>
    </row>
    <row r="514" spans="7:7" s="148" customFormat="1" hidden="1">
      <c r="G514" s="279"/>
    </row>
    <row r="515" spans="7:7" s="148" customFormat="1" hidden="1">
      <c r="G515" s="279"/>
    </row>
    <row r="516" spans="7:7" s="148" customFormat="1" hidden="1">
      <c r="G516" s="279"/>
    </row>
    <row r="517" spans="7:7" s="148" customFormat="1" hidden="1">
      <c r="G517" s="279"/>
    </row>
    <row r="518" spans="7:7" s="148" customFormat="1" hidden="1">
      <c r="G518" s="279"/>
    </row>
    <row r="519" spans="7:7" s="148" customFormat="1" hidden="1">
      <c r="G519" s="279"/>
    </row>
    <row r="520" spans="7:7" s="148" customFormat="1" hidden="1">
      <c r="G520" s="279"/>
    </row>
    <row r="521" spans="7:7" s="148" customFormat="1" hidden="1">
      <c r="G521" s="279"/>
    </row>
    <row r="522" spans="7:7" s="148" customFormat="1" hidden="1">
      <c r="G522" s="279"/>
    </row>
    <row r="523" spans="7:7" s="148" customFormat="1" hidden="1">
      <c r="G523" s="279"/>
    </row>
    <row r="524" spans="7:7" s="148" customFormat="1" hidden="1">
      <c r="G524" s="279"/>
    </row>
    <row r="525" spans="7:7" s="148" customFormat="1" hidden="1">
      <c r="G525" s="279"/>
    </row>
    <row r="526" spans="7:7" s="148" customFormat="1" hidden="1">
      <c r="G526" s="279"/>
    </row>
    <row r="527" spans="7:7" s="148" customFormat="1" hidden="1">
      <c r="G527" s="279"/>
    </row>
    <row r="528" spans="7:7" s="148" customFormat="1" hidden="1">
      <c r="G528" s="279"/>
    </row>
    <row r="529" spans="7:7" s="148" customFormat="1" hidden="1">
      <c r="G529" s="279"/>
    </row>
    <row r="530" spans="7:7" s="148" customFormat="1" hidden="1">
      <c r="G530" s="279"/>
    </row>
    <row r="531" spans="7:7" s="148" customFormat="1" hidden="1">
      <c r="G531" s="279"/>
    </row>
    <row r="532" spans="7:7" s="148" customFormat="1" hidden="1">
      <c r="G532" s="279"/>
    </row>
    <row r="533" spans="7:7" s="148" customFormat="1" hidden="1">
      <c r="G533" s="279"/>
    </row>
    <row r="534" spans="7:7" s="148" customFormat="1" hidden="1">
      <c r="G534" s="279"/>
    </row>
    <row r="535" spans="7:7" s="148" customFormat="1" hidden="1">
      <c r="G535" s="279"/>
    </row>
    <row r="536" spans="7:7" s="148" customFormat="1" hidden="1">
      <c r="G536" s="279"/>
    </row>
    <row r="537" spans="7:7" s="148" customFormat="1" hidden="1">
      <c r="G537" s="279"/>
    </row>
    <row r="538" spans="7:7" s="148" customFormat="1" hidden="1">
      <c r="G538" s="279"/>
    </row>
    <row r="539" spans="7:7" s="148" customFormat="1" hidden="1">
      <c r="G539" s="279"/>
    </row>
    <row r="540" spans="7:7" s="148" customFormat="1" hidden="1">
      <c r="G540" s="279"/>
    </row>
    <row r="541" spans="7:7" s="148" customFormat="1" hidden="1">
      <c r="G541" s="279"/>
    </row>
    <row r="542" spans="7:7" s="148" customFormat="1" hidden="1">
      <c r="G542" s="279"/>
    </row>
    <row r="543" spans="7:7" s="148" customFormat="1" hidden="1">
      <c r="G543" s="279"/>
    </row>
    <row r="544" spans="7:7" s="148" customFormat="1" hidden="1">
      <c r="G544" s="279"/>
    </row>
    <row r="545" spans="7:7" s="148" customFormat="1" hidden="1">
      <c r="G545" s="279"/>
    </row>
    <row r="546" spans="7:7" s="148" customFormat="1" hidden="1">
      <c r="G546" s="279"/>
    </row>
    <row r="547" spans="7:7" s="148" customFormat="1" hidden="1">
      <c r="G547" s="279"/>
    </row>
    <row r="548" spans="7:7" s="148" customFormat="1" hidden="1">
      <c r="G548" s="279"/>
    </row>
    <row r="549" spans="7:7" s="148" customFormat="1" hidden="1">
      <c r="G549" s="279"/>
    </row>
    <row r="550" spans="7:7" s="148" customFormat="1" hidden="1">
      <c r="G550" s="279"/>
    </row>
    <row r="551" spans="7:7" s="148" customFormat="1" hidden="1">
      <c r="G551" s="279"/>
    </row>
    <row r="552" spans="7:7" s="148" customFormat="1" hidden="1">
      <c r="G552" s="279"/>
    </row>
    <row r="553" spans="7:7" s="148" customFormat="1" hidden="1">
      <c r="G553" s="279"/>
    </row>
    <row r="554" spans="7:7" s="148" customFormat="1" hidden="1">
      <c r="G554" s="279"/>
    </row>
    <row r="555" spans="7:7" s="148" customFormat="1" hidden="1">
      <c r="G555" s="279"/>
    </row>
    <row r="556" spans="7:7" s="148" customFormat="1" hidden="1">
      <c r="G556" s="279"/>
    </row>
    <row r="557" spans="7:7" s="148" customFormat="1" hidden="1">
      <c r="G557" s="279"/>
    </row>
    <row r="558" spans="7:7" s="148" customFormat="1" hidden="1">
      <c r="G558" s="279"/>
    </row>
    <row r="559" spans="7:7" s="148" customFormat="1" hidden="1">
      <c r="G559" s="279"/>
    </row>
    <row r="560" spans="7:7" s="148" customFormat="1" hidden="1">
      <c r="G560" s="279"/>
    </row>
    <row r="561" spans="7:7" s="148" customFormat="1" hidden="1">
      <c r="G561" s="279"/>
    </row>
    <row r="562" spans="7:7" s="148" customFormat="1" hidden="1">
      <c r="G562" s="279"/>
    </row>
    <row r="563" spans="7:7" s="148" customFormat="1" hidden="1">
      <c r="G563" s="279"/>
    </row>
    <row r="564" spans="7:7" s="148" customFormat="1" hidden="1">
      <c r="G564" s="279"/>
    </row>
    <row r="565" spans="7:7" s="148" customFormat="1" hidden="1">
      <c r="G565" s="279"/>
    </row>
    <row r="566" spans="7:7" s="148" customFormat="1" hidden="1">
      <c r="G566" s="279"/>
    </row>
    <row r="567" spans="7:7" s="148" customFormat="1" hidden="1">
      <c r="G567" s="279"/>
    </row>
    <row r="568" spans="7:7" s="148" customFormat="1" hidden="1">
      <c r="G568" s="279"/>
    </row>
    <row r="569" spans="7:7" s="148" customFormat="1" hidden="1">
      <c r="G569" s="279"/>
    </row>
    <row r="570" spans="7:7" s="148" customFormat="1" hidden="1">
      <c r="G570" s="279"/>
    </row>
    <row r="571" spans="7:7" s="148" customFormat="1" hidden="1">
      <c r="G571" s="279"/>
    </row>
    <row r="572" spans="7:7" s="148" customFormat="1" hidden="1">
      <c r="G572" s="279"/>
    </row>
    <row r="573" spans="7:7" s="148" customFormat="1" hidden="1">
      <c r="G573" s="279"/>
    </row>
    <row r="574" spans="7:7" s="148" customFormat="1" hidden="1">
      <c r="G574" s="279"/>
    </row>
    <row r="575" spans="7:7" s="148" customFormat="1" hidden="1">
      <c r="G575" s="279"/>
    </row>
    <row r="576" spans="7:7" s="148" customFormat="1" hidden="1">
      <c r="G576" s="279"/>
    </row>
    <row r="577" spans="7:7" s="148" customFormat="1" hidden="1">
      <c r="G577" s="279"/>
    </row>
    <row r="578" spans="7:7" s="148" customFormat="1" hidden="1">
      <c r="G578" s="279"/>
    </row>
    <row r="579" spans="7:7" s="148" customFormat="1" hidden="1">
      <c r="G579" s="279"/>
    </row>
    <row r="580" spans="7:7" s="148" customFormat="1" hidden="1">
      <c r="G580" s="279"/>
    </row>
    <row r="581" spans="7:7" s="148" customFormat="1" hidden="1">
      <c r="G581" s="279"/>
    </row>
    <row r="582" spans="7:7" s="148" customFormat="1" hidden="1">
      <c r="G582" s="280"/>
    </row>
    <row r="583" spans="7:7" s="148" customFormat="1" hidden="1">
      <c r="G583" s="280"/>
    </row>
    <row r="584" spans="7:7" s="148" customFormat="1" hidden="1">
      <c r="G584" s="280"/>
    </row>
    <row r="585" spans="7:7" s="148" customFormat="1" hidden="1">
      <c r="G585" s="280"/>
    </row>
    <row r="586" spans="7:7" s="148" customFormat="1" hidden="1">
      <c r="G586" s="280"/>
    </row>
    <row r="587" spans="7:7" s="148" customFormat="1" hidden="1">
      <c r="G587" s="280"/>
    </row>
    <row r="588" spans="7:7" s="148" customFormat="1" hidden="1">
      <c r="G588" s="280"/>
    </row>
    <row r="589" spans="7:7" s="148" customFormat="1" hidden="1">
      <c r="G589" s="280"/>
    </row>
    <row r="590" spans="7:7" s="148" customFormat="1" hidden="1">
      <c r="G590" s="280"/>
    </row>
    <row r="591" spans="7:7" s="148" customFormat="1" hidden="1">
      <c r="G591" s="280"/>
    </row>
    <row r="592" spans="7:7" s="148" customFormat="1" hidden="1">
      <c r="G592" s="280"/>
    </row>
    <row r="593" spans="7:7" s="148" customFormat="1" hidden="1">
      <c r="G593" s="280"/>
    </row>
    <row r="594" spans="7:7" s="148" customFormat="1" hidden="1">
      <c r="G594" s="280"/>
    </row>
    <row r="595" spans="7:7" s="148" customFormat="1" hidden="1">
      <c r="G595" s="280"/>
    </row>
    <row r="596" spans="7:7" s="148" customFormat="1" hidden="1">
      <c r="G596" s="280"/>
    </row>
    <row r="597" spans="7:7" s="148" customFormat="1" hidden="1">
      <c r="G597" s="280"/>
    </row>
    <row r="598" spans="7:7" s="148" customFormat="1" hidden="1">
      <c r="G598" s="280"/>
    </row>
    <row r="599" spans="7:7" s="148" customFormat="1" hidden="1">
      <c r="G599" s="280"/>
    </row>
    <row r="600" spans="7:7" s="148" customFormat="1" hidden="1">
      <c r="G600" s="280"/>
    </row>
    <row r="601" spans="7:7" s="148" customFormat="1" hidden="1">
      <c r="G601" s="280"/>
    </row>
    <row r="602" spans="7:7" s="148" customFormat="1" hidden="1">
      <c r="G602" s="280"/>
    </row>
    <row r="603" spans="7:7" s="148" customFormat="1" hidden="1">
      <c r="G603" s="280"/>
    </row>
    <row r="604" spans="7:7" s="148" customFormat="1" hidden="1">
      <c r="G604" s="280"/>
    </row>
    <row r="605" spans="7:7" s="148" customFormat="1" hidden="1">
      <c r="G605" s="280"/>
    </row>
    <row r="606" spans="7:7" s="148" customFormat="1" hidden="1">
      <c r="G606" s="280"/>
    </row>
    <row r="607" spans="7:7" s="148" customFormat="1" hidden="1">
      <c r="G607" s="280"/>
    </row>
    <row r="608" spans="7:7" s="148" customFormat="1" hidden="1">
      <c r="G608" s="280"/>
    </row>
    <row r="609" spans="7:7" s="148" customFormat="1" hidden="1">
      <c r="G609" s="280"/>
    </row>
    <row r="610" spans="7:7" s="148" customFormat="1" hidden="1">
      <c r="G610" s="280"/>
    </row>
    <row r="611" spans="7:7" s="148" customFormat="1" hidden="1">
      <c r="G611" s="280"/>
    </row>
    <row r="612" spans="7:7" s="148" customFormat="1" hidden="1">
      <c r="G612" s="280"/>
    </row>
    <row r="613" spans="7:7" s="148" customFormat="1" hidden="1">
      <c r="G613" s="280"/>
    </row>
    <row r="614" spans="7:7" s="148" customFormat="1" hidden="1">
      <c r="G614" s="280"/>
    </row>
    <row r="615" spans="7:7" s="148" customFormat="1" hidden="1">
      <c r="G615" s="280"/>
    </row>
    <row r="616" spans="7:7" s="148" customFormat="1" hidden="1">
      <c r="G616" s="280"/>
    </row>
    <row r="617" spans="7:7" s="148" customFormat="1" hidden="1">
      <c r="G617" s="280"/>
    </row>
    <row r="618" spans="7:7" s="148" customFormat="1" hidden="1">
      <c r="G618" s="280"/>
    </row>
    <row r="619" spans="7:7" s="148" customFormat="1" hidden="1">
      <c r="G619" s="280"/>
    </row>
    <row r="620" spans="7:7" s="148" customFormat="1" hidden="1">
      <c r="G620" s="280"/>
    </row>
    <row r="621" spans="7:7" s="148" customFormat="1" hidden="1">
      <c r="G621" s="280"/>
    </row>
    <row r="622" spans="7:7" s="148" customFormat="1" hidden="1">
      <c r="G622" s="280"/>
    </row>
    <row r="623" spans="7:7" s="148" customFormat="1" hidden="1">
      <c r="G623" s="280"/>
    </row>
    <row r="624" spans="7:7" s="148" customFormat="1" hidden="1">
      <c r="G624" s="280"/>
    </row>
    <row r="625" spans="7:7" s="148" customFormat="1" hidden="1">
      <c r="G625" s="280"/>
    </row>
    <row r="626" spans="7:7" s="148" customFormat="1" hidden="1">
      <c r="G626" s="280"/>
    </row>
    <row r="627" spans="7:7" s="148" customFormat="1" hidden="1">
      <c r="G627" s="280"/>
    </row>
    <row r="628" spans="7:7" s="148" customFormat="1" hidden="1">
      <c r="G628" s="280"/>
    </row>
    <row r="629" spans="7:7" s="148" customFormat="1" hidden="1">
      <c r="G629" s="280"/>
    </row>
    <row r="630" spans="7:7" s="148" customFormat="1" hidden="1">
      <c r="G630" s="280"/>
    </row>
    <row r="631" spans="7:7" s="148" customFormat="1" hidden="1">
      <c r="G631" s="280"/>
    </row>
    <row r="632" spans="7:7" s="148" customFormat="1" hidden="1">
      <c r="G632" s="280"/>
    </row>
    <row r="633" spans="7:7" s="148" customFormat="1" hidden="1">
      <c r="G633" s="280"/>
    </row>
    <row r="634" spans="7:7" s="148" customFormat="1" hidden="1">
      <c r="G634" s="280"/>
    </row>
    <row r="635" spans="7:7" s="148" customFormat="1" hidden="1">
      <c r="G635" s="280"/>
    </row>
    <row r="636" spans="7:7" s="148" customFormat="1" hidden="1">
      <c r="G636" s="280"/>
    </row>
    <row r="637" spans="7:7" s="148" customFormat="1" hidden="1">
      <c r="G637" s="280"/>
    </row>
    <row r="638" spans="7:7" s="148" customFormat="1" hidden="1">
      <c r="G638" s="280"/>
    </row>
    <row r="639" spans="7:7" s="148" customFormat="1" hidden="1">
      <c r="G639" s="280"/>
    </row>
    <row r="640" spans="7:7" s="148" customFormat="1" hidden="1">
      <c r="G640" s="280"/>
    </row>
    <row r="641" spans="7:7" s="148" customFormat="1" hidden="1">
      <c r="G641" s="280"/>
    </row>
    <row r="642" spans="7:7" s="148" customFormat="1" hidden="1">
      <c r="G642" s="280"/>
    </row>
    <row r="643" spans="7:7" s="148" customFormat="1" hidden="1">
      <c r="G643" s="280"/>
    </row>
    <row r="644" spans="7:7" s="148" customFormat="1" hidden="1">
      <c r="G644" s="280"/>
    </row>
    <row r="645" spans="7:7" s="148" customFormat="1" hidden="1">
      <c r="G645" s="280"/>
    </row>
    <row r="646" spans="7:7" s="148" customFormat="1" hidden="1">
      <c r="G646" s="280"/>
    </row>
    <row r="647" spans="7:7" s="148" customFormat="1" hidden="1">
      <c r="G647" s="280"/>
    </row>
    <row r="648" spans="7:7" s="148" customFormat="1" hidden="1">
      <c r="G648" s="280"/>
    </row>
    <row r="649" spans="7:7" s="148" customFormat="1" hidden="1">
      <c r="G649" s="280"/>
    </row>
    <row r="650" spans="7:7" s="148" customFormat="1" hidden="1">
      <c r="G650" s="280"/>
    </row>
    <row r="651" spans="7:7" s="148" customFormat="1" hidden="1">
      <c r="G651" s="280"/>
    </row>
    <row r="652" spans="7:7" s="148" customFormat="1" hidden="1">
      <c r="G652" s="280"/>
    </row>
    <row r="653" spans="7:7" s="148" customFormat="1" hidden="1">
      <c r="G653" s="280"/>
    </row>
    <row r="654" spans="7:7" s="148" customFormat="1" hidden="1">
      <c r="G654" s="280"/>
    </row>
    <row r="655" spans="7:7" s="148" customFormat="1" hidden="1">
      <c r="G655" s="280"/>
    </row>
    <row r="656" spans="7:7" s="148" customFormat="1" hidden="1">
      <c r="G656" s="280"/>
    </row>
    <row r="657" spans="7:7" s="148" customFormat="1" hidden="1">
      <c r="G657" s="280"/>
    </row>
    <row r="658" spans="7:7" s="148" customFormat="1" hidden="1">
      <c r="G658" s="280"/>
    </row>
    <row r="659" spans="7:7" s="148" customFormat="1" hidden="1">
      <c r="G659" s="280"/>
    </row>
    <row r="660" spans="7:7" s="148" customFormat="1" hidden="1">
      <c r="G660" s="280"/>
    </row>
    <row r="661" spans="7:7" s="148" customFormat="1" hidden="1">
      <c r="G661" s="280"/>
    </row>
    <row r="662" spans="7:7" s="148" customFormat="1" hidden="1">
      <c r="G662" s="280"/>
    </row>
    <row r="663" spans="7:7" s="148" customFormat="1" hidden="1">
      <c r="G663" s="280"/>
    </row>
    <row r="664" spans="7:7" s="148" customFormat="1" hidden="1">
      <c r="G664" s="280"/>
    </row>
    <row r="665" spans="7:7" s="148" customFormat="1" hidden="1">
      <c r="G665" s="280"/>
    </row>
    <row r="666" spans="7:7" s="148" customFormat="1" hidden="1">
      <c r="G666" s="280"/>
    </row>
    <row r="667" spans="7:7" s="148" customFormat="1" hidden="1">
      <c r="G667" s="280"/>
    </row>
    <row r="668" spans="7:7" s="148" customFormat="1" hidden="1">
      <c r="G668" s="280"/>
    </row>
    <row r="669" spans="7:7" s="148" customFormat="1" hidden="1">
      <c r="G669" s="280"/>
    </row>
    <row r="670" spans="7:7" s="148" customFormat="1" hidden="1">
      <c r="G670" s="280"/>
    </row>
    <row r="671" spans="7:7" s="148" customFormat="1" hidden="1">
      <c r="G671" s="280"/>
    </row>
    <row r="672" spans="7:7" s="148" customFormat="1" hidden="1">
      <c r="G672" s="280"/>
    </row>
    <row r="673" spans="7:7" s="148" customFormat="1" hidden="1">
      <c r="G673" s="280"/>
    </row>
    <row r="674" spans="7:7" s="148" customFormat="1" hidden="1">
      <c r="G674" s="280"/>
    </row>
    <row r="675" spans="7:7" s="148" customFormat="1" hidden="1">
      <c r="G675" s="280"/>
    </row>
    <row r="676" spans="7:7" s="148" customFormat="1" hidden="1">
      <c r="G676" s="280"/>
    </row>
    <row r="677" spans="7:7" s="148" customFormat="1" hidden="1">
      <c r="G677" s="280"/>
    </row>
    <row r="678" spans="7:7" s="148" customFormat="1" hidden="1">
      <c r="G678" s="280"/>
    </row>
    <row r="679" spans="7:7" s="148" customFormat="1" hidden="1">
      <c r="G679" s="280"/>
    </row>
    <row r="680" spans="7:7" s="148" customFormat="1" hidden="1">
      <c r="G680" s="280"/>
    </row>
    <row r="681" spans="7:7" s="148" customFormat="1" hidden="1">
      <c r="G681" s="280"/>
    </row>
    <row r="682" spans="7:7" s="148" customFormat="1" hidden="1">
      <c r="G682" s="280"/>
    </row>
    <row r="683" spans="7:7" s="148" customFormat="1" hidden="1">
      <c r="G683" s="280"/>
    </row>
    <row r="684" spans="7:7" s="148" customFormat="1" hidden="1">
      <c r="G684" s="280"/>
    </row>
    <row r="685" spans="7:7" s="148" customFormat="1" hidden="1">
      <c r="G685" s="280"/>
    </row>
    <row r="686" spans="7:7" s="148" customFormat="1" hidden="1">
      <c r="G686" s="280"/>
    </row>
    <row r="687" spans="7:7" s="148" customFormat="1" hidden="1">
      <c r="G687" s="280"/>
    </row>
    <row r="688" spans="7:7" s="148" customFormat="1" hidden="1">
      <c r="G688" s="280"/>
    </row>
    <row r="689" spans="7:7" s="148" customFormat="1" hidden="1">
      <c r="G689" s="280"/>
    </row>
    <row r="690" spans="7:7" s="148" customFormat="1" hidden="1">
      <c r="G690" s="280"/>
    </row>
    <row r="691" spans="7:7" s="148" customFormat="1" hidden="1">
      <c r="G691" s="280"/>
    </row>
    <row r="692" spans="7:7" s="148" customFormat="1" hidden="1">
      <c r="G692" s="280"/>
    </row>
    <row r="693" spans="7:7" s="148" customFormat="1" hidden="1">
      <c r="G693" s="280"/>
    </row>
    <row r="694" spans="7:7" s="148" customFormat="1" hidden="1">
      <c r="G694" s="280"/>
    </row>
    <row r="695" spans="7:7" s="148" customFormat="1" hidden="1">
      <c r="G695" s="280"/>
    </row>
    <row r="696" spans="7:7" s="148" customFormat="1" hidden="1">
      <c r="G696" s="280"/>
    </row>
    <row r="697" spans="7:7" s="148" customFormat="1" hidden="1">
      <c r="G697" s="280"/>
    </row>
    <row r="698" spans="7:7" s="148" customFormat="1" hidden="1">
      <c r="G698" s="280"/>
    </row>
    <row r="699" spans="7:7" s="148" customFormat="1" hidden="1">
      <c r="G699" s="280"/>
    </row>
    <row r="700" spans="7:7" s="148" customFormat="1" hidden="1">
      <c r="G700" s="280"/>
    </row>
    <row r="701" spans="7:7" s="148" customFormat="1" hidden="1">
      <c r="G701" s="280"/>
    </row>
    <row r="702" spans="7:7" s="148" customFormat="1" hidden="1">
      <c r="G702" s="280"/>
    </row>
    <row r="703" spans="7:7" s="148" customFormat="1" hidden="1">
      <c r="G703" s="280"/>
    </row>
    <row r="704" spans="7:7" s="148" customFormat="1" hidden="1">
      <c r="G704" s="280"/>
    </row>
    <row r="705" spans="7:7" s="148" customFormat="1" hidden="1">
      <c r="G705" s="280"/>
    </row>
    <row r="706" spans="7:7" s="148" customFormat="1" hidden="1">
      <c r="G706" s="280"/>
    </row>
    <row r="707" spans="7:7" s="148" customFormat="1" hidden="1">
      <c r="G707" s="280"/>
    </row>
    <row r="708" spans="7:7" s="148" customFormat="1" hidden="1">
      <c r="G708" s="280"/>
    </row>
    <row r="709" spans="7:7" s="148" customFormat="1" hidden="1">
      <c r="G709" s="280"/>
    </row>
    <row r="710" spans="7:7" s="148" customFormat="1" hidden="1">
      <c r="G710" s="280"/>
    </row>
    <row r="711" spans="7:7" s="148" customFormat="1" hidden="1">
      <c r="G711" s="280"/>
    </row>
    <row r="712" spans="7:7" s="148" customFormat="1" hidden="1">
      <c r="G712" s="280"/>
    </row>
    <row r="713" spans="7:7" s="148" customFormat="1" hidden="1">
      <c r="G713" s="280"/>
    </row>
    <row r="714" spans="7:7" s="148" customFormat="1" hidden="1">
      <c r="G714" s="280"/>
    </row>
    <row r="715" spans="7:7" s="148" customFormat="1" hidden="1">
      <c r="G715" s="280"/>
    </row>
    <row r="716" spans="7:7" s="148" customFormat="1" hidden="1">
      <c r="G716" s="280"/>
    </row>
    <row r="717" spans="7:7" s="148" customFormat="1" hidden="1">
      <c r="G717" s="280"/>
    </row>
    <row r="718" spans="7:7" s="148" customFormat="1" hidden="1">
      <c r="G718" s="280"/>
    </row>
    <row r="719" spans="7:7" s="148" customFormat="1" hidden="1">
      <c r="G719" s="280"/>
    </row>
    <row r="720" spans="7:7" s="148" customFormat="1" hidden="1">
      <c r="G720" s="280"/>
    </row>
    <row r="721" spans="7:7" s="148" customFormat="1" hidden="1">
      <c r="G721" s="280"/>
    </row>
    <row r="722" spans="7:7" s="148" customFormat="1" hidden="1">
      <c r="G722" s="280"/>
    </row>
    <row r="723" spans="7:7" s="148" customFormat="1" hidden="1">
      <c r="G723" s="280"/>
    </row>
    <row r="724" spans="7:7" s="148" customFormat="1" hidden="1">
      <c r="G724" s="280"/>
    </row>
    <row r="725" spans="7:7" s="148" customFormat="1" hidden="1">
      <c r="G725" s="280"/>
    </row>
    <row r="726" spans="7:7" s="148" customFormat="1" hidden="1">
      <c r="G726" s="280"/>
    </row>
    <row r="727" spans="7:7" s="148" customFormat="1" hidden="1">
      <c r="G727" s="280"/>
    </row>
    <row r="728" spans="7:7" s="148" customFormat="1" hidden="1">
      <c r="G728" s="280"/>
    </row>
    <row r="729" spans="7:7" s="148" customFormat="1" hidden="1">
      <c r="G729" s="280"/>
    </row>
    <row r="730" spans="7:7" s="148" customFormat="1" hidden="1">
      <c r="G730" s="280"/>
    </row>
    <row r="731" spans="7:7" s="148" customFormat="1" hidden="1">
      <c r="G731" s="280"/>
    </row>
    <row r="732" spans="7:7" s="148" customFormat="1" hidden="1">
      <c r="G732" s="280"/>
    </row>
    <row r="733" spans="7:7" s="148" customFormat="1" hidden="1">
      <c r="G733" s="280"/>
    </row>
    <row r="734" spans="7:7" s="148" customFormat="1" hidden="1">
      <c r="G734" s="280"/>
    </row>
    <row r="735" spans="7:7" s="148" customFormat="1" hidden="1">
      <c r="G735" s="280"/>
    </row>
    <row r="736" spans="7:7" s="148" customFormat="1" hidden="1">
      <c r="G736" s="280"/>
    </row>
    <row r="737" spans="7:7" s="148" customFormat="1" hidden="1">
      <c r="G737" s="280"/>
    </row>
    <row r="738" spans="7:7" s="148" customFormat="1" hidden="1">
      <c r="G738" s="280"/>
    </row>
    <row r="739" spans="7:7" s="148" customFormat="1" hidden="1">
      <c r="G739" s="280"/>
    </row>
    <row r="740" spans="7:7" s="148" customFormat="1" hidden="1">
      <c r="G740" s="280"/>
    </row>
    <row r="741" spans="7:7" s="148" customFormat="1" hidden="1">
      <c r="G741" s="280"/>
    </row>
    <row r="742" spans="7:7" s="148" customFormat="1" hidden="1">
      <c r="G742" s="280"/>
    </row>
    <row r="743" spans="7:7" s="148" customFormat="1" hidden="1">
      <c r="G743" s="280"/>
    </row>
    <row r="744" spans="7:7" s="148" customFormat="1" hidden="1">
      <c r="G744" s="280"/>
    </row>
    <row r="745" spans="7:7" s="148" customFormat="1" hidden="1">
      <c r="G745" s="280"/>
    </row>
    <row r="746" spans="7:7" s="148" customFormat="1" hidden="1">
      <c r="G746" s="280"/>
    </row>
    <row r="747" spans="7:7" s="148" customFormat="1" hidden="1">
      <c r="G747" s="280"/>
    </row>
    <row r="748" spans="7:7" s="148" customFormat="1" hidden="1">
      <c r="G748" s="280"/>
    </row>
    <row r="749" spans="7:7" s="148" customFormat="1" hidden="1">
      <c r="G749" s="280"/>
    </row>
    <row r="750" spans="7:7" s="148" customFormat="1" hidden="1">
      <c r="G750" s="280"/>
    </row>
    <row r="751" spans="7:7" s="148" customFormat="1" hidden="1">
      <c r="G751" s="280"/>
    </row>
    <row r="752" spans="7:7" s="148" customFormat="1" hidden="1">
      <c r="G752" s="280"/>
    </row>
    <row r="753" spans="7:7" s="148" customFormat="1" hidden="1">
      <c r="G753" s="280"/>
    </row>
    <row r="754" spans="7:7" s="148" customFormat="1" hidden="1">
      <c r="G754" s="280"/>
    </row>
    <row r="755" spans="7:7" s="148" customFormat="1" hidden="1">
      <c r="G755" s="280"/>
    </row>
    <row r="756" spans="7:7" s="148" customFormat="1" hidden="1">
      <c r="G756" s="280"/>
    </row>
    <row r="757" spans="7:7" s="148" customFormat="1" hidden="1">
      <c r="G757" s="280"/>
    </row>
    <row r="758" spans="7:7" s="148" customFormat="1" hidden="1">
      <c r="G758" s="280"/>
    </row>
    <row r="759" spans="7:7" s="148" customFormat="1" hidden="1">
      <c r="G759" s="280"/>
    </row>
    <row r="760" spans="7:7" s="148" customFormat="1" hidden="1">
      <c r="G760" s="280"/>
    </row>
    <row r="761" spans="7:7" s="148" customFormat="1" hidden="1">
      <c r="G761" s="280"/>
    </row>
    <row r="762" spans="7:7" s="148" customFormat="1" hidden="1">
      <c r="G762" s="280"/>
    </row>
    <row r="763" spans="7:7" s="148" customFormat="1" hidden="1">
      <c r="G763" s="280"/>
    </row>
    <row r="764" spans="7:7" s="148" customFormat="1" hidden="1">
      <c r="G764" s="280"/>
    </row>
    <row r="765" spans="7:7" s="148" customFormat="1" hidden="1">
      <c r="G765" s="280"/>
    </row>
    <row r="766" spans="7:7" s="148" customFormat="1" hidden="1">
      <c r="G766" s="280"/>
    </row>
    <row r="767" spans="7:7" s="148" customFormat="1" hidden="1">
      <c r="G767" s="280"/>
    </row>
    <row r="768" spans="7:7" s="148" customFormat="1" hidden="1">
      <c r="G768" s="280"/>
    </row>
    <row r="769" spans="7:7" s="148" customFormat="1" hidden="1">
      <c r="G769" s="280"/>
    </row>
    <row r="770" spans="7:7" s="148" customFormat="1" hidden="1">
      <c r="G770" s="280"/>
    </row>
    <row r="771" spans="7:7" s="148" customFormat="1" hidden="1">
      <c r="G771" s="280"/>
    </row>
    <row r="772" spans="7:7" s="148" customFormat="1" hidden="1">
      <c r="G772" s="280"/>
    </row>
    <row r="773" spans="7:7" s="148" customFormat="1" hidden="1">
      <c r="G773" s="280"/>
    </row>
    <row r="774" spans="7:7" s="148" customFormat="1" hidden="1">
      <c r="G774" s="280"/>
    </row>
    <row r="775" spans="7:7" s="148" customFormat="1" hidden="1">
      <c r="G775" s="280"/>
    </row>
    <row r="776" spans="7:7" s="148" customFormat="1" hidden="1">
      <c r="G776" s="280"/>
    </row>
    <row r="777" spans="7:7" s="148" customFormat="1" hidden="1">
      <c r="G777" s="280"/>
    </row>
    <row r="778" spans="7:7" s="148" customFormat="1" hidden="1">
      <c r="G778" s="280"/>
    </row>
    <row r="779" spans="7:7" s="148" customFormat="1" hidden="1">
      <c r="G779" s="280"/>
    </row>
    <row r="780" spans="7:7" s="148" customFormat="1" hidden="1">
      <c r="G780" s="280"/>
    </row>
    <row r="781" spans="7:7" s="148" customFormat="1" hidden="1">
      <c r="G781" s="280"/>
    </row>
    <row r="782" spans="7:7" s="148" customFormat="1" hidden="1">
      <c r="G782" s="280"/>
    </row>
    <row r="783" spans="7:7" s="148" customFormat="1" hidden="1">
      <c r="G783" s="280"/>
    </row>
    <row r="784" spans="7:7" s="148" customFormat="1" hidden="1">
      <c r="G784" s="280"/>
    </row>
    <row r="785" spans="7:7" s="148" customFormat="1" hidden="1">
      <c r="G785" s="280"/>
    </row>
    <row r="786" spans="7:7" s="148" customFormat="1" hidden="1">
      <c r="G786" s="280"/>
    </row>
    <row r="787" spans="7:7" s="148" customFormat="1" hidden="1">
      <c r="G787" s="280"/>
    </row>
    <row r="788" spans="7:7" s="148" customFormat="1" hidden="1">
      <c r="G788" s="280"/>
    </row>
    <row r="789" spans="7:7" s="148" customFormat="1" hidden="1">
      <c r="G789" s="280"/>
    </row>
    <row r="790" spans="7:7" s="148" customFormat="1" hidden="1">
      <c r="G790" s="280"/>
    </row>
    <row r="791" spans="7:7" s="148" customFormat="1" hidden="1">
      <c r="G791" s="280"/>
    </row>
    <row r="792" spans="7:7" s="148" customFormat="1" hidden="1">
      <c r="G792" s="280"/>
    </row>
    <row r="793" spans="7:7" s="148" customFormat="1" hidden="1">
      <c r="G793" s="280"/>
    </row>
    <row r="794" spans="7:7" s="148" customFormat="1" hidden="1">
      <c r="G794" s="280"/>
    </row>
    <row r="795" spans="7:7" s="148" customFormat="1" hidden="1">
      <c r="G795" s="280"/>
    </row>
    <row r="796" spans="7:7" s="148" customFormat="1" hidden="1">
      <c r="G796" s="280"/>
    </row>
    <row r="797" spans="7:7" s="148" customFormat="1" hidden="1">
      <c r="G797" s="280"/>
    </row>
    <row r="798" spans="7:7" s="148" customFormat="1" hidden="1">
      <c r="G798" s="280"/>
    </row>
    <row r="799" spans="7:7" s="148" customFormat="1" hidden="1">
      <c r="G799" s="280"/>
    </row>
    <row r="800" spans="7:7" s="148" customFormat="1" hidden="1">
      <c r="G800" s="280"/>
    </row>
    <row r="801" spans="7:7" s="148" customFormat="1" hidden="1">
      <c r="G801" s="280"/>
    </row>
    <row r="802" spans="7:7" s="148" customFormat="1" hidden="1">
      <c r="G802" s="280"/>
    </row>
    <row r="803" spans="7:7" s="148" customFormat="1" hidden="1">
      <c r="G803" s="280"/>
    </row>
    <row r="804" spans="7:7" s="148" customFormat="1" hidden="1">
      <c r="G804" s="280"/>
    </row>
    <row r="805" spans="7:7" s="148" customFormat="1" hidden="1">
      <c r="G805" s="280"/>
    </row>
    <row r="806" spans="7:7" s="148" customFormat="1" hidden="1">
      <c r="G806" s="280"/>
    </row>
    <row r="807" spans="7:7" s="148" customFormat="1" hidden="1">
      <c r="G807" s="280"/>
    </row>
    <row r="808" spans="7:7" s="148" customFormat="1" hidden="1">
      <c r="G808" s="280"/>
    </row>
    <row r="809" spans="7:7" s="148" customFormat="1" hidden="1">
      <c r="G809" s="280"/>
    </row>
    <row r="810" spans="7:7" s="148" customFormat="1" hidden="1">
      <c r="G810" s="280"/>
    </row>
    <row r="811" spans="7:7" s="148" customFormat="1" hidden="1">
      <c r="G811" s="280"/>
    </row>
    <row r="812" spans="7:7" s="148" customFormat="1" hidden="1">
      <c r="G812" s="280"/>
    </row>
    <row r="813" spans="7:7" s="148" customFormat="1" hidden="1">
      <c r="G813" s="280"/>
    </row>
    <row r="814" spans="7:7" s="148" customFormat="1" hidden="1">
      <c r="G814" s="280"/>
    </row>
    <row r="815" spans="7:7" s="148" customFormat="1" hidden="1">
      <c r="G815" s="280"/>
    </row>
    <row r="816" spans="7:7" s="148" customFormat="1" hidden="1">
      <c r="G816" s="280"/>
    </row>
    <row r="817" spans="7:7" s="148" customFormat="1" hidden="1">
      <c r="G817" s="280"/>
    </row>
    <row r="818" spans="7:7" s="148" customFormat="1" hidden="1">
      <c r="G818" s="280"/>
    </row>
    <row r="819" spans="7:7" s="148" customFormat="1" hidden="1">
      <c r="G819" s="280"/>
    </row>
    <row r="820" spans="7:7" s="148" customFormat="1" hidden="1">
      <c r="G820" s="280"/>
    </row>
    <row r="821" spans="7:7" s="148" customFormat="1" hidden="1">
      <c r="G821" s="280"/>
    </row>
    <row r="822" spans="7:7" s="148" customFormat="1" hidden="1">
      <c r="G822" s="280"/>
    </row>
    <row r="823" spans="7:7" s="148" customFormat="1" hidden="1">
      <c r="G823" s="280"/>
    </row>
    <row r="824" spans="7:7" s="148" customFormat="1" hidden="1">
      <c r="G824" s="280"/>
    </row>
    <row r="825" spans="7:7" s="148" customFormat="1" hidden="1">
      <c r="G825" s="280"/>
    </row>
    <row r="826" spans="7:7" s="148" customFormat="1" hidden="1">
      <c r="G826" s="280"/>
    </row>
    <row r="827" spans="7:7" s="148" customFormat="1" hidden="1">
      <c r="G827" s="280"/>
    </row>
    <row r="828" spans="7:7" s="148" customFormat="1" hidden="1">
      <c r="G828" s="280"/>
    </row>
    <row r="829" spans="7:7" s="148" customFormat="1" hidden="1">
      <c r="G829" s="280"/>
    </row>
    <row r="830" spans="7:7" s="148" customFormat="1" hidden="1">
      <c r="G830" s="280"/>
    </row>
    <row r="831" spans="7:7" s="148" customFormat="1" hidden="1">
      <c r="G831" s="280"/>
    </row>
    <row r="832" spans="7:7" s="148" customFormat="1" hidden="1">
      <c r="G832" s="280"/>
    </row>
    <row r="833" spans="7:7" s="148" customFormat="1" hidden="1">
      <c r="G833" s="280"/>
    </row>
    <row r="834" spans="7:7" s="148" customFormat="1" hidden="1">
      <c r="G834" s="280"/>
    </row>
    <row r="835" spans="7:7" s="148" customFormat="1" hidden="1">
      <c r="G835" s="280"/>
    </row>
    <row r="836" spans="7:7" s="148" customFormat="1" hidden="1">
      <c r="G836" s="280"/>
    </row>
    <row r="837" spans="7:7" s="148" customFormat="1" hidden="1">
      <c r="G837" s="280"/>
    </row>
    <row r="838" spans="7:7" s="148" customFormat="1" hidden="1">
      <c r="G838" s="280"/>
    </row>
    <row r="839" spans="7:7" s="148" customFormat="1" hidden="1">
      <c r="G839" s="280"/>
    </row>
    <row r="840" spans="7:7" s="148" customFormat="1" hidden="1">
      <c r="G840" s="280"/>
    </row>
    <row r="841" spans="7:7" s="148" customFormat="1" hidden="1">
      <c r="G841" s="280"/>
    </row>
    <row r="842" spans="7:7" s="148" customFormat="1" hidden="1">
      <c r="G842" s="280"/>
    </row>
    <row r="843" spans="7:7" s="148" customFormat="1" hidden="1">
      <c r="G843" s="280"/>
    </row>
    <row r="844" spans="7:7" s="148" customFormat="1" hidden="1">
      <c r="G844" s="280"/>
    </row>
    <row r="845" spans="7:7" s="148" customFormat="1" hidden="1">
      <c r="G845" s="280"/>
    </row>
    <row r="846" spans="7:7" s="148" customFormat="1" hidden="1">
      <c r="G846" s="280"/>
    </row>
    <row r="847" spans="7:7" s="148" customFormat="1" hidden="1">
      <c r="G847" s="280"/>
    </row>
    <row r="848" spans="7:7" s="148" customFormat="1" hidden="1">
      <c r="G848" s="280"/>
    </row>
    <row r="849" spans="7:7" s="148" customFormat="1" hidden="1">
      <c r="G849" s="280"/>
    </row>
    <row r="850" spans="7:7" s="148" customFormat="1" hidden="1">
      <c r="G850" s="280"/>
    </row>
    <row r="851" spans="7:7" s="148" customFormat="1" hidden="1">
      <c r="G851" s="280"/>
    </row>
    <row r="852" spans="7:7" s="148" customFormat="1" hidden="1">
      <c r="G852" s="280"/>
    </row>
    <row r="853" spans="7:7" s="148" customFormat="1" hidden="1">
      <c r="G853" s="280"/>
    </row>
    <row r="854" spans="7:7" s="148" customFormat="1" hidden="1">
      <c r="G854" s="280"/>
    </row>
    <row r="855" spans="7:7" s="148" customFormat="1" hidden="1">
      <c r="G855" s="280"/>
    </row>
    <row r="856" spans="7:7" s="148" customFormat="1" hidden="1">
      <c r="G856" s="280"/>
    </row>
    <row r="857" spans="7:7" s="148" customFormat="1" hidden="1">
      <c r="G857" s="280"/>
    </row>
    <row r="858" spans="7:7" s="148" customFormat="1" hidden="1">
      <c r="G858" s="280"/>
    </row>
    <row r="859" spans="7:7" s="148" customFormat="1" hidden="1">
      <c r="G859" s="280"/>
    </row>
    <row r="860" spans="7:7" s="148" customFormat="1" hidden="1">
      <c r="G860" s="280"/>
    </row>
    <row r="861" spans="7:7" s="148" customFormat="1" hidden="1">
      <c r="G861" s="280"/>
    </row>
    <row r="862" spans="7:7" s="148" customFormat="1" hidden="1">
      <c r="G862" s="280"/>
    </row>
    <row r="863" spans="7:7" s="148" customFormat="1" hidden="1">
      <c r="G863" s="280"/>
    </row>
    <row r="864" spans="7:7" s="148" customFormat="1" hidden="1">
      <c r="G864" s="280"/>
    </row>
    <row r="865" spans="7:7" s="148" customFormat="1" hidden="1">
      <c r="G865" s="280"/>
    </row>
    <row r="866" spans="7:7" s="148" customFormat="1" hidden="1">
      <c r="G866" s="280"/>
    </row>
    <row r="867" spans="7:7" s="148" customFormat="1" hidden="1">
      <c r="G867" s="280"/>
    </row>
    <row r="868" spans="7:7" s="148" customFormat="1" hidden="1">
      <c r="G868" s="280"/>
    </row>
    <row r="869" spans="7:7" s="148" customFormat="1" hidden="1">
      <c r="G869" s="280"/>
    </row>
    <row r="870" spans="7:7" s="148" customFormat="1" hidden="1">
      <c r="G870" s="280"/>
    </row>
    <row r="871" spans="7:7" s="148" customFormat="1" hidden="1">
      <c r="G871" s="280"/>
    </row>
    <row r="872" spans="7:7" s="148" customFormat="1" hidden="1">
      <c r="G872" s="280"/>
    </row>
    <row r="873" spans="7:7" s="148" customFormat="1" hidden="1">
      <c r="G873" s="280"/>
    </row>
    <row r="874" spans="7:7" s="148" customFormat="1" hidden="1">
      <c r="G874" s="280"/>
    </row>
    <row r="875" spans="7:7" s="148" customFormat="1" hidden="1">
      <c r="G875" s="280"/>
    </row>
    <row r="876" spans="7:7" s="148" customFormat="1" hidden="1">
      <c r="G876" s="280"/>
    </row>
    <row r="877" spans="7:7" s="148" customFormat="1" hidden="1">
      <c r="G877" s="280"/>
    </row>
    <row r="878" spans="7:7" s="148" customFormat="1" hidden="1">
      <c r="G878" s="280"/>
    </row>
    <row r="879" spans="7:7" s="148" customFormat="1" hidden="1">
      <c r="G879" s="280"/>
    </row>
    <row r="880" spans="7:7" s="148" customFormat="1" hidden="1">
      <c r="G880" s="280"/>
    </row>
    <row r="881" spans="7:7" s="148" customFormat="1" hidden="1">
      <c r="G881" s="280"/>
    </row>
    <row r="882" spans="7:7" s="148" customFormat="1" hidden="1">
      <c r="G882" s="280"/>
    </row>
    <row r="883" spans="7:7" s="148" customFormat="1" hidden="1">
      <c r="G883" s="280"/>
    </row>
    <row r="884" spans="7:7" s="148" customFormat="1" hidden="1">
      <c r="G884" s="280"/>
    </row>
    <row r="885" spans="7:7" s="148" customFormat="1" hidden="1">
      <c r="G885" s="280"/>
    </row>
    <row r="886" spans="7:7" s="148" customFormat="1" hidden="1">
      <c r="G886" s="280"/>
    </row>
    <row r="887" spans="7:7" s="148" customFormat="1" hidden="1">
      <c r="G887" s="280"/>
    </row>
    <row r="888" spans="7:7" s="148" customFormat="1" hidden="1">
      <c r="G888" s="280"/>
    </row>
    <row r="889" spans="7:7" s="148" customFormat="1" hidden="1">
      <c r="G889" s="280"/>
    </row>
    <row r="890" spans="7:7" s="148" customFormat="1" hidden="1">
      <c r="G890" s="280"/>
    </row>
    <row r="891" spans="7:7" s="148" customFormat="1" hidden="1">
      <c r="G891" s="280"/>
    </row>
    <row r="892" spans="7:7" s="148" customFormat="1" hidden="1">
      <c r="G892" s="280"/>
    </row>
    <row r="893" spans="7:7" s="148" customFormat="1" hidden="1">
      <c r="G893" s="280"/>
    </row>
    <row r="894" spans="7:7" s="148" customFormat="1" hidden="1">
      <c r="G894" s="280"/>
    </row>
    <row r="895" spans="7:7" s="148" customFormat="1" hidden="1">
      <c r="G895" s="280"/>
    </row>
    <row r="896" spans="7:7" s="148" customFormat="1" hidden="1">
      <c r="G896" s="280"/>
    </row>
    <row r="897" spans="7:7" s="148" customFormat="1" hidden="1">
      <c r="G897" s="280"/>
    </row>
    <row r="898" spans="7:7" s="148" customFormat="1" hidden="1">
      <c r="G898" s="280"/>
    </row>
    <row r="899" spans="7:7" s="148" customFormat="1" hidden="1">
      <c r="G899" s="280"/>
    </row>
    <row r="900" spans="7:7" s="148" customFormat="1" hidden="1">
      <c r="G900" s="280"/>
    </row>
    <row r="901" spans="7:7" s="148" customFormat="1" hidden="1">
      <c r="G901" s="280"/>
    </row>
    <row r="902" spans="7:7" s="148" customFormat="1" hidden="1">
      <c r="G902" s="280"/>
    </row>
    <row r="903" spans="7:7" s="148" customFormat="1" hidden="1">
      <c r="G903" s="280"/>
    </row>
    <row r="904" spans="7:7" s="148" customFormat="1" hidden="1">
      <c r="G904" s="280"/>
    </row>
    <row r="905" spans="7:7" s="148" customFormat="1" hidden="1">
      <c r="G905" s="280"/>
    </row>
    <row r="906" spans="7:7" s="148" customFormat="1" hidden="1">
      <c r="G906" s="280"/>
    </row>
    <row r="907" spans="7:7" s="148" customFormat="1" hidden="1">
      <c r="G907" s="280"/>
    </row>
    <row r="908" spans="7:7" s="148" customFormat="1" hidden="1">
      <c r="G908" s="280"/>
    </row>
    <row r="909" spans="7:7" s="148" customFormat="1" hidden="1">
      <c r="G909" s="280"/>
    </row>
    <row r="910" spans="7:7" s="148" customFormat="1" hidden="1">
      <c r="G910" s="280"/>
    </row>
    <row r="911" spans="7:7" s="148" customFormat="1" hidden="1">
      <c r="G911" s="280"/>
    </row>
    <row r="912" spans="7:7" s="148" customFormat="1" hidden="1">
      <c r="G912" s="280"/>
    </row>
    <row r="913" spans="7:7" s="148" customFormat="1" hidden="1">
      <c r="G913" s="280"/>
    </row>
    <row r="914" spans="7:7" s="148" customFormat="1" hidden="1">
      <c r="G914" s="280"/>
    </row>
    <row r="915" spans="7:7" s="148" customFormat="1" hidden="1">
      <c r="G915" s="280"/>
    </row>
    <row r="916" spans="7:7" s="148" customFormat="1" hidden="1">
      <c r="G916" s="280"/>
    </row>
    <row r="917" spans="7:7" s="148" customFormat="1" hidden="1">
      <c r="G917" s="280"/>
    </row>
    <row r="918" spans="7:7" s="148" customFormat="1" hidden="1">
      <c r="G918" s="280"/>
    </row>
    <row r="919" spans="7:7" s="148" customFormat="1" hidden="1">
      <c r="G919" s="280"/>
    </row>
    <row r="920" spans="7:7" s="148" customFormat="1" hidden="1">
      <c r="G920" s="280"/>
    </row>
    <row r="921" spans="7:7" s="148" customFormat="1" hidden="1">
      <c r="G921" s="280"/>
    </row>
    <row r="922" spans="7:7" s="148" customFormat="1" hidden="1">
      <c r="G922" s="280"/>
    </row>
    <row r="923" spans="7:7" s="148" customFormat="1" hidden="1">
      <c r="G923" s="280"/>
    </row>
    <row r="924" spans="7:7" s="148" customFormat="1" hidden="1">
      <c r="G924" s="280"/>
    </row>
    <row r="925" spans="7:7" s="148" customFormat="1" hidden="1">
      <c r="G925" s="280"/>
    </row>
    <row r="926" spans="7:7" s="148" customFormat="1" hidden="1">
      <c r="G926" s="280"/>
    </row>
    <row r="927" spans="7:7" s="148" customFormat="1" hidden="1">
      <c r="G927" s="280"/>
    </row>
    <row r="928" spans="7:7" s="148" customFormat="1" hidden="1">
      <c r="G928" s="280"/>
    </row>
    <row r="929" spans="7:7" s="148" customFormat="1" hidden="1">
      <c r="G929" s="280"/>
    </row>
    <row r="930" spans="7:7" s="148" customFormat="1" hidden="1">
      <c r="G930" s="280"/>
    </row>
    <row r="931" spans="7:7" s="148" customFormat="1" hidden="1">
      <c r="G931" s="280"/>
    </row>
    <row r="932" spans="7:7" s="148" customFormat="1" hidden="1">
      <c r="G932" s="280"/>
    </row>
    <row r="933" spans="7:7" s="148" customFormat="1" hidden="1">
      <c r="G933" s="280"/>
    </row>
    <row r="934" spans="7:7" s="148" customFormat="1" hidden="1">
      <c r="G934" s="280"/>
    </row>
    <row r="935" spans="7:7" s="148" customFormat="1" hidden="1">
      <c r="G935" s="280"/>
    </row>
    <row r="936" spans="7:7" s="148" customFormat="1" hidden="1">
      <c r="G936" s="280"/>
    </row>
    <row r="937" spans="7:7" s="148" customFormat="1" hidden="1">
      <c r="G937" s="280"/>
    </row>
    <row r="938" spans="7:7" s="148" customFormat="1" hidden="1">
      <c r="G938" s="280"/>
    </row>
    <row r="939" spans="7:7" s="148" customFormat="1" hidden="1">
      <c r="G939" s="280"/>
    </row>
    <row r="940" spans="7:7" s="148" customFormat="1" hidden="1">
      <c r="G940" s="280"/>
    </row>
    <row r="941" spans="7:7" s="148" customFormat="1" hidden="1">
      <c r="G941" s="280"/>
    </row>
    <row r="942" spans="7:7" s="148" customFormat="1" hidden="1">
      <c r="G942" s="280"/>
    </row>
    <row r="943" spans="7:7" s="148" customFormat="1" hidden="1">
      <c r="G943" s="280"/>
    </row>
    <row r="944" spans="7:7" s="148" customFormat="1" hidden="1">
      <c r="G944" s="280"/>
    </row>
    <row r="945" spans="7:7" s="148" customFormat="1" hidden="1">
      <c r="G945" s="280"/>
    </row>
    <row r="946" spans="7:7" s="148" customFormat="1" hidden="1">
      <c r="G946" s="280"/>
    </row>
    <row r="947" spans="7:7" s="148" customFormat="1" hidden="1">
      <c r="G947" s="280"/>
    </row>
    <row r="948" spans="7:7" s="148" customFormat="1" hidden="1">
      <c r="G948" s="280"/>
    </row>
    <row r="949" spans="7:7" s="148" customFormat="1" hidden="1">
      <c r="G949" s="280"/>
    </row>
    <row r="950" spans="7:7" s="148" customFormat="1" hidden="1">
      <c r="G950" s="280"/>
    </row>
    <row r="951" spans="7:7" s="148" customFormat="1" hidden="1">
      <c r="G951" s="280"/>
    </row>
    <row r="952" spans="7:7" s="148" customFormat="1" hidden="1">
      <c r="G952" s="280"/>
    </row>
    <row r="953" spans="7:7" s="148" customFormat="1" hidden="1">
      <c r="G953" s="280"/>
    </row>
    <row r="954" spans="7:7" s="148" customFormat="1" hidden="1">
      <c r="G954" s="280"/>
    </row>
    <row r="955" spans="7:7" s="148" customFormat="1" hidden="1">
      <c r="G955" s="280"/>
    </row>
    <row r="956" spans="7:7" s="148" customFormat="1" hidden="1">
      <c r="G956" s="280"/>
    </row>
    <row r="957" spans="7:7" s="148" customFormat="1" hidden="1">
      <c r="G957" s="280"/>
    </row>
    <row r="958" spans="7:7" s="148" customFormat="1" hidden="1">
      <c r="G958" s="280"/>
    </row>
    <row r="959" spans="7:7" s="148" customFormat="1" hidden="1">
      <c r="G959" s="280"/>
    </row>
    <row r="960" spans="7:7" s="148" customFormat="1" hidden="1">
      <c r="G960" s="280"/>
    </row>
    <row r="961" spans="7:7" s="148" customFormat="1" hidden="1">
      <c r="G961" s="280"/>
    </row>
    <row r="962" spans="7:7" s="148" customFormat="1" hidden="1">
      <c r="G962" s="280"/>
    </row>
    <row r="963" spans="7:7" s="148" customFormat="1" hidden="1">
      <c r="G963" s="280"/>
    </row>
    <row r="964" spans="7:7" s="148" customFormat="1" hidden="1">
      <c r="G964" s="280"/>
    </row>
    <row r="965" spans="7:7" s="148" customFormat="1" hidden="1">
      <c r="G965" s="280"/>
    </row>
    <row r="966" spans="7:7" s="148" customFormat="1" hidden="1">
      <c r="G966" s="280"/>
    </row>
    <row r="967" spans="7:7" s="148" customFormat="1" hidden="1">
      <c r="G967" s="280"/>
    </row>
    <row r="968" spans="7:7" s="148" customFormat="1" hidden="1">
      <c r="G968" s="280"/>
    </row>
    <row r="969" spans="7:7" s="148" customFormat="1" hidden="1">
      <c r="G969" s="280"/>
    </row>
    <row r="970" spans="7:7" s="148" customFormat="1" hidden="1">
      <c r="G970" s="280"/>
    </row>
    <row r="971" spans="7:7" s="148" customFormat="1" hidden="1">
      <c r="G971" s="280"/>
    </row>
    <row r="972" spans="7:7" s="148" customFormat="1" hidden="1">
      <c r="G972" s="280"/>
    </row>
    <row r="973" spans="7:7" s="148" customFormat="1" hidden="1">
      <c r="G973" s="280"/>
    </row>
    <row r="974" spans="7:7" s="148" customFormat="1" hidden="1">
      <c r="G974" s="280"/>
    </row>
    <row r="975" spans="7:7" s="148" customFormat="1" hidden="1">
      <c r="G975" s="280"/>
    </row>
    <row r="976" spans="7:7" s="148" customFormat="1" hidden="1">
      <c r="G976" s="280"/>
    </row>
    <row r="977" spans="7:7" s="148" customFormat="1" hidden="1">
      <c r="G977" s="280"/>
    </row>
    <row r="978" spans="7:7" s="148" customFormat="1" hidden="1">
      <c r="G978" s="280"/>
    </row>
    <row r="979" spans="7:7" s="148" customFormat="1" hidden="1">
      <c r="G979" s="280"/>
    </row>
    <row r="980" spans="7:7" s="148" customFormat="1" hidden="1">
      <c r="G980" s="280"/>
    </row>
    <row r="981" spans="7:7" s="148" customFormat="1" hidden="1">
      <c r="G981" s="280"/>
    </row>
    <row r="982" spans="7:7" s="148" customFormat="1" hidden="1">
      <c r="G982" s="280"/>
    </row>
    <row r="983" spans="7:7" s="148" customFormat="1" hidden="1">
      <c r="G983" s="280"/>
    </row>
    <row r="984" spans="7:7" s="148" customFormat="1" hidden="1">
      <c r="G984" s="280"/>
    </row>
    <row r="985" spans="7:7" s="148" customFormat="1" hidden="1">
      <c r="G985" s="280"/>
    </row>
    <row r="986" spans="7:7" s="148" customFormat="1" hidden="1">
      <c r="G986" s="280"/>
    </row>
    <row r="987" spans="7:7" s="148" customFormat="1" hidden="1">
      <c r="G987" s="280"/>
    </row>
    <row r="988" spans="7:7" s="148" customFormat="1" hidden="1">
      <c r="G988" s="280"/>
    </row>
    <row r="989" spans="7:7" s="148" customFormat="1" hidden="1">
      <c r="G989" s="280"/>
    </row>
    <row r="990" spans="7:7" s="148" customFormat="1" hidden="1">
      <c r="G990" s="280"/>
    </row>
    <row r="991" spans="7:7" s="148" customFormat="1" hidden="1">
      <c r="G991" s="280"/>
    </row>
    <row r="992" spans="7:7" s="148" customFormat="1" hidden="1">
      <c r="G992" s="280"/>
    </row>
    <row r="993" spans="7:7" s="148" customFormat="1" hidden="1">
      <c r="G993" s="280"/>
    </row>
    <row r="994" spans="7:7" s="148" customFormat="1" hidden="1">
      <c r="G994" s="280"/>
    </row>
    <row r="995" spans="7:7" s="148" customFormat="1" hidden="1">
      <c r="G995" s="280"/>
    </row>
    <row r="996" spans="7:7" s="148" customFormat="1" hidden="1">
      <c r="G996" s="280"/>
    </row>
    <row r="997" spans="7:7" s="148" customFormat="1" hidden="1">
      <c r="G997" s="280"/>
    </row>
    <row r="998" spans="7:7" s="148" customFormat="1" hidden="1">
      <c r="G998" s="280"/>
    </row>
    <row r="999" spans="7:7" s="148" customFormat="1" hidden="1">
      <c r="G999" s="280"/>
    </row>
    <row r="1000" spans="7:7" s="148" customFormat="1" hidden="1">
      <c r="G1000" s="280"/>
    </row>
    <row r="1001" spans="7:7" s="148" customFormat="1" hidden="1">
      <c r="G1001" s="280"/>
    </row>
    <row r="1002" spans="7:7" s="148" customFormat="1" hidden="1">
      <c r="G1002" s="280"/>
    </row>
    <row r="1003" spans="7:7" s="148" customFormat="1" hidden="1">
      <c r="G1003" s="280"/>
    </row>
    <row r="1004" spans="7:7" s="148" customFormat="1" hidden="1">
      <c r="G1004" s="280"/>
    </row>
    <row r="1005" spans="7:7" s="148" customFormat="1" hidden="1">
      <c r="G1005" s="280"/>
    </row>
    <row r="1006" spans="7:7" s="148" customFormat="1" hidden="1">
      <c r="G1006" s="280"/>
    </row>
    <row r="1007" spans="7:7" s="148" customFormat="1" hidden="1">
      <c r="G1007" s="280"/>
    </row>
    <row r="1008" spans="7:7" s="148" customFormat="1" hidden="1">
      <c r="G1008" s="280"/>
    </row>
    <row r="1009" spans="7:7" s="148" customFormat="1" hidden="1">
      <c r="G1009" s="280"/>
    </row>
    <row r="1010" spans="7:7" s="148" customFormat="1" hidden="1">
      <c r="G1010" s="280"/>
    </row>
    <row r="1011" spans="7:7" s="148" customFormat="1" hidden="1">
      <c r="G1011" s="280"/>
    </row>
    <row r="1012" spans="7:7" s="148" customFormat="1" hidden="1">
      <c r="G1012" s="280"/>
    </row>
    <row r="1013" spans="7:7" s="148" customFormat="1" hidden="1">
      <c r="G1013" s="280"/>
    </row>
    <row r="1014" spans="7:7" s="148" customFormat="1" hidden="1">
      <c r="G1014" s="280"/>
    </row>
    <row r="1015" spans="7:7" s="148" customFormat="1" hidden="1">
      <c r="G1015" s="280"/>
    </row>
    <row r="1016" spans="7:7" s="148" customFormat="1" hidden="1">
      <c r="G1016" s="280"/>
    </row>
    <row r="1017" spans="7:7" s="148" customFormat="1" hidden="1">
      <c r="G1017" s="280"/>
    </row>
    <row r="1018" spans="7:7" s="148" customFormat="1" hidden="1">
      <c r="G1018" s="280"/>
    </row>
    <row r="1019" spans="7:7" s="148" customFormat="1" hidden="1">
      <c r="G1019" s="280"/>
    </row>
    <row r="1020" spans="7:7" s="148" customFormat="1" hidden="1">
      <c r="G1020" s="280"/>
    </row>
    <row r="1021" spans="7:7" s="148" customFormat="1" hidden="1">
      <c r="G1021" s="280"/>
    </row>
    <row r="1022" spans="7:7" s="148" customFormat="1" hidden="1">
      <c r="G1022" s="280"/>
    </row>
    <row r="1023" spans="7:7" s="148" customFormat="1" hidden="1">
      <c r="G1023" s="280"/>
    </row>
    <row r="1024" spans="7:7" s="148" customFormat="1" hidden="1">
      <c r="G1024" s="280"/>
    </row>
    <row r="1025" spans="7:7" s="148" customFormat="1" hidden="1">
      <c r="G1025" s="280"/>
    </row>
    <row r="1026" spans="7:7" s="148" customFormat="1" hidden="1">
      <c r="G1026" s="280"/>
    </row>
    <row r="1027" spans="7:7" s="148" customFormat="1" hidden="1">
      <c r="G1027" s="280"/>
    </row>
    <row r="1028" spans="7:7" s="148" customFormat="1" hidden="1">
      <c r="G1028" s="280"/>
    </row>
    <row r="1029" spans="7:7" s="148" customFormat="1" hidden="1">
      <c r="G1029" s="280"/>
    </row>
    <row r="1030" spans="7:7" s="148" customFormat="1" hidden="1">
      <c r="G1030" s="280"/>
    </row>
    <row r="1031" spans="7:7" s="148" customFormat="1" hidden="1">
      <c r="G1031" s="280"/>
    </row>
    <row r="1032" spans="7:7" s="148" customFormat="1" hidden="1">
      <c r="G1032" s="280"/>
    </row>
    <row r="1033" spans="7:7" s="148" customFormat="1" hidden="1">
      <c r="G1033" s="280"/>
    </row>
    <row r="1034" spans="7:7" s="148" customFormat="1" hidden="1">
      <c r="G1034" s="280"/>
    </row>
    <row r="1035" spans="7:7" s="148" customFormat="1" hidden="1">
      <c r="G1035" s="280"/>
    </row>
    <row r="1036" spans="7:7" s="148" customFormat="1" hidden="1">
      <c r="G1036" s="280"/>
    </row>
    <row r="1037" spans="7:7" s="148" customFormat="1" hidden="1">
      <c r="G1037" s="280"/>
    </row>
    <row r="1038" spans="7:7" s="148" customFormat="1" hidden="1">
      <c r="G1038" s="280"/>
    </row>
    <row r="1039" spans="7:7" s="148" customFormat="1" hidden="1">
      <c r="G1039" s="280"/>
    </row>
    <row r="1040" spans="7:7" s="148" customFormat="1" hidden="1">
      <c r="G1040" s="280"/>
    </row>
    <row r="1041" spans="7:7" s="148" customFormat="1" hidden="1">
      <c r="G1041" s="280"/>
    </row>
    <row r="1042" spans="7:7" s="148" customFormat="1" hidden="1">
      <c r="G1042" s="280"/>
    </row>
    <row r="1043" spans="7:7" s="148" customFormat="1" hidden="1">
      <c r="G1043" s="280"/>
    </row>
    <row r="1044" spans="7:7" s="148" customFormat="1" hidden="1">
      <c r="G1044" s="280"/>
    </row>
    <row r="1045" spans="7:7" s="148" customFormat="1" hidden="1">
      <c r="G1045" s="280"/>
    </row>
    <row r="1046" spans="7:7" s="148" customFormat="1" hidden="1">
      <c r="G1046" s="280"/>
    </row>
    <row r="1047" spans="7:7" s="148" customFormat="1" hidden="1">
      <c r="G1047" s="280"/>
    </row>
    <row r="1048" spans="7:7" s="148" customFormat="1" hidden="1">
      <c r="G1048" s="280"/>
    </row>
    <row r="1049" spans="7:7" s="148" customFormat="1" hidden="1">
      <c r="G1049" s="280"/>
    </row>
    <row r="1050" spans="7:7" s="148" customFormat="1" hidden="1">
      <c r="G1050" s="280"/>
    </row>
    <row r="1051" spans="7:7" s="148" customFormat="1" hidden="1">
      <c r="G1051" s="280"/>
    </row>
    <row r="1052" spans="7:7" s="148" customFormat="1" hidden="1">
      <c r="G1052" s="280"/>
    </row>
    <row r="1053" spans="7:7" s="148" customFormat="1" hidden="1">
      <c r="G1053" s="280"/>
    </row>
    <row r="1054" spans="7:7" s="148" customFormat="1" hidden="1">
      <c r="G1054" s="280"/>
    </row>
    <row r="1055" spans="7:7" s="148" customFormat="1" hidden="1">
      <c r="G1055" s="280"/>
    </row>
    <row r="1056" spans="7:7" s="148" customFormat="1" hidden="1">
      <c r="G1056" s="280"/>
    </row>
    <row r="1057" spans="7:7" s="148" customFormat="1" hidden="1">
      <c r="G1057" s="280"/>
    </row>
    <row r="1058" spans="7:7" s="148" customFormat="1" hidden="1">
      <c r="G1058" s="280"/>
    </row>
    <row r="1059" spans="7:7" s="148" customFormat="1" hidden="1">
      <c r="G1059" s="280"/>
    </row>
    <row r="1060" spans="7:7" s="148" customFormat="1" hidden="1">
      <c r="G1060" s="280"/>
    </row>
    <row r="1061" spans="7:7" s="148" customFormat="1" hidden="1">
      <c r="G1061" s="280"/>
    </row>
    <row r="1062" spans="7:7" s="148" customFormat="1" hidden="1">
      <c r="G1062" s="280"/>
    </row>
    <row r="1063" spans="7:7" s="148" customFormat="1" hidden="1">
      <c r="G1063" s="280"/>
    </row>
    <row r="1064" spans="7:7" s="148" customFormat="1" hidden="1">
      <c r="G1064" s="280"/>
    </row>
    <row r="1065" spans="7:7" s="148" customFormat="1" hidden="1">
      <c r="G1065" s="280"/>
    </row>
    <row r="1066" spans="7:7" s="148" customFormat="1" hidden="1">
      <c r="G1066" s="280"/>
    </row>
    <row r="1067" spans="7:7" s="148" customFormat="1" hidden="1">
      <c r="G1067" s="280"/>
    </row>
    <row r="1068" spans="7:7" s="148" customFormat="1" hidden="1">
      <c r="G1068" s="280"/>
    </row>
    <row r="1069" spans="7:7" s="148" customFormat="1" hidden="1">
      <c r="G1069" s="280"/>
    </row>
    <row r="1070" spans="7:7" s="148" customFormat="1" hidden="1">
      <c r="G1070" s="280"/>
    </row>
    <row r="1071" spans="7:7" s="148" customFormat="1" hidden="1">
      <c r="G1071" s="280"/>
    </row>
    <row r="1072" spans="7:7" s="148" customFormat="1" hidden="1">
      <c r="G1072" s="280"/>
    </row>
    <row r="1073" spans="7:7" s="148" customFormat="1" hidden="1">
      <c r="G1073" s="280"/>
    </row>
    <row r="1074" spans="7:7" s="148" customFormat="1" hidden="1">
      <c r="G1074" s="280"/>
    </row>
    <row r="1075" spans="7:7" s="148" customFormat="1" hidden="1">
      <c r="G1075" s="280"/>
    </row>
    <row r="1076" spans="7:7" s="148" customFormat="1" hidden="1">
      <c r="G1076" s="280"/>
    </row>
    <row r="1077" spans="7:7" s="148" customFormat="1" hidden="1">
      <c r="G1077" s="280"/>
    </row>
    <row r="1078" spans="7:7" s="148" customFormat="1" hidden="1">
      <c r="G1078" s="280"/>
    </row>
    <row r="1079" spans="7:7" s="148" customFormat="1" hidden="1">
      <c r="G1079" s="280"/>
    </row>
    <row r="1080" spans="7:7" s="148" customFormat="1" hidden="1">
      <c r="G1080" s="280"/>
    </row>
    <row r="1081" spans="7:7" s="148" customFormat="1" hidden="1">
      <c r="G1081" s="280"/>
    </row>
    <row r="1082" spans="7:7" s="148" customFormat="1" hidden="1">
      <c r="G1082" s="280"/>
    </row>
    <row r="1083" spans="7:7" s="148" customFormat="1" hidden="1">
      <c r="G1083" s="280"/>
    </row>
    <row r="1084" spans="7:7" s="148" customFormat="1" hidden="1">
      <c r="G1084" s="280"/>
    </row>
    <row r="1085" spans="7:7" s="148" customFormat="1" hidden="1">
      <c r="G1085" s="280"/>
    </row>
    <row r="1086" spans="7:7" s="148" customFormat="1" hidden="1">
      <c r="G1086" s="280"/>
    </row>
    <row r="1087" spans="7:7" s="148" customFormat="1" hidden="1">
      <c r="G1087" s="280"/>
    </row>
    <row r="1088" spans="7:7" s="148" customFormat="1" hidden="1">
      <c r="G1088" s="280"/>
    </row>
    <row r="1089" spans="7:7" s="148" customFormat="1" hidden="1">
      <c r="G1089" s="280"/>
    </row>
    <row r="1090" spans="7:7" s="148" customFormat="1" hidden="1">
      <c r="G1090" s="280"/>
    </row>
    <row r="1091" spans="7:7" s="148" customFormat="1" hidden="1">
      <c r="G1091" s="280"/>
    </row>
    <row r="1092" spans="7:7" s="148" customFormat="1" hidden="1">
      <c r="G1092" s="280"/>
    </row>
    <row r="1093" spans="7:7" s="148" customFormat="1" hidden="1">
      <c r="G1093" s="280"/>
    </row>
    <row r="1094" spans="7:7" s="148" customFormat="1" hidden="1">
      <c r="G1094" s="280"/>
    </row>
    <row r="1095" spans="7:7" s="148" customFormat="1" hidden="1">
      <c r="G1095" s="280"/>
    </row>
    <row r="1096" spans="7:7" s="148" customFormat="1" hidden="1">
      <c r="G1096" s="280"/>
    </row>
    <row r="1097" spans="7:7" s="148" customFormat="1" hidden="1">
      <c r="G1097" s="280"/>
    </row>
    <row r="1098" spans="7:7" s="148" customFormat="1" hidden="1">
      <c r="G1098" s="280"/>
    </row>
    <row r="1099" spans="7:7" s="148" customFormat="1" hidden="1">
      <c r="G1099" s="280"/>
    </row>
    <row r="1100" spans="7:7" s="148" customFormat="1" hidden="1">
      <c r="G1100" s="280"/>
    </row>
    <row r="1101" spans="7:7" s="148" customFormat="1" hidden="1">
      <c r="G1101" s="280"/>
    </row>
    <row r="1102" spans="7:7" s="148" customFormat="1" hidden="1">
      <c r="G1102" s="280"/>
    </row>
    <row r="1103" spans="7:7" s="148" customFormat="1" hidden="1">
      <c r="G1103" s="280"/>
    </row>
    <row r="1104" spans="7:7" s="148" customFormat="1" hidden="1">
      <c r="G1104" s="280"/>
    </row>
    <row r="1105" spans="7:7" s="148" customFormat="1" hidden="1">
      <c r="G1105" s="280"/>
    </row>
    <row r="1106" spans="7:7" s="148" customFormat="1" hidden="1">
      <c r="G1106" s="280"/>
    </row>
    <row r="1107" spans="7:7" s="148" customFormat="1" hidden="1">
      <c r="G1107" s="280"/>
    </row>
    <row r="1108" spans="7:7" s="148" customFormat="1" hidden="1">
      <c r="G1108" s="280"/>
    </row>
    <row r="1109" spans="7:7" s="148" customFormat="1" hidden="1">
      <c r="G1109" s="280"/>
    </row>
    <row r="1110" spans="7:7" s="148" customFormat="1" hidden="1">
      <c r="G1110" s="280"/>
    </row>
    <row r="1111" spans="7:7" s="148" customFormat="1" hidden="1">
      <c r="G1111" s="280"/>
    </row>
    <row r="1112" spans="7:7" s="148" customFormat="1" hidden="1">
      <c r="G1112" s="280"/>
    </row>
    <row r="1113" spans="7:7" s="148" customFormat="1" hidden="1">
      <c r="G1113" s="280"/>
    </row>
    <row r="1114" spans="7:7" s="148" customFormat="1" hidden="1">
      <c r="G1114" s="280"/>
    </row>
    <row r="1115" spans="7:7" s="148" customFormat="1" hidden="1">
      <c r="G1115" s="280"/>
    </row>
    <row r="1116" spans="7:7" s="148" customFormat="1" hidden="1">
      <c r="G1116" s="280"/>
    </row>
    <row r="1117" spans="7:7" s="148" customFormat="1" hidden="1">
      <c r="G1117" s="280"/>
    </row>
    <row r="1118" spans="7:7" s="148" customFormat="1" hidden="1">
      <c r="G1118" s="280"/>
    </row>
    <row r="1119" spans="7:7" s="148" customFormat="1" hidden="1">
      <c r="G1119" s="280"/>
    </row>
    <row r="1120" spans="7:7" s="148" customFormat="1" hidden="1">
      <c r="G1120" s="280"/>
    </row>
    <row r="1121" spans="7:7" s="148" customFormat="1" hidden="1">
      <c r="G1121" s="280"/>
    </row>
    <row r="1122" spans="7:7" s="148" customFormat="1" hidden="1">
      <c r="G1122" s="280"/>
    </row>
    <row r="1123" spans="7:7" s="148" customFormat="1" hidden="1">
      <c r="G1123" s="280"/>
    </row>
    <row r="1124" spans="7:7" s="148" customFormat="1" hidden="1">
      <c r="G1124" s="280"/>
    </row>
    <row r="1125" spans="7:7" s="148" customFormat="1" hidden="1">
      <c r="G1125" s="280"/>
    </row>
    <row r="1126" spans="7:7" s="148" customFormat="1" hidden="1">
      <c r="G1126" s="280"/>
    </row>
    <row r="1127" spans="7:7" s="148" customFormat="1" hidden="1">
      <c r="G1127" s="280"/>
    </row>
    <row r="1128" spans="7:7" s="148" customFormat="1" hidden="1">
      <c r="G1128" s="280"/>
    </row>
    <row r="1129" spans="7:7" s="148" customFormat="1" hidden="1">
      <c r="G1129" s="280"/>
    </row>
    <row r="1130" spans="7:7" s="148" customFormat="1" hidden="1">
      <c r="G1130" s="280"/>
    </row>
    <row r="1131" spans="7:7" s="148" customFormat="1" hidden="1">
      <c r="G1131" s="280"/>
    </row>
    <row r="1132" spans="7:7" s="148" customFormat="1" hidden="1">
      <c r="G1132" s="280"/>
    </row>
    <row r="1133" spans="7:7" s="148" customFormat="1" hidden="1">
      <c r="G1133" s="280"/>
    </row>
    <row r="1134" spans="7:7" s="148" customFormat="1" hidden="1">
      <c r="G1134" s="280"/>
    </row>
    <row r="1135" spans="7:7" s="148" customFormat="1" hidden="1">
      <c r="G1135" s="280"/>
    </row>
    <row r="1136" spans="7:7" s="148" customFormat="1" hidden="1">
      <c r="G1136" s="280"/>
    </row>
    <row r="1137" spans="7:7" s="148" customFormat="1" hidden="1">
      <c r="G1137" s="280"/>
    </row>
    <row r="1138" spans="7:7" s="148" customFormat="1" hidden="1">
      <c r="G1138" s="280"/>
    </row>
    <row r="1139" spans="7:7" s="148" customFormat="1" hidden="1">
      <c r="G1139" s="280"/>
    </row>
    <row r="1140" spans="7:7" s="148" customFormat="1" hidden="1">
      <c r="G1140" s="280"/>
    </row>
    <row r="1141" spans="7:7" s="148" customFormat="1" hidden="1">
      <c r="G1141" s="280"/>
    </row>
    <row r="1142" spans="7:7" s="148" customFormat="1" hidden="1">
      <c r="G1142" s="280"/>
    </row>
    <row r="1143" spans="7:7" s="148" customFormat="1" hidden="1">
      <c r="G1143" s="280"/>
    </row>
    <row r="1144" spans="7:7" s="148" customFormat="1" hidden="1">
      <c r="G1144" s="280"/>
    </row>
    <row r="1145" spans="7:7" s="148" customFormat="1" hidden="1">
      <c r="G1145" s="280"/>
    </row>
    <row r="1146" spans="7:7" s="148" customFormat="1" hidden="1">
      <c r="G1146" s="280"/>
    </row>
    <row r="1147" spans="7:7" s="148" customFormat="1" hidden="1">
      <c r="G1147" s="280"/>
    </row>
    <row r="1148" spans="7:7" s="148" customFormat="1" hidden="1">
      <c r="G1148" s="280"/>
    </row>
    <row r="1149" spans="7:7" s="148" customFormat="1" hidden="1">
      <c r="G1149" s="280"/>
    </row>
    <row r="1150" spans="7:7" s="148" customFormat="1" hidden="1">
      <c r="G1150" s="280"/>
    </row>
    <row r="1151" spans="7:7" s="148" customFormat="1" hidden="1">
      <c r="G1151" s="280"/>
    </row>
    <row r="1152" spans="7:7" s="148" customFormat="1" hidden="1">
      <c r="G1152" s="280"/>
    </row>
    <row r="1153" spans="7:7" s="148" customFormat="1" hidden="1">
      <c r="G1153" s="280"/>
    </row>
    <row r="1154" spans="7:7" s="148" customFormat="1" hidden="1">
      <c r="G1154" s="280"/>
    </row>
    <row r="1155" spans="7:7" s="148" customFormat="1" hidden="1">
      <c r="G1155" s="280"/>
    </row>
    <row r="1156" spans="7:7" s="148" customFormat="1" hidden="1">
      <c r="G1156" s="280"/>
    </row>
    <row r="1157" spans="7:7" s="148" customFormat="1" hidden="1">
      <c r="G1157" s="280"/>
    </row>
    <row r="1158" spans="7:7" s="148" customFormat="1" hidden="1">
      <c r="G1158" s="280"/>
    </row>
    <row r="1159" spans="7:7" s="148" customFormat="1" hidden="1">
      <c r="G1159" s="280"/>
    </row>
    <row r="1160" spans="7:7" s="148" customFormat="1" hidden="1">
      <c r="G1160" s="280"/>
    </row>
    <row r="1161" spans="7:7" s="148" customFormat="1" hidden="1">
      <c r="G1161" s="280"/>
    </row>
    <row r="1162" spans="7:7" s="148" customFormat="1" hidden="1">
      <c r="G1162" s="280"/>
    </row>
    <row r="1163" spans="7:7" s="148" customFormat="1" hidden="1">
      <c r="G1163" s="280"/>
    </row>
    <row r="1164" spans="7:7" s="148" customFormat="1" hidden="1">
      <c r="G1164" s="280"/>
    </row>
    <row r="1165" spans="7:7" s="148" customFormat="1" hidden="1">
      <c r="G1165" s="280"/>
    </row>
    <row r="1166" spans="7:7" s="148" customFormat="1" hidden="1">
      <c r="G1166" s="280"/>
    </row>
    <row r="1167" spans="7:7" s="148" customFormat="1" hidden="1">
      <c r="G1167" s="280"/>
    </row>
    <row r="1168" spans="7:7" s="148" customFormat="1" hidden="1">
      <c r="G1168" s="280"/>
    </row>
    <row r="1169" spans="7:7" s="148" customFormat="1" hidden="1">
      <c r="G1169" s="280"/>
    </row>
    <row r="1170" spans="7:7" s="148" customFormat="1" hidden="1">
      <c r="G1170" s="280"/>
    </row>
    <row r="1171" spans="7:7" s="148" customFormat="1" hidden="1">
      <c r="G1171" s="280"/>
    </row>
    <row r="1172" spans="7:7" s="148" customFormat="1" hidden="1">
      <c r="G1172" s="280"/>
    </row>
    <row r="1173" spans="7:7" s="148" customFormat="1" hidden="1">
      <c r="G1173" s="280"/>
    </row>
    <row r="1174" spans="7:7" s="148" customFormat="1" hidden="1">
      <c r="G1174" s="280"/>
    </row>
    <row r="1175" spans="7:7" s="148" customFormat="1" hidden="1">
      <c r="G1175" s="280"/>
    </row>
    <row r="1176" spans="7:7" s="148" customFormat="1" hidden="1">
      <c r="G1176" s="280"/>
    </row>
    <row r="1177" spans="7:7" s="148" customFormat="1" hidden="1">
      <c r="G1177" s="280"/>
    </row>
    <row r="1178" spans="7:7" s="148" customFormat="1" hidden="1">
      <c r="G1178" s="280"/>
    </row>
    <row r="1179" spans="7:7" s="148" customFormat="1" hidden="1">
      <c r="G1179" s="280"/>
    </row>
    <row r="1180" spans="7:7" s="148" customFormat="1" hidden="1">
      <c r="G1180" s="280"/>
    </row>
    <row r="1181" spans="7:7" s="148" customFormat="1" hidden="1">
      <c r="G1181" s="280"/>
    </row>
    <row r="1182" spans="7:7" s="148" customFormat="1" hidden="1">
      <c r="G1182" s="280"/>
    </row>
    <row r="1183" spans="7:7" s="148" customFormat="1" hidden="1">
      <c r="G1183" s="280"/>
    </row>
    <row r="1184" spans="7:7" s="148" customFormat="1" hidden="1">
      <c r="G1184" s="280"/>
    </row>
    <row r="1185" spans="7:7" s="148" customFormat="1" hidden="1">
      <c r="G1185" s="280"/>
    </row>
    <row r="1186" spans="7:7" s="148" customFormat="1" hidden="1">
      <c r="G1186" s="280"/>
    </row>
    <row r="1187" spans="7:7" s="148" customFormat="1" hidden="1">
      <c r="G1187" s="280"/>
    </row>
    <row r="1188" spans="7:7" s="148" customFormat="1" hidden="1">
      <c r="G1188" s="280"/>
    </row>
    <row r="1189" spans="7:7" s="148" customFormat="1" hidden="1">
      <c r="G1189" s="280"/>
    </row>
    <row r="1190" spans="7:7" s="148" customFormat="1" hidden="1">
      <c r="G1190" s="280"/>
    </row>
    <row r="1191" spans="7:7" s="148" customFormat="1" hidden="1">
      <c r="G1191" s="280"/>
    </row>
    <row r="1192" spans="7:7" s="148" customFormat="1" hidden="1">
      <c r="G1192" s="280"/>
    </row>
    <row r="1193" spans="7:7" s="148" customFormat="1" hidden="1">
      <c r="G1193" s="280"/>
    </row>
    <row r="1194" spans="7:7" s="148" customFormat="1" hidden="1">
      <c r="G1194" s="280"/>
    </row>
    <row r="1195" spans="7:7" s="148" customFormat="1" hidden="1">
      <c r="G1195" s="280"/>
    </row>
    <row r="1196" spans="7:7" s="148" customFormat="1" hidden="1">
      <c r="G1196" s="280"/>
    </row>
    <row r="1197" spans="7:7" s="148" customFormat="1" hidden="1">
      <c r="G1197" s="280"/>
    </row>
    <row r="1198" spans="7:7" s="148" customFormat="1" hidden="1">
      <c r="G1198" s="280"/>
    </row>
    <row r="1199" spans="7:7" s="148" customFormat="1" hidden="1">
      <c r="G1199" s="280"/>
    </row>
    <row r="1200" spans="7:7" s="148" customFormat="1" hidden="1">
      <c r="G1200" s="280"/>
    </row>
    <row r="1201" spans="7:7" s="148" customFormat="1" hidden="1">
      <c r="G1201" s="280"/>
    </row>
    <row r="1202" spans="7:7" s="148" customFormat="1" hidden="1">
      <c r="G1202" s="280"/>
    </row>
    <row r="1203" spans="7:7" s="148" customFormat="1" hidden="1">
      <c r="G1203" s="280"/>
    </row>
    <row r="1204" spans="7:7" s="148" customFormat="1" hidden="1">
      <c r="G1204" s="280"/>
    </row>
    <row r="1205" spans="7:7" s="148" customFormat="1" hidden="1">
      <c r="G1205" s="280"/>
    </row>
    <row r="1206" spans="7:7" s="148" customFormat="1" hidden="1">
      <c r="G1206" s="280"/>
    </row>
    <row r="1207" spans="7:7" s="148" customFormat="1" hidden="1">
      <c r="G1207" s="280"/>
    </row>
    <row r="1208" spans="7:7" s="148" customFormat="1" hidden="1">
      <c r="G1208" s="280"/>
    </row>
    <row r="1209" spans="7:7" s="148" customFormat="1" hidden="1">
      <c r="G1209" s="280"/>
    </row>
    <row r="1210" spans="7:7" s="148" customFormat="1" hidden="1">
      <c r="G1210" s="280"/>
    </row>
    <row r="1211" spans="7:7" s="148" customFormat="1" hidden="1">
      <c r="G1211" s="280"/>
    </row>
    <row r="1212" spans="7:7" s="148" customFormat="1" hidden="1">
      <c r="G1212" s="280"/>
    </row>
    <row r="1213" spans="7:7" s="148" customFormat="1" hidden="1">
      <c r="G1213" s="280"/>
    </row>
    <row r="1214" spans="7:7" s="148" customFormat="1" hidden="1">
      <c r="G1214" s="280"/>
    </row>
    <row r="1215" spans="7:7" s="148" customFormat="1" hidden="1">
      <c r="G1215" s="280"/>
    </row>
    <row r="1216" spans="7:7" s="148" customFormat="1" hidden="1">
      <c r="G1216" s="280"/>
    </row>
    <row r="1217" spans="7:7" s="148" customFormat="1" hidden="1">
      <c r="G1217" s="280"/>
    </row>
    <row r="1218" spans="7:7" s="148" customFormat="1" hidden="1">
      <c r="G1218" s="280"/>
    </row>
    <row r="1219" spans="7:7" s="148" customFormat="1" hidden="1">
      <c r="G1219" s="280"/>
    </row>
    <row r="1220" spans="7:7" s="148" customFormat="1" hidden="1">
      <c r="G1220" s="280"/>
    </row>
    <row r="1221" spans="7:7" s="148" customFormat="1" hidden="1">
      <c r="G1221" s="280"/>
    </row>
    <row r="1222" spans="7:7" s="148" customFormat="1" hidden="1">
      <c r="G1222" s="280"/>
    </row>
    <row r="1223" spans="7:7" s="148" customFormat="1" hidden="1">
      <c r="G1223" s="280"/>
    </row>
    <row r="1224" spans="7:7" s="148" customFormat="1" hidden="1">
      <c r="G1224" s="280"/>
    </row>
    <row r="1225" spans="7:7" s="148" customFormat="1" hidden="1">
      <c r="G1225" s="280"/>
    </row>
    <row r="1226" spans="7:7" s="148" customFormat="1" hidden="1">
      <c r="G1226" s="280"/>
    </row>
    <row r="1227" spans="7:7" s="148" customFormat="1" hidden="1">
      <c r="G1227" s="280"/>
    </row>
    <row r="1228" spans="7:7" s="148" customFormat="1" hidden="1">
      <c r="G1228" s="280"/>
    </row>
    <row r="1229" spans="7:7" s="148" customFormat="1" hidden="1">
      <c r="G1229" s="280"/>
    </row>
    <row r="1230" spans="7:7" s="148" customFormat="1" hidden="1">
      <c r="G1230" s="280"/>
    </row>
    <row r="1231" spans="7:7" s="148" customFormat="1" hidden="1">
      <c r="G1231" s="280"/>
    </row>
    <row r="1232" spans="7:7" s="148" customFormat="1" hidden="1">
      <c r="G1232" s="280"/>
    </row>
    <row r="1233" spans="7:7" s="148" customFormat="1" hidden="1">
      <c r="G1233" s="280"/>
    </row>
    <row r="1234" spans="7:7" s="148" customFormat="1" hidden="1">
      <c r="G1234" s="280"/>
    </row>
    <row r="1235" spans="7:7" s="148" customFormat="1" hidden="1">
      <c r="G1235" s="280"/>
    </row>
    <row r="1236" spans="7:7" s="148" customFormat="1" hidden="1">
      <c r="G1236" s="280"/>
    </row>
    <row r="1237" spans="7:7" s="148" customFormat="1" hidden="1">
      <c r="G1237" s="280"/>
    </row>
    <row r="1238" spans="7:7" s="148" customFormat="1" hidden="1">
      <c r="G1238" s="280"/>
    </row>
    <row r="1239" spans="7:7" s="148" customFormat="1" hidden="1">
      <c r="G1239" s="280"/>
    </row>
    <row r="1240" spans="7:7" s="148" customFormat="1" hidden="1">
      <c r="G1240" s="280"/>
    </row>
    <row r="1241" spans="7:7" s="148" customFormat="1" hidden="1">
      <c r="G1241" s="280"/>
    </row>
    <row r="1242" spans="7:7" s="148" customFormat="1" hidden="1">
      <c r="G1242" s="280"/>
    </row>
    <row r="1243" spans="7:7" s="148" customFormat="1" hidden="1">
      <c r="G1243" s="280"/>
    </row>
    <row r="1244" spans="7:7" s="148" customFormat="1" hidden="1">
      <c r="G1244" s="280"/>
    </row>
    <row r="1245" spans="7:7" s="148" customFormat="1" hidden="1">
      <c r="G1245" s="280"/>
    </row>
    <row r="1246" spans="7:7" s="148" customFormat="1" hidden="1">
      <c r="G1246" s="280"/>
    </row>
    <row r="1247" spans="7:7" s="148" customFormat="1" hidden="1">
      <c r="G1247" s="280"/>
    </row>
    <row r="1248" spans="7:7" s="148" customFormat="1" hidden="1">
      <c r="G1248" s="280"/>
    </row>
    <row r="1249" spans="7:7" s="148" customFormat="1" hidden="1">
      <c r="G1249" s="280"/>
    </row>
    <row r="1250" spans="7:7" s="148" customFormat="1" hidden="1">
      <c r="G1250" s="280"/>
    </row>
    <row r="1251" spans="7:7" s="148" customFormat="1" hidden="1">
      <c r="G1251" s="280"/>
    </row>
    <row r="1252" spans="7:7" s="148" customFormat="1" hidden="1">
      <c r="G1252" s="280"/>
    </row>
    <row r="1253" spans="7:7" s="148" customFormat="1" hidden="1">
      <c r="G1253" s="280"/>
    </row>
    <row r="1254" spans="7:7" s="148" customFormat="1" hidden="1">
      <c r="G1254" s="280"/>
    </row>
    <row r="1255" spans="7:7" s="148" customFormat="1" hidden="1">
      <c r="G1255" s="280"/>
    </row>
    <row r="1256" spans="7:7" s="148" customFormat="1" hidden="1">
      <c r="G1256" s="280"/>
    </row>
    <row r="1257" spans="7:7" s="148" customFormat="1" hidden="1">
      <c r="G1257" s="280"/>
    </row>
    <row r="1258" spans="7:7" s="148" customFormat="1" hidden="1">
      <c r="G1258" s="280"/>
    </row>
    <row r="1259" spans="7:7" s="148" customFormat="1" hidden="1">
      <c r="G1259" s="280"/>
    </row>
    <row r="1260" spans="7:7" s="148" customFormat="1" hidden="1">
      <c r="G1260" s="280"/>
    </row>
    <row r="1261" spans="7:7" s="148" customFormat="1" hidden="1">
      <c r="G1261" s="280"/>
    </row>
    <row r="1262" spans="7:7" s="148" customFormat="1" hidden="1">
      <c r="G1262" s="280"/>
    </row>
    <row r="1263" spans="7:7" s="148" customFormat="1" hidden="1">
      <c r="G1263" s="280"/>
    </row>
    <row r="1264" spans="7:7" s="148" customFormat="1" hidden="1">
      <c r="G1264" s="280"/>
    </row>
    <row r="1265" spans="7:7" s="148" customFormat="1" hidden="1">
      <c r="G1265" s="280"/>
    </row>
    <row r="1266" spans="7:7" s="148" customFormat="1" hidden="1">
      <c r="G1266" s="280"/>
    </row>
    <row r="1267" spans="7:7" s="148" customFormat="1" hidden="1">
      <c r="G1267" s="280"/>
    </row>
    <row r="1268" spans="7:7" s="148" customFormat="1" hidden="1">
      <c r="G1268" s="280"/>
    </row>
    <row r="1269" spans="7:7" s="148" customFormat="1" hidden="1">
      <c r="G1269" s="280"/>
    </row>
    <row r="1270" spans="7:7" s="148" customFormat="1" hidden="1">
      <c r="G1270" s="280"/>
    </row>
    <row r="1271" spans="7:7" s="148" customFormat="1" hidden="1">
      <c r="G1271" s="280"/>
    </row>
    <row r="1272" spans="7:7" s="148" customFormat="1" hidden="1">
      <c r="G1272" s="280"/>
    </row>
    <row r="1273" spans="7:7" s="148" customFormat="1" hidden="1">
      <c r="G1273" s="280"/>
    </row>
    <row r="1274" spans="7:7" s="148" customFormat="1" hidden="1">
      <c r="G1274" s="280"/>
    </row>
    <row r="1275" spans="7:7" s="148" customFormat="1" hidden="1">
      <c r="G1275" s="280"/>
    </row>
    <row r="1276" spans="7:7" s="148" customFormat="1" hidden="1">
      <c r="G1276" s="280"/>
    </row>
    <row r="1277" spans="7:7" s="148" customFormat="1" hidden="1">
      <c r="G1277" s="280"/>
    </row>
    <row r="1278" spans="7:7" s="148" customFormat="1" hidden="1">
      <c r="G1278" s="280"/>
    </row>
    <row r="1279" spans="7:7" s="148" customFormat="1" hidden="1">
      <c r="G1279" s="280"/>
    </row>
    <row r="1280" spans="7:7" s="148" customFormat="1" hidden="1">
      <c r="G1280" s="280"/>
    </row>
    <row r="1281" spans="7:7" s="148" customFormat="1" hidden="1">
      <c r="G1281" s="280"/>
    </row>
    <row r="1282" spans="7:7" s="148" customFormat="1" hidden="1">
      <c r="G1282" s="280"/>
    </row>
    <row r="1283" spans="7:7" s="148" customFormat="1" hidden="1">
      <c r="G1283" s="280"/>
    </row>
    <row r="1284" spans="7:7" s="148" customFormat="1" hidden="1">
      <c r="G1284" s="280"/>
    </row>
    <row r="1285" spans="7:7" s="148" customFormat="1" hidden="1">
      <c r="G1285" s="280"/>
    </row>
    <row r="1286" spans="7:7" s="148" customFormat="1" hidden="1">
      <c r="G1286" s="280"/>
    </row>
    <row r="1287" spans="7:7" s="148" customFormat="1" hidden="1">
      <c r="G1287" s="280"/>
    </row>
    <row r="1288" spans="7:7" s="148" customFormat="1" hidden="1">
      <c r="G1288" s="280"/>
    </row>
    <row r="1289" spans="7:7" s="148" customFormat="1" hidden="1">
      <c r="G1289" s="280"/>
    </row>
    <row r="1290" spans="7:7" s="148" customFormat="1" hidden="1">
      <c r="G1290" s="280"/>
    </row>
    <row r="1291" spans="7:7" s="148" customFormat="1" hidden="1">
      <c r="G1291" s="280"/>
    </row>
    <row r="1292" spans="7:7" s="148" customFormat="1" hidden="1">
      <c r="G1292" s="280"/>
    </row>
    <row r="1293" spans="7:7" s="148" customFormat="1" hidden="1">
      <c r="G1293" s="280"/>
    </row>
    <row r="1294" spans="7:7" s="148" customFormat="1" hidden="1">
      <c r="G1294" s="280"/>
    </row>
    <row r="1295" spans="7:7" s="148" customFormat="1" hidden="1">
      <c r="G1295" s="280"/>
    </row>
    <row r="1296" spans="7:7" s="148" customFormat="1" hidden="1">
      <c r="G1296" s="280"/>
    </row>
    <row r="1297" spans="7:7" s="148" customFormat="1" hidden="1">
      <c r="G1297" s="280"/>
    </row>
    <row r="1298" spans="7:7" s="148" customFormat="1" hidden="1">
      <c r="G1298" s="280"/>
    </row>
    <row r="1299" spans="7:7" s="148" customFormat="1" hidden="1">
      <c r="G1299" s="280"/>
    </row>
    <row r="1300" spans="7:7" s="148" customFormat="1" hidden="1">
      <c r="G1300" s="280"/>
    </row>
    <row r="1301" spans="7:7" s="148" customFormat="1" hidden="1">
      <c r="G1301" s="280"/>
    </row>
    <row r="1302" spans="7:7" s="148" customFormat="1" hidden="1">
      <c r="G1302" s="280"/>
    </row>
    <row r="1303" spans="7:7" s="148" customFormat="1" hidden="1">
      <c r="G1303" s="280"/>
    </row>
    <row r="1304" spans="7:7" s="148" customFormat="1" hidden="1">
      <c r="G1304" s="280"/>
    </row>
    <row r="1305" spans="7:7" s="148" customFormat="1" hidden="1">
      <c r="G1305" s="280"/>
    </row>
    <row r="1306" spans="7:7" s="148" customFormat="1" hidden="1">
      <c r="G1306" s="280"/>
    </row>
    <row r="1307" spans="7:7" s="148" customFormat="1" hidden="1">
      <c r="G1307" s="280"/>
    </row>
    <row r="1308" spans="7:7" s="148" customFormat="1" hidden="1">
      <c r="G1308" s="280"/>
    </row>
    <row r="1309" spans="7:7" s="148" customFormat="1" hidden="1">
      <c r="G1309" s="280"/>
    </row>
    <row r="1310" spans="7:7" s="148" customFormat="1" hidden="1">
      <c r="G1310" s="280"/>
    </row>
    <row r="1311" spans="7:7" s="148" customFormat="1" hidden="1">
      <c r="G1311" s="280"/>
    </row>
    <row r="1312" spans="7:7" s="148" customFormat="1" hidden="1">
      <c r="G1312" s="280"/>
    </row>
    <row r="1313" spans="7:7" s="148" customFormat="1" hidden="1">
      <c r="G1313" s="280"/>
    </row>
    <row r="1314" spans="7:7" s="148" customFormat="1" hidden="1">
      <c r="G1314" s="280"/>
    </row>
    <row r="1315" spans="7:7" s="148" customFormat="1" hidden="1">
      <c r="G1315" s="280"/>
    </row>
    <row r="1316" spans="7:7" s="148" customFormat="1" hidden="1">
      <c r="G1316" s="280"/>
    </row>
    <row r="1317" spans="7:7" s="148" customFormat="1" hidden="1">
      <c r="G1317" s="280"/>
    </row>
    <row r="1318" spans="7:7" s="148" customFormat="1" hidden="1">
      <c r="G1318" s="280"/>
    </row>
    <row r="1319" spans="7:7" s="148" customFormat="1" hidden="1">
      <c r="G1319" s="280"/>
    </row>
    <row r="1320" spans="7:7" s="148" customFormat="1" hidden="1">
      <c r="G1320" s="280"/>
    </row>
    <row r="1321" spans="7:7" s="148" customFormat="1" hidden="1">
      <c r="G1321" s="280"/>
    </row>
    <row r="1322" spans="7:7" s="148" customFormat="1" hidden="1">
      <c r="G1322" s="280"/>
    </row>
    <row r="1323" spans="7:7" s="148" customFormat="1" hidden="1">
      <c r="G1323" s="280"/>
    </row>
    <row r="1324" spans="7:7" s="148" customFormat="1" hidden="1">
      <c r="G1324" s="280"/>
    </row>
    <row r="1325" spans="7:7" s="148" customFormat="1" hidden="1">
      <c r="G1325" s="280"/>
    </row>
    <row r="1326" spans="7:7" s="148" customFormat="1" hidden="1">
      <c r="G1326" s="280"/>
    </row>
    <row r="1327" spans="7:7" s="148" customFormat="1" hidden="1">
      <c r="G1327" s="280"/>
    </row>
    <row r="1328" spans="7:7" s="148" customFormat="1" hidden="1">
      <c r="G1328" s="280"/>
    </row>
    <row r="1329" spans="7:7" s="148" customFormat="1" hidden="1">
      <c r="G1329" s="280"/>
    </row>
    <row r="1330" spans="7:7" s="148" customFormat="1" hidden="1">
      <c r="G1330" s="280"/>
    </row>
    <row r="1331" spans="7:7" s="148" customFormat="1" hidden="1">
      <c r="G1331" s="280"/>
    </row>
    <row r="1332" spans="7:7" s="148" customFormat="1" hidden="1">
      <c r="G1332" s="280"/>
    </row>
    <row r="1333" spans="7:7" s="148" customFormat="1" hidden="1">
      <c r="G1333" s="280"/>
    </row>
    <row r="1334" spans="7:7" s="148" customFormat="1" hidden="1">
      <c r="G1334" s="280"/>
    </row>
    <row r="1335" spans="7:7" s="148" customFormat="1" hidden="1">
      <c r="G1335" s="280"/>
    </row>
    <row r="1336" spans="7:7" s="148" customFormat="1" hidden="1">
      <c r="G1336" s="280"/>
    </row>
    <row r="1337" spans="7:7" s="148" customFormat="1" hidden="1">
      <c r="G1337" s="280"/>
    </row>
    <row r="1338" spans="7:7" s="148" customFormat="1" hidden="1">
      <c r="G1338" s="280"/>
    </row>
    <row r="1339" spans="7:7" s="148" customFormat="1" hidden="1">
      <c r="G1339" s="280"/>
    </row>
    <row r="1340" spans="7:7" s="148" customFormat="1" hidden="1">
      <c r="G1340" s="280"/>
    </row>
    <row r="1341" spans="7:7" s="148" customFormat="1" hidden="1">
      <c r="G1341" s="280"/>
    </row>
    <row r="1342" spans="7:7" s="148" customFormat="1" hidden="1">
      <c r="G1342" s="280"/>
    </row>
    <row r="1343" spans="7:7" s="148" customFormat="1" hidden="1">
      <c r="G1343" s="280"/>
    </row>
    <row r="1344" spans="7:7" s="148" customFormat="1" hidden="1">
      <c r="G1344" s="280"/>
    </row>
    <row r="1345" spans="7:7" s="148" customFormat="1" hidden="1">
      <c r="G1345" s="280"/>
    </row>
    <row r="1346" spans="7:7" s="148" customFormat="1" hidden="1">
      <c r="G1346" s="280"/>
    </row>
    <row r="1347" spans="7:7" s="148" customFormat="1" hidden="1">
      <c r="G1347" s="280"/>
    </row>
    <row r="1348" spans="7:7" s="148" customFormat="1" hidden="1">
      <c r="G1348" s="280"/>
    </row>
    <row r="1349" spans="7:7" s="148" customFormat="1" hidden="1">
      <c r="G1349" s="280"/>
    </row>
    <row r="1350" spans="7:7" s="148" customFormat="1" hidden="1">
      <c r="G1350" s="280"/>
    </row>
    <row r="1351" spans="7:7" s="148" customFormat="1" hidden="1">
      <c r="G1351" s="280"/>
    </row>
    <row r="1352" spans="7:7" s="148" customFormat="1" hidden="1">
      <c r="G1352" s="280"/>
    </row>
    <row r="1353" spans="7:7" s="148" customFormat="1" hidden="1">
      <c r="G1353" s="280"/>
    </row>
    <row r="1354" spans="7:7" s="148" customFormat="1" hidden="1">
      <c r="G1354" s="280"/>
    </row>
    <row r="1355" spans="7:7" s="148" customFormat="1" hidden="1">
      <c r="G1355" s="280"/>
    </row>
    <row r="1356" spans="7:7" s="148" customFormat="1" hidden="1">
      <c r="G1356" s="280"/>
    </row>
    <row r="1357" spans="7:7" s="148" customFormat="1" hidden="1">
      <c r="G1357" s="280"/>
    </row>
    <row r="1358" spans="7:7" s="148" customFormat="1" hidden="1">
      <c r="G1358" s="280"/>
    </row>
    <row r="1359" spans="7:7" s="148" customFormat="1" hidden="1">
      <c r="G1359" s="280"/>
    </row>
    <row r="1360" spans="7:7" s="148" customFormat="1" hidden="1">
      <c r="G1360" s="280"/>
    </row>
    <row r="1361" spans="7:7" s="148" customFormat="1" hidden="1">
      <c r="G1361" s="280"/>
    </row>
    <row r="1362" spans="7:7" s="148" customFormat="1" hidden="1">
      <c r="G1362" s="280"/>
    </row>
    <row r="1363" spans="7:7" s="148" customFormat="1" hidden="1">
      <c r="G1363" s="280"/>
    </row>
    <row r="1364" spans="7:7" s="148" customFormat="1" hidden="1">
      <c r="G1364" s="280"/>
    </row>
    <row r="1365" spans="7:7" s="148" customFormat="1" hidden="1">
      <c r="G1365" s="280"/>
    </row>
    <row r="1366" spans="7:7" s="148" customFormat="1" hidden="1">
      <c r="G1366" s="280"/>
    </row>
    <row r="1367" spans="7:7" s="148" customFormat="1" hidden="1">
      <c r="G1367" s="280"/>
    </row>
    <row r="1368" spans="7:7" s="148" customFormat="1" hidden="1">
      <c r="G1368" s="280"/>
    </row>
    <row r="1369" spans="7:7" s="148" customFormat="1" hidden="1">
      <c r="G1369" s="280"/>
    </row>
    <row r="1370" spans="7:7" s="148" customFormat="1" hidden="1">
      <c r="G1370" s="280"/>
    </row>
    <row r="1371" spans="7:7" s="148" customFormat="1" hidden="1">
      <c r="G1371" s="280"/>
    </row>
    <row r="1372" spans="7:7" s="148" customFormat="1" hidden="1">
      <c r="G1372" s="280"/>
    </row>
    <row r="1373" spans="7:7" s="148" customFormat="1" hidden="1">
      <c r="G1373" s="280"/>
    </row>
    <row r="1374" spans="7:7" s="148" customFormat="1" hidden="1">
      <c r="G1374" s="280"/>
    </row>
    <row r="1375" spans="7:7" s="148" customFormat="1" hidden="1">
      <c r="G1375" s="280"/>
    </row>
    <row r="1376" spans="7:7" s="148" customFormat="1" hidden="1">
      <c r="G1376" s="280"/>
    </row>
    <row r="1377" spans="7:7" s="148" customFormat="1" hidden="1">
      <c r="G1377" s="280"/>
    </row>
    <row r="1378" spans="7:7" s="148" customFormat="1" hidden="1">
      <c r="G1378" s="280"/>
    </row>
    <row r="1379" spans="7:7" s="148" customFormat="1" hidden="1">
      <c r="G1379" s="280"/>
    </row>
    <row r="1380" spans="7:7" s="148" customFormat="1" hidden="1">
      <c r="G1380" s="280"/>
    </row>
    <row r="1381" spans="7:7" s="148" customFormat="1" hidden="1">
      <c r="G1381" s="280"/>
    </row>
    <row r="1382" spans="7:7" s="148" customFormat="1" hidden="1">
      <c r="G1382" s="280"/>
    </row>
    <row r="1383" spans="7:7" s="148" customFormat="1" hidden="1">
      <c r="G1383" s="280"/>
    </row>
    <row r="1384" spans="7:7" s="148" customFormat="1" hidden="1">
      <c r="G1384" s="280"/>
    </row>
  </sheetData>
  <sheetProtection formatCells="0" formatColumns="0" formatRows="0" insertRows="0" deleteRows="0" sort="0"/>
  <mergeCells count="9">
    <mergeCell ref="A12:D12"/>
    <mergeCell ref="A14:C14"/>
    <mergeCell ref="G1:I1"/>
    <mergeCell ref="G2:H2"/>
    <mergeCell ref="A5:Q5"/>
    <mergeCell ref="A9:G9"/>
    <mergeCell ref="A10:G10"/>
    <mergeCell ref="A11:D11"/>
    <mergeCell ref="D1:F2"/>
  </mergeCells>
  <conditionalFormatting sqref="A15:A101">
    <cfRule type="expression" dxfId="17" priority="4">
      <formula>AND(ISBLANK(A15),SUM(COUNTIF($A15:$G15,"&lt;&gt;"&amp;"")&gt;0))</formula>
    </cfRule>
  </conditionalFormatting>
  <conditionalFormatting sqref="B15:B101">
    <cfRule type="expression" dxfId="16" priority="3">
      <formula>AND(ISBLANK(B15),SUM(COUNTIF($A15:$G15,"&lt;&gt;"&amp;"")&gt;0))</formula>
    </cfRule>
  </conditionalFormatting>
  <conditionalFormatting sqref="E15:G101">
    <cfRule type="expression" dxfId="15" priority="2">
      <formula>AND(ISBLANK(E15),SUM(COUNTIF($A15:$G15,"&lt;&gt;"&amp;"")&gt;0))</formula>
    </cfRule>
  </conditionalFormatting>
  <dataValidations count="9">
    <dataValidation type="list" allowBlank="1" showInputMessage="1" showErrorMessage="1" error="Please enter &quot;No&quot;,&quot;Yes-But no action taken&quot;, &quot;Yes-Approved&quot; , &quot;Yes-Denied&quot;  " sqref="P1:P5" xr:uid="{00000000-0002-0000-1C00-000000000000}">
      <formula1>"No,Yes-But no action taken,Yes-Approved,Yes-Denied"</formula1>
    </dataValidation>
    <dataValidation allowBlank="1" showInputMessage="1" sqref="G1 H6" xr:uid="{00000000-0002-0000-1C00-000001000000}"/>
    <dataValidation allowBlank="1" showInputMessage="1" showErrorMessage="1" prompt="Enter APN" sqref="A15:A101" xr:uid="{47589269-73A6-4E77-A775-359EAA8BEAB9}"/>
    <dataValidation allowBlank="1" showInputMessage="1" showErrorMessage="1" prompt="Enter street address" sqref="B15:B101" xr:uid="{9159471E-3EC4-4C12-A878-7D9A320B0BF6}"/>
    <dataValidation allowBlank="1" showInputMessage="1" showErrorMessage="1" prompt="Enter project name" sqref="C15:C101" xr:uid="{D264699D-F22D-4B89-B34E-E93B6DC2E682}"/>
    <dataValidation allowBlank="1" showInputMessage="1" showErrorMessage="1" prompt="Enter local jurisdiction tracking ID" sqref="D15:D101" xr:uid="{575F8F07-342D-4B6E-B7F3-E665F5786C61}"/>
    <dataValidation type="whole" allowBlank="1" showInputMessage="1" showErrorMessage="1" prompt="Enter realistic capacity identified in the housing element" sqref="E15:E101" xr:uid="{57A55ABD-B786-4ADC-9FEE-0593041446F2}">
      <formula1>1</formula1>
      <formula2>10000</formula2>
    </dataValidation>
    <dataValidation allowBlank="1" showInputMessage="1" showErrorMessage="1" prompt="Enter entity to whom the site was transferred" sqref="F15:F101" xr:uid="{EAE22526-F13E-4530-8D11-E698D087C952}"/>
    <dataValidation allowBlank="1" showInputMessage="1" showErrorMessage="1" prompt="Enter the intended use for the site" sqref="G15:G101" xr:uid="{5E62E5A8-0BB8-466C-93DC-459D91AA00BF}"/>
  </dataValidations>
  <pageMargins left="0.7" right="0.7" top="0.75" bottom="0.75" header="0.3" footer="0.3"/>
  <pageSetup scale="33" orientation="landscape" r:id="rId1"/>
  <legacyDrawing r:id="rId2"/>
  <extLst>
    <ext xmlns:x14="http://schemas.microsoft.com/office/spreadsheetml/2009/9/main" uri="{78C0D931-6437-407d-A8EE-F0AAD7539E65}">
      <x14:conditionalFormattings>
        <x14:conditionalFormatting xmlns:xm="http://schemas.microsoft.com/office/excel/2006/main">
          <x14:cfRule type="expression" priority="1" stopIfTrue="1" id="{73B1A60A-709E-44DA-9CC1-7C8EB453B167}">
            <xm:f>Admin!$D$22="FORMATTING OFF"</xm:f>
            <x14:dxf/>
          </x14:cfRule>
          <xm:sqref>A15:G101</xm:sqref>
        </x14:conditionalFormatting>
      </x14:conditionalFormatting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126E57-F7A9-4DDB-8CAD-210140876675}">
  <sheetPr codeName="Sheet31"/>
  <dimension ref="A1:XFC1384"/>
  <sheetViews>
    <sheetView zoomScale="70" zoomScaleNormal="70" workbookViewId="0">
      <selection activeCell="A15" sqref="A15:G65"/>
    </sheetView>
  </sheetViews>
  <sheetFormatPr defaultColWidth="0" defaultRowHeight="13.8" zeroHeight="1"/>
  <cols>
    <col min="1" max="1" width="16.5546875" style="11" customWidth="1"/>
    <col min="2" max="2" width="39.33203125" style="11" customWidth="1"/>
    <col min="3" max="4" width="14.33203125" style="11" customWidth="1"/>
    <col min="5" max="6" width="16.5546875" style="11" customWidth="1"/>
    <col min="7" max="7" width="30.6640625" style="11" customWidth="1"/>
    <col min="8" max="8" width="0.33203125" style="11" customWidth="1"/>
    <col min="9" max="9" width="19.44140625" style="11" hidden="1" customWidth="1"/>
    <col min="10" max="11" width="8.6640625" style="11" hidden="1" customWidth="1"/>
    <col min="12" max="12" width="14.33203125" style="11" hidden="1" customWidth="1"/>
    <col min="13" max="17" width="8.6640625" style="11" hidden="1" customWidth="1"/>
    <col min="18" max="16383" width="6.33203125" style="11" hidden="1"/>
    <col min="16384" max="16384" width="0.33203125" style="11" customWidth="1"/>
  </cols>
  <sheetData>
    <row r="1" spans="1:19" s="163" customFormat="1" ht="31.5" customHeight="1">
      <c r="A1" s="194" t="s">
        <v>388</v>
      </c>
      <c r="B1" s="139" t="str">
        <f>'Start Here'!B4:E4</f>
        <v>Oakland</v>
      </c>
      <c r="C1" s="188"/>
      <c r="D1" s="794" t="s">
        <v>2108</v>
      </c>
      <c r="E1" s="795"/>
      <c r="F1" s="796"/>
      <c r="G1" s="321" t="s">
        <v>483</v>
      </c>
      <c r="H1" s="319"/>
      <c r="I1" s="320"/>
      <c r="J1" s="310"/>
      <c r="K1" s="310"/>
      <c r="L1" s="310"/>
      <c r="M1" s="310"/>
      <c r="N1" s="310"/>
      <c r="O1" s="310"/>
      <c r="P1" s="310"/>
      <c r="Q1" s="310"/>
      <c r="R1" s="2"/>
      <c r="S1" s="2"/>
    </row>
    <row r="2" spans="1:19" s="163" customFormat="1" ht="28.2">
      <c r="A2" s="194" t="s">
        <v>2016</v>
      </c>
      <c r="B2" s="138">
        <f>'Start Here'!B5</f>
        <v>2023</v>
      </c>
      <c r="C2" s="189" t="str">
        <f>'Table A2'!C2</f>
        <v>(Jan. 1 - Dec. 31)</v>
      </c>
      <c r="D2" s="794"/>
      <c r="E2" s="795"/>
      <c r="F2" s="796"/>
      <c r="G2" s="322" t="s">
        <v>481</v>
      </c>
      <c r="H2" s="323"/>
      <c r="I2" s="311"/>
      <c r="J2" s="310"/>
      <c r="K2" s="310"/>
      <c r="L2" s="310"/>
      <c r="M2" s="310"/>
      <c r="N2" s="310"/>
      <c r="O2" s="310"/>
      <c r="P2" s="310"/>
      <c r="Q2" s="310"/>
      <c r="R2" s="3"/>
      <c r="S2" s="3"/>
    </row>
    <row r="3" spans="1:19" s="163" customFormat="1" ht="19.5" customHeight="1">
      <c r="A3" s="799" t="s">
        <v>482</v>
      </c>
      <c r="B3" s="799"/>
      <c r="C3" s="799"/>
      <c r="D3" s="799"/>
      <c r="E3" s="799"/>
      <c r="F3" s="799"/>
      <c r="G3" s="799"/>
      <c r="H3" s="312"/>
      <c r="I3" s="11"/>
      <c r="J3" s="310"/>
      <c r="K3" s="310"/>
      <c r="L3" s="310"/>
      <c r="M3" s="310"/>
      <c r="N3" s="310"/>
      <c r="O3" s="310"/>
      <c r="P3" s="310"/>
      <c r="Q3" s="310"/>
      <c r="R3" s="3"/>
      <c r="S3" s="3"/>
    </row>
    <row r="4" spans="1:19" s="163" customFormat="1" ht="17.25" customHeight="1">
      <c r="A4" s="799" t="s">
        <v>484</v>
      </c>
      <c r="B4" s="799"/>
      <c r="C4" s="799"/>
      <c r="D4" s="799"/>
      <c r="E4" s="799"/>
      <c r="F4" s="799"/>
      <c r="G4" s="799"/>
      <c r="H4" s="312"/>
      <c r="I4" s="11"/>
      <c r="J4" s="310"/>
      <c r="K4" s="310"/>
      <c r="L4" s="310"/>
      <c r="M4" s="310"/>
      <c r="N4" s="310"/>
      <c r="O4" s="310"/>
      <c r="P4" s="310"/>
      <c r="Q4" s="310"/>
      <c r="R4" s="3"/>
      <c r="S4" s="3"/>
    </row>
    <row r="5" spans="1:19" s="163" customFormat="1" ht="15" customHeight="1">
      <c r="A5" s="800"/>
      <c r="B5" s="800"/>
      <c r="C5" s="800"/>
      <c r="D5" s="800"/>
      <c r="E5" s="800"/>
      <c r="F5" s="800"/>
      <c r="G5" s="800"/>
      <c r="H5" s="13"/>
      <c r="I5" s="13"/>
      <c r="J5" s="13"/>
      <c r="K5" s="13"/>
      <c r="L5" s="13"/>
      <c r="M5" s="13"/>
      <c r="N5" s="13"/>
      <c r="O5" s="13"/>
      <c r="P5" s="13"/>
      <c r="Q5" s="13"/>
      <c r="R5" s="13"/>
      <c r="S5" s="13"/>
    </row>
    <row r="6" spans="1:19" s="1" customFormat="1" ht="25.2" hidden="1" customHeight="1">
      <c r="A6" s="314" t="s">
        <v>2109</v>
      </c>
      <c r="B6" s="314" t="s">
        <v>2110</v>
      </c>
      <c r="C6" s="314" t="s">
        <v>2111</v>
      </c>
      <c r="D6" s="314" t="s">
        <v>2112</v>
      </c>
      <c r="E6" s="314" t="s">
        <v>2113</v>
      </c>
      <c r="F6" s="314" t="s">
        <v>2114</v>
      </c>
      <c r="G6" s="314" t="s">
        <v>2115</v>
      </c>
      <c r="H6" s="313"/>
    </row>
    <row r="7" spans="1:19" s="1" customFormat="1" ht="16.2" customHeight="1">
      <c r="A7" s="801" t="str">
        <f>IFERROR("For "&amp;CountyInfo!I2&amp;" jurisdictions, please format the APN's as follows:"&amp;CountyInfo!J2,"")</f>
        <v>For Alameda County jurisdictions, please format the APN's as follows:999A-9999-999-99</v>
      </c>
      <c r="B7" s="801"/>
      <c r="C7" s="801"/>
      <c r="D7" s="801"/>
      <c r="E7" s="801"/>
      <c r="F7" s="801"/>
      <c r="G7" s="801"/>
    </row>
    <row r="8" spans="1:19" s="314" customFormat="1" ht="10.199999999999999"/>
    <row r="9" spans="1:19" ht="15.6">
      <c r="A9" s="695" t="s">
        <v>294</v>
      </c>
      <c r="B9" s="696"/>
      <c r="C9" s="696"/>
      <c r="D9" s="696"/>
      <c r="E9" s="696"/>
      <c r="F9" s="696"/>
      <c r="G9" s="701"/>
    </row>
    <row r="10" spans="1:19" ht="13.95" customHeight="1">
      <c r="A10" s="702" t="s">
        <v>2116</v>
      </c>
      <c r="B10" s="703"/>
      <c r="C10" s="703"/>
      <c r="D10" s="703"/>
      <c r="E10" s="703"/>
      <c r="F10" s="703"/>
      <c r="G10" s="703"/>
    </row>
    <row r="11" spans="1:19" ht="45" customHeight="1">
      <c r="A11" s="702" t="s">
        <v>2117</v>
      </c>
      <c r="B11" s="703"/>
      <c r="C11" s="703"/>
      <c r="D11" s="554"/>
      <c r="E11" s="553" t="s">
        <v>2118</v>
      </c>
      <c r="F11" s="335" t="s">
        <v>2119</v>
      </c>
      <c r="G11" s="555" t="s">
        <v>522</v>
      </c>
    </row>
    <row r="12" spans="1:19" ht="14.25" customHeight="1">
      <c r="A12" s="335">
        <v>1</v>
      </c>
      <c r="B12" s="335">
        <v>2</v>
      </c>
      <c r="C12" s="335">
        <v>3</v>
      </c>
      <c r="D12" s="335">
        <v>4</v>
      </c>
      <c r="E12" s="335">
        <v>5</v>
      </c>
      <c r="F12" s="335">
        <v>6</v>
      </c>
      <c r="G12" s="335">
        <v>7</v>
      </c>
    </row>
    <row r="13" spans="1:19" ht="66.75" customHeight="1">
      <c r="A13" s="125" t="s">
        <v>1990</v>
      </c>
      <c r="B13" s="125" t="s">
        <v>2120</v>
      </c>
      <c r="C13" s="125" t="s">
        <v>2121</v>
      </c>
      <c r="D13" s="125" t="s">
        <v>2122</v>
      </c>
      <c r="E13" s="125" t="s">
        <v>2123</v>
      </c>
      <c r="F13" s="125" t="s">
        <v>2124</v>
      </c>
      <c r="G13" s="125" t="s">
        <v>522</v>
      </c>
    </row>
    <row r="14" spans="1:19" s="315" customFormat="1" ht="13.95" customHeight="1">
      <c r="A14" s="797" t="s">
        <v>546</v>
      </c>
      <c r="B14" s="798"/>
      <c r="C14" s="798"/>
      <c r="D14" s="798"/>
      <c r="E14" s="798"/>
      <c r="F14" s="798"/>
      <c r="G14" s="798"/>
    </row>
    <row r="15" spans="1:19" s="148" customFormat="1">
      <c r="A15" s="264" t="s">
        <v>6187</v>
      </c>
      <c r="B15" s="264" t="s">
        <v>6188</v>
      </c>
      <c r="C15" s="264" t="s">
        <v>2131</v>
      </c>
      <c r="D15" s="264"/>
      <c r="E15" s="264" t="s">
        <v>2125</v>
      </c>
      <c r="F15" s="264">
        <v>0.66</v>
      </c>
      <c r="G15" s="264" t="s">
        <v>6189</v>
      </c>
      <c r="I15" s="148" t="s">
        <v>2125</v>
      </c>
      <c r="L15" s="148" t="s">
        <v>2126</v>
      </c>
    </row>
    <row r="16" spans="1:19" s="148" customFormat="1">
      <c r="A16" s="264" t="s">
        <v>6190</v>
      </c>
      <c r="B16" s="264" t="s">
        <v>6191</v>
      </c>
      <c r="C16" s="264" t="s">
        <v>672</v>
      </c>
      <c r="D16" s="264"/>
      <c r="E16" s="264" t="s">
        <v>2125</v>
      </c>
      <c r="F16" s="264">
        <v>0.27500000000000002</v>
      </c>
      <c r="G16" s="264" t="s">
        <v>6192</v>
      </c>
      <c r="I16" s="148" t="s">
        <v>2127</v>
      </c>
      <c r="L16" s="148" t="s">
        <v>2128</v>
      </c>
    </row>
    <row r="17" spans="1:12" s="148" customFormat="1">
      <c r="A17" s="264" t="s">
        <v>6193</v>
      </c>
      <c r="B17" s="264" t="s">
        <v>6194</v>
      </c>
      <c r="C17" s="264" t="s">
        <v>672</v>
      </c>
      <c r="D17" s="264"/>
      <c r="E17" s="264" t="s">
        <v>2125</v>
      </c>
      <c r="F17" s="264">
        <v>0.20699999999999999</v>
      </c>
      <c r="G17" s="264" t="s">
        <v>6195</v>
      </c>
      <c r="I17" s="148" t="s">
        <v>2129</v>
      </c>
      <c r="L17" s="148" t="s">
        <v>2130</v>
      </c>
    </row>
    <row r="18" spans="1:12" s="148" customFormat="1">
      <c r="A18" s="264" t="s">
        <v>6196</v>
      </c>
      <c r="B18" s="264" t="s">
        <v>6197</v>
      </c>
      <c r="C18" s="264" t="s">
        <v>672</v>
      </c>
      <c r="D18" s="264"/>
      <c r="E18" s="264" t="s">
        <v>2125</v>
      </c>
      <c r="F18" s="264">
        <v>0.41199999999999998</v>
      </c>
      <c r="G18" s="264" t="s">
        <v>6198</v>
      </c>
      <c r="L18" s="148" t="s">
        <v>2131</v>
      </c>
    </row>
    <row r="19" spans="1:12" s="148" customFormat="1">
      <c r="A19" s="264" t="s">
        <v>6199</v>
      </c>
      <c r="B19" s="264" t="s">
        <v>6200</v>
      </c>
      <c r="C19" s="264" t="s">
        <v>672</v>
      </c>
      <c r="D19" s="264"/>
      <c r="E19" s="264" t="s">
        <v>2125</v>
      </c>
      <c r="F19" s="264">
        <v>0.106</v>
      </c>
      <c r="G19" s="264" t="s">
        <v>6198</v>
      </c>
      <c r="L19" s="148" t="s">
        <v>659</v>
      </c>
    </row>
    <row r="20" spans="1:12" s="148" customFormat="1">
      <c r="A20" s="264" t="s">
        <v>6201</v>
      </c>
      <c r="B20" s="264" t="s">
        <v>6202</v>
      </c>
      <c r="C20" s="264" t="s">
        <v>2131</v>
      </c>
      <c r="D20" s="264"/>
      <c r="E20" s="264" t="s">
        <v>2125</v>
      </c>
      <c r="F20" s="264">
        <v>0.71199999999999997</v>
      </c>
      <c r="G20" s="264" t="s">
        <v>6203</v>
      </c>
      <c r="L20" s="148" t="s">
        <v>2132</v>
      </c>
    </row>
    <row r="21" spans="1:12" s="148" customFormat="1">
      <c r="A21" s="264" t="s">
        <v>6204</v>
      </c>
      <c r="B21" s="264" t="s">
        <v>6205</v>
      </c>
      <c r="C21" s="264" t="s">
        <v>672</v>
      </c>
      <c r="D21" s="264"/>
      <c r="E21" s="264" t="s">
        <v>2129</v>
      </c>
      <c r="F21" s="264">
        <v>0.252</v>
      </c>
      <c r="G21" s="264" t="s">
        <v>6206</v>
      </c>
      <c r="L21" s="148" t="s">
        <v>672</v>
      </c>
    </row>
    <row r="22" spans="1:12" s="148" customFormat="1">
      <c r="A22" s="264" t="s">
        <v>6207</v>
      </c>
      <c r="B22" s="264" t="s">
        <v>6208</v>
      </c>
      <c r="C22" s="264" t="s">
        <v>659</v>
      </c>
      <c r="D22" s="264"/>
      <c r="E22" s="264" t="s">
        <v>2125</v>
      </c>
      <c r="F22" s="264">
        <v>0.115</v>
      </c>
      <c r="G22" s="264" t="s">
        <v>6209</v>
      </c>
    </row>
    <row r="23" spans="1:12" s="148" customFormat="1">
      <c r="A23" s="264" t="s">
        <v>6210</v>
      </c>
      <c r="B23" s="264" t="s">
        <v>6211</v>
      </c>
      <c r="C23" s="264" t="s">
        <v>659</v>
      </c>
      <c r="D23" s="264"/>
      <c r="E23" s="264" t="s">
        <v>2125</v>
      </c>
      <c r="F23" s="264">
        <v>0.24399999999999999</v>
      </c>
      <c r="G23" s="264" t="s">
        <v>6209</v>
      </c>
    </row>
    <row r="24" spans="1:12" s="148" customFormat="1">
      <c r="A24" s="264" t="s">
        <v>6212</v>
      </c>
      <c r="B24" s="264" t="s">
        <v>6213</v>
      </c>
      <c r="C24" s="264" t="s">
        <v>659</v>
      </c>
      <c r="D24" s="264"/>
      <c r="E24" s="264" t="s">
        <v>2125</v>
      </c>
      <c r="F24" s="264">
        <v>0.15</v>
      </c>
      <c r="G24" s="264" t="s">
        <v>6209</v>
      </c>
    </row>
    <row r="25" spans="1:12" s="148" customFormat="1">
      <c r="A25" s="264" t="s">
        <v>6214</v>
      </c>
      <c r="B25" s="264" t="s">
        <v>6215</v>
      </c>
      <c r="C25" s="264" t="s">
        <v>659</v>
      </c>
      <c r="D25" s="264"/>
      <c r="E25" s="264" t="s">
        <v>2125</v>
      </c>
      <c r="F25" s="264">
        <v>0.27300000000000002</v>
      </c>
      <c r="G25" s="264" t="s">
        <v>6209</v>
      </c>
    </row>
    <row r="26" spans="1:12" s="148" customFormat="1">
      <c r="A26" s="264" t="s">
        <v>6216</v>
      </c>
      <c r="B26" s="264" t="s">
        <v>6217</v>
      </c>
      <c r="C26" s="264" t="s">
        <v>672</v>
      </c>
      <c r="D26" s="264"/>
      <c r="E26" s="264" t="s">
        <v>2129</v>
      </c>
      <c r="F26" s="264">
        <v>3.0000000000000001E-3</v>
      </c>
      <c r="G26" s="264" t="s">
        <v>6218</v>
      </c>
    </row>
    <row r="27" spans="1:12" s="148" customFormat="1">
      <c r="A27" s="264" t="s">
        <v>6219</v>
      </c>
      <c r="B27" s="264" t="s">
        <v>6220</v>
      </c>
      <c r="C27" s="264" t="s">
        <v>672</v>
      </c>
      <c r="D27" s="264"/>
      <c r="E27" s="264" t="s">
        <v>2125</v>
      </c>
      <c r="F27" s="264">
        <v>1.22</v>
      </c>
      <c r="G27" s="264" t="s">
        <v>6221</v>
      </c>
    </row>
    <row r="28" spans="1:12" s="148" customFormat="1">
      <c r="A28" s="264" t="s">
        <v>6222</v>
      </c>
      <c r="B28" s="264" t="s">
        <v>6223</v>
      </c>
      <c r="C28" s="264" t="s">
        <v>2128</v>
      </c>
      <c r="D28" s="264"/>
      <c r="E28" s="264" t="s">
        <v>2125</v>
      </c>
      <c r="F28" s="264">
        <v>8.4000000000000005E-2</v>
      </c>
      <c r="G28" s="264" t="s">
        <v>6195</v>
      </c>
    </row>
    <row r="29" spans="1:12" s="148" customFormat="1">
      <c r="A29" s="264" t="s">
        <v>6224</v>
      </c>
      <c r="B29" s="264" t="s">
        <v>6225</v>
      </c>
      <c r="C29" s="264" t="s">
        <v>2128</v>
      </c>
      <c r="D29" s="264"/>
      <c r="E29" s="264" t="s">
        <v>2129</v>
      </c>
      <c r="F29" s="264">
        <v>4.1000000000000002E-2</v>
      </c>
      <c r="G29" s="264" t="s">
        <v>6195</v>
      </c>
    </row>
    <row r="30" spans="1:12" s="148" customFormat="1" ht="26.4">
      <c r="A30" s="264" t="s">
        <v>6226</v>
      </c>
      <c r="B30" s="264" t="s">
        <v>6227</v>
      </c>
      <c r="C30" s="264" t="s">
        <v>2131</v>
      </c>
      <c r="D30" s="264"/>
      <c r="E30" s="264" t="s">
        <v>2125</v>
      </c>
      <c r="F30" s="264">
        <v>2.17</v>
      </c>
      <c r="G30" s="264" t="s">
        <v>6228</v>
      </c>
    </row>
    <row r="31" spans="1:12" s="148" customFormat="1">
      <c r="A31" s="264" t="s">
        <v>6229</v>
      </c>
      <c r="B31" s="264" t="s">
        <v>6230</v>
      </c>
      <c r="C31" s="264" t="s">
        <v>2128</v>
      </c>
      <c r="D31" s="264"/>
      <c r="E31" s="264" t="s">
        <v>2125</v>
      </c>
      <c r="F31" s="264">
        <v>4.53</v>
      </c>
      <c r="G31" s="264" t="s">
        <v>6231</v>
      </c>
    </row>
    <row r="32" spans="1:12" s="148" customFormat="1">
      <c r="A32" s="264" t="s">
        <v>6232</v>
      </c>
      <c r="B32" s="264" t="s">
        <v>6233</v>
      </c>
      <c r="C32" s="264" t="s">
        <v>2131</v>
      </c>
      <c r="D32" s="264"/>
      <c r="E32" s="264" t="s">
        <v>2125</v>
      </c>
      <c r="F32" s="264">
        <v>103.95</v>
      </c>
      <c r="G32" s="264" t="s">
        <v>6234</v>
      </c>
    </row>
    <row r="33" spans="1:7" s="148" customFormat="1" ht="26.4">
      <c r="A33" s="264" t="s">
        <v>6235</v>
      </c>
      <c r="B33" s="264" t="s">
        <v>6233</v>
      </c>
      <c r="C33" s="264" t="s">
        <v>2131</v>
      </c>
      <c r="D33" s="264"/>
      <c r="E33" s="264" t="s">
        <v>2125</v>
      </c>
      <c r="F33" s="264">
        <v>8.5220000000000002</v>
      </c>
      <c r="G33" s="264" t="s">
        <v>6236</v>
      </c>
    </row>
    <row r="34" spans="1:7" s="148" customFormat="1" ht="26.4">
      <c r="A34" s="264" t="s">
        <v>6237</v>
      </c>
      <c r="B34" s="264" t="s">
        <v>6238</v>
      </c>
      <c r="C34" s="264" t="s">
        <v>2131</v>
      </c>
      <c r="D34" s="264"/>
      <c r="E34" s="264" t="s">
        <v>2125</v>
      </c>
      <c r="F34" s="264">
        <v>0.255</v>
      </c>
      <c r="G34" s="264" t="s">
        <v>6239</v>
      </c>
    </row>
    <row r="35" spans="1:7" s="148" customFormat="1" ht="26.4">
      <c r="A35" s="264" t="s">
        <v>6240</v>
      </c>
      <c r="B35" s="264" t="s">
        <v>6238</v>
      </c>
      <c r="C35" s="264" t="s">
        <v>672</v>
      </c>
      <c r="D35" s="264"/>
      <c r="E35" s="264" t="s">
        <v>2125</v>
      </c>
      <c r="F35" s="264">
        <v>3.9E-2</v>
      </c>
      <c r="G35" s="264" t="s">
        <v>6241</v>
      </c>
    </row>
    <row r="36" spans="1:7" s="148" customFormat="1" ht="26.4">
      <c r="A36" s="264" t="s">
        <v>6242</v>
      </c>
      <c r="B36" s="264" t="s">
        <v>6243</v>
      </c>
      <c r="C36" s="264" t="s">
        <v>672</v>
      </c>
      <c r="D36" s="264"/>
      <c r="E36" s="264" t="s">
        <v>2125</v>
      </c>
      <c r="F36" s="264">
        <v>1.216</v>
      </c>
      <c r="G36" s="264" t="s">
        <v>6244</v>
      </c>
    </row>
    <row r="37" spans="1:7" s="148" customFormat="1" ht="26.4">
      <c r="A37" s="264" t="s">
        <v>6245</v>
      </c>
      <c r="B37" s="264" t="s">
        <v>6246</v>
      </c>
      <c r="C37" s="264" t="s">
        <v>659</v>
      </c>
      <c r="D37" s="264"/>
      <c r="E37" s="264" t="s">
        <v>2125</v>
      </c>
      <c r="F37" s="264">
        <v>0.45200000000000001</v>
      </c>
      <c r="G37" s="264" t="s">
        <v>6247</v>
      </c>
    </row>
    <row r="38" spans="1:7" s="148" customFormat="1">
      <c r="A38" s="264" t="s">
        <v>6248</v>
      </c>
      <c r="B38" s="264" t="s">
        <v>6225</v>
      </c>
      <c r="C38" s="264" t="s">
        <v>659</v>
      </c>
      <c r="D38" s="264"/>
      <c r="E38" s="264" t="s">
        <v>2125</v>
      </c>
      <c r="F38" s="264">
        <v>0.315</v>
      </c>
      <c r="G38" s="264" t="s">
        <v>6249</v>
      </c>
    </row>
    <row r="39" spans="1:7" s="148" customFormat="1">
      <c r="A39" s="264" t="s">
        <v>6250</v>
      </c>
      <c r="B39" s="264" t="s">
        <v>6251</v>
      </c>
      <c r="C39" s="264" t="s">
        <v>659</v>
      </c>
      <c r="D39" s="264"/>
      <c r="E39" s="264" t="s">
        <v>2125</v>
      </c>
      <c r="F39" s="264">
        <v>0.34899999999999998</v>
      </c>
      <c r="G39" s="264" t="s">
        <v>6249</v>
      </c>
    </row>
    <row r="40" spans="1:7" s="148" customFormat="1">
      <c r="A40" s="264" t="s">
        <v>6252</v>
      </c>
      <c r="B40" s="264" t="s">
        <v>6253</v>
      </c>
      <c r="C40" s="264" t="s">
        <v>659</v>
      </c>
      <c r="D40" s="264"/>
      <c r="E40" s="264" t="s">
        <v>2125</v>
      </c>
      <c r="F40" s="264">
        <v>0.52300000000000002</v>
      </c>
      <c r="G40" s="264" t="s">
        <v>6249</v>
      </c>
    </row>
    <row r="41" spans="1:7" s="148" customFormat="1" ht="26.4">
      <c r="A41" s="264" t="s">
        <v>6254</v>
      </c>
      <c r="B41" s="264" t="s">
        <v>6255</v>
      </c>
      <c r="C41" s="264" t="s">
        <v>672</v>
      </c>
      <c r="D41" s="264"/>
      <c r="E41" s="264" t="s">
        <v>2125</v>
      </c>
      <c r="F41" s="264">
        <v>12.37</v>
      </c>
      <c r="G41" s="264" t="s">
        <v>6256</v>
      </c>
    </row>
    <row r="42" spans="1:7" s="148" customFormat="1">
      <c r="A42" s="264" t="s">
        <v>6257</v>
      </c>
      <c r="B42" s="264" t="s">
        <v>6258</v>
      </c>
      <c r="C42" s="264" t="s">
        <v>659</v>
      </c>
      <c r="D42" s="264"/>
      <c r="E42" s="264" t="s">
        <v>2125</v>
      </c>
      <c r="F42" s="264">
        <v>8.8000000000000007</v>
      </c>
      <c r="G42" s="264" t="s">
        <v>6259</v>
      </c>
    </row>
    <row r="43" spans="1:7" s="148" customFormat="1">
      <c r="A43" s="264" t="s">
        <v>6260</v>
      </c>
      <c r="B43" s="264" t="s">
        <v>6261</v>
      </c>
      <c r="C43" s="264" t="s">
        <v>672</v>
      </c>
      <c r="D43" s="264"/>
      <c r="E43" s="264" t="s">
        <v>2129</v>
      </c>
      <c r="F43" s="264">
        <v>8.0000000000000002E-3</v>
      </c>
      <c r="G43" s="264" t="s">
        <v>6218</v>
      </c>
    </row>
    <row r="44" spans="1:7" s="148" customFormat="1">
      <c r="A44" s="264" t="s">
        <v>6262</v>
      </c>
      <c r="B44" s="264" t="s">
        <v>6263</v>
      </c>
      <c r="C44" s="264" t="s">
        <v>672</v>
      </c>
      <c r="D44" s="264"/>
      <c r="E44" s="264" t="s">
        <v>2129</v>
      </c>
      <c r="F44" s="264">
        <v>3.0000000000000001E-3</v>
      </c>
      <c r="G44" s="264" t="s">
        <v>6218</v>
      </c>
    </row>
    <row r="45" spans="1:7" s="148" customFormat="1">
      <c r="A45" s="264" t="s">
        <v>6264</v>
      </c>
      <c r="B45" s="264" t="s">
        <v>6265</v>
      </c>
      <c r="C45" s="264" t="s">
        <v>672</v>
      </c>
      <c r="D45" s="264"/>
      <c r="E45" s="264" t="s">
        <v>2129</v>
      </c>
      <c r="F45" s="264">
        <v>8.0000000000000002E-3</v>
      </c>
      <c r="G45" s="264" t="s">
        <v>6218</v>
      </c>
    </row>
    <row r="46" spans="1:7" s="148" customFormat="1">
      <c r="A46" s="264" t="s">
        <v>6266</v>
      </c>
      <c r="B46" s="264" t="s">
        <v>6267</v>
      </c>
      <c r="C46" s="264" t="s">
        <v>659</v>
      </c>
      <c r="D46" s="264"/>
      <c r="E46" s="264" t="s">
        <v>2125</v>
      </c>
      <c r="F46" s="264">
        <v>0.154</v>
      </c>
      <c r="G46" s="264" t="s">
        <v>6209</v>
      </c>
    </row>
    <row r="47" spans="1:7" s="148" customFormat="1">
      <c r="A47" s="264" t="s">
        <v>6268</v>
      </c>
      <c r="B47" s="264" t="s">
        <v>6269</v>
      </c>
      <c r="C47" s="264" t="s">
        <v>659</v>
      </c>
      <c r="D47" s="264"/>
      <c r="E47" s="264" t="s">
        <v>2125</v>
      </c>
      <c r="F47" s="264">
        <v>0.14599999999999999</v>
      </c>
      <c r="G47" s="264" t="s">
        <v>6209</v>
      </c>
    </row>
    <row r="48" spans="1:7" s="148" customFormat="1">
      <c r="A48" s="264" t="s">
        <v>6270</v>
      </c>
      <c r="B48" s="264" t="s">
        <v>6271</v>
      </c>
      <c r="C48" s="264" t="s">
        <v>659</v>
      </c>
      <c r="D48" s="264"/>
      <c r="E48" s="264" t="s">
        <v>2125</v>
      </c>
      <c r="F48" s="264">
        <v>0.4</v>
      </c>
      <c r="G48" s="264" t="s">
        <v>6209</v>
      </c>
    </row>
    <row r="49" spans="1:7" s="148" customFormat="1">
      <c r="A49" s="264" t="s">
        <v>6272</v>
      </c>
      <c r="B49" s="264" t="s">
        <v>6273</v>
      </c>
      <c r="C49" s="264" t="s">
        <v>659</v>
      </c>
      <c r="D49" s="264"/>
      <c r="E49" s="264" t="s">
        <v>2125</v>
      </c>
      <c r="F49" s="264">
        <v>0.20399999999999999</v>
      </c>
      <c r="G49" s="264" t="s">
        <v>6209</v>
      </c>
    </row>
    <row r="50" spans="1:7" s="148" customFormat="1">
      <c r="A50" s="264" t="s">
        <v>6274</v>
      </c>
      <c r="B50" s="264" t="s">
        <v>6275</v>
      </c>
      <c r="C50" s="264" t="s">
        <v>659</v>
      </c>
      <c r="D50" s="264"/>
      <c r="E50" s="264" t="s">
        <v>2125</v>
      </c>
      <c r="F50" s="264">
        <v>0.51600000000000001</v>
      </c>
      <c r="G50" s="264" t="s">
        <v>6209</v>
      </c>
    </row>
    <row r="51" spans="1:7" s="148" customFormat="1">
      <c r="A51" s="264" t="s">
        <v>6276</v>
      </c>
      <c r="B51" s="264" t="s">
        <v>6277</v>
      </c>
      <c r="C51" s="264" t="s">
        <v>659</v>
      </c>
      <c r="D51" s="264"/>
      <c r="E51" s="264" t="s">
        <v>2125</v>
      </c>
      <c r="F51" s="264">
        <v>0.33500000000000002</v>
      </c>
      <c r="G51" s="264" t="s">
        <v>6209</v>
      </c>
    </row>
    <row r="52" spans="1:7" s="148" customFormat="1">
      <c r="A52" s="264" t="s">
        <v>6278</v>
      </c>
      <c r="B52" s="264" t="s">
        <v>6279</v>
      </c>
      <c r="C52" s="264" t="s">
        <v>659</v>
      </c>
      <c r="D52" s="264"/>
      <c r="E52" s="264" t="s">
        <v>2125</v>
      </c>
      <c r="F52" s="264">
        <v>0.13800000000000001</v>
      </c>
      <c r="G52" s="264" t="s">
        <v>6209</v>
      </c>
    </row>
    <row r="53" spans="1:7" s="148" customFormat="1">
      <c r="A53" s="264" t="s">
        <v>6280</v>
      </c>
      <c r="B53" s="264" t="s">
        <v>6281</v>
      </c>
      <c r="C53" s="264" t="s">
        <v>659</v>
      </c>
      <c r="D53" s="264"/>
      <c r="E53" s="264" t="s">
        <v>2125</v>
      </c>
      <c r="F53" s="264">
        <v>4.7140000000000004</v>
      </c>
      <c r="G53" s="264" t="s">
        <v>6282</v>
      </c>
    </row>
    <row r="54" spans="1:7" s="148" customFormat="1">
      <c r="A54" s="264" t="s">
        <v>6283</v>
      </c>
      <c r="B54" s="264" t="s">
        <v>6284</v>
      </c>
      <c r="C54" s="264" t="s">
        <v>659</v>
      </c>
      <c r="D54" s="264"/>
      <c r="E54" s="264" t="s">
        <v>2125</v>
      </c>
      <c r="F54" s="264">
        <v>0.13700000000000001</v>
      </c>
      <c r="G54" s="264" t="s">
        <v>6209</v>
      </c>
    </row>
    <row r="55" spans="1:7" s="148" customFormat="1">
      <c r="A55" s="264" t="s">
        <v>6285</v>
      </c>
      <c r="B55" s="264" t="s">
        <v>6286</v>
      </c>
      <c r="C55" s="264" t="s">
        <v>659</v>
      </c>
      <c r="D55" s="264"/>
      <c r="E55" s="264" t="s">
        <v>2125</v>
      </c>
      <c r="F55" s="264">
        <v>0.54800000000000004</v>
      </c>
      <c r="G55" s="264" t="s">
        <v>6209</v>
      </c>
    </row>
    <row r="56" spans="1:7" s="148" customFormat="1">
      <c r="A56" s="264" t="s">
        <v>6287</v>
      </c>
      <c r="B56" s="264" t="s">
        <v>6286</v>
      </c>
      <c r="C56" s="264" t="s">
        <v>672</v>
      </c>
      <c r="D56" s="264"/>
      <c r="E56" s="264" t="s">
        <v>2125</v>
      </c>
      <c r="F56" s="264">
        <v>0.35899999999999999</v>
      </c>
      <c r="G56" s="264" t="s">
        <v>6288</v>
      </c>
    </row>
    <row r="57" spans="1:7" s="148" customFormat="1">
      <c r="A57" s="264" t="s">
        <v>6289</v>
      </c>
      <c r="B57" s="264" t="s">
        <v>6290</v>
      </c>
      <c r="C57" s="264" t="s">
        <v>672</v>
      </c>
      <c r="D57" s="264"/>
      <c r="E57" s="264" t="s">
        <v>2129</v>
      </c>
      <c r="F57" s="264">
        <v>5.0000000000000001E-3</v>
      </c>
      <c r="G57" s="264" t="s">
        <v>6218</v>
      </c>
    </row>
    <row r="58" spans="1:7" s="148" customFormat="1">
      <c r="A58" s="264" t="s">
        <v>6291</v>
      </c>
      <c r="B58" s="264" t="s">
        <v>6292</v>
      </c>
      <c r="C58" s="264" t="s">
        <v>659</v>
      </c>
      <c r="D58" s="264"/>
      <c r="E58" s="264" t="s">
        <v>2129</v>
      </c>
      <c r="F58" s="264">
        <v>3.5000000000000003E-2</v>
      </c>
      <c r="G58" s="264" t="s">
        <v>6209</v>
      </c>
    </row>
    <row r="59" spans="1:7" s="148" customFormat="1">
      <c r="A59" s="264" t="s">
        <v>6293</v>
      </c>
      <c r="B59" s="264" t="s">
        <v>6294</v>
      </c>
      <c r="C59" s="264" t="s">
        <v>659</v>
      </c>
      <c r="D59" s="264"/>
      <c r="E59" s="264" t="s">
        <v>2129</v>
      </c>
      <c r="F59" s="264">
        <v>3.5000000000000003E-2</v>
      </c>
      <c r="G59" s="264" t="s">
        <v>6209</v>
      </c>
    </row>
    <row r="60" spans="1:7" s="148" customFormat="1" ht="26.4">
      <c r="A60" s="264" t="s">
        <v>6295</v>
      </c>
      <c r="B60" s="264" t="s">
        <v>6296</v>
      </c>
      <c r="C60" s="264" t="s">
        <v>672</v>
      </c>
      <c r="D60" s="264"/>
      <c r="E60" s="264" t="s">
        <v>2125</v>
      </c>
      <c r="F60" s="264">
        <v>5.45</v>
      </c>
      <c r="G60" s="264" t="s">
        <v>6297</v>
      </c>
    </row>
    <row r="61" spans="1:7" s="148" customFormat="1" ht="26.4">
      <c r="A61" s="264" t="s">
        <v>6298</v>
      </c>
      <c r="B61" s="264" t="s">
        <v>6299</v>
      </c>
      <c r="C61" s="264" t="s">
        <v>672</v>
      </c>
      <c r="D61" s="264"/>
      <c r="E61" s="264" t="s">
        <v>2125</v>
      </c>
      <c r="F61" s="264">
        <v>11.395</v>
      </c>
      <c r="G61" s="264" t="s">
        <v>6297</v>
      </c>
    </row>
    <row r="62" spans="1:7" s="148" customFormat="1">
      <c r="A62" s="264" t="s">
        <v>6300</v>
      </c>
      <c r="B62" s="264" t="s">
        <v>6301</v>
      </c>
      <c r="C62" s="264" t="s">
        <v>2131</v>
      </c>
      <c r="D62" s="264"/>
      <c r="E62" s="264" t="s">
        <v>2125</v>
      </c>
      <c r="F62" s="264">
        <v>0.154</v>
      </c>
      <c r="G62" s="264" t="s">
        <v>6195</v>
      </c>
    </row>
    <row r="63" spans="1:7" s="148" customFormat="1">
      <c r="A63" s="264" t="s">
        <v>6302</v>
      </c>
      <c r="B63" s="264" t="s">
        <v>6303</v>
      </c>
      <c r="C63" s="264" t="s">
        <v>2131</v>
      </c>
      <c r="D63" s="264"/>
      <c r="E63" s="264" t="s">
        <v>2125</v>
      </c>
      <c r="F63" s="264">
        <v>1.018</v>
      </c>
      <c r="G63" s="264" t="s">
        <v>6195</v>
      </c>
    </row>
    <row r="64" spans="1:7" s="148" customFormat="1">
      <c r="A64" s="264" t="s">
        <v>6304</v>
      </c>
      <c r="B64" s="264" t="s">
        <v>6305</v>
      </c>
      <c r="C64" s="264" t="s">
        <v>2131</v>
      </c>
      <c r="D64" s="264"/>
      <c r="E64" s="264" t="s">
        <v>2129</v>
      </c>
      <c r="F64" s="264">
        <v>1.6619999999999999</v>
      </c>
      <c r="G64" s="264" t="s">
        <v>6306</v>
      </c>
    </row>
    <row r="65" spans="1:7" s="148" customFormat="1">
      <c r="A65" s="264" t="s">
        <v>6307</v>
      </c>
      <c r="B65" s="264" t="s">
        <v>6308</v>
      </c>
      <c r="C65" s="264" t="s">
        <v>672</v>
      </c>
      <c r="D65" s="264"/>
      <c r="E65" s="264" t="s">
        <v>2125</v>
      </c>
      <c r="F65" s="264">
        <v>1.036</v>
      </c>
      <c r="G65" s="264" t="s">
        <v>6309</v>
      </c>
    </row>
    <row r="66" spans="1:7" s="148" customFormat="1">
      <c r="A66" s="264"/>
      <c r="B66" s="264"/>
      <c r="C66" s="264"/>
      <c r="D66" s="264"/>
      <c r="E66" s="264"/>
      <c r="F66" s="264"/>
      <c r="G66" s="264"/>
    </row>
    <row r="67" spans="1:7" s="148" customFormat="1">
      <c r="A67" s="264"/>
      <c r="B67" s="264"/>
      <c r="C67" s="264"/>
      <c r="D67" s="264"/>
      <c r="E67" s="264"/>
      <c r="F67" s="264"/>
      <c r="G67" s="264"/>
    </row>
    <row r="68" spans="1:7" s="148" customFormat="1">
      <c r="A68" s="264"/>
      <c r="B68" s="264"/>
      <c r="C68" s="264"/>
      <c r="D68" s="264"/>
      <c r="E68" s="264"/>
      <c r="F68" s="264"/>
      <c r="G68" s="264"/>
    </row>
    <row r="69" spans="1:7" s="148" customFormat="1">
      <c r="A69" s="264"/>
      <c r="B69" s="264"/>
      <c r="C69" s="264"/>
      <c r="D69" s="264"/>
      <c r="E69" s="264"/>
      <c r="F69" s="264"/>
      <c r="G69" s="264"/>
    </row>
    <row r="70" spans="1:7" s="148" customFormat="1">
      <c r="A70" s="264"/>
      <c r="B70" s="264"/>
      <c r="C70" s="264"/>
      <c r="D70" s="264"/>
      <c r="E70" s="264"/>
      <c r="F70" s="264"/>
      <c r="G70" s="264"/>
    </row>
    <row r="71" spans="1:7" s="148" customFormat="1">
      <c r="A71" s="264"/>
      <c r="B71" s="264"/>
      <c r="C71" s="264"/>
      <c r="D71" s="264"/>
      <c r="E71" s="264"/>
      <c r="F71" s="264"/>
      <c r="G71" s="264"/>
    </row>
    <row r="72" spans="1:7" s="148" customFormat="1">
      <c r="A72" s="264"/>
      <c r="B72" s="264"/>
      <c r="C72" s="264"/>
      <c r="D72" s="264"/>
      <c r="E72" s="264"/>
      <c r="F72" s="264"/>
      <c r="G72" s="264"/>
    </row>
    <row r="73" spans="1:7" s="148" customFormat="1">
      <c r="A73" s="264"/>
      <c r="B73" s="264"/>
      <c r="C73" s="264"/>
      <c r="D73" s="264"/>
      <c r="E73" s="264"/>
      <c r="F73" s="264"/>
      <c r="G73" s="264"/>
    </row>
    <row r="74" spans="1:7" s="148" customFormat="1">
      <c r="A74" s="264"/>
      <c r="B74" s="264"/>
      <c r="C74" s="264"/>
      <c r="D74" s="264"/>
      <c r="E74" s="264"/>
      <c r="F74" s="264"/>
      <c r="G74" s="264"/>
    </row>
    <row r="75" spans="1:7" s="148" customFormat="1">
      <c r="A75" s="264"/>
      <c r="B75" s="264"/>
      <c r="C75" s="264"/>
      <c r="D75" s="264"/>
      <c r="E75" s="264"/>
      <c r="F75" s="264"/>
      <c r="G75" s="264"/>
    </row>
    <row r="76" spans="1:7" s="148" customFormat="1">
      <c r="A76" s="264"/>
      <c r="B76" s="264"/>
      <c r="C76" s="264"/>
      <c r="D76" s="264"/>
      <c r="E76" s="264"/>
      <c r="F76" s="264"/>
      <c r="G76" s="264"/>
    </row>
    <row r="77" spans="1:7" s="148" customFormat="1">
      <c r="A77" s="264"/>
      <c r="B77" s="264"/>
      <c r="C77" s="264"/>
      <c r="D77" s="264"/>
      <c r="E77" s="264"/>
      <c r="F77" s="264"/>
      <c r="G77" s="264"/>
    </row>
    <row r="78" spans="1:7" s="148" customFormat="1">
      <c r="A78" s="264"/>
      <c r="B78" s="264"/>
      <c r="C78" s="264"/>
      <c r="D78" s="264"/>
      <c r="E78" s="264"/>
      <c r="F78" s="264"/>
      <c r="G78" s="264"/>
    </row>
    <row r="79" spans="1:7" s="148" customFormat="1">
      <c r="A79" s="264"/>
      <c r="B79" s="264"/>
      <c r="C79" s="264"/>
      <c r="D79" s="264"/>
      <c r="E79" s="264"/>
      <c r="F79" s="264"/>
      <c r="G79" s="264"/>
    </row>
    <row r="80" spans="1:7" s="148" customFormat="1">
      <c r="A80" s="264"/>
      <c r="B80" s="264"/>
      <c r="C80" s="264"/>
      <c r="D80" s="264"/>
      <c r="E80" s="264"/>
      <c r="F80" s="264"/>
      <c r="G80" s="264"/>
    </row>
    <row r="81" spans="1:7" s="148" customFormat="1">
      <c r="A81" s="264"/>
      <c r="B81" s="264"/>
      <c r="C81" s="264"/>
      <c r="D81" s="264"/>
      <c r="E81" s="264"/>
      <c r="F81" s="264"/>
      <c r="G81" s="264"/>
    </row>
    <row r="82" spans="1:7" s="148" customFormat="1">
      <c r="A82" s="264"/>
      <c r="B82" s="264"/>
      <c r="C82" s="264"/>
      <c r="D82" s="264"/>
      <c r="E82" s="264"/>
      <c r="F82" s="264"/>
      <c r="G82" s="264"/>
    </row>
    <row r="83" spans="1:7" s="148" customFormat="1">
      <c r="A83" s="264"/>
      <c r="B83" s="264"/>
      <c r="C83" s="264"/>
      <c r="D83" s="264"/>
      <c r="E83" s="264"/>
      <c r="F83" s="264"/>
      <c r="G83" s="264"/>
    </row>
    <row r="84" spans="1:7" s="148" customFormat="1">
      <c r="A84" s="264"/>
      <c r="B84" s="264"/>
      <c r="C84" s="264"/>
      <c r="D84" s="264"/>
      <c r="E84" s="264"/>
      <c r="F84" s="264"/>
      <c r="G84" s="264"/>
    </row>
    <row r="85" spans="1:7" s="148" customFormat="1">
      <c r="A85" s="264"/>
      <c r="B85" s="264"/>
      <c r="C85" s="264"/>
      <c r="D85" s="264"/>
      <c r="E85" s="264"/>
      <c r="F85" s="264"/>
      <c r="G85" s="264"/>
    </row>
    <row r="86" spans="1:7" s="148" customFormat="1">
      <c r="A86" s="264"/>
      <c r="B86" s="264"/>
      <c r="C86" s="264"/>
      <c r="D86" s="264"/>
      <c r="E86" s="264"/>
      <c r="F86" s="264"/>
      <c r="G86" s="264"/>
    </row>
    <row r="87" spans="1:7" s="148" customFormat="1">
      <c r="A87" s="264"/>
      <c r="B87" s="264"/>
      <c r="C87" s="264"/>
      <c r="D87" s="264"/>
      <c r="E87" s="264"/>
      <c r="F87" s="264"/>
      <c r="G87" s="264"/>
    </row>
    <row r="88" spans="1:7" s="148" customFormat="1">
      <c r="A88" s="264"/>
      <c r="B88" s="264"/>
      <c r="C88" s="264"/>
      <c r="D88" s="264"/>
      <c r="E88" s="264"/>
      <c r="F88" s="264"/>
      <c r="G88" s="264"/>
    </row>
    <row r="89" spans="1:7" s="148" customFormat="1">
      <c r="A89" s="264"/>
      <c r="B89" s="264"/>
      <c r="C89" s="264"/>
      <c r="D89" s="264"/>
      <c r="E89" s="264"/>
      <c r="F89" s="264"/>
      <c r="G89" s="264"/>
    </row>
    <row r="90" spans="1:7" s="148" customFormat="1">
      <c r="A90" s="264"/>
      <c r="B90" s="264"/>
      <c r="C90" s="264"/>
      <c r="D90" s="264"/>
      <c r="E90" s="264"/>
      <c r="F90" s="264"/>
      <c r="G90" s="264"/>
    </row>
    <row r="91" spans="1:7" s="148" customFormat="1">
      <c r="A91" s="264"/>
      <c r="B91" s="264"/>
      <c r="C91" s="264"/>
      <c r="D91" s="264"/>
      <c r="E91" s="264"/>
      <c r="F91" s="264"/>
      <c r="G91" s="264"/>
    </row>
    <row r="92" spans="1:7" s="148" customFormat="1">
      <c r="A92" s="264"/>
      <c r="B92" s="264"/>
      <c r="C92" s="264"/>
      <c r="D92" s="264"/>
      <c r="E92" s="264"/>
      <c r="F92" s="264"/>
      <c r="G92" s="264"/>
    </row>
    <row r="93" spans="1:7" s="148" customFormat="1">
      <c r="A93" s="264"/>
      <c r="B93" s="264"/>
      <c r="C93" s="264"/>
      <c r="D93" s="264"/>
      <c r="E93" s="264"/>
      <c r="F93" s="264"/>
      <c r="G93" s="264"/>
    </row>
    <row r="94" spans="1:7" s="148" customFormat="1">
      <c r="A94" s="264"/>
      <c r="B94" s="264"/>
      <c r="C94" s="264"/>
      <c r="D94" s="264"/>
      <c r="E94" s="264"/>
      <c r="F94" s="264"/>
      <c r="G94" s="264"/>
    </row>
    <row r="95" spans="1:7" s="148" customFormat="1">
      <c r="A95" s="264"/>
      <c r="B95" s="264"/>
      <c r="C95" s="264"/>
      <c r="D95" s="264"/>
      <c r="E95" s="264"/>
      <c r="F95" s="264"/>
      <c r="G95" s="264"/>
    </row>
    <row r="96" spans="1:7" s="148" customFormat="1">
      <c r="A96" s="264"/>
      <c r="B96" s="264"/>
      <c r="C96" s="264"/>
      <c r="D96" s="264"/>
      <c r="E96" s="264"/>
      <c r="F96" s="264"/>
      <c r="G96" s="264"/>
    </row>
    <row r="97" spans="1:7" s="148" customFormat="1">
      <c r="A97" s="264"/>
      <c r="B97" s="264"/>
      <c r="C97" s="264"/>
      <c r="D97" s="264"/>
      <c r="E97" s="264"/>
      <c r="F97" s="264"/>
      <c r="G97" s="264"/>
    </row>
    <row r="98" spans="1:7" s="148" customFormat="1">
      <c r="A98" s="264"/>
      <c r="B98" s="264"/>
      <c r="C98" s="264"/>
      <c r="D98" s="264"/>
      <c r="E98" s="264"/>
      <c r="F98" s="264"/>
      <c r="G98" s="264"/>
    </row>
    <row r="99" spans="1:7" s="148" customFormat="1">
      <c r="A99" s="264"/>
      <c r="B99" s="264"/>
      <c r="C99" s="264"/>
      <c r="D99" s="264"/>
      <c r="E99" s="264"/>
      <c r="F99" s="264"/>
      <c r="G99" s="264"/>
    </row>
    <row r="100" spans="1:7" s="148" customFormat="1">
      <c r="A100" s="264"/>
      <c r="B100" s="264"/>
      <c r="C100" s="264"/>
      <c r="D100" s="264"/>
      <c r="E100" s="264"/>
      <c r="F100" s="264"/>
      <c r="G100" s="264"/>
    </row>
    <row r="101" spans="1:7" s="148" customFormat="1">
      <c r="A101" s="264"/>
      <c r="B101" s="264"/>
      <c r="C101" s="264"/>
      <c r="D101" s="264"/>
      <c r="E101" s="264"/>
      <c r="F101" s="264"/>
      <c r="G101" s="264"/>
    </row>
    <row r="102" spans="1:7" s="148" customFormat="1">
      <c r="A102" s="264"/>
      <c r="B102" s="264"/>
      <c r="C102" s="264"/>
      <c r="D102" s="264"/>
      <c r="E102" s="264"/>
      <c r="F102" s="264"/>
      <c r="G102" s="264"/>
    </row>
    <row r="103" spans="1:7" s="148" customFormat="1">
      <c r="A103" s="264"/>
      <c r="B103" s="264"/>
      <c r="C103" s="264"/>
      <c r="D103" s="264"/>
      <c r="E103" s="264"/>
      <c r="F103" s="264"/>
      <c r="G103" s="264"/>
    </row>
    <row r="104" spans="1:7" s="148" customFormat="1">
      <c r="A104" s="264"/>
      <c r="B104" s="264"/>
      <c r="C104" s="264"/>
      <c r="D104" s="264"/>
      <c r="E104" s="264"/>
      <c r="F104" s="264"/>
      <c r="G104" s="264"/>
    </row>
    <row r="105" spans="1:7" s="148" customFormat="1">
      <c r="A105" s="264"/>
      <c r="B105" s="264"/>
      <c r="C105" s="264"/>
      <c r="D105" s="264"/>
      <c r="E105" s="264"/>
      <c r="F105" s="264"/>
      <c r="G105" s="264"/>
    </row>
    <row r="106" spans="1:7" s="148" customFormat="1">
      <c r="A106" s="264"/>
      <c r="B106" s="264"/>
      <c r="C106" s="264"/>
      <c r="D106" s="264"/>
      <c r="E106" s="264"/>
      <c r="F106" s="264"/>
      <c r="G106" s="264"/>
    </row>
    <row r="107" spans="1:7" s="148" customFormat="1">
      <c r="A107" s="264"/>
      <c r="B107" s="264"/>
      <c r="C107" s="264"/>
      <c r="D107" s="264"/>
      <c r="E107" s="264"/>
      <c r="F107" s="264"/>
      <c r="G107" s="264"/>
    </row>
    <row r="108" spans="1:7" s="148" customFormat="1">
      <c r="A108" s="264"/>
      <c r="B108" s="264"/>
      <c r="C108" s="264"/>
      <c r="D108" s="264"/>
      <c r="E108" s="264"/>
      <c r="F108" s="264"/>
      <c r="G108" s="264"/>
    </row>
    <row r="109" spans="1:7" s="148" customFormat="1">
      <c r="A109" s="264"/>
      <c r="B109" s="264"/>
      <c r="C109" s="264"/>
      <c r="D109" s="264"/>
      <c r="E109" s="264"/>
      <c r="F109" s="264"/>
      <c r="G109" s="264"/>
    </row>
    <row r="110" spans="1:7" s="148" customFormat="1">
      <c r="A110" s="264"/>
      <c r="B110" s="264"/>
      <c r="C110" s="264"/>
      <c r="D110" s="264"/>
      <c r="E110" s="264"/>
      <c r="F110" s="264"/>
      <c r="G110" s="264"/>
    </row>
    <row r="111" spans="1:7" s="148" customFormat="1">
      <c r="A111" s="264"/>
      <c r="B111" s="264"/>
      <c r="C111" s="264"/>
      <c r="D111" s="264"/>
      <c r="E111" s="264"/>
      <c r="F111" s="264"/>
      <c r="G111" s="264"/>
    </row>
    <row r="112" spans="1:7" s="148" customFormat="1">
      <c r="A112" s="264"/>
      <c r="B112" s="264"/>
      <c r="C112" s="264"/>
      <c r="D112" s="264"/>
      <c r="E112" s="264"/>
      <c r="F112" s="264"/>
      <c r="G112" s="264"/>
    </row>
    <row r="113" spans="1:7" s="148" customFormat="1">
      <c r="A113" s="264"/>
      <c r="B113" s="264"/>
      <c r="C113" s="264"/>
      <c r="D113" s="264"/>
      <c r="E113" s="264"/>
      <c r="F113" s="264"/>
      <c r="G113" s="264"/>
    </row>
    <row r="114" spans="1:7" s="148" customFormat="1">
      <c r="A114" s="264"/>
      <c r="B114" s="264"/>
      <c r="C114" s="264"/>
      <c r="D114" s="264"/>
      <c r="E114" s="264"/>
      <c r="F114" s="264"/>
      <c r="G114" s="264"/>
    </row>
    <row r="115" spans="1:7" s="148" customFormat="1">
      <c r="A115" s="264"/>
      <c r="B115" s="264"/>
      <c r="C115" s="264"/>
      <c r="D115" s="264"/>
      <c r="E115" s="264"/>
      <c r="F115" s="264"/>
      <c r="G115" s="264"/>
    </row>
    <row r="116" spans="1:7" s="148" customFormat="1">
      <c r="A116" s="264"/>
      <c r="B116" s="264"/>
      <c r="C116" s="264"/>
      <c r="D116" s="264"/>
      <c r="E116" s="264"/>
      <c r="F116" s="264"/>
      <c r="G116" s="264"/>
    </row>
    <row r="117" spans="1:7" s="148" customFormat="1">
      <c r="A117" s="264"/>
      <c r="B117" s="264"/>
      <c r="C117" s="264"/>
      <c r="D117" s="264"/>
      <c r="E117" s="264"/>
      <c r="F117" s="264"/>
      <c r="G117" s="264"/>
    </row>
    <row r="118" spans="1:7" s="148" customFormat="1">
      <c r="A118" s="264"/>
      <c r="B118" s="264"/>
      <c r="C118" s="264"/>
      <c r="D118" s="264"/>
      <c r="E118" s="264"/>
      <c r="F118" s="264"/>
      <c r="G118" s="264"/>
    </row>
    <row r="119" spans="1:7" s="148" customFormat="1">
      <c r="A119" s="264"/>
      <c r="B119" s="264"/>
      <c r="C119" s="264"/>
      <c r="D119" s="264"/>
      <c r="E119" s="264"/>
      <c r="F119" s="264"/>
      <c r="G119" s="264"/>
    </row>
    <row r="120" spans="1:7" s="148" customFormat="1">
      <c r="A120" s="264"/>
      <c r="B120" s="264"/>
      <c r="C120" s="264"/>
      <c r="D120" s="264"/>
      <c r="E120" s="264"/>
      <c r="F120" s="264"/>
      <c r="G120" s="264"/>
    </row>
    <row r="121" spans="1:7" s="148" customFormat="1">
      <c r="A121" s="264"/>
      <c r="B121" s="264"/>
      <c r="C121" s="264"/>
      <c r="D121" s="264"/>
      <c r="E121" s="264"/>
      <c r="F121" s="264"/>
      <c r="G121" s="264"/>
    </row>
    <row r="122" spans="1:7" s="148" customFormat="1">
      <c r="A122" s="264"/>
      <c r="B122" s="264"/>
      <c r="C122" s="264"/>
      <c r="D122" s="264"/>
      <c r="E122" s="264"/>
      <c r="F122" s="264"/>
      <c r="G122" s="264"/>
    </row>
    <row r="123" spans="1:7" s="148" customFormat="1">
      <c r="A123" s="264"/>
      <c r="B123" s="264"/>
      <c r="C123" s="264"/>
      <c r="D123" s="264"/>
      <c r="E123" s="264"/>
      <c r="F123" s="264"/>
      <c r="G123" s="264"/>
    </row>
    <row r="124" spans="1:7" s="148" customFormat="1">
      <c r="A124" s="264"/>
      <c r="B124" s="264"/>
      <c r="C124" s="264"/>
      <c r="D124" s="264"/>
      <c r="E124" s="264"/>
      <c r="F124" s="264"/>
      <c r="G124" s="264"/>
    </row>
    <row r="125" spans="1:7" s="148" customFormat="1">
      <c r="A125" s="264"/>
      <c r="B125" s="264"/>
      <c r="C125" s="264"/>
      <c r="D125" s="264"/>
      <c r="E125" s="264"/>
      <c r="F125" s="264"/>
      <c r="G125" s="264"/>
    </row>
    <row r="126" spans="1:7" s="148" customFormat="1">
      <c r="A126" s="264"/>
      <c r="B126" s="264"/>
      <c r="C126" s="264"/>
      <c r="D126" s="264"/>
      <c r="E126" s="264"/>
      <c r="F126" s="264"/>
      <c r="G126" s="264"/>
    </row>
    <row r="127" spans="1:7" s="148" customFormat="1">
      <c r="A127" s="264"/>
      <c r="B127" s="264"/>
      <c r="C127" s="264"/>
      <c r="D127" s="264"/>
      <c r="E127" s="264"/>
      <c r="F127" s="264"/>
      <c r="G127" s="264"/>
    </row>
    <row r="128" spans="1:7" s="148" customFormat="1">
      <c r="A128" s="264"/>
      <c r="B128" s="264"/>
      <c r="C128" s="264"/>
      <c r="D128" s="264"/>
      <c r="E128" s="264"/>
      <c r="F128" s="264"/>
      <c r="G128" s="264"/>
    </row>
    <row r="129" spans="1:7" s="148" customFormat="1">
      <c r="A129" s="264"/>
      <c r="B129" s="264"/>
      <c r="C129" s="264"/>
      <c r="D129" s="264"/>
      <c r="E129" s="264"/>
      <c r="F129" s="264"/>
      <c r="G129" s="264"/>
    </row>
    <row r="130" spans="1:7" s="148" customFormat="1">
      <c r="A130" s="264"/>
      <c r="B130" s="264"/>
      <c r="C130" s="264"/>
      <c r="D130" s="264"/>
      <c r="E130" s="264"/>
      <c r="F130" s="264"/>
      <c r="G130" s="264"/>
    </row>
    <row r="131" spans="1:7" s="148" customFormat="1">
      <c r="A131" s="264"/>
      <c r="B131" s="264"/>
      <c r="C131" s="264"/>
      <c r="D131" s="264"/>
      <c r="E131" s="264"/>
      <c r="F131" s="264"/>
      <c r="G131" s="264"/>
    </row>
    <row r="132" spans="1:7" s="148" customFormat="1">
      <c r="A132" s="264"/>
      <c r="B132" s="264"/>
      <c r="C132" s="264"/>
      <c r="D132" s="264"/>
      <c r="E132" s="264"/>
      <c r="F132" s="264"/>
      <c r="G132" s="264"/>
    </row>
    <row r="133" spans="1:7" s="148" customFormat="1">
      <c r="A133" s="264"/>
      <c r="B133" s="264"/>
      <c r="C133" s="264"/>
      <c r="D133" s="264"/>
      <c r="E133" s="264"/>
      <c r="F133" s="264"/>
      <c r="G133" s="264"/>
    </row>
    <row r="134" spans="1:7" s="148" customFormat="1">
      <c r="A134" s="264"/>
      <c r="B134" s="264"/>
      <c r="C134" s="264"/>
      <c r="D134" s="264"/>
      <c r="E134" s="264"/>
      <c r="F134" s="264"/>
      <c r="G134" s="264"/>
    </row>
    <row r="135" spans="1:7" s="148" customFormat="1">
      <c r="A135" s="264"/>
      <c r="B135" s="264"/>
      <c r="C135" s="264"/>
      <c r="D135" s="264"/>
      <c r="E135" s="264"/>
      <c r="F135" s="264"/>
      <c r="G135" s="264"/>
    </row>
    <row r="136" spans="1:7" s="148" customFormat="1">
      <c r="A136" s="264"/>
      <c r="B136" s="264"/>
      <c r="C136" s="264"/>
      <c r="D136" s="264"/>
      <c r="E136" s="264"/>
      <c r="F136" s="264"/>
      <c r="G136" s="264"/>
    </row>
    <row r="137" spans="1:7" s="148" customFormat="1">
      <c r="A137" s="264"/>
      <c r="B137" s="264"/>
      <c r="C137" s="264"/>
      <c r="D137" s="264"/>
      <c r="E137" s="264"/>
      <c r="F137" s="264"/>
      <c r="G137" s="264"/>
    </row>
    <row r="138" spans="1:7" s="148" customFormat="1">
      <c r="A138" s="264"/>
      <c r="B138" s="264"/>
      <c r="C138" s="264"/>
      <c r="D138" s="264"/>
      <c r="E138" s="264"/>
      <c r="F138" s="264"/>
      <c r="G138" s="264"/>
    </row>
    <row r="139" spans="1:7" s="148" customFormat="1">
      <c r="A139" s="264"/>
      <c r="B139" s="264"/>
      <c r="C139" s="264"/>
      <c r="D139" s="264"/>
      <c r="E139" s="264"/>
      <c r="F139" s="264"/>
      <c r="G139" s="264"/>
    </row>
    <row r="140" spans="1:7" s="148" customFormat="1">
      <c r="A140" s="264"/>
      <c r="B140" s="264"/>
      <c r="C140" s="264"/>
      <c r="D140" s="264"/>
      <c r="E140" s="264"/>
      <c r="F140" s="264"/>
      <c r="G140" s="264"/>
    </row>
    <row r="141" spans="1:7" s="148" customFormat="1">
      <c r="A141" s="264"/>
      <c r="B141" s="264"/>
      <c r="C141" s="264"/>
      <c r="D141" s="264"/>
      <c r="E141" s="264"/>
      <c r="F141" s="264"/>
      <c r="G141" s="264"/>
    </row>
    <row r="142" spans="1:7" s="148" customFormat="1">
      <c r="A142" s="264"/>
      <c r="B142" s="264"/>
      <c r="C142" s="264"/>
      <c r="D142" s="264"/>
      <c r="E142" s="264"/>
      <c r="F142" s="264"/>
      <c r="G142" s="264"/>
    </row>
    <row r="143" spans="1:7" s="148" customFormat="1">
      <c r="A143" s="264"/>
      <c r="B143" s="264"/>
      <c r="C143" s="264"/>
      <c r="D143" s="264"/>
      <c r="E143" s="264"/>
      <c r="F143" s="264"/>
      <c r="G143" s="264"/>
    </row>
    <row r="144" spans="1:7" s="148" customFormat="1">
      <c r="A144" s="264"/>
      <c r="B144" s="264"/>
      <c r="C144" s="264"/>
      <c r="D144" s="264"/>
      <c r="E144" s="264"/>
      <c r="F144" s="264"/>
      <c r="G144" s="264"/>
    </row>
    <row r="145" spans="1:7" s="148" customFormat="1">
      <c r="A145" s="264"/>
      <c r="B145" s="264"/>
      <c r="C145" s="264"/>
      <c r="D145" s="264"/>
      <c r="E145" s="264"/>
      <c r="F145" s="264"/>
      <c r="G145" s="264"/>
    </row>
    <row r="146" spans="1:7" s="148" customFormat="1">
      <c r="A146" s="264"/>
      <c r="B146" s="264"/>
      <c r="C146" s="264"/>
      <c r="D146" s="264"/>
      <c r="E146" s="264"/>
      <c r="F146" s="264"/>
      <c r="G146" s="264"/>
    </row>
    <row r="147" spans="1:7" s="148" customFormat="1">
      <c r="A147" s="264"/>
      <c r="B147" s="264"/>
      <c r="C147" s="264"/>
      <c r="D147" s="264"/>
      <c r="E147" s="264"/>
      <c r="F147" s="264"/>
      <c r="G147" s="264"/>
    </row>
    <row r="148" spans="1:7" s="148" customFormat="1">
      <c r="A148" s="264"/>
      <c r="B148" s="264"/>
      <c r="C148" s="264"/>
      <c r="D148" s="264"/>
      <c r="E148" s="264"/>
      <c r="F148" s="264"/>
      <c r="G148" s="264"/>
    </row>
    <row r="149" spans="1:7" s="148" customFormat="1">
      <c r="A149" s="264"/>
      <c r="B149" s="264"/>
      <c r="C149" s="264"/>
      <c r="D149" s="264"/>
      <c r="E149" s="264"/>
      <c r="F149" s="264"/>
      <c r="G149" s="264"/>
    </row>
    <row r="150" spans="1:7" s="148" customFormat="1">
      <c r="A150" s="264"/>
      <c r="B150" s="264"/>
      <c r="C150" s="264"/>
      <c r="D150" s="264"/>
      <c r="E150" s="264"/>
      <c r="F150" s="264"/>
      <c r="G150" s="264"/>
    </row>
    <row r="151" spans="1:7" s="148" customFormat="1">
      <c r="A151" s="264"/>
      <c r="B151" s="264"/>
      <c r="C151" s="264"/>
      <c r="D151" s="264"/>
      <c r="E151" s="264"/>
      <c r="F151" s="264"/>
      <c r="G151" s="264"/>
    </row>
    <row r="152" spans="1:7" s="148" customFormat="1">
      <c r="A152" s="264"/>
      <c r="B152" s="264"/>
      <c r="C152" s="264"/>
      <c r="D152" s="264"/>
      <c r="E152" s="264"/>
      <c r="F152" s="264"/>
      <c r="G152" s="264"/>
    </row>
    <row r="153" spans="1:7" s="148" customFormat="1">
      <c r="A153" s="264"/>
      <c r="B153" s="264"/>
      <c r="C153" s="264"/>
      <c r="D153" s="264"/>
      <c r="E153" s="264"/>
      <c r="F153" s="264"/>
      <c r="G153" s="264"/>
    </row>
    <row r="154" spans="1:7" s="148" customFormat="1">
      <c r="A154" s="264"/>
      <c r="B154" s="264"/>
      <c r="C154" s="264"/>
      <c r="D154" s="264"/>
      <c r="E154" s="264"/>
      <c r="F154" s="264"/>
      <c r="G154" s="264"/>
    </row>
    <row r="155" spans="1:7" s="148" customFormat="1">
      <c r="A155" s="264"/>
      <c r="B155" s="264"/>
      <c r="C155" s="264"/>
      <c r="D155" s="264"/>
      <c r="E155" s="264"/>
      <c r="F155" s="264"/>
      <c r="G155" s="264"/>
    </row>
    <row r="156" spans="1:7" s="148" customFormat="1">
      <c r="A156" s="264"/>
      <c r="B156" s="264"/>
      <c r="C156" s="264"/>
      <c r="D156" s="264"/>
      <c r="E156" s="264"/>
      <c r="F156" s="264"/>
      <c r="G156" s="264"/>
    </row>
    <row r="157" spans="1:7" s="148" customFormat="1">
      <c r="A157" s="264"/>
      <c r="B157" s="264"/>
      <c r="C157" s="264"/>
      <c r="D157" s="264"/>
      <c r="E157" s="264"/>
      <c r="F157" s="264"/>
      <c r="G157" s="264"/>
    </row>
    <row r="158" spans="1:7" s="148" customFormat="1">
      <c r="A158" s="264"/>
      <c r="B158" s="264"/>
      <c r="C158" s="264"/>
      <c r="D158" s="264"/>
      <c r="E158" s="264"/>
      <c r="F158" s="264"/>
      <c r="G158" s="264"/>
    </row>
    <row r="159" spans="1:7" s="148" customFormat="1">
      <c r="A159" s="264"/>
      <c r="B159" s="264"/>
      <c r="C159" s="264"/>
      <c r="D159" s="264"/>
      <c r="E159" s="264"/>
      <c r="F159" s="264"/>
      <c r="G159" s="264"/>
    </row>
    <row r="160" spans="1:7" s="148" customFormat="1">
      <c r="A160" s="264"/>
      <c r="B160" s="264"/>
      <c r="C160" s="264"/>
      <c r="D160" s="264"/>
      <c r="E160" s="264"/>
      <c r="F160" s="264"/>
      <c r="G160" s="264"/>
    </row>
    <row r="161" spans="1:7" s="148" customFormat="1">
      <c r="A161" s="264"/>
      <c r="B161" s="264"/>
      <c r="C161" s="264"/>
      <c r="D161" s="264"/>
      <c r="E161" s="264"/>
      <c r="F161" s="264"/>
      <c r="G161" s="264"/>
    </row>
    <row r="162" spans="1:7" s="148" customFormat="1">
      <c r="A162" s="264"/>
      <c r="B162" s="264"/>
      <c r="C162" s="264"/>
      <c r="D162" s="264"/>
      <c r="E162" s="264"/>
      <c r="F162" s="264"/>
      <c r="G162" s="264"/>
    </row>
    <row r="163" spans="1:7" s="148" customFormat="1">
      <c r="A163" s="264"/>
      <c r="B163" s="264"/>
      <c r="C163" s="264"/>
      <c r="D163" s="264"/>
      <c r="E163" s="264"/>
      <c r="F163" s="264"/>
      <c r="G163" s="264"/>
    </row>
    <row r="164" spans="1:7" s="148" customFormat="1">
      <c r="A164" s="264"/>
      <c r="B164" s="264"/>
      <c r="C164" s="264"/>
      <c r="D164" s="264"/>
      <c r="E164" s="264"/>
      <c r="F164" s="264"/>
      <c r="G164" s="264"/>
    </row>
    <row r="165" spans="1:7" s="148" customFormat="1">
      <c r="A165" s="264"/>
      <c r="B165" s="264"/>
      <c r="C165" s="264"/>
      <c r="D165" s="264"/>
      <c r="E165" s="264"/>
      <c r="F165" s="264"/>
      <c r="G165" s="264"/>
    </row>
    <row r="166" spans="1:7" s="148" customFormat="1">
      <c r="A166" s="264"/>
      <c r="B166" s="264"/>
      <c r="C166" s="264"/>
      <c r="D166" s="264"/>
      <c r="E166" s="264"/>
      <c r="F166" s="264"/>
      <c r="G166" s="264"/>
    </row>
    <row r="167" spans="1:7" s="148" customFormat="1">
      <c r="A167" s="264"/>
      <c r="B167" s="264"/>
      <c r="C167" s="264"/>
      <c r="D167" s="264"/>
      <c r="E167" s="264"/>
      <c r="F167" s="264"/>
      <c r="G167" s="264"/>
    </row>
    <row r="168" spans="1:7" s="148" customFormat="1">
      <c r="A168" s="264"/>
      <c r="B168" s="264"/>
      <c r="C168" s="264"/>
      <c r="D168" s="264"/>
      <c r="E168" s="264"/>
      <c r="F168" s="264"/>
      <c r="G168" s="264"/>
    </row>
    <row r="169" spans="1:7" s="148" customFormat="1">
      <c r="A169" s="264"/>
      <c r="B169" s="264"/>
      <c r="C169" s="264"/>
      <c r="D169" s="264"/>
      <c r="E169" s="264"/>
      <c r="F169" s="264"/>
      <c r="G169" s="264"/>
    </row>
    <row r="170" spans="1:7" s="148" customFormat="1">
      <c r="A170" s="264"/>
      <c r="B170" s="264"/>
      <c r="C170" s="264"/>
      <c r="D170" s="264"/>
      <c r="E170" s="264"/>
      <c r="F170" s="264"/>
      <c r="G170" s="264"/>
    </row>
    <row r="171" spans="1:7" s="148" customFormat="1">
      <c r="A171" s="264"/>
      <c r="B171" s="264"/>
      <c r="C171" s="264"/>
      <c r="D171" s="264"/>
      <c r="E171" s="264"/>
      <c r="F171" s="264"/>
      <c r="G171" s="264"/>
    </row>
    <row r="172" spans="1:7" s="148" customFormat="1">
      <c r="A172" s="264"/>
      <c r="B172" s="264"/>
      <c r="C172" s="264"/>
      <c r="D172" s="264"/>
      <c r="E172" s="264"/>
      <c r="F172" s="264"/>
      <c r="G172" s="264"/>
    </row>
    <row r="173" spans="1:7" s="148" customFormat="1">
      <c r="A173" s="264"/>
      <c r="B173" s="264"/>
      <c r="C173" s="264"/>
      <c r="D173" s="264"/>
      <c r="E173" s="264"/>
      <c r="F173" s="264"/>
      <c r="G173" s="264"/>
    </row>
    <row r="174" spans="1:7" s="148" customFormat="1">
      <c r="A174" s="264"/>
      <c r="B174" s="264"/>
      <c r="C174" s="264"/>
      <c r="D174" s="264"/>
      <c r="E174" s="264"/>
      <c r="F174" s="264"/>
      <c r="G174" s="264"/>
    </row>
    <row r="175" spans="1:7" s="148" customFormat="1">
      <c r="A175" s="264"/>
      <c r="B175" s="264"/>
      <c r="C175" s="264"/>
      <c r="D175" s="264"/>
      <c r="E175" s="264"/>
      <c r="F175" s="264"/>
      <c r="G175" s="264"/>
    </row>
    <row r="176" spans="1:7" s="148" customFormat="1">
      <c r="A176" s="264"/>
      <c r="B176" s="264"/>
      <c r="C176" s="264"/>
      <c r="D176" s="264"/>
      <c r="E176" s="264"/>
      <c r="F176" s="264"/>
      <c r="G176" s="264"/>
    </row>
    <row r="177" spans="1:7" s="148" customFormat="1">
      <c r="A177" s="264"/>
      <c r="B177" s="264"/>
      <c r="C177" s="264"/>
      <c r="D177" s="264"/>
      <c r="E177" s="264"/>
      <c r="F177" s="264"/>
      <c r="G177" s="264"/>
    </row>
    <row r="178" spans="1:7" s="148" customFormat="1">
      <c r="A178" s="264"/>
      <c r="B178" s="264"/>
      <c r="C178" s="264"/>
      <c r="D178" s="264"/>
      <c r="E178" s="264"/>
      <c r="F178" s="264"/>
      <c r="G178" s="264"/>
    </row>
    <row r="179" spans="1:7" s="148" customFormat="1">
      <c r="A179" s="264"/>
      <c r="B179" s="264"/>
      <c r="C179" s="264"/>
      <c r="D179" s="264"/>
      <c r="E179" s="264"/>
      <c r="F179" s="264"/>
      <c r="G179" s="264"/>
    </row>
    <row r="180" spans="1:7" s="148" customFormat="1">
      <c r="A180" s="264"/>
      <c r="B180" s="264"/>
      <c r="C180" s="264"/>
      <c r="D180" s="264"/>
      <c r="E180" s="264"/>
      <c r="F180" s="264"/>
      <c r="G180" s="264"/>
    </row>
    <row r="181" spans="1:7" s="148" customFormat="1">
      <c r="A181" s="264"/>
      <c r="B181" s="264"/>
      <c r="C181" s="264"/>
      <c r="D181" s="264"/>
      <c r="E181" s="264"/>
      <c r="F181" s="264"/>
      <c r="G181" s="264"/>
    </row>
    <row r="182" spans="1:7" s="148" customFormat="1">
      <c r="A182" s="264"/>
      <c r="B182" s="264"/>
      <c r="C182" s="264"/>
      <c r="D182" s="264"/>
      <c r="E182" s="264"/>
      <c r="F182" s="264"/>
      <c r="G182" s="264"/>
    </row>
    <row r="183" spans="1:7" s="148" customFormat="1">
      <c r="A183" s="264"/>
      <c r="B183" s="264"/>
      <c r="C183" s="264"/>
      <c r="D183" s="264"/>
      <c r="E183" s="264"/>
      <c r="F183" s="264"/>
      <c r="G183" s="264"/>
    </row>
    <row r="184" spans="1:7" s="148" customFormat="1">
      <c r="A184" s="264"/>
      <c r="B184" s="264"/>
      <c r="C184" s="264"/>
      <c r="D184" s="264"/>
      <c r="E184" s="264"/>
      <c r="F184" s="264"/>
      <c r="G184" s="264"/>
    </row>
    <row r="185" spans="1:7" s="148" customFormat="1">
      <c r="A185" s="264"/>
      <c r="B185" s="264"/>
      <c r="C185" s="264"/>
      <c r="D185" s="264"/>
      <c r="E185" s="264"/>
      <c r="F185" s="264"/>
      <c r="G185" s="264"/>
    </row>
    <row r="186" spans="1:7" s="148" customFormat="1">
      <c r="A186" s="264"/>
      <c r="B186" s="264"/>
      <c r="C186" s="264"/>
      <c r="D186" s="264"/>
      <c r="E186" s="264"/>
      <c r="F186" s="264"/>
      <c r="G186" s="264"/>
    </row>
    <row r="187" spans="1:7" s="148" customFormat="1">
      <c r="A187" s="264"/>
      <c r="B187" s="264"/>
      <c r="C187" s="264"/>
      <c r="D187" s="264"/>
      <c r="E187" s="264"/>
      <c r="F187" s="264"/>
      <c r="G187" s="264"/>
    </row>
    <row r="188" spans="1:7" s="148" customFormat="1">
      <c r="A188" s="264"/>
      <c r="B188" s="264"/>
      <c r="C188" s="264"/>
      <c r="D188" s="264"/>
      <c r="E188" s="264"/>
      <c r="F188" s="264"/>
      <c r="G188" s="264"/>
    </row>
    <row r="189" spans="1:7" s="148" customFormat="1">
      <c r="A189" s="264"/>
      <c r="B189" s="264"/>
      <c r="C189" s="264"/>
      <c r="D189" s="264"/>
      <c r="E189" s="264"/>
      <c r="F189" s="264"/>
      <c r="G189" s="264"/>
    </row>
    <row r="190" spans="1:7" s="148" customFormat="1">
      <c r="A190" s="264"/>
      <c r="B190" s="264"/>
      <c r="C190" s="264"/>
      <c r="D190" s="264"/>
      <c r="E190" s="264"/>
      <c r="F190" s="264"/>
      <c r="G190" s="264"/>
    </row>
    <row r="191" spans="1:7" s="148" customFormat="1">
      <c r="A191" s="264"/>
      <c r="B191" s="264"/>
      <c r="C191" s="264"/>
      <c r="D191" s="264"/>
      <c r="E191" s="264"/>
      <c r="F191" s="264"/>
      <c r="G191" s="264"/>
    </row>
    <row r="192" spans="1:7" s="148" customFormat="1">
      <c r="A192" s="264"/>
      <c r="B192" s="264"/>
      <c r="C192" s="264"/>
      <c r="D192" s="264"/>
      <c r="E192" s="264"/>
      <c r="F192" s="264"/>
      <c r="G192" s="264"/>
    </row>
    <row r="193" spans="1:7" s="148" customFormat="1">
      <c r="A193" s="264"/>
      <c r="B193" s="264"/>
      <c r="C193" s="264"/>
      <c r="D193" s="264"/>
      <c r="E193" s="264"/>
      <c r="F193" s="264"/>
      <c r="G193" s="264"/>
    </row>
    <row r="194" spans="1:7" s="148" customFormat="1">
      <c r="A194" s="264"/>
      <c r="B194" s="264"/>
      <c r="C194" s="264"/>
      <c r="D194" s="264"/>
      <c r="E194" s="264"/>
      <c r="F194" s="264"/>
      <c r="G194" s="264"/>
    </row>
    <row r="195" spans="1:7" s="148" customFormat="1">
      <c r="A195" s="264"/>
      <c r="B195" s="264"/>
      <c r="C195" s="264"/>
      <c r="D195" s="264"/>
      <c r="E195" s="264"/>
      <c r="F195" s="264"/>
      <c r="G195" s="264"/>
    </row>
    <row r="196" spans="1:7" s="148" customFormat="1">
      <c r="A196" s="264"/>
      <c r="B196" s="264"/>
      <c r="C196" s="264"/>
      <c r="D196" s="264"/>
      <c r="E196" s="264"/>
      <c r="F196" s="264"/>
      <c r="G196" s="264"/>
    </row>
    <row r="197" spans="1:7" s="148" customFormat="1">
      <c r="A197" s="264"/>
      <c r="B197" s="264"/>
      <c r="C197" s="264"/>
      <c r="D197" s="264"/>
      <c r="E197" s="264"/>
      <c r="F197" s="264"/>
      <c r="G197" s="264"/>
    </row>
    <row r="198" spans="1:7" s="148" customFormat="1">
      <c r="A198" s="264"/>
      <c r="B198" s="264"/>
      <c r="C198" s="264"/>
      <c r="D198" s="264"/>
      <c r="E198" s="264"/>
      <c r="F198" s="264"/>
      <c r="G198" s="264"/>
    </row>
    <row r="199" spans="1:7" s="148" customFormat="1">
      <c r="A199" s="264"/>
      <c r="B199" s="264"/>
      <c r="C199" s="264"/>
      <c r="D199" s="264"/>
      <c r="E199" s="264"/>
      <c r="F199" s="264"/>
      <c r="G199" s="264"/>
    </row>
    <row r="200" spans="1:7" s="148" customFormat="1">
      <c r="A200" s="264"/>
      <c r="B200" s="264"/>
      <c r="C200" s="264"/>
      <c r="D200" s="264"/>
      <c r="E200" s="264"/>
      <c r="F200" s="264"/>
      <c r="G200" s="264"/>
    </row>
    <row r="201" spans="1:7" s="148" customFormat="1" hidden="1"/>
    <row r="202" spans="1:7" s="148" customFormat="1" hidden="1"/>
    <row r="203" spans="1:7" s="148" customFormat="1" hidden="1"/>
    <row r="204" spans="1:7" s="148" customFormat="1" hidden="1"/>
    <row r="205" spans="1:7" s="148" customFormat="1" hidden="1"/>
    <row r="206" spans="1:7" s="148" customFormat="1" hidden="1"/>
    <row r="207" spans="1:7" s="148" customFormat="1" hidden="1"/>
    <row r="208" spans="1:7" s="148" customFormat="1" hidden="1"/>
    <row r="209" s="148" customFormat="1" hidden="1"/>
    <row r="210" s="148" customFormat="1" hidden="1"/>
    <row r="211" s="148" customFormat="1" hidden="1"/>
    <row r="212" s="148" customFormat="1" hidden="1"/>
    <row r="213" s="148" customFormat="1" hidden="1"/>
    <row r="214" s="148" customFormat="1" hidden="1"/>
    <row r="215" s="148" customFormat="1" hidden="1"/>
    <row r="216" s="148" customFormat="1" hidden="1"/>
    <row r="217" s="148" customFormat="1" hidden="1"/>
    <row r="218" s="148" customFormat="1" hidden="1"/>
    <row r="219" s="148" customFormat="1" hidden="1"/>
    <row r="220" s="148" customFormat="1" hidden="1"/>
    <row r="221" s="148" customFormat="1" hidden="1"/>
    <row r="222" s="148" customFormat="1" hidden="1"/>
    <row r="223" s="148" customFormat="1" hidden="1"/>
    <row r="224" s="148" customFormat="1" hidden="1"/>
    <row r="225" s="148" customFormat="1" hidden="1"/>
    <row r="226" s="148" customFormat="1" hidden="1"/>
    <row r="227" s="148" customFormat="1" hidden="1"/>
    <row r="228" s="148" customFormat="1" hidden="1"/>
    <row r="229" s="148" customFormat="1" hidden="1"/>
    <row r="230" s="148" customFormat="1" hidden="1"/>
    <row r="231" s="148" customFormat="1" hidden="1"/>
    <row r="232" s="148" customFormat="1" hidden="1"/>
    <row r="233" s="148" customFormat="1" hidden="1"/>
    <row r="234" s="148" customFormat="1" hidden="1"/>
    <row r="235" s="148" customFormat="1" hidden="1"/>
    <row r="236" s="148" customFormat="1" hidden="1"/>
    <row r="237" s="148" customFormat="1" hidden="1"/>
    <row r="238" s="148" customFormat="1" hidden="1"/>
    <row r="239" s="148" customFormat="1" hidden="1"/>
    <row r="240" s="148" customFormat="1" hidden="1"/>
    <row r="241" s="148" customFormat="1" hidden="1"/>
    <row r="242" s="148" customFormat="1" hidden="1"/>
    <row r="243" s="148" customFormat="1" hidden="1"/>
    <row r="244" s="148" customFormat="1" hidden="1"/>
    <row r="245" s="148" customFormat="1" hidden="1"/>
    <row r="246" s="148" customFormat="1" hidden="1"/>
    <row r="247" s="148" customFormat="1" hidden="1"/>
    <row r="248" s="148" customFormat="1" hidden="1"/>
    <row r="249" s="148" customFormat="1" hidden="1"/>
    <row r="250" s="148" customFormat="1" hidden="1"/>
    <row r="251" s="148" customFormat="1" hidden="1"/>
    <row r="252" s="148" customFormat="1" hidden="1"/>
    <row r="253" s="148" customFormat="1" hidden="1"/>
    <row r="254" s="148" customFormat="1" hidden="1"/>
    <row r="255" s="148" customFormat="1" hidden="1"/>
    <row r="256" s="148" customFormat="1" hidden="1"/>
    <row r="257" s="148" customFormat="1" hidden="1"/>
    <row r="258" s="148" customFormat="1" hidden="1"/>
    <row r="259" s="148" customFormat="1" hidden="1"/>
    <row r="260" s="148" customFormat="1" hidden="1"/>
    <row r="261" s="148" customFormat="1" hidden="1"/>
    <row r="262" s="148" customFormat="1" hidden="1"/>
    <row r="263" s="148" customFormat="1" hidden="1"/>
    <row r="264" s="148" customFormat="1" hidden="1"/>
    <row r="265" s="148" customFormat="1" hidden="1"/>
    <row r="266" s="148" customFormat="1" hidden="1"/>
    <row r="267" s="148" customFormat="1" hidden="1"/>
    <row r="268" s="148" customFormat="1" hidden="1"/>
    <row r="269" s="148" customFormat="1" hidden="1"/>
    <row r="270" s="148" customFormat="1" hidden="1"/>
    <row r="271" s="148" customFormat="1" hidden="1"/>
    <row r="272" s="148" customFormat="1" hidden="1"/>
    <row r="273" s="148" customFormat="1" hidden="1"/>
    <row r="274" s="148" customFormat="1" hidden="1"/>
    <row r="275" s="148" customFormat="1" hidden="1"/>
    <row r="276" s="148" customFormat="1" hidden="1"/>
    <row r="277" s="148" customFormat="1" hidden="1"/>
    <row r="278" s="148" customFormat="1" hidden="1"/>
    <row r="279" s="148" customFormat="1" hidden="1"/>
    <row r="280" s="148" customFormat="1" hidden="1"/>
    <row r="281" s="148" customFormat="1" hidden="1"/>
    <row r="282" s="148" customFormat="1" hidden="1"/>
    <row r="283" s="148" customFormat="1" hidden="1"/>
    <row r="284" s="148" customFormat="1" hidden="1"/>
    <row r="285" s="148" customFormat="1" hidden="1"/>
    <row r="286" s="148" customFormat="1" hidden="1"/>
    <row r="287" s="148" customFormat="1" hidden="1"/>
    <row r="288" s="148" customFormat="1" hidden="1"/>
    <row r="289" s="148" customFormat="1" hidden="1"/>
    <row r="290" s="148" customFormat="1" hidden="1"/>
    <row r="291" s="148" customFormat="1" hidden="1"/>
    <row r="292" s="148" customFormat="1" hidden="1"/>
    <row r="293" s="148" customFormat="1" hidden="1"/>
    <row r="294" s="148" customFormat="1" hidden="1"/>
    <row r="295" s="148" customFormat="1" hidden="1"/>
    <row r="296" s="148" customFormat="1" hidden="1"/>
    <row r="297" s="148" customFormat="1" hidden="1"/>
    <row r="298" s="148" customFormat="1" hidden="1"/>
    <row r="299" s="148" customFormat="1" hidden="1"/>
    <row r="300" s="148" customFormat="1" hidden="1"/>
    <row r="301" s="148" customFormat="1" hidden="1"/>
    <row r="302" s="148" customFormat="1" hidden="1"/>
    <row r="303" s="148" customFormat="1" hidden="1"/>
    <row r="304" s="148" customFormat="1" hidden="1"/>
    <row r="305" s="148" customFormat="1" hidden="1"/>
    <row r="306" s="148" customFormat="1" hidden="1"/>
    <row r="307" s="148" customFormat="1" hidden="1"/>
    <row r="308" s="148" customFormat="1" hidden="1"/>
    <row r="309" s="148" customFormat="1" hidden="1"/>
    <row r="310" s="148" customFormat="1" hidden="1"/>
    <row r="311" s="148" customFormat="1" hidden="1"/>
    <row r="312" s="148" customFormat="1" hidden="1"/>
    <row r="313" s="148" customFormat="1" hidden="1"/>
    <row r="314" s="148" customFormat="1" hidden="1"/>
    <row r="315" s="148" customFormat="1" hidden="1"/>
    <row r="316" s="148" customFormat="1" hidden="1"/>
    <row r="317" s="148" customFormat="1" hidden="1"/>
    <row r="318" s="148" customFormat="1" hidden="1"/>
    <row r="319" s="148" customFormat="1" hidden="1"/>
    <row r="320" s="148" customFormat="1" hidden="1"/>
    <row r="321" s="148" customFormat="1" hidden="1"/>
    <row r="322" s="148" customFormat="1" hidden="1"/>
    <row r="323" s="148" customFormat="1" hidden="1"/>
    <row r="324" s="148" customFormat="1" hidden="1"/>
    <row r="325" s="148" customFormat="1" hidden="1"/>
    <row r="326" s="148" customFormat="1" hidden="1"/>
    <row r="327" s="148" customFormat="1" hidden="1"/>
    <row r="328" s="148" customFormat="1" hidden="1"/>
    <row r="329" s="148" customFormat="1" hidden="1"/>
    <row r="330" s="148" customFormat="1" hidden="1"/>
    <row r="331" s="148" customFormat="1" hidden="1"/>
    <row r="332" s="148" customFormat="1" hidden="1"/>
    <row r="333" s="148" customFormat="1" hidden="1"/>
    <row r="334" s="148" customFormat="1" hidden="1"/>
    <row r="335" s="148" customFormat="1" hidden="1"/>
    <row r="336" s="148" customFormat="1" hidden="1"/>
    <row r="337" s="148" customFormat="1" hidden="1"/>
    <row r="338" s="148" customFormat="1" hidden="1"/>
    <row r="339" s="148" customFormat="1" hidden="1"/>
    <row r="340" s="148" customFormat="1" hidden="1"/>
    <row r="341" s="148" customFormat="1" hidden="1"/>
    <row r="342" s="148" customFormat="1" hidden="1"/>
    <row r="343" s="148" customFormat="1" hidden="1"/>
    <row r="344" s="148" customFormat="1" hidden="1"/>
    <row r="345" s="148" customFormat="1" hidden="1"/>
    <row r="346" s="148" customFormat="1" hidden="1"/>
    <row r="347" s="148" customFormat="1" hidden="1"/>
    <row r="348" s="148" customFormat="1" hidden="1"/>
    <row r="349" s="148" customFormat="1" hidden="1"/>
    <row r="350" s="148" customFormat="1" hidden="1"/>
    <row r="351" s="148" customFormat="1" hidden="1"/>
    <row r="352" s="148" customFormat="1" hidden="1"/>
    <row r="353" s="148" customFormat="1" hidden="1"/>
    <row r="354" s="148" customFormat="1" hidden="1"/>
    <row r="355" s="148" customFormat="1" hidden="1"/>
    <row r="356" s="148" customFormat="1" hidden="1"/>
    <row r="357" s="148" customFormat="1" hidden="1"/>
    <row r="358" s="148" customFormat="1" hidden="1"/>
    <row r="359" s="148" customFormat="1" hidden="1"/>
    <row r="360" s="148" customFormat="1" hidden="1"/>
    <row r="361" s="148" customFormat="1" hidden="1"/>
    <row r="362" s="148" customFormat="1" hidden="1"/>
    <row r="363" s="148" customFormat="1" hidden="1"/>
    <row r="364" s="148" customFormat="1" hidden="1"/>
    <row r="365" s="148" customFormat="1" hidden="1"/>
    <row r="366" s="148" customFormat="1" hidden="1"/>
    <row r="367" s="148" customFormat="1" hidden="1"/>
    <row r="368" s="148" customFormat="1" hidden="1"/>
    <row r="369" s="148" customFormat="1" hidden="1"/>
    <row r="370" s="148" customFormat="1" hidden="1"/>
    <row r="371" s="148" customFormat="1" hidden="1"/>
    <row r="372" s="148" customFormat="1" hidden="1"/>
    <row r="373" s="148" customFormat="1" hidden="1"/>
    <row r="374" s="148" customFormat="1" hidden="1"/>
    <row r="375" s="148" customFormat="1" hidden="1"/>
    <row r="376" s="148" customFormat="1" hidden="1"/>
    <row r="377" s="148" customFormat="1" hidden="1"/>
    <row r="378" s="148" customFormat="1" hidden="1"/>
    <row r="379" s="148" customFormat="1" hidden="1"/>
    <row r="380" s="148" customFormat="1" hidden="1"/>
    <row r="381" s="148" customFormat="1" hidden="1"/>
    <row r="382" s="148" customFormat="1" hidden="1"/>
    <row r="383" s="148" customFormat="1" hidden="1"/>
    <row r="384" s="148" customFormat="1" hidden="1"/>
    <row r="385" s="148" customFormat="1" hidden="1"/>
    <row r="386" s="148" customFormat="1" hidden="1"/>
    <row r="387" s="148" customFormat="1" hidden="1"/>
    <row r="388" s="148" customFormat="1" hidden="1"/>
    <row r="389" s="148" customFormat="1" hidden="1"/>
    <row r="390" s="148" customFormat="1" hidden="1"/>
    <row r="391" s="148" customFormat="1" hidden="1"/>
    <row r="392" s="148" customFormat="1" hidden="1"/>
    <row r="393" s="148" customFormat="1" hidden="1"/>
    <row r="394" s="148" customFormat="1" hidden="1"/>
    <row r="395" s="148" customFormat="1" hidden="1"/>
    <row r="396" s="148" customFormat="1" hidden="1"/>
    <row r="397" s="148" customFormat="1" hidden="1"/>
    <row r="398" s="148" customFormat="1" hidden="1"/>
    <row r="399" s="148" customFormat="1" hidden="1"/>
    <row r="400" s="148" customFormat="1" hidden="1"/>
    <row r="401" s="148" customFormat="1" hidden="1"/>
    <row r="402" s="148" customFormat="1" hidden="1"/>
    <row r="403" s="148" customFormat="1" hidden="1"/>
    <row r="404" s="148" customFormat="1" hidden="1"/>
    <row r="405" s="148" customFormat="1" hidden="1"/>
    <row r="406" s="148" customFormat="1" hidden="1"/>
    <row r="407" s="148" customFormat="1" hidden="1"/>
    <row r="408" s="148" customFormat="1" hidden="1"/>
    <row r="409" s="148" customFormat="1" hidden="1"/>
    <row r="410" s="148" customFormat="1" hidden="1"/>
    <row r="411" s="148" customFormat="1" hidden="1"/>
    <row r="412" s="148" customFormat="1" hidden="1"/>
    <row r="413" s="148" customFormat="1" hidden="1"/>
    <row r="414" s="148" customFormat="1" hidden="1"/>
    <row r="415" s="148" customFormat="1" hidden="1"/>
    <row r="416" s="148" customFormat="1" hidden="1"/>
    <row r="417" s="148" customFormat="1" hidden="1"/>
    <row r="418" s="148" customFormat="1" hidden="1"/>
    <row r="419" s="148" customFormat="1" hidden="1"/>
    <row r="420" s="148" customFormat="1" hidden="1"/>
    <row r="421" s="148" customFormat="1" hidden="1"/>
    <row r="422" s="148" customFormat="1" hidden="1"/>
    <row r="423" s="148" customFormat="1" hidden="1"/>
    <row r="424" s="148" customFormat="1" hidden="1"/>
    <row r="425" s="148" customFormat="1" hidden="1"/>
    <row r="426" s="148" customFormat="1" hidden="1"/>
    <row r="427" s="148" customFormat="1" hidden="1"/>
    <row r="428" s="148" customFormat="1" hidden="1"/>
    <row r="429" s="148" customFormat="1" hidden="1"/>
    <row r="430" s="148" customFormat="1" hidden="1"/>
    <row r="431" s="148" customFormat="1" hidden="1"/>
    <row r="432" s="148" customFormat="1" hidden="1"/>
    <row r="433" s="148" customFormat="1" hidden="1"/>
    <row r="434" s="148" customFormat="1" hidden="1"/>
    <row r="435" s="148" customFormat="1" hidden="1"/>
    <row r="436" s="148" customFormat="1" hidden="1"/>
    <row r="437" s="148" customFormat="1" hidden="1"/>
    <row r="438" s="148" customFormat="1" hidden="1"/>
    <row r="439" s="148" customFormat="1" hidden="1"/>
    <row r="440" s="148" customFormat="1" hidden="1"/>
    <row r="441" s="148" customFormat="1" hidden="1"/>
    <row r="442" s="148" customFormat="1" hidden="1"/>
    <row r="443" s="148" customFormat="1" hidden="1"/>
    <row r="444" s="148" customFormat="1" hidden="1"/>
    <row r="445" s="148" customFormat="1" hidden="1"/>
    <row r="446" s="148" customFormat="1" hidden="1"/>
    <row r="447" s="148" customFormat="1" hidden="1"/>
    <row r="448" s="148" customFormat="1" hidden="1"/>
    <row r="449" s="148" customFormat="1" hidden="1"/>
    <row r="450" s="148" customFormat="1" hidden="1"/>
    <row r="451" s="148" customFormat="1" hidden="1"/>
    <row r="452" s="148" customFormat="1" hidden="1"/>
    <row r="453" s="148" customFormat="1" hidden="1"/>
    <row r="454" s="148" customFormat="1" hidden="1"/>
    <row r="455" s="148" customFormat="1" hidden="1"/>
    <row r="456" s="148" customFormat="1" hidden="1"/>
    <row r="457" s="148" customFormat="1" hidden="1"/>
    <row r="458" s="148" customFormat="1" hidden="1"/>
    <row r="459" s="148" customFormat="1" hidden="1"/>
    <row r="460" s="148" customFormat="1" hidden="1"/>
    <row r="461" s="148" customFormat="1" hidden="1"/>
    <row r="462" s="148" customFormat="1" hidden="1"/>
    <row r="463" s="148" customFormat="1" hidden="1"/>
    <row r="464" s="148" customFormat="1" hidden="1"/>
    <row r="465" s="148" customFormat="1" hidden="1"/>
    <row r="466" s="148" customFormat="1" hidden="1"/>
    <row r="467" s="148" customFormat="1" hidden="1"/>
    <row r="468" s="148" customFormat="1" hidden="1"/>
    <row r="469" s="148" customFormat="1" hidden="1"/>
    <row r="470" s="148" customFormat="1" hidden="1"/>
    <row r="471" s="148" customFormat="1" hidden="1"/>
    <row r="472" s="148" customFormat="1" hidden="1"/>
    <row r="473" s="148" customFormat="1" hidden="1"/>
    <row r="474" s="148" customFormat="1" hidden="1"/>
    <row r="475" s="148" customFormat="1" hidden="1"/>
    <row r="476" s="148" customFormat="1" hidden="1"/>
    <row r="477" s="148" customFormat="1" hidden="1"/>
    <row r="478" s="148" customFormat="1" hidden="1"/>
    <row r="479" s="148" customFormat="1" hidden="1"/>
    <row r="480" s="148" customFormat="1" hidden="1"/>
    <row r="481" s="148" customFormat="1" hidden="1"/>
    <row r="482" s="148" customFormat="1" hidden="1"/>
    <row r="483" s="148" customFormat="1" hidden="1"/>
    <row r="484" s="148" customFormat="1" hidden="1"/>
    <row r="485" s="148" customFormat="1" hidden="1"/>
    <row r="486" s="148" customFormat="1" hidden="1"/>
    <row r="487" s="148" customFormat="1" hidden="1"/>
    <row r="488" s="148" customFormat="1" hidden="1"/>
    <row r="489" s="148" customFormat="1" hidden="1"/>
    <row r="490" s="148" customFormat="1" hidden="1"/>
    <row r="491" s="148" customFormat="1" hidden="1"/>
    <row r="492" s="148" customFormat="1" hidden="1"/>
    <row r="493" s="148" customFormat="1" hidden="1"/>
    <row r="494" s="148" customFormat="1" hidden="1"/>
    <row r="495" s="148" customFormat="1" hidden="1"/>
    <row r="496" s="148" customFormat="1" hidden="1"/>
    <row r="497" s="148" customFormat="1" hidden="1"/>
    <row r="498" s="148" customFormat="1" hidden="1"/>
    <row r="499" s="148" customFormat="1" hidden="1"/>
    <row r="500" s="148" customFormat="1" hidden="1"/>
    <row r="501" s="148" customFormat="1" hidden="1"/>
    <row r="502" s="148" customFormat="1" hidden="1"/>
    <row r="503" s="148" customFormat="1" hidden="1"/>
    <row r="504" s="148" customFormat="1" hidden="1"/>
    <row r="505" s="148" customFormat="1" hidden="1"/>
    <row r="506" s="148" customFormat="1" hidden="1"/>
    <row r="507" s="148" customFormat="1" hidden="1"/>
    <row r="508" s="148" customFormat="1" hidden="1"/>
    <row r="509" s="148" customFormat="1" hidden="1"/>
    <row r="510" s="148" customFormat="1" hidden="1"/>
    <row r="511" s="148" customFormat="1" hidden="1"/>
    <row r="512" s="148" customFormat="1" hidden="1"/>
    <row r="513" s="148" customFormat="1" hidden="1"/>
    <row r="514" s="148" customFormat="1" hidden="1"/>
    <row r="515" s="148" customFormat="1" hidden="1"/>
    <row r="516" s="148" customFormat="1" hidden="1"/>
    <row r="517" s="148" customFormat="1" hidden="1"/>
    <row r="518" s="148" customFormat="1" hidden="1"/>
    <row r="519" s="148" customFormat="1" hidden="1"/>
    <row r="520" s="148" customFormat="1" hidden="1"/>
    <row r="521" s="148" customFormat="1" hidden="1"/>
    <row r="522" s="148" customFormat="1" hidden="1"/>
    <row r="523" s="148" customFormat="1" hidden="1"/>
    <row r="524" s="148" customFormat="1" hidden="1"/>
    <row r="525" s="148" customFormat="1" hidden="1"/>
    <row r="526" s="148" customFormat="1" hidden="1"/>
    <row r="527" s="148" customFormat="1" hidden="1"/>
    <row r="528" s="148" customFormat="1" hidden="1"/>
    <row r="529" s="148" customFormat="1" hidden="1"/>
    <row r="530" s="148" customFormat="1" hidden="1"/>
    <row r="531" s="148" customFormat="1" hidden="1"/>
    <row r="532" s="148" customFormat="1" hidden="1"/>
    <row r="533" s="148" customFormat="1" hidden="1"/>
    <row r="534" s="148" customFormat="1" hidden="1"/>
    <row r="535" s="148" customFormat="1" hidden="1"/>
    <row r="536" s="148" customFormat="1" hidden="1"/>
    <row r="537" s="148" customFormat="1" hidden="1"/>
    <row r="538" s="148" customFormat="1" hidden="1"/>
    <row r="539" s="148" customFormat="1" hidden="1"/>
    <row r="540" s="148" customFormat="1" hidden="1"/>
    <row r="541" s="148" customFormat="1" hidden="1"/>
    <row r="542" s="148" customFormat="1" hidden="1"/>
    <row r="543" s="148" customFormat="1" hidden="1"/>
    <row r="544" s="148" customFormat="1" hidden="1"/>
    <row r="545" s="148" customFormat="1" hidden="1"/>
    <row r="546" s="148" customFormat="1" hidden="1"/>
    <row r="547" s="148" customFormat="1" hidden="1"/>
    <row r="548" s="148" customFormat="1" hidden="1"/>
    <row r="549" s="148" customFormat="1" hidden="1"/>
    <row r="550" s="148" customFormat="1" hidden="1"/>
    <row r="551" s="148" customFormat="1" hidden="1"/>
    <row r="552" s="148" customFormat="1" hidden="1"/>
    <row r="553" s="148" customFormat="1" hidden="1"/>
    <row r="554" s="148" customFormat="1" hidden="1"/>
    <row r="555" s="148" customFormat="1" hidden="1"/>
    <row r="556" s="148" customFormat="1" hidden="1"/>
    <row r="557" s="148" customFormat="1" hidden="1"/>
    <row r="558" s="148" customFormat="1" hidden="1"/>
    <row r="559" s="148" customFormat="1" hidden="1"/>
    <row r="560" s="148" customFormat="1" hidden="1"/>
    <row r="561" s="148" customFormat="1" hidden="1"/>
    <row r="562" s="148" customFormat="1" hidden="1"/>
    <row r="563" s="148" customFormat="1" hidden="1"/>
    <row r="564" s="148" customFormat="1" hidden="1"/>
    <row r="565" s="148" customFormat="1" hidden="1"/>
    <row r="566" s="148" customFormat="1" hidden="1"/>
    <row r="567" s="148" customFormat="1" hidden="1"/>
    <row r="568" s="148" customFormat="1" hidden="1"/>
    <row r="569" s="148" customFormat="1" hidden="1"/>
    <row r="570" s="148" customFormat="1" hidden="1"/>
    <row r="571" s="148" customFormat="1" hidden="1"/>
    <row r="572" s="148" customFormat="1" hidden="1"/>
    <row r="573" s="148" customFormat="1" hidden="1"/>
    <row r="574" s="148" customFormat="1" hidden="1"/>
    <row r="575" s="148" customFormat="1" hidden="1"/>
    <row r="576" s="148" customFormat="1" hidden="1"/>
    <row r="577" s="148" customFormat="1" hidden="1"/>
    <row r="578" s="148" customFormat="1" hidden="1"/>
    <row r="579" s="148" customFormat="1" hidden="1"/>
    <row r="580" s="148" customFormat="1" hidden="1"/>
    <row r="581" s="148" customFormat="1" hidden="1"/>
    <row r="582" s="148" customFormat="1" hidden="1"/>
    <row r="583" s="148" customFormat="1" hidden="1"/>
    <row r="584" s="148" customFormat="1" hidden="1"/>
    <row r="585" s="148" customFormat="1" hidden="1"/>
    <row r="586" s="148" customFormat="1" hidden="1"/>
    <row r="587" s="148" customFormat="1" hidden="1"/>
    <row r="588" s="148" customFormat="1" hidden="1"/>
    <row r="589" s="148" customFormat="1" hidden="1"/>
    <row r="590" s="148" customFormat="1" hidden="1"/>
    <row r="591" s="148" customFormat="1" hidden="1"/>
    <row r="592" s="148" customFormat="1" hidden="1"/>
    <row r="593" s="148" customFormat="1" hidden="1"/>
    <row r="594" s="148" customFormat="1" hidden="1"/>
    <row r="595" s="148" customFormat="1" hidden="1"/>
    <row r="596" s="148" customFormat="1" hidden="1"/>
    <row r="597" s="148" customFormat="1" hidden="1"/>
    <row r="598" s="148" customFormat="1" hidden="1"/>
    <row r="599" s="148" customFormat="1" hidden="1"/>
    <row r="600" s="148" customFormat="1" hidden="1"/>
    <row r="601" s="148" customFormat="1" hidden="1"/>
    <row r="602" s="148" customFormat="1" hidden="1"/>
    <row r="603" s="148" customFormat="1" hidden="1"/>
    <row r="604" s="148" customFormat="1" hidden="1"/>
    <row r="605" s="148" customFormat="1" hidden="1"/>
    <row r="606" s="148" customFormat="1" hidden="1"/>
    <row r="607" s="148" customFormat="1" hidden="1"/>
    <row r="608" s="148" customFormat="1" hidden="1"/>
    <row r="609" s="148" customFormat="1" hidden="1"/>
    <row r="610" s="148" customFormat="1" hidden="1"/>
    <row r="611" s="148" customFormat="1" hidden="1"/>
    <row r="612" s="148" customFormat="1" hidden="1"/>
    <row r="613" s="148" customFormat="1" hidden="1"/>
    <row r="614" s="148" customFormat="1" hidden="1"/>
    <row r="615" s="148" customFormat="1" hidden="1"/>
    <row r="616" s="148" customFormat="1" hidden="1"/>
    <row r="617" s="148" customFormat="1" hidden="1"/>
    <row r="618" s="148" customFormat="1" hidden="1"/>
    <row r="619" s="148" customFormat="1" hidden="1"/>
    <row r="620" s="148" customFormat="1" hidden="1"/>
    <row r="621" s="148" customFormat="1" hidden="1"/>
    <row r="622" s="148" customFormat="1" hidden="1"/>
    <row r="623" s="148" customFormat="1" hidden="1"/>
    <row r="624" s="148" customFormat="1" hidden="1"/>
    <row r="625" s="148" customFormat="1" hidden="1"/>
    <row r="626" s="148" customFormat="1" hidden="1"/>
    <row r="627" s="148" customFormat="1" hidden="1"/>
    <row r="628" s="148" customFormat="1" hidden="1"/>
    <row r="629" s="148" customFormat="1" hidden="1"/>
    <row r="630" s="148" customFormat="1" hidden="1"/>
    <row r="631" s="148" customFormat="1" hidden="1"/>
    <row r="632" s="148" customFormat="1" hidden="1"/>
    <row r="633" s="148" customFormat="1" hidden="1"/>
    <row r="634" s="148" customFormat="1" hidden="1"/>
    <row r="635" s="148" customFormat="1" hidden="1"/>
    <row r="636" s="148" customFormat="1" hidden="1"/>
    <row r="637" s="148" customFormat="1" hidden="1"/>
    <row r="638" s="148" customFormat="1" hidden="1"/>
    <row r="639" s="148" customFormat="1" hidden="1"/>
    <row r="640" s="148" customFormat="1" hidden="1"/>
    <row r="641" s="148" customFormat="1" hidden="1"/>
    <row r="642" s="148" customFormat="1" hidden="1"/>
    <row r="643" s="148" customFormat="1" hidden="1"/>
    <row r="644" s="148" customFormat="1" hidden="1"/>
    <row r="645" s="148" customFormat="1" hidden="1"/>
    <row r="646" s="148" customFormat="1" hidden="1"/>
    <row r="647" s="148" customFormat="1" hidden="1"/>
    <row r="648" s="148" customFormat="1" hidden="1"/>
    <row r="649" s="148" customFormat="1" hidden="1"/>
    <row r="650" s="148" customFormat="1" hidden="1"/>
    <row r="651" s="148" customFormat="1" hidden="1"/>
    <row r="652" s="148" customFormat="1" hidden="1"/>
    <row r="653" s="148" customFormat="1" hidden="1"/>
    <row r="654" s="148" customFormat="1" hidden="1"/>
    <row r="655" s="148" customFormat="1" hidden="1"/>
    <row r="656" s="148" customFormat="1" hidden="1"/>
    <row r="657" s="148" customFormat="1" hidden="1"/>
    <row r="658" s="148" customFormat="1" hidden="1"/>
    <row r="659" s="148" customFormat="1" hidden="1"/>
    <row r="660" s="148" customFormat="1" hidden="1"/>
    <row r="661" s="148" customFormat="1" hidden="1"/>
    <row r="662" s="148" customFormat="1" hidden="1"/>
    <row r="663" s="148" customFormat="1" hidden="1"/>
    <row r="664" s="148" customFormat="1" hidden="1"/>
    <row r="665" s="148" customFormat="1" hidden="1"/>
    <row r="666" s="148" customFormat="1" hidden="1"/>
    <row r="667" s="148" customFormat="1" hidden="1"/>
    <row r="668" s="148" customFormat="1" hidden="1"/>
    <row r="669" s="148" customFormat="1" hidden="1"/>
    <row r="670" s="148" customFormat="1" hidden="1"/>
    <row r="671" s="148" customFormat="1" hidden="1"/>
    <row r="672" s="148" customFormat="1" hidden="1"/>
    <row r="673" s="148" customFormat="1" hidden="1"/>
    <row r="674" s="148" customFormat="1" hidden="1"/>
    <row r="675" s="148" customFormat="1" hidden="1"/>
    <row r="676" s="148" customFormat="1" hidden="1"/>
    <row r="677" s="148" customFormat="1" hidden="1"/>
    <row r="678" s="148" customFormat="1" hidden="1"/>
    <row r="679" s="148" customFormat="1" hidden="1"/>
    <row r="680" s="148" customFormat="1" hidden="1"/>
    <row r="681" s="148" customFormat="1" hidden="1"/>
    <row r="682" s="148" customFormat="1" hidden="1"/>
    <row r="683" s="148" customFormat="1" hidden="1"/>
    <row r="684" s="148" customFormat="1" hidden="1"/>
    <row r="685" s="148" customFormat="1" hidden="1"/>
    <row r="686" s="148" customFormat="1" hidden="1"/>
    <row r="687" s="148" customFormat="1" hidden="1"/>
    <row r="688" s="148" customFormat="1" hidden="1"/>
    <row r="689" s="148" customFormat="1" hidden="1"/>
    <row r="690" s="148" customFormat="1" hidden="1"/>
    <row r="691" s="148" customFormat="1" hidden="1"/>
    <row r="692" s="148" customFormat="1" hidden="1"/>
    <row r="693" s="148" customFormat="1" hidden="1"/>
    <row r="694" s="148" customFormat="1" hidden="1"/>
    <row r="695" s="148" customFormat="1" hidden="1"/>
    <row r="696" s="148" customFormat="1" hidden="1"/>
    <row r="697" s="148" customFormat="1" hidden="1"/>
    <row r="698" s="148" customFormat="1" hidden="1"/>
    <row r="699" s="148" customFormat="1" hidden="1"/>
    <row r="700" s="148" customFormat="1" hidden="1"/>
    <row r="701" s="148" customFormat="1" hidden="1"/>
    <row r="702" s="148" customFormat="1" hidden="1"/>
    <row r="703" s="148" customFormat="1" hidden="1"/>
    <row r="704" s="148" customFormat="1" hidden="1"/>
    <row r="705" s="148" customFormat="1" hidden="1"/>
    <row r="706" s="148" customFormat="1" hidden="1"/>
    <row r="707" s="148" customFormat="1" hidden="1"/>
    <row r="708" s="148" customFormat="1" hidden="1"/>
    <row r="709" s="148" customFormat="1" hidden="1"/>
    <row r="710" s="148" customFormat="1" hidden="1"/>
    <row r="711" s="148" customFormat="1" hidden="1"/>
    <row r="712" s="148" customFormat="1" hidden="1"/>
    <row r="713" s="148" customFormat="1" hidden="1"/>
    <row r="714" s="148" customFormat="1" hidden="1"/>
    <row r="715" s="148" customFormat="1" hidden="1"/>
    <row r="716" s="148" customFormat="1" hidden="1"/>
    <row r="717" s="148" customFormat="1" hidden="1"/>
    <row r="718" s="148" customFormat="1" hidden="1"/>
    <row r="719" s="148" customFormat="1" hidden="1"/>
    <row r="720" s="148" customFormat="1" hidden="1"/>
    <row r="721" s="148" customFormat="1" hidden="1"/>
    <row r="722" s="148" customFormat="1" hidden="1"/>
    <row r="723" s="148" customFormat="1" hidden="1"/>
    <row r="724" s="148" customFormat="1" hidden="1"/>
    <row r="725" s="148" customFormat="1" hidden="1"/>
    <row r="726" s="148" customFormat="1" hidden="1"/>
    <row r="727" s="148" customFormat="1" hidden="1"/>
    <row r="728" s="148" customFormat="1" hidden="1"/>
    <row r="729" s="148" customFormat="1" hidden="1"/>
    <row r="730" s="148" customFormat="1" hidden="1"/>
    <row r="731" s="148" customFormat="1" hidden="1"/>
    <row r="732" s="148" customFormat="1" hidden="1"/>
    <row r="733" s="148" customFormat="1" hidden="1"/>
    <row r="734" s="148" customFormat="1" hidden="1"/>
    <row r="735" s="148" customFormat="1" hidden="1"/>
    <row r="736" s="148" customFormat="1" hidden="1"/>
    <row r="737" s="148" customFormat="1" hidden="1"/>
    <row r="738" s="148" customFormat="1" hidden="1"/>
    <row r="739" s="148" customFormat="1" hidden="1"/>
    <row r="740" s="148" customFormat="1" hidden="1"/>
    <row r="741" s="148" customFormat="1" hidden="1"/>
    <row r="742" s="148" customFormat="1" hidden="1"/>
    <row r="743" s="148" customFormat="1" hidden="1"/>
    <row r="744" s="148" customFormat="1" hidden="1"/>
    <row r="745" s="148" customFormat="1" hidden="1"/>
    <row r="746" s="148" customFormat="1" hidden="1"/>
    <row r="747" s="148" customFormat="1" hidden="1"/>
    <row r="748" s="148" customFormat="1" hidden="1"/>
    <row r="749" s="148" customFormat="1" hidden="1"/>
    <row r="750" s="148" customFormat="1" hidden="1"/>
    <row r="751" s="148" customFormat="1" hidden="1"/>
    <row r="752" s="148" customFormat="1" hidden="1"/>
    <row r="753" s="148" customFormat="1" hidden="1"/>
    <row r="754" s="148" customFormat="1" hidden="1"/>
    <row r="755" s="148" customFormat="1" hidden="1"/>
    <row r="756" s="148" customFormat="1" hidden="1"/>
    <row r="757" s="148" customFormat="1" hidden="1"/>
    <row r="758" s="148" customFormat="1" hidden="1"/>
    <row r="759" s="148" customFormat="1" hidden="1"/>
    <row r="760" s="148" customFormat="1" hidden="1"/>
    <row r="761" s="148" customFormat="1" hidden="1"/>
    <row r="762" s="148" customFormat="1" hidden="1"/>
    <row r="763" s="148" customFormat="1" hidden="1"/>
    <row r="764" s="148" customFormat="1" hidden="1"/>
    <row r="765" s="148" customFormat="1" hidden="1"/>
    <row r="766" s="148" customFormat="1" hidden="1"/>
    <row r="767" s="148" customFormat="1" hidden="1"/>
    <row r="768" s="148" customFormat="1" hidden="1"/>
    <row r="769" s="148" customFormat="1" hidden="1"/>
    <row r="770" s="148" customFormat="1" hidden="1"/>
    <row r="771" s="148" customFormat="1" hidden="1"/>
    <row r="772" s="148" customFormat="1" hidden="1"/>
    <row r="773" s="148" customFormat="1" hidden="1"/>
    <row r="774" s="148" customFormat="1" hidden="1"/>
    <row r="775" s="148" customFormat="1" hidden="1"/>
    <row r="776" s="148" customFormat="1" hidden="1"/>
    <row r="777" s="148" customFormat="1" hidden="1"/>
    <row r="778" s="148" customFormat="1" hidden="1"/>
    <row r="779" s="148" customFormat="1" hidden="1"/>
    <row r="780" s="148" customFormat="1" hidden="1"/>
    <row r="781" s="148" customFormat="1" hidden="1"/>
    <row r="782" s="148" customFormat="1" hidden="1"/>
    <row r="783" s="148" customFormat="1" hidden="1"/>
    <row r="784" s="148" customFormat="1" hidden="1"/>
    <row r="785" s="148" customFormat="1" hidden="1"/>
    <row r="786" s="148" customFormat="1" hidden="1"/>
    <row r="787" s="148" customFormat="1" hidden="1"/>
    <row r="788" s="148" customFormat="1" hidden="1"/>
    <row r="789" s="148" customFormat="1" hidden="1"/>
    <row r="790" s="148" customFormat="1" hidden="1"/>
    <row r="791" s="148" customFormat="1" hidden="1"/>
    <row r="792" s="148" customFormat="1" hidden="1"/>
    <row r="793" s="148" customFormat="1" hidden="1"/>
    <row r="794" s="148" customFormat="1" hidden="1"/>
    <row r="795" s="148" customFormat="1" hidden="1"/>
    <row r="796" s="148" customFormat="1" hidden="1"/>
    <row r="797" s="148" customFormat="1" hidden="1"/>
    <row r="798" s="148" customFormat="1" hidden="1"/>
    <row r="799" s="148" customFormat="1" hidden="1"/>
    <row r="800" s="148" customFormat="1" hidden="1"/>
    <row r="801" s="148" customFormat="1" hidden="1"/>
    <row r="802" s="148" customFormat="1" hidden="1"/>
    <row r="803" s="148" customFormat="1" hidden="1"/>
    <row r="804" s="148" customFormat="1" hidden="1"/>
    <row r="805" s="148" customFormat="1" hidden="1"/>
    <row r="806" s="148" customFormat="1" hidden="1"/>
    <row r="807" s="148" customFormat="1" hidden="1"/>
    <row r="808" s="148" customFormat="1" hidden="1"/>
    <row r="809" s="148" customFormat="1" hidden="1"/>
    <row r="810" s="148" customFormat="1" hidden="1"/>
    <row r="811" s="148" customFormat="1" hidden="1"/>
    <row r="812" s="148" customFormat="1" hidden="1"/>
    <row r="813" s="148" customFormat="1" hidden="1"/>
    <row r="814" s="148" customFormat="1" hidden="1"/>
    <row r="815" s="148" customFormat="1" hidden="1"/>
    <row r="816" s="148" customFormat="1" hidden="1"/>
    <row r="817" s="148" customFormat="1" hidden="1"/>
    <row r="818" s="148" customFormat="1" hidden="1"/>
    <row r="819" s="148" customFormat="1" hidden="1"/>
    <row r="820" s="148" customFormat="1" hidden="1"/>
    <row r="821" s="148" customFormat="1" hidden="1"/>
    <row r="822" s="148" customFormat="1" hidden="1"/>
    <row r="823" s="148" customFormat="1" hidden="1"/>
    <row r="824" s="148" customFormat="1" hidden="1"/>
    <row r="825" s="148" customFormat="1" hidden="1"/>
    <row r="826" s="148" customFormat="1" hidden="1"/>
    <row r="827" s="148" customFormat="1" hidden="1"/>
    <row r="828" s="148" customFormat="1" hidden="1"/>
    <row r="829" s="148" customFormat="1" hidden="1"/>
    <row r="830" s="148" customFormat="1" hidden="1"/>
    <row r="831" s="148" customFormat="1" hidden="1"/>
    <row r="832" s="148" customFormat="1" hidden="1"/>
    <row r="833" s="148" customFormat="1" hidden="1"/>
    <row r="834" s="148" customFormat="1" hidden="1"/>
    <row r="835" s="148" customFormat="1" hidden="1"/>
    <row r="836" s="148" customFormat="1" hidden="1"/>
    <row r="837" s="148" customFormat="1" hidden="1"/>
    <row r="838" s="148" customFormat="1" hidden="1"/>
    <row r="839" s="148" customFormat="1" hidden="1"/>
    <row r="840" s="148" customFormat="1" hidden="1"/>
    <row r="841" s="148" customFormat="1" hidden="1"/>
    <row r="842" s="148" customFormat="1" hidden="1"/>
    <row r="843" s="148" customFormat="1" hidden="1"/>
    <row r="844" s="148" customFormat="1" hidden="1"/>
    <row r="845" s="148" customFormat="1" hidden="1"/>
    <row r="846" s="148" customFormat="1" hidden="1"/>
    <row r="847" s="148" customFormat="1" hidden="1"/>
    <row r="848" s="148" customFormat="1" hidden="1"/>
    <row r="849" s="148" customFormat="1" hidden="1"/>
    <row r="850" s="148" customFormat="1" hidden="1"/>
    <row r="851" s="148" customFormat="1" hidden="1"/>
    <row r="852" s="148" customFormat="1" hidden="1"/>
    <row r="853" s="148" customFormat="1" hidden="1"/>
    <row r="854" s="148" customFormat="1" hidden="1"/>
    <row r="855" s="148" customFormat="1" hidden="1"/>
    <row r="856" s="148" customFormat="1" hidden="1"/>
    <row r="857" s="148" customFormat="1" hidden="1"/>
    <row r="858" s="148" customFormat="1" hidden="1"/>
    <row r="859" s="148" customFormat="1" hidden="1"/>
    <row r="860" s="148" customFormat="1" hidden="1"/>
    <row r="861" s="148" customFormat="1" hidden="1"/>
    <row r="862" s="148" customFormat="1" hidden="1"/>
    <row r="863" s="148" customFormat="1" hidden="1"/>
    <row r="864" s="148" customFormat="1" hidden="1"/>
    <row r="865" s="148" customFormat="1" hidden="1"/>
    <row r="866" s="148" customFormat="1" hidden="1"/>
    <row r="867" s="148" customFormat="1" hidden="1"/>
    <row r="868" s="148" customFormat="1" hidden="1"/>
    <row r="869" s="148" customFormat="1" hidden="1"/>
    <row r="870" s="148" customFormat="1" hidden="1"/>
    <row r="871" s="148" customFormat="1" hidden="1"/>
    <row r="872" s="148" customFormat="1" hidden="1"/>
    <row r="873" s="148" customFormat="1" hidden="1"/>
    <row r="874" s="148" customFormat="1" hidden="1"/>
    <row r="875" s="148" customFormat="1" hidden="1"/>
    <row r="876" s="148" customFormat="1" hidden="1"/>
    <row r="877" s="148" customFormat="1" hidden="1"/>
    <row r="878" s="148" customFormat="1" hidden="1"/>
    <row r="879" s="148" customFormat="1" hidden="1"/>
    <row r="880" s="148" customFormat="1" hidden="1"/>
    <row r="881" s="148" customFormat="1" hidden="1"/>
    <row r="882" s="148" customFormat="1" hidden="1"/>
    <row r="883" s="148" customFormat="1" hidden="1"/>
    <row r="884" s="148" customFormat="1" hidden="1"/>
    <row r="885" s="148" customFormat="1" hidden="1"/>
    <row r="886" s="148" customFormat="1" hidden="1"/>
    <row r="887" s="148" customFormat="1" hidden="1"/>
    <row r="888" s="148" customFormat="1" hidden="1"/>
    <row r="889" s="148" customFormat="1" hidden="1"/>
    <row r="890" s="148" customFormat="1" hidden="1"/>
    <row r="891" s="148" customFormat="1" hidden="1"/>
    <row r="892" s="148" customFormat="1" hidden="1"/>
    <row r="893" s="148" customFormat="1" hidden="1"/>
    <row r="894" s="148" customFormat="1" hidden="1"/>
    <row r="895" s="148" customFormat="1" hidden="1"/>
    <row r="896" s="148" customFormat="1" hidden="1"/>
    <row r="897" s="148" customFormat="1" hidden="1"/>
    <row r="898" s="148" customFormat="1" hidden="1"/>
    <row r="899" s="148" customFormat="1" hidden="1"/>
    <row r="900" s="148" customFormat="1" hidden="1"/>
    <row r="901" s="148" customFormat="1" hidden="1"/>
    <row r="902" s="148" customFormat="1" hidden="1"/>
    <row r="903" s="148" customFormat="1" hidden="1"/>
    <row r="904" s="148" customFormat="1" hidden="1"/>
    <row r="905" s="148" customFormat="1" hidden="1"/>
    <row r="906" s="148" customFormat="1" hidden="1"/>
    <row r="907" s="148" customFormat="1" hidden="1"/>
    <row r="908" s="148" customFormat="1" hidden="1"/>
    <row r="909" s="148" customFormat="1" hidden="1"/>
    <row r="910" s="148" customFormat="1" hidden="1"/>
    <row r="911" s="148" customFormat="1" hidden="1"/>
    <row r="912" s="148" customFormat="1" hidden="1"/>
    <row r="913" s="148" customFormat="1" hidden="1"/>
    <row r="914" s="148" customFormat="1" hidden="1"/>
    <row r="915" s="148" customFormat="1" hidden="1"/>
    <row r="916" s="148" customFormat="1" hidden="1"/>
    <row r="917" s="148" customFormat="1" hidden="1"/>
    <row r="918" s="148" customFormat="1" hidden="1"/>
    <row r="919" s="148" customFormat="1" hidden="1"/>
    <row r="920" s="148" customFormat="1" hidden="1"/>
    <row r="921" s="148" customFormat="1" hidden="1"/>
    <row r="922" s="148" customFormat="1" hidden="1"/>
    <row r="923" s="148" customFormat="1" hidden="1"/>
    <row r="924" s="148" customFormat="1" hidden="1"/>
    <row r="925" s="148" customFormat="1" hidden="1"/>
    <row r="926" s="148" customFormat="1" hidden="1"/>
    <row r="927" s="148" customFormat="1" hidden="1"/>
    <row r="928" s="148" customFormat="1" hidden="1"/>
    <row r="929" s="148" customFormat="1" hidden="1"/>
    <row r="930" s="148" customFormat="1" hidden="1"/>
    <row r="931" s="148" customFormat="1" hidden="1"/>
    <row r="932" s="148" customFormat="1" hidden="1"/>
    <row r="933" s="148" customFormat="1" hidden="1"/>
    <row r="934" s="148" customFormat="1" hidden="1"/>
    <row r="935" s="148" customFormat="1" hidden="1"/>
    <row r="936" s="148" customFormat="1" hidden="1"/>
    <row r="937" s="148" customFormat="1" hidden="1"/>
    <row r="938" s="148" customFormat="1" hidden="1"/>
    <row r="939" s="148" customFormat="1" hidden="1"/>
    <row r="940" s="148" customFormat="1" hidden="1"/>
    <row r="941" s="148" customFormat="1" hidden="1"/>
    <row r="942" s="148" customFormat="1" hidden="1"/>
    <row r="943" s="148" customFormat="1" hidden="1"/>
    <row r="944" s="148" customFormat="1" hidden="1"/>
    <row r="945" s="148" customFormat="1" hidden="1"/>
    <row r="946" s="148" customFormat="1" hidden="1"/>
    <row r="947" s="148" customFormat="1" hidden="1"/>
    <row r="948" s="148" customFormat="1" hidden="1"/>
    <row r="949" s="148" customFormat="1" hidden="1"/>
    <row r="950" s="148" customFormat="1" hidden="1"/>
    <row r="951" s="148" customFormat="1" hidden="1"/>
    <row r="952" s="148" customFormat="1" hidden="1"/>
    <row r="953" s="148" customFormat="1" hidden="1"/>
    <row r="954" s="148" customFormat="1" hidden="1"/>
    <row r="955" s="148" customFormat="1" hidden="1"/>
    <row r="956" s="148" customFormat="1" hidden="1"/>
    <row r="957" s="148" customFormat="1" hidden="1"/>
    <row r="958" s="148" customFormat="1" hidden="1"/>
    <row r="959" s="148" customFormat="1" hidden="1"/>
    <row r="960" s="148" customFormat="1" hidden="1"/>
    <row r="961" s="148" customFormat="1" hidden="1"/>
    <row r="962" s="148" customFormat="1" hidden="1"/>
    <row r="963" s="148" customFormat="1" hidden="1"/>
    <row r="964" s="148" customFormat="1" hidden="1"/>
    <row r="965" s="148" customFormat="1" hidden="1"/>
    <row r="966" s="148" customFormat="1" hidden="1"/>
    <row r="967" s="148" customFormat="1" hidden="1"/>
    <row r="968" s="148" customFormat="1" hidden="1"/>
    <row r="969" s="148" customFormat="1" hidden="1"/>
    <row r="970" s="148" customFormat="1" hidden="1"/>
    <row r="971" s="148" customFormat="1" hidden="1"/>
    <row r="972" s="148" customFormat="1" hidden="1"/>
    <row r="973" s="148" customFormat="1" hidden="1"/>
    <row r="974" s="148" customFormat="1" hidden="1"/>
    <row r="975" s="148" customFormat="1" hidden="1"/>
    <row r="976" s="148" customFormat="1" hidden="1"/>
    <row r="977" s="148" customFormat="1" hidden="1"/>
    <row r="978" s="148" customFormat="1" hidden="1"/>
    <row r="979" s="148" customFormat="1" hidden="1"/>
    <row r="980" s="148" customFormat="1" hidden="1"/>
    <row r="981" s="148" customFormat="1" hidden="1"/>
    <row r="982" s="148" customFormat="1" hidden="1"/>
    <row r="983" s="148" customFormat="1" hidden="1"/>
    <row r="984" s="148" customFormat="1" hidden="1"/>
    <row r="985" s="148" customFormat="1" hidden="1"/>
    <row r="986" s="148" customFormat="1" hidden="1"/>
    <row r="987" s="148" customFormat="1" hidden="1"/>
    <row r="988" s="148" customFormat="1" hidden="1"/>
    <row r="989" s="148" customFormat="1" hidden="1"/>
    <row r="990" s="148" customFormat="1" hidden="1"/>
    <row r="991" s="148" customFormat="1" hidden="1"/>
    <row r="992" s="148" customFormat="1" hidden="1"/>
    <row r="993" s="148" customFormat="1" hidden="1"/>
    <row r="994" s="148" customFormat="1" hidden="1"/>
    <row r="995" s="148" customFormat="1" hidden="1"/>
    <row r="996" s="148" customFormat="1" hidden="1"/>
    <row r="997" s="148" customFormat="1" hidden="1"/>
    <row r="998" s="148" customFormat="1" hidden="1"/>
    <row r="999" s="148" customFormat="1" hidden="1"/>
    <row r="1000" s="148" customFormat="1" hidden="1"/>
    <row r="1001" s="148" customFormat="1" hidden="1"/>
    <row r="1002" s="148" customFormat="1" hidden="1"/>
    <row r="1003" s="148" customFormat="1" hidden="1"/>
    <row r="1004" s="148" customFormat="1" hidden="1"/>
    <row r="1005" s="148" customFormat="1" hidden="1"/>
    <row r="1006" s="148" customFormat="1" hidden="1"/>
    <row r="1007" s="148" customFormat="1" hidden="1"/>
    <row r="1008" s="148" customFormat="1" hidden="1"/>
    <row r="1009" s="148" customFormat="1" hidden="1"/>
    <row r="1010" s="148" customFormat="1" hidden="1"/>
    <row r="1011" s="148" customFormat="1" hidden="1"/>
    <row r="1012" s="148" customFormat="1" hidden="1"/>
    <row r="1013" s="148" customFormat="1" hidden="1"/>
    <row r="1014" s="148" customFormat="1" hidden="1"/>
    <row r="1015" s="148" customFormat="1" hidden="1"/>
    <row r="1016" s="148" customFormat="1" hidden="1"/>
    <row r="1017" s="148" customFormat="1" hidden="1"/>
    <row r="1018" s="148" customFormat="1" hidden="1"/>
    <row r="1019" s="148" customFormat="1" hidden="1"/>
    <row r="1020" s="148" customFormat="1" hidden="1"/>
    <row r="1021" s="148" customFormat="1" hidden="1"/>
    <row r="1022" s="148" customFormat="1" hidden="1"/>
    <row r="1023" s="148" customFormat="1" hidden="1"/>
    <row r="1024" s="148" customFormat="1" hidden="1"/>
    <row r="1025" s="148" customFormat="1" hidden="1"/>
    <row r="1026" s="148" customFormat="1" hidden="1"/>
    <row r="1027" s="148" customFormat="1" hidden="1"/>
    <row r="1028" s="148" customFormat="1" hidden="1"/>
    <row r="1029" s="148" customFormat="1" hidden="1"/>
    <row r="1030" s="148" customFormat="1" hidden="1"/>
    <row r="1031" s="148" customFormat="1" hidden="1"/>
    <row r="1032" s="148" customFormat="1" hidden="1"/>
    <row r="1033" s="148" customFormat="1" hidden="1"/>
    <row r="1034" s="148" customFormat="1" hidden="1"/>
    <row r="1035" s="148" customFormat="1" hidden="1"/>
    <row r="1036" s="148" customFormat="1" hidden="1"/>
    <row r="1037" s="148" customFormat="1" hidden="1"/>
    <row r="1038" s="148" customFormat="1" hidden="1"/>
    <row r="1039" s="148" customFormat="1" hidden="1"/>
    <row r="1040" s="148" customFormat="1" hidden="1"/>
    <row r="1041" s="148" customFormat="1" hidden="1"/>
    <row r="1042" s="148" customFormat="1" hidden="1"/>
    <row r="1043" s="148" customFormat="1" hidden="1"/>
    <row r="1044" s="148" customFormat="1" hidden="1"/>
    <row r="1045" s="148" customFormat="1" hidden="1"/>
    <row r="1046" s="148" customFormat="1" hidden="1"/>
    <row r="1047" s="148" customFormat="1" hidden="1"/>
    <row r="1048" s="148" customFormat="1" hidden="1"/>
    <row r="1049" s="148" customFormat="1" hidden="1"/>
    <row r="1050" s="148" customFormat="1" hidden="1"/>
    <row r="1051" s="148" customFormat="1" hidden="1"/>
    <row r="1052" s="148" customFormat="1" hidden="1"/>
    <row r="1053" s="148" customFormat="1" hidden="1"/>
    <row r="1054" s="148" customFormat="1" hidden="1"/>
    <row r="1055" s="148" customFormat="1" hidden="1"/>
    <row r="1056" s="148" customFormat="1" hidden="1"/>
    <row r="1057" s="148" customFormat="1" hidden="1"/>
    <row r="1058" s="148" customFormat="1" hidden="1"/>
    <row r="1059" s="148" customFormat="1" hidden="1"/>
    <row r="1060" s="148" customFormat="1" hidden="1"/>
    <row r="1061" s="148" customFormat="1" hidden="1"/>
    <row r="1062" s="148" customFormat="1" hidden="1"/>
    <row r="1063" s="148" customFormat="1" hidden="1"/>
    <row r="1064" s="148" customFormat="1" hidden="1"/>
    <row r="1065" s="148" customFormat="1" hidden="1"/>
    <row r="1066" s="148" customFormat="1" hidden="1"/>
    <row r="1067" s="148" customFormat="1" hidden="1"/>
    <row r="1068" s="148" customFormat="1" hidden="1"/>
    <row r="1069" s="148" customFormat="1" hidden="1"/>
    <row r="1070" s="148" customFormat="1" hidden="1"/>
    <row r="1071" s="148" customFormat="1" hidden="1"/>
    <row r="1072" s="148" customFormat="1" hidden="1"/>
    <row r="1073" s="148" customFormat="1" hidden="1"/>
    <row r="1074" s="148" customFormat="1" hidden="1"/>
    <row r="1075" s="148" customFormat="1" hidden="1"/>
    <row r="1076" s="148" customFormat="1" hidden="1"/>
    <row r="1077" s="148" customFormat="1" hidden="1"/>
    <row r="1078" s="148" customFormat="1" hidden="1"/>
    <row r="1079" s="148" customFormat="1" hidden="1"/>
    <row r="1080" s="148" customFormat="1" hidden="1"/>
    <row r="1081" s="148" customFormat="1" hidden="1"/>
    <row r="1082" s="148" customFormat="1" hidden="1"/>
    <row r="1083" s="148" customFormat="1" hidden="1"/>
    <row r="1084" s="148" customFormat="1" hidden="1"/>
    <row r="1085" s="148" customFormat="1" hidden="1"/>
    <row r="1086" s="148" customFormat="1" hidden="1"/>
    <row r="1087" s="148" customFormat="1" hidden="1"/>
    <row r="1088" s="148" customFormat="1" hidden="1"/>
    <row r="1089" s="148" customFormat="1" hidden="1"/>
    <row r="1090" s="148" customFormat="1" hidden="1"/>
    <row r="1091" s="148" customFormat="1" hidden="1"/>
    <row r="1092" s="148" customFormat="1" hidden="1"/>
    <row r="1093" s="148" customFormat="1" hidden="1"/>
    <row r="1094" s="148" customFormat="1" hidden="1"/>
    <row r="1095" s="148" customFormat="1" hidden="1"/>
    <row r="1096" s="148" customFormat="1" hidden="1"/>
    <row r="1097" s="148" customFormat="1" hidden="1"/>
    <row r="1098" s="148" customFormat="1" hidden="1"/>
    <row r="1099" s="148" customFormat="1" hidden="1"/>
    <row r="1100" s="148" customFormat="1" hidden="1"/>
    <row r="1101" s="148" customFormat="1" hidden="1"/>
    <row r="1102" s="148" customFormat="1" hidden="1"/>
    <row r="1103" s="148" customFormat="1" hidden="1"/>
    <row r="1104" s="148" customFormat="1" hidden="1"/>
    <row r="1105" s="148" customFormat="1" hidden="1"/>
    <row r="1106" s="148" customFormat="1" hidden="1"/>
    <row r="1107" s="148" customFormat="1" hidden="1"/>
    <row r="1108" s="148" customFormat="1" hidden="1"/>
    <row r="1109" s="148" customFormat="1" hidden="1"/>
    <row r="1110" s="148" customFormat="1" hidden="1"/>
    <row r="1111" s="148" customFormat="1" hidden="1"/>
    <row r="1112" s="148" customFormat="1" hidden="1"/>
    <row r="1113" s="148" customFormat="1" hidden="1"/>
    <row r="1114" s="148" customFormat="1" hidden="1"/>
    <row r="1115" s="148" customFormat="1" hidden="1"/>
    <row r="1116" s="148" customFormat="1" hidden="1"/>
    <row r="1117" s="148" customFormat="1" hidden="1"/>
    <row r="1118" s="148" customFormat="1" hidden="1"/>
    <row r="1119" s="148" customFormat="1" hidden="1"/>
    <row r="1120" s="148" customFormat="1" hidden="1"/>
    <row r="1121" s="148" customFormat="1" hidden="1"/>
    <row r="1122" s="148" customFormat="1" hidden="1"/>
    <row r="1123" s="148" customFormat="1" hidden="1"/>
    <row r="1124" s="148" customFormat="1" hidden="1"/>
    <row r="1125" s="148" customFormat="1" hidden="1"/>
    <row r="1126" s="148" customFormat="1" hidden="1"/>
    <row r="1127" s="148" customFormat="1" hidden="1"/>
    <row r="1128" s="148" customFormat="1" hidden="1"/>
    <row r="1129" s="148" customFormat="1" hidden="1"/>
    <row r="1130" s="148" customFormat="1" hidden="1"/>
    <row r="1131" s="148" customFormat="1" hidden="1"/>
    <row r="1132" s="148" customFormat="1" hidden="1"/>
    <row r="1133" s="148" customFormat="1" hidden="1"/>
    <row r="1134" s="148" customFormat="1" hidden="1"/>
    <row r="1135" s="148" customFormat="1" hidden="1"/>
    <row r="1136" s="148" customFormat="1" hidden="1"/>
    <row r="1137" s="148" customFormat="1" hidden="1"/>
    <row r="1138" s="148" customFormat="1" hidden="1"/>
    <row r="1139" s="148" customFormat="1" hidden="1"/>
    <row r="1140" s="148" customFormat="1" hidden="1"/>
    <row r="1141" s="148" customFormat="1" hidden="1"/>
    <row r="1142" s="148" customFormat="1" hidden="1"/>
    <row r="1143" s="148" customFormat="1" hidden="1"/>
    <row r="1144" s="148" customFormat="1" hidden="1"/>
    <row r="1145" s="148" customFormat="1" hidden="1"/>
    <row r="1146" s="148" customFormat="1" hidden="1"/>
    <row r="1147" s="148" customFormat="1" hidden="1"/>
    <row r="1148" s="148" customFormat="1" hidden="1"/>
    <row r="1149" s="148" customFormat="1" hidden="1"/>
    <row r="1150" s="148" customFormat="1" hidden="1"/>
    <row r="1151" s="148" customFormat="1" hidden="1"/>
    <row r="1152" s="148" customFormat="1" hidden="1"/>
    <row r="1153" s="148" customFormat="1" hidden="1"/>
    <row r="1154" s="148" customFormat="1" hidden="1"/>
    <row r="1155" s="148" customFormat="1" hidden="1"/>
    <row r="1156" s="148" customFormat="1" hidden="1"/>
    <row r="1157" s="148" customFormat="1" hidden="1"/>
    <row r="1158" s="148" customFormat="1" hidden="1"/>
    <row r="1159" s="148" customFormat="1" hidden="1"/>
    <row r="1160" s="148" customFormat="1" hidden="1"/>
    <row r="1161" s="148" customFormat="1" hidden="1"/>
    <row r="1162" s="148" customFormat="1" hidden="1"/>
    <row r="1163" s="148" customFormat="1" hidden="1"/>
    <row r="1164" s="148" customFormat="1" hidden="1"/>
    <row r="1165" s="148" customFormat="1" hidden="1"/>
    <row r="1166" s="148" customFormat="1" hidden="1"/>
    <row r="1167" s="148" customFormat="1" hidden="1"/>
    <row r="1168" s="148" customFormat="1" hidden="1"/>
    <row r="1169" s="148" customFormat="1" hidden="1"/>
    <row r="1170" s="148" customFormat="1" hidden="1"/>
    <row r="1171" s="148" customFormat="1" hidden="1"/>
    <row r="1172" s="148" customFormat="1" hidden="1"/>
    <row r="1173" s="148" customFormat="1" hidden="1"/>
    <row r="1174" s="148" customFormat="1" hidden="1"/>
    <row r="1175" s="148" customFormat="1" hidden="1"/>
    <row r="1176" s="148" customFormat="1" hidden="1"/>
    <row r="1177" s="148" customFormat="1" hidden="1"/>
    <row r="1178" s="148" customFormat="1" hidden="1"/>
    <row r="1179" s="148" customFormat="1" hidden="1"/>
    <row r="1180" s="148" customFormat="1" hidden="1"/>
    <row r="1181" s="148" customFormat="1" hidden="1"/>
    <row r="1182" s="148" customFormat="1" hidden="1"/>
    <row r="1183" s="148" customFormat="1" hidden="1"/>
    <row r="1184" s="148" customFormat="1" hidden="1"/>
    <row r="1185" s="148" customFormat="1" hidden="1"/>
    <row r="1186" s="148" customFormat="1" hidden="1"/>
    <row r="1187" s="148" customFormat="1" hidden="1"/>
    <row r="1188" s="148" customFormat="1" hidden="1"/>
    <row r="1189" s="148" customFormat="1" hidden="1"/>
    <row r="1190" s="148" customFormat="1" hidden="1"/>
    <row r="1191" s="148" customFormat="1" hidden="1"/>
    <row r="1192" s="148" customFormat="1" hidden="1"/>
    <row r="1193" s="148" customFormat="1" hidden="1"/>
    <row r="1194" s="148" customFormat="1" hidden="1"/>
    <row r="1195" s="148" customFormat="1" hidden="1"/>
    <row r="1196" s="148" customFormat="1" hidden="1"/>
    <row r="1197" s="148" customFormat="1" hidden="1"/>
    <row r="1198" s="148" customFormat="1" hidden="1"/>
    <row r="1199" s="148" customFormat="1" hidden="1"/>
    <row r="1200" s="148" customFormat="1" hidden="1"/>
    <row r="1201" s="148" customFormat="1" hidden="1"/>
    <row r="1202" s="148" customFormat="1" hidden="1"/>
    <row r="1203" s="148" customFormat="1" hidden="1"/>
    <row r="1204" s="148" customFormat="1" hidden="1"/>
    <row r="1205" s="148" customFormat="1" hidden="1"/>
    <row r="1206" s="148" customFormat="1" hidden="1"/>
    <row r="1207" s="148" customFormat="1" hidden="1"/>
    <row r="1208" s="148" customFormat="1" hidden="1"/>
    <row r="1209" s="148" customFormat="1" hidden="1"/>
    <row r="1210" s="148" customFormat="1" hidden="1"/>
    <row r="1211" s="148" customFormat="1" hidden="1"/>
    <row r="1212" s="148" customFormat="1" hidden="1"/>
    <row r="1213" s="148" customFormat="1" hidden="1"/>
    <row r="1214" s="148" customFormat="1" hidden="1"/>
    <row r="1215" s="148" customFormat="1" hidden="1"/>
    <row r="1216" s="148" customFormat="1" hidden="1"/>
    <row r="1217" s="148" customFormat="1" hidden="1"/>
    <row r="1218" s="148" customFormat="1" hidden="1"/>
    <row r="1219" s="148" customFormat="1" hidden="1"/>
    <row r="1220" s="148" customFormat="1" hidden="1"/>
    <row r="1221" s="148" customFormat="1" hidden="1"/>
    <row r="1222" s="148" customFormat="1" hidden="1"/>
    <row r="1223" s="148" customFormat="1" hidden="1"/>
    <row r="1224" s="148" customFormat="1" hidden="1"/>
    <row r="1225" s="148" customFormat="1" hidden="1"/>
    <row r="1226" s="148" customFormat="1" hidden="1"/>
    <row r="1227" s="148" customFormat="1" hidden="1"/>
    <row r="1228" s="148" customFormat="1" hidden="1"/>
    <row r="1229" s="148" customFormat="1" hidden="1"/>
    <row r="1230" s="148" customFormat="1" hidden="1"/>
    <row r="1231" s="148" customFormat="1" hidden="1"/>
    <row r="1232" s="148" customFormat="1" hidden="1"/>
    <row r="1233" s="148" customFormat="1" hidden="1"/>
    <row r="1234" s="148" customFormat="1" hidden="1"/>
    <row r="1235" s="148" customFormat="1" hidden="1"/>
    <row r="1236" s="148" customFormat="1" hidden="1"/>
    <row r="1237" s="148" customFormat="1" hidden="1"/>
    <row r="1238" s="148" customFormat="1" hidden="1"/>
    <row r="1239" s="148" customFormat="1" hidden="1"/>
    <row r="1240" s="148" customFormat="1" hidden="1"/>
    <row r="1241" s="148" customFormat="1" hidden="1"/>
    <row r="1242" s="148" customFormat="1" hidden="1"/>
    <row r="1243" s="148" customFormat="1" hidden="1"/>
    <row r="1244" s="148" customFormat="1" hidden="1"/>
    <row r="1245" s="148" customFormat="1" hidden="1"/>
    <row r="1246" s="148" customFormat="1" hidden="1"/>
    <row r="1247" s="148" customFormat="1" hidden="1"/>
    <row r="1248" s="148" customFormat="1" hidden="1"/>
    <row r="1249" s="148" customFormat="1" hidden="1"/>
    <row r="1250" s="148" customFormat="1" hidden="1"/>
    <row r="1251" s="148" customFormat="1" hidden="1"/>
    <row r="1252" s="148" customFormat="1" hidden="1"/>
    <row r="1253" s="148" customFormat="1" hidden="1"/>
    <row r="1254" s="148" customFormat="1" hidden="1"/>
    <row r="1255" s="148" customFormat="1" hidden="1"/>
    <row r="1256" s="148" customFormat="1" hidden="1"/>
    <row r="1257" s="148" customFormat="1" hidden="1"/>
    <row r="1258" s="148" customFormat="1" hidden="1"/>
    <row r="1259" s="148" customFormat="1" hidden="1"/>
    <row r="1260" s="148" customFormat="1" hidden="1"/>
    <row r="1261" s="148" customFormat="1" hidden="1"/>
    <row r="1262" s="148" customFormat="1" hidden="1"/>
    <row r="1263" s="148" customFormat="1" hidden="1"/>
    <row r="1264" s="148" customFormat="1" hidden="1"/>
    <row r="1265" s="148" customFormat="1" hidden="1"/>
    <row r="1266" s="148" customFormat="1" hidden="1"/>
    <row r="1267" s="148" customFormat="1" hidden="1"/>
    <row r="1268" s="148" customFormat="1" hidden="1"/>
    <row r="1269" s="148" customFormat="1" hidden="1"/>
    <row r="1270" s="148" customFormat="1" hidden="1"/>
    <row r="1271" s="148" customFormat="1" hidden="1"/>
    <row r="1272" s="148" customFormat="1" hidden="1"/>
    <row r="1273" s="148" customFormat="1" hidden="1"/>
    <row r="1274" s="148" customFormat="1" hidden="1"/>
    <row r="1275" s="148" customFormat="1" hidden="1"/>
    <row r="1276" s="148" customFormat="1" hidden="1"/>
    <row r="1277" s="148" customFormat="1" hidden="1"/>
    <row r="1278" s="148" customFormat="1" hidden="1"/>
    <row r="1279" s="148" customFormat="1" hidden="1"/>
    <row r="1280" s="148" customFormat="1" hidden="1"/>
    <row r="1281" s="148" customFormat="1" hidden="1"/>
    <row r="1282" s="148" customFormat="1" hidden="1"/>
    <row r="1283" s="148" customFormat="1" hidden="1"/>
    <row r="1284" s="148" customFormat="1" hidden="1"/>
    <row r="1285" s="148" customFormat="1" hidden="1"/>
    <row r="1286" s="148" customFormat="1" hidden="1"/>
    <row r="1287" s="148" customFormat="1" hidden="1"/>
    <row r="1288" s="148" customFormat="1" hidden="1"/>
    <row r="1289" s="148" customFormat="1" hidden="1"/>
    <row r="1290" s="148" customFormat="1" hidden="1"/>
    <row r="1291" s="148" customFormat="1" hidden="1"/>
    <row r="1292" s="148" customFormat="1" hidden="1"/>
    <row r="1293" s="148" customFormat="1" hidden="1"/>
    <row r="1294" s="148" customFormat="1" hidden="1"/>
    <row r="1295" s="148" customFormat="1" hidden="1"/>
    <row r="1296" s="148" customFormat="1" hidden="1"/>
    <row r="1297" s="148" customFormat="1" hidden="1"/>
    <row r="1298" s="148" customFormat="1" hidden="1"/>
    <row r="1299" s="148" customFormat="1" hidden="1"/>
    <row r="1300" s="148" customFormat="1" hidden="1"/>
    <row r="1301" s="148" customFormat="1" hidden="1"/>
    <row r="1302" s="148" customFormat="1" hidden="1"/>
    <row r="1303" s="148" customFormat="1" hidden="1"/>
    <row r="1304" s="148" customFormat="1" hidden="1"/>
    <row r="1305" s="148" customFormat="1" hidden="1"/>
    <row r="1306" s="148" customFormat="1" hidden="1"/>
    <row r="1307" s="148" customFormat="1" hidden="1"/>
    <row r="1308" s="148" customFormat="1" hidden="1"/>
    <row r="1309" s="148" customFormat="1" hidden="1"/>
    <row r="1310" s="148" customFormat="1" hidden="1"/>
    <row r="1311" s="148" customFormat="1" hidden="1"/>
    <row r="1312" s="148" customFormat="1" hidden="1"/>
    <row r="1313" s="148" customFormat="1" hidden="1"/>
    <row r="1314" s="148" customFormat="1" hidden="1"/>
    <row r="1315" s="148" customFormat="1" hidden="1"/>
    <row r="1316" s="148" customFormat="1" hidden="1"/>
    <row r="1317" s="148" customFormat="1" hidden="1"/>
    <row r="1318" s="148" customFormat="1" hidden="1"/>
    <row r="1319" s="148" customFormat="1" hidden="1"/>
    <row r="1320" s="148" customFormat="1" hidden="1"/>
    <row r="1321" s="148" customFormat="1" hidden="1"/>
    <row r="1322" s="148" customFormat="1" hidden="1"/>
    <row r="1323" s="148" customFormat="1" hidden="1"/>
    <row r="1324" s="148" customFormat="1" hidden="1"/>
    <row r="1325" s="148" customFormat="1" hidden="1"/>
    <row r="1326" s="148" customFormat="1" hidden="1"/>
    <row r="1327" s="148" customFormat="1" hidden="1"/>
    <row r="1328" s="148" customFormat="1" hidden="1"/>
    <row r="1329" s="148" customFormat="1" hidden="1"/>
    <row r="1330" s="148" customFormat="1" hidden="1"/>
    <row r="1331" s="148" customFormat="1" hidden="1"/>
    <row r="1332" s="148" customFormat="1" hidden="1"/>
    <row r="1333" s="148" customFormat="1" hidden="1"/>
    <row r="1334" s="148" customFormat="1" hidden="1"/>
    <row r="1335" s="148" customFormat="1" hidden="1"/>
    <row r="1336" s="148" customFormat="1" hidden="1"/>
    <row r="1337" s="148" customFormat="1" hidden="1"/>
    <row r="1338" s="148" customFormat="1" hidden="1"/>
    <row r="1339" s="148" customFormat="1" hidden="1"/>
    <row r="1340" s="148" customFormat="1" hidden="1"/>
    <row r="1341" s="148" customFormat="1" hidden="1"/>
    <row r="1342" s="148" customFormat="1" hidden="1"/>
    <row r="1343" s="148" customFormat="1" hidden="1"/>
    <row r="1344" s="148" customFormat="1" hidden="1"/>
    <row r="1345" s="148" customFormat="1" hidden="1"/>
    <row r="1346" s="148" customFormat="1" hidden="1"/>
    <row r="1347" s="148" customFormat="1" hidden="1"/>
    <row r="1348" s="148" customFormat="1" hidden="1"/>
    <row r="1349" s="148" customFormat="1" hidden="1"/>
    <row r="1350" s="148" customFormat="1" hidden="1"/>
    <row r="1351" s="148" customFormat="1" hidden="1"/>
    <row r="1352" s="148" customFormat="1" hidden="1"/>
    <row r="1353" s="148" customFormat="1" hidden="1"/>
    <row r="1354" s="148" customFormat="1" hidden="1"/>
    <row r="1355" s="148" customFormat="1" hidden="1"/>
    <row r="1356" s="148" customFormat="1" hidden="1"/>
    <row r="1357" s="148" customFormat="1" hidden="1"/>
    <row r="1358" s="148" customFormat="1" hidden="1"/>
    <row r="1359" s="148" customFormat="1" hidden="1"/>
    <row r="1360" s="148" customFormat="1" hidden="1"/>
    <row r="1361" s="148" customFormat="1" hidden="1"/>
    <row r="1362" s="148" customFormat="1" hidden="1"/>
    <row r="1363" s="148" customFormat="1" hidden="1"/>
    <row r="1364" s="148" customFormat="1" hidden="1"/>
    <row r="1365" s="148" customFormat="1" hidden="1"/>
    <row r="1366" s="148" customFormat="1" hidden="1"/>
    <row r="1367" s="148" customFormat="1" hidden="1"/>
    <row r="1368" s="148" customFormat="1" hidden="1"/>
    <row r="1369" s="148" customFormat="1" hidden="1"/>
    <row r="1370" s="148" customFormat="1" hidden="1"/>
    <row r="1371" s="148" customFormat="1" hidden="1"/>
    <row r="1372" s="148" customFormat="1" hidden="1"/>
    <row r="1373" s="148" customFormat="1" hidden="1"/>
    <row r="1374" s="148" customFormat="1" hidden="1"/>
    <row r="1375" s="148" customFormat="1" hidden="1"/>
    <row r="1376" s="148" customFormat="1" hidden="1"/>
    <row r="1377" s="148" customFormat="1" hidden="1"/>
    <row r="1378" s="148" customFormat="1" hidden="1"/>
    <row r="1379" s="148" customFormat="1" hidden="1"/>
    <row r="1380" s="148" customFormat="1" hidden="1"/>
    <row r="1381" s="148" customFormat="1" hidden="1"/>
    <row r="1382" s="148" customFormat="1" hidden="1"/>
    <row r="1383" s="148" customFormat="1" hidden="1"/>
    <row r="1384" s="148" customFormat="1" hidden="1"/>
  </sheetData>
  <sheetProtection formatCells="0" formatColumns="0" formatRows="0" insertRows="0" deleteRows="0" sort="0"/>
  <mergeCells count="9">
    <mergeCell ref="D1:F2"/>
    <mergeCell ref="A14:G14"/>
    <mergeCell ref="A11:C11"/>
    <mergeCell ref="A3:G3"/>
    <mergeCell ref="A4:G4"/>
    <mergeCell ref="A5:G5"/>
    <mergeCell ref="A9:G9"/>
    <mergeCell ref="A10:G10"/>
    <mergeCell ref="A7:G7"/>
  </mergeCells>
  <conditionalFormatting sqref="E66:F200 A66:C200">
    <cfRule type="expression" dxfId="14" priority="11">
      <formula>AND(ISBLANK(A66),SUM(COUNTIF($A66:$G66,"&lt;&gt;"&amp;"")&gt;0))</formula>
    </cfRule>
  </conditionalFormatting>
  <conditionalFormatting sqref="D66:D200">
    <cfRule type="expression" dxfId="13" priority="9">
      <formula>AND(ISBLANK(D66),(C66="Residential"))</formula>
    </cfRule>
  </conditionalFormatting>
  <conditionalFormatting sqref="A7:G7">
    <cfRule type="notContainsBlanks" dxfId="12" priority="5">
      <formula>LEN(TRIM(A7))&gt;0</formula>
    </cfRule>
  </conditionalFormatting>
  <conditionalFormatting sqref="A15:C16 E15:F16">
    <cfRule type="expression" dxfId="11" priority="3">
      <formula>AND(ISBLANK(A15),SUM(COUNTIF($A15:$G15,"&lt;&gt;"&amp;"")&gt;0))</formula>
    </cfRule>
  </conditionalFormatting>
  <conditionalFormatting sqref="A17:C65 E17:F65">
    <cfRule type="expression" dxfId="10" priority="2">
      <formula>AND(ISBLANK(A17),SUM(COUNTIF($A17:$G17,"&lt;&gt;"&amp;"")&gt;0))</formula>
    </cfRule>
  </conditionalFormatting>
  <conditionalFormatting sqref="D15:D65">
    <cfRule type="expression" dxfId="9" priority="1">
      <formula>AND(ISBLANK(D15),(C15="Residential"))</formula>
    </cfRule>
  </conditionalFormatting>
  <dataValidations count="8">
    <dataValidation type="list" allowBlank="1" showInputMessage="1" showErrorMessage="1" error="Please enter &quot;No&quot;,&quot;Yes-But no action taken&quot;, &quot;Yes-Approved&quot; , &quot;Yes-Denied&quot;  " sqref="P1:P5" xr:uid="{D89AAEE6-6193-4D95-99FF-F08C7526CF6C}">
      <formula1>"No,Yes-But no action taken,Yes-Approved,Yes-Denied"</formula1>
    </dataValidation>
    <dataValidation allowBlank="1" showInputMessage="1" sqref="G1 H6" xr:uid="{080EF6E1-9B5B-497F-A5FB-FD523FB2B0FA}"/>
    <dataValidation type="textLength" allowBlank="1" showInputMessage="1" showErrorMessage="1" error="Character limit exceeded. Limit is 100 characters." prompt="Enter street address or intersection_x000a_" sqref="B15:B200" xr:uid="{0BB8CA3B-82F0-4D7B-9742-2F0A36A36923}">
      <formula1>1</formula1>
      <formula2>100</formula2>
    </dataValidation>
    <dataValidation type="list" allowBlank="1" showInputMessage="1" showErrorMessage="1" prompt="Enter existing use" sqref="C15:C200" xr:uid="{CCBC0A55-7A9F-49E8-BD8E-8C4F1F74CB74}">
      <formula1>$L$15:$L$21</formula1>
    </dataValidation>
    <dataValidation type="whole" allowBlank="1" showInputMessage="1" showErrorMessage="1" prompt="If existing use is residential, enter number of units" sqref="D15:D200" xr:uid="{C321D9BC-8CA9-4378-8DF3-DCBBC5F239E8}">
      <formula1>0</formula1>
      <formula2>10000</formula2>
    </dataValidation>
    <dataValidation type="list" allowBlank="1" showInputMessage="1" showErrorMessage="1" prompt="Enter surplus designation" sqref="E15:E200" xr:uid="{B4B98C01-2E01-4F02-9DC5-B4B3003F9ED9}">
      <formula1>$I$15:$I$17</formula1>
    </dataValidation>
    <dataValidation type="decimal" allowBlank="1" showInputMessage="1" showErrorMessage="1" prompt="Enter parcel size, in acres" sqref="F15:F200" xr:uid="{C401CC52-A70B-4A06-AABE-8C57DD9C6AB7}">
      <formula1>0</formula1>
      <formula2>100000</formula2>
    </dataValidation>
    <dataValidation type="textLength" allowBlank="1" showInputMessage="1" showErrorMessage="1" error="Character limit exceeded. Character limit is 2000 characters." prompt="Enter notes" sqref="G15:G200" xr:uid="{262F9F82-1964-4671-B85B-7AD0AB8D85C9}">
      <formula1>0</formula1>
      <formula2>2000</formula2>
    </dataValidation>
  </dataValidations>
  <pageMargins left="0.7" right="0.7" top="0.75" bottom="0.75" header="0.3" footer="0.3"/>
  <pageSetup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4" stopIfTrue="1" id="{B1E776DB-7AC8-45FD-8E1A-FB397ED0C187}">
            <xm:f>Admin!$D$22="FORMATTING OFF"</xm:f>
            <x14:dxf/>
          </x14:cfRule>
          <xm:sqref>A66:G200</xm:sqref>
        </x14:conditionalFormatting>
      </x14:conditionalFormattings>
    </ext>
    <ext xmlns:x14="http://schemas.microsoft.com/office/spreadsheetml/2009/9/main" uri="{CCE6A557-97BC-4b89-ADB6-D9C93CAAB3DF}">
      <x14:dataValidations xmlns:xm="http://schemas.microsoft.com/office/excel/2006/main" count="1">
        <x14:dataValidation type="textLength" operator="equal" allowBlank="1" showInputMessage="1" showErrorMessage="1" error="The parcel numbers must match the format described in row 6, including dashes." prompt="Enter APN" xr:uid="{6029C9FF-B2DB-4CD3-AEC1-80F46827B0A6}">
          <x14:formula1>
            <xm:f>CountyInfo!$K$2</xm:f>
          </x14:formula1>
          <xm:sqref>A15:A200</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A5D80-3508-4052-B4E9-51E4846910A5}">
  <sheetPr codeName="Sheet17">
    <pageSetUpPr fitToPage="1"/>
  </sheetPr>
  <dimension ref="A1:XFC1382"/>
  <sheetViews>
    <sheetView showZeros="0" zoomScale="78" zoomScaleNormal="78" zoomScaleSheetLayoutView="70" workbookViewId="0">
      <selection activeCell="E13" sqref="E13"/>
    </sheetView>
  </sheetViews>
  <sheetFormatPr defaultColWidth="0" defaultRowHeight="13.8" zeroHeight="1"/>
  <cols>
    <col min="1" max="4" width="16.5546875" style="11" customWidth="1"/>
    <col min="5" max="5" width="20.6640625" style="11" customWidth="1"/>
    <col min="6" max="9" width="16.5546875" style="11" customWidth="1"/>
    <col min="10" max="10" width="19.33203125" style="11" customWidth="1"/>
    <col min="11" max="11" width="24" style="11" customWidth="1"/>
    <col min="12" max="16383" width="8.6640625" style="11" hidden="1"/>
    <col min="16384" max="16384" width="5.44140625" style="11" hidden="1"/>
  </cols>
  <sheetData>
    <row r="1" spans="1:22" s="146" customFormat="1" ht="23.1" customHeight="1">
      <c r="A1" s="187" t="s">
        <v>388</v>
      </c>
      <c r="B1" s="139" t="str">
        <f>'Start Here'!B4:E4</f>
        <v>Oakland</v>
      </c>
      <c r="C1" s="188"/>
      <c r="D1" s="802" t="s">
        <v>2133</v>
      </c>
      <c r="E1" s="803"/>
      <c r="F1" s="237" t="s">
        <v>482</v>
      </c>
      <c r="G1" s="237"/>
      <c r="J1" s="374" t="s">
        <v>483</v>
      </c>
      <c r="K1" s="567"/>
      <c r="M1" s="237"/>
      <c r="N1" s="237"/>
      <c r="O1" s="237"/>
      <c r="P1" s="237"/>
      <c r="Q1" s="237"/>
      <c r="R1" s="237"/>
      <c r="S1" s="237"/>
      <c r="T1" s="237"/>
      <c r="U1" s="46"/>
      <c r="V1" s="46"/>
    </row>
    <row r="2" spans="1:22" s="146" customFormat="1" ht="49.2" customHeight="1">
      <c r="A2" s="187" t="s">
        <v>2016</v>
      </c>
      <c r="B2" s="138">
        <f>'Start Here'!B5</f>
        <v>2023</v>
      </c>
      <c r="C2" s="189" t="str">
        <f>'Table A2'!C2</f>
        <v>(Jan. 1 - Dec. 31)</v>
      </c>
      <c r="D2" s="802"/>
      <c r="E2" s="803"/>
      <c r="F2" s="237" t="s">
        <v>484</v>
      </c>
      <c r="G2" s="237"/>
      <c r="J2" s="203" t="s">
        <v>481</v>
      </c>
      <c r="K2" s="63"/>
      <c r="M2" s="237"/>
      <c r="N2" s="237"/>
      <c r="O2" s="237"/>
      <c r="P2" s="237"/>
      <c r="Q2" s="237"/>
      <c r="R2" s="237"/>
      <c r="S2" s="237"/>
      <c r="T2" s="237"/>
      <c r="U2" s="47"/>
      <c r="V2" s="47"/>
    </row>
    <row r="3" spans="1:22" s="146" customFormat="1" ht="35.4" customHeight="1">
      <c r="A3" s="190" t="s">
        <v>485</v>
      </c>
      <c r="B3" s="138" t="str">
        <f>IFERROR(IF(ISBLANK(VLOOKUP(B1,'Planning Periods'!$E$2:$P$540,12)),"5th Cycle",VLOOKUP(B1,'Planning Periods'!$E$2:$P$540,12)),"")</f>
        <v>6th Cycle</v>
      </c>
      <c r="C3" s="360" t="str">
        <f>IF(ISBLANK(B1),"",IFERROR(VLOOKUP(B1,'Planning Periods'!$A$2:$D$540,4),""))</f>
        <v>01/31/2023 - 01/31/2031</v>
      </c>
      <c r="D3" s="802"/>
      <c r="E3" s="803"/>
      <c r="F3" s="48"/>
      <c r="G3" s="48"/>
      <c r="K3" s="48"/>
      <c r="L3" s="48"/>
      <c r="M3" s="48"/>
      <c r="N3" s="48"/>
      <c r="O3" s="48"/>
      <c r="P3" s="48"/>
      <c r="Q3" s="48"/>
      <c r="R3" s="48"/>
      <c r="S3" s="48"/>
      <c r="T3" s="48"/>
      <c r="U3" s="48"/>
      <c r="V3" s="48"/>
    </row>
    <row r="4" spans="1:22" s="50" customFormat="1" ht="7.35" customHeight="1">
      <c r="D4" s="49"/>
      <c r="E4" s="49"/>
      <c r="F4" s="49"/>
      <c r="G4" s="49"/>
      <c r="H4" s="49"/>
      <c r="I4" s="49"/>
      <c r="K4" s="184"/>
    </row>
    <row r="5" spans="1:22" s="50" customFormat="1" ht="5.0999999999999996" customHeight="1">
      <c r="D5" s="7"/>
      <c r="E5" s="7"/>
      <c r="F5" s="7"/>
      <c r="G5" s="49"/>
      <c r="H5" s="49"/>
      <c r="I5" s="49"/>
    </row>
    <row r="6" spans="1:22" s="199" customFormat="1" ht="10.199999999999999" hidden="1">
      <c r="A6" s="199" t="s">
        <v>2018</v>
      </c>
      <c r="B6" s="199" t="s">
        <v>2019</v>
      </c>
      <c r="C6" s="199" t="s">
        <v>2020</v>
      </c>
      <c r="D6" s="199" t="s">
        <v>2021</v>
      </c>
      <c r="G6" s="199" t="s">
        <v>2022</v>
      </c>
      <c r="H6" s="199" t="s">
        <v>2023</v>
      </c>
      <c r="I6" s="199" t="s">
        <v>2024</v>
      </c>
      <c r="J6" s="199" t="s">
        <v>2025</v>
      </c>
    </row>
    <row r="7" spans="1:22" s="141" customFormat="1" ht="15.6">
      <c r="A7" s="690" t="s">
        <v>2134</v>
      </c>
      <c r="B7" s="693"/>
      <c r="C7" s="693"/>
      <c r="D7" s="693"/>
      <c r="E7" s="693"/>
      <c r="F7" s="693"/>
      <c r="G7" s="693"/>
      <c r="H7" s="693"/>
      <c r="I7" s="693"/>
      <c r="J7" s="693"/>
      <c r="K7" s="694"/>
    </row>
    <row r="8" spans="1:22" s="141" customFormat="1" ht="15.45" customHeight="1">
      <c r="A8" s="690" t="s">
        <v>2135</v>
      </c>
      <c r="B8" s="693"/>
      <c r="C8" s="693"/>
      <c r="D8" s="693"/>
      <c r="E8" s="693"/>
      <c r="F8" s="693"/>
      <c r="G8" s="693"/>
      <c r="H8" s="693"/>
      <c r="I8" s="693"/>
      <c r="J8" s="693"/>
      <c r="K8" s="694"/>
    </row>
    <row r="9" spans="1:22" s="141" customFormat="1" ht="45" customHeight="1">
      <c r="A9" s="777" t="s">
        <v>512</v>
      </c>
      <c r="B9" s="778"/>
      <c r="C9" s="778"/>
      <c r="D9" s="779"/>
      <c r="E9" s="376" t="s">
        <v>521</v>
      </c>
      <c r="F9" s="376" t="s">
        <v>2136</v>
      </c>
      <c r="G9" s="772" t="s">
        <v>655</v>
      </c>
      <c r="H9" s="772"/>
      <c r="I9" s="772"/>
      <c r="J9" s="772"/>
      <c r="K9" s="375" t="s">
        <v>522</v>
      </c>
    </row>
    <row r="10" spans="1:22" s="141" customFormat="1" ht="14.25" customHeight="1">
      <c r="A10" s="686">
        <v>1</v>
      </c>
      <c r="B10" s="687"/>
      <c r="C10" s="687"/>
      <c r="D10" s="689"/>
      <c r="E10" s="377">
        <v>2</v>
      </c>
      <c r="F10" s="377">
        <v>3</v>
      </c>
      <c r="G10" s="686">
        <v>4</v>
      </c>
      <c r="H10" s="688"/>
      <c r="I10" s="688"/>
      <c r="J10" s="689"/>
      <c r="K10" s="357"/>
    </row>
    <row r="11" spans="1:22" s="141" customFormat="1" ht="66.75" customHeight="1">
      <c r="A11" s="550" t="s">
        <v>1990</v>
      </c>
      <c r="B11" s="550" t="s">
        <v>371</v>
      </c>
      <c r="C11" s="550" t="s">
        <v>525</v>
      </c>
      <c r="D11" s="550" t="s">
        <v>1991</v>
      </c>
      <c r="E11" s="550" t="s">
        <v>2137</v>
      </c>
      <c r="F11" s="550" t="s">
        <v>2136</v>
      </c>
      <c r="G11" s="382" t="s">
        <v>2033</v>
      </c>
      <c r="H11" s="382" t="s">
        <v>2034</v>
      </c>
      <c r="I11" s="382" t="s">
        <v>2035</v>
      </c>
      <c r="J11" s="382" t="s">
        <v>2036</v>
      </c>
      <c r="K11" s="550" t="s">
        <v>522</v>
      </c>
    </row>
    <row r="12" spans="1:22" s="176" customFormat="1">
      <c r="A12" s="769" t="s">
        <v>546</v>
      </c>
      <c r="B12" s="770"/>
      <c r="C12" s="771"/>
      <c r="D12" s="118"/>
      <c r="E12" s="118"/>
      <c r="F12" s="118"/>
      <c r="G12" s="174" cm="1">
        <f t="array" ref="G12">SUMPRODUCT((YEAR($H13:$H1000)='Start Here'!$B$5)*G13:G1000)</f>
        <v>0</v>
      </c>
      <c r="H12" s="174" cm="1">
        <f t="array" ref="H12">SUMPRODUCT((YEAR($H13:$H1000)='Start Here'!$B$5)*H13:H1000)</f>
        <v>0</v>
      </c>
      <c r="I12" s="174" cm="1">
        <f t="array" ref="I12">SUMPRODUCT((YEAR($H13:$H1000)='Start Here'!$B$5)*I13:I1000)</f>
        <v>0</v>
      </c>
      <c r="J12" s="174" cm="1">
        <f t="array" ref="J12">SUMPRODUCT((YEAR($H13:$H1000)='Start Here'!$B$5)*J13:J1000)</f>
        <v>0</v>
      </c>
      <c r="K12" s="174"/>
    </row>
    <row r="13" spans="1:22" s="148" customFormat="1">
      <c r="A13" s="265"/>
      <c r="B13" s="265"/>
      <c r="C13" s="265"/>
      <c r="D13" s="265"/>
      <c r="E13" s="265"/>
      <c r="F13" s="265"/>
      <c r="G13" s="265"/>
      <c r="H13" s="265"/>
      <c r="I13" s="265"/>
      <c r="J13" s="265"/>
      <c r="K13" s="265"/>
    </row>
    <row r="14" spans="1:22" s="148" customFormat="1">
      <c r="A14" s="265"/>
      <c r="B14" s="265"/>
      <c r="C14" s="265"/>
      <c r="D14" s="265"/>
      <c r="E14" s="265"/>
      <c r="F14" s="265"/>
      <c r="G14" s="265"/>
      <c r="H14" s="265"/>
      <c r="I14" s="265"/>
      <c r="J14" s="265"/>
      <c r="K14" s="265"/>
    </row>
    <row r="15" spans="1:22" s="148" customFormat="1">
      <c r="A15" s="265"/>
      <c r="B15" s="265"/>
      <c r="C15" s="265"/>
      <c r="D15" s="265"/>
      <c r="E15" s="265"/>
      <c r="F15" s="265"/>
      <c r="G15" s="265"/>
      <c r="H15" s="265"/>
      <c r="I15" s="265"/>
      <c r="J15" s="265"/>
      <c r="K15" s="265"/>
    </row>
    <row r="16" spans="1:22" s="148" customFormat="1">
      <c r="A16" s="265"/>
      <c r="B16" s="265"/>
      <c r="C16" s="265"/>
      <c r="D16" s="265"/>
      <c r="E16" s="265"/>
      <c r="F16" s="265"/>
      <c r="G16" s="265"/>
      <c r="H16" s="265"/>
      <c r="I16" s="265"/>
      <c r="J16" s="265"/>
      <c r="K16" s="265"/>
    </row>
    <row r="17" spans="1:11" s="148" customFormat="1">
      <c r="A17" s="265"/>
      <c r="B17" s="265"/>
      <c r="C17" s="265"/>
      <c r="D17" s="265"/>
      <c r="E17" s="265"/>
      <c r="F17" s="265"/>
      <c r="G17" s="265"/>
      <c r="H17" s="265"/>
      <c r="I17" s="265"/>
      <c r="J17" s="265"/>
      <c r="K17" s="265"/>
    </row>
    <row r="18" spans="1:11" s="148" customFormat="1">
      <c r="A18" s="265"/>
      <c r="B18" s="265"/>
      <c r="C18" s="265"/>
      <c r="D18" s="265"/>
      <c r="E18" s="265"/>
      <c r="F18" s="265"/>
      <c r="G18" s="265"/>
      <c r="H18" s="265"/>
      <c r="I18" s="265"/>
      <c r="J18" s="265"/>
      <c r="K18" s="265"/>
    </row>
    <row r="19" spans="1:11" s="148" customFormat="1">
      <c r="A19" s="265"/>
      <c r="B19" s="265"/>
      <c r="C19" s="265"/>
      <c r="D19" s="265"/>
      <c r="E19" s="265"/>
      <c r="F19" s="265"/>
      <c r="G19" s="265"/>
      <c r="H19" s="265"/>
      <c r="I19" s="265"/>
      <c r="J19" s="265"/>
      <c r="K19" s="265"/>
    </row>
    <row r="20" spans="1:11" s="148" customFormat="1">
      <c r="A20" s="265"/>
      <c r="B20" s="265"/>
      <c r="C20" s="265"/>
      <c r="D20" s="265"/>
      <c r="E20" s="265"/>
      <c r="F20" s="265"/>
      <c r="G20" s="265"/>
      <c r="H20" s="265"/>
      <c r="I20" s="265"/>
      <c r="J20" s="265"/>
      <c r="K20" s="265"/>
    </row>
    <row r="21" spans="1:11" s="148" customFormat="1">
      <c r="A21" s="265"/>
      <c r="B21" s="265"/>
      <c r="C21" s="265"/>
      <c r="D21" s="265"/>
      <c r="E21" s="265"/>
      <c r="F21" s="265"/>
      <c r="G21" s="265"/>
      <c r="H21" s="265"/>
      <c r="I21" s="265"/>
      <c r="J21" s="265"/>
      <c r="K21" s="265"/>
    </row>
    <row r="22" spans="1:11" s="148" customFormat="1">
      <c r="A22" s="265"/>
      <c r="B22" s="265"/>
      <c r="C22" s="265"/>
      <c r="D22" s="265"/>
      <c r="E22" s="265"/>
      <c r="F22" s="265"/>
      <c r="G22" s="265"/>
      <c r="H22" s="265"/>
      <c r="I22" s="265"/>
      <c r="J22" s="265"/>
      <c r="K22" s="265"/>
    </row>
    <row r="23" spans="1:11" s="148" customFormat="1">
      <c r="A23" s="265"/>
      <c r="B23" s="265"/>
      <c r="C23" s="265"/>
      <c r="D23" s="265"/>
      <c r="E23" s="265"/>
      <c r="F23" s="265"/>
      <c r="G23" s="265"/>
      <c r="H23" s="265"/>
      <c r="I23" s="265"/>
      <c r="J23" s="265"/>
      <c r="K23" s="265"/>
    </row>
    <row r="24" spans="1:11" s="148" customFormat="1">
      <c r="A24" s="265"/>
      <c r="B24" s="265"/>
      <c r="C24" s="265"/>
      <c r="D24" s="265"/>
      <c r="E24" s="265"/>
      <c r="F24" s="265"/>
      <c r="G24" s="265"/>
      <c r="H24" s="265"/>
      <c r="I24" s="265"/>
      <c r="J24" s="265"/>
      <c r="K24" s="265"/>
    </row>
    <row r="25" spans="1:11" s="148" customFormat="1">
      <c r="A25" s="265"/>
      <c r="B25" s="265"/>
      <c r="C25" s="265"/>
      <c r="D25" s="265"/>
      <c r="E25" s="265"/>
      <c r="F25" s="265"/>
      <c r="G25" s="265"/>
      <c r="H25" s="265"/>
      <c r="I25" s="265"/>
      <c r="J25" s="265"/>
      <c r="K25" s="265"/>
    </row>
    <row r="26" spans="1:11" s="148" customFormat="1">
      <c r="A26" s="265"/>
      <c r="B26" s="265"/>
      <c r="C26" s="265"/>
      <c r="D26" s="265"/>
      <c r="E26" s="265"/>
      <c r="F26" s="265"/>
      <c r="G26" s="265"/>
      <c r="H26" s="265"/>
      <c r="I26" s="265"/>
      <c r="J26" s="265"/>
      <c r="K26" s="265"/>
    </row>
    <row r="27" spans="1:11" s="148" customFormat="1">
      <c r="A27" s="265"/>
      <c r="B27" s="265"/>
      <c r="C27" s="265"/>
      <c r="D27" s="265"/>
      <c r="E27" s="265"/>
      <c r="F27" s="265"/>
      <c r="G27" s="265"/>
      <c r="H27" s="265"/>
      <c r="I27" s="265"/>
      <c r="J27" s="265"/>
      <c r="K27" s="265"/>
    </row>
    <row r="28" spans="1:11" s="148" customFormat="1">
      <c r="A28" s="265"/>
      <c r="B28" s="265"/>
      <c r="C28" s="265"/>
      <c r="D28" s="265"/>
      <c r="E28" s="265"/>
      <c r="F28" s="265"/>
      <c r="G28" s="265"/>
      <c r="H28" s="265"/>
      <c r="I28" s="265"/>
      <c r="J28" s="265"/>
      <c r="K28" s="265"/>
    </row>
    <row r="29" spans="1:11" s="148" customFormat="1">
      <c r="A29" s="265"/>
      <c r="B29" s="265"/>
      <c r="C29" s="265"/>
      <c r="D29" s="265"/>
      <c r="E29" s="265"/>
      <c r="F29" s="265"/>
      <c r="G29" s="265"/>
      <c r="H29" s="265"/>
      <c r="I29" s="265"/>
      <c r="J29" s="265"/>
      <c r="K29" s="265"/>
    </row>
    <row r="30" spans="1:11" s="148" customFormat="1">
      <c r="A30" s="265"/>
      <c r="B30" s="265"/>
      <c r="C30" s="265"/>
      <c r="D30" s="265"/>
      <c r="E30" s="265"/>
      <c r="F30" s="265"/>
      <c r="G30" s="265"/>
      <c r="H30" s="265"/>
      <c r="I30" s="265"/>
      <c r="J30" s="265"/>
      <c r="K30" s="265"/>
    </row>
    <row r="31" spans="1:11" s="148" customFormat="1">
      <c r="A31" s="265"/>
      <c r="B31" s="265"/>
      <c r="C31" s="265"/>
      <c r="D31" s="265"/>
      <c r="E31" s="265"/>
      <c r="F31" s="265"/>
      <c r="G31" s="265"/>
      <c r="H31" s="265"/>
      <c r="I31" s="265"/>
      <c r="J31" s="265"/>
      <c r="K31" s="265"/>
    </row>
    <row r="32" spans="1:11" s="148" customFormat="1">
      <c r="A32" s="265"/>
      <c r="B32" s="265"/>
      <c r="C32" s="265"/>
      <c r="D32" s="265"/>
      <c r="E32" s="265"/>
      <c r="F32" s="265"/>
      <c r="G32" s="265"/>
      <c r="H32" s="265"/>
      <c r="I32" s="265"/>
      <c r="J32" s="265"/>
      <c r="K32" s="265"/>
    </row>
    <row r="33" spans="1:11" s="148" customFormat="1">
      <c r="A33" s="265"/>
      <c r="B33" s="265"/>
      <c r="C33" s="265"/>
      <c r="D33" s="265"/>
      <c r="E33" s="265"/>
      <c r="F33" s="265"/>
      <c r="G33" s="265"/>
      <c r="H33" s="265"/>
      <c r="I33" s="265"/>
      <c r="J33" s="265"/>
      <c r="K33" s="265"/>
    </row>
    <row r="34" spans="1:11" s="148" customFormat="1">
      <c r="A34" s="265"/>
      <c r="B34" s="265"/>
      <c r="C34" s="265"/>
      <c r="D34" s="265"/>
      <c r="E34" s="265"/>
      <c r="F34" s="265"/>
      <c r="G34" s="265"/>
      <c r="H34" s="265"/>
      <c r="I34" s="265"/>
      <c r="J34" s="265"/>
      <c r="K34" s="265"/>
    </row>
    <row r="35" spans="1:11" s="148" customFormat="1">
      <c r="A35" s="265"/>
      <c r="B35" s="265"/>
      <c r="C35" s="265"/>
      <c r="D35" s="265"/>
      <c r="E35" s="265"/>
      <c r="F35" s="265"/>
      <c r="G35" s="265"/>
      <c r="H35" s="265"/>
      <c r="I35" s="265"/>
      <c r="J35" s="265"/>
      <c r="K35" s="265"/>
    </row>
    <row r="36" spans="1:11" s="148" customFormat="1">
      <c r="A36" s="265"/>
      <c r="B36" s="265"/>
      <c r="C36" s="265"/>
      <c r="D36" s="265"/>
      <c r="E36" s="265"/>
      <c r="F36" s="265"/>
      <c r="G36" s="265"/>
      <c r="H36" s="265"/>
      <c r="I36" s="265"/>
      <c r="J36" s="265"/>
      <c r="K36" s="265"/>
    </row>
    <row r="37" spans="1:11" s="148" customFormat="1">
      <c r="A37" s="265"/>
      <c r="B37" s="265"/>
      <c r="C37" s="265"/>
      <c r="D37" s="265"/>
      <c r="E37" s="265"/>
      <c r="F37" s="265"/>
      <c r="G37" s="265"/>
      <c r="H37" s="265"/>
      <c r="I37" s="265"/>
      <c r="J37" s="265"/>
      <c r="K37" s="265"/>
    </row>
    <row r="38" spans="1:11" s="148" customFormat="1">
      <c r="A38" s="265"/>
      <c r="B38" s="265"/>
      <c r="C38" s="265"/>
      <c r="D38" s="265"/>
      <c r="E38" s="265"/>
      <c r="F38" s="265"/>
      <c r="G38" s="265"/>
      <c r="H38" s="265"/>
      <c r="I38" s="265"/>
      <c r="J38" s="265"/>
      <c r="K38" s="265"/>
    </row>
    <row r="39" spans="1:11" s="148" customFormat="1">
      <c r="A39" s="265"/>
      <c r="B39" s="265"/>
      <c r="C39" s="265"/>
      <c r="D39" s="265"/>
      <c r="E39" s="265"/>
      <c r="F39" s="265"/>
      <c r="G39" s="265"/>
      <c r="H39" s="265"/>
      <c r="I39" s="265"/>
      <c r="J39" s="265"/>
      <c r="K39" s="265"/>
    </row>
    <row r="40" spans="1:11" s="148" customFormat="1">
      <c r="A40" s="265"/>
      <c r="B40" s="265"/>
      <c r="C40" s="265"/>
      <c r="D40" s="265"/>
      <c r="E40" s="265"/>
      <c r="F40" s="265"/>
      <c r="G40" s="265"/>
      <c r="H40" s="265"/>
      <c r="I40" s="265"/>
      <c r="J40" s="265"/>
      <c r="K40" s="265"/>
    </row>
    <row r="41" spans="1:11" s="148" customFormat="1">
      <c r="A41" s="265"/>
      <c r="B41" s="265"/>
      <c r="C41" s="265"/>
      <c r="D41" s="265"/>
      <c r="E41" s="265"/>
      <c r="F41" s="265"/>
      <c r="G41" s="265"/>
      <c r="H41" s="265"/>
      <c r="I41" s="265"/>
      <c r="J41" s="265"/>
      <c r="K41" s="265"/>
    </row>
    <row r="42" spans="1:11" s="148" customFormat="1">
      <c r="A42" s="265"/>
      <c r="B42" s="265"/>
      <c r="C42" s="265"/>
      <c r="D42" s="265"/>
      <c r="E42" s="265"/>
      <c r="F42" s="265"/>
      <c r="G42" s="265"/>
      <c r="H42" s="265"/>
      <c r="I42" s="265"/>
      <c r="J42" s="265"/>
      <c r="K42" s="265"/>
    </row>
    <row r="43" spans="1:11" s="148" customFormat="1">
      <c r="A43" s="265"/>
      <c r="B43" s="265"/>
      <c r="C43" s="265"/>
      <c r="D43" s="265"/>
      <c r="E43" s="265"/>
      <c r="F43" s="265"/>
      <c r="G43" s="265"/>
      <c r="H43" s="265"/>
      <c r="I43" s="265"/>
      <c r="J43" s="265"/>
      <c r="K43" s="265"/>
    </row>
    <row r="44" spans="1:11" s="148" customFormat="1">
      <c r="A44" s="265"/>
      <c r="B44" s="265"/>
      <c r="C44" s="265"/>
      <c r="D44" s="265"/>
      <c r="E44" s="265"/>
      <c r="F44" s="265"/>
      <c r="G44" s="265"/>
      <c r="H44" s="265"/>
      <c r="I44" s="265"/>
      <c r="J44" s="265"/>
      <c r="K44" s="265"/>
    </row>
    <row r="45" spans="1:11" s="148" customFormat="1">
      <c r="A45" s="265"/>
      <c r="B45" s="265"/>
      <c r="C45" s="265"/>
      <c r="D45" s="265"/>
      <c r="E45" s="265"/>
      <c r="F45" s="265"/>
      <c r="G45" s="265"/>
      <c r="H45" s="265"/>
      <c r="I45" s="265"/>
      <c r="J45" s="265"/>
      <c r="K45" s="265"/>
    </row>
    <row r="46" spans="1:11" s="148" customFormat="1">
      <c r="A46" s="265"/>
      <c r="B46" s="265"/>
      <c r="C46" s="265"/>
      <c r="D46" s="265"/>
      <c r="E46" s="265"/>
      <c r="F46" s="265"/>
      <c r="G46" s="265"/>
      <c r="H46" s="265"/>
      <c r="I46" s="265"/>
      <c r="J46" s="265"/>
      <c r="K46" s="265"/>
    </row>
    <row r="47" spans="1:11" s="148" customFormat="1">
      <c r="A47" s="265"/>
      <c r="B47" s="265"/>
      <c r="C47" s="265"/>
      <c r="D47" s="265"/>
      <c r="E47" s="265"/>
      <c r="F47" s="265"/>
      <c r="G47" s="265"/>
      <c r="H47" s="265"/>
      <c r="I47" s="265"/>
      <c r="J47" s="265"/>
      <c r="K47" s="265"/>
    </row>
    <row r="48" spans="1:11" s="148" customFormat="1">
      <c r="A48" s="265"/>
      <c r="B48" s="265"/>
      <c r="C48" s="265"/>
      <c r="D48" s="265"/>
      <c r="E48" s="265"/>
      <c r="F48" s="265"/>
      <c r="G48" s="265"/>
      <c r="H48" s="265"/>
      <c r="I48" s="265"/>
      <c r="J48" s="265"/>
      <c r="K48" s="265"/>
    </row>
    <row r="49" spans="1:11" s="148" customFormat="1">
      <c r="A49" s="265"/>
      <c r="B49" s="265"/>
      <c r="C49" s="265"/>
      <c r="D49" s="265"/>
      <c r="E49" s="265"/>
      <c r="F49" s="265"/>
      <c r="G49" s="265"/>
      <c r="H49" s="265"/>
      <c r="I49" s="265"/>
      <c r="J49" s="265"/>
      <c r="K49" s="265"/>
    </row>
    <row r="50" spans="1:11" s="148" customFormat="1">
      <c r="A50" s="265"/>
      <c r="B50" s="265"/>
      <c r="C50" s="265"/>
      <c r="D50" s="265"/>
      <c r="E50" s="265"/>
      <c r="F50" s="265"/>
      <c r="G50" s="265"/>
      <c r="H50" s="265"/>
      <c r="I50" s="265"/>
      <c r="J50" s="265"/>
      <c r="K50" s="265"/>
    </row>
    <row r="51" spans="1:11" s="148" customFormat="1">
      <c r="A51" s="265"/>
      <c r="B51" s="265"/>
      <c r="C51" s="265"/>
      <c r="D51" s="265"/>
      <c r="E51" s="265"/>
      <c r="F51" s="265"/>
      <c r="G51" s="265"/>
      <c r="H51" s="265"/>
      <c r="I51" s="265"/>
      <c r="J51" s="265"/>
      <c r="K51" s="265"/>
    </row>
    <row r="52" spans="1:11" s="148" customFormat="1">
      <c r="A52" s="265"/>
      <c r="B52" s="265"/>
      <c r="C52" s="265"/>
      <c r="D52" s="265"/>
      <c r="E52" s="265"/>
      <c r="F52" s="265"/>
      <c r="G52" s="265"/>
      <c r="H52" s="265"/>
      <c r="I52" s="265"/>
      <c r="J52" s="265"/>
      <c r="K52" s="265"/>
    </row>
    <row r="53" spans="1:11" s="148" customFormat="1">
      <c r="A53" s="265"/>
      <c r="B53" s="265"/>
      <c r="C53" s="265"/>
      <c r="D53" s="265"/>
      <c r="E53" s="265"/>
      <c r="F53" s="265"/>
      <c r="G53" s="265"/>
      <c r="H53" s="265"/>
      <c r="I53" s="265"/>
      <c r="J53" s="265"/>
      <c r="K53" s="265"/>
    </row>
    <row r="54" spans="1:11" s="148" customFormat="1">
      <c r="A54" s="265"/>
      <c r="B54" s="265"/>
      <c r="C54" s="265"/>
      <c r="D54" s="265"/>
      <c r="E54" s="265"/>
      <c r="F54" s="265"/>
      <c r="G54" s="265"/>
      <c r="H54" s="265"/>
      <c r="I54" s="265"/>
      <c r="J54" s="265"/>
      <c r="K54" s="265"/>
    </row>
    <row r="55" spans="1:11" s="148" customFormat="1">
      <c r="A55" s="265"/>
      <c r="B55" s="265"/>
      <c r="C55" s="265"/>
      <c r="D55" s="265"/>
      <c r="E55" s="265"/>
      <c r="F55" s="265"/>
      <c r="G55" s="265"/>
      <c r="H55" s="265"/>
      <c r="I55" s="265"/>
      <c r="J55" s="265"/>
      <c r="K55" s="265"/>
    </row>
    <row r="56" spans="1:11" s="148" customFormat="1">
      <c r="A56" s="265"/>
      <c r="B56" s="265"/>
      <c r="C56" s="265"/>
      <c r="D56" s="265"/>
      <c r="E56" s="265"/>
      <c r="F56" s="265"/>
      <c r="G56" s="265"/>
      <c r="H56" s="265"/>
      <c r="I56" s="265"/>
      <c r="J56" s="265"/>
      <c r="K56" s="265"/>
    </row>
    <row r="57" spans="1:11" s="148" customFormat="1">
      <c r="A57" s="265"/>
      <c r="B57" s="265"/>
      <c r="C57" s="265"/>
      <c r="D57" s="265"/>
      <c r="E57" s="265"/>
      <c r="F57" s="265"/>
      <c r="G57" s="265"/>
      <c r="H57" s="265"/>
      <c r="I57" s="265"/>
      <c r="J57" s="265"/>
      <c r="K57" s="265"/>
    </row>
    <row r="58" spans="1:11" s="148" customFormat="1">
      <c r="A58" s="265"/>
      <c r="B58" s="265"/>
      <c r="C58" s="265"/>
      <c r="D58" s="265"/>
      <c r="E58" s="265"/>
      <c r="F58" s="265"/>
      <c r="G58" s="265"/>
      <c r="H58" s="265"/>
      <c r="I58" s="265"/>
      <c r="J58" s="265"/>
      <c r="K58" s="265"/>
    </row>
    <row r="59" spans="1:11" s="148" customFormat="1">
      <c r="A59" s="265"/>
      <c r="B59" s="265"/>
      <c r="C59" s="265"/>
      <c r="D59" s="265"/>
      <c r="E59" s="265"/>
      <c r="F59" s="265"/>
      <c r="G59" s="265"/>
      <c r="H59" s="265"/>
      <c r="I59" s="265"/>
      <c r="J59" s="265"/>
      <c r="K59" s="265"/>
    </row>
    <row r="60" spans="1:11" s="148" customFormat="1">
      <c r="A60" s="265"/>
      <c r="B60" s="265"/>
      <c r="C60" s="265"/>
      <c r="D60" s="265"/>
      <c r="E60" s="265"/>
      <c r="F60" s="265"/>
      <c r="G60" s="265"/>
      <c r="H60" s="265"/>
      <c r="I60" s="265"/>
      <c r="J60" s="265"/>
      <c r="K60" s="265"/>
    </row>
    <row r="61" spans="1:11" s="148" customFormat="1">
      <c r="A61" s="265"/>
      <c r="B61" s="265"/>
      <c r="C61" s="265"/>
      <c r="D61" s="265"/>
      <c r="E61" s="265"/>
      <c r="F61" s="265"/>
      <c r="G61" s="265"/>
      <c r="H61" s="265"/>
      <c r="I61" s="265"/>
      <c r="J61" s="265"/>
      <c r="K61" s="265"/>
    </row>
    <row r="62" spans="1:11" s="148" customFormat="1">
      <c r="A62" s="265"/>
      <c r="B62" s="265"/>
      <c r="C62" s="265"/>
      <c r="D62" s="265"/>
      <c r="E62" s="265"/>
      <c r="F62" s="265"/>
      <c r="G62" s="265"/>
      <c r="H62" s="265"/>
      <c r="I62" s="265"/>
      <c r="J62" s="265"/>
      <c r="K62" s="265"/>
    </row>
    <row r="63" spans="1:11" s="148" customFormat="1">
      <c r="A63" s="265"/>
      <c r="B63" s="265"/>
      <c r="C63" s="265"/>
      <c r="D63" s="265"/>
      <c r="E63" s="265"/>
      <c r="F63" s="265"/>
      <c r="G63" s="265"/>
      <c r="H63" s="265"/>
      <c r="I63" s="265"/>
      <c r="J63" s="265"/>
      <c r="K63" s="265"/>
    </row>
    <row r="64" spans="1:11" s="148" customFormat="1">
      <c r="A64" s="265"/>
      <c r="B64" s="265"/>
      <c r="C64" s="265"/>
      <c r="D64" s="265"/>
      <c r="E64" s="265"/>
      <c r="F64" s="265"/>
      <c r="G64" s="265"/>
      <c r="H64" s="265"/>
      <c r="I64" s="265"/>
      <c r="J64" s="265"/>
      <c r="K64" s="265"/>
    </row>
    <row r="65" spans="1:11" s="148" customFormat="1">
      <c r="A65" s="265"/>
      <c r="B65" s="265"/>
      <c r="C65" s="265"/>
      <c r="D65" s="265"/>
      <c r="E65" s="265"/>
      <c r="F65" s="265"/>
      <c r="G65" s="265"/>
      <c r="H65" s="265"/>
      <c r="I65" s="265"/>
      <c r="J65" s="265"/>
      <c r="K65" s="265"/>
    </row>
    <row r="66" spans="1:11" s="148" customFormat="1">
      <c r="A66" s="265"/>
      <c r="B66" s="265"/>
      <c r="C66" s="265"/>
      <c r="D66" s="265"/>
      <c r="E66" s="265"/>
      <c r="F66" s="265"/>
      <c r="G66" s="265"/>
      <c r="H66" s="265"/>
      <c r="I66" s="265"/>
      <c r="J66" s="265"/>
      <c r="K66" s="265"/>
    </row>
    <row r="67" spans="1:11" s="148" customFormat="1">
      <c r="A67" s="265"/>
      <c r="B67" s="265"/>
      <c r="C67" s="265"/>
      <c r="D67" s="265"/>
      <c r="E67" s="265"/>
      <c r="F67" s="265"/>
      <c r="G67" s="265"/>
      <c r="H67" s="265"/>
      <c r="I67" s="265"/>
      <c r="J67" s="265"/>
      <c r="K67" s="265"/>
    </row>
    <row r="68" spans="1:11" s="148" customFormat="1">
      <c r="A68" s="265"/>
      <c r="B68" s="265"/>
      <c r="C68" s="265"/>
      <c r="D68" s="265"/>
      <c r="E68" s="265"/>
      <c r="F68" s="265"/>
      <c r="G68" s="265"/>
      <c r="H68" s="265"/>
      <c r="I68" s="265"/>
      <c r="J68" s="265"/>
      <c r="K68" s="265"/>
    </row>
    <row r="69" spans="1:11" s="148" customFormat="1">
      <c r="A69" s="265"/>
      <c r="B69" s="265"/>
      <c r="C69" s="265"/>
      <c r="D69" s="265"/>
      <c r="E69" s="265"/>
      <c r="F69" s="265"/>
      <c r="G69" s="265"/>
      <c r="H69" s="265"/>
      <c r="I69" s="265"/>
      <c r="J69" s="265"/>
      <c r="K69" s="265"/>
    </row>
    <row r="70" spans="1:11" s="148" customFormat="1">
      <c r="A70" s="265"/>
      <c r="B70" s="265"/>
      <c r="C70" s="265"/>
      <c r="D70" s="265"/>
      <c r="E70" s="265"/>
      <c r="F70" s="265"/>
      <c r="G70" s="265"/>
      <c r="H70" s="265"/>
      <c r="I70" s="265"/>
      <c r="J70" s="265"/>
      <c r="K70" s="265"/>
    </row>
    <row r="71" spans="1:11" s="148" customFormat="1">
      <c r="A71" s="265"/>
      <c r="B71" s="265"/>
      <c r="C71" s="265"/>
      <c r="D71" s="265"/>
      <c r="E71" s="265"/>
      <c r="F71" s="265"/>
      <c r="G71" s="265"/>
      <c r="H71" s="265"/>
      <c r="I71" s="265"/>
      <c r="J71" s="265"/>
      <c r="K71" s="265"/>
    </row>
    <row r="72" spans="1:11" s="148" customFormat="1">
      <c r="A72" s="265"/>
      <c r="B72" s="265"/>
      <c r="C72" s="265"/>
      <c r="D72" s="265"/>
      <c r="E72" s="265"/>
      <c r="F72" s="265"/>
      <c r="G72" s="265"/>
      <c r="H72" s="265"/>
      <c r="I72" s="265"/>
      <c r="J72" s="265"/>
      <c r="K72" s="265"/>
    </row>
    <row r="73" spans="1:11" s="148" customFormat="1">
      <c r="A73" s="265"/>
      <c r="B73" s="265"/>
      <c r="C73" s="265"/>
      <c r="D73" s="265"/>
      <c r="E73" s="265"/>
      <c r="F73" s="265"/>
      <c r="G73" s="265"/>
      <c r="H73" s="265"/>
      <c r="I73" s="265"/>
      <c r="J73" s="265"/>
      <c r="K73" s="265"/>
    </row>
    <row r="74" spans="1:11" s="148" customFormat="1">
      <c r="A74" s="265"/>
      <c r="B74" s="265"/>
      <c r="C74" s="265"/>
      <c r="D74" s="265"/>
      <c r="E74" s="265"/>
      <c r="F74" s="265"/>
      <c r="G74" s="265"/>
      <c r="H74" s="265"/>
      <c r="I74" s="265"/>
      <c r="J74" s="265"/>
      <c r="K74" s="265"/>
    </row>
    <row r="75" spans="1:11" s="148" customFormat="1">
      <c r="A75" s="265"/>
      <c r="B75" s="265"/>
      <c r="C75" s="265"/>
      <c r="D75" s="265"/>
      <c r="E75" s="265"/>
      <c r="F75" s="265"/>
      <c r="G75" s="265"/>
      <c r="H75" s="265"/>
      <c r="I75" s="265"/>
      <c r="J75" s="265"/>
      <c r="K75" s="265"/>
    </row>
    <row r="76" spans="1:11" s="148" customFormat="1">
      <c r="A76" s="265"/>
      <c r="B76" s="265"/>
      <c r="C76" s="265"/>
      <c r="D76" s="265"/>
      <c r="E76" s="265"/>
      <c r="F76" s="265"/>
      <c r="G76" s="265"/>
      <c r="H76" s="265"/>
      <c r="I76" s="265"/>
      <c r="J76" s="265"/>
      <c r="K76" s="265"/>
    </row>
    <row r="77" spans="1:11" s="148" customFormat="1">
      <c r="A77" s="265"/>
      <c r="B77" s="265"/>
      <c r="C77" s="265"/>
      <c r="D77" s="265"/>
      <c r="E77" s="265"/>
      <c r="F77" s="265"/>
      <c r="G77" s="265"/>
      <c r="H77" s="265"/>
      <c r="I77" s="265"/>
      <c r="J77" s="265"/>
      <c r="K77" s="265"/>
    </row>
    <row r="78" spans="1:11" s="148" customFormat="1">
      <c r="A78" s="265"/>
      <c r="B78" s="265"/>
      <c r="C78" s="265"/>
      <c r="D78" s="265"/>
      <c r="E78" s="265"/>
      <c r="F78" s="265"/>
      <c r="G78" s="265"/>
      <c r="H78" s="265"/>
      <c r="I78" s="265"/>
      <c r="J78" s="265"/>
      <c r="K78" s="265"/>
    </row>
    <row r="79" spans="1:11" s="148" customFormat="1">
      <c r="A79" s="265"/>
      <c r="B79" s="265"/>
      <c r="C79" s="265"/>
      <c r="D79" s="265"/>
      <c r="E79" s="265"/>
      <c r="F79" s="265"/>
      <c r="G79" s="265"/>
      <c r="H79" s="265"/>
      <c r="I79" s="265"/>
      <c r="J79" s="265"/>
      <c r="K79" s="265"/>
    </row>
    <row r="80" spans="1:11" s="148" customFormat="1">
      <c r="A80" s="265"/>
      <c r="B80" s="265"/>
      <c r="C80" s="265"/>
      <c r="D80" s="265"/>
      <c r="E80" s="265"/>
      <c r="F80" s="265"/>
      <c r="G80" s="265"/>
      <c r="H80" s="265"/>
      <c r="I80" s="265"/>
      <c r="J80" s="265"/>
      <c r="K80" s="265"/>
    </row>
    <row r="81" spans="1:11" s="148" customFormat="1">
      <c r="A81" s="265"/>
      <c r="B81" s="265"/>
      <c r="C81" s="265"/>
      <c r="D81" s="265"/>
      <c r="E81" s="265"/>
      <c r="F81" s="265"/>
      <c r="G81" s="265"/>
      <c r="H81" s="265"/>
      <c r="I81" s="265"/>
      <c r="J81" s="265"/>
      <c r="K81" s="265"/>
    </row>
    <row r="82" spans="1:11" s="148" customFormat="1">
      <c r="A82" s="265"/>
      <c r="B82" s="265"/>
      <c r="C82" s="265"/>
      <c r="D82" s="265"/>
      <c r="E82" s="265"/>
      <c r="F82" s="265"/>
      <c r="G82" s="265"/>
      <c r="H82" s="265"/>
      <c r="I82" s="265"/>
      <c r="J82" s="265"/>
      <c r="K82" s="265"/>
    </row>
    <row r="83" spans="1:11" s="148" customFormat="1">
      <c r="A83" s="265"/>
      <c r="B83" s="265"/>
      <c r="C83" s="265"/>
      <c r="D83" s="265"/>
      <c r="E83" s="265"/>
      <c r="F83" s="265"/>
      <c r="G83" s="265"/>
      <c r="H83" s="265"/>
      <c r="I83" s="265"/>
      <c r="J83" s="265"/>
      <c r="K83" s="265"/>
    </row>
    <row r="84" spans="1:11" s="148" customFormat="1">
      <c r="A84" s="265"/>
      <c r="B84" s="265"/>
      <c r="C84" s="265"/>
      <c r="D84" s="265"/>
      <c r="E84" s="265"/>
      <c r="F84" s="265"/>
      <c r="G84" s="265"/>
      <c r="H84" s="265"/>
      <c r="I84" s="265"/>
      <c r="J84" s="265"/>
      <c r="K84" s="265"/>
    </row>
    <row r="85" spans="1:11" s="148" customFormat="1">
      <c r="A85" s="265"/>
      <c r="B85" s="265"/>
      <c r="C85" s="265"/>
      <c r="D85" s="265"/>
      <c r="E85" s="265"/>
      <c r="F85" s="265"/>
      <c r="G85" s="265"/>
      <c r="H85" s="265"/>
      <c r="I85" s="265"/>
      <c r="J85" s="265"/>
      <c r="K85" s="265"/>
    </row>
    <row r="86" spans="1:11" s="148" customFormat="1">
      <c r="A86" s="265"/>
      <c r="B86" s="265"/>
      <c r="C86" s="265"/>
      <c r="D86" s="265"/>
      <c r="E86" s="265"/>
      <c r="F86" s="265"/>
      <c r="G86" s="265"/>
      <c r="H86" s="265"/>
      <c r="I86" s="265"/>
      <c r="J86" s="265"/>
      <c r="K86" s="265"/>
    </row>
    <row r="87" spans="1:11" s="148" customFormat="1">
      <c r="A87" s="265"/>
      <c r="B87" s="265"/>
      <c r="C87" s="265"/>
      <c r="D87" s="265"/>
      <c r="E87" s="265"/>
      <c r="F87" s="265"/>
      <c r="G87" s="265"/>
      <c r="H87" s="265"/>
      <c r="I87" s="265"/>
      <c r="J87" s="265"/>
      <c r="K87" s="265"/>
    </row>
    <row r="88" spans="1:11" s="148" customFormat="1">
      <c r="A88" s="265"/>
      <c r="B88" s="265"/>
      <c r="C88" s="265"/>
      <c r="D88" s="265"/>
      <c r="E88" s="265"/>
      <c r="F88" s="265"/>
      <c r="G88" s="265"/>
      <c r="H88" s="265"/>
      <c r="I88" s="265"/>
      <c r="J88" s="265"/>
      <c r="K88" s="265"/>
    </row>
    <row r="89" spans="1:11" s="148" customFormat="1">
      <c r="A89" s="265"/>
      <c r="B89" s="265"/>
      <c r="C89" s="265"/>
      <c r="D89" s="265"/>
      <c r="E89" s="265"/>
      <c r="F89" s="265"/>
      <c r="G89" s="265"/>
      <c r="H89" s="265"/>
      <c r="I89" s="265"/>
      <c r="J89" s="265"/>
      <c r="K89" s="265"/>
    </row>
    <row r="90" spans="1:11" s="148" customFormat="1">
      <c r="A90" s="265"/>
      <c r="B90" s="265"/>
      <c r="C90" s="265"/>
      <c r="D90" s="265"/>
      <c r="E90" s="265"/>
      <c r="F90" s="265"/>
      <c r="G90" s="265"/>
      <c r="H90" s="265"/>
      <c r="I90" s="265"/>
      <c r="J90" s="265"/>
      <c r="K90" s="265"/>
    </row>
    <row r="91" spans="1:11" s="148" customFormat="1">
      <c r="A91" s="265"/>
      <c r="B91" s="265"/>
      <c r="C91" s="265"/>
      <c r="D91" s="265"/>
      <c r="E91" s="265"/>
      <c r="F91" s="265"/>
      <c r="G91" s="265"/>
      <c r="H91" s="265"/>
      <c r="I91" s="265"/>
      <c r="J91" s="265"/>
      <c r="K91" s="265"/>
    </row>
    <row r="92" spans="1:11" s="148" customFormat="1">
      <c r="A92" s="265"/>
      <c r="B92" s="265"/>
      <c r="C92" s="265"/>
      <c r="D92" s="265"/>
      <c r="E92" s="265"/>
      <c r="F92" s="265"/>
      <c r="G92" s="265"/>
      <c r="H92" s="265"/>
      <c r="I92" s="265"/>
      <c r="J92" s="265"/>
      <c r="K92" s="265"/>
    </row>
    <row r="93" spans="1:11" s="148" customFormat="1">
      <c r="A93" s="265"/>
      <c r="B93" s="265"/>
      <c r="C93" s="265"/>
      <c r="D93" s="265"/>
      <c r="E93" s="265"/>
      <c r="F93" s="265"/>
      <c r="G93" s="265"/>
      <c r="H93" s="265"/>
      <c r="I93" s="265"/>
      <c r="J93" s="265"/>
      <c r="K93" s="265"/>
    </row>
    <row r="94" spans="1:11" s="148" customFormat="1">
      <c r="A94" s="265"/>
      <c r="B94" s="265"/>
      <c r="C94" s="265"/>
      <c r="D94" s="265"/>
      <c r="E94" s="265"/>
      <c r="F94" s="265"/>
      <c r="G94" s="265"/>
      <c r="H94" s="265"/>
      <c r="I94" s="265"/>
      <c r="J94" s="265"/>
      <c r="K94" s="265"/>
    </row>
    <row r="95" spans="1:11" s="148" customFormat="1">
      <c r="A95" s="265"/>
      <c r="B95" s="265"/>
      <c r="C95" s="265"/>
      <c r="D95" s="265"/>
      <c r="E95" s="265"/>
      <c r="F95" s="265"/>
      <c r="G95" s="265"/>
      <c r="H95" s="265"/>
      <c r="I95" s="265"/>
      <c r="J95" s="265"/>
      <c r="K95" s="265"/>
    </row>
    <row r="96" spans="1:11" s="148" customFormat="1">
      <c r="A96" s="265"/>
      <c r="B96" s="265"/>
      <c r="C96" s="265"/>
      <c r="D96" s="265"/>
      <c r="E96" s="265"/>
      <c r="F96" s="265"/>
      <c r="G96" s="265"/>
      <c r="H96" s="265"/>
      <c r="I96" s="265"/>
      <c r="J96" s="265"/>
      <c r="K96" s="265"/>
    </row>
    <row r="97" spans="1:11" s="148" customFormat="1">
      <c r="A97" s="265"/>
      <c r="B97" s="265"/>
      <c r="C97" s="265"/>
      <c r="D97" s="265"/>
      <c r="E97" s="265"/>
      <c r="F97" s="265"/>
      <c r="G97" s="265"/>
      <c r="H97" s="265"/>
      <c r="I97" s="265"/>
      <c r="J97" s="265"/>
      <c r="K97" s="265"/>
    </row>
    <row r="98" spans="1:11" s="148" customFormat="1">
      <c r="A98" s="265"/>
      <c r="B98" s="265"/>
      <c r="C98" s="265"/>
      <c r="D98" s="265"/>
      <c r="E98" s="265"/>
      <c r="F98" s="265"/>
      <c r="G98" s="265"/>
      <c r="H98" s="265"/>
      <c r="I98" s="265"/>
      <c r="J98" s="265"/>
      <c r="K98" s="265"/>
    </row>
    <row r="99" spans="1:11" s="148" customFormat="1">
      <c r="A99" s="265"/>
      <c r="B99" s="265"/>
      <c r="C99" s="265"/>
      <c r="D99" s="265"/>
      <c r="E99" s="265"/>
      <c r="F99" s="265"/>
      <c r="G99" s="265"/>
      <c r="H99" s="265"/>
      <c r="I99" s="265"/>
      <c r="J99" s="265"/>
      <c r="K99" s="265"/>
    </row>
    <row r="100" spans="1:11" s="148" customFormat="1" hidden="1"/>
    <row r="101" spans="1:11" s="148" customFormat="1" hidden="1">
      <c r="D101" s="52"/>
      <c r="E101" s="52"/>
      <c r="F101" s="52"/>
      <c r="G101" s="52"/>
      <c r="H101" s="52"/>
      <c r="I101" s="52"/>
      <c r="J101" s="52"/>
    </row>
    <row r="102" spans="1:11" s="148" customFormat="1" hidden="1"/>
    <row r="103" spans="1:11" s="148" customFormat="1" hidden="1"/>
    <row r="104" spans="1:11" s="148" customFormat="1" hidden="1"/>
    <row r="105" spans="1:11" s="148" customFormat="1" hidden="1"/>
    <row r="106" spans="1:11" s="148" customFormat="1" hidden="1"/>
    <row r="107" spans="1:11" s="148" customFormat="1" hidden="1"/>
    <row r="108" spans="1:11" s="148" customFormat="1" hidden="1"/>
    <row r="109" spans="1:11" s="148" customFormat="1" hidden="1"/>
    <row r="110" spans="1:11" s="148" customFormat="1" hidden="1"/>
    <row r="111" spans="1:11" s="148" customFormat="1" hidden="1"/>
    <row r="112" spans="1:11" s="148" customFormat="1" hidden="1"/>
    <row r="113" s="148" customFormat="1" hidden="1"/>
    <row r="114" s="148" customFormat="1" hidden="1"/>
    <row r="115" s="148" customFormat="1" hidden="1"/>
    <row r="116" s="148" customFormat="1" hidden="1"/>
    <row r="117" s="148" customFormat="1" hidden="1"/>
    <row r="118" s="148" customFormat="1" hidden="1"/>
    <row r="119" s="148" customFormat="1" hidden="1"/>
    <row r="120" s="148" customFormat="1" hidden="1"/>
    <row r="121" s="148" customFormat="1" hidden="1"/>
    <row r="122" s="148" customFormat="1" hidden="1"/>
    <row r="123" s="148" customFormat="1" hidden="1"/>
    <row r="124" s="148" customFormat="1" hidden="1"/>
    <row r="125" s="148" customFormat="1" hidden="1"/>
    <row r="126" s="148" customFormat="1" hidden="1"/>
    <row r="127" s="148" customFormat="1" hidden="1"/>
    <row r="128" s="148" customFormat="1" hidden="1"/>
    <row r="129" s="148" customFormat="1" hidden="1"/>
    <row r="130" s="148" customFormat="1" hidden="1"/>
    <row r="131" s="148" customFormat="1" hidden="1"/>
    <row r="132" s="148" customFormat="1" hidden="1"/>
    <row r="133" s="148" customFormat="1" hidden="1"/>
    <row r="134" s="148" customFormat="1" hidden="1"/>
    <row r="135" s="148" customFormat="1" hidden="1"/>
    <row r="136" s="148" customFormat="1" hidden="1"/>
    <row r="137" s="148" customFormat="1" hidden="1"/>
    <row r="138" s="148" customFormat="1" hidden="1"/>
    <row r="139" s="148" customFormat="1" hidden="1"/>
    <row r="140" s="148" customFormat="1" hidden="1"/>
    <row r="141" s="148" customFormat="1" hidden="1"/>
    <row r="142" s="148" customFormat="1" hidden="1"/>
    <row r="143" s="148" customFormat="1" hidden="1"/>
    <row r="144" s="148" customFormat="1" hidden="1"/>
    <row r="145" s="148" customFormat="1" hidden="1"/>
    <row r="146" s="148" customFormat="1" hidden="1"/>
    <row r="147" s="148" customFormat="1" hidden="1"/>
    <row r="148" s="148" customFormat="1" hidden="1"/>
    <row r="149" s="148" customFormat="1" hidden="1"/>
    <row r="150" s="148" customFormat="1" hidden="1"/>
    <row r="151" s="148" customFormat="1" hidden="1"/>
    <row r="152" s="148" customFormat="1" hidden="1"/>
    <row r="153" s="148" customFormat="1" hidden="1"/>
    <row r="154" s="148" customFormat="1" hidden="1"/>
    <row r="155" s="148" customFormat="1" hidden="1"/>
    <row r="156" s="148" customFormat="1" hidden="1"/>
    <row r="157" s="148" customFormat="1" hidden="1"/>
    <row r="158" s="148" customFormat="1" hidden="1"/>
    <row r="159" s="148" customFormat="1" hidden="1"/>
    <row r="160" s="148" customFormat="1" hidden="1"/>
    <row r="161" s="148" customFormat="1" hidden="1"/>
    <row r="162" s="148" customFormat="1" hidden="1"/>
    <row r="163" s="148" customFormat="1" hidden="1"/>
    <row r="164" s="148" customFormat="1" hidden="1"/>
    <row r="165" s="148" customFormat="1" hidden="1"/>
    <row r="166" s="148" customFormat="1" hidden="1"/>
    <row r="167" s="148" customFormat="1" hidden="1"/>
    <row r="168" s="148" customFormat="1" hidden="1"/>
    <row r="169" s="148" customFormat="1" hidden="1"/>
    <row r="170" s="148" customFormat="1" hidden="1"/>
    <row r="171" s="148" customFormat="1" hidden="1"/>
    <row r="172" s="148" customFormat="1" hidden="1"/>
    <row r="173" s="148" customFormat="1" hidden="1"/>
    <row r="174" s="148" customFormat="1" hidden="1"/>
    <row r="175" s="148" customFormat="1" hidden="1"/>
    <row r="176" s="148" customFormat="1" hidden="1"/>
    <row r="177" s="148" customFormat="1" hidden="1"/>
    <row r="178" s="148" customFormat="1" hidden="1"/>
    <row r="179" s="148" customFormat="1" hidden="1"/>
    <row r="180" s="148" customFormat="1" hidden="1"/>
    <row r="181" s="148" customFormat="1" hidden="1"/>
    <row r="182" s="148" customFormat="1" hidden="1"/>
    <row r="183" s="148" customFormat="1" hidden="1"/>
    <row r="184" s="148" customFormat="1" hidden="1"/>
    <row r="185" s="148" customFormat="1" hidden="1"/>
    <row r="186" s="148" customFormat="1" hidden="1"/>
    <row r="187" s="148" customFormat="1" hidden="1"/>
    <row r="188" s="148" customFormat="1" hidden="1"/>
    <row r="189" s="148" customFormat="1" hidden="1"/>
    <row r="190" s="148" customFormat="1" hidden="1"/>
    <row r="191" s="148" customFormat="1" hidden="1"/>
    <row r="192" s="148" customFormat="1" hidden="1"/>
    <row r="193" s="148" customFormat="1" hidden="1"/>
    <row r="194" s="148" customFormat="1" hidden="1"/>
    <row r="195" s="148" customFormat="1" hidden="1"/>
    <row r="196" s="148" customFormat="1" hidden="1"/>
    <row r="197" s="148" customFormat="1" hidden="1"/>
    <row r="198" s="148" customFormat="1" hidden="1"/>
    <row r="199" s="148" customFormat="1" hidden="1"/>
    <row r="200" s="148" customFormat="1" hidden="1"/>
    <row r="201" s="148" customFormat="1" hidden="1"/>
    <row r="202" s="148" customFormat="1" hidden="1"/>
    <row r="203" s="148" customFormat="1" hidden="1"/>
    <row r="204" s="148" customFormat="1" hidden="1"/>
    <row r="205" s="148" customFormat="1" hidden="1"/>
    <row r="206" s="148" customFormat="1" hidden="1"/>
    <row r="207" s="148" customFormat="1" hidden="1"/>
    <row r="208" s="148" customFormat="1" hidden="1"/>
    <row r="209" s="148" customFormat="1" hidden="1"/>
    <row r="210" s="148" customFormat="1" hidden="1"/>
    <row r="211" s="148" customFormat="1" hidden="1"/>
    <row r="212" s="148" customFormat="1" hidden="1"/>
    <row r="213" s="148" customFormat="1" hidden="1"/>
    <row r="214" s="148" customFormat="1" hidden="1"/>
    <row r="215" s="148" customFormat="1" hidden="1"/>
    <row r="216" s="148" customFormat="1" hidden="1"/>
    <row r="217" s="148" customFormat="1" hidden="1"/>
    <row r="218" s="148" customFormat="1" hidden="1"/>
    <row r="219" s="148" customFormat="1" hidden="1"/>
    <row r="220" s="148" customFormat="1" hidden="1"/>
    <row r="221" s="148" customFormat="1" hidden="1"/>
    <row r="222" s="148" customFormat="1" hidden="1"/>
    <row r="223" s="148" customFormat="1" hidden="1"/>
    <row r="224" s="148" customFormat="1" hidden="1"/>
    <row r="225" s="148" customFormat="1" hidden="1"/>
    <row r="226" s="148" customFormat="1" hidden="1"/>
    <row r="227" s="148" customFormat="1" hidden="1"/>
    <row r="228" s="148" customFormat="1" hidden="1"/>
    <row r="229" s="148" customFormat="1" hidden="1"/>
    <row r="230" s="148" customFormat="1" hidden="1"/>
    <row r="231" s="148" customFormat="1" hidden="1"/>
    <row r="232" s="148" customFormat="1" hidden="1"/>
    <row r="233" s="148" customFormat="1" hidden="1"/>
    <row r="234" s="148" customFormat="1" hidden="1"/>
    <row r="235" s="148" customFormat="1" hidden="1"/>
    <row r="236" s="148" customFormat="1" hidden="1"/>
    <row r="237" s="148" customFormat="1" hidden="1"/>
    <row r="238" s="148" customFormat="1" hidden="1"/>
    <row r="239" s="148" customFormat="1" hidden="1"/>
    <row r="240" s="148" customFormat="1" hidden="1"/>
    <row r="241" s="148" customFormat="1" hidden="1"/>
    <row r="242" s="148" customFormat="1" hidden="1"/>
    <row r="243" s="148" customFormat="1" hidden="1"/>
    <row r="244" s="148" customFormat="1" hidden="1"/>
    <row r="245" s="148" customFormat="1" hidden="1"/>
    <row r="246" s="148" customFormat="1" hidden="1"/>
    <row r="247" s="148" customFormat="1" hidden="1"/>
    <row r="248" s="148" customFormat="1" hidden="1"/>
    <row r="249" s="148" customFormat="1" hidden="1"/>
    <row r="250" s="148" customFormat="1" hidden="1"/>
    <row r="251" s="148" customFormat="1" hidden="1"/>
    <row r="252" s="148" customFormat="1" hidden="1"/>
    <row r="253" s="148" customFormat="1" hidden="1"/>
    <row r="254" s="148" customFormat="1" hidden="1"/>
    <row r="255" s="148" customFormat="1" hidden="1"/>
    <row r="256" s="148" customFormat="1" hidden="1"/>
    <row r="257" s="148" customFormat="1" hidden="1"/>
    <row r="258" s="148" customFormat="1" hidden="1"/>
    <row r="259" s="148" customFormat="1" hidden="1"/>
    <row r="260" s="148" customFormat="1" hidden="1"/>
    <row r="261" s="148" customFormat="1" hidden="1"/>
    <row r="262" s="148" customFormat="1" hidden="1"/>
    <row r="263" s="148" customFormat="1" hidden="1"/>
    <row r="264" s="148" customFormat="1" hidden="1"/>
    <row r="265" s="148" customFormat="1" hidden="1"/>
    <row r="266" s="148" customFormat="1" hidden="1"/>
    <row r="267" s="148" customFormat="1" hidden="1"/>
    <row r="268" s="148" customFormat="1" hidden="1"/>
    <row r="269" s="148" customFormat="1" hidden="1"/>
    <row r="270" s="148" customFormat="1" hidden="1"/>
    <row r="271" s="148" customFormat="1" hidden="1"/>
    <row r="272" s="148" customFormat="1" hidden="1"/>
    <row r="273" s="148" customFormat="1" hidden="1"/>
    <row r="274" s="148" customFormat="1" hidden="1"/>
    <row r="275" s="148" customFormat="1" hidden="1"/>
    <row r="276" s="148" customFormat="1" hidden="1"/>
    <row r="277" s="148" customFormat="1" hidden="1"/>
    <row r="278" s="148" customFormat="1" hidden="1"/>
    <row r="279" s="148" customFormat="1" hidden="1"/>
    <row r="280" s="148" customFormat="1" hidden="1"/>
    <row r="281" s="148" customFormat="1" hidden="1"/>
    <row r="282" s="148" customFormat="1" hidden="1"/>
    <row r="283" s="148" customFormat="1" hidden="1"/>
    <row r="284" s="148" customFormat="1" hidden="1"/>
    <row r="285" s="148" customFormat="1" hidden="1"/>
    <row r="286" s="148" customFormat="1" hidden="1"/>
    <row r="287" s="148" customFormat="1" hidden="1"/>
    <row r="288" s="148" customFormat="1" hidden="1"/>
    <row r="289" s="148" customFormat="1" hidden="1"/>
    <row r="290" s="148" customFormat="1" hidden="1"/>
    <row r="291" s="148" customFormat="1" hidden="1"/>
    <row r="292" s="148" customFormat="1" hidden="1"/>
    <row r="293" s="148" customFormat="1" hidden="1"/>
    <row r="294" s="148" customFormat="1" hidden="1"/>
    <row r="295" s="148" customFormat="1" hidden="1"/>
    <row r="296" s="148" customFormat="1" hidden="1"/>
    <row r="297" s="148" customFormat="1" hidden="1"/>
    <row r="298" s="148" customFormat="1" hidden="1"/>
    <row r="299" s="148" customFormat="1" hidden="1"/>
    <row r="300" s="148" customFormat="1" hidden="1"/>
    <row r="301" s="148" customFormat="1" hidden="1"/>
    <row r="302" s="148" customFormat="1" hidden="1"/>
    <row r="303" s="148" customFormat="1" hidden="1"/>
    <row r="304" s="148" customFormat="1" hidden="1"/>
    <row r="305" s="148" customFormat="1" hidden="1"/>
    <row r="306" s="148" customFormat="1" hidden="1"/>
    <row r="307" s="148" customFormat="1" hidden="1"/>
    <row r="308" s="148" customFormat="1" hidden="1"/>
    <row r="309" s="148" customFormat="1" hidden="1"/>
    <row r="310" s="148" customFormat="1" hidden="1"/>
    <row r="311" s="148" customFormat="1" hidden="1"/>
    <row r="312" s="148" customFormat="1" hidden="1"/>
    <row r="313" s="148" customFormat="1" hidden="1"/>
    <row r="314" s="148" customFormat="1" hidden="1"/>
    <row r="315" s="148" customFormat="1" hidden="1"/>
    <row r="316" s="148" customFormat="1" hidden="1"/>
    <row r="317" s="148" customFormat="1" hidden="1"/>
    <row r="318" s="148" customFormat="1" hidden="1"/>
    <row r="319" s="148" customFormat="1" hidden="1"/>
    <row r="320" s="148" customFormat="1" hidden="1"/>
    <row r="321" s="148" customFormat="1" hidden="1"/>
    <row r="322" s="148" customFormat="1" hidden="1"/>
    <row r="323" s="148" customFormat="1" hidden="1"/>
    <row r="324" s="148" customFormat="1" hidden="1"/>
    <row r="325" s="148" customFormat="1" hidden="1"/>
    <row r="326" s="148" customFormat="1" hidden="1"/>
    <row r="327" s="148" customFormat="1" hidden="1"/>
    <row r="328" s="148" customFormat="1" hidden="1"/>
    <row r="329" s="148" customFormat="1" hidden="1"/>
    <row r="330" s="148" customFormat="1" hidden="1"/>
    <row r="331" s="148" customFormat="1" hidden="1"/>
    <row r="332" s="148" customFormat="1" hidden="1"/>
    <row r="333" s="148" customFormat="1" hidden="1"/>
    <row r="334" s="148" customFormat="1" hidden="1"/>
    <row r="335" s="148" customFormat="1" hidden="1"/>
    <row r="336" s="148" customFormat="1" hidden="1"/>
    <row r="337" s="148" customFormat="1" hidden="1"/>
    <row r="338" s="148" customFormat="1" hidden="1"/>
    <row r="339" s="148" customFormat="1" hidden="1"/>
    <row r="340" s="148" customFormat="1" hidden="1"/>
    <row r="341" s="148" customFormat="1" hidden="1"/>
    <row r="342" s="148" customFormat="1" hidden="1"/>
    <row r="343" s="148" customFormat="1" hidden="1"/>
    <row r="344" s="148" customFormat="1" hidden="1"/>
    <row r="345" s="148" customFormat="1" hidden="1"/>
    <row r="346" s="148" customFormat="1" hidden="1"/>
    <row r="347" s="148" customFormat="1" hidden="1"/>
    <row r="348" s="148" customFormat="1" hidden="1"/>
    <row r="349" s="148" customFormat="1" hidden="1"/>
    <row r="350" s="148" customFormat="1" hidden="1"/>
    <row r="351" s="148" customFormat="1" hidden="1"/>
    <row r="352" s="148" customFormat="1" hidden="1"/>
    <row r="353" s="148" customFormat="1" hidden="1"/>
    <row r="354" s="148" customFormat="1" hidden="1"/>
    <row r="355" s="148" customFormat="1" hidden="1"/>
    <row r="356" s="148" customFormat="1" hidden="1"/>
    <row r="357" s="148" customFormat="1" hidden="1"/>
    <row r="358" s="148" customFormat="1" hidden="1"/>
    <row r="359" s="148" customFormat="1" hidden="1"/>
    <row r="360" s="148" customFormat="1" hidden="1"/>
    <row r="361" s="148" customFormat="1" hidden="1"/>
    <row r="362" s="148" customFormat="1" hidden="1"/>
    <row r="363" s="148" customFormat="1" hidden="1"/>
    <row r="364" s="148" customFormat="1" hidden="1"/>
    <row r="365" s="148" customFormat="1" hidden="1"/>
    <row r="366" s="148" customFormat="1" hidden="1"/>
    <row r="367" s="148" customFormat="1" hidden="1"/>
    <row r="368" s="148" customFormat="1" hidden="1"/>
    <row r="369" s="148" customFormat="1" hidden="1"/>
    <row r="370" s="148" customFormat="1" hidden="1"/>
    <row r="371" s="148" customFormat="1" hidden="1"/>
    <row r="372" s="148" customFormat="1" hidden="1"/>
    <row r="373" s="148" customFormat="1" hidden="1"/>
    <row r="374" s="148" customFormat="1" hidden="1"/>
    <row r="375" s="148" customFormat="1" hidden="1"/>
    <row r="376" s="148" customFormat="1" hidden="1"/>
    <row r="377" s="148" customFormat="1" hidden="1"/>
    <row r="378" s="148" customFormat="1" hidden="1"/>
    <row r="379" s="148" customFormat="1" hidden="1"/>
    <row r="380" s="148" customFormat="1" hidden="1"/>
    <row r="381" s="148" customFormat="1" hidden="1"/>
    <row r="382" s="148" customFormat="1" hidden="1"/>
    <row r="383" s="148" customFormat="1" hidden="1"/>
    <row r="384" s="148" customFormat="1" hidden="1"/>
    <row r="385" s="148" customFormat="1" hidden="1"/>
    <row r="386" s="148" customFormat="1" hidden="1"/>
    <row r="387" s="148" customFormat="1" hidden="1"/>
    <row r="388" s="148" customFormat="1" hidden="1"/>
    <row r="389" s="148" customFormat="1" hidden="1"/>
    <row r="390" s="148" customFormat="1" hidden="1"/>
    <row r="391" s="148" customFormat="1" hidden="1"/>
    <row r="392" s="148" customFormat="1" hidden="1"/>
    <row r="393" s="148" customFormat="1" hidden="1"/>
    <row r="394" s="148" customFormat="1" hidden="1"/>
    <row r="395" s="148" customFormat="1" hidden="1"/>
    <row r="396" s="148" customFormat="1" hidden="1"/>
    <row r="397" s="148" customFormat="1" hidden="1"/>
    <row r="398" s="148" customFormat="1" hidden="1"/>
    <row r="399" s="148" customFormat="1" hidden="1"/>
    <row r="400" s="148" customFormat="1" hidden="1"/>
    <row r="401" s="148" customFormat="1" hidden="1"/>
    <row r="402" s="148" customFormat="1" hidden="1"/>
    <row r="403" s="148" customFormat="1" hidden="1"/>
    <row r="404" s="148" customFormat="1" hidden="1"/>
    <row r="405" s="148" customFormat="1" hidden="1"/>
    <row r="406" s="148" customFormat="1" hidden="1"/>
    <row r="407" s="148" customFormat="1" hidden="1"/>
    <row r="408" s="148" customFormat="1" hidden="1"/>
    <row r="409" s="148" customFormat="1" hidden="1"/>
    <row r="410" s="148" customFormat="1" hidden="1"/>
    <row r="411" s="148" customFormat="1" hidden="1"/>
    <row r="412" s="148" customFormat="1" hidden="1"/>
    <row r="413" s="148" customFormat="1" hidden="1"/>
    <row r="414" s="148" customFormat="1" hidden="1"/>
    <row r="415" s="148" customFormat="1" hidden="1"/>
    <row r="416" s="148" customFormat="1" hidden="1"/>
    <row r="417" s="148" customFormat="1" hidden="1"/>
    <row r="418" s="148" customFormat="1" hidden="1"/>
    <row r="419" s="148" customFormat="1" hidden="1"/>
    <row r="420" s="148" customFormat="1" hidden="1"/>
    <row r="421" s="148" customFormat="1" hidden="1"/>
    <row r="422" s="148" customFormat="1" hidden="1"/>
    <row r="423" s="148" customFormat="1" hidden="1"/>
    <row r="424" s="148" customFormat="1" hidden="1"/>
    <row r="425" s="148" customFormat="1" hidden="1"/>
    <row r="426" s="148" customFormat="1" hidden="1"/>
    <row r="427" s="148" customFormat="1" hidden="1"/>
    <row r="428" s="148" customFormat="1" hidden="1"/>
    <row r="429" s="148" customFormat="1" hidden="1"/>
    <row r="430" s="148" customFormat="1" hidden="1"/>
    <row r="431" s="148" customFormat="1" hidden="1"/>
    <row r="432" s="148" customFormat="1" hidden="1"/>
    <row r="433" s="148" customFormat="1" hidden="1"/>
    <row r="434" s="148" customFormat="1" hidden="1"/>
    <row r="435" s="148" customFormat="1" hidden="1"/>
    <row r="436" s="148" customFormat="1" hidden="1"/>
    <row r="437" s="148" customFormat="1" hidden="1"/>
    <row r="438" s="148" customFormat="1" hidden="1"/>
    <row r="439" s="148" customFormat="1" hidden="1"/>
    <row r="440" s="148" customFormat="1" hidden="1"/>
    <row r="441" s="148" customFormat="1" hidden="1"/>
    <row r="442" s="148" customFormat="1" hidden="1"/>
    <row r="443" s="148" customFormat="1" hidden="1"/>
    <row r="444" s="148" customFormat="1" hidden="1"/>
    <row r="445" s="148" customFormat="1" hidden="1"/>
    <row r="446" s="148" customFormat="1" hidden="1"/>
    <row r="447" s="148" customFormat="1" hidden="1"/>
    <row r="448" s="148" customFormat="1" hidden="1"/>
    <row r="449" s="148" customFormat="1" hidden="1"/>
    <row r="450" s="148" customFormat="1" hidden="1"/>
    <row r="451" s="148" customFormat="1" hidden="1"/>
    <row r="452" s="148" customFormat="1" hidden="1"/>
    <row r="453" s="148" customFormat="1" hidden="1"/>
    <row r="454" s="148" customFormat="1" hidden="1"/>
    <row r="455" s="148" customFormat="1" hidden="1"/>
    <row r="456" s="148" customFormat="1" hidden="1"/>
    <row r="457" s="148" customFormat="1" hidden="1"/>
    <row r="458" s="148" customFormat="1" hidden="1"/>
    <row r="459" s="148" customFormat="1" hidden="1"/>
    <row r="460" s="148" customFormat="1" hidden="1"/>
    <row r="461" s="148" customFormat="1" hidden="1"/>
    <row r="462" s="148" customFormat="1" hidden="1"/>
    <row r="463" s="148" customFormat="1" hidden="1"/>
    <row r="464" s="148" customFormat="1" hidden="1"/>
    <row r="465" s="148" customFormat="1" hidden="1"/>
    <row r="466" s="148" customFormat="1" hidden="1"/>
    <row r="467" s="148" customFormat="1" hidden="1"/>
    <row r="468" s="148" customFormat="1" hidden="1"/>
    <row r="469" s="148" customFormat="1" hidden="1"/>
    <row r="470" s="148" customFormat="1" hidden="1"/>
    <row r="471" s="148" customFormat="1" hidden="1"/>
    <row r="472" s="148" customFormat="1" hidden="1"/>
    <row r="473" s="148" customFormat="1" hidden="1"/>
    <row r="474" s="148" customFormat="1" hidden="1"/>
    <row r="475" s="148" customFormat="1" hidden="1"/>
    <row r="476" s="148" customFormat="1" hidden="1"/>
    <row r="477" s="148" customFormat="1" hidden="1"/>
    <row r="478" s="148" customFormat="1" hidden="1"/>
    <row r="479" s="148" customFormat="1" hidden="1"/>
    <row r="480" s="148" customFormat="1" hidden="1"/>
    <row r="481" s="148" customFormat="1" hidden="1"/>
    <row r="482" s="148" customFormat="1" hidden="1"/>
    <row r="483" s="148" customFormat="1" hidden="1"/>
    <row r="484" s="148" customFormat="1" hidden="1"/>
    <row r="485" s="148" customFormat="1" hidden="1"/>
    <row r="486" s="148" customFormat="1" hidden="1"/>
    <row r="487" s="148" customFormat="1" hidden="1"/>
    <row r="488" s="148" customFormat="1" hidden="1"/>
    <row r="489" s="148" customFormat="1" hidden="1"/>
    <row r="490" s="148" customFormat="1" hidden="1"/>
    <row r="491" s="148" customFormat="1" hidden="1"/>
    <row r="492" s="148" customFormat="1" hidden="1"/>
    <row r="493" s="148" customFormat="1" hidden="1"/>
    <row r="494" s="148" customFormat="1" hidden="1"/>
    <row r="495" s="148" customFormat="1" hidden="1"/>
    <row r="496" s="148" customFormat="1" hidden="1"/>
    <row r="497" s="148" customFormat="1" hidden="1"/>
    <row r="498" s="148" customFormat="1" hidden="1"/>
    <row r="499" s="148" customFormat="1" hidden="1"/>
    <row r="500" s="148" customFormat="1" hidden="1"/>
    <row r="501" s="148" customFormat="1" hidden="1"/>
    <row r="502" s="148" customFormat="1" hidden="1"/>
    <row r="503" s="148" customFormat="1" hidden="1"/>
    <row r="504" s="148" customFormat="1" hidden="1"/>
    <row r="505" s="148" customFormat="1" hidden="1"/>
    <row r="506" s="148" customFormat="1" hidden="1"/>
    <row r="507" s="148" customFormat="1" hidden="1"/>
    <row r="508" s="148" customFormat="1" hidden="1"/>
    <row r="509" s="148" customFormat="1" hidden="1"/>
    <row r="510" s="148" customFormat="1" hidden="1"/>
    <row r="511" s="148" customFormat="1" hidden="1"/>
    <row r="512" s="148" customFormat="1" hidden="1"/>
    <row r="513" s="148" customFormat="1" hidden="1"/>
    <row r="514" s="148" customFormat="1" hidden="1"/>
    <row r="515" s="148" customFormat="1" hidden="1"/>
    <row r="516" s="148" customFormat="1" hidden="1"/>
    <row r="517" s="148" customFormat="1" hidden="1"/>
    <row r="518" s="148" customFormat="1" hidden="1"/>
    <row r="519" s="148" customFormat="1" hidden="1"/>
    <row r="520" s="148" customFormat="1" hidden="1"/>
    <row r="521" s="148" customFormat="1" hidden="1"/>
    <row r="522" s="148" customFormat="1" hidden="1"/>
    <row r="523" s="148" customFormat="1" hidden="1"/>
    <row r="524" s="148" customFormat="1" hidden="1"/>
    <row r="525" s="148" customFormat="1" hidden="1"/>
    <row r="526" s="148" customFormat="1" hidden="1"/>
    <row r="527" s="148" customFormat="1" hidden="1"/>
    <row r="528" s="148" customFormat="1" hidden="1"/>
    <row r="529" s="148" customFormat="1" hidden="1"/>
    <row r="530" s="148" customFormat="1" hidden="1"/>
    <row r="531" s="148" customFormat="1" hidden="1"/>
    <row r="532" s="148" customFormat="1" hidden="1"/>
    <row r="533" s="148" customFormat="1" hidden="1"/>
    <row r="534" s="148" customFormat="1" hidden="1"/>
    <row r="535" s="148" customFormat="1" hidden="1"/>
    <row r="536" s="148" customFormat="1" hidden="1"/>
    <row r="537" s="148" customFormat="1" hidden="1"/>
    <row r="538" s="148" customFormat="1" hidden="1"/>
    <row r="539" s="148" customFormat="1" hidden="1"/>
    <row r="540" s="148" customFormat="1" hidden="1"/>
    <row r="541" s="148" customFormat="1" hidden="1"/>
    <row r="542" s="148" customFormat="1" hidden="1"/>
    <row r="543" s="148" customFormat="1" hidden="1"/>
    <row r="544" s="148" customFormat="1" hidden="1"/>
    <row r="545" s="148" customFormat="1" hidden="1"/>
    <row r="546" s="148" customFormat="1" hidden="1"/>
    <row r="547" s="148" customFormat="1" hidden="1"/>
    <row r="548" s="148" customFormat="1" hidden="1"/>
    <row r="549" s="148" customFormat="1" hidden="1"/>
    <row r="550" s="148" customFormat="1" hidden="1"/>
    <row r="551" s="148" customFormat="1" hidden="1"/>
    <row r="552" s="148" customFormat="1" hidden="1"/>
    <row r="553" s="148" customFormat="1" hidden="1"/>
    <row r="554" s="148" customFormat="1" hidden="1"/>
    <row r="555" s="148" customFormat="1" hidden="1"/>
    <row r="556" s="148" customFormat="1" hidden="1"/>
    <row r="557" s="148" customFormat="1" hidden="1"/>
    <row r="558" s="148" customFormat="1" hidden="1"/>
    <row r="559" s="148" customFormat="1" hidden="1"/>
    <row r="560" s="148" customFormat="1" hidden="1"/>
    <row r="561" s="148" customFormat="1" hidden="1"/>
    <row r="562" s="148" customFormat="1" hidden="1"/>
    <row r="563" s="148" customFormat="1" hidden="1"/>
    <row r="564" s="148" customFormat="1" hidden="1"/>
    <row r="565" s="148" customFormat="1" hidden="1"/>
    <row r="566" s="148" customFormat="1" hidden="1"/>
    <row r="567" s="148" customFormat="1" hidden="1"/>
    <row r="568" s="148" customFormat="1" hidden="1"/>
    <row r="569" s="148" customFormat="1" hidden="1"/>
    <row r="570" s="148" customFormat="1" hidden="1"/>
    <row r="571" s="148" customFormat="1" hidden="1"/>
    <row r="572" s="148" customFormat="1" hidden="1"/>
    <row r="573" s="148" customFormat="1" hidden="1"/>
    <row r="574" s="148" customFormat="1" hidden="1"/>
    <row r="575" s="148" customFormat="1" hidden="1"/>
    <row r="576" s="148" customFormat="1" hidden="1"/>
    <row r="577" s="148" customFormat="1" hidden="1"/>
    <row r="578" s="148" customFormat="1" hidden="1"/>
    <row r="579" s="148" customFormat="1" hidden="1"/>
    <row r="580" s="148" customFormat="1" hidden="1"/>
    <row r="581" s="148" customFormat="1" hidden="1"/>
    <row r="582" s="148" customFormat="1" hidden="1"/>
    <row r="583" s="148" customFormat="1" hidden="1"/>
    <row r="584" s="148" customFormat="1" hidden="1"/>
    <row r="585" s="148" customFormat="1" hidden="1"/>
    <row r="586" s="148" customFormat="1" hidden="1"/>
    <row r="587" s="148" customFormat="1" hidden="1"/>
    <row r="588" s="148" customFormat="1" hidden="1"/>
    <row r="589" s="148" customFormat="1" hidden="1"/>
    <row r="590" s="148" customFormat="1" hidden="1"/>
    <row r="591" s="148" customFormat="1" hidden="1"/>
    <row r="592" s="148" customFormat="1" hidden="1"/>
    <row r="593" s="148" customFormat="1" hidden="1"/>
    <row r="594" s="148" customFormat="1" hidden="1"/>
    <row r="595" s="148" customFormat="1" hidden="1"/>
    <row r="596" s="148" customFormat="1" hidden="1"/>
    <row r="597" s="148" customFormat="1" hidden="1"/>
    <row r="598" s="148" customFormat="1" hidden="1"/>
    <row r="599" s="148" customFormat="1" hidden="1"/>
    <row r="600" s="148" customFormat="1" hidden="1"/>
    <row r="601" s="148" customFormat="1" hidden="1"/>
    <row r="602" s="148" customFormat="1" hidden="1"/>
    <row r="603" s="148" customFormat="1" hidden="1"/>
    <row r="604" s="148" customFormat="1" hidden="1"/>
    <row r="605" s="148" customFormat="1" hidden="1"/>
    <row r="606" s="148" customFormat="1" hidden="1"/>
    <row r="607" s="148" customFormat="1" hidden="1"/>
    <row r="608" s="148" customFormat="1" hidden="1"/>
    <row r="609" s="148" customFormat="1" hidden="1"/>
    <row r="610" s="148" customFormat="1" hidden="1"/>
    <row r="611" s="148" customFormat="1" hidden="1"/>
    <row r="612" s="148" customFormat="1" hidden="1"/>
    <row r="613" s="148" customFormat="1" hidden="1"/>
    <row r="614" s="148" customFormat="1" hidden="1"/>
    <row r="615" s="148" customFormat="1" hidden="1"/>
    <row r="616" s="148" customFormat="1" hidden="1"/>
    <row r="617" s="148" customFormat="1" hidden="1"/>
    <row r="618" s="148" customFormat="1" hidden="1"/>
    <row r="619" s="148" customFormat="1" hidden="1"/>
    <row r="620" s="148" customFormat="1" hidden="1"/>
    <row r="621" s="148" customFormat="1" hidden="1"/>
    <row r="622" s="148" customFormat="1" hidden="1"/>
    <row r="623" s="148" customFormat="1" hidden="1"/>
    <row r="624" s="148" customFormat="1" hidden="1"/>
    <row r="625" s="148" customFormat="1" hidden="1"/>
    <row r="626" s="148" customFormat="1" hidden="1"/>
    <row r="627" s="148" customFormat="1" hidden="1"/>
    <row r="628" s="148" customFormat="1" hidden="1"/>
    <row r="629" s="148" customFormat="1" hidden="1"/>
    <row r="630" s="148" customFormat="1" hidden="1"/>
    <row r="631" s="148" customFormat="1" hidden="1"/>
    <row r="632" s="148" customFormat="1" hidden="1"/>
    <row r="633" s="148" customFormat="1" hidden="1"/>
    <row r="634" s="148" customFormat="1" hidden="1"/>
    <row r="635" s="148" customFormat="1" hidden="1"/>
    <row r="636" s="148" customFormat="1" hidden="1"/>
    <row r="637" s="148" customFormat="1" hidden="1"/>
    <row r="638" s="148" customFormat="1" hidden="1"/>
    <row r="639" s="148" customFormat="1" hidden="1"/>
    <row r="640" s="148" customFormat="1" hidden="1"/>
    <row r="641" s="148" customFormat="1" hidden="1"/>
    <row r="642" s="148" customFormat="1" hidden="1"/>
    <row r="643" s="148" customFormat="1" hidden="1"/>
    <row r="644" s="148" customFormat="1" hidden="1"/>
    <row r="645" s="148" customFormat="1" hidden="1"/>
    <row r="646" s="148" customFormat="1" hidden="1"/>
    <row r="647" s="148" customFormat="1" hidden="1"/>
    <row r="648" s="148" customFormat="1" hidden="1"/>
    <row r="649" s="148" customFormat="1" hidden="1"/>
    <row r="650" s="148" customFormat="1" hidden="1"/>
    <row r="651" s="148" customFormat="1" hidden="1"/>
    <row r="652" s="148" customFormat="1" hidden="1"/>
    <row r="653" s="148" customFormat="1" hidden="1"/>
    <row r="654" s="148" customFormat="1" hidden="1"/>
    <row r="655" s="148" customFormat="1" hidden="1"/>
    <row r="656" s="148" customFormat="1" hidden="1"/>
    <row r="657" s="148" customFormat="1" hidden="1"/>
    <row r="658" s="148" customFormat="1" hidden="1"/>
    <row r="659" s="148" customFormat="1" hidden="1"/>
    <row r="660" s="148" customFormat="1" hidden="1"/>
    <row r="661" s="148" customFormat="1" hidden="1"/>
    <row r="662" s="148" customFormat="1" hidden="1"/>
    <row r="663" s="148" customFormat="1" hidden="1"/>
    <row r="664" s="148" customFormat="1" hidden="1"/>
    <row r="665" s="148" customFormat="1" hidden="1"/>
    <row r="666" s="148" customFormat="1" hidden="1"/>
    <row r="667" s="148" customFormat="1" hidden="1"/>
    <row r="668" s="148" customFormat="1" hidden="1"/>
    <row r="669" s="148" customFormat="1" hidden="1"/>
    <row r="670" s="148" customFormat="1" hidden="1"/>
    <row r="671" s="148" customFormat="1" hidden="1"/>
    <row r="672" s="148" customFormat="1" hidden="1"/>
    <row r="673" s="148" customFormat="1" hidden="1"/>
    <row r="674" s="148" customFormat="1" hidden="1"/>
    <row r="675" s="148" customFormat="1" hidden="1"/>
    <row r="676" s="148" customFormat="1" hidden="1"/>
    <row r="677" s="148" customFormat="1" hidden="1"/>
    <row r="678" s="148" customFormat="1" hidden="1"/>
    <row r="679" s="148" customFormat="1" hidden="1"/>
    <row r="680" s="148" customFormat="1" hidden="1"/>
    <row r="681" s="148" customFormat="1" hidden="1"/>
    <row r="682" s="148" customFormat="1" hidden="1"/>
    <row r="683" s="148" customFormat="1" hidden="1"/>
    <row r="684" s="148" customFormat="1" hidden="1"/>
    <row r="685" s="148" customFormat="1" hidden="1"/>
    <row r="686" s="148" customFormat="1" hidden="1"/>
    <row r="687" s="148" customFormat="1" hidden="1"/>
    <row r="688" s="148" customFormat="1" hidden="1"/>
    <row r="689" s="148" customFormat="1" hidden="1"/>
    <row r="690" s="148" customFormat="1" hidden="1"/>
    <row r="691" s="148" customFormat="1" hidden="1"/>
    <row r="692" s="148" customFormat="1" hidden="1"/>
    <row r="693" s="148" customFormat="1" hidden="1"/>
    <row r="694" s="148" customFormat="1" hidden="1"/>
    <row r="695" s="148" customFormat="1" hidden="1"/>
    <row r="696" s="148" customFormat="1" hidden="1"/>
    <row r="697" s="148" customFormat="1" hidden="1"/>
    <row r="698" s="148" customFormat="1" hidden="1"/>
    <row r="699" s="148" customFormat="1" hidden="1"/>
    <row r="700" s="148" customFormat="1" hidden="1"/>
    <row r="701" s="148" customFormat="1" hidden="1"/>
    <row r="702" s="148" customFormat="1" hidden="1"/>
    <row r="703" s="148" customFormat="1" hidden="1"/>
    <row r="704" s="148" customFormat="1" hidden="1"/>
    <row r="705" s="148" customFormat="1" hidden="1"/>
    <row r="706" s="148" customFormat="1" hidden="1"/>
    <row r="707" s="148" customFormat="1" hidden="1"/>
    <row r="708" s="148" customFormat="1" hidden="1"/>
    <row r="709" s="148" customFormat="1" hidden="1"/>
    <row r="710" s="148" customFormat="1" hidden="1"/>
    <row r="711" s="148" customFormat="1" hidden="1"/>
    <row r="712" s="148" customFormat="1" hidden="1"/>
    <row r="713" s="148" customFormat="1" hidden="1"/>
    <row r="714" s="148" customFormat="1" hidden="1"/>
    <row r="715" s="148" customFormat="1" hidden="1"/>
    <row r="716" s="148" customFormat="1" hidden="1"/>
    <row r="717" s="148" customFormat="1" hidden="1"/>
    <row r="718" s="148" customFormat="1" hidden="1"/>
    <row r="719" s="148" customFormat="1" hidden="1"/>
    <row r="720" s="148" customFormat="1" hidden="1"/>
    <row r="721" s="148" customFormat="1" hidden="1"/>
    <row r="722" s="148" customFormat="1" hidden="1"/>
    <row r="723" s="148" customFormat="1" hidden="1"/>
    <row r="724" s="148" customFormat="1" hidden="1"/>
    <row r="725" s="148" customFormat="1" hidden="1"/>
    <row r="726" s="148" customFormat="1" hidden="1"/>
    <row r="727" s="148" customFormat="1" hidden="1"/>
    <row r="728" s="148" customFormat="1" hidden="1"/>
    <row r="729" s="148" customFormat="1" hidden="1"/>
    <row r="730" s="148" customFormat="1" hidden="1"/>
    <row r="731" s="148" customFormat="1" hidden="1"/>
    <row r="732" s="148" customFormat="1" hidden="1"/>
    <row r="733" s="148" customFormat="1" hidden="1"/>
    <row r="734" s="148" customFormat="1" hidden="1"/>
    <row r="735" s="148" customFormat="1" hidden="1"/>
    <row r="736" s="148" customFormat="1" hidden="1"/>
    <row r="737" s="148" customFormat="1" hidden="1"/>
    <row r="738" s="148" customFormat="1" hidden="1"/>
    <row r="739" s="148" customFormat="1" hidden="1"/>
    <row r="740" s="148" customFormat="1" hidden="1"/>
    <row r="741" s="148" customFormat="1" hidden="1"/>
    <row r="742" s="148" customFormat="1" hidden="1"/>
    <row r="743" s="148" customFormat="1" hidden="1"/>
    <row r="744" s="148" customFormat="1" hidden="1"/>
    <row r="745" s="148" customFormat="1" hidden="1"/>
    <row r="746" s="148" customFormat="1" hidden="1"/>
    <row r="747" s="148" customFormat="1" hidden="1"/>
    <row r="748" s="148" customFormat="1" hidden="1"/>
    <row r="749" s="148" customFormat="1" hidden="1"/>
    <row r="750" s="148" customFormat="1" hidden="1"/>
    <row r="751" s="148" customFormat="1" hidden="1"/>
    <row r="752" s="148" customFormat="1" hidden="1"/>
    <row r="753" s="148" customFormat="1" hidden="1"/>
    <row r="754" s="148" customFormat="1" hidden="1"/>
    <row r="755" s="148" customFormat="1" hidden="1"/>
    <row r="756" s="148" customFormat="1" hidden="1"/>
    <row r="757" s="148" customFormat="1" hidden="1"/>
    <row r="758" s="148" customFormat="1" hidden="1"/>
    <row r="759" s="148" customFormat="1" hidden="1"/>
    <row r="760" s="148" customFormat="1" hidden="1"/>
    <row r="761" s="148" customFormat="1" hidden="1"/>
    <row r="762" s="148" customFormat="1" hidden="1"/>
    <row r="763" s="148" customFormat="1" hidden="1"/>
    <row r="764" s="148" customFormat="1" hidden="1"/>
    <row r="765" s="148" customFormat="1" hidden="1"/>
    <row r="766" s="148" customFormat="1" hidden="1"/>
    <row r="767" s="148" customFormat="1" hidden="1"/>
    <row r="768" s="148" customFormat="1" hidden="1"/>
    <row r="769" s="148" customFormat="1" hidden="1"/>
    <row r="770" s="148" customFormat="1" hidden="1"/>
    <row r="771" s="148" customFormat="1" hidden="1"/>
    <row r="772" s="148" customFormat="1" hidden="1"/>
    <row r="773" s="148" customFormat="1" hidden="1"/>
    <row r="774" s="148" customFormat="1" hidden="1"/>
    <row r="775" s="148" customFormat="1" hidden="1"/>
    <row r="776" s="148" customFormat="1" hidden="1"/>
    <row r="777" s="148" customFormat="1" hidden="1"/>
    <row r="778" s="148" customFormat="1" hidden="1"/>
    <row r="779" s="148" customFormat="1" hidden="1"/>
    <row r="780" s="148" customFormat="1" hidden="1"/>
    <row r="781" s="148" customFormat="1" hidden="1"/>
    <row r="782" s="148" customFormat="1" hidden="1"/>
    <row r="783" s="148" customFormat="1" hidden="1"/>
    <row r="784" s="148" customFormat="1" hidden="1"/>
    <row r="785" s="148" customFormat="1" hidden="1"/>
    <row r="786" s="148" customFormat="1" hidden="1"/>
    <row r="787" s="148" customFormat="1" hidden="1"/>
    <row r="788" s="148" customFormat="1" hidden="1"/>
    <row r="789" s="148" customFormat="1" hidden="1"/>
    <row r="790" s="148" customFormat="1" hidden="1"/>
    <row r="791" s="148" customFormat="1" hidden="1"/>
    <row r="792" s="148" customFormat="1" hidden="1"/>
    <row r="793" s="148" customFormat="1" hidden="1"/>
    <row r="794" s="148" customFormat="1" hidden="1"/>
    <row r="795" s="148" customFormat="1" hidden="1"/>
    <row r="796" s="148" customFormat="1" hidden="1"/>
    <row r="797" s="148" customFormat="1" hidden="1"/>
    <row r="798" s="148" customFormat="1" hidden="1"/>
    <row r="799" s="148" customFormat="1" hidden="1"/>
    <row r="800" s="148" customFormat="1" hidden="1"/>
    <row r="801" s="148" customFormat="1" hidden="1"/>
    <row r="802" s="148" customFormat="1" hidden="1"/>
    <row r="803" s="148" customFormat="1" hidden="1"/>
    <row r="804" s="148" customFormat="1" hidden="1"/>
    <row r="805" s="148" customFormat="1" hidden="1"/>
    <row r="806" s="148" customFormat="1" hidden="1"/>
    <row r="807" s="148" customFormat="1" hidden="1"/>
    <row r="808" s="148" customFormat="1" hidden="1"/>
    <row r="809" s="148" customFormat="1" hidden="1"/>
    <row r="810" s="148" customFormat="1" hidden="1"/>
    <row r="811" s="148" customFormat="1" hidden="1"/>
    <row r="812" s="148" customFormat="1" hidden="1"/>
    <row r="813" s="148" customFormat="1" hidden="1"/>
    <row r="814" s="148" customFormat="1" hidden="1"/>
    <row r="815" s="148" customFormat="1" hidden="1"/>
    <row r="816" s="148" customFormat="1" hidden="1"/>
    <row r="817" s="148" customFormat="1" hidden="1"/>
    <row r="818" s="148" customFormat="1" hidden="1"/>
    <row r="819" s="148" customFormat="1" hidden="1"/>
    <row r="820" s="148" customFormat="1" hidden="1"/>
    <row r="821" s="148" customFormat="1" hidden="1"/>
    <row r="822" s="148" customFormat="1" hidden="1"/>
    <row r="823" s="148" customFormat="1" hidden="1"/>
    <row r="824" s="148" customFormat="1" hidden="1"/>
    <row r="825" s="148" customFormat="1" hidden="1"/>
    <row r="826" s="148" customFormat="1" hidden="1"/>
    <row r="827" s="148" customFormat="1" hidden="1"/>
    <row r="828" s="148" customFormat="1" hidden="1"/>
    <row r="829" s="148" customFormat="1" hidden="1"/>
    <row r="830" s="148" customFormat="1" hidden="1"/>
    <row r="831" s="148" customFormat="1" hidden="1"/>
    <row r="832" s="148" customFormat="1" hidden="1"/>
    <row r="833" s="148" customFormat="1" hidden="1"/>
    <row r="834" s="148" customFormat="1" hidden="1"/>
    <row r="835" s="148" customFormat="1" hidden="1"/>
    <row r="836" s="148" customFormat="1" hidden="1"/>
    <row r="837" s="148" customFormat="1" hidden="1"/>
    <row r="838" s="148" customFormat="1" hidden="1"/>
    <row r="839" s="148" customFormat="1" hidden="1"/>
    <row r="840" s="148" customFormat="1" hidden="1"/>
    <row r="841" s="148" customFormat="1" hidden="1"/>
    <row r="842" s="148" customFormat="1" hidden="1"/>
    <row r="843" s="148" customFormat="1" hidden="1"/>
    <row r="844" s="148" customFormat="1" hidden="1"/>
    <row r="845" s="148" customFormat="1" hidden="1"/>
    <row r="846" s="148" customFormat="1" hidden="1"/>
    <row r="847" s="148" customFormat="1" hidden="1"/>
    <row r="848" s="148" customFormat="1" hidden="1"/>
    <row r="849" s="148" customFormat="1" hidden="1"/>
    <row r="850" s="148" customFormat="1" hidden="1"/>
    <row r="851" s="148" customFormat="1" hidden="1"/>
    <row r="852" s="148" customFormat="1" hidden="1"/>
    <row r="853" s="148" customFormat="1" hidden="1"/>
    <row r="854" s="148" customFormat="1" hidden="1"/>
    <row r="855" s="148" customFormat="1" hidden="1"/>
    <row r="856" s="148" customFormat="1" hidden="1"/>
    <row r="857" s="148" customFormat="1" hidden="1"/>
    <row r="858" s="148" customFormat="1" hidden="1"/>
    <row r="859" s="148" customFormat="1" hidden="1"/>
    <row r="860" s="148" customFormat="1" hidden="1"/>
    <row r="861" s="148" customFormat="1" hidden="1"/>
    <row r="862" s="148" customFormat="1" hidden="1"/>
    <row r="863" s="148" customFormat="1" hidden="1"/>
    <row r="864" s="148" customFormat="1" hidden="1"/>
    <row r="865" s="148" customFormat="1" hidden="1"/>
    <row r="866" s="148" customFormat="1" hidden="1"/>
    <row r="867" s="148" customFormat="1" hidden="1"/>
    <row r="868" s="148" customFormat="1" hidden="1"/>
    <row r="869" s="148" customFormat="1" hidden="1"/>
    <row r="870" s="148" customFormat="1" hidden="1"/>
    <row r="871" s="148" customFormat="1" hidden="1"/>
    <row r="872" s="148" customFormat="1" hidden="1"/>
    <row r="873" s="148" customFormat="1" hidden="1"/>
    <row r="874" s="148" customFormat="1" hidden="1"/>
    <row r="875" s="148" customFormat="1" hidden="1"/>
    <row r="876" s="148" customFormat="1" hidden="1"/>
    <row r="877" s="148" customFormat="1" hidden="1"/>
    <row r="878" s="148" customFormat="1" hidden="1"/>
    <row r="879" s="148" customFormat="1" hidden="1"/>
    <row r="880" s="148" customFormat="1" hidden="1"/>
    <row r="881" s="148" customFormat="1" hidden="1"/>
    <row r="882" s="148" customFormat="1" hidden="1"/>
    <row r="883" s="148" customFormat="1" hidden="1"/>
    <row r="884" s="148" customFormat="1" hidden="1"/>
    <row r="885" s="148" customFormat="1" hidden="1"/>
    <row r="886" s="148" customFormat="1" hidden="1"/>
    <row r="887" s="148" customFormat="1" hidden="1"/>
    <row r="888" s="148" customFormat="1" hidden="1"/>
    <row r="889" s="148" customFormat="1" hidden="1"/>
    <row r="890" s="148" customFormat="1" hidden="1"/>
    <row r="891" s="148" customFormat="1" hidden="1"/>
    <row r="892" s="148" customFormat="1" hidden="1"/>
    <row r="893" s="148" customFormat="1" hidden="1"/>
    <row r="894" s="148" customFormat="1" hidden="1"/>
    <row r="895" s="148" customFormat="1" hidden="1"/>
    <row r="896" s="148" customFormat="1" hidden="1"/>
    <row r="897" s="148" customFormat="1" hidden="1"/>
    <row r="898" s="148" customFormat="1" hidden="1"/>
    <row r="899" s="148" customFormat="1" hidden="1"/>
    <row r="900" s="148" customFormat="1" hidden="1"/>
    <row r="901" s="148" customFormat="1" hidden="1"/>
    <row r="902" s="148" customFormat="1" hidden="1"/>
    <row r="903" s="148" customFormat="1" hidden="1"/>
    <row r="904" s="148" customFormat="1" hidden="1"/>
    <row r="905" s="148" customFormat="1" hidden="1"/>
    <row r="906" s="148" customFormat="1" hidden="1"/>
    <row r="907" s="148" customFormat="1" hidden="1"/>
    <row r="908" s="148" customFormat="1" hidden="1"/>
    <row r="909" s="148" customFormat="1" hidden="1"/>
    <row r="910" s="148" customFormat="1" hidden="1"/>
    <row r="911" s="148" customFormat="1" hidden="1"/>
    <row r="912" s="148" customFormat="1" hidden="1"/>
    <row r="913" s="148" customFormat="1" hidden="1"/>
    <row r="914" s="148" customFormat="1" hidden="1"/>
    <row r="915" s="148" customFormat="1" hidden="1"/>
    <row r="916" s="148" customFormat="1" hidden="1"/>
    <row r="917" s="148" customFormat="1" hidden="1"/>
    <row r="918" s="148" customFormat="1" hidden="1"/>
    <row r="919" s="148" customFormat="1" hidden="1"/>
    <row r="920" s="148" customFormat="1" hidden="1"/>
    <row r="921" s="148" customFormat="1" hidden="1"/>
    <row r="922" s="148" customFormat="1" hidden="1"/>
    <row r="923" s="148" customFormat="1" hidden="1"/>
    <row r="924" s="148" customFormat="1" hidden="1"/>
    <row r="925" s="148" customFormat="1" hidden="1"/>
    <row r="926" s="148" customFormat="1" hidden="1"/>
    <row r="927" s="148" customFormat="1" hidden="1"/>
    <row r="928" s="148" customFormat="1" hidden="1"/>
    <row r="929" s="148" customFormat="1" hidden="1"/>
    <row r="930" s="148" customFormat="1" hidden="1"/>
    <row r="931" s="148" customFormat="1" hidden="1"/>
    <row r="932" s="148" customFormat="1" hidden="1"/>
    <row r="933" s="148" customFormat="1" hidden="1"/>
    <row r="934" s="148" customFormat="1" hidden="1"/>
    <row r="935" s="148" customFormat="1" hidden="1"/>
    <row r="936" s="148" customFormat="1" hidden="1"/>
    <row r="937" s="148" customFormat="1" hidden="1"/>
    <row r="938" s="148" customFormat="1" hidden="1"/>
    <row r="939" s="148" customFormat="1" hidden="1"/>
    <row r="940" s="148" customFormat="1" hidden="1"/>
    <row r="941" s="148" customFormat="1" hidden="1"/>
    <row r="942" s="148" customFormat="1" hidden="1"/>
    <row r="943" s="148" customFormat="1" hidden="1"/>
    <row r="944" s="148" customFormat="1" hidden="1"/>
    <row r="945" s="148" customFormat="1" hidden="1"/>
    <row r="946" s="148" customFormat="1" hidden="1"/>
    <row r="947" s="148" customFormat="1" hidden="1"/>
    <row r="948" s="148" customFormat="1" hidden="1"/>
    <row r="949" s="148" customFormat="1" hidden="1"/>
    <row r="950" s="148" customFormat="1" hidden="1"/>
    <row r="951" s="148" customFormat="1" hidden="1"/>
    <row r="952" s="148" customFormat="1" hidden="1"/>
    <row r="953" s="148" customFormat="1" hidden="1"/>
    <row r="954" s="148" customFormat="1" hidden="1"/>
    <row r="955" s="148" customFormat="1" hidden="1"/>
    <row r="956" s="148" customFormat="1" hidden="1"/>
    <row r="957" s="148" customFormat="1" hidden="1"/>
    <row r="958" s="148" customFormat="1" hidden="1"/>
    <row r="959" s="148" customFormat="1" hidden="1"/>
    <row r="960" s="148" customFormat="1" hidden="1"/>
    <row r="961" s="148" customFormat="1" hidden="1"/>
    <row r="962" s="148" customFormat="1" hidden="1"/>
    <row r="963" s="148" customFormat="1" hidden="1"/>
    <row r="964" s="148" customFormat="1" hidden="1"/>
    <row r="965" s="148" customFormat="1" hidden="1"/>
    <row r="966" s="148" customFormat="1" hidden="1"/>
    <row r="967" s="148" customFormat="1" hidden="1"/>
    <row r="968" s="148" customFormat="1" hidden="1"/>
    <row r="969" s="148" customFormat="1" hidden="1"/>
    <row r="970" s="148" customFormat="1" hidden="1"/>
    <row r="971" s="148" customFormat="1" hidden="1"/>
    <row r="972" s="148" customFormat="1" hidden="1"/>
    <row r="973" s="148" customFormat="1" hidden="1"/>
    <row r="974" s="148" customFormat="1" hidden="1"/>
    <row r="975" s="148" customFormat="1" hidden="1"/>
    <row r="976" s="148" customFormat="1" hidden="1"/>
    <row r="977" s="148" customFormat="1" hidden="1"/>
    <row r="978" s="148" customFormat="1" hidden="1"/>
    <row r="979" s="148" customFormat="1" hidden="1"/>
    <row r="980" s="148" customFormat="1" hidden="1"/>
    <row r="981" s="148" customFormat="1" hidden="1"/>
    <row r="982" s="148" customFormat="1" hidden="1"/>
    <row r="983" s="148" customFormat="1" hidden="1"/>
    <row r="984" s="148" customFormat="1" hidden="1"/>
    <row r="985" s="148" customFormat="1" hidden="1"/>
    <row r="986" s="148" customFormat="1" hidden="1"/>
    <row r="987" s="148" customFormat="1" hidden="1"/>
    <row r="988" s="148" customFormat="1" hidden="1"/>
    <row r="989" s="148" customFormat="1" hidden="1"/>
    <row r="990" s="148" customFormat="1" hidden="1"/>
    <row r="991" s="148" customFormat="1" hidden="1"/>
    <row r="992" s="148" customFormat="1" hidden="1"/>
    <row r="993" s="148" customFormat="1" hidden="1"/>
    <row r="994" s="148" customFormat="1" hidden="1"/>
    <row r="995" s="148" customFormat="1" hidden="1"/>
    <row r="996" s="148" customFormat="1" hidden="1"/>
    <row r="997" s="148" customFormat="1" hidden="1"/>
    <row r="998" s="148" customFormat="1" hidden="1"/>
    <row r="999" s="148" customFormat="1" hidden="1"/>
    <row r="1000" s="148" customFormat="1" hidden="1"/>
    <row r="1001" s="148" customFormat="1" hidden="1"/>
    <row r="1002" s="148" customFormat="1" hidden="1"/>
    <row r="1003" s="148" customFormat="1" hidden="1"/>
    <row r="1004" s="148" customFormat="1" hidden="1"/>
    <row r="1005" s="148" customFormat="1" hidden="1"/>
    <row r="1006" s="148" customFormat="1" hidden="1"/>
    <row r="1007" s="148" customFormat="1" hidden="1"/>
    <row r="1008" s="148" customFormat="1" hidden="1"/>
    <row r="1009" s="148" customFormat="1" hidden="1"/>
    <row r="1010" s="148" customFormat="1" hidden="1"/>
    <row r="1011" s="148" customFormat="1" hidden="1"/>
    <row r="1012" s="148" customFormat="1" hidden="1"/>
    <row r="1013" s="148" customFormat="1" hidden="1"/>
    <row r="1014" s="148" customFormat="1" hidden="1"/>
    <row r="1015" s="148" customFormat="1" hidden="1"/>
    <row r="1016" s="148" customFormat="1" hidden="1"/>
    <row r="1017" s="148" customFormat="1" hidden="1"/>
    <row r="1018" s="148" customFormat="1" hidden="1"/>
    <row r="1019" s="148" customFormat="1" hidden="1"/>
    <row r="1020" s="148" customFormat="1" hidden="1"/>
    <row r="1021" s="148" customFormat="1" hidden="1"/>
    <row r="1022" s="148" customFormat="1" hidden="1"/>
    <row r="1023" s="148" customFormat="1" hidden="1"/>
    <row r="1024" s="148" customFormat="1" hidden="1"/>
    <row r="1025" s="148" customFormat="1" hidden="1"/>
    <row r="1026" s="148" customFormat="1" hidden="1"/>
    <row r="1027" s="148" customFormat="1" hidden="1"/>
    <row r="1028" s="148" customFormat="1" hidden="1"/>
    <row r="1029" s="148" customFormat="1" hidden="1"/>
    <row r="1030" s="148" customFormat="1" hidden="1"/>
    <row r="1031" s="148" customFormat="1" hidden="1"/>
    <row r="1032" s="148" customFormat="1" hidden="1"/>
    <row r="1033" s="148" customFormat="1" hidden="1"/>
    <row r="1034" s="148" customFormat="1" hidden="1"/>
    <row r="1035" s="148" customFormat="1" hidden="1"/>
    <row r="1036" s="148" customFormat="1" hidden="1"/>
    <row r="1037" s="148" customFormat="1" hidden="1"/>
    <row r="1038" s="148" customFormat="1" hidden="1"/>
    <row r="1039" s="148" customFormat="1" hidden="1"/>
    <row r="1040" s="148" customFormat="1" hidden="1"/>
    <row r="1041" s="148" customFormat="1" hidden="1"/>
    <row r="1042" s="148" customFormat="1" hidden="1"/>
    <row r="1043" s="148" customFormat="1" hidden="1"/>
    <row r="1044" s="148" customFormat="1" hidden="1"/>
    <row r="1045" s="148" customFormat="1" hidden="1"/>
    <row r="1046" s="148" customFormat="1" hidden="1"/>
    <row r="1047" s="148" customFormat="1" hidden="1"/>
    <row r="1048" s="148" customFormat="1" hidden="1"/>
    <row r="1049" s="148" customFormat="1" hidden="1"/>
    <row r="1050" s="148" customFormat="1" hidden="1"/>
    <row r="1051" s="148" customFormat="1" hidden="1"/>
    <row r="1052" s="148" customFormat="1" hidden="1"/>
    <row r="1053" s="148" customFormat="1" hidden="1"/>
    <row r="1054" s="148" customFormat="1" hidden="1"/>
    <row r="1055" s="148" customFormat="1" hidden="1"/>
    <row r="1056" s="148" customFormat="1" hidden="1"/>
    <row r="1057" s="148" customFormat="1" hidden="1"/>
    <row r="1058" s="148" customFormat="1" hidden="1"/>
    <row r="1059" s="148" customFormat="1" hidden="1"/>
    <row r="1060" s="148" customFormat="1" hidden="1"/>
    <row r="1061" s="148" customFormat="1" hidden="1"/>
    <row r="1062" s="148" customFormat="1" hidden="1"/>
    <row r="1063" s="148" customFormat="1" hidden="1"/>
    <row r="1064" s="148" customFormat="1" hidden="1"/>
    <row r="1065" s="148" customFormat="1" hidden="1"/>
    <row r="1066" s="148" customFormat="1" hidden="1"/>
    <row r="1067" s="148" customFormat="1" hidden="1"/>
    <row r="1068" s="148" customFormat="1" hidden="1"/>
    <row r="1069" s="148" customFormat="1" hidden="1"/>
    <row r="1070" s="148" customFormat="1" hidden="1"/>
    <row r="1071" s="148" customFormat="1" hidden="1"/>
    <row r="1072" s="148" customFormat="1" hidden="1"/>
    <row r="1073" s="148" customFormat="1" hidden="1"/>
    <row r="1074" s="148" customFormat="1" hidden="1"/>
    <row r="1075" s="148" customFormat="1" hidden="1"/>
    <row r="1076" s="148" customFormat="1" hidden="1"/>
    <row r="1077" s="148" customFormat="1" hidden="1"/>
    <row r="1078" s="148" customFormat="1" hidden="1"/>
    <row r="1079" s="148" customFormat="1" hidden="1"/>
    <row r="1080" s="148" customFormat="1" hidden="1"/>
    <row r="1081" s="148" customFormat="1" hidden="1"/>
    <row r="1082" s="148" customFormat="1" hidden="1"/>
    <row r="1083" s="148" customFormat="1" hidden="1"/>
    <row r="1084" s="148" customFormat="1" hidden="1"/>
    <row r="1085" s="148" customFormat="1" hidden="1"/>
    <row r="1086" s="148" customFormat="1" hidden="1"/>
    <row r="1087" s="148" customFormat="1" hidden="1"/>
    <row r="1088" s="148" customFormat="1" hidden="1"/>
    <row r="1089" s="148" customFormat="1" hidden="1"/>
    <row r="1090" s="148" customFormat="1" hidden="1"/>
    <row r="1091" s="148" customFormat="1" hidden="1"/>
    <row r="1092" s="148" customFormat="1" hidden="1"/>
    <row r="1093" s="148" customFormat="1" hidden="1"/>
    <row r="1094" s="148" customFormat="1" hidden="1"/>
    <row r="1095" s="148" customFormat="1" hidden="1"/>
    <row r="1096" s="148" customFormat="1" hidden="1"/>
    <row r="1097" s="148" customFormat="1" hidden="1"/>
    <row r="1098" s="148" customFormat="1" hidden="1"/>
    <row r="1099" s="148" customFormat="1" hidden="1"/>
    <row r="1100" s="148" customFormat="1" hidden="1"/>
    <row r="1101" s="148" customFormat="1" hidden="1"/>
    <row r="1102" s="148" customFormat="1" hidden="1"/>
    <row r="1103" s="148" customFormat="1" hidden="1"/>
    <row r="1104" s="148" customFormat="1" hidden="1"/>
    <row r="1105" s="148" customFormat="1" hidden="1"/>
    <row r="1106" s="148" customFormat="1" hidden="1"/>
    <row r="1107" s="148" customFormat="1" hidden="1"/>
    <row r="1108" s="148" customFormat="1" hidden="1"/>
    <row r="1109" s="148" customFormat="1" hidden="1"/>
    <row r="1110" s="148" customFormat="1" hidden="1"/>
    <row r="1111" s="148" customFormat="1" hidden="1"/>
    <row r="1112" s="148" customFormat="1" hidden="1"/>
    <row r="1113" s="148" customFormat="1" hidden="1"/>
    <row r="1114" s="148" customFormat="1" hidden="1"/>
    <row r="1115" s="148" customFormat="1" hidden="1"/>
    <row r="1116" s="148" customFormat="1" hidden="1"/>
    <row r="1117" s="148" customFormat="1" hidden="1"/>
    <row r="1118" s="148" customFormat="1" hidden="1"/>
    <row r="1119" s="148" customFormat="1" hidden="1"/>
    <row r="1120" s="148" customFormat="1" hidden="1"/>
    <row r="1121" s="148" customFormat="1" hidden="1"/>
    <row r="1122" s="148" customFormat="1" hidden="1"/>
    <row r="1123" s="148" customFormat="1" hidden="1"/>
    <row r="1124" s="148" customFormat="1" hidden="1"/>
    <row r="1125" s="148" customFormat="1" hidden="1"/>
    <row r="1126" s="148" customFormat="1" hidden="1"/>
    <row r="1127" s="148" customFormat="1" hidden="1"/>
    <row r="1128" s="148" customFormat="1" hidden="1"/>
    <row r="1129" s="148" customFormat="1" hidden="1"/>
    <row r="1130" s="148" customFormat="1" hidden="1"/>
    <row r="1131" s="148" customFormat="1" hidden="1"/>
    <row r="1132" s="148" customFormat="1" hidden="1"/>
    <row r="1133" s="148" customFormat="1" hidden="1"/>
    <row r="1134" s="148" customFormat="1" hidden="1"/>
    <row r="1135" s="148" customFormat="1" hidden="1"/>
    <row r="1136" s="148" customFormat="1" hidden="1"/>
    <row r="1137" s="148" customFormat="1" hidden="1"/>
    <row r="1138" s="148" customFormat="1" hidden="1"/>
    <row r="1139" s="148" customFormat="1" hidden="1"/>
    <row r="1140" s="148" customFormat="1" hidden="1"/>
    <row r="1141" s="148" customFormat="1" hidden="1"/>
    <row r="1142" s="148" customFormat="1" hidden="1"/>
    <row r="1143" s="148" customFormat="1" hidden="1"/>
    <row r="1144" s="148" customFormat="1" hidden="1"/>
    <row r="1145" s="148" customFormat="1" hidden="1"/>
    <row r="1146" s="148" customFormat="1" hidden="1"/>
    <row r="1147" s="148" customFormat="1" hidden="1"/>
    <row r="1148" s="148" customFormat="1" hidden="1"/>
    <row r="1149" s="148" customFormat="1" hidden="1"/>
    <row r="1150" s="148" customFormat="1" hidden="1"/>
    <row r="1151" s="148" customFormat="1" hidden="1"/>
    <row r="1152" s="148" customFormat="1" hidden="1"/>
    <row r="1153" s="148" customFormat="1" hidden="1"/>
    <row r="1154" s="148" customFormat="1" hidden="1"/>
    <row r="1155" s="148" customFormat="1" hidden="1"/>
    <row r="1156" s="148" customFormat="1" hidden="1"/>
    <row r="1157" s="148" customFormat="1" hidden="1"/>
    <row r="1158" s="148" customFormat="1" hidden="1"/>
    <row r="1159" s="148" customFormat="1" hidden="1"/>
    <row r="1160" s="148" customFormat="1" hidden="1"/>
    <row r="1161" s="148" customFormat="1" hidden="1"/>
    <row r="1162" s="148" customFormat="1" hidden="1"/>
    <row r="1163" s="148" customFormat="1" hidden="1"/>
    <row r="1164" s="148" customFormat="1" hidden="1"/>
    <row r="1165" s="148" customFormat="1" hidden="1"/>
    <row r="1166" s="148" customFormat="1" hidden="1"/>
    <row r="1167" s="148" customFormat="1" hidden="1"/>
    <row r="1168" s="148" customFormat="1" hidden="1"/>
    <row r="1169" s="148" customFormat="1" hidden="1"/>
    <row r="1170" s="148" customFormat="1" hidden="1"/>
    <row r="1171" s="148" customFormat="1" hidden="1"/>
    <row r="1172" s="148" customFormat="1" hidden="1"/>
    <row r="1173" s="148" customFormat="1" hidden="1"/>
    <row r="1174" s="148" customFormat="1" hidden="1"/>
    <row r="1175" s="148" customFormat="1" hidden="1"/>
    <row r="1176" s="148" customFormat="1" hidden="1"/>
    <row r="1177" s="148" customFormat="1" hidden="1"/>
    <row r="1178" s="148" customFormat="1" hidden="1"/>
    <row r="1179" s="148" customFormat="1" hidden="1"/>
    <row r="1180" s="148" customFormat="1" hidden="1"/>
    <row r="1181" s="148" customFormat="1" hidden="1"/>
    <row r="1182" s="148" customFormat="1" hidden="1"/>
    <row r="1183" s="148" customFormat="1" hidden="1"/>
    <row r="1184" s="148" customFormat="1" hidden="1"/>
    <row r="1185" s="148" customFormat="1" hidden="1"/>
    <row r="1186" s="148" customFormat="1" hidden="1"/>
    <row r="1187" s="148" customFormat="1" hidden="1"/>
    <row r="1188" s="148" customFormat="1" hidden="1"/>
    <row r="1189" s="148" customFormat="1" hidden="1"/>
    <row r="1190" s="148" customFormat="1" hidden="1"/>
    <row r="1191" s="148" customFormat="1" hidden="1"/>
    <row r="1192" s="148" customFormat="1" hidden="1"/>
    <row r="1193" s="148" customFormat="1" hidden="1"/>
    <row r="1194" s="148" customFormat="1" hidden="1"/>
    <row r="1195" s="148" customFormat="1" hidden="1"/>
    <row r="1196" s="148" customFormat="1" hidden="1"/>
    <row r="1197" s="148" customFormat="1" hidden="1"/>
    <row r="1198" s="148" customFormat="1" hidden="1"/>
    <row r="1199" s="148" customFormat="1" hidden="1"/>
    <row r="1200" s="148" customFormat="1" hidden="1"/>
    <row r="1201" s="148" customFormat="1" hidden="1"/>
    <row r="1202" s="148" customFormat="1" hidden="1"/>
    <row r="1203" s="148" customFormat="1" hidden="1"/>
    <row r="1204" s="148" customFormat="1" hidden="1"/>
    <row r="1205" s="148" customFormat="1" hidden="1"/>
    <row r="1206" s="148" customFormat="1" hidden="1"/>
    <row r="1207" s="148" customFormat="1" hidden="1"/>
    <row r="1208" s="148" customFormat="1" hidden="1"/>
    <row r="1209" s="148" customFormat="1" hidden="1"/>
    <row r="1210" s="148" customFormat="1" hidden="1"/>
    <row r="1211" s="148" customFormat="1" hidden="1"/>
    <row r="1212" s="148" customFormat="1" hidden="1"/>
    <row r="1213" s="148" customFormat="1" hidden="1"/>
    <row r="1214" s="148" customFormat="1" hidden="1"/>
    <row r="1215" s="148" customFormat="1" hidden="1"/>
    <row r="1216" s="148" customFormat="1" hidden="1"/>
    <row r="1217" s="148" customFormat="1" hidden="1"/>
    <row r="1218" s="148" customFormat="1" hidden="1"/>
    <row r="1219" s="148" customFormat="1" hidden="1"/>
    <row r="1220" s="148" customFormat="1" hidden="1"/>
    <row r="1221" s="148" customFormat="1" hidden="1"/>
    <row r="1222" s="148" customFormat="1" hidden="1"/>
    <row r="1223" s="148" customFormat="1" hidden="1"/>
    <row r="1224" s="148" customFormat="1" hidden="1"/>
    <row r="1225" s="148" customFormat="1" hidden="1"/>
    <row r="1226" s="148" customFormat="1" hidden="1"/>
    <row r="1227" s="148" customFormat="1" hidden="1"/>
    <row r="1228" s="148" customFormat="1" hidden="1"/>
    <row r="1229" s="148" customFormat="1" hidden="1"/>
    <row r="1230" s="148" customFormat="1" hidden="1"/>
    <row r="1231" s="148" customFormat="1" hidden="1"/>
    <row r="1232" s="148" customFormat="1" hidden="1"/>
    <row r="1233" s="148" customFormat="1" hidden="1"/>
    <row r="1234" s="148" customFormat="1" hidden="1"/>
    <row r="1235" s="148" customFormat="1" hidden="1"/>
    <row r="1236" s="148" customFormat="1" hidden="1"/>
    <row r="1237" s="148" customFormat="1" hidden="1"/>
    <row r="1238" s="148" customFormat="1" hidden="1"/>
    <row r="1239" s="148" customFormat="1" hidden="1"/>
    <row r="1240" s="148" customFormat="1" hidden="1"/>
    <row r="1241" s="148" customFormat="1" hidden="1"/>
    <row r="1242" s="148" customFormat="1" hidden="1"/>
    <row r="1243" s="148" customFormat="1" hidden="1"/>
    <row r="1244" s="148" customFormat="1" hidden="1"/>
    <row r="1245" s="148" customFormat="1" hidden="1"/>
    <row r="1246" s="148" customFormat="1" hidden="1"/>
    <row r="1247" s="148" customFormat="1" hidden="1"/>
    <row r="1248" s="148" customFormat="1" hidden="1"/>
    <row r="1249" s="148" customFormat="1" hidden="1"/>
    <row r="1250" s="148" customFormat="1" hidden="1"/>
    <row r="1251" s="148" customFormat="1" hidden="1"/>
    <row r="1252" s="148" customFormat="1" hidden="1"/>
    <row r="1253" s="148" customFormat="1" hidden="1"/>
    <row r="1254" s="148" customFormat="1" hidden="1"/>
    <row r="1255" s="148" customFormat="1" hidden="1"/>
    <row r="1256" s="148" customFormat="1" hidden="1"/>
    <row r="1257" s="148" customFormat="1" hidden="1"/>
    <row r="1258" s="148" customFormat="1" hidden="1"/>
    <row r="1259" s="148" customFormat="1" hidden="1"/>
    <row r="1260" s="148" customFormat="1" hidden="1"/>
    <row r="1261" s="148" customFormat="1" hidden="1"/>
    <row r="1262" s="148" customFormat="1" hidden="1"/>
    <row r="1263" s="148" customFormat="1" hidden="1"/>
    <row r="1264" s="148" customFormat="1" hidden="1"/>
    <row r="1265" s="148" customFormat="1" hidden="1"/>
    <row r="1266" s="148" customFormat="1" hidden="1"/>
    <row r="1267" s="148" customFormat="1" hidden="1"/>
    <row r="1268" s="148" customFormat="1" hidden="1"/>
    <row r="1269" s="148" customFormat="1" hidden="1"/>
    <row r="1270" s="148" customFormat="1" hidden="1"/>
    <row r="1271" s="148" customFormat="1" hidden="1"/>
    <row r="1272" s="148" customFormat="1" hidden="1"/>
    <row r="1273" s="148" customFormat="1" hidden="1"/>
    <row r="1274" s="148" customFormat="1" hidden="1"/>
    <row r="1275" s="148" customFormat="1" hidden="1"/>
    <row r="1276" s="148" customFormat="1" hidden="1"/>
    <row r="1277" s="148" customFormat="1" hidden="1"/>
    <row r="1278" s="148" customFormat="1" hidden="1"/>
    <row r="1279" s="148" customFormat="1" hidden="1"/>
    <row r="1280" s="148" customFormat="1" hidden="1"/>
    <row r="1281" s="148" customFormat="1" hidden="1"/>
    <row r="1282" s="148" customFormat="1" hidden="1"/>
    <row r="1283" s="148" customFormat="1" hidden="1"/>
    <row r="1284" s="148" customFormat="1" hidden="1"/>
    <row r="1285" s="148" customFormat="1" hidden="1"/>
    <row r="1286" s="148" customFormat="1" hidden="1"/>
    <row r="1287" s="148" customFormat="1" hidden="1"/>
    <row r="1288" s="148" customFormat="1" hidden="1"/>
    <row r="1289" s="148" customFormat="1" hidden="1"/>
    <row r="1290" s="148" customFormat="1" hidden="1"/>
    <row r="1291" s="148" customFormat="1" hidden="1"/>
    <row r="1292" s="148" customFormat="1" hidden="1"/>
    <row r="1293" s="148" customFormat="1" hidden="1"/>
    <row r="1294" s="148" customFormat="1" hidden="1"/>
    <row r="1295" s="148" customFormat="1" hidden="1"/>
    <row r="1296" s="148" customFormat="1" hidden="1"/>
    <row r="1297" s="148" customFormat="1" hidden="1"/>
    <row r="1298" s="148" customFormat="1" hidden="1"/>
    <row r="1299" s="148" customFormat="1" hidden="1"/>
    <row r="1300" s="148" customFormat="1" hidden="1"/>
    <row r="1301" s="148" customFormat="1" hidden="1"/>
    <row r="1302" s="148" customFormat="1" hidden="1"/>
    <row r="1303" s="148" customFormat="1" hidden="1"/>
    <row r="1304" s="148" customFormat="1" hidden="1"/>
    <row r="1305" s="148" customFormat="1" hidden="1"/>
    <row r="1306" s="148" customFormat="1" hidden="1"/>
    <row r="1307" s="148" customFormat="1" hidden="1"/>
    <row r="1308" s="148" customFormat="1" hidden="1"/>
    <row r="1309" s="148" customFormat="1" hidden="1"/>
    <row r="1310" s="148" customFormat="1" hidden="1"/>
    <row r="1311" s="148" customFormat="1" hidden="1"/>
    <row r="1312" s="148" customFormat="1" hidden="1"/>
    <row r="1313" s="148" customFormat="1" hidden="1"/>
    <row r="1314" s="148" customFormat="1" hidden="1"/>
    <row r="1315" s="148" customFormat="1" hidden="1"/>
    <row r="1316" s="148" customFormat="1" hidden="1"/>
    <row r="1317" s="148" customFormat="1" hidden="1"/>
    <row r="1318" s="148" customFormat="1" hidden="1"/>
    <row r="1319" s="148" customFormat="1" hidden="1"/>
    <row r="1320" s="148" customFormat="1" hidden="1"/>
    <row r="1321" s="148" customFormat="1" hidden="1"/>
    <row r="1322" s="148" customFormat="1" hidden="1"/>
    <row r="1323" s="148" customFormat="1" hidden="1"/>
    <row r="1324" s="148" customFormat="1" hidden="1"/>
    <row r="1325" s="148" customFormat="1" hidden="1"/>
    <row r="1326" s="148" customFormat="1" hidden="1"/>
    <row r="1327" s="148" customFormat="1" hidden="1"/>
    <row r="1328" s="148" customFormat="1" hidden="1"/>
    <row r="1329" s="148" customFormat="1" hidden="1"/>
    <row r="1330" s="148" customFormat="1" hidden="1"/>
    <row r="1331" s="148" customFormat="1" hidden="1"/>
    <row r="1332" s="148" customFormat="1" hidden="1"/>
    <row r="1333" s="148" customFormat="1" hidden="1"/>
    <row r="1334" s="148" customFormat="1" hidden="1"/>
    <row r="1335" s="148" customFormat="1" hidden="1"/>
    <row r="1336" s="148" customFormat="1" hidden="1"/>
    <row r="1337" s="148" customFormat="1" hidden="1"/>
    <row r="1338" s="148" customFormat="1" hidden="1"/>
    <row r="1339" s="148" customFormat="1" hidden="1"/>
    <row r="1340" s="148" customFormat="1" hidden="1"/>
    <row r="1341" s="148" customFormat="1" hidden="1"/>
    <row r="1342" s="148" customFormat="1" hidden="1"/>
    <row r="1343" s="148" customFormat="1" hidden="1"/>
    <row r="1344" s="148" customFormat="1" hidden="1"/>
    <row r="1345" s="148" customFormat="1" hidden="1"/>
    <row r="1346" s="148" customFormat="1" hidden="1"/>
    <row r="1347" s="148" customFormat="1" hidden="1"/>
    <row r="1348" s="148" customFormat="1" hidden="1"/>
    <row r="1349" s="148" customFormat="1" hidden="1"/>
    <row r="1350" s="148" customFormat="1" hidden="1"/>
    <row r="1351" s="148" customFormat="1" hidden="1"/>
    <row r="1352" s="148" customFormat="1" hidden="1"/>
    <row r="1353" s="148" customFormat="1" hidden="1"/>
    <row r="1354" s="148" customFormat="1" hidden="1"/>
    <row r="1355" s="148" customFormat="1" hidden="1"/>
    <row r="1356" s="148" customFormat="1" hidden="1"/>
    <row r="1357" s="148" customFormat="1" hidden="1"/>
    <row r="1358" s="148" customFormat="1" hidden="1"/>
    <row r="1359" s="148" customFormat="1" hidden="1"/>
    <row r="1360" s="148" customFormat="1" hidden="1"/>
    <row r="1361" s="148" customFormat="1" hidden="1"/>
    <row r="1362" s="148" customFormat="1" hidden="1"/>
    <row r="1363" s="148" customFormat="1" hidden="1"/>
    <row r="1364" s="148" customFormat="1" hidden="1"/>
    <row r="1365" s="148" customFormat="1" hidden="1"/>
    <row r="1366" s="148" customFormat="1" hidden="1"/>
    <row r="1367" s="148" customFormat="1" hidden="1"/>
    <row r="1368" s="148" customFormat="1" hidden="1"/>
    <row r="1369" s="148" customFormat="1" hidden="1"/>
    <row r="1370" s="148" customFormat="1" hidden="1"/>
    <row r="1371" s="148" customFormat="1" hidden="1"/>
    <row r="1372" s="148" customFormat="1" hidden="1"/>
    <row r="1373" s="148" customFormat="1" hidden="1"/>
    <row r="1374" s="148" customFormat="1" hidden="1"/>
    <row r="1375" s="148" customFormat="1" hidden="1"/>
    <row r="1376" s="148" customFormat="1" hidden="1"/>
    <row r="1377" s="148" customFormat="1" hidden="1"/>
    <row r="1378" s="148" customFormat="1" hidden="1"/>
    <row r="1379" s="148" customFormat="1" hidden="1"/>
    <row r="1380" s="148" customFormat="1" hidden="1"/>
    <row r="1381" s="148" customFormat="1" hidden="1"/>
    <row r="1382" s="148" customFormat="1" hidden="1"/>
  </sheetData>
  <sheetProtection formatCells="0" formatColumns="0" formatRows="0" insertRows="0" deleteRows="0" sort="0"/>
  <mergeCells count="8">
    <mergeCell ref="A7:K7"/>
    <mergeCell ref="A8:K8"/>
    <mergeCell ref="D1:E3"/>
    <mergeCell ref="A12:C12"/>
    <mergeCell ref="A9:D9"/>
    <mergeCell ref="G9:J9"/>
    <mergeCell ref="A10:D10"/>
    <mergeCell ref="G10:J10"/>
  </mergeCells>
  <dataValidations count="5">
    <dataValidation type="list" allowBlank="1" showInputMessage="1" showErrorMessage="1" error="Please enter &quot;No&quot;,&quot;Yes-But no action taken&quot;, &quot;Yes-Approved&quot; , &quot;Yes-Denied&quot;  " sqref="S1:S3" xr:uid="{47C011A3-DE89-4BAE-969D-C6CAC092B1EB}">
      <formula1>"No,Yes-But no action taken,Yes-Approved,Yes-Denied"</formula1>
    </dataValidation>
    <dataValidation allowBlank="1" showInputMessage="1" sqref="J1 K4" xr:uid="{D34BAEAC-09B7-4665-8A28-AA9A46CA2A76}"/>
    <dataValidation type="whole" operator="greaterThanOrEqual" allowBlank="1" showInputMessage="1" showErrorMessage="1" error="Please enter a number" sqref="G103:J1227" xr:uid="{8BB50D38-39FF-48F6-9694-79753A904039}">
      <formula1>-100</formula1>
    </dataValidation>
    <dataValidation type="whole" operator="greaterThanOrEqual" allowBlank="1" showInputMessage="1" showErrorMessage="1" error="Please enter a number greater than or equal to 0." sqref="G13:J99" xr:uid="{F6044E13-230C-416C-BF1D-3808CAB04E7E}">
      <formula1>0</formula1>
    </dataValidation>
    <dataValidation type="date" allowBlank="1" showInputMessage="1" showErrorMessage="1" sqref="F13:F99" xr:uid="{A04C359D-4B5C-4914-AA49-5D1D0CE41CD6}">
      <formula1>36526</formula1>
      <formula2>54789</formula2>
    </dataValidation>
  </dataValidations>
  <printOptions horizontalCentered="1"/>
  <pageMargins left="0.7" right="0.7" top="0.75" bottom="0.75" header="0.3" footer="0.3"/>
  <pageSetup paperSize="5" scale="34" orientation="landscape" r:id="rId1"/>
  <headerFooter>
    <oddFooter>&amp;L&amp;"Arial,Bold"&amp;18&amp;K0070C0Annual Progress Report  &amp;R&amp;12January 2020</oddFoot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F6341E0-EE37-4E2E-8449-A18B42A6A0C8}">
          <x14:formula1>
            <xm:f>'Deed Rest And Asst Pgm Data'!$I$2:$I$3</xm:f>
          </x14:formula1>
          <xm:sqref>E13:E99</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4235F-217F-4B28-A94B-E46BF552B30B}">
  <sheetPr codeName="Sheet18">
    <pageSetUpPr fitToPage="1"/>
  </sheetPr>
  <dimension ref="A1:Z1382"/>
  <sheetViews>
    <sheetView showZeros="0" zoomScale="78" zoomScaleNormal="78" zoomScaleSheetLayoutView="70" workbookViewId="0">
      <selection activeCell="A13" sqref="A13"/>
    </sheetView>
  </sheetViews>
  <sheetFormatPr defaultColWidth="0" defaultRowHeight="13.8" zeroHeight="1"/>
  <cols>
    <col min="1" max="4" width="16.5546875" style="11" customWidth="1"/>
    <col min="5" max="5" width="22.88671875" style="265" customWidth="1"/>
    <col min="6" max="6" width="16.5546875" style="265" customWidth="1"/>
    <col min="7" max="13" width="16.5546875" style="11" customWidth="1"/>
    <col min="14" max="14" width="21" style="11" customWidth="1"/>
    <col min="15" max="15" width="17.88671875" style="11" customWidth="1"/>
    <col min="16" max="16384" width="8.6640625" style="11" hidden="1"/>
  </cols>
  <sheetData>
    <row r="1" spans="1:26" s="146" customFormat="1" ht="23.1" customHeight="1">
      <c r="A1" s="187" t="s">
        <v>388</v>
      </c>
      <c r="B1" s="139" t="str">
        <f>'Start Here'!B4:E4</f>
        <v>Oakland</v>
      </c>
      <c r="C1" s="188"/>
      <c r="D1" s="710" t="s">
        <v>2138</v>
      </c>
      <c r="E1" s="806"/>
      <c r="F1" s="806"/>
      <c r="G1" s="237" t="s">
        <v>482</v>
      </c>
      <c r="H1" s="237"/>
      <c r="I1" s="237"/>
      <c r="J1" s="237"/>
      <c r="K1" s="237"/>
      <c r="M1" s="804" t="s">
        <v>483</v>
      </c>
      <c r="N1" s="804"/>
      <c r="O1" s="804"/>
      <c r="Q1" s="237"/>
      <c r="R1" s="237"/>
      <c r="S1" s="237"/>
      <c r="T1" s="237"/>
      <c r="U1" s="237"/>
      <c r="V1" s="237"/>
      <c r="W1" s="237"/>
      <c r="X1" s="237"/>
      <c r="Y1" s="46"/>
      <c r="Z1" s="46"/>
    </row>
    <row r="2" spans="1:26" s="146" customFormat="1" ht="31.35" customHeight="1">
      <c r="A2" s="187" t="s">
        <v>2016</v>
      </c>
      <c r="B2" s="138">
        <f>'Start Here'!B5</f>
        <v>2023</v>
      </c>
      <c r="C2" s="189" t="str">
        <f>'Table A2'!C2</f>
        <v>(Jan. 1 - Dec. 31)</v>
      </c>
      <c r="D2" s="710"/>
      <c r="E2" s="806"/>
      <c r="F2" s="806"/>
      <c r="G2" s="237" t="s">
        <v>484</v>
      </c>
      <c r="H2" s="237"/>
      <c r="I2" s="237"/>
      <c r="J2" s="237"/>
      <c r="K2" s="237"/>
      <c r="M2" s="805" t="s">
        <v>481</v>
      </c>
      <c r="N2" s="805"/>
      <c r="O2" s="805"/>
      <c r="Q2" s="237"/>
      <c r="R2" s="237"/>
      <c r="S2" s="237"/>
      <c r="T2" s="237"/>
      <c r="U2" s="237"/>
      <c r="V2" s="237"/>
      <c r="W2" s="237"/>
      <c r="X2" s="237"/>
      <c r="Y2" s="47"/>
      <c r="Z2" s="47"/>
    </row>
    <row r="3" spans="1:26" s="146" customFormat="1" ht="15.6" customHeight="1">
      <c r="A3" s="190" t="s">
        <v>485</v>
      </c>
      <c r="B3" s="138" t="str">
        <f>IFERROR(IF(ISBLANK(VLOOKUP(B1,'Planning Periods'!$E$2:$P$540,12)),"5th Cycle",VLOOKUP(B1,'Planning Periods'!$E$2:$P$540,12)),"")</f>
        <v>6th Cycle</v>
      </c>
      <c r="C3" s="360" t="str">
        <f>IF(ISBLANK(B1),"",IFERROR(VLOOKUP(B1,'Planning Periods'!$A$2:$D$540,4),""))</f>
        <v>01/31/2023 - 01/31/2031</v>
      </c>
      <c r="D3" s="710"/>
      <c r="E3" s="806"/>
      <c r="F3" s="806"/>
      <c r="G3" s="48"/>
      <c r="H3" s="48"/>
      <c r="I3" s="48"/>
      <c r="J3" s="48"/>
      <c r="K3" s="48"/>
      <c r="O3" s="48"/>
      <c r="P3" s="48"/>
      <c r="Q3" s="48"/>
      <c r="R3" s="48"/>
      <c r="S3" s="48"/>
      <c r="T3" s="48"/>
      <c r="U3" s="48"/>
      <c r="V3" s="48"/>
      <c r="W3" s="48"/>
      <c r="X3" s="48"/>
      <c r="Y3" s="48"/>
      <c r="Z3" s="48"/>
    </row>
    <row r="4" spans="1:26" s="50" customFormat="1" ht="7.35" customHeight="1">
      <c r="D4" s="49"/>
      <c r="E4" s="49"/>
      <c r="F4" s="49"/>
      <c r="G4" s="49"/>
      <c r="H4" s="49"/>
      <c r="I4" s="49"/>
      <c r="J4" s="49"/>
      <c r="K4" s="49"/>
      <c r="L4" s="49"/>
      <c r="M4" s="49"/>
      <c r="N4" s="49"/>
      <c r="O4" s="184"/>
    </row>
    <row r="5" spans="1:26" s="50" customFormat="1" ht="5.0999999999999996" customHeight="1">
      <c r="D5" s="7"/>
      <c r="E5" s="7"/>
      <c r="F5" s="7"/>
      <c r="G5" s="49"/>
      <c r="H5" s="49"/>
      <c r="I5" s="49"/>
      <c r="J5" s="49"/>
      <c r="K5" s="49"/>
      <c r="L5" s="49"/>
      <c r="M5" s="49"/>
      <c r="N5" s="49"/>
    </row>
    <row r="6" spans="1:26" s="199" customFormat="1" ht="10.199999999999999"/>
    <row r="7" spans="1:26" s="141" customFormat="1" ht="15.6">
      <c r="A7" s="690" t="s">
        <v>2139</v>
      </c>
      <c r="B7" s="693"/>
      <c r="C7" s="693"/>
      <c r="D7" s="693"/>
      <c r="E7" s="693"/>
      <c r="F7" s="693"/>
      <c r="G7" s="693"/>
      <c r="H7" s="693"/>
      <c r="I7" s="693"/>
      <c r="J7" s="693"/>
      <c r="K7" s="693"/>
      <c r="L7" s="693"/>
      <c r="M7" s="693"/>
      <c r="N7" s="693"/>
      <c r="O7" s="694"/>
    </row>
    <row r="8" spans="1:26" s="141" customFormat="1" ht="19.95" customHeight="1">
      <c r="A8" s="690" t="s">
        <v>2140</v>
      </c>
      <c r="B8" s="693"/>
      <c r="C8" s="693"/>
      <c r="D8" s="693"/>
      <c r="E8" s="693"/>
      <c r="F8" s="693"/>
      <c r="G8" s="693"/>
      <c r="H8" s="693"/>
      <c r="I8" s="693"/>
      <c r="J8" s="693"/>
      <c r="K8" s="693"/>
      <c r="L8" s="693"/>
      <c r="M8" s="693"/>
      <c r="N8" s="693"/>
      <c r="O8" s="694"/>
    </row>
    <row r="9" spans="1:26" s="141" customFormat="1" ht="45" customHeight="1">
      <c r="A9" s="777" t="s">
        <v>512</v>
      </c>
      <c r="B9" s="778"/>
      <c r="C9" s="778"/>
      <c r="D9" s="779"/>
      <c r="E9" s="376" t="s">
        <v>521</v>
      </c>
      <c r="F9" s="376" t="s">
        <v>2136</v>
      </c>
      <c r="G9" s="772" t="s">
        <v>2141</v>
      </c>
      <c r="H9" s="772"/>
      <c r="I9" s="772"/>
      <c r="J9" s="772"/>
      <c r="K9" s="772"/>
      <c r="L9" s="772"/>
      <c r="M9" s="772"/>
      <c r="N9" s="564" t="s">
        <v>2142</v>
      </c>
      <c r="O9" s="375" t="s">
        <v>522</v>
      </c>
    </row>
    <row r="10" spans="1:26" s="141" customFormat="1" ht="14.25" customHeight="1">
      <c r="A10" s="686">
        <v>1</v>
      </c>
      <c r="B10" s="687"/>
      <c r="C10" s="687"/>
      <c r="D10" s="689"/>
      <c r="E10" s="377">
        <v>2</v>
      </c>
      <c r="F10" s="377">
        <v>3</v>
      </c>
      <c r="G10" s="686">
        <v>4</v>
      </c>
      <c r="H10" s="687"/>
      <c r="I10" s="687"/>
      <c r="J10" s="687"/>
      <c r="K10" s="687"/>
      <c r="L10" s="688"/>
      <c r="M10" s="688"/>
      <c r="N10" s="377">
        <v>5</v>
      </c>
      <c r="O10" s="381">
        <v>6</v>
      </c>
    </row>
    <row r="11" spans="1:26" s="141" customFormat="1" ht="66.75" customHeight="1" thickBot="1">
      <c r="A11" s="550" t="s">
        <v>1990</v>
      </c>
      <c r="B11" s="550" t="s">
        <v>371</v>
      </c>
      <c r="C11" s="550" t="s">
        <v>525</v>
      </c>
      <c r="D11" s="550" t="s">
        <v>1991</v>
      </c>
      <c r="E11" s="550" t="s">
        <v>2143</v>
      </c>
      <c r="F11" s="550" t="s">
        <v>2136</v>
      </c>
      <c r="G11" s="44" t="s">
        <v>608</v>
      </c>
      <c r="H11" s="44" t="s">
        <v>609</v>
      </c>
      <c r="I11" s="44" t="s">
        <v>610</v>
      </c>
      <c r="J11" s="44" t="s">
        <v>611</v>
      </c>
      <c r="K11" s="44" t="s">
        <v>612</v>
      </c>
      <c r="L11" s="44" t="s">
        <v>613</v>
      </c>
      <c r="M11" s="44" t="s">
        <v>536</v>
      </c>
      <c r="N11" s="379" t="s">
        <v>2144</v>
      </c>
      <c r="O11" s="550" t="s">
        <v>522</v>
      </c>
    </row>
    <row r="12" spans="1:26" s="176" customFormat="1" ht="14.4" thickTop="1">
      <c r="A12" s="769" t="s">
        <v>546</v>
      </c>
      <c r="B12" s="770"/>
      <c r="C12" s="771"/>
      <c r="D12" s="118"/>
      <c r="E12" s="118"/>
      <c r="F12" s="118"/>
      <c r="G12" s="174" cm="1">
        <f t="array" ref="G12">SUMPRODUCT((YEAR($L13:$L1000)='Start Here'!$B$5)*G13:G1000)</f>
        <v>0</v>
      </c>
      <c r="H12" s="174"/>
      <c r="I12" s="174"/>
      <c r="J12" s="174"/>
      <c r="K12" s="174"/>
      <c r="L12" s="174" cm="1">
        <f t="array" ref="L12">SUMPRODUCT((YEAR($L13:$L1000)='Start Here'!$B$5)*L13:L1000)</f>
        <v>0</v>
      </c>
      <c r="M12" s="174" cm="1">
        <f t="array" ref="M12">SUMPRODUCT((YEAR($L13:$L1000)='Start Here'!$B$5)*M13:M1000)</f>
        <v>0</v>
      </c>
      <c r="N12" s="380" cm="1">
        <f t="array" ref="N12">SUMPRODUCT((YEAR($L13:$L1000)='Start Here'!$B$5)*N13:N1000)</f>
        <v>0</v>
      </c>
      <c r="O12" s="174"/>
    </row>
    <row r="13" spans="1:26" s="148" customFormat="1">
      <c r="A13" s="265"/>
      <c r="B13" s="265"/>
      <c r="C13" s="265"/>
      <c r="D13" s="265"/>
      <c r="E13" s="265"/>
      <c r="F13" s="265"/>
      <c r="G13" s="265"/>
      <c r="H13" s="265"/>
      <c r="I13" s="265"/>
      <c r="J13" s="265"/>
      <c r="K13" s="265"/>
      <c r="L13" s="265"/>
      <c r="M13" s="265"/>
      <c r="N13" s="265"/>
      <c r="O13" s="265"/>
    </row>
    <row r="14" spans="1:26" s="148" customFormat="1">
      <c r="A14" s="265"/>
      <c r="B14" s="265"/>
      <c r="C14" s="265"/>
      <c r="D14" s="265"/>
      <c r="E14" s="265"/>
      <c r="F14" s="265"/>
      <c r="G14" s="265"/>
      <c r="H14" s="265"/>
      <c r="I14" s="265"/>
      <c r="J14" s="265"/>
      <c r="K14" s="265"/>
      <c r="L14" s="265"/>
      <c r="M14" s="265"/>
      <c r="N14" s="265"/>
      <c r="O14" s="265"/>
    </row>
    <row r="15" spans="1:26" s="148" customFormat="1">
      <c r="A15" s="265"/>
      <c r="B15" s="265"/>
      <c r="C15" s="265"/>
      <c r="D15" s="265"/>
      <c r="E15" s="265"/>
      <c r="F15" s="265"/>
      <c r="G15" s="265"/>
      <c r="H15" s="265"/>
      <c r="I15" s="265"/>
      <c r="J15" s="265"/>
      <c r="K15" s="265"/>
      <c r="L15" s="265"/>
      <c r="M15" s="265"/>
      <c r="N15" s="265"/>
      <c r="O15" s="265"/>
    </row>
    <row r="16" spans="1:26" s="148" customFormat="1">
      <c r="A16" s="265"/>
      <c r="B16" s="265"/>
      <c r="C16" s="265"/>
      <c r="D16" s="265"/>
      <c r="E16" s="265"/>
      <c r="F16" s="265"/>
      <c r="G16" s="265"/>
      <c r="H16" s="265"/>
      <c r="I16" s="265"/>
      <c r="J16" s="265"/>
      <c r="K16" s="265"/>
      <c r="L16" s="265"/>
      <c r="M16" s="265"/>
      <c r="N16" s="265"/>
      <c r="O16" s="265"/>
    </row>
    <row r="17" spans="1:15" s="148" customFormat="1">
      <c r="A17" s="265"/>
      <c r="B17" s="265"/>
      <c r="C17" s="265"/>
      <c r="D17" s="265"/>
      <c r="E17" s="265"/>
      <c r="F17" s="265"/>
      <c r="G17" s="265"/>
      <c r="H17" s="265"/>
      <c r="I17" s="265"/>
      <c r="J17" s="265"/>
      <c r="K17" s="265"/>
      <c r="L17" s="265"/>
      <c r="M17" s="265"/>
      <c r="N17" s="265"/>
      <c r="O17" s="265"/>
    </row>
    <row r="18" spans="1:15" s="148" customFormat="1">
      <c r="A18" s="265"/>
      <c r="B18" s="265"/>
      <c r="C18" s="265"/>
      <c r="D18" s="265"/>
      <c r="E18" s="265"/>
      <c r="F18" s="265"/>
      <c r="G18" s="265"/>
      <c r="H18" s="265"/>
      <c r="I18" s="265"/>
      <c r="J18" s="265"/>
      <c r="K18" s="265"/>
      <c r="L18" s="265"/>
      <c r="M18" s="265"/>
      <c r="N18" s="265"/>
      <c r="O18" s="265"/>
    </row>
    <row r="19" spans="1:15" s="148" customFormat="1">
      <c r="A19" s="265"/>
      <c r="B19" s="265"/>
      <c r="C19" s="265"/>
      <c r="D19" s="265"/>
      <c r="E19" s="265"/>
      <c r="F19" s="265"/>
      <c r="G19" s="265"/>
      <c r="H19" s="265"/>
      <c r="I19" s="265"/>
      <c r="J19" s="265"/>
      <c r="K19" s="265"/>
      <c r="L19" s="265"/>
      <c r="M19" s="265"/>
      <c r="N19" s="265"/>
      <c r="O19" s="265"/>
    </row>
    <row r="20" spans="1:15" s="148" customFormat="1">
      <c r="A20" s="265"/>
      <c r="B20" s="265"/>
      <c r="C20" s="265"/>
      <c r="D20" s="265"/>
      <c r="E20" s="265"/>
      <c r="F20" s="265"/>
      <c r="G20" s="265"/>
      <c r="H20" s="265"/>
      <c r="I20" s="265"/>
      <c r="J20" s="265"/>
      <c r="K20" s="265"/>
      <c r="L20" s="265"/>
      <c r="M20" s="265"/>
      <c r="N20" s="265"/>
      <c r="O20" s="265"/>
    </row>
    <row r="21" spans="1:15" s="148" customFormat="1">
      <c r="A21" s="265"/>
      <c r="B21" s="265"/>
      <c r="C21" s="265"/>
      <c r="D21" s="265"/>
      <c r="E21" s="265"/>
      <c r="F21" s="265"/>
      <c r="G21" s="265"/>
      <c r="H21" s="265"/>
      <c r="I21" s="265"/>
      <c r="J21" s="265"/>
      <c r="K21" s="265"/>
      <c r="L21" s="265"/>
      <c r="M21" s="265"/>
      <c r="N21" s="265"/>
      <c r="O21" s="265"/>
    </row>
    <row r="22" spans="1:15" s="148" customFormat="1">
      <c r="A22" s="265"/>
      <c r="B22" s="265"/>
      <c r="C22" s="265"/>
      <c r="D22" s="265"/>
      <c r="E22" s="265"/>
      <c r="F22" s="265"/>
      <c r="G22" s="265"/>
      <c r="H22" s="265"/>
      <c r="I22" s="265"/>
      <c r="J22" s="265"/>
      <c r="K22" s="265"/>
      <c r="L22" s="265"/>
      <c r="M22" s="265"/>
      <c r="N22" s="265"/>
      <c r="O22" s="265"/>
    </row>
    <row r="23" spans="1:15" s="148" customFormat="1">
      <c r="A23" s="265"/>
      <c r="B23" s="265"/>
      <c r="C23" s="265"/>
      <c r="D23" s="265"/>
      <c r="E23" s="265"/>
      <c r="F23" s="265"/>
      <c r="G23" s="265"/>
      <c r="H23" s="265"/>
      <c r="I23" s="265"/>
      <c r="J23" s="265"/>
      <c r="K23" s="265"/>
      <c r="L23" s="265"/>
      <c r="M23" s="265"/>
      <c r="N23" s="265"/>
      <c r="O23" s="265"/>
    </row>
    <row r="24" spans="1:15" s="148" customFormat="1" hidden="1">
      <c r="A24" s="265"/>
      <c r="B24" s="265"/>
      <c r="C24" s="265"/>
      <c r="D24" s="265"/>
      <c r="E24" s="265"/>
      <c r="F24" s="265"/>
      <c r="G24" s="265"/>
      <c r="H24" s="265"/>
      <c r="I24" s="265"/>
      <c r="J24" s="265"/>
      <c r="K24" s="265"/>
      <c r="L24" s="265"/>
      <c r="M24" s="265"/>
      <c r="N24" s="265"/>
      <c r="O24" s="265"/>
    </row>
    <row r="25" spans="1:15" s="148" customFormat="1" hidden="1">
      <c r="A25" s="265"/>
      <c r="B25" s="265"/>
      <c r="C25" s="265"/>
      <c r="D25" s="265"/>
      <c r="E25" s="265"/>
      <c r="F25" s="265"/>
      <c r="G25" s="265"/>
      <c r="H25" s="265"/>
      <c r="I25" s="265"/>
      <c r="J25" s="265"/>
      <c r="K25" s="265"/>
      <c r="L25" s="265"/>
      <c r="M25" s="265"/>
      <c r="N25" s="265"/>
      <c r="O25" s="265"/>
    </row>
    <row r="26" spans="1:15" s="148" customFormat="1" hidden="1">
      <c r="A26" s="265"/>
      <c r="B26" s="265"/>
      <c r="C26" s="265"/>
      <c r="D26" s="265"/>
      <c r="E26" s="265"/>
      <c r="F26" s="265"/>
      <c r="G26" s="265"/>
      <c r="H26" s="265"/>
      <c r="I26" s="265"/>
      <c r="J26" s="265"/>
      <c r="K26" s="265"/>
      <c r="L26" s="265"/>
      <c r="M26" s="265"/>
      <c r="N26" s="265"/>
      <c r="O26" s="265"/>
    </row>
    <row r="27" spans="1:15" s="148" customFormat="1" hidden="1">
      <c r="A27" s="265"/>
      <c r="B27" s="265"/>
      <c r="C27" s="265"/>
      <c r="D27" s="265"/>
      <c r="E27" s="265"/>
      <c r="F27" s="265"/>
      <c r="G27" s="265"/>
      <c r="H27" s="265"/>
      <c r="I27" s="265"/>
      <c r="J27" s="265"/>
      <c r="K27" s="265"/>
      <c r="L27" s="265"/>
      <c r="M27" s="265"/>
      <c r="N27" s="265"/>
      <c r="O27" s="265"/>
    </row>
    <row r="28" spans="1:15" s="148" customFormat="1" hidden="1">
      <c r="A28" s="265"/>
      <c r="B28" s="265"/>
      <c r="C28" s="265"/>
      <c r="D28" s="265"/>
      <c r="E28" s="265"/>
      <c r="F28" s="265"/>
      <c r="G28" s="265"/>
      <c r="H28" s="265"/>
      <c r="I28" s="265"/>
      <c r="J28" s="265"/>
      <c r="K28" s="265"/>
      <c r="L28" s="265"/>
      <c r="M28" s="265"/>
      <c r="N28" s="265"/>
      <c r="O28" s="265"/>
    </row>
    <row r="29" spans="1:15" s="148" customFormat="1" hidden="1">
      <c r="A29" s="265"/>
      <c r="B29" s="265"/>
      <c r="C29" s="265"/>
      <c r="D29" s="265"/>
      <c r="E29" s="265"/>
      <c r="F29" s="265"/>
      <c r="G29" s="265"/>
      <c r="H29" s="265"/>
      <c r="I29" s="265"/>
      <c r="J29" s="265"/>
      <c r="K29" s="265"/>
      <c r="L29" s="265"/>
      <c r="M29" s="265"/>
      <c r="N29" s="265"/>
      <c r="O29" s="265"/>
    </row>
    <row r="30" spans="1:15" s="148" customFormat="1" hidden="1">
      <c r="A30" s="265"/>
      <c r="B30" s="265"/>
      <c r="C30" s="265"/>
      <c r="D30" s="265"/>
      <c r="E30" s="265"/>
      <c r="F30" s="265"/>
      <c r="G30" s="265"/>
      <c r="H30" s="265"/>
      <c r="I30" s="265"/>
      <c r="J30" s="265"/>
      <c r="K30" s="265"/>
      <c r="L30" s="265"/>
      <c r="M30" s="265"/>
      <c r="N30" s="265"/>
      <c r="O30" s="265"/>
    </row>
    <row r="31" spans="1:15" s="148" customFormat="1" hidden="1">
      <c r="A31" s="265"/>
      <c r="B31" s="265"/>
      <c r="C31" s="265"/>
      <c r="D31" s="265"/>
      <c r="E31" s="265"/>
      <c r="F31" s="265"/>
      <c r="G31" s="265"/>
      <c r="H31" s="265"/>
      <c r="I31" s="265"/>
      <c r="J31" s="265"/>
      <c r="K31" s="265"/>
      <c r="L31" s="265"/>
      <c r="M31" s="265"/>
      <c r="N31" s="265"/>
      <c r="O31" s="265"/>
    </row>
    <row r="32" spans="1:15" s="148" customFormat="1" hidden="1">
      <c r="A32" s="265"/>
      <c r="B32" s="265"/>
      <c r="C32" s="265"/>
      <c r="D32" s="265"/>
      <c r="E32" s="265"/>
      <c r="F32" s="265"/>
      <c r="G32" s="265"/>
      <c r="H32" s="265"/>
      <c r="I32" s="265"/>
      <c r="J32" s="265"/>
      <c r="K32" s="265"/>
      <c r="L32" s="265"/>
      <c r="M32" s="265"/>
      <c r="N32" s="265"/>
      <c r="O32" s="265"/>
    </row>
    <row r="33" spans="1:15" s="148" customFormat="1" hidden="1">
      <c r="A33" s="265"/>
      <c r="B33" s="265"/>
      <c r="C33" s="265"/>
      <c r="D33" s="265"/>
      <c r="E33" s="265"/>
      <c r="F33" s="265"/>
      <c r="G33" s="265"/>
      <c r="H33" s="265"/>
      <c r="I33" s="265"/>
      <c r="J33" s="265"/>
      <c r="K33" s="265"/>
      <c r="L33" s="265"/>
      <c r="M33" s="265"/>
      <c r="N33" s="265"/>
      <c r="O33" s="265"/>
    </row>
    <row r="34" spans="1:15" s="148" customFormat="1" hidden="1">
      <c r="A34" s="265"/>
      <c r="B34" s="265"/>
      <c r="C34" s="265"/>
      <c r="D34" s="265"/>
      <c r="E34" s="265"/>
      <c r="F34" s="265"/>
      <c r="G34" s="265"/>
      <c r="H34" s="265"/>
      <c r="I34" s="265"/>
      <c r="J34" s="265"/>
      <c r="K34" s="265"/>
      <c r="L34" s="265"/>
      <c r="M34" s="265"/>
      <c r="N34" s="265"/>
      <c r="O34" s="265"/>
    </row>
    <row r="35" spans="1:15" s="148" customFormat="1" hidden="1">
      <c r="A35" s="265"/>
      <c r="B35" s="265"/>
      <c r="C35" s="265"/>
      <c r="D35" s="265"/>
      <c r="E35" s="265"/>
      <c r="F35" s="265"/>
      <c r="G35" s="265"/>
      <c r="H35" s="265"/>
      <c r="I35" s="265"/>
      <c r="J35" s="265"/>
      <c r="K35" s="265"/>
      <c r="L35" s="265"/>
      <c r="M35" s="265"/>
      <c r="N35" s="265"/>
      <c r="O35" s="265"/>
    </row>
    <row r="36" spans="1:15" s="148" customFormat="1" hidden="1">
      <c r="A36" s="265"/>
      <c r="B36" s="265"/>
      <c r="C36" s="265"/>
      <c r="D36" s="265"/>
      <c r="E36" s="265"/>
      <c r="F36" s="265"/>
      <c r="G36" s="265"/>
      <c r="H36" s="265"/>
      <c r="I36" s="265"/>
      <c r="J36" s="265"/>
      <c r="K36" s="265"/>
      <c r="L36" s="265"/>
      <c r="M36" s="265"/>
      <c r="N36" s="265"/>
      <c r="O36" s="265"/>
    </row>
    <row r="37" spans="1:15" s="148" customFormat="1" hidden="1">
      <c r="A37" s="265"/>
      <c r="B37" s="265"/>
      <c r="C37" s="265"/>
      <c r="D37" s="265"/>
      <c r="E37" s="265"/>
      <c r="F37" s="265"/>
      <c r="G37" s="265"/>
      <c r="H37" s="265"/>
      <c r="I37" s="265"/>
      <c r="J37" s="265"/>
      <c r="K37" s="265"/>
      <c r="L37" s="265"/>
      <c r="M37" s="265"/>
      <c r="N37" s="265"/>
      <c r="O37" s="265"/>
    </row>
    <row r="38" spans="1:15" s="148" customFormat="1" hidden="1">
      <c r="A38" s="265"/>
      <c r="B38" s="265"/>
      <c r="C38" s="265"/>
      <c r="D38" s="265"/>
      <c r="E38" s="265"/>
      <c r="F38" s="265"/>
      <c r="G38" s="265"/>
      <c r="H38" s="265"/>
      <c r="I38" s="265"/>
      <c r="J38" s="265"/>
      <c r="K38" s="265"/>
      <c r="L38" s="265"/>
      <c r="M38" s="265"/>
      <c r="N38" s="265"/>
      <c r="O38" s="265"/>
    </row>
    <row r="39" spans="1:15" s="148" customFormat="1" hidden="1">
      <c r="A39" s="265"/>
      <c r="B39" s="265"/>
      <c r="C39" s="265"/>
      <c r="D39" s="265"/>
      <c r="E39" s="265"/>
      <c r="F39" s="265"/>
      <c r="G39" s="265"/>
      <c r="H39" s="265"/>
      <c r="I39" s="265"/>
      <c r="J39" s="265"/>
      <c r="K39" s="265"/>
      <c r="L39" s="265"/>
      <c r="M39" s="265"/>
      <c r="N39" s="265"/>
      <c r="O39" s="265"/>
    </row>
    <row r="40" spans="1:15" s="148" customFormat="1" hidden="1">
      <c r="A40" s="265"/>
      <c r="B40" s="265"/>
      <c r="C40" s="265"/>
      <c r="D40" s="265"/>
      <c r="E40" s="265"/>
      <c r="F40" s="265"/>
      <c r="G40" s="265"/>
      <c r="H40" s="265"/>
      <c r="I40" s="265"/>
      <c r="J40" s="265"/>
      <c r="K40" s="265"/>
      <c r="L40" s="265"/>
      <c r="M40" s="265"/>
      <c r="N40" s="265"/>
      <c r="O40" s="265"/>
    </row>
    <row r="41" spans="1:15" s="148" customFormat="1" hidden="1">
      <c r="A41" s="265"/>
      <c r="B41" s="265"/>
      <c r="C41" s="265"/>
      <c r="D41" s="265"/>
      <c r="E41" s="265"/>
      <c r="F41" s="265"/>
      <c r="G41" s="265"/>
      <c r="H41" s="265"/>
      <c r="I41" s="265"/>
      <c r="J41" s="265"/>
      <c r="K41" s="265"/>
      <c r="L41" s="265"/>
      <c r="M41" s="265"/>
      <c r="N41" s="265"/>
      <c r="O41" s="265"/>
    </row>
    <row r="42" spans="1:15" s="148" customFormat="1" hidden="1">
      <c r="A42" s="265"/>
      <c r="B42" s="265"/>
      <c r="C42" s="265"/>
      <c r="D42" s="265"/>
      <c r="E42" s="265"/>
      <c r="F42" s="265"/>
      <c r="G42" s="265"/>
      <c r="H42" s="265"/>
      <c r="I42" s="265"/>
      <c r="J42" s="265"/>
      <c r="K42" s="265"/>
      <c r="L42" s="265"/>
      <c r="M42" s="265"/>
      <c r="N42" s="265"/>
      <c r="O42" s="265"/>
    </row>
    <row r="43" spans="1:15" s="148" customFormat="1" hidden="1">
      <c r="A43" s="265"/>
      <c r="B43" s="265"/>
      <c r="C43" s="265"/>
      <c r="D43" s="265"/>
      <c r="E43" s="265"/>
      <c r="F43" s="265"/>
      <c r="G43" s="265"/>
      <c r="H43" s="265"/>
      <c r="I43" s="265"/>
      <c r="J43" s="265"/>
      <c r="K43" s="265"/>
      <c r="L43" s="265"/>
      <c r="M43" s="265"/>
      <c r="N43" s="265"/>
      <c r="O43" s="265"/>
    </row>
    <row r="44" spans="1:15" s="148" customFormat="1" hidden="1">
      <c r="A44" s="265"/>
      <c r="B44" s="265"/>
      <c r="C44" s="265"/>
      <c r="D44" s="265"/>
      <c r="E44" s="265"/>
      <c r="F44" s="265"/>
      <c r="G44" s="265"/>
      <c r="H44" s="265"/>
      <c r="I44" s="265"/>
      <c r="J44" s="265"/>
      <c r="K44" s="265"/>
      <c r="L44" s="265"/>
      <c r="M44" s="265"/>
      <c r="N44" s="265"/>
      <c r="O44" s="265"/>
    </row>
    <row r="45" spans="1:15" s="148" customFormat="1" hidden="1">
      <c r="A45" s="265"/>
      <c r="B45" s="265"/>
      <c r="C45" s="265"/>
      <c r="D45" s="265"/>
      <c r="E45" s="265"/>
      <c r="F45" s="265"/>
      <c r="G45" s="265"/>
      <c r="H45" s="265"/>
      <c r="I45" s="265"/>
      <c r="J45" s="265"/>
      <c r="K45" s="265"/>
      <c r="L45" s="265"/>
      <c r="M45" s="265"/>
      <c r="N45" s="265"/>
      <c r="O45" s="265"/>
    </row>
    <row r="46" spans="1:15" s="148" customFormat="1" hidden="1">
      <c r="A46" s="265"/>
      <c r="B46" s="265"/>
      <c r="C46" s="265"/>
      <c r="D46" s="265"/>
      <c r="E46" s="265"/>
      <c r="F46" s="265"/>
      <c r="G46" s="265"/>
      <c r="H46" s="265"/>
      <c r="I46" s="265"/>
      <c r="J46" s="265"/>
      <c r="K46" s="265"/>
      <c r="L46" s="265"/>
      <c r="M46" s="265"/>
      <c r="N46" s="265"/>
      <c r="O46" s="265"/>
    </row>
    <row r="47" spans="1:15" s="148" customFormat="1" hidden="1">
      <c r="A47" s="265"/>
      <c r="B47" s="265"/>
      <c r="C47" s="265"/>
      <c r="D47" s="265"/>
      <c r="E47" s="265"/>
      <c r="F47" s="265"/>
      <c r="G47" s="265"/>
      <c r="H47" s="265"/>
      <c r="I47" s="265"/>
      <c r="J47" s="265"/>
      <c r="K47" s="265"/>
      <c r="L47" s="265"/>
      <c r="M47" s="265"/>
      <c r="N47" s="265"/>
      <c r="O47" s="265"/>
    </row>
    <row r="48" spans="1:15" s="148" customFormat="1" hidden="1">
      <c r="A48" s="265"/>
      <c r="B48" s="265"/>
      <c r="C48" s="265"/>
      <c r="D48" s="265"/>
      <c r="E48" s="265"/>
      <c r="F48" s="265"/>
      <c r="G48" s="265"/>
      <c r="H48" s="265"/>
      <c r="I48" s="265"/>
      <c r="J48" s="265"/>
      <c r="K48" s="265"/>
      <c r="L48" s="265"/>
      <c r="M48" s="265"/>
      <c r="N48" s="265"/>
      <c r="O48" s="265"/>
    </row>
    <row r="49" spans="1:15" s="148" customFormat="1" hidden="1">
      <c r="A49" s="265"/>
      <c r="B49" s="265"/>
      <c r="C49" s="265"/>
      <c r="D49" s="265"/>
      <c r="E49" s="265"/>
      <c r="F49" s="265"/>
      <c r="G49" s="265"/>
      <c r="H49" s="265"/>
      <c r="I49" s="265"/>
      <c r="J49" s="265"/>
      <c r="K49" s="265"/>
      <c r="L49" s="265"/>
      <c r="M49" s="265"/>
      <c r="N49" s="265"/>
      <c r="O49" s="265"/>
    </row>
    <row r="50" spans="1:15" s="148" customFormat="1" hidden="1">
      <c r="A50" s="265"/>
      <c r="B50" s="265"/>
      <c r="C50" s="265"/>
      <c r="D50" s="265"/>
      <c r="E50" s="265"/>
      <c r="F50" s="265"/>
      <c r="G50" s="265"/>
      <c r="H50" s="265"/>
      <c r="I50" s="265"/>
      <c r="J50" s="265"/>
      <c r="K50" s="265"/>
      <c r="L50" s="265"/>
      <c r="M50" s="265"/>
      <c r="N50" s="265"/>
      <c r="O50" s="265"/>
    </row>
    <row r="51" spans="1:15" s="148" customFormat="1" hidden="1">
      <c r="A51" s="265"/>
      <c r="B51" s="265"/>
      <c r="C51" s="265"/>
      <c r="D51" s="265"/>
      <c r="E51" s="265"/>
      <c r="F51" s="265"/>
      <c r="G51" s="265"/>
      <c r="H51" s="265"/>
      <c r="I51" s="265"/>
      <c r="J51" s="265"/>
      <c r="K51" s="265"/>
      <c r="L51" s="265"/>
      <c r="M51" s="265"/>
      <c r="N51" s="265"/>
      <c r="O51" s="265"/>
    </row>
    <row r="52" spans="1:15" s="148" customFormat="1" hidden="1">
      <c r="A52" s="265"/>
      <c r="B52" s="265"/>
      <c r="C52" s="265"/>
      <c r="D52" s="265"/>
      <c r="E52" s="265"/>
      <c r="F52" s="265"/>
      <c r="G52" s="265"/>
      <c r="H52" s="265"/>
      <c r="I52" s="265"/>
      <c r="J52" s="265"/>
      <c r="K52" s="265"/>
      <c r="L52" s="265"/>
      <c r="M52" s="265"/>
      <c r="N52" s="265"/>
      <c r="O52" s="265"/>
    </row>
    <row r="53" spans="1:15" s="148" customFormat="1" hidden="1">
      <c r="A53" s="265"/>
      <c r="B53" s="265"/>
      <c r="C53" s="265"/>
      <c r="D53" s="265"/>
      <c r="E53" s="265"/>
      <c r="F53" s="265"/>
      <c r="G53" s="265"/>
      <c r="H53" s="265"/>
      <c r="I53" s="265"/>
      <c r="J53" s="265"/>
      <c r="K53" s="265"/>
      <c r="L53" s="265"/>
      <c r="M53" s="265"/>
      <c r="N53" s="265"/>
      <c r="O53" s="265"/>
    </row>
    <row r="54" spans="1:15" s="148" customFormat="1" hidden="1">
      <c r="A54" s="265"/>
      <c r="B54" s="265"/>
      <c r="C54" s="265"/>
      <c r="D54" s="265"/>
      <c r="E54" s="265"/>
      <c r="F54" s="265"/>
      <c r="G54" s="265"/>
      <c r="H54" s="265"/>
      <c r="I54" s="265"/>
      <c r="J54" s="265"/>
      <c r="K54" s="265"/>
      <c r="L54" s="265"/>
      <c r="M54" s="265"/>
      <c r="N54" s="265"/>
      <c r="O54" s="265"/>
    </row>
    <row r="55" spans="1:15" s="148" customFormat="1" hidden="1">
      <c r="A55" s="265"/>
      <c r="B55" s="265"/>
      <c r="C55" s="265"/>
      <c r="D55" s="265"/>
      <c r="E55" s="265"/>
      <c r="F55" s="265"/>
      <c r="G55" s="265"/>
      <c r="H55" s="265"/>
      <c r="I55" s="265"/>
      <c r="J55" s="265"/>
      <c r="K55" s="265"/>
      <c r="L55" s="265"/>
      <c r="M55" s="265"/>
      <c r="N55" s="265"/>
      <c r="O55" s="265"/>
    </row>
    <row r="56" spans="1:15" s="148" customFormat="1" hidden="1">
      <c r="A56" s="265"/>
      <c r="B56" s="265"/>
      <c r="C56" s="265"/>
      <c r="D56" s="265"/>
      <c r="E56" s="265"/>
      <c r="F56" s="265"/>
      <c r="G56" s="265"/>
      <c r="H56" s="265"/>
      <c r="I56" s="265"/>
      <c r="J56" s="265"/>
      <c r="K56" s="265"/>
      <c r="L56" s="265"/>
      <c r="M56" s="265"/>
      <c r="N56" s="265"/>
      <c r="O56" s="265"/>
    </row>
    <row r="57" spans="1:15" s="148" customFormat="1" hidden="1">
      <c r="A57" s="265"/>
      <c r="B57" s="265"/>
      <c r="C57" s="265"/>
      <c r="D57" s="265"/>
      <c r="E57" s="265"/>
      <c r="F57" s="265"/>
      <c r="G57" s="265"/>
      <c r="H57" s="265"/>
      <c r="I57" s="265"/>
      <c r="J57" s="265"/>
      <c r="K57" s="265"/>
      <c r="L57" s="265"/>
      <c r="M57" s="265"/>
      <c r="N57" s="265"/>
      <c r="O57" s="265"/>
    </row>
    <row r="58" spans="1:15" s="148" customFormat="1" hidden="1">
      <c r="A58" s="265"/>
      <c r="B58" s="265"/>
      <c r="C58" s="265"/>
      <c r="D58" s="265"/>
      <c r="E58" s="265"/>
      <c r="F58" s="265"/>
      <c r="G58" s="265"/>
      <c r="H58" s="265"/>
      <c r="I58" s="265"/>
      <c r="J58" s="265"/>
      <c r="K58" s="265"/>
      <c r="L58" s="265"/>
      <c r="M58" s="265"/>
      <c r="N58" s="265"/>
      <c r="O58" s="265"/>
    </row>
    <row r="59" spans="1:15" s="148" customFormat="1" hidden="1">
      <c r="A59" s="265"/>
      <c r="B59" s="265"/>
      <c r="C59" s="265"/>
      <c r="D59" s="265"/>
      <c r="E59" s="265"/>
      <c r="F59" s="265"/>
      <c r="G59" s="265"/>
      <c r="H59" s="265"/>
      <c r="I59" s="265"/>
      <c r="J59" s="265"/>
      <c r="K59" s="265"/>
      <c r="L59" s="265"/>
      <c r="M59" s="265"/>
      <c r="N59" s="265"/>
      <c r="O59" s="265"/>
    </row>
    <row r="60" spans="1:15" s="148" customFormat="1" hidden="1">
      <c r="A60" s="265"/>
      <c r="B60" s="265"/>
      <c r="C60" s="265"/>
      <c r="D60" s="265"/>
      <c r="E60" s="265"/>
      <c r="F60" s="265"/>
      <c r="G60" s="265"/>
      <c r="H60" s="265"/>
      <c r="I60" s="265"/>
      <c r="J60" s="265"/>
      <c r="K60" s="265"/>
      <c r="L60" s="265"/>
      <c r="M60" s="265"/>
      <c r="N60" s="265"/>
      <c r="O60" s="265"/>
    </row>
    <row r="61" spans="1:15" s="148" customFormat="1" hidden="1">
      <c r="A61" s="265"/>
      <c r="B61" s="265"/>
      <c r="C61" s="265"/>
      <c r="D61" s="265"/>
      <c r="E61" s="265"/>
      <c r="F61" s="265"/>
      <c r="G61" s="265"/>
      <c r="H61" s="265"/>
      <c r="I61" s="265"/>
      <c r="J61" s="265"/>
      <c r="K61" s="265"/>
      <c r="L61" s="265"/>
      <c r="M61" s="265"/>
      <c r="N61" s="265"/>
      <c r="O61" s="265"/>
    </row>
    <row r="62" spans="1:15" s="148" customFormat="1" hidden="1">
      <c r="A62" s="265"/>
      <c r="B62" s="265"/>
      <c r="C62" s="265"/>
      <c r="D62" s="265"/>
      <c r="E62" s="265"/>
      <c r="F62" s="265"/>
      <c r="G62" s="265"/>
      <c r="H62" s="265"/>
      <c r="I62" s="265"/>
      <c r="J62" s="265"/>
      <c r="K62" s="265"/>
      <c r="L62" s="265"/>
      <c r="M62" s="265"/>
      <c r="N62" s="265"/>
      <c r="O62" s="265"/>
    </row>
    <row r="63" spans="1:15" s="148" customFormat="1" hidden="1">
      <c r="A63" s="265"/>
      <c r="B63" s="265"/>
      <c r="C63" s="265"/>
      <c r="D63" s="265"/>
      <c r="E63" s="265"/>
      <c r="F63" s="265"/>
      <c r="G63" s="265"/>
      <c r="H63" s="265"/>
      <c r="I63" s="265"/>
      <c r="J63" s="265"/>
      <c r="K63" s="265"/>
      <c r="L63" s="265"/>
      <c r="M63" s="265"/>
      <c r="N63" s="265"/>
      <c r="O63" s="265"/>
    </row>
    <row r="64" spans="1:15" s="148" customFormat="1" hidden="1">
      <c r="A64" s="265"/>
      <c r="B64" s="265"/>
      <c r="C64" s="265"/>
      <c r="D64" s="265"/>
      <c r="E64" s="265"/>
      <c r="F64" s="265"/>
      <c r="G64" s="265"/>
      <c r="H64" s="265"/>
      <c r="I64" s="265"/>
      <c r="J64" s="265"/>
      <c r="K64" s="265"/>
      <c r="L64" s="265"/>
      <c r="M64" s="265"/>
      <c r="N64" s="265"/>
      <c r="O64" s="265"/>
    </row>
    <row r="65" spans="1:15" s="148" customFormat="1" hidden="1">
      <c r="A65" s="265"/>
      <c r="B65" s="265"/>
      <c r="C65" s="265"/>
      <c r="D65" s="265"/>
      <c r="E65" s="265"/>
      <c r="F65" s="265"/>
      <c r="G65" s="265"/>
      <c r="H65" s="265"/>
      <c r="I65" s="265"/>
      <c r="J65" s="265"/>
      <c r="K65" s="265"/>
      <c r="L65" s="265"/>
      <c r="M65" s="265"/>
      <c r="N65" s="265"/>
      <c r="O65" s="265"/>
    </row>
    <row r="66" spans="1:15" s="148" customFormat="1" hidden="1">
      <c r="A66" s="265"/>
      <c r="B66" s="265"/>
      <c r="C66" s="265"/>
      <c r="D66" s="265"/>
      <c r="E66" s="265"/>
      <c r="F66" s="265"/>
      <c r="G66" s="265"/>
      <c r="H66" s="265"/>
      <c r="I66" s="265"/>
      <c r="J66" s="265"/>
      <c r="K66" s="265"/>
      <c r="L66" s="265"/>
      <c r="M66" s="265"/>
      <c r="N66" s="265"/>
      <c r="O66" s="265"/>
    </row>
    <row r="67" spans="1:15" s="148" customFormat="1" hidden="1">
      <c r="A67" s="265"/>
      <c r="B67" s="265"/>
      <c r="C67" s="265"/>
      <c r="D67" s="265"/>
      <c r="E67" s="265"/>
      <c r="F67" s="265"/>
      <c r="G67" s="265"/>
      <c r="H67" s="265"/>
      <c r="I67" s="265"/>
      <c r="J67" s="265"/>
      <c r="K67" s="265"/>
      <c r="L67" s="265"/>
      <c r="M67" s="265"/>
      <c r="N67" s="265"/>
      <c r="O67" s="265"/>
    </row>
    <row r="68" spans="1:15" s="148" customFormat="1" hidden="1">
      <c r="A68" s="265"/>
      <c r="B68" s="265"/>
      <c r="C68" s="265"/>
      <c r="D68" s="265"/>
      <c r="E68" s="265"/>
      <c r="F68" s="265"/>
      <c r="G68" s="265"/>
      <c r="H68" s="265"/>
      <c r="I68" s="265"/>
      <c r="J68" s="265"/>
      <c r="K68" s="265"/>
      <c r="L68" s="265"/>
      <c r="M68" s="265"/>
      <c r="N68" s="265"/>
      <c r="O68" s="265"/>
    </row>
    <row r="69" spans="1:15" s="148" customFormat="1" hidden="1">
      <c r="A69" s="265"/>
      <c r="B69" s="265"/>
      <c r="C69" s="265"/>
      <c r="D69" s="265"/>
      <c r="E69" s="265"/>
      <c r="F69" s="265"/>
      <c r="G69" s="265"/>
      <c r="H69" s="265"/>
      <c r="I69" s="265"/>
      <c r="J69" s="265"/>
      <c r="K69" s="265"/>
      <c r="L69" s="265"/>
      <c r="M69" s="265"/>
      <c r="N69" s="265"/>
      <c r="O69" s="265"/>
    </row>
    <row r="70" spans="1:15" s="148" customFormat="1" hidden="1">
      <c r="A70" s="265"/>
      <c r="B70" s="265"/>
      <c r="C70" s="265"/>
      <c r="D70" s="265"/>
      <c r="E70" s="265"/>
      <c r="F70" s="265"/>
      <c r="G70" s="265"/>
      <c r="H70" s="265"/>
      <c r="I70" s="265"/>
      <c r="J70" s="265"/>
      <c r="K70" s="265"/>
      <c r="L70" s="265"/>
      <c r="M70" s="265"/>
      <c r="N70" s="265"/>
      <c r="O70" s="265"/>
    </row>
    <row r="71" spans="1:15" s="148" customFormat="1" hidden="1">
      <c r="A71" s="265"/>
      <c r="B71" s="265"/>
      <c r="C71" s="265"/>
      <c r="D71" s="265"/>
      <c r="E71" s="265"/>
      <c r="F71" s="265"/>
      <c r="G71" s="265"/>
      <c r="H71" s="265"/>
      <c r="I71" s="265"/>
      <c r="J71" s="265"/>
      <c r="K71" s="265"/>
      <c r="L71" s="265"/>
      <c r="M71" s="265"/>
      <c r="N71" s="265"/>
      <c r="O71" s="265"/>
    </row>
    <row r="72" spans="1:15" s="148" customFormat="1" hidden="1">
      <c r="A72" s="265"/>
      <c r="B72" s="265"/>
      <c r="C72" s="265"/>
      <c r="D72" s="265"/>
      <c r="E72" s="265"/>
      <c r="F72" s="265"/>
      <c r="G72" s="265"/>
      <c r="H72" s="265"/>
      <c r="I72" s="265"/>
      <c r="J72" s="265"/>
      <c r="K72" s="265"/>
      <c r="L72" s="265"/>
      <c r="M72" s="265"/>
      <c r="N72" s="265"/>
      <c r="O72" s="265"/>
    </row>
    <row r="73" spans="1:15" s="148" customFormat="1" hidden="1">
      <c r="A73" s="265"/>
      <c r="B73" s="265"/>
      <c r="C73" s="265"/>
      <c r="D73" s="265"/>
      <c r="E73" s="265"/>
      <c r="F73" s="265"/>
      <c r="G73" s="265"/>
      <c r="H73" s="265"/>
      <c r="I73" s="265"/>
      <c r="J73" s="265"/>
      <c r="K73" s="265"/>
      <c r="L73" s="265"/>
      <c r="M73" s="265"/>
      <c r="N73" s="265"/>
      <c r="O73" s="265"/>
    </row>
    <row r="74" spans="1:15" s="148" customFormat="1" hidden="1">
      <c r="A74" s="265"/>
      <c r="B74" s="265"/>
      <c r="C74" s="265"/>
      <c r="D74" s="265"/>
      <c r="E74" s="265"/>
      <c r="F74" s="265"/>
      <c r="G74" s="265"/>
      <c r="H74" s="265"/>
      <c r="I74" s="265"/>
      <c r="J74" s="265"/>
      <c r="K74" s="265"/>
      <c r="L74" s="265"/>
      <c r="M74" s="265"/>
      <c r="N74" s="265"/>
      <c r="O74" s="265"/>
    </row>
    <row r="75" spans="1:15" s="148" customFormat="1" hidden="1">
      <c r="A75" s="265"/>
      <c r="B75" s="265"/>
      <c r="C75" s="265"/>
      <c r="D75" s="265"/>
      <c r="E75" s="265"/>
      <c r="F75" s="265"/>
      <c r="G75" s="265"/>
      <c r="H75" s="265"/>
      <c r="I75" s="265"/>
      <c r="J75" s="265"/>
      <c r="K75" s="265"/>
      <c r="L75" s="265"/>
      <c r="M75" s="265"/>
      <c r="N75" s="265"/>
      <c r="O75" s="265"/>
    </row>
    <row r="76" spans="1:15" s="148" customFormat="1" hidden="1">
      <c r="A76" s="265"/>
      <c r="B76" s="265"/>
      <c r="C76" s="265"/>
      <c r="D76" s="265"/>
      <c r="E76" s="265"/>
      <c r="F76" s="265"/>
      <c r="G76" s="265"/>
      <c r="H76" s="265"/>
      <c r="I76" s="265"/>
      <c r="J76" s="265"/>
      <c r="K76" s="265"/>
      <c r="L76" s="265"/>
      <c r="M76" s="265"/>
      <c r="N76" s="265"/>
      <c r="O76" s="265"/>
    </row>
    <row r="77" spans="1:15" s="148" customFormat="1" hidden="1">
      <c r="A77" s="265"/>
      <c r="B77" s="265"/>
      <c r="C77" s="265"/>
      <c r="D77" s="265"/>
      <c r="E77" s="265"/>
      <c r="F77" s="265"/>
      <c r="G77" s="265"/>
      <c r="H77" s="265"/>
      <c r="I77" s="265"/>
      <c r="J77" s="265"/>
      <c r="K77" s="265"/>
      <c r="L77" s="265"/>
      <c r="M77" s="265"/>
      <c r="N77" s="265"/>
      <c r="O77" s="265"/>
    </row>
    <row r="78" spans="1:15" s="148" customFormat="1" hidden="1">
      <c r="A78" s="265"/>
      <c r="B78" s="265"/>
      <c r="C78" s="265"/>
      <c r="D78" s="265"/>
      <c r="E78" s="265"/>
      <c r="F78" s="265"/>
      <c r="G78" s="265"/>
      <c r="H78" s="265"/>
      <c r="I78" s="265"/>
      <c r="J78" s="265"/>
      <c r="K78" s="265"/>
      <c r="L78" s="265"/>
      <c r="M78" s="265"/>
      <c r="N78" s="265"/>
      <c r="O78" s="265"/>
    </row>
    <row r="79" spans="1:15" s="148" customFormat="1" hidden="1">
      <c r="A79" s="265"/>
      <c r="B79" s="265"/>
      <c r="C79" s="265"/>
      <c r="D79" s="265"/>
      <c r="E79" s="265"/>
      <c r="F79" s="265"/>
      <c r="G79" s="265"/>
      <c r="H79" s="265"/>
      <c r="I79" s="265"/>
      <c r="J79" s="265"/>
      <c r="K79" s="265"/>
      <c r="L79" s="265"/>
      <c r="M79" s="265"/>
      <c r="N79" s="265"/>
      <c r="O79" s="265"/>
    </row>
    <row r="80" spans="1:15" s="148" customFormat="1" hidden="1">
      <c r="A80" s="265"/>
      <c r="B80" s="265"/>
      <c r="C80" s="265"/>
      <c r="D80" s="265"/>
      <c r="E80" s="265"/>
      <c r="F80" s="265"/>
      <c r="G80" s="265"/>
      <c r="H80" s="265"/>
      <c r="I80" s="265"/>
      <c r="J80" s="265"/>
      <c r="K80" s="265"/>
      <c r="L80" s="265"/>
      <c r="M80" s="265"/>
      <c r="N80" s="265"/>
      <c r="O80" s="265"/>
    </row>
    <row r="81" spans="1:15" s="148" customFormat="1" hidden="1">
      <c r="A81" s="265"/>
      <c r="B81" s="265"/>
      <c r="C81" s="265"/>
      <c r="D81" s="265"/>
      <c r="E81" s="265"/>
      <c r="F81" s="265"/>
      <c r="G81" s="265"/>
      <c r="H81" s="265"/>
      <c r="I81" s="265"/>
      <c r="J81" s="265"/>
      <c r="K81" s="265"/>
      <c r="L81" s="265"/>
      <c r="M81" s="265"/>
      <c r="N81" s="265"/>
      <c r="O81" s="265"/>
    </row>
    <row r="82" spans="1:15" s="148" customFormat="1" hidden="1">
      <c r="A82" s="265"/>
      <c r="B82" s="265"/>
      <c r="C82" s="265"/>
      <c r="D82" s="265"/>
      <c r="E82" s="265"/>
      <c r="F82" s="265"/>
      <c r="G82" s="265"/>
      <c r="H82" s="265"/>
      <c r="I82" s="265"/>
      <c r="J82" s="265"/>
      <c r="K82" s="265"/>
      <c r="L82" s="265"/>
      <c r="M82" s="265"/>
      <c r="N82" s="265"/>
      <c r="O82" s="265"/>
    </row>
    <row r="83" spans="1:15" s="148" customFormat="1" hidden="1">
      <c r="A83" s="265"/>
      <c r="B83" s="265"/>
      <c r="C83" s="265"/>
      <c r="D83" s="265"/>
      <c r="E83" s="265"/>
      <c r="F83" s="265"/>
      <c r="G83" s="265"/>
      <c r="H83" s="265"/>
      <c r="I83" s="265"/>
      <c r="J83" s="265"/>
      <c r="K83" s="265"/>
      <c r="L83" s="265"/>
      <c r="M83" s="265"/>
      <c r="N83" s="265"/>
      <c r="O83" s="265"/>
    </row>
    <row r="84" spans="1:15" s="148" customFormat="1" hidden="1">
      <c r="A84" s="265"/>
      <c r="B84" s="265"/>
      <c r="C84" s="265"/>
      <c r="D84" s="265"/>
      <c r="E84" s="265"/>
      <c r="F84" s="265"/>
      <c r="G84" s="265"/>
      <c r="H84" s="265"/>
      <c r="I84" s="265"/>
      <c r="J84" s="265"/>
      <c r="K84" s="265"/>
      <c r="L84" s="265"/>
      <c r="M84" s="265"/>
      <c r="N84" s="265"/>
      <c r="O84" s="265"/>
    </row>
    <row r="85" spans="1:15" s="148" customFormat="1" hidden="1">
      <c r="A85" s="265"/>
      <c r="B85" s="265"/>
      <c r="C85" s="265"/>
      <c r="D85" s="265"/>
      <c r="E85" s="265"/>
      <c r="F85" s="265"/>
      <c r="G85" s="265"/>
      <c r="H85" s="265"/>
      <c r="I85" s="265"/>
      <c r="J85" s="265"/>
      <c r="K85" s="265"/>
      <c r="L85" s="265"/>
      <c r="M85" s="265"/>
      <c r="N85" s="265"/>
      <c r="O85" s="265"/>
    </row>
    <row r="86" spans="1:15" s="148" customFormat="1" hidden="1">
      <c r="A86" s="265"/>
      <c r="B86" s="265"/>
      <c r="C86" s="265"/>
      <c r="D86" s="265"/>
      <c r="E86" s="265"/>
      <c r="F86" s="265"/>
      <c r="G86" s="265"/>
      <c r="H86" s="265"/>
      <c r="I86" s="265"/>
      <c r="J86" s="265"/>
      <c r="K86" s="265"/>
      <c r="L86" s="265"/>
      <c r="M86" s="265"/>
      <c r="N86" s="265"/>
      <c r="O86" s="265"/>
    </row>
    <row r="87" spans="1:15" s="148" customFormat="1" hidden="1">
      <c r="A87" s="265"/>
      <c r="B87" s="265"/>
      <c r="C87" s="265"/>
      <c r="D87" s="265"/>
      <c r="E87" s="265"/>
      <c r="F87" s="265"/>
      <c r="G87" s="265"/>
      <c r="H87" s="265"/>
      <c r="I87" s="265"/>
      <c r="J87" s="265"/>
      <c r="K87" s="265"/>
      <c r="L87" s="265"/>
      <c r="M87" s="265"/>
      <c r="N87" s="265"/>
      <c r="O87" s="265"/>
    </row>
    <row r="88" spans="1:15" s="148" customFormat="1" hidden="1">
      <c r="A88" s="265"/>
      <c r="B88" s="265"/>
      <c r="C88" s="265"/>
      <c r="D88" s="265"/>
      <c r="E88" s="265"/>
      <c r="F88" s="265"/>
      <c r="G88" s="265"/>
      <c r="H88" s="265"/>
      <c r="I88" s="265"/>
      <c r="J88" s="265"/>
      <c r="K88" s="265"/>
      <c r="L88" s="265"/>
      <c r="M88" s="265"/>
      <c r="N88" s="265"/>
      <c r="O88" s="265"/>
    </row>
    <row r="89" spans="1:15" s="148" customFormat="1" hidden="1">
      <c r="A89" s="265"/>
      <c r="B89" s="265"/>
      <c r="C89" s="265"/>
      <c r="D89" s="265"/>
      <c r="E89" s="265"/>
      <c r="F89" s="265"/>
      <c r="G89" s="265"/>
      <c r="H89" s="265"/>
      <c r="I89" s="265"/>
      <c r="J89" s="265"/>
      <c r="K89" s="265"/>
      <c r="L89" s="265"/>
      <c r="M89" s="265"/>
      <c r="N89" s="265"/>
      <c r="O89" s="265"/>
    </row>
    <row r="90" spans="1:15" s="148" customFormat="1" hidden="1">
      <c r="A90" s="265"/>
      <c r="B90" s="265"/>
      <c r="C90" s="265"/>
      <c r="D90" s="265"/>
      <c r="E90" s="265"/>
      <c r="F90" s="265"/>
      <c r="G90" s="265"/>
      <c r="H90" s="265"/>
      <c r="I90" s="265"/>
      <c r="J90" s="265"/>
      <c r="K90" s="265"/>
      <c r="L90" s="265"/>
      <c r="M90" s="265"/>
      <c r="N90" s="265"/>
      <c r="O90" s="265"/>
    </row>
    <row r="91" spans="1:15" s="148" customFormat="1" hidden="1">
      <c r="A91" s="265"/>
      <c r="B91" s="265"/>
      <c r="C91" s="265"/>
      <c r="D91" s="265"/>
      <c r="E91" s="265"/>
      <c r="F91" s="265"/>
      <c r="G91" s="265"/>
      <c r="H91" s="265"/>
      <c r="I91" s="265"/>
      <c r="J91" s="265"/>
      <c r="K91" s="265"/>
      <c r="L91" s="265"/>
      <c r="M91" s="265"/>
      <c r="N91" s="265"/>
      <c r="O91" s="265"/>
    </row>
    <row r="92" spans="1:15" s="148" customFormat="1" hidden="1">
      <c r="A92" s="265"/>
      <c r="B92" s="265"/>
      <c r="C92" s="265"/>
      <c r="D92" s="265"/>
      <c r="E92" s="265"/>
      <c r="F92" s="265"/>
      <c r="G92" s="265"/>
      <c r="H92" s="265"/>
      <c r="I92" s="265"/>
      <c r="J92" s="265"/>
      <c r="K92" s="265"/>
      <c r="L92" s="265"/>
      <c r="M92" s="265"/>
      <c r="N92" s="265"/>
      <c r="O92" s="265"/>
    </row>
    <row r="93" spans="1:15" s="148" customFormat="1" hidden="1">
      <c r="A93" s="265"/>
      <c r="B93" s="265"/>
      <c r="C93" s="265"/>
      <c r="D93" s="265"/>
      <c r="E93" s="265"/>
      <c r="F93" s="265"/>
      <c r="G93" s="265"/>
      <c r="H93" s="265"/>
      <c r="I93" s="265"/>
      <c r="J93" s="265"/>
      <c r="K93" s="265"/>
      <c r="L93" s="265"/>
      <c r="M93" s="265"/>
      <c r="N93" s="265"/>
      <c r="O93" s="265"/>
    </row>
    <row r="94" spans="1:15" s="148" customFormat="1" hidden="1">
      <c r="A94" s="265"/>
      <c r="B94" s="265"/>
      <c r="C94" s="265"/>
      <c r="D94" s="265"/>
      <c r="E94" s="265"/>
      <c r="F94" s="265"/>
      <c r="G94" s="265"/>
      <c r="H94" s="265"/>
      <c r="I94" s="265"/>
      <c r="J94" s="265"/>
      <c r="K94" s="265"/>
      <c r="L94" s="265"/>
      <c r="M94" s="265"/>
      <c r="N94" s="265"/>
      <c r="O94" s="265"/>
    </row>
    <row r="95" spans="1:15" s="148" customFormat="1" hidden="1">
      <c r="A95" s="265"/>
      <c r="B95" s="265"/>
      <c r="C95" s="265"/>
      <c r="D95" s="265"/>
      <c r="E95" s="265"/>
      <c r="F95" s="265"/>
      <c r="G95" s="265"/>
      <c r="H95" s="265"/>
      <c r="I95" s="265"/>
      <c r="J95" s="265"/>
      <c r="K95" s="265"/>
      <c r="L95" s="265"/>
      <c r="M95" s="265"/>
      <c r="N95" s="265"/>
      <c r="O95" s="265"/>
    </row>
    <row r="96" spans="1:15" s="148" customFormat="1" hidden="1">
      <c r="A96" s="265"/>
      <c r="B96" s="265"/>
      <c r="C96" s="265"/>
      <c r="D96" s="265"/>
      <c r="E96" s="265"/>
      <c r="F96" s="265"/>
      <c r="G96" s="265"/>
      <c r="H96" s="265"/>
      <c r="I96" s="265"/>
      <c r="J96" s="265"/>
      <c r="K96" s="265"/>
      <c r="L96" s="265"/>
      <c r="M96" s="265"/>
      <c r="N96" s="265"/>
      <c r="O96" s="265"/>
    </row>
    <row r="97" spans="1:15" s="148" customFormat="1" hidden="1">
      <c r="A97" s="265"/>
      <c r="B97" s="265"/>
      <c r="C97" s="265"/>
      <c r="D97" s="265"/>
      <c r="E97" s="265"/>
      <c r="F97" s="265"/>
      <c r="G97" s="265"/>
      <c r="H97" s="265"/>
      <c r="I97" s="265"/>
      <c r="J97" s="265"/>
      <c r="K97" s="265"/>
      <c r="L97" s="265"/>
      <c r="M97" s="265"/>
      <c r="N97" s="265"/>
      <c r="O97" s="265"/>
    </row>
    <row r="98" spans="1:15" s="148" customFormat="1" hidden="1">
      <c r="A98" s="265"/>
      <c r="B98" s="265"/>
      <c r="C98" s="265"/>
      <c r="D98" s="265"/>
      <c r="E98" s="265"/>
      <c r="F98" s="265"/>
      <c r="G98" s="265"/>
      <c r="H98" s="265"/>
      <c r="I98" s="265"/>
      <c r="J98" s="265"/>
      <c r="K98" s="265"/>
      <c r="L98" s="265"/>
      <c r="M98" s="265"/>
      <c r="N98" s="265"/>
      <c r="O98" s="265"/>
    </row>
    <row r="99" spans="1:15" s="148" customFormat="1" hidden="1">
      <c r="A99" s="265"/>
      <c r="B99" s="265"/>
      <c r="C99" s="265"/>
      <c r="D99" s="265"/>
      <c r="E99" s="265"/>
      <c r="F99" s="265"/>
      <c r="G99" s="265"/>
      <c r="H99" s="265"/>
      <c r="I99" s="265"/>
      <c r="J99" s="265"/>
      <c r="K99" s="265"/>
      <c r="L99" s="265"/>
      <c r="M99" s="265"/>
      <c r="N99" s="265"/>
      <c r="O99" s="265"/>
    </row>
    <row r="100" spans="1:15" s="148" customFormat="1" hidden="1">
      <c r="E100" s="265"/>
      <c r="F100" s="265"/>
    </row>
    <row r="101" spans="1:15" s="148" customFormat="1" hidden="1">
      <c r="D101" s="52"/>
      <c r="E101" s="265"/>
      <c r="F101" s="265"/>
      <c r="G101" s="52"/>
      <c r="H101" s="52"/>
      <c r="I101" s="52"/>
      <c r="J101" s="52"/>
      <c r="K101" s="52"/>
      <c r="L101" s="52"/>
      <c r="M101" s="52"/>
      <c r="N101" s="52"/>
    </row>
    <row r="102" spans="1:15" s="148" customFormat="1" hidden="1">
      <c r="E102" s="265"/>
      <c r="F102" s="265"/>
    </row>
    <row r="103" spans="1:15" s="148" customFormat="1" hidden="1">
      <c r="E103" s="265"/>
      <c r="F103" s="265"/>
    </row>
    <row r="104" spans="1:15" s="148" customFormat="1" hidden="1">
      <c r="E104" s="265"/>
      <c r="F104" s="265"/>
    </row>
    <row r="105" spans="1:15" s="148" customFormat="1" hidden="1">
      <c r="E105" s="265"/>
      <c r="F105" s="265"/>
    </row>
    <row r="106" spans="1:15" s="148" customFormat="1" hidden="1">
      <c r="E106" s="265"/>
      <c r="F106" s="265"/>
    </row>
    <row r="107" spans="1:15" s="148" customFormat="1" hidden="1">
      <c r="E107" s="265"/>
      <c r="F107" s="265"/>
    </row>
    <row r="108" spans="1:15" s="148" customFormat="1" hidden="1">
      <c r="E108" s="265"/>
      <c r="F108" s="265"/>
    </row>
    <row r="109" spans="1:15" s="148" customFormat="1" hidden="1">
      <c r="E109" s="265"/>
      <c r="F109" s="265"/>
    </row>
    <row r="110" spans="1:15" s="148" customFormat="1" hidden="1">
      <c r="E110" s="265"/>
      <c r="F110" s="265"/>
    </row>
    <row r="111" spans="1:15" s="148" customFormat="1" hidden="1">
      <c r="E111" s="265"/>
      <c r="F111" s="265"/>
    </row>
    <row r="112" spans="1:15" s="148" customFormat="1" hidden="1">
      <c r="E112" s="265"/>
      <c r="F112" s="265"/>
    </row>
    <row r="113" spans="5:6" s="148" customFormat="1" hidden="1">
      <c r="E113" s="265"/>
      <c r="F113" s="265"/>
    </row>
    <row r="114" spans="5:6" s="148" customFormat="1" hidden="1">
      <c r="E114" s="265"/>
      <c r="F114" s="265"/>
    </row>
    <row r="115" spans="5:6" s="148" customFormat="1" hidden="1">
      <c r="E115" s="265"/>
      <c r="F115" s="265"/>
    </row>
    <row r="116" spans="5:6" s="148" customFormat="1" hidden="1">
      <c r="E116" s="265"/>
      <c r="F116" s="265"/>
    </row>
    <row r="117" spans="5:6" s="148" customFormat="1" hidden="1">
      <c r="E117" s="265"/>
      <c r="F117" s="265"/>
    </row>
    <row r="118" spans="5:6" s="148" customFormat="1" hidden="1">
      <c r="E118" s="265"/>
      <c r="F118" s="265"/>
    </row>
    <row r="119" spans="5:6" s="148" customFormat="1" hidden="1">
      <c r="E119" s="265"/>
      <c r="F119" s="265"/>
    </row>
    <row r="120" spans="5:6" s="148" customFormat="1" hidden="1">
      <c r="E120" s="265"/>
      <c r="F120" s="265"/>
    </row>
    <row r="121" spans="5:6" s="148" customFormat="1" hidden="1">
      <c r="E121" s="265"/>
      <c r="F121" s="265"/>
    </row>
    <row r="122" spans="5:6" s="148" customFormat="1" hidden="1">
      <c r="E122" s="265"/>
      <c r="F122" s="265"/>
    </row>
    <row r="123" spans="5:6" s="148" customFormat="1" hidden="1">
      <c r="E123" s="265"/>
      <c r="F123" s="265"/>
    </row>
    <row r="124" spans="5:6" s="148" customFormat="1" hidden="1">
      <c r="E124" s="265"/>
      <c r="F124" s="265"/>
    </row>
    <row r="125" spans="5:6" s="148" customFormat="1" hidden="1">
      <c r="E125" s="265"/>
      <c r="F125" s="265"/>
    </row>
    <row r="126" spans="5:6" s="148" customFormat="1" hidden="1">
      <c r="E126" s="265"/>
      <c r="F126" s="265"/>
    </row>
    <row r="127" spans="5:6" s="148" customFormat="1" hidden="1">
      <c r="E127" s="265"/>
      <c r="F127" s="265"/>
    </row>
    <row r="128" spans="5:6" s="148" customFormat="1" hidden="1">
      <c r="E128" s="265"/>
      <c r="F128" s="265"/>
    </row>
    <row r="129" spans="5:6" s="148" customFormat="1" hidden="1">
      <c r="E129" s="265"/>
      <c r="F129" s="265"/>
    </row>
    <row r="130" spans="5:6" s="148" customFormat="1" hidden="1">
      <c r="E130" s="265"/>
      <c r="F130" s="265"/>
    </row>
    <row r="131" spans="5:6" s="148" customFormat="1" hidden="1">
      <c r="E131" s="265"/>
      <c r="F131" s="265"/>
    </row>
    <row r="132" spans="5:6" s="148" customFormat="1" hidden="1">
      <c r="E132" s="265"/>
      <c r="F132" s="265"/>
    </row>
    <row r="133" spans="5:6" s="148" customFormat="1" hidden="1">
      <c r="E133" s="265"/>
      <c r="F133" s="265"/>
    </row>
    <row r="134" spans="5:6" s="148" customFormat="1" hidden="1">
      <c r="E134" s="265"/>
      <c r="F134" s="265"/>
    </row>
    <row r="135" spans="5:6" s="148" customFormat="1" hidden="1">
      <c r="E135" s="265"/>
      <c r="F135" s="265"/>
    </row>
    <row r="136" spans="5:6" s="148" customFormat="1" hidden="1">
      <c r="E136" s="265"/>
      <c r="F136" s="265"/>
    </row>
    <row r="137" spans="5:6" s="148" customFormat="1" hidden="1">
      <c r="E137" s="265"/>
      <c r="F137" s="265"/>
    </row>
    <row r="138" spans="5:6" s="148" customFormat="1" hidden="1">
      <c r="E138" s="265"/>
      <c r="F138" s="265"/>
    </row>
    <row r="139" spans="5:6" s="148" customFormat="1" hidden="1">
      <c r="E139" s="265"/>
      <c r="F139" s="265"/>
    </row>
    <row r="140" spans="5:6" s="148" customFormat="1" hidden="1">
      <c r="E140" s="265"/>
      <c r="F140" s="265"/>
    </row>
    <row r="141" spans="5:6" s="148" customFormat="1" hidden="1">
      <c r="E141" s="265"/>
      <c r="F141" s="265"/>
    </row>
    <row r="142" spans="5:6" s="148" customFormat="1" hidden="1">
      <c r="E142" s="265"/>
      <c r="F142" s="265"/>
    </row>
    <row r="143" spans="5:6" s="148" customFormat="1" hidden="1">
      <c r="E143" s="265"/>
      <c r="F143" s="265"/>
    </row>
    <row r="144" spans="5:6" s="148" customFormat="1" hidden="1">
      <c r="E144" s="265"/>
      <c r="F144" s="265"/>
    </row>
    <row r="145" spans="5:6" s="148" customFormat="1" hidden="1">
      <c r="E145" s="265"/>
      <c r="F145" s="265"/>
    </row>
    <row r="146" spans="5:6" s="148" customFormat="1" hidden="1">
      <c r="E146" s="265"/>
      <c r="F146" s="265"/>
    </row>
    <row r="147" spans="5:6" s="148" customFormat="1" hidden="1">
      <c r="E147" s="265"/>
      <c r="F147" s="265"/>
    </row>
    <row r="148" spans="5:6" s="148" customFormat="1" hidden="1">
      <c r="E148" s="265"/>
      <c r="F148" s="265"/>
    </row>
    <row r="149" spans="5:6" s="148" customFormat="1" hidden="1">
      <c r="E149" s="265"/>
      <c r="F149" s="265"/>
    </row>
    <row r="150" spans="5:6" s="148" customFormat="1" hidden="1">
      <c r="E150" s="265"/>
      <c r="F150" s="265"/>
    </row>
    <row r="151" spans="5:6" s="148" customFormat="1" hidden="1">
      <c r="E151" s="265"/>
      <c r="F151" s="265"/>
    </row>
    <row r="152" spans="5:6" s="148" customFormat="1" hidden="1">
      <c r="E152" s="265"/>
      <c r="F152" s="265"/>
    </row>
    <row r="153" spans="5:6" s="148" customFormat="1" hidden="1">
      <c r="E153" s="265"/>
      <c r="F153" s="265"/>
    </row>
    <row r="154" spans="5:6" s="148" customFormat="1" hidden="1">
      <c r="E154" s="265"/>
      <c r="F154" s="265"/>
    </row>
    <row r="155" spans="5:6" s="148" customFormat="1" hidden="1">
      <c r="E155" s="265"/>
      <c r="F155" s="265"/>
    </row>
    <row r="156" spans="5:6" s="148" customFormat="1" hidden="1">
      <c r="E156" s="265"/>
      <c r="F156" s="265"/>
    </row>
    <row r="157" spans="5:6" s="148" customFormat="1" hidden="1">
      <c r="E157" s="265"/>
      <c r="F157" s="265"/>
    </row>
    <row r="158" spans="5:6" s="148" customFormat="1" hidden="1">
      <c r="E158" s="265"/>
      <c r="F158" s="265"/>
    </row>
    <row r="159" spans="5:6" s="148" customFormat="1" hidden="1">
      <c r="E159" s="265"/>
      <c r="F159" s="265"/>
    </row>
    <row r="160" spans="5:6" s="148" customFormat="1" hidden="1">
      <c r="E160" s="265"/>
      <c r="F160" s="265"/>
    </row>
    <row r="161" spans="5:6" s="148" customFormat="1" hidden="1">
      <c r="E161" s="265"/>
      <c r="F161" s="265"/>
    </row>
    <row r="162" spans="5:6" s="148" customFormat="1" hidden="1">
      <c r="E162" s="265"/>
      <c r="F162" s="265"/>
    </row>
    <row r="163" spans="5:6" s="148" customFormat="1" hidden="1">
      <c r="E163" s="265"/>
      <c r="F163" s="265"/>
    </row>
    <row r="164" spans="5:6" s="148" customFormat="1" hidden="1">
      <c r="E164" s="265"/>
      <c r="F164" s="265"/>
    </row>
    <row r="165" spans="5:6" s="148" customFormat="1" hidden="1">
      <c r="E165" s="265"/>
      <c r="F165" s="265"/>
    </row>
    <row r="166" spans="5:6" s="148" customFormat="1" hidden="1">
      <c r="E166" s="265"/>
      <c r="F166" s="265"/>
    </row>
    <row r="167" spans="5:6" s="148" customFormat="1" hidden="1">
      <c r="E167" s="265"/>
      <c r="F167" s="265"/>
    </row>
    <row r="168" spans="5:6" s="148" customFormat="1" hidden="1">
      <c r="E168" s="265"/>
      <c r="F168" s="265"/>
    </row>
    <row r="169" spans="5:6" s="148" customFormat="1" hidden="1">
      <c r="E169" s="265"/>
      <c r="F169" s="265"/>
    </row>
    <row r="170" spans="5:6" s="148" customFormat="1" hidden="1">
      <c r="E170" s="265"/>
      <c r="F170" s="265"/>
    </row>
    <row r="171" spans="5:6" s="148" customFormat="1" hidden="1">
      <c r="E171" s="265"/>
      <c r="F171" s="265"/>
    </row>
    <row r="172" spans="5:6" s="148" customFormat="1" hidden="1">
      <c r="E172" s="265"/>
      <c r="F172" s="265"/>
    </row>
    <row r="173" spans="5:6" s="148" customFormat="1" hidden="1">
      <c r="E173" s="265"/>
      <c r="F173" s="265"/>
    </row>
    <row r="174" spans="5:6" s="148" customFormat="1" hidden="1">
      <c r="E174" s="265"/>
      <c r="F174" s="265"/>
    </row>
    <row r="175" spans="5:6" s="148" customFormat="1" hidden="1">
      <c r="E175" s="265"/>
      <c r="F175" s="265"/>
    </row>
    <row r="176" spans="5:6" s="148" customFormat="1" hidden="1">
      <c r="E176" s="265"/>
      <c r="F176" s="265"/>
    </row>
    <row r="177" spans="5:6" s="148" customFormat="1" hidden="1">
      <c r="E177" s="265"/>
      <c r="F177" s="265"/>
    </row>
    <row r="178" spans="5:6" s="148" customFormat="1" hidden="1">
      <c r="E178" s="265"/>
      <c r="F178" s="265"/>
    </row>
    <row r="179" spans="5:6" s="148" customFormat="1" hidden="1">
      <c r="E179" s="265"/>
      <c r="F179" s="265"/>
    </row>
    <row r="180" spans="5:6" s="148" customFormat="1" hidden="1">
      <c r="E180" s="265"/>
      <c r="F180" s="265"/>
    </row>
    <row r="181" spans="5:6" s="148" customFormat="1" hidden="1">
      <c r="E181" s="265"/>
      <c r="F181" s="265"/>
    </row>
    <row r="182" spans="5:6" s="148" customFormat="1" hidden="1">
      <c r="E182" s="265"/>
      <c r="F182" s="265"/>
    </row>
    <row r="183" spans="5:6" s="148" customFormat="1" hidden="1">
      <c r="E183" s="265"/>
      <c r="F183" s="265"/>
    </row>
    <row r="184" spans="5:6" s="148" customFormat="1" hidden="1">
      <c r="E184" s="265"/>
      <c r="F184" s="265"/>
    </row>
    <row r="185" spans="5:6" s="148" customFormat="1" hidden="1">
      <c r="E185" s="265"/>
      <c r="F185" s="265"/>
    </row>
    <row r="186" spans="5:6" s="148" customFormat="1" hidden="1">
      <c r="E186" s="265"/>
      <c r="F186" s="265"/>
    </row>
    <row r="187" spans="5:6" s="148" customFormat="1" hidden="1">
      <c r="E187" s="265"/>
      <c r="F187" s="265"/>
    </row>
    <row r="188" spans="5:6" s="148" customFormat="1" hidden="1">
      <c r="E188" s="265"/>
      <c r="F188" s="265"/>
    </row>
    <row r="189" spans="5:6" s="148" customFormat="1" hidden="1">
      <c r="E189" s="265"/>
      <c r="F189" s="265"/>
    </row>
    <row r="190" spans="5:6" s="148" customFormat="1" hidden="1">
      <c r="E190" s="265"/>
      <c r="F190" s="265"/>
    </row>
    <row r="191" spans="5:6" s="148" customFormat="1" hidden="1">
      <c r="E191" s="265"/>
      <c r="F191" s="265"/>
    </row>
    <row r="192" spans="5:6" s="148" customFormat="1" hidden="1">
      <c r="E192" s="265"/>
      <c r="F192" s="265"/>
    </row>
    <row r="193" spans="5:6" s="148" customFormat="1" hidden="1">
      <c r="E193" s="265"/>
      <c r="F193" s="265"/>
    </row>
    <row r="194" spans="5:6" s="148" customFormat="1" hidden="1">
      <c r="E194" s="265"/>
      <c r="F194" s="265"/>
    </row>
    <row r="195" spans="5:6" s="148" customFormat="1" hidden="1">
      <c r="E195" s="265"/>
      <c r="F195" s="265"/>
    </row>
    <row r="196" spans="5:6" s="148" customFormat="1" hidden="1">
      <c r="E196" s="265"/>
      <c r="F196" s="265"/>
    </row>
    <row r="197" spans="5:6" s="148" customFormat="1" hidden="1">
      <c r="E197" s="265"/>
      <c r="F197" s="265"/>
    </row>
    <row r="198" spans="5:6" s="148" customFormat="1" hidden="1">
      <c r="E198" s="265"/>
      <c r="F198" s="265"/>
    </row>
    <row r="199" spans="5:6" s="148" customFormat="1" hidden="1">
      <c r="E199" s="265"/>
      <c r="F199" s="265"/>
    </row>
    <row r="200" spans="5:6" s="148" customFormat="1" hidden="1">
      <c r="E200" s="265"/>
      <c r="F200" s="265"/>
    </row>
    <row r="201" spans="5:6" s="148" customFormat="1" hidden="1">
      <c r="E201" s="265"/>
      <c r="F201" s="265"/>
    </row>
    <row r="202" spans="5:6" s="148" customFormat="1" hidden="1">
      <c r="E202" s="265"/>
      <c r="F202" s="265"/>
    </row>
    <row r="203" spans="5:6" s="148" customFormat="1" hidden="1">
      <c r="E203" s="265"/>
      <c r="F203" s="265"/>
    </row>
    <row r="204" spans="5:6" s="148" customFormat="1" hidden="1">
      <c r="E204" s="265"/>
      <c r="F204" s="265"/>
    </row>
    <row r="205" spans="5:6" s="148" customFormat="1" hidden="1">
      <c r="E205" s="265"/>
      <c r="F205" s="265"/>
    </row>
    <row r="206" spans="5:6" s="148" customFormat="1" hidden="1">
      <c r="E206" s="265"/>
      <c r="F206" s="265"/>
    </row>
    <row r="207" spans="5:6" s="148" customFormat="1" hidden="1">
      <c r="E207" s="265"/>
      <c r="F207" s="265"/>
    </row>
    <row r="208" spans="5:6" s="148" customFormat="1" hidden="1">
      <c r="E208" s="265"/>
      <c r="F208" s="265"/>
    </row>
    <row r="209" spans="5:6" s="148" customFormat="1" hidden="1">
      <c r="E209" s="265"/>
      <c r="F209" s="265"/>
    </row>
    <row r="210" spans="5:6" s="148" customFormat="1" hidden="1">
      <c r="E210" s="265"/>
      <c r="F210" s="265"/>
    </row>
    <row r="211" spans="5:6" s="148" customFormat="1" hidden="1">
      <c r="E211" s="265"/>
      <c r="F211" s="265"/>
    </row>
    <row r="212" spans="5:6" s="148" customFormat="1" hidden="1">
      <c r="E212" s="265"/>
      <c r="F212" s="265"/>
    </row>
    <row r="213" spans="5:6" s="148" customFormat="1" hidden="1">
      <c r="E213" s="265"/>
      <c r="F213" s="265"/>
    </row>
    <row r="214" spans="5:6" s="148" customFormat="1" hidden="1">
      <c r="E214" s="265"/>
      <c r="F214" s="265"/>
    </row>
    <row r="215" spans="5:6" s="148" customFormat="1" hidden="1">
      <c r="E215" s="265"/>
      <c r="F215" s="265"/>
    </row>
    <row r="216" spans="5:6" s="148" customFormat="1" hidden="1">
      <c r="E216" s="265"/>
      <c r="F216" s="265"/>
    </row>
    <row r="217" spans="5:6" s="148" customFormat="1" hidden="1">
      <c r="E217" s="265"/>
      <c r="F217" s="265"/>
    </row>
    <row r="218" spans="5:6" s="148" customFormat="1" hidden="1">
      <c r="E218" s="265"/>
      <c r="F218" s="265"/>
    </row>
    <row r="219" spans="5:6" s="148" customFormat="1" hidden="1">
      <c r="E219" s="265"/>
      <c r="F219" s="265"/>
    </row>
    <row r="220" spans="5:6" s="148" customFormat="1" hidden="1">
      <c r="E220" s="265"/>
      <c r="F220" s="265"/>
    </row>
    <row r="221" spans="5:6" s="148" customFormat="1" hidden="1">
      <c r="E221" s="265"/>
      <c r="F221" s="265"/>
    </row>
    <row r="222" spans="5:6" s="148" customFormat="1" hidden="1">
      <c r="E222" s="265"/>
      <c r="F222" s="265"/>
    </row>
    <row r="223" spans="5:6" s="148" customFormat="1" hidden="1">
      <c r="E223" s="265"/>
      <c r="F223" s="265"/>
    </row>
    <row r="224" spans="5:6" s="148" customFormat="1" hidden="1">
      <c r="E224" s="265"/>
      <c r="F224" s="265"/>
    </row>
    <row r="225" spans="5:6" s="148" customFormat="1" hidden="1">
      <c r="E225" s="265"/>
      <c r="F225" s="265"/>
    </row>
    <row r="226" spans="5:6" s="148" customFormat="1" hidden="1">
      <c r="E226" s="265"/>
      <c r="F226" s="265"/>
    </row>
    <row r="227" spans="5:6" s="148" customFormat="1" hidden="1">
      <c r="E227" s="265"/>
      <c r="F227" s="265"/>
    </row>
    <row r="228" spans="5:6" s="148" customFormat="1" hidden="1">
      <c r="E228" s="265"/>
      <c r="F228" s="265"/>
    </row>
    <row r="229" spans="5:6" s="148" customFormat="1" hidden="1">
      <c r="E229" s="265"/>
      <c r="F229" s="265"/>
    </row>
    <row r="230" spans="5:6" s="148" customFormat="1" hidden="1">
      <c r="E230" s="265"/>
      <c r="F230" s="265"/>
    </row>
    <row r="231" spans="5:6" s="148" customFormat="1" hidden="1">
      <c r="E231" s="265"/>
      <c r="F231" s="265"/>
    </row>
    <row r="232" spans="5:6" s="148" customFormat="1" hidden="1">
      <c r="E232" s="265"/>
      <c r="F232" s="265"/>
    </row>
    <row r="233" spans="5:6" s="148" customFormat="1" hidden="1">
      <c r="E233" s="265"/>
      <c r="F233" s="265"/>
    </row>
    <row r="234" spans="5:6" s="148" customFormat="1" hidden="1">
      <c r="E234" s="265"/>
      <c r="F234" s="265"/>
    </row>
    <row r="235" spans="5:6" s="148" customFormat="1" hidden="1">
      <c r="E235" s="265"/>
      <c r="F235" s="265"/>
    </row>
    <row r="236" spans="5:6" s="148" customFormat="1" hidden="1">
      <c r="E236" s="265"/>
      <c r="F236" s="265"/>
    </row>
    <row r="237" spans="5:6" s="148" customFormat="1" hidden="1">
      <c r="E237" s="265"/>
      <c r="F237" s="265"/>
    </row>
    <row r="238" spans="5:6" s="148" customFormat="1" hidden="1">
      <c r="E238" s="265"/>
      <c r="F238" s="265"/>
    </row>
    <row r="239" spans="5:6" s="148" customFormat="1" hidden="1">
      <c r="E239" s="265"/>
      <c r="F239" s="265"/>
    </row>
    <row r="240" spans="5:6" s="148" customFormat="1" hidden="1">
      <c r="E240" s="265"/>
      <c r="F240" s="265"/>
    </row>
    <row r="241" spans="5:6" s="148" customFormat="1" hidden="1">
      <c r="E241" s="265"/>
      <c r="F241" s="265"/>
    </row>
    <row r="242" spans="5:6" s="148" customFormat="1" hidden="1">
      <c r="E242" s="265"/>
      <c r="F242" s="265"/>
    </row>
    <row r="243" spans="5:6" s="148" customFormat="1" hidden="1">
      <c r="E243" s="265"/>
      <c r="F243" s="265"/>
    </row>
    <row r="244" spans="5:6" s="148" customFormat="1" hidden="1">
      <c r="E244" s="265"/>
      <c r="F244" s="265"/>
    </row>
    <row r="245" spans="5:6" s="148" customFormat="1" hidden="1">
      <c r="E245" s="265"/>
      <c r="F245" s="265"/>
    </row>
    <row r="246" spans="5:6" s="148" customFormat="1" hidden="1">
      <c r="E246" s="265"/>
      <c r="F246" s="265"/>
    </row>
    <row r="247" spans="5:6" s="148" customFormat="1" hidden="1">
      <c r="E247" s="265"/>
      <c r="F247" s="265"/>
    </row>
    <row r="248" spans="5:6" s="148" customFormat="1" hidden="1">
      <c r="E248" s="265"/>
      <c r="F248" s="265"/>
    </row>
    <row r="249" spans="5:6" s="148" customFormat="1" hidden="1">
      <c r="E249" s="265"/>
      <c r="F249" s="265"/>
    </row>
    <row r="250" spans="5:6" s="148" customFormat="1" hidden="1">
      <c r="E250" s="265"/>
      <c r="F250" s="265"/>
    </row>
    <row r="251" spans="5:6" s="148" customFormat="1" hidden="1">
      <c r="E251" s="265"/>
      <c r="F251" s="265"/>
    </row>
    <row r="252" spans="5:6" s="148" customFormat="1" hidden="1">
      <c r="E252" s="265"/>
      <c r="F252" s="265"/>
    </row>
    <row r="253" spans="5:6" s="148" customFormat="1" hidden="1">
      <c r="E253" s="265"/>
      <c r="F253" s="265"/>
    </row>
    <row r="254" spans="5:6" s="148" customFormat="1" hidden="1">
      <c r="E254" s="265"/>
      <c r="F254" s="265"/>
    </row>
    <row r="255" spans="5:6" s="148" customFormat="1" hidden="1">
      <c r="E255" s="265"/>
      <c r="F255" s="265"/>
    </row>
    <row r="256" spans="5:6" s="148" customFormat="1" hidden="1">
      <c r="E256" s="265"/>
      <c r="F256" s="265"/>
    </row>
    <row r="257" spans="5:6" s="148" customFormat="1" hidden="1">
      <c r="E257" s="265"/>
      <c r="F257" s="265"/>
    </row>
    <row r="258" spans="5:6" s="148" customFormat="1" hidden="1">
      <c r="E258" s="265"/>
      <c r="F258" s="265"/>
    </row>
    <row r="259" spans="5:6" s="148" customFormat="1" hidden="1">
      <c r="E259" s="265"/>
      <c r="F259" s="265"/>
    </row>
    <row r="260" spans="5:6" s="148" customFormat="1" hidden="1">
      <c r="E260" s="265"/>
      <c r="F260" s="265"/>
    </row>
    <row r="261" spans="5:6" s="148" customFormat="1" hidden="1">
      <c r="E261" s="265"/>
      <c r="F261" s="265"/>
    </row>
    <row r="262" spans="5:6" s="148" customFormat="1" hidden="1">
      <c r="E262" s="265"/>
      <c r="F262" s="265"/>
    </row>
    <row r="263" spans="5:6" s="148" customFormat="1" hidden="1">
      <c r="E263" s="265"/>
      <c r="F263" s="265"/>
    </row>
    <row r="264" spans="5:6" s="148" customFormat="1" hidden="1">
      <c r="E264" s="265"/>
      <c r="F264" s="265"/>
    </row>
    <row r="265" spans="5:6" s="148" customFormat="1" hidden="1">
      <c r="E265" s="265"/>
      <c r="F265" s="265"/>
    </row>
    <row r="266" spans="5:6" s="148" customFormat="1" hidden="1">
      <c r="E266" s="265"/>
      <c r="F266" s="265"/>
    </row>
    <row r="267" spans="5:6" s="148" customFormat="1" hidden="1">
      <c r="E267" s="265"/>
      <c r="F267" s="265"/>
    </row>
    <row r="268" spans="5:6" s="148" customFormat="1" hidden="1">
      <c r="E268" s="265"/>
      <c r="F268" s="265"/>
    </row>
    <row r="269" spans="5:6" s="148" customFormat="1" hidden="1">
      <c r="E269" s="265"/>
      <c r="F269" s="265"/>
    </row>
    <row r="270" spans="5:6" s="148" customFormat="1" hidden="1">
      <c r="E270" s="265"/>
      <c r="F270" s="265"/>
    </row>
    <row r="271" spans="5:6" s="148" customFormat="1" hidden="1">
      <c r="E271" s="265"/>
      <c r="F271" s="265"/>
    </row>
    <row r="272" spans="5:6" s="148" customFormat="1" hidden="1">
      <c r="E272" s="265"/>
      <c r="F272" s="265"/>
    </row>
    <row r="273" spans="5:6" s="148" customFormat="1" hidden="1">
      <c r="E273" s="265"/>
      <c r="F273" s="265"/>
    </row>
    <row r="274" spans="5:6" s="148" customFormat="1" hidden="1">
      <c r="E274" s="265"/>
      <c r="F274" s="265"/>
    </row>
    <row r="275" spans="5:6" s="148" customFormat="1" hidden="1">
      <c r="E275" s="265"/>
      <c r="F275" s="265"/>
    </row>
    <row r="276" spans="5:6" s="148" customFormat="1" hidden="1">
      <c r="E276" s="265"/>
      <c r="F276" s="265"/>
    </row>
    <row r="277" spans="5:6" s="148" customFormat="1" hidden="1">
      <c r="E277" s="265"/>
      <c r="F277" s="265"/>
    </row>
    <row r="278" spans="5:6" s="148" customFormat="1" hidden="1">
      <c r="E278" s="265"/>
      <c r="F278" s="265"/>
    </row>
    <row r="279" spans="5:6" s="148" customFormat="1" hidden="1">
      <c r="E279" s="265"/>
      <c r="F279" s="265"/>
    </row>
    <row r="280" spans="5:6" s="148" customFormat="1" hidden="1">
      <c r="E280" s="265"/>
      <c r="F280" s="265"/>
    </row>
    <row r="281" spans="5:6" s="148" customFormat="1" hidden="1">
      <c r="E281" s="265"/>
      <c r="F281" s="265"/>
    </row>
    <row r="282" spans="5:6" s="148" customFormat="1" hidden="1">
      <c r="E282" s="265"/>
      <c r="F282" s="265"/>
    </row>
    <row r="283" spans="5:6" s="148" customFormat="1" hidden="1">
      <c r="E283" s="265"/>
      <c r="F283" s="265"/>
    </row>
    <row r="284" spans="5:6" s="148" customFormat="1" hidden="1">
      <c r="E284" s="265"/>
      <c r="F284" s="265"/>
    </row>
    <row r="285" spans="5:6" s="148" customFormat="1" hidden="1">
      <c r="E285" s="265"/>
      <c r="F285" s="265"/>
    </row>
    <row r="286" spans="5:6" s="148" customFormat="1" hidden="1">
      <c r="E286" s="265"/>
      <c r="F286" s="265"/>
    </row>
    <row r="287" spans="5:6" s="148" customFormat="1" hidden="1">
      <c r="E287" s="265"/>
      <c r="F287" s="265"/>
    </row>
    <row r="288" spans="5:6" s="148" customFormat="1" hidden="1">
      <c r="E288" s="265"/>
      <c r="F288" s="265"/>
    </row>
    <row r="289" spans="5:6" s="148" customFormat="1" hidden="1">
      <c r="E289" s="265"/>
      <c r="F289" s="265"/>
    </row>
    <row r="290" spans="5:6" s="148" customFormat="1" hidden="1">
      <c r="E290" s="265"/>
      <c r="F290" s="265"/>
    </row>
    <row r="291" spans="5:6" s="148" customFormat="1" hidden="1">
      <c r="E291" s="265"/>
      <c r="F291" s="265"/>
    </row>
    <row r="292" spans="5:6" s="148" customFormat="1" hidden="1">
      <c r="E292" s="265"/>
      <c r="F292" s="265"/>
    </row>
    <row r="293" spans="5:6" s="148" customFormat="1" hidden="1">
      <c r="E293" s="265"/>
      <c r="F293" s="265"/>
    </row>
    <row r="294" spans="5:6" s="148" customFormat="1" hidden="1">
      <c r="E294" s="265"/>
      <c r="F294" s="265"/>
    </row>
    <row r="295" spans="5:6" s="148" customFormat="1" hidden="1">
      <c r="E295" s="265"/>
      <c r="F295" s="265"/>
    </row>
    <row r="296" spans="5:6" s="148" customFormat="1" hidden="1">
      <c r="E296" s="265"/>
      <c r="F296" s="265"/>
    </row>
    <row r="297" spans="5:6" s="148" customFormat="1" hidden="1">
      <c r="E297" s="265"/>
      <c r="F297" s="265"/>
    </row>
    <row r="298" spans="5:6" s="148" customFormat="1" hidden="1">
      <c r="E298" s="265"/>
      <c r="F298" s="265"/>
    </row>
    <row r="299" spans="5:6" s="148" customFormat="1" hidden="1">
      <c r="E299" s="265"/>
      <c r="F299" s="265"/>
    </row>
    <row r="300" spans="5:6" s="148" customFormat="1" hidden="1">
      <c r="E300" s="265"/>
      <c r="F300" s="265"/>
    </row>
    <row r="301" spans="5:6" s="148" customFormat="1" hidden="1">
      <c r="E301" s="265"/>
      <c r="F301" s="265"/>
    </row>
    <row r="302" spans="5:6" s="148" customFormat="1" hidden="1">
      <c r="E302" s="265"/>
      <c r="F302" s="265"/>
    </row>
    <row r="303" spans="5:6" s="148" customFormat="1" hidden="1">
      <c r="E303" s="265"/>
      <c r="F303" s="265"/>
    </row>
    <row r="304" spans="5:6" s="148" customFormat="1" hidden="1">
      <c r="E304" s="265"/>
      <c r="F304" s="265"/>
    </row>
    <row r="305" spans="5:6" s="148" customFormat="1" hidden="1">
      <c r="E305" s="265"/>
      <c r="F305" s="265"/>
    </row>
    <row r="306" spans="5:6" s="148" customFormat="1" hidden="1">
      <c r="E306" s="265"/>
      <c r="F306" s="265"/>
    </row>
    <row r="307" spans="5:6" s="148" customFormat="1" hidden="1">
      <c r="E307" s="265"/>
      <c r="F307" s="265"/>
    </row>
    <row r="308" spans="5:6" s="148" customFormat="1" hidden="1">
      <c r="E308" s="265"/>
      <c r="F308" s="265"/>
    </row>
    <row r="309" spans="5:6" s="148" customFormat="1" hidden="1">
      <c r="E309" s="265"/>
      <c r="F309" s="265"/>
    </row>
    <row r="310" spans="5:6" s="148" customFormat="1" hidden="1">
      <c r="E310" s="265"/>
      <c r="F310" s="265"/>
    </row>
    <row r="311" spans="5:6" s="148" customFormat="1" hidden="1">
      <c r="E311" s="265"/>
      <c r="F311" s="265"/>
    </row>
    <row r="312" spans="5:6" s="148" customFormat="1" hidden="1">
      <c r="E312" s="265"/>
      <c r="F312" s="265"/>
    </row>
    <row r="313" spans="5:6" s="148" customFormat="1" hidden="1">
      <c r="E313" s="265"/>
      <c r="F313" s="265"/>
    </row>
    <row r="314" spans="5:6" s="148" customFormat="1" hidden="1">
      <c r="E314" s="265"/>
      <c r="F314" s="265"/>
    </row>
    <row r="315" spans="5:6" s="148" customFormat="1" hidden="1">
      <c r="E315" s="265"/>
      <c r="F315" s="265"/>
    </row>
    <row r="316" spans="5:6" s="148" customFormat="1" hidden="1">
      <c r="E316" s="265"/>
      <c r="F316" s="265"/>
    </row>
    <row r="317" spans="5:6" s="148" customFormat="1" hidden="1">
      <c r="E317" s="265"/>
      <c r="F317" s="265"/>
    </row>
    <row r="318" spans="5:6" s="148" customFormat="1" hidden="1">
      <c r="E318" s="265"/>
      <c r="F318" s="265"/>
    </row>
    <row r="319" spans="5:6" s="148" customFormat="1" hidden="1">
      <c r="E319" s="265"/>
      <c r="F319" s="265"/>
    </row>
    <row r="320" spans="5:6" s="148" customFormat="1" hidden="1">
      <c r="E320" s="265"/>
      <c r="F320" s="265"/>
    </row>
    <row r="321" spans="5:6" s="148" customFormat="1" hidden="1">
      <c r="E321" s="265"/>
      <c r="F321" s="265"/>
    </row>
    <row r="322" spans="5:6" s="148" customFormat="1" hidden="1">
      <c r="E322" s="265"/>
      <c r="F322" s="265"/>
    </row>
    <row r="323" spans="5:6" s="148" customFormat="1" hidden="1">
      <c r="E323" s="265"/>
      <c r="F323" s="265"/>
    </row>
    <row r="324" spans="5:6" s="148" customFormat="1" hidden="1">
      <c r="E324" s="265"/>
      <c r="F324" s="265"/>
    </row>
    <row r="325" spans="5:6" s="148" customFormat="1" hidden="1">
      <c r="E325" s="265"/>
      <c r="F325" s="265"/>
    </row>
    <row r="326" spans="5:6" s="148" customFormat="1" hidden="1">
      <c r="E326" s="265"/>
      <c r="F326" s="265"/>
    </row>
    <row r="327" spans="5:6" s="148" customFormat="1" hidden="1">
      <c r="E327" s="265"/>
      <c r="F327" s="265"/>
    </row>
    <row r="328" spans="5:6" s="148" customFormat="1" hidden="1">
      <c r="E328" s="265"/>
      <c r="F328" s="265"/>
    </row>
    <row r="329" spans="5:6" s="148" customFormat="1" hidden="1">
      <c r="E329" s="265"/>
      <c r="F329" s="265"/>
    </row>
    <row r="330" spans="5:6" s="148" customFormat="1" hidden="1">
      <c r="E330" s="265"/>
      <c r="F330" s="265"/>
    </row>
    <row r="331" spans="5:6" s="148" customFormat="1" hidden="1">
      <c r="E331" s="265"/>
      <c r="F331" s="265"/>
    </row>
    <row r="332" spans="5:6" s="148" customFormat="1" hidden="1">
      <c r="E332" s="265"/>
      <c r="F332" s="265"/>
    </row>
    <row r="333" spans="5:6" s="148" customFormat="1" hidden="1">
      <c r="E333" s="265"/>
      <c r="F333" s="265"/>
    </row>
    <row r="334" spans="5:6" s="148" customFormat="1" hidden="1">
      <c r="E334" s="265"/>
      <c r="F334" s="265"/>
    </row>
    <row r="335" spans="5:6" s="148" customFormat="1" hidden="1">
      <c r="E335" s="265"/>
      <c r="F335" s="265"/>
    </row>
    <row r="336" spans="5:6" s="148" customFormat="1" hidden="1">
      <c r="E336" s="265"/>
      <c r="F336" s="265"/>
    </row>
    <row r="337" spans="5:6" s="148" customFormat="1" hidden="1">
      <c r="E337" s="265"/>
      <c r="F337" s="265"/>
    </row>
    <row r="338" spans="5:6" s="148" customFormat="1" hidden="1">
      <c r="E338" s="265"/>
      <c r="F338" s="265"/>
    </row>
    <row r="339" spans="5:6" s="148" customFormat="1" hidden="1">
      <c r="E339" s="265"/>
      <c r="F339" s="265"/>
    </row>
    <row r="340" spans="5:6" s="148" customFormat="1" hidden="1">
      <c r="E340" s="265"/>
      <c r="F340" s="265"/>
    </row>
    <row r="341" spans="5:6" s="148" customFormat="1" hidden="1">
      <c r="E341" s="265"/>
      <c r="F341" s="265"/>
    </row>
    <row r="342" spans="5:6" s="148" customFormat="1" hidden="1">
      <c r="E342" s="265"/>
      <c r="F342" s="265"/>
    </row>
    <row r="343" spans="5:6" s="148" customFormat="1" hidden="1">
      <c r="E343" s="265"/>
      <c r="F343" s="265"/>
    </row>
    <row r="344" spans="5:6" s="148" customFormat="1" hidden="1">
      <c r="E344" s="265"/>
      <c r="F344" s="265"/>
    </row>
    <row r="345" spans="5:6" s="148" customFormat="1" hidden="1">
      <c r="E345" s="265"/>
      <c r="F345" s="265"/>
    </row>
    <row r="346" spans="5:6" s="148" customFormat="1" hidden="1">
      <c r="E346" s="265"/>
      <c r="F346" s="265"/>
    </row>
    <row r="347" spans="5:6" s="148" customFormat="1" hidden="1">
      <c r="E347" s="265"/>
      <c r="F347" s="265"/>
    </row>
    <row r="348" spans="5:6" s="148" customFormat="1" hidden="1">
      <c r="E348" s="265"/>
      <c r="F348" s="265"/>
    </row>
    <row r="349" spans="5:6" s="148" customFormat="1" hidden="1">
      <c r="E349" s="265"/>
      <c r="F349" s="265"/>
    </row>
    <row r="350" spans="5:6" s="148" customFormat="1" hidden="1">
      <c r="E350" s="265"/>
      <c r="F350" s="265"/>
    </row>
    <row r="351" spans="5:6" s="148" customFormat="1" hidden="1">
      <c r="E351" s="265"/>
      <c r="F351" s="265"/>
    </row>
    <row r="352" spans="5:6" s="148" customFormat="1" hidden="1">
      <c r="E352" s="265"/>
      <c r="F352" s="265"/>
    </row>
    <row r="353" spans="5:6" s="148" customFormat="1" hidden="1">
      <c r="E353" s="265"/>
      <c r="F353" s="265"/>
    </row>
    <row r="354" spans="5:6" s="148" customFormat="1" hidden="1">
      <c r="E354" s="265"/>
      <c r="F354" s="265"/>
    </row>
    <row r="355" spans="5:6" s="148" customFormat="1" hidden="1">
      <c r="E355" s="265"/>
      <c r="F355" s="265"/>
    </row>
    <row r="356" spans="5:6" s="148" customFormat="1" hidden="1">
      <c r="E356" s="265"/>
      <c r="F356" s="265"/>
    </row>
    <row r="357" spans="5:6" s="148" customFormat="1" hidden="1">
      <c r="E357" s="265"/>
      <c r="F357" s="265"/>
    </row>
    <row r="358" spans="5:6" s="148" customFormat="1" hidden="1">
      <c r="E358" s="265"/>
      <c r="F358" s="265"/>
    </row>
    <row r="359" spans="5:6" s="148" customFormat="1" hidden="1">
      <c r="E359" s="265"/>
      <c r="F359" s="265"/>
    </row>
    <row r="360" spans="5:6" s="148" customFormat="1" hidden="1">
      <c r="E360" s="265"/>
      <c r="F360" s="265"/>
    </row>
    <row r="361" spans="5:6" s="148" customFormat="1" hidden="1">
      <c r="E361" s="265"/>
      <c r="F361" s="265"/>
    </row>
    <row r="362" spans="5:6" s="148" customFormat="1" hidden="1">
      <c r="E362" s="265"/>
      <c r="F362" s="265"/>
    </row>
    <row r="363" spans="5:6" s="148" customFormat="1" hidden="1">
      <c r="E363" s="265"/>
      <c r="F363" s="265"/>
    </row>
    <row r="364" spans="5:6" s="148" customFormat="1" hidden="1">
      <c r="E364" s="265"/>
      <c r="F364" s="265"/>
    </row>
    <row r="365" spans="5:6" s="148" customFormat="1" hidden="1">
      <c r="E365" s="265"/>
      <c r="F365" s="265"/>
    </row>
    <row r="366" spans="5:6" s="148" customFormat="1" hidden="1">
      <c r="E366" s="265"/>
      <c r="F366" s="265"/>
    </row>
    <row r="367" spans="5:6" s="148" customFormat="1" hidden="1">
      <c r="E367" s="265"/>
      <c r="F367" s="265"/>
    </row>
    <row r="368" spans="5:6" s="148" customFormat="1" hidden="1">
      <c r="E368" s="265"/>
      <c r="F368" s="265"/>
    </row>
    <row r="369" spans="5:6" s="148" customFormat="1" hidden="1">
      <c r="E369" s="265"/>
      <c r="F369" s="265"/>
    </row>
    <row r="370" spans="5:6" s="148" customFormat="1" hidden="1">
      <c r="E370" s="265"/>
      <c r="F370" s="265"/>
    </row>
    <row r="371" spans="5:6" s="148" customFormat="1" hidden="1">
      <c r="E371" s="265"/>
      <c r="F371" s="265"/>
    </row>
    <row r="372" spans="5:6" s="148" customFormat="1" hidden="1">
      <c r="E372" s="265"/>
      <c r="F372" s="265"/>
    </row>
    <row r="373" spans="5:6" s="148" customFormat="1" hidden="1">
      <c r="E373" s="265"/>
      <c r="F373" s="265"/>
    </row>
    <row r="374" spans="5:6" s="148" customFormat="1" hidden="1">
      <c r="E374" s="265"/>
      <c r="F374" s="265"/>
    </row>
    <row r="375" spans="5:6" s="148" customFormat="1" hidden="1">
      <c r="E375" s="265"/>
      <c r="F375" s="265"/>
    </row>
    <row r="376" spans="5:6" s="148" customFormat="1" hidden="1">
      <c r="E376" s="265"/>
      <c r="F376" s="265"/>
    </row>
    <row r="377" spans="5:6" s="148" customFormat="1" hidden="1">
      <c r="E377" s="265"/>
      <c r="F377" s="265"/>
    </row>
    <row r="378" spans="5:6" s="148" customFormat="1" hidden="1">
      <c r="E378" s="265"/>
      <c r="F378" s="265"/>
    </row>
    <row r="379" spans="5:6" s="148" customFormat="1" hidden="1">
      <c r="E379" s="265"/>
      <c r="F379" s="265"/>
    </row>
    <row r="380" spans="5:6" s="148" customFormat="1" hidden="1">
      <c r="E380" s="265"/>
      <c r="F380" s="265"/>
    </row>
    <row r="381" spans="5:6" s="148" customFormat="1" hidden="1">
      <c r="E381" s="265"/>
      <c r="F381" s="265"/>
    </row>
    <row r="382" spans="5:6" s="148" customFormat="1" hidden="1">
      <c r="E382" s="265"/>
      <c r="F382" s="265"/>
    </row>
    <row r="383" spans="5:6" s="148" customFormat="1" hidden="1">
      <c r="E383" s="265"/>
      <c r="F383" s="265"/>
    </row>
    <row r="384" spans="5:6" s="148" customFormat="1" hidden="1">
      <c r="E384" s="265"/>
      <c r="F384" s="265"/>
    </row>
    <row r="385" spans="5:6" s="148" customFormat="1" hidden="1">
      <c r="E385" s="265"/>
      <c r="F385" s="265"/>
    </row>
    <row r="386" spans="5:6" s="148" customFormat="1" hidden="1">
      <c r="E386" s="265"/>
      <c r="F386" s="265"/>
    </row>
    <row r="387" spans="5:6" s="148" customFormat="1" hidden="1">
      <c r="E387" s="265"/>
      <c r="F387" s="265"/>
    </row>
    <row r="388" spans="5:6" s="148" customFormat="1" hidden="1">
      <c r="E388" s="265"/>
      <c r="F388" s="265"/>
    </row>
    <row r="389" spans="5:6" s="148" customFormat="1" hidden="1">
      <c r="E389" s="265"/>
      <c r="F389" s="265"/>
    </row>
    <row r="390" spans="5:6" s="148" customFormat="1" hidden="1">
      <c r="E390" s="265"/>
      <c r="F390" s="265"/>
    </row>
    <row r="391" spans="5:6" s="148" customFormat="1" hidden="1">
      <c r="E391" s="265"/>
      <c r="F391" s="265"/>
    </row>
    <row r="392" spans="5:6" s="148" customFormat="1" hidden="1">
      <c r="E392" s="265"/>
      <c r="F392" s="265"/>
    </row>
    <row r="393" spans="5:6" s="148" customFormat="1" hidden="1">
      <c r="E393" s="265"/>
      <c r="F393" s="265"/>
    </row>
    <row r="394" spans="5:6" s="148" customFormat="1" hidden="1">
      <c r="E394" s="265"/>
      <c r="F394" s="265"/>
    </row>
    <row r="395" spans="5:6" s="148" customFormat="1" hidden="1">
      <c r="E395" s="265"/>
      <c r="F395" s="265"/>
    </row>
    <row r="396" spans="5:6" s="148" customFormat="1" hidden="1">
      <c r="E396" s="265"/>
      <c r="F396" s="265"/>
    </row>
    <row r="397" spans="5:6" s="148" customFormat="1" hidden="1">
      <c r="E397" s="265"/>
      <c r="F397" s="265"/>
    </row>
    <row r="398" spans="5:6" s="148" customFormat="1" hidden="1">
      <c r="E398" s="265"/>
      <c r="F398" s="265"/>
    </row>
    <row r="399" spans="5:6" s="148" customFormat="1" hidden="1">
      <c r="E399" s="265"/>
      <c r="F399" s="265"/>
    </row>
    <row r="400" spans="5:6" s="148" customFormat="1" hidden="1">
      <c r="E400" s="265"/>
      <c r="F400" s="265"/>
    </row>
    <row r="401" spans="5:6" s="148" customFormat="1" hidden="1">
      <c r="E401" s="265"/>
      <c r="F401" s="265"/>
    </row>
    <row r="402" spans="5:6" s="148" customFormat="1" hidden="1">
      <c r="E402" s="265"/>
      <c r="F402" s="265"/>
    </row>
    <row r="403" spans="5:6" s="148" customFormat="1" hidden="1">
      <c r="E403" s="265"/>
      <c r="F403" s="265"/>
    </row>
    <row r="404" spans="5:6" s="148" customFormat="1" hidden="1">
      <c r="E404" s="265"/>
      <c r="F404" s="265"/>
    </row>
    <row r="405" spans="5:6" s="148" customFormat="1" hidden="1">
      <c r="E405" s="265"/>
      <c r="F405" s="265"/>
    </row>
    <row r="406" spans="5:6" s="148" customFormat="1" hidden="1">
      <c r="E406" s="265"/>
      <c r="F406" s="265"/>
    </row>
    <row r="407" spans="5:6" s="148" customFormat="1" hidden="1">
      <c r="E407" s="265"/>
      <c r="F407" s="265"/>
    </row>
    <row r="408" spans="5:6" s="148" customFormat="1" hidden="1">
      <c r="E408" s="265"/>
      <c r="F408" s="265"/>
    </row>
    <row r="409" spans="5:6" s="148" customFormat="1" hidden="1">
      <c r="E409" s="265"/>
      <c r="F409" s="265"/>
    </row>
    <row r="410" spans="5:6" s="148" customFormat="1" hidden="1">
      <c r="E410" s="265"/>
      <c r="F410" s="265"/>
    </row>
    <row r="411" spans="5:6" s="148" customFormat="1" hidden="1">
      <c r="E411" s="265"/>
      <c r="F411" s="265"/>
    </row>
    <row r="412" spans="5:6" s="148" customFormat="1" hidden="1">
      <c r="E412" s="265"/>
      <c r="F412" s="265"/>
    </row>
    <row r="413" spans="5:6" s="148" customFormat="1" hidden="1">
      <c r="E413" s="265"/>
      <c r="F413" s="265"/>
    </row>
    <row r="414" spans="5:6" s="148" customFormat="1" hidden="1">
      <c r="E414" s="265"/>
      <c r="F414" s="265"/>
    </row>
    <row r="415" spans="5:6" s="148" customFormat="1" hidden="1">
      <c r="E415" s="265"/>
      <c r="F415" s="265"/>
    </row>
    <row r="416" spans="5:6" s="148" customFormat="1" hidden="1">
      <c r="E416" s="265"/>
      <c r="F416" s="265"/>
    </row>
    <row r="417" spans="5:6" s="148" customFormat="1" hidden="1">
      <c r="E417" s="265"/>
      <c r="F417" s="265"/>
    </row>
    <row r="418" spans="5:6" s="148" customFormat="1" hidden="1">
      <c r="E418" s="265"/>
      <c r="F418" s="265"/>
    </row>
    <row r="419" spans="5:6" s="148" customFormat="1" hidden="1">
      <c r="E419" s="265"/>
      <c r="F419" s="265"/>
    </row>
    <row r="420" spans="5:6" s="148" customFormat="1" hidden="1">
      <c r="E420" s="265"/>
      <c r="F420" s="265"/>
    </row>
    <row r="421" spans="5:6" s="148" customFormat="1" hidden="1">
      <c r="E421" s="265"/>
      <c r="F421" s="265"/>
    </row>
    <row r="422" spans="5:6" s="148" customFormat="1" hidden="1">
      <c r="E422" s="265"/>
      <c r="F422" s="265"/>
    </row>
    <row r="423" spans="5:6" s="148" customFormat="1" hidden="1">
      <c r="E423" s="265"/>
      <c r="F423" s="265"/>
    </row>
    <row r="424" spans="5:6" s="148" customFormat="1" hidden="1">
      <c r="E424" s="265"/>
      <c r="F424" s="265"/>
    </row>
    <row r="425" spans="5:6" s="148" customFormat="1" hidden="1">
      <c r="E425" s="265"/>
      <c r="F425" s="265"/>
    </row>
    <row r="426" spans="5:6" s="148" customFormat="1" hidden="1">
      <c r="E426" s="265"/>
      <c r="F426" s="265"/>
    </row>
    <row r="427" spans="5:6" s="148" customFormat="1" hidden="1">
      <c r="E427" s="265"/>
      <c r="F427" s="265"/>
    </row>
    <row r="428" spans="5:6" s="148" customFormat="1" hidden="1">
      <c r="E428" s="265"/>
      <c r="F428" s="265"/>
    </row>
    <row r="429" spans="5:6" s="148" customFormat="1" hidden="1">
      <c r="E429" s="265"/>
      <c r="F429" s="265"/>
    </row>
    <row r="430" spans="5:6" s="148" customFormat="1" hidden="1">
      <c r="E430" s="265"/>
      <c r="F430" s="265"/>
    </row>
    <row r="431" spans="5:6" s="148" customFormat="1" hidden="1">
      <c r="E431" s="265"/>
      <c r="F431" s="265"/>
    </row>
    <row r="432" spans="5:6" s="148" customFormat="1" hidden="1">
      <c r="E432" s="265"/>
      <c r="F432" s="265"/>
    </row>
    <row r="433" spans="5:6" s="148" customFormat="1" hidden="1">
      <c r="E433" s="265"/>
      <c r="F433" s="265"/>
    </row>
    <row r="434" spans="5:6" s="148" customFormat="1" hidden="1">
      <c r="E434" s="265"/>
      <c r="F434" s="265"/>
    </row>
    <row r="435" spans="5:6" s="148" customFormat="1" hidden="1">
      <c r="E435" s="265"/>
      <c r="F435" s="265"/>
    </row>
    <row r="436" spans="5:6" s="148" customFormat="1" hidden="1">
      <c r="E436" s="265"/>
      <c r="F436" s="265"/>
    </row>
    <row r="437" spans="5:6" s="148" customFormat="1" hidden="1">
      <c r="E437" s="265"/>
      <c r="F437" s="265"/>
    </row>
    <row r="438" spans="5:6" s="148" customFormat="1" hidden="1">
      <c r="E438" s="265"/>
      <c r="F438" s="265"/>
    </row>
    <row r="439" spans="5:6" s="148" customFormat="1" hidden="1">
      <c r="E439" s="265"/>
      <c r="F439" s="265"/>
    </row>
    <row r="440" spans="5:6" s="148" customFormat="1" hidden="1">
      <c r="E440" s="265"/>
      <c r="F440" s="265"/>
    </row>
    <row r="441" spans="5:6" s="148" customFormat="1" hidden="1">
      <c r="E441" s="265"/>
      <c r="F441" s="265"/>
    </row>
    <row r="442" spans="5:6" s="148" customFormat="1" hidden="1">
      <c r="E442" s="265"/>
      <c r="F442" s="265"/>
    </row>
    <row r="443" spans="5:6" s="148" customFormat="1" hidden="1">
      <c r="E443" s="265"/>
      <c r="F443" s="265"/>
    </row>
    <row r="444" spans="5:6" s="148" customFormat="1" hidden="1">
      <c r="E444" s="265"/>
      <c r="F444" s="265"/>
    </row>
    <row r="445" spans="5:6" s="148" customFormat="1" hidden="1">
      <c r="E445" s="265"/>
      <c r="F445" s="265"/>
    </row>
    <row r="446" spans="5:6" s="148" customFormat="1" hidden="1">
      <c r="E446" s="265"/>
      <c r="F446" s="265"/>
    </row>
    <row r="447" spans="5:6" s="148" customFormat="1" hidden="1">
      <c r="E447" s="265"/>
      <c r="F447" s="265"/>
    </row>
    <row r="448" spans="5:6" s="148" customFormat="1" hidden="1">
      <c r="E448" s="265"/>
      <c r="F448" s="265"/>
    </row>
    <row r="449" spans="5:6" s="148" customFormat="1" hidden="1">
      <c r="E449" s="265"/>
      <c r="F449" s="265"/>
    </row>
    <row r="450" spans="5:6" s="148" customFormat="1" hidden="1">
      <c r="E450" s="265"/>
      <c r="F450" s="265"/>
    </row>
    <row r="451" spans="5:6" s="148" customFormat="1" hidden="1">
      <c r="E451" s="265"/>
      <c r="F451" s="265"/>
    </row>
    <row r="452" spans="5:6" s="148" customFormat="1" hidden="1">
      <c r="E452" s="265"/>
      <c r="F452" s="265"/>
    </row>
    <row r="453" spans="5:6" s="148" customFormat="1" hidden="1">
      <c r="E453" s="265"/>
      <c r="F453" s="265"/>
    </row>
    <row r="454" spans="5:6" s="148" customFormat="1" hidden="1">
      <c r="E454" s="265"/>
      <c r="F454" s="265"/>
    </row>
    <row r="455" spans="5:6" s="148" customFormat="1" hidden="1">
      <c r="E455" s="265"/>
      <c r="F455" s="265"/>
    </row>
    <row r="456" spans="5:6" s="148" customFormat="1" hidden="1">
      <c r="E456" s="265"/>
      <c r="F456" s="265"/>
    </row>
    <row r="457" spans="5:6" s="148" customFormat="1" hidden="1">
      <c r="E457" s="265"/>
      <c r="F457" s="265"/>
    </row>
    <row r="458" spans="5:6" s="148" customFormat="1" hidden="1">
      <c r="E458" s="265"/>
      <c r="F458" s="265"/>
    </row>
    <row r="459" spans="5:6" s="148" customFormat="1" hidden="1">
      <c r="E459" s="265"/>
      <c r="F459" s="265"/>
    </row>
    <row r="460" spans="5:6" s="148" customFormat="1" hidden="1">
      <c r="E460" s="265"/>
      <c r="F460" s="265"/>
    </row>
    <row r="461" spans="5:6" s="148" customFormat="1" hidden="1">
      <c r="E461" s="265"/>
      <c r="F461" s="265"/>
    </row>
    <row r="462" spans="5:6" s="148" customFormat="1" hidden="1">
      <c r="E462" s="265"/>
      <c r="F462" s="265"/>
    </row>
    <row r="463" spans="5:6" s="148" customFormat="1" hidden="1">
      <c r="E463" s="265"/>
      <c r="F463" s="265"/>
    </row>
    <row r="464" spans="5:6" s="148" customFormat="1" hidden="1">
      <c r="E464" s="265"/>
      <c r="F464" s="265"/>
    </row>
    <row r="465" spans="5:6" s="148" customFormat="1" hidden="1">
      <c r="E465" s="265"/>
      <c r="F465" s="265"/>
    </row>
    <row r="466" spans="5:6" s="148" customFormat="1" hidden="1">
      <c r="E466" s="265"/>
      <c r="F466" s="265"/>
    </row>
    <row r="467" spans="5:6" s="148" customFormat="1" hidden="1">
      <c r="E467" s="265"/>
      <c r="F467" s="265"/>
    </row>
    <row r="468" spans="5:6" s="148" customFormat="1" hidden="1">
      <c r="E468" s="265"/>
      <c r="F468" s="265"/>
    </row>
    <row r="469" spans="5:6" s="148" customFormat="1" hidden="1">
      <c r="E469" s="265"/>
      <c r="F469" s="265"/>
    </row>
    <row r="470" spans="5:6" s="148" customFormat="1" hidden="1">
      <c r="E470" s="265"/>
      <c r="F470" s="265"/>
    </row>
    <row r="471" spans="5:6" s="148" customFormat="1" hidden="1">
      <c r="E471" s="265"/>
      <c r="F471" s="265"/>
    </row>
    <row r="472" spans="5:6" s="148" customFormat="1" hidden="1">
      <c r="E472" s="265"/>
      <c r="F472" s="265"/>
    </row>
    <row r="473" spans="5:6" s="148" customFormat="1" hidden="1">
      <c r="E473" s="265"/>
      <c r="F473" s="265"/>
    </row>
    <row r="474" spans="5:6" s="148" customFormat="1" hidden="1">
      <c r="E474" s="265"/>
      <c r="F474" s="265"/>
    </row>
    <row r="475" spans="5:6" s="148" customFormat="1" hidden="1">
      <c r="E475" s="265"/>
      <c r="F475" s="265"/>
    </row>
    <row r="476" spans="5:6" s="148" customFormat="1" hidden="1">
      <c r="E476" s="265"/>
      <c r="F476" s="265"/>
    </row>
    <row r="477" spans="5:6" s="148" customFormat="1" hidden="1">
      <c r="E477" s="265"/>
      <c r="F477" s="265"/>
    </row>
    <row r="478" spans="5:6" s="148" customFormat="1" hidden="1">
      <c r="E478" s="265"/>
      <c r="F478" s="265"/>
    </row>
    <row r="479" spans="5:6" s="148" customFormat="1" hidden="1">
      <c r="E479" s="265"/>
      <c r="F479" s="265"/>
    </row>
    <row r="480" spans="5:6" s="148" customFormat="1" hidden="1">
      <c r="E480" s="265"/>
      <c r="F480" s="265"/>
    </row>
    <row r="481" spans="5:6" s="148" customFormat="1" hidden="1">
      <c r="E481" s="265"/>
      <c r="F481" s="265"/>
    </row>
    <row r="482" spans="5:6" s="148" customFormat="1" hidden="1">
      <c r="E482" s="265"/>
      <c r="F482" s="265"/>
    </row>
    <row r="483" spans="5:6" s="148" customFormat="1" hidden="1">
      <c r="E483" s="265"/>
      <c r="F483" s="265"/>
    </row>
    <row r="484" spans="5:6" s="148" customFormat="1" hidden="1">
      <c r="E484" s="265"/>
      <c r="F484" s="265"/>
    </row>
    <row r="485" spans="5:6" s="148" customFormat="1" hidden="1">
      <c r="E485" s="265"/>
      <c r="F485" s="265"/>
    </row>
    <row r="486" spans="5:6" s="148" customFormat="1" hidden="1">
      <c r="E486" s="265"/>
      <c r="F486" s="265"/>
    </row>
    <row r="487" spans="5:6" s="148" customFormat="1" hidden="1">
      <c r="E487" s="265"/>
      <c r="F487" s="265"/>
    </row>
    <row r="488" spans="5:6" s="148" customFormat="1" hidden="1">
      <c r="E488" s="265"/>
      <c r="F488" s="265"/>
    </row>
    <row r="489" spans="5:6" s="148" customFormat="1" hidden="1">
      <c r="E489" s="265"/>
      <c r="F489" s="265"/>
    </row>
    <row r="490" spans="5:6" s="148" customFormat="1" hidden="1">
      <c r="E490" s="265"/>
      <c r="F490" s="265"/>
    </row>
    <row r="491" spans="5:6" s="148" customFormat="1" hidden="1">
      <c r="E491" s="265"/>
      <c r="F491" s="265"/>
    </row>
    <row r="492" spans="5:6" s="148" customFormat="1" hidden="1">
      <c r="E492" s="265"/>
      <c r="F492" s="265"/>
    </row>
    <row r="493" spans="5:6" s="148" customFormat="1" hidden="1">
      <c r="E493" s="265"/>
      <c r="F493" s="265"/>
    </row>
    <row r="494" spans="5:6" s="148" customFormat="1" hidden="1">
      <c r="E494" s="265"/>
      <c r="F494" s="265"/>
    </row>
    <row r="495" spans="5:6" s="148" customFormat="1" hidden="1">
      <c r="E495" s="265"/>
      <c r="F495" s="265"/>
    </row>
    <row r="496" spans="5:6" s="148" customFormat="1" hidden="1">
      <c r="E496" s="265"/>
      <c r="F496" s="265"/>
    </row>
    <row r="497" spans="5:6" s="148" customFormat="1" hidden="1">
      <c r="E497" s="265"/>
      <c r="F497" s="265"/>
    </row>
    <row r="498" spans="5:6" s="148" customFormat="1" hidden="1">
      <c r="E498" s="265"/>
      <c r="F498" s="265"/>
    </row>
    <row r="499" spans="5:6" s="148" customFormat="1" hidden="1">
      <c r="E499" s="265"/>
      <c r="F499" s="265"/>
    </row>
    <row r="500" spans="5:6" s="148" customFormat="1" hidden="1">
      <c r="E500" s="265"/>
      <c r="F500" s="265"/>
    </row>
    <row r="501" spans="5:6" s="148" customFormat="1" hidden="1">
      <c r="E501" s="265"/>
      <c r="F501" s="265"/>
    </row>
    <row r="502" spans="5:6" s="148" customFormat="1" hidden="1">
      <c r="E502" s="265"/>
      <c r="F502" s="265"/>
    </row>
    <row r="503" spans="5:6" s="148" customFormat="1" hidden="1">
      <c r="E503" s="265"/>
      <c r="F503" s="265"/>
    </row>
    <row r="504" spans="5:6" s="148" customFormat="1" hidden="1">
      <c r="E504" s="265"/>
      <c r="F504" s="265"/>
    </row>
    <row r="505" spans="5:6" s="148" customFormat="1" hidden="1">
      <c r="E505" s="265"/>
      <c r="F505" s="265"/>
    </row>
    <row r="506" spans="5:6" s="148" customFormat="1" hidden="1">
      <c r="E506" s="265"/>
      <c r="F506" s="265"/>
    </row>
    <row r="507" spans="5:6" s="148" customFormat="1" hidden="1">
      <c r="E507" s="265"/>
      <c r="F507" s="265"/>
    </row>
    <row r="508" spans="5:6" s="148" customFormat="1" hidden="1">
      <c r="E508" s="265"/>
      <c r="F508" s="265"/>
    </row>
    <row r="509" spans="5:6" s="148" customFormat="1" hidden="1">
      <c r="E509" s="265"/>
      <c r="F509" s="265"/>
    </row>
    <row r="510" spans="5:6" s="148" customFormat="1" hidden="1">
      <c r="E510" s="265"/>
      <c r="F510" s="265"/>
    </row>
    <row r="511" spans="5:6" s="148" customFormat="1" hidden="1">
      <c r="E511" s="265"/>
      <c r="F511" s="265"/>
    </row>
    <row r="512" spans="5:6" s="148" customFormat="1" hidden="1">
      <c r="E512" s="265"/>
      <c r="F512" s="265"/>
    </row>
    <row r="513" spans="5:6" s="148" customFormat="1" hidden="1">
      <c r="E513" s="265"/>
      <c r="F513" s="265"/>
    </row>
    <row r="514" spans="5:6" s="148" customFormat="1" hidden="1">
      <c r="E514" s="265"/>
      <c r="F514" s="265"/>
    </row>
    <row r="515" spans="5:6" s="148" customFormat="1" hidden="1">
      <c r="E515" s="265"/>
      <c r="F515" s="265"/>
    </row>
    <row r="516" spans="5:6" s="148" customFormat="1" hidden="1">
      <c r="E516" s="265"/>
      <c r="F516" s="265"/>
    </row>
    <row r="517" spans="5:6" s="148" customFormat="1" hidden="1">
      <c r="E517" s="265"/>
      <c r="F517" s="265"/>
    </row>
    <row r="518" spans="5:6" s="148" customFormat="1" hidden="1">
      <c r="E518" s="265"/>
      <c r="F518" s="265"/>
    </row>
    <row r="519" spans="5:6" s="148" customFormat="1" hidden="1">
      <c r="E519" s="265"/>
      <c r="F519" s="265"/>
    </row>
    <row r="520" spans="5:6" s="148" customFormat="1" hidden="1">
      <c r="E520" s="265"/>
      <c r="F520" s="265"/>
    </row>
    <row r="521" spans="5:6" s="148" customFormat="1" hidden="1">
      <c r="E521" s="265"/>
      <c r="F521" s="265"/>
    </row>
    <row r="522" spans="5:6" s="148" customFormat="1" hidden="1">
      <c r="E522" s="265"/>
      <c r="F522" s="265"/>
    </row>
    <row r="523" spans="5:6" s="148" customFormat="1" hidden="1">
      <c r="E523" s="265"/>
      <c r="F523" s="265"/>
    </row>
    <row r="524" spans="5:6" s="148" customFormat="1" hidden="1">
      <c r="E524" s="265"/>
      <c r="F524" s="265"/>
    </row>
    <row r="525" spans="5:6" s="148" customFormat="1" hidden="1">
      <c r="E525" s="265"/>
      <c r="F525" s="265"/>
    </row>
    <row r="526" spans="5:6" s="148" customFormat="1" hidden="1">
      <c r="E526" s="265"/>
      <c r="F526" s="265"/>
    </row>
    <row r="527" spans="5:6" s="148" customFormat="1" hidden="1">
      <c r="E527" s="265"/>
      <c r="F527" s="265"/>
    </row>
    <row r="528" spans="5:6" s="148" customFormat="1" hidden="1">
      <c r="E528" s="265"/>
      <c r="F528" s="265"/>
    </row>
    <row r="529" spans="5:6" s="148" customFormat="1" hidden="1">
      <c r="E529" s="265"/>
      <c r="F529" s="265"/>
    </row>
    <row r="530" spans="5:6" s="148" customFormat="1" hidden="1">
      <c r="E530" s="265"/>
      <c r="F530" s="265"/>
    </row>
    <row r="531" spans="5:6" s="148" customFormat="1" hidden="1">
      <c r="E531" s="265"/>
      <c r="F531" s="265"/>
    </row>
    <row r="532" spans="5:6" s="148" customFormat="1" hidden="1">
      <c r="E532" s="265"/>
      <c r="F532" s="265"/>
    </row>
    <row r="533" spans="5:6" s="148" customFormat="1" hidden="1">
      <c r="E533" s="265"/>
      <c r="F533" s="265"/>
    </row>
    <row r="534" spans="5:6" s="148" customFormat="1" hidden="1">
      <c r="E534" s="265"/>
      <c r="F534" s="265"/>
    </row>
    <row r="535" spans="5:6" s="148" customFormat="1" hidden="1">
      <c r="E535" s="265"/>
      <c r="F535" s="265"/>
    </row>
    <row r="536" spans="5:6" s="148" customFormat="1" hidden="1">
      <c r="E536" s="265"/>
      <c r="F536" s="265"/>
    </row>
    <row r="537" spans="5:6" s="148" customFormat="1" hidden="1">
      <c r="E537" s="265"/>
      <c r="F537" s="265"/>
    </row>
    <row r="538" spans="5:6" s="148" customFormat="1" hidden="1">
      <c r="E538" s="265"/>
      <c r="F538" s="265"/>
    </row>
    <row r="539" spans="5:6" s="148" customFormat="1" hidden="1">
      <c r="E539" s="265"/>
      <c r="F539" s="265"/>
    </row>
    <row r="540" spans="5:6" s="148" customFormat="1" hidden="1">
      <c r="E540" s="265"/>
      <c r="F540" s="265"/>
    </row>
    <row r="541" spans="5:6" s="148" customFormat="1" hidden="1">
      <c r="E541" s="265"/>
      <c r="F541" s="265"/>
    </row>
    <row r="542" spans="5:6" s="148" customFormat="1" hidden="1">
      <c r="E542" s="265"/>
      <c r="F542" s="265"/>
    </row>
    <row r="543" spans="5:6" s="148" customFormat="1" hidden="1">
      <c r="E543" s="265"/>
      <c r="F543" s="265"/>
    </row>
    <row r="544" spans="5:6" s="148" customFormat="1" hidden="1">
      <c r="E544" s="265"/>
      <c r="F544" s="265"/>
    </row>
    <row r="545" spans="5:6" s="148" customFormat="1" hidden="1">
      <c r="E545" s="265"/>
      <c r="F545" s="265"/>
    </row>
    <row r="546" spans="5:6" s="148" customFormat="1" hidden="1">
      <c r="E546" s="265"/>
      <c r="F546" s="265"/>
    </row>
    <row r="547" spans="5:6" s="148" customFormat="1" hidden="1">
      <c r="E547" s="265"/>
      <c r="F547" s="265"/>
    </row>
    <row r="548" spans="5:6" s="148" customFormat="1" hidden="1">
      <c r="E548" s="265"/>
      <c r="F548" s="265"/>
    </row>
    <row r="549" spans="5:6" s="148" customFormat="1" hidden="1">
      <c r="E549" s="265"/>
      <c r="F549" s="265"/>
    </row>
    <row r="550" spans="5:6" s="148" customFormat="1" hidden="1">
      <c r="E550" s="265"/>
      <c r="F550" s="265"/>
    </row>
    <row r="551" spans="5:6" s="148" customFormat="1" hidden="1">
      <c r="E551" s="265"/>
      <c r="F551" s="265"/>
    </row>
    <row r="552" spans="5:6" s="148" customFormat="1" hidden="1">
      <c r="E552" s="265"/>
      <c r="F552" s="265"/>
    </row>
    <row r="553" spans="5:6" s="148" customFormat="1" hidden="1">
      <c r="E553" s="265"/>
      <c r="F553" s="265"/>
    </row>
    <row r="554" spans="5:6" s="148" customFormat="1" hidden="1">
      <c r="E554" s="265"/>
      <c r="F554" s="265"/>
    </row>
    <row r="555" spans="5:6" s="148" customFormat="1" hidden="1">
      <c r="E555" s="265"/>
      <c r="F555" s="265"/>
    </row>
    <row r="556" spans="5:6" s="148" customFormat="1" hidden="1">
      <c r="E556" s="265"/>
      <c r="F556" s="265"/>
    </row>
    <row r="557" spans="5:6" s="148" customFormat="1" hidden="1">
      <c r="E557" s="265"/>
      <c r="F557" s="265"/>
    </row>
    <row r="558" spans="5:6" s="148" customFormat="1" hidden="1">
      <c r="E558" s="265"/>
      <c r="F558" s="265"/>
    </row>
    <row r="559" spans="5:6" s="148" customFormat="1" hidden="1">
      <c r="E559" s="265"/>
      <c r="F559" s="265"/>
    </row>
    <row r="560" spans="5:6" s="148" customFormat="1" hidden="1">
      <c r="E560" s="265"/>
      <c r="F560" s="265"/>
    </row>
    <row r="561" spans="5:6" s="148" customFormat="1" hidden="1">
      <c r="E561" s="265"/>
      <c r="F561" s="265"/>
    </row>
    <row r="562" spans="5:6" s="148" customFormat="1" hidden="1">
      <c r="E562" s="265"/>
      <c r="F562" s="265"/>
    </row>
    <row r="563" spans="5:6" s="148" customFormat="1" hidden="1">
      <c r="E563" s="265"/>
      <c r="F563" s="265"/>
    </row>
    <row r="564" spans="5:6" s="148" customFormat="1" hidden="1">
      <c r="E564" s="265"/>
      <c r="F564" s="265"/>
    </row>
    <row r="565" spans="5:6" s="148" customFormat="1" hidden="1">
      <c r="E565" s="265"/>
      <c r="F565" s="265"/>
    </row>
    <row r="566" spans="5:6" s="148" customFormat="1" hidden="1">
      <c r="E566" s="265"/>
      <c r="F566" s="265"/>
    </row>
    <row r="567" spans="5:6" s="148" customFormat="1" hidden="1">
      <c r="E567" s="265"/>
      <c r="F567" s="265"/>
    </row>
    <row r="568" spans="5:6" s="148" customFormat="1" hidden="1">
      <c r="E568" s="265"/>
      <c r="F568" s="265"/>
    </row>
    <row r="569" spans="5:6" s="148" customFormat="1" hidden="1">
      <c r="E569" s="265"/>
      <c r="F569" s="265"/>
    </row>
    <row r="570" spans="5:6" s="148" customFormat="1" hidden="1">
      <c r="E570" s="265"/>
      <c r="F570" s="265"/>
    </row>
    <row r="571" spans="5:6" s="148" customFormat="1" hidden="1">
      <c r="E571" s="265"/>
      <c r="F571" s="265"/>
    </row>
    <row r="572" spans="5:6" s="148" customFormat="1" hidden="1">
      <c r="E572" s="265"/>
      <c r="F572" s="265"/>
    </row>
    <row r="573" spans="5:6" s="148" customFormat="1" hidden="1">
      <c r="E573" s="265"/>
      <c r="F573" s="265"/>
    </row>
    <row r="574" spans="5:6" s="148" customFormat="1" hidden="1">
      <c r="E574" s="265"/>
      <c r="F574" s="265"/>
    </row>
    <row r="575" spans="5:6" s="148" customFormat="1" hidden="1">
      <c r="E575" s="265"/>
      <c r="F575" s="265"/>
    </row>
    <row r="576" spans="5:6" s="148" customFormat="1" hidden="1">
      <c r="E576" s="265"/>
      <c r="F576" s="265"/>
    </row>
    <row r="577" spans="5:6" s="148" customFormat="1" hidden="1">
      <c r="E577" s="265"/>
      <c r="F577" s="265"/>
    </row>
    <row r="578" spans="5:6" s="148" customFormat="1" hidden="1">
      <c r="E578" s="265"/>
      <c r="F578" s="265"/>
    </row>
    <row r="579" spans="5:6" s="148" customFormat="1" hidden="1">
      <c r="E579" s="265"/>
      <c r="F579" s="265"/>
    </row>
    <row r="580" spans="5:6" s="148" customFormat="1" hidden="1">
      <c r="E580" s="265"/>
      <c r="F580" s="265"/>
    </row>
    <row r="581" spans="5:6" s="148" customFormat="1" hidden="1">
      <c r="E581" s="265"/>
      <c r="F581" s="265"/>
    </row>
    <row r="582" spans="5:6" s="148" customFormat="1" hidden="1">
      <c r="E582" s="265"/>
      <c r="F582" s="265"/>
    </row>
    <row r="583" spans="5:6" s="148" customFormat="1" hidden="1">
      <c r="E583" s="265"/>
      <c r="F583" s="265"/>
    </row>
    <row r="584" spans="5:6" s="148" customFormat="1" hidden="1">
      <c r="E584" s="265"/>
      <c r="F584" s="265"/>
    </row>
    <row r="585" spans="5:6" s="148" customFormat="1" hidden="1">
      <c r="E585" s="265"/>
      <c r="F585" s="265"/>
    </row>
    <row r="586" spans="5:6" s="148" customFormat="1" hidden="1">
      <c r="E586" s="265"/>
      <c r="F586" s="265"/>
    </row>
    <row r="587" spans="5:6" s="148" customFormat="1" hidden="1">
      <c r="E587" s="265"/>
      <c r="F587" s="265"/>
    </row>
    <row r="588" spans="5:6" s="148" customFormat="1" hidden="1">
      <c r="E588" s="265"/>
      <c r="F588" s="265"/>
    </row>
    <row r="589" spans="5:6" s="148" customFormat="1" hidden="1">
      <c r="E589" s="265"/>
      <c r="F589" s="265"/>
    </row>
    <row r="590" spans="5:6" s="148" customFormat="1" hidden="1">
      <c r="E590" s="265"/>
      <c r="F590" s="265"/>
    </row>
    <row r="591" spans="5:6" s="148" customFormat="1" hidden="1">
      <c r="E591" s="265"/>
      <c r="F591" s="265"/>
    </row>
    <row r="592" spans="5:6" s="148" customFormat="1" hidden="1">
      <c r="E592" s="265"/>
      <c r="F592" s="265"/>
    </row>
    <row r="593" spans="5:6" s="148" customFormat="1" hidden="1">
      <c r="E593" s="265"/>
      <c r="F593" s="265"/>
    </row>
    <row r="594" spans="5:6" s="148" customFormat="1" hidden="1">
      <c r="E594" s="265"/>
      <c r="F594" s="265"/>
    </row>
    <row r="595" spans="5:6" s="148" customFormat="1" hidden="1">
      <c r="E595" s="265"/>
      <c r="F595" s="265"/>
    </row>
    <row r="596" spans="5:6" s="148" customFormat="1" hidden="1">
      <c r="E596" s="265"/>
      <c r="F596" s="265"/>
    </row>
    <row r="597" spans="5:6" s="148" customFormat="1" hidden="1">
      <c r="E597" s="265"/>
      <c r="F597" s="265"/>
    </row>
    <row r="598" spans="5:6" s="148" customFormat="1" hidden="1">
      <c r="E598" s="265"/>
      <c r="F598" s="265"/>
    </row>
    <row r="599" spans="5:6" s="148" customFormat="1" hidden="1">
      <c r="E599" s="265"/>
      <c r="F599" s="265"/>
    </row>
    <row r="600" spans="5:6" s="148" customFormat="1" hidden="1">
      <c r="E600" s="265"/>
      <c r="F600" s="265"/>
    </row>
    <row r="601" spans="5:6" s="148" customFormat="1" hidden="1">
      <c r="E601" s="265"/>
      <c r="F601" s="265"/>
    </row>
    <row r="602" spans="5:6" s="148" customFormat="1" hidden="1">
      <c r="E602" s="265"/>
      <c r="F602" s="265"/>
    </row>
    <row r="603" spans="5:6" s="148" customFormat="1" hidden="1">
      <c r="E603" s="265"/>
      <c r="F603" s="265"/>
    </row>
    <row r="604" spans="5:6" s="148" customFormat="1" hidden="1">
      <c r="E604" s="265"/>
      <c r="F604" s="265"/>
    </row>
    <row r="605" spans="5:6" s="148" customFormat="1" hidden="1">
      <c r="E605" s="265"/>
      <c r="F605" s="265"/>
    </row>
    <row r="606" spans="5:6" s="148" customFormat="1" hidden="1">
      <c r="E606" s="265"/>
      <c r="F606" s="265"/>
    </row>
    <row r="607" spans="5:6" s="148" customFormat="1" hidden="1">
      <c r="E607" s="265"/>
      <c r="F607" s="265"/>
    </row>
    <row r="608" spans="5:6" s="148" customFormat="1" hidden="1">
      <c r="E608" s="265"/>
      <c r="F608" s="265"/>
    </row>
    <row r="609" spans="5:6" s="148" customFormat="1" hidden="1">
      <c r="E609" s="265"/>
      <c r="F609" s="265"/>
    </row>
    <row r="610" spans="5:6" s="148" customFormat="1" hidden="1">
      <c r="E610" s="265"/>
      <c r="F610" s="265"/>
    </row>
    <row r="611" spans="5:6" s="148" customFormat="1" hidden="1">
      <c r="E611" s="265"/>
      <c r="F611" s="265"/>
    </row>
    <row r="612" spans="5:6" s="148" customFormat="1" hidden="1">
      <c r="E612" s="265"/>
      <c r="F612" s="265"/>
    </row>
    <row r="613" spans="5:6" s="148" customFormat="1" hidden="1">
      <c r="E613" s="265"/>
      <c r="F613" s="265"/>
    </row>
    <row r="614" spans="5:6" s="148" customFormat="1" hidden="1">
      <c r="E614" s="265"/>
      <c r="F614" s="265"/>
    </row>
    <row r="615" spans="5:6" s="148" customFormat="1" hidden="1">
      <c r="E615" s="265"/>
      <c r="F615" s="265"/>
    </row>
    <row r="616" spans="5:6" s="148" customFormat="1" hidden="1">
      <c r="E616" s="265"/>
      <c r="F616" s="265"/>
    </row>
    <row r="617" spans="5:6" s="148" customFormat="1" hidden="1">
      <c r="E617" s="265"/>
      <c r="F617" s="265"/>
    </row>
    <row r="618" spans="5:6" s="148" customFormat="1" hidden="1">
      <c r="E618" s="265"/>
      <c r="F618" s="265"/>
    </row>
    <row r="619" spans="5:6" s="148" customFormat="1" hidden="1">
      <c r="E619" s="265"/>
      <c r="F619" s="265"/>
    </row>
    <row r="620" spans="5:6" s="148" customFormat="1" hidden="1">
      <c r="E620" s="265"/>
      <c r="F620" s="265"/>
    </row>
    <row r="621" spans="5:6" s="148" customFormat="1" hidden="1">
      <c r="E621" s="265"/>
      <c r="F621" s="265"/>
    </row>
    <row r="622" spans="5:6" s="148" customFormat="1" hidden="1">
      <c r="E622" s="265"/>
      <c r="F622" s="265"/>
    </row>
    <row r="623" spans="5:6" s="148" customFormat="1" hidden="1">
      <c r="E623" s="265"/>
      <c r="F623" s="265"/>
    </row>
    <row r="624" spans="5:6" s="148" customFormat="1" hidden="1">
      <c r="E624" s="265"/>
      <c r="F624" s="265"/>
    </row>
    <row r="625" spans="5:6" s="148" customFormat="1" hidden="1">
      <c r="E625" s="265"/>
      <c r="F625" s="265"/>
    </row>
    <row r="626" spans="5:6" s="148" customFormat="1" hidden="1">
      <c r="E626" s="265"/>
      <c r="F626" s="265"/>
    </row>
    <row r="627" spans="5:6" s="148" customFormat="1" hidden="1">
      <c r="E627" s="265"/>
      <c r="F627" s="265"/>
    </row>
    <row r="628" spans="5:6" s="148" customFormat="1" hidden="1">
      <c r="E628" s="265"/>
      <c r="F628" s="265"/>
    </row>
    <row r="629" spans="5:6" s="148" customFormat="1" hidden="1">
      <c r="E629" s="265"/>
      <c r="F629" s="265"/>
    </row>
    <row r="630" spans="5:6" s="148" customFormat="1" hidden="1">
      <c r="E630" s="265"/>
      <c r="F630" s="265"/>
    </row>
    <row r="631" spans="5:6" s="148" customFormat="1" hidden="1">
      <c r="E631" s="265"/>
      <c r="F631" s="265"/>
    </row>
    <row r="632" spans="5:6" s="148" customFormat="1" hidden="1">
      <c r="E632" s="265"/>
      <c r="F632" s="265"/>
    </row>
    <row r="633" spans="5:6" s="148" customFormat="1" hidden="1">
      <c r="E633" s="265"/>
      <c r="F633" s="265"/>
    </row>
    <row r="634" spans="5:6" s="148" customFormat="1" hidden="1">
      <c r="E634" s="265"/>
      <c r="F634" s="265"/>
    </row>
    <row r="635" spans="5:6" s="148" customFormat="1" hidden="1">
      <c r="E635" s="265"/>
      <c r="F635" s="265"/>
    </row>
    <row r="636" spans="5:6" s="148" customFormat="1" hidden="1">
      <c r="E636" s="265"/>
      <c r="F636" s="265"/>
    </row>
    <row r="637" spans="5:6" s="148" customFormat="1" hidden="1">
      <c r="E637" s="265"/>
      <c r="F637" s="265"/>
    </row>
    <row r="638" spans="5:6" s="148" customFormat="1" hidden="1">
      <c r="E638" s="265"/>
      <c r="F638" s="265"/>
    </row>
    <row r="639" spans="5:6" s="148" customFormat="1" hidden="1">
      <c r="E639" s="265"/>
      <c r="F639" s="265"/>
    </row>
    <row r="640" spans="5:6" s="148" customFormat="1" hidden="1">
      <c r="E640" s="265"/>
      <c r="F640" s="265"/>
    </row>
    <row r="641" spans="5:6" s="148" customFormat="1" hidden="1">
      <c r="E641" s="265"/>
      <c r="F641" s="265"/>
    </row>
    <row r="642" spans="5:6" s="148" customFormat="1" hidden="1">
      <c r="E642" s="265"/>
      <c r="F642" s="265"/>
    </row>
    <row r="643" spans="5:6" s="148" customFormat="1" hidden="1">
      <c r="E643" s="265"/>
      <c r="F643" s="265"/>
    </row>
    <row r="644" spans="5:6" s="148" customFormat="1" hidden="1">
      <c r="E644" s="265"/>
      <c r="F644" s="265"/>
    </row>
    <row r="645" spans="5:6" s="148" customFormat="1" hidden="1">
      <c r="E645" s="265"/>
      <c r="F645" s="265"/>
    </row>
    <row r="646" spans="5:6" s="148" customFormat="1" hidden="1">
      <c r="E646" s="265"/>
      <c r="F646" s="265"/>
    </row>
    <row r="647" spans="5:6" s="148" customFormat="1" hidden="1">
      <c r="E647" s="265"/>
      <c r="F647" s="265"/>
    </row>
    <row r="648" spans="5:6" s="148" customFormat="1" hidden="1">
      <c r="E648" s="265"/>
      <c r="F648" s="265"/>
    </row>
    <row r="649" spans="5:6" s="148" customFormat="1" hidden="1">
      <c r="E649" s="265"/>
      <c r="F649" s="265"/>
    </row>
    <row r="650" spans="5:6" s="148" customFormat="1" hidden="1">
      <c r="E650" s="265"/>
      <c r="F650" s="265"/>
    </row>
    <row r="651" spans="5:6" s="148" customFormat="1" hidden="1">
      <c r="E651" s="265"/>
      <c r="F651" s="265"/>
    </row>
    <row r="652" spans="5:6" s="148" customFormat="1" hidden="1">
      <c r="E652" s="265"/>
      <c r="F652" s="265"/>
    </row>
    <row r="653" spans="5:6" s="148" customFormat="1" hidden="1">
      <c r="E653" s="265"/>
      <c r="F653" s="265"/>
    </row>
    <row r="654" spans="5:6" s="148" customFormat="1" hidden="1">
      <c r="E654" s="265"/>
      <c r="F654" s="265"/>
    </row>
    <row r="655" spans="5:6" s="148" customFormat="1" hidden="1">
      <c r="E655" s="265"/>
      <c r="F655" s="265"/>
    </row>
    <row r="656" spans="5:6" s="148" customFormat="1" hidden="1">
      <c r="E656" s="265"/>
      <c r="F656" s="265"/>
    </row>
    <row r="657" spans="5:6" s="148" customFormat="1" hidden="1">
      <c r="E657" s="265"/>
      <c r="F657" s="265"/>
    </row>
    <row r="658" spans="5:6" s="148" customFormat="1" hidden="1">
      <c r="E658" s="265"/>
      <c r="F658" s="265"/>
    </row>
    <row r="659" spans="5:6" s="148" customFormat="1" hidden="1">
      <c r="E659" s="265"/>
      <c r="F659" s="265"/>
    </row>
    <row r="660" spans="5:6" s="148" customFormat="1" hidden="1">
      <c r="E660" s="265"/>
      <c r="F660" s="265"/>
    </row>
    <row r="661" spans="5:6" s="148" customFormat="1" hidden="1">
      <c r="E661" s="265"/>
      <c r="F661" s="265"/>
    </row>
    <row r="662" spans="5:6" s="148" customFormat="1" hidden="1">
      <c r="E662" s="265"/>
      <c r="F662" s="265"/>
    </row>
    <row r="663" spans="5:6" s="148" customFormat="1" hidden="1">
      <c r="E663" s="265"/>
      <c r="F663" s="265"/>
    </row>
    <row r="664" spans="5:6" s="148" customFormat="1" hidden="1">
      <c r="E664" s="265"/>
      <c r="F664" s="265"/>
    </row>
    <row r="665" spans="5:6" s="148" customFormat="1" hidden="1">
      <c r="E665" s="265"/>
      <c r="F665" s="265"/>
    </row>
    <row r="666" spans="5:6" s="148" customFormat="1" hidden="1">
      <c r="E666" s="265"/>
      <c r="F666" s="265"/>
    </row>
    <row r="667" spans="5:6" s="148" customFormat="1" hidden="1">
      <c r="E667" s="265"/>
      <c r="F667" s="265"/>
    </row>
    <row r="668" spans="5:6" s="148" customFormat="1" hidden="1">
      <c r="E668" s="265"/>
      <c r="F668" s="265"/>
    </row>
    <row r="669" spans="5:6" s="148" customFormat="1" hidden="1">
      <c r="E669" s="265"/>
      <c r="F669" s="265"/>
    </row>
    <row r="670" spans="5:6" s="148" customFormat="1" hidden="1">
      <c r="E670" s="265"/>
      <c r="F670" s="265"/>
    </row>
    <row r="671" spans="5:6" s="148" customFormat="1" hidden="1">
      <c r="E671" s="265"/>
      <c r="F671" s="265"/>
    </row>
    <row r="672" spans="5:6" s="148" customFormat="1" hidden="1">
      <c r="E672" s="265"/>
      <c r="F672" s="265"/>
    </row>
    <row r="673" spans="5:6" s="148" customFormat="1" hidden="1">
      <c r="E673" s="265"/>
      <c r="F673" s="265"/>
    </row>
    <row r="674" spans="5:6" s="148" customFormat="1" hidden="1">
      <c r="E674" s="265"/>
      <c r="F674" s="265"/>
    </row>
    <row r="675" spans="5:6" s="148" customFormat="1" hidden="1">
      <c r="E675" s="265"/>
      <c r="F675" s="265"/>
    </row>
    <row r="676" spans="5:6" s="148" customFormat="1" hidden="1">
      <c r="E676" s="265"/>
      <c r="F676" s="265"/>
    </row>
    <row r="677" spans="5:6" s="148" customFormat="1" hidden="1">
      <c r="E677" s="265"/>
      <c r="F677" s="265"/>
    </row>
    <row r="678" spans="5:6" s="148" customFormat="1" hidden="1">
      <c r="E678" s="265"/>
      <c r="F678" s="265"/>
    </row>
    <row r="679" spans="5:6" s="148" customFormat="1" hidden="1">
      <c r="E679" s="265"/>
      <c r="F679" s="265"/>
    </row>
    <row r="680" spans="5:6" s="148" customFormat="1" hidden="1">
      <c r="E680" s="265"/>
      <c r="F680" s="265"/>
    </row>
    <row r="681" spans="5:6" s="148" customFormat="1" hidden="1">
      <c r="E681" s="265"/>
      <c r="F681" s="265"/>
    </row>
    <row r="682" spans="5:6" s="148" customFormat="1" hidden="1">
      <c r="E682" s="265"/>
      <c r="F682" s="265"/>
    </row>
    <row r="683" spans="5:6" s="148" customFormat="1" hidden="1">
      <c r="E683" s="265"/>
      <c r="F683" s="265"/>
    </row>
    <row r="684" spans="5:6" s="148" customFormat="1" hidden="1">
      <c r="E684" s="265"/>
      <c r="F684" s="265"/>
    </row>
    <row r="685" spans="5:6" s="148" customFormat="1" hidden="1">
      <c r="E685" s="265"/>
      <c r="F685" s="265"/>
    </row>
    <row r="686" spans="5:6" s="148" customFormat="1" hidden="1">
      <c r="E686" s="265"/>
      <c r="F686" s="265"/>
    </row>
    <row r="687" spans="5:6" s="148" customFormat="1" hidden="1">
      <c r="E687" s="265"/>
      <c r="F687" s="265"/>
    </row>
    <row r="688" spans="5:6" s="148" customFormat="1" hidden="1">
      <c r="E688" s="265"/>
      <c r="F688" s="265"/>
    </row>
    <row r="689" spans="5:6" s="148" customFormat="1" hidden="1">
      <c r="E689" s="265"/>
      <c r="F689" s="265"/>
    </row>
    <row r="690" spans="5:6" s="148" customFormat="1" hidden="1">
      <c r="E690" s="265"/>
      <c r="F690" s="265"/>
    </row>
    <row r="691" spans="5:6" s="148" customFormat="1" hidden="1">
      <c r="E691" s="265"/>
      <c r="F691" s="265"/>
    </row>
    <row r="692" spans="5:6" s="148" customFormat="1" hidden="1">
      <c r="E692" s="265"/>
      <c r="F692" s="265"/>
    </row>
    <row r="693" spans="5:6" s="148" customFormat="1" hidden="1">
      <c r="E693" s="265"/>
      <c r="F693" s="265"/>
    </row>
    <row r="694" spans="5:6" s="148" customFormat="1" hidden="1">
      <c r="E694" s="265"/>
      <c r="F694" s="265"/>
    </row>
    <row r="695" spans="5:6" s="148" customFormat="1" hidden="1">
      <c r="E695" s="265"/>
      <c r="F695" s="265"/>
    </row>
    <row r="696" spans="5:6" s="148" customFormat="1" hidden="1">
      <c r="E696" s="265"/>
      <c r="F696" s="265"/>
    </row>
    <row r="697" spans="5:6" s="148" customFormat="1" hidden="1">
      <c r="E697" s="265"/>
      <c r="F697" s="265"/>
    </row>
    <row r="698" spans="5:6" s="148" customFormat="1" hidden="1">
      <c r="E698" s="265"/>
      <c r="F698" s="265"/>
    </row>
    <row r="699" spans="5:6" s="148" customFormat="1" hidden="1">
      <c r="E699" s="265"/>
      <c r="F699" s="265"/>
    </row>
    <row r="700" spans="5:6" s="148" customFormat="1" hidden="1">
      <c r="E700" s="265"/>
      <c r="F700" s="265"/>
    </row>
    <row r="701" spans="5:6" s="148" customFormat="1" hidden="1">
      <c r="E701" s="265"/>
      <c r="F701" s="265"/>
    </row>
    <row r="702" spans="5:6" s="148" customFormat="1" hidden="1">
      <c r="E702" s="265"/>
      <c r="F702" s="265"/>
    </row>
    <row r="703" spans="5:6" s="148" customFormat="1" hidden="1">
      <c r="E703" s="265"/>
      <c r="F703" s="265"/>
    </row>
    <row r="704" spans="5:6" s="148" customFormat="1" hidden="1">
      <c r="E704" s="265"/>
      <c r="F704" s="265"/>
    </row>
    <row r="705" spans="5:6" s="148" customFormat="1" hidden="1">
      <c r="E705" s="265"/>
      <c r="F705" s="265"/>
    </row>
    <row r="706" spans="5:6" s="148" customFormat="1" hidden="1">
      <c r="E706" s="265"/>
      <c r="F706" s="265"/>
    </row>
    <row r="707" spans="5:6" s="148" customFormat="1" hidden="1">
      <c r="E707" s="265"/>
      <c r="F707" s="265"/>
    </row>
    <row r="708" spans="5:6" s="148" customFormat="1" hidden="1">
      <c r="E708" s="265"/>
      <c r="F708" s="265"/>
    </row>
    <row r="709" spans="5:6" s="148" customFormat="1" hidden="1">
      <c r="E709" s="265"/>
      <c r="F709" s="265"/>
    </row>
    <row r="710" spans="5:6" s="148" customFormat="1" hidden="1">
      <c r="E710" s="265"/>
      <c r="F710" s="265"/>
    </row>
    <row r="711" spans="5:6" s="148" customFormat="1" hidden="1">
      <c r="E711" s="265"/>
      <c r="F711" s="265"/>
    </row>
    <row r="712" spans="5:6" s="148" customFormat="1" hidden="1">
      <c r="E712" s="265"/>
      <c r="F712" s="265"/>
    </row>
    <row r="713" spans="5:6" s="148" customFormat="1" hidden="1">
      <c r="E713" s="265"/>
      <c r="F713" s="265"/>
    </row>
    <row r="714" spans="5:6" s="148" customFormat="1" hidden="1">
      <c r="E714" s="265"/>
      <c r="F714" s="265"/>
    </row>
    <row r="715" spans="5:6" s="148" customFormat="1" hidden="1">
      <c r="E715" s="265"/>
      <c r="F715" s="265"/>
    </row>
    <row r="716" spans="5:6" s="148" customFormat="1" hidden="1">
      <c r="E716" s="265"/>
      <c r="F716" s="265"/>
    </row>
    <row r="717" spans="5:6" s="148" customFormat="1" hidden="1">
      <c r="E717" s="265"/>
      <c r="F717" s="265"/>
    </row>
    <row r="718" spans="5:6" s="148" customFormat="1" hidden="1">
      <c r="E718" s="265"/>
      <c r="F718" s="265"/>
    </row>
    <row r="719" spans="5:6" s="148" customFormat="1" hidden="1">
      <c r="E719" s="265"/>
      <c r="F719" s="265"/>
    </row>
    <row r="720" spans="5:6" s="148" customFormat="1" hidden="1">
      <c r="E720" s="265"/>
      <c r="F720" s="265"/>
    </row>
    <row r="721" spans="5:6" s="148" customFormat="1" hidden="1">
      <c r="E721" s="265"/>
      <c r="F721" s="265"/>
    </row>
    <row r="722" spans="5:6" s="148" customFormat="1" hidden="1">
      <c r="E722" s="265"/>
      <c r="F722" s="265"/>
    </row>
    <row r="723" spans="5:6" s="148" customFormat="1" hidden="1">
      <c r="E723" s="265"/>
      <c r="F723" s="265"/>
    </row>
    <row r="724" spans="5:6" s="148" customFormat="1" hidden="1">
      <c r="E724" s="265"/>
      <c r="F724" s="265"/>
    </row>
    <row r="725" spans="5:6" s="148" customFormat="1" hidden="1">
      <c r="E725" s="265"/>
      <c r="F725" s="265"/>
    </row>
    <row r="726" spans="5:6" s="148" customFormat="1" hidden="1">
      <c r="E726" s="265"/>
      <c r="F726" s="265"/>
    </row>
    <row r="727" spans="5:6" s="148" customFormat="1" hidden="1">
      <c r="E727" s="265"/>
      <c r="F727" s="265"/>
    </row>
    <row r="728" spans="5:6" s="148" customFormat="1" hidden="1">
      <c r="E728" s="265"/>
      <c r="F728" s="265"/>
    </row>
    <row r="729" spans="5:6" s="148" customFormat="1" hidden="1">
      <c r="E729" s="265"/>
      <c r="F729" s="265"/>
    </row>
    <row r="730" spans="5:6" s="148" customFormat="1" hidden="1">
      <c r="E730" s="265"/>
      <c r="F730" s="265"/>
    </row>
    <row r="731" spans="5:6" s="148" customFormat="1" hidden="1">
      <c r="E731" s="265"/>
      <c r="F731" s="265"/>
    </row>
    <row r="732" spans="5:6" s="148" customFormat="1" hidden="1">
      <c r="E732" s="265"/>
      <c r="F732" s="265"/>
    </row>
    <row r="733" spans="5:6" s="148" customFormat="1" hidden="1">
      <c r="E733" s="265"/>
      <c r="F733" s="265"/>
    </row>
    <row r="734" spans="5:6" s="148" customFormat="1" hidden="1">
      <c r="E734" s="265"/>
      <c r="F734" s="265"/>
    </row>
    <row r="735" spans="5:6" s="148" customFormat="1" hidden="1">
      <c r="E735" s="265"/>
      <c r="F735" s="265"/>
    </row>
    <row r="736" spans="5:6" s="148" customFormat="1" hidden="1">
      <c r="E736" s="265"/>
      <c r="F736" s="265"/>
    </row>
    <row r="737" spans="5:6" s="148" customFormat="1" hidden="1">
      <c r="E737" s="265"/>
      <c r="F737" s="265"/>
    </row>
    <row r="738" spans="5:6" s="148" customFormat="1" hidden="1">
      <c r="E738" s="265"/>
      <c r="F738" s="265"/>
    </row>
    <row r="739" spans="5:6" s="148" customFormat="1" hidden="1">
      <c r="E739" s="265"/>
      <c r="F739" s="265"/>
    </row>
    <row r="740" spans="5:6" s="148" customFormat="1" hidden="1">
      <c r="E740" s="265"/>
      <c r="F740" s="265"/>
    </row>
    <row r="741" spans="5:6" s="148" customFormat="1" hidden="1">
      <c r="E741" s="265"/>
      <c r="F741" s="265"/>
    </row>
    <row r="742" spans="5:6" s="148" customFormat="1" hidden="1">
      <c r="E742" s="265"/>
      <c r="F742" s="265"/>
    </row>
    <row r="743" spans="5:6" s="148" customFormat="1" hidden="1">
      <c r="E743" s="265"/>
      <c r="F743" s="265"/>
    </row>
    <row r="744" spans="5:6" s="148" customFormat="1" hidden="1">
      <c r="E744" s="265"/>
      <c r="F744" s="265"/>
    </row>
    <row r="745" spans="5:6" s="148" customFormat="1" hidden="1">
      <c r="E745" s="265"/>
      <c r="F745" s="265"/>
    </row>
    <row r="746" spans="5:6" s="148" customFormat="1" hidden="1">
      <c r="E746" s="265"/>
      <c r="F746" s="265"/>
    </row>
    <row r="747" spans="5:6" s="148" customFormat="1" hidden="1">
      <c r="E747" s="265"/>
      <c r="F747" s="265"/>
    </row>
    <row r="748" spans="5:6" s="148" customFormat="1" hidden="1">
      <c r="E748" s="265"/>
      <c r="F748" s="265"/>
    </row>
    <row r="749" spans="5:6" s="148" customFormat="1" hidden="1">
      <c r="E749" s="265"/>
      <c r="F749" s="265"/>
    </row>
    <row r="750" spans="5:6" s="148" customFormat="1" hidden="1">
      <c r="E750" s="265"/>
      <c r="F750" s="265"/>
    </row>
    <row r="751" spans="5:6" s="148" customFormat="1" hidden="1">
      <c r="E751" s="265"/>
      <c r="F751" s="265"/>
    </row>
    <row r="752" spans="5:6" s="148" customFormat="1" hidden="1">
      <c r="E752" s="265"/>
      <c r="F752" s="265"/>
    </row>
    <row r="753" spans="5:6" s="148" customFormat="1" hidden="1">
      <c r="E753" s="265"/>
      <c r="F753" s="265"/>
    </row>
    <row r="754" spans="5:6" s="148" customFormat="1" hidden="1">
      <c r="E754" s="265"/>
      <c r="F754" s="265"/>
    </row>
    <row r="755" spans="5:6" s="148" customFormat="1" hidden="1">
      <c r="E755" s="265"/>
      <c r="F755" s="265"/>
    </row>
    <row r="756" spans="5:6" s="148" customFormat="1" hidden="1">
      <c r="E756" s="265"/>
      <c r="F756" s="265"/>
    </row>
    <row r="757" spans="5:6" s="148" customFormat="1" hidden="1">
      <c r="E757" s="265"/>
      <c r="F757" s="265"/>
    </row>
    <row r="758" spans="5:6" s="148" customFormat="1" hidden="1">
      <c r="E758" s="265"/>
      <c r="F758" s="265"/>
    </row>
    <row r="759" spans="5:6" s="148" customFormat="1" hidden="1">
      <c r="E759" s="265"/>
      <c r="F759" s="265"/>
    </row>
    <row r="760" spans="5:6" s="148" customFormat="1" hidden="1">
      <c r="E760" s="265"/>
      <c r="F760" s="265"/>
    </row>
    <row r="761" spans="5:6" s="148" customFormat="1" hidden="1">
      <c r="E761" s="265"/>
      <c r="F761" s="265"/>
    </row>
    <row r="762" spans="5:6" s="148" customFormat="1" hidden="1">
      <c r="E762" s="265"/>
      <c r="F762" s="265"/>
    </row>
    <row r="763" spans="5:6" s="148" customFormat="1" hidden="1">
      <c r="E763" s="265"/>
      <c r="F763" s="265"/>
    </row>
    <row r="764" spans="5:6" s="148" customFormat="1" hidden="1">
      <c r="E764" s="265"/>
      <c r="F764" s="265"/>
    </row>
    <row r="765" spans="5:6" s="148" customFormat="1" hidden="1">
      <c r="E765" s="265"/>
      <c r="F765" s="265"/>
    </row>
    <row r="766" spans="5:6" s="148" customFormat="1" hidden="1">
      <c r="E766" s="265"/>
      <c r="F766" s="265"/>
    </row>
    <row r="767" spans="5:6" s="148" customFormat="1" hidden="1">
      <c r="E767" s="265"/>
      <c r="F767" s="265"/>
    </row>
    <row r="768" spans="5:6" s="148" customFormat="1" hidden="1">
      <c r="E768" s="265"/>
      <c r="F768" s="265"/>
    </row>
    <row r="769" spans="5:6" s="148" customFormat="1" hidden="1">
      <c r="E769" s="265"/>
      <c r="F769" s="265"/>
    </row>
    <row r="770" spans="5:6" s="148" customFormat="1" hidden="1">
      <c r="E770" s="265"/>
      <c r="F770" s="265"/>
    </row>
    <row r="771" spans="5:6" s="148" customFormat="1" hidden="1">
      <c r="E771" s="265"/>
      <c r="F771" s="265"/>
    </row>
    <row r="772" spans="5:6" s="148" customFormat="1" hidden="1">
      <c r="E772" s="265"/>
      <c r="F772" s="265"/>
    </row>
    <row r="773" spans="5:6" s="148" customFormat="1" hidden="1">
      <c r="E773" s="265"/>
      <c r="F773" s="265"/>
    </row>
    <row r="774" spans="5:6" s="148" customFormat="1" hidden="1">
      <c r="E774" s="265"/>
      <c r="F774" s="265"/>
    </row>
    <row r="775" spans="5:6" s="148" customFormat="1" hidden="1">
      <c r="E775" s="265"/>
      <c r="F775" s="265"/>
    </row>
    <row r="776" spans="5:6" s="148" customFormat="1" hidden="1">
      <c r="E776" s="265"/>
      <c r="F776" s="265"/>
    </row>
    <row r="777" spans="5:6" s="148" customFormat="1" hidden="1">
      <c r="E777" s="265"/>
      <c r="F777" s="265"/>
    </row>
    <row r="778" spans="5:6" s="148" customFormat="1" hidden="1">
      <c r="E778" s="265"/>
      <c r="F778" s="265"/>
    </row>
    <row r="779" spans="5:6" s="148" customFormat="1" hidden="1">
      <c r="E779" s="265"/>
      <c r="F779" s="265"/>
    </row>
    <row r="780" spans="5:6" s="148" customFormat="1" hidden="1">
      <c r="E780" s="265"/>
      <c r="F780" s="265"/>
    </row>
    <row r="781" spans="5:6" s="148" customFormat="1" hidden="1">
      <c r="E781" s="265"/>
      <c r="F781" s="265"/>
    </row>
    <row r="782" spans="5:6" s="148" customFormat="1" hidden="1">
      <c r="E782" s="265"/>
      <c r="F782" s="265"/>
    </row>
    <row r="783" spans="5:6" s="148" customFormat="1" hidden="1">
      <c r="E783" s="265"/>
      <c r="F783" s="265"/>
    </row>
    <row r="784" spans="5:6" s="148" customFormat="1" hidden="1">
      <c r="E784" s="265"/>
      <c r="F784" s="265"/>
    </row>
    <row r="785" spans="5:6" s="148" customFormat="1" hidden="1">
      <c r="E785" s="265"/>
      <c r="F785" s="265"/>
    </row>
    <row r="786" spans="5:6" s="148" customFormat="1" hidden="1">
      <c r="E786" s="265"/>
      <c r="F786" s="265"/>
    </row>
    <row r="787" spans="5:6" s="148" customFormat="1" hidden="1">
      <c r="E787" s="265"/>
      <c r="F787" s="265"/>
    </row>
    <row r="788" spans="5:6" s="148" customFormat="1" hidden="1">
      <c r="E788" s="265"/>
      <c r="F788" s="265"/>
    </row>
    <row r="789" spans="5:6" s="148" customFormat="1" hidden="1">
      <c r="E789" s="265"/>
      <c r="F789" s="265"/>
    </row>
    <row r="790" spans="5:6" s="148" customFormat="1" hidden="1">
      <c r="E790" s="265"/>
      <c r="F790" s="265"/>
    </row>
    <row r="791" spans="5:6" s="148" customFormat="1" hidden="1">
      <c r="E791" s="265"/>
      <c r="F791" s="265"/>
    </row>
    <row r="792" spans="5:6" s="148" customFormat="1" hidden="1">
      <c r="E792" s="265"/>
      <c r="F792" s="265"/>
    </row>
    <row r="793" spans="5:6" s="148" customFormat="1" hidden="1">
      <c r="E793" s="265"/>
      <c r="F793" s="265"/>
    </row>
    <row r="794" spans="5:6" s="148" customFormat="1" hidden="1">
      <c r="E794" s="265"/>
      <c r="F794" s="265"/>
    </row>
    <row r="795" spans="5:6" s="148" customFormat="1" hidden="1">
      <c r="E795" s="265"/>
      <c r="F795" s="265"/>
    </row>
    <row r="796" spans="5:6" s="148" customFormat="1" hidden="1">
      <c r="E796" s="265"/>
      <c r="F796" s="265"/>
    </row>
    <row r="797" spans="5:6" s="148" customFormat="1" hidden="1">
      <c r="E797" s="265"/>
      <c r="F797" s="265"/>
    </row>
    <row r="798" spans="5:6" s="148" customFormat="1" hidden="1">
      <c r="E798" s="265"/>
      <c r="F798" s="265"/>
    </row>
    <row r="799" spans="5:6" s="148" customFormat="1" hidden="1">
      <c r="E799" s="265"/>
      <c r="F799" s="265"/>
    </row>
    <row r="800" spans="5:6" s="148" customFormat="1" hidden="1">
      <c r="E800" s="265"/>
      <c r="F800" s="265"/>
    </row>
    <row r="801" spans="5:6" s="148" customFormat="1" hidden="1">
      <c r="E801" s="265"/>
      <c r="F801" s="265"/>
    </row>
    <row r="802" spans="5:6" s="148" customFormat="1" hidden="1">
      <c r="E802" s="265"/>
      <c r="F802" s="265"/>
    </row>
    <row r="803" spans="5:6" s="148" customFormat="1" hidden="1">
      <c r="E803" s="265"/>
      <c r="F803" s="265"/>
    </row>
    <row r="804" spans="5:6" s="148" customFormat="1" hidden="1">
      <c r="E804" s="265"/>
      <c r="F804" s="265"/>
    </row>
    <row r="805" spans="5:6" s="148" customFormat="1" hidden="1">
      <c r="E805" s="265"/>
      <c r="F805" s="265"/>
    </row>
    <row r="806" spans="5:6" s="148" customFormat="1" hidden="1">
      <c r="E806" s="265"/>
      <c r="F806" s="265"/>
    </row>
    <row r="807" spans="5:6" s="148" customFormat="1" hidden="1">
      <c r="E807" s="265"/>
      <c r="F807" s="265"/>
    </row>
    <row r="808" spans="5:6" s="148" customFormat="1" hidden="1">
      <c r="E808" s="265"/>
      <c r="F808" s="265"/>
    </row>
    <row r="809" spans="5:6" s="148" customFormat="1" hidden="1">
      <c r="E809" s="265"/>
      <c r="F809" s="265"/>
    </row>
    <row r="810" spans="5:6" s="148" customFormat="1" hidden="1">
      <c r="E810" s="265"/>
      <c r="F810" s="265"/>
    </row>
    <row r="811" spans="5:6" s="148" customFormat="1" hidden="1">
      <c r="E811" s="265"/>
      <c r="F811" s="265"/>
    </row>
    <row r="812" spans="5:6" s="148" customFormat="1" hidden="1">
      <c r="E812" s="265"/>
      <c r="F812" s="265"/>
    </row>
    <row r="813" spans="5:6" s="148" customFormat="1" hidden="1">
      <c r="E813" s="265"/>
      <c r="F813" s="265"/>
    </row>
    <row r="814" spans="5:6" s="148" customFormat="1" hidden="1">
      <c r="E814" s="265"/>
      <c r="F814" s="265"/>
    </row>
    <row r="815" spans="5:6" s="148" customFormat="1" hidden="1">
      <c r="E815" s="265"/>
      <c r="F815" s="265"/>
    </row>
    <row r="816" spans="5:6" s="148" customFormat="1" hidden="1">
      <c r="E816" s="265"/>
      <c r="F816" s="265"/>
    </row>
    <row r="817" spans="5:6" s="148" customFormat="1" hidden="1">
      <c r="E817" s="265"/>
      <c r="F817" s="265"/>
    </row>
    <row r="818" spans="5:6" s="148" customFormat="1" hidden="1">
      <c r="E818" s="265"/>
      <c r="F818" s="265"/>
    </row>
    <row r="819" spans="5:6" s="148" customFormat="1" hidden="1">
      <c r="E819" s="265"/>
      <c r="F819" s="265"/>
    </row>
    <row r="820" spans="5:6" s="148" customFormat="1" hidden="1">
      <c r="E820" s="265"/>
      <c r="F820" s="265"/>
    </row>
    <row r="821" spans="5:6" s="148" customFormat="1" hidden="1">
      <c r="E821" s="265"/>
      <c r="F821" s="265"/>
    </row>
    <row r="822" spans="5:6" s="148" customFormat="1" hidden="1">
      <c r="E822" s="265"/>
      <c r="F822" s="265"/>
    </row>
    <row r="823" spans="5:6" s="148" customFormat="1" hidden="1">
      <c r="E823" s="265"/>
      <c r="F823" s="265"/>
    </row>
    <row r="824" spans="5:6" s="148" customFormat="1" hidden="1">
      <c r="E824" s="265"/>
      <c r="F824" s="265"/>
    </row>
    <row r="825" spans="5:6" s="148" customFormat="1" hidden="1">
      <c r="E825" s="265"/>
      <c r="F825" s="265"/>
    </row>
    <row r="826" spans="5:6" s="148" customFormat="1" hidden="1">
      <c r="E826" s="265"/>
      <c r="F826" s="265"/>
    </row>
    <row r="827" spans="5:6" s="148" customFormat="1" hidden="1">
      <c r="E827" s="265"/>
      <c r="F827" s="265"/>
    </row>
    <row r="828" spans="5:6" s="148" customFormat="1" hidden="1">
      <c r="E828" s="265"/>
      <c r="F828" s="265"/>
    </row>
    <row r="829" spans="5:6" s="148" customFormat="1" hidden="1">
      <c r="E829" s="265"/>
      <c r="F829" s="265"/>
    </row>
    <row r="830" spans="5:6" s="148" customFormat="1" hidden="1">
      <c r="E830" s="265"/>
      <c r="F830" s="265"/>
    </row>
    <row r="831" spans="5:6" s="148" customFormat="1" hidden="1">
      <c r="E831" s="265"/>
      <c r="F831" s="265"/>
    </row>
    <row r="832" spans="5:6" s="148" customFormat="1" hidden="1">
      <c r="E832" s="265"/>
      <c r="F832" s="265"/>
    </row>
    <row r="833" spans="5:6" s="148" customFormat="1" hidden="1">
      <c r="E833" s="265"/>
      <c r="F833" s="265"/>
    </row>
    <row r="834" spans="5:6" s="148" customFormat="1" hidden="1">
      <c r="E834" s="265"/>
      <c r="F834" s="265"/>
    </row>
    <row r="835" spans="5:6" s="148" customFormat="1" hidden="1">
      <c r="E835" s="265"/>
      <c r="F835" s="265"/>
    </row>
    <row r="836" spans="5:6" s="148" customFormat="1" hidden="1">
      <c r="E836" s="265"/>
      <c r="F836" s="265"/>
    </row>
    <row r="837" spans="5:6" s="148" customFormat="1" hidden="1">
      <c r="E837" s="265"/>
      <c r="F837" s="265"/>
    </row>
    <row r="838" spans="5:6" s="148" customFormat="1" hidden="1">
      <c r="E838" s="265"/>
      <c r="F838" s="265"/>
    </row>
    <row r="839" spans="5:6" s="148" customFormat="1" hidden="1">
      <c r="E839" s="265"/>
      <c r="F839" s="265"/>
    </row>
    <row r="840" spans="5:6" s="148" customFormat="1" hidden="1">
      <c r="E840" s="265"/>
      <c r="F840" s="265"/>
    </row>
    <row r="841" spans="5:6" s="148" customFormat="1" hidden="1">
      <c r="E841" s="265"/>
      <c r="F841" s="265"/>
    </row>
    <row r="842" spans="5:6" s="148" customFormat="1" hidden="1">
      <c r="E842" s="265"/>
      <c r="F842" s="265"/>
    </row>
    <row r="843" spans="5:6" s="148" customFormat="1" hidden="1">
      <c r="E843" s="265"/>
      <c r="F843" s="265"/>
    </row>
    <row r="844" spans="5:6" s="148" customFormat="1" hidden="1">
      <c r="E844" s="265"/>
      <c r="F844" s="265"/>
    </row>
    <row r="845" spans="5:6" s="148" customFormat="1" hidden="1">
      <c r="E845" s="265"/>
      <c r="F845" s="265"/>
    </row>
    <row r="846" spans="5:6" s="148" customFormat="1" hidden="1">
      <c r="E846" s="265"/>
      <c r="F846" s="265"/>
    </row>
    <row r="847" spans="5:6" s="148" customFormat="1" hidden="1">
      <c r="E847" s="265"/>
      <c r="F847" s="265"/>
    </row>
    <row r="848" spans="5:6" s="148" customFormat="1" hidden="1">
      <c r="E848" s="265"/>
      <c r="F848" s="265"/>
    </row>
    <row r="849" spans="5:6" s="148" customFormat="1" hidden="1">
      <c r="E849" s="265"/>
      <c r="F849" s="265"/>
    </row>
    <row r="850" spans="5:6" s="148" customFormat="1" hidden="1">
      <c r="E850" s="265"/>
      <c r="F850" s="265"/>
    </row>
    <row r="851" spans="5:6" s="148" customFormat="1" hidden="1">
      <c r="E851" s="265"/>
      <c r="F851" s="265"/>
    </row>
    <row r="852" spans="5:6" s="148" customFormat="1" hidden="1">
      <c r="E852" s="265"/>
      <c r="F852" s="265"/>
    </row>
    <row r="853" spans="5:6" s="148" customFormat="1" hidden="1">
      <c r="E853" s="265"/>
      <c r="F853" s="265"/>
    </row>
    <row r="854" spans="5:6" s="148" customFormat="1" hidden="1">
      <c r="E854" s="265"/>
      <c r="F854" s="265"/>
    </row>
    <row r="855" spans="5:6" s="148" customFormat="1" hidden="1">
      <c r="E855" s="265"/>
      <c r="F855" s="265"/>
    </row>
    <row r="856" spans="5:6" s="148" customFormat="1" hidden="1">
      <c r="E856" s="265"/>
      <c r="F856" s="265"/>
    </row>
    <row r="857" spans="5:6" s="148" customFormat="1" hidden="1">
      <c r="E857" s="265"/>
      <c r="F857" s="265"/>
    </row>
    <row r="858" spans="5:6" s="148" customFormat="1" hidden="1">
      <c r="E858" s="265"/>
      <c r="F858" s="265"/>
    </row>
    <row r="859" spans="5:6" s="148" customFormat="1" hidden="1">
      <c r="E859" s="265"/>
      <c r="F859" s="265"/>
    </row>
    <row r="860" spans="5:6" s="148" customFormat="1" hidden="1">
      <c r="E860" s="265"/>
      <c r="F860" s="265"/>
    </row>
    <row r="861" spans="5:6" s="148" customFormat="1" hidden="1">
      <c r="E861" s="265"/>
      <c r="F861" s="265"/>
    </row>
    <row r="862" spans="5:6" s="148" customFormat="1" hidden="1">
      <c r="E862" s="265"/>
      <c r="F862" s="265"/>
    </row>
    <row r="863" spans="5:6" s="148" customFormat="1" hidden="1">
      <c r="E863" s="265"/>
      <c r="F863" s="265"/>
    </row>
    <row r="864" spans="5:6" s="148" customFormat="1" hidden="1">
      <c r="E864" s="265"/>
      <c r="F864" s="265"/>
    </row>
    <row r="865" spans="5:6" s="148" customFormat="1" hidden="1">
      <c r="E865" s="265"/>
      <c r="F865" s="265"/>
    </row>
    <row r="866" spans="5:6" s="148" customFormat="1" hidden="1">
      <c r="E866" s="265"/>
      <c r="F866" s="265"/>
    </row>
    <row r="867" spans="5:6" s="148" customFormat="1" hidden="1">
      <c r="E867" s="265"/>
      <c r="F867" s="265"/>
    </row>
    <row r="868" spans="5:6" s="148" customFormat="1" hidden="1">
      <c r="E868" s="265"/>
      <c r="F868" s="265"/>
    </row>
    <row r="869" spans="5:6" s="148" customFormat="1" hidden="1">
      <c r="E869" s="265"/>
      <c r="F869" s="265"/>
    </row>
    <row r="870" spans="5:6" s="148" customFormat="1" hidden="1">
      <c r="E870" s="265"/>
      <c r="F870" s="265"/>
    </row>
    <row r="871" spans="5:6" s="148" customFormat="1" hidden="1">
      <c r="E871" s="265"/>
      <c r="F871" s="265"/>
    </row>
    <row r="872" spans="5:6" s="148" customFormat="1" hidden="1">
      <c r="E872" s="265"/>
      <c r="F872" s="265"/>
    </row>
    <row r="873" spans="5:6" s="148" customFormat="1" hidden="1">
      <c r="E873" s="265"/>
      <c r="F873" s="265"/>
    </row>
    <row r="874" spans="5:6" s="148" customFormat="1" hidden="1">
      <c r="E874" s="265"/>
      <c r="F874" s="265"/>
    </row>
    <row r="875" spans="5:6" s="148" customFormat="1" hidden="1">
      <c r="E875" s="265"/>
      <c r="F875" s="265"/>
    </row>
    <row r="876" spans="5:6" s="148" customFormat="1" hidden="1">
      <c r="E876" s="265"/>
      <c r="F876" s="265"/>
    </row>
    <row r="877" spans="5:6" s="148" customFormat="1" hidden="1">
      <c r="E877" s="265"/>
      <c r="F877" s="265"/>
    </row>
    <row r="878" spans="5:6" s="148" customFormat="1" hidden="1">
      <c r="E878" s="265"/>
      <c r="F878" s="265"/>
    </row>
    <row r="879" spans="5:6" s="148" customFormat="1" hidden="1">
      <c r="E879" s="265"/>
      <c r="F879" s="265"/>
    </row>
    <row r="880" spans="5:6" s="148" customFormat="1" hidden="1">
      <c r="E880" s="265"/>
      <c r="F880" s="265"/>
    </row>
    <row r="881" spans="5:6" s="148" customFormat="1" hidden="1">
      <c r="E881" s="265"/>
      <c r="F881" s="265"/>
    </row>
    <row r="882" spans="5:6" s="148" customFormat="1" hidden="1">
      <c r="E882" s="265"/>
      <c r="F882" s="265"/>
    </row>
    <row r="883" spans="5:6" s="148" customFormat="1" hidden="1">
      <c r="E883" s="265"/>
      <c r="F883" s="265"/>
    </row>
    <row r="884" spans="5:6" s="148" customFormat="1" hidden="1">
      <c r="E884" s="265"/>
      <c r="F884" s="265"/>
    </row>
    <row r="885" spans="5:6" s="148" customFormat="1" hidden="1">
      <c r="E885" s="265"/>
      <c r="F885" s="265"/>
    </row>
    <row r="886" spans="5:6" s="148" customFormat="1" hidden="1">
      <c r="E886" s="265"/>
      <c r="F886" s="265"/>
    </row>
    <row r="887" spans="5:6" s="148" customFormat="1" hidden="1">
      <c r="E887" s="265"/>
      <c r="F887" s="265"/>
    </row>
    <row r="888" spans="5:6" s="148" customFormat="1" hidden="1">
      <c r="E888" s="265"/>
      <c r="F888" s="265"/>
    </row>
    <row r="889" spans="5:6" s="148" customFormat="1" hidden="1">
      <c r="E889" s="265"/>
      <c r="F889" s="265"/>
    </row>
    <row r="890" spans="5:6" s="148" customFormat="1" hidden="1">
      <c r="E890" s="265"/>
      <c r="F890" s="265"/>
    </row>
    <row r="891" spans="5:6" s="148" customFormat="1" hidden="1">
      <c r="E891" s="265"/>
      <c r="F891" s="265"/>
    </row>
    <row r="892" spans="5:6" s="148" customFormat="1" hidden="1">
      <c r="E892" s="265"/>
      <c r="F892" s="265"/>
    </row>
    <row r="893" spans="5:6" s="148" customFormat="1" hidden="1">
      <c r="E893" s="265"/>
      <c r="F893" s="265"/>
    </row>
    <row r="894" spans="5:6" s="148" customFormat="1" hidden="1">
      <c r="E894" s="265"/>
      <c r="F894" s="265"/>
    </row>
    <row r="895" spans="5:6" s="148" customFormat="1" hidden="1">
      <c r="E895" s="265"/>
      <c r="F895" s="265"/>
    </row>
    <row r="896" spans="5:6" s="148" customFormat="1" hidden="1">
      <c r="E896" s="265"/>
      <c r="F896" s="265"/>
    </row>
    <row r="897" spans="5:6" s="148" customFormat="1" hidden="1">
      <c r="E897" s="265"/>
      <c r="F897" s="265"/>
    </row>
    <row r="898" spans="5:6" s="148" customFormat="1" hidden="1">
      <c r="E898" s="265"/>
      <c r="F898" s="265"/>
    </row>
    <row r="899" spans="5:6" s="148" customFormat="1" hidden="1">
      <c r="E899" s="265"/>
      <c r="F899" s="265"/>
    </row>
    <row r="900" spans="5:6" s="148" customFormat="1" hidden="1">
      <c r="E900" s="265"/>
      <c r="F900" s="265"/>
    </row>
    <row r="901" spans="5:6" s="148" customFormat="1" hidden="1">
      <c r="E901" s="265"/>
      <c r="F901" s="265"/>
    </row>
    <row r="902" spans="5:6" s="148" customFormat="1" hidden="1">
      <c r="E902" s="265"/>
      <c r="F902" s="265"/>
    </row>
    <row r="903" spans="5:6" s="148" customFormat="1" hidden="1">
      <c r="E903" s="265"/>
      <c r="F903" s="265"/>
    </row>
    <row r="904" spans="5:6" s="148" customFormat="1" hidden="1">
      <c r="E904" s="265"/>
      <c r="F904" s="265"/>
    </row>
    <row r="905" spans="5:6" s="148" customFormat="1" hidden="1">
      <c r="E905" s="265"/>
      <c r="F905" s="265"/>
    </row>
    <row r="906" spans="5:6" s="148" customFormat="1" hidden="1">
      <c r="E906" s="265"/>
      <c r="F906" s="265"/>
    </row>
    <row r="907" spans="5:6" s="148" customFormat="1" hidden="1">
      <c r="E907" s="265"/>
      <c r="F907" s="265"/>
    </row>
    <row r="908" spans="5:6" s="148" customFormat="1" hidden="1">
      <c r="E908" s="265"/>
      <c r="F908" s="265"/>
    </row>
    <row r="909" spans="5:6" s="148" customFormat="1" hidden="1">
      <c r="E909" s="265"/>
      <c r="F909" s="265"/>
    </row>
    <row r="910" spans="5:6" s="148" customFormat="1" hidden="1">
      <c r="E910" s="265"/>
      <c r="F910" s="265"/>
    </row>
    <row r="911" spans="5:6" s="148" customFormat="1" hidden="1">
      <c r="E911" s="265"/>
      <c r="F911" s="265"/>
    </row>
    <row r="912" spans="5:6" s="148" customFormat="1" hidden="1">
      <c r="E912" s="265"/>
      <c r="F912" s="265"/>
    </row>
    <row r="913" spans="5:6" s="148" customFormat="1" hidden="1">
      <c r="E913" s="265"/>
      <c r="F913" s="265"/>
    </row>
    <row r="914" spans="5:6" s="148" customFormat="1" hidden="1">
      <c r="E914" s="265"/>
      <c r="F914" s="265"/>
    </row>
    <row r="915" spans="5:6" s="148" customFormat="1" hidden="1">
      <c r="E915" s="265"/>
      <c r="F915" s="265"/>
    </row>
    <row r="916" spans="5:6" s="148" customFormat="1" hidden="1">
      <c r="E916" s="265"/>
      <c r="F916" s="265"/>
    </row>
    <row r="917" spans="5:6" s="148" customFormat="1" hidden="1">
      <c r="E917" s="265"/>
      <c r="F917" s="265"/>
    </row>
    <row r="918" spans="5:6" s="148" customFormat="1" hidden="1">
      <c r="E918" s="265"/>
      <c r="F918" s="265"/>
    </row>
    <row r="919" spans="5:6" s="148" customFormat="1" hidden="1">
      <c r="E919" s="265"/>
      <c r="F919" s="265"/>
    </row>
    <row r="920" spans="5:6" s="148" customFormat="1" hidden="1">
      <c r="E920" s="265"/>
      <c r="F920" s="265"/>
    </row>
    <row r="921" spans="5:6" s="148" customFormat="1" hidden="1">
      <c r="E921" s="265"/>
      <c r="F921" s="265"/>
    </row>
    <row r="922" spans="5:6" s="148" customFormat="1" hidden="1">
      <c r="E922" s="265"/>
      <c r="F922" s="265"/>
    </row>
    <row r="923" spans="5:6" s="148" customFormat="1" hidden="1">
      <c r="E923" s="265"/>
      <c r="F923" s="265"/>
    </row>
    <row r="924" spans="5:6" s="148" customFormat="1" hidden="1">
      <c r="E924" s="265"/>
      <c r="F924" s="265"/>
    </row>
    <row r="925" spans="5:6" s="148" customFormat="1" hidden="1">
      <c r="E925" s="265"/>
      <c r="F925" s="265"/>
    </row>
    <row r="926" spans="5:6" s="148" customFormat="1" hidden="1">
      <c r="E926" s="265"/>
      <c r="F926" s="265"/>
    </row>
    <row r="927" spans="5:6" s="148" customFormat="1" hidden="1">
      <c r="E927" s="265"/>
      <c r="F927" s="265"/>
    </row>
    <row r="928" spans="5:6" s="148" customFormat="1" hidden="1">
      <c r="E928" s="265"/>
      <c r="F928" s="265"/>
    </row>
    <row r="929" spans="5:6" s="148" customFormat="1" hidden="1">
      <c r="E929" s="265"/>
      <c r="F929" s="265"/>
    </row>
    <row r="930" spans="5:6" s="148" customFormat="1" hidden="1">
      <c r="E930" s="265"/>
      <c r="F930" s="265"/>
    </row>
    <row r="931" spans="5:6" s="148" customFormat="1" hidden="1">
      <c r="E931" s="265"/>
      <c r="F931" s="265"/>
    </row>
    <row r="932" spans="5:6" s="148" customFormat="1" hidden="1">
      <c r="E932" s="265"/>
      <c r="F932" s="265"/>
    </row>
    <row r="933" spans="5:6" s="148" customFormat="1" hidden="1">
      <c r="E933" s="265"/>
      <c r="F933" s="265"/>
    </row>
    <row r="934" spans="5:6" s="148" customFormat="1" hidden="1">
      <c r="E934" s="265"/>
      <c r="F934" s="265"/>
    </row>
    <row r="935" spans="5:6" s="148" customFormat="1" hidden="1">
      <c r="E935" s="265"/>
      <c r="F935" s="265"/>
    </row>
    <row r="936" spans="5:6" s="148" customFormat="1" hidden="1">
      <c r="E936" s="265"/>
      <c r="F936" s="265"/>
    </row>
    <row r="937" spans="5:6" s="148" customFormat="1" hidden="1">
      <c r="E937" s="265"/>
      <c r="F937" s="265"/>
    </row>
    <row r="938" spans="5:6" s="148" customFormat="1" hidden="1">
      <c r="E938" s="265"/>
      <c r="F938" s="265"/>
    </row>
    <row r="939" spans="5:6" s="148" customFormat="1" hidden="1">
      <c r="E939" s="265"/>
      <c r="F939" s="265"/>
    </row>
    <row r="940" spans="5:6" s="148" customFormat="1" hidden="1">
      <c r="E940" s="265"/>
      <c r="F940" s="265"/>
    </row>
    <row r="941" spans="5:6" s="148" customFormat="1" hidden="1">
      <c r="E941" s="265"/>
      <c r="F941" s="265"/>
    </row>
    <row r="942" spans="5:6" s="148" customFormat="1" hidden="1">
      <c r="E942" s="265"/>
      <c r="F942" s="265"/>
    </row>
    <row r="943" spans="5:6" s="148" customFormat="1" hidden="1">
      <c r="E943" s="265"/>
      <c r="F943" s="265"/>
    </row>
    <row r="944" spans="5:6" s="148" customFormat="1" hidden="1">
      <c r="E944" s="265"/>
      <c r="F944" s="265"/>
    </row>
    <row r="945" spans="5:6" s="148" customFormat="1" hidden="1">
      <c r="E945" s="265"/>
      <c r="F945" s="265"/>
    </row>
    <row r="946" spans="5:6" s="148" customFormat="1" hidden="1">
      <c r="E946" s="265"/>
      <c r="F946" s="265"/>
    </row>
    <row r="947" spans="5:6" s="148" customFormat="1" hidden="1">
      <c r="E947" s="265"/>
      <c r="F947" s="265"/>
    </row>
    <row r="948" spans="5:6" s="148" customFormat="1" hidden="1">
      <c r="E948" s="265"/>
      <c r="F948" s="265"/>
    </row>
    <row r="949" spans="5:6" s="148" customFormat="1" hidden="1">
      <c r="E949" s="265"/>
      <c r="F949" s="265"/>
    </row>
    <row r="950" spans="5:6" s="148" customFormat="1" hidden="1">
      <c r="E950" s="265"/>
      <c r="F950" s="265"/>
    </row>
    <row r="951" spans="5:6" s="148" customFormat="1" hidden="1">
      <c r="E951" s="265"/>
      <c r="F951" s="265"/>
    </row>
    <row r="952" spans="5:6" s="148" customFormat="1" hidden="1">
      <c r="E952" s="265"/>
      <c r="F952" s="265"/>
    </row>
    <row r="953" spans="5:6" s="148" customFormat="1" hidden="1">
      <c r="E953" s="265"/>
      <c r="F953" s="265"/>
    </row>
    <row r="954" spans="5:6" s="148" customFormat="1" hidden="1">
      <c r="E954" s="265"/>
      <c r="F954" s="265"/>
    </row>
    <row r="955" spans="5:6" s="148" customFormat="1" hidden="1">
      <c r="E955" s="265"/>
      <c r="F955" s="265"/>
    </row>
    <row r="956" spans="5:6" s="148" customFormat="1" hidden="1">
      <c r="E956" s="265"/>
      <c r="F956" s="265"/>
    </row>
    <row r="957" spans="5:6" s="148" customFormat="1" hidden="1">
      <c r="E957" s="265"/>
      <c r="F957" s="265"/>
    </row>
    <row r="958" spans="5:6" s="148" customFormat="1" hidden="1">
      <c r="E958" s="265"/>
      <c r="F958" s="265"/>
    </row>
    <row r="959" spans="5:6" s="148" customFormat="1" hidden="1">
      <c r="E959" s="265"/>
      <c r="F959" s="265"/>
    </row>
    <row r="960" spans="5:6" s="148" customFormat="1" hidden="1">
      <c r="E960" s="265"/>
      <c r="F960" s="265"/>
    </row>
    <row r="961" spans="5:6" s="148" customFormat="1" hidden="1">
      <c r="E961" s="265"/>
      <c r="F961" s="265"/>
    </row>
    <row r="962" spans="5:6" s="148" customFormat="1" hidden="1">
      <c r="E962" s="265"/>
      <c r="F962" s="265"/>
    </row>
    <row r="963" spans="5:6" s="148" customFormat="1" hidden="1">
      <c r="E963" s="265"/>
      <c r="F963" s="265"/>
    </row>
    <row r="964" spans="5:6" s="148" customFormat="1" hidden="1">
      <c r="E964" s="265"/>
      <c r="F964" s="265"/>
    </row>
    <row r="965" spans="5:6" s="148" customFormat="1" hidden="1">
      <c r="E965" s="265"/>
      <c r="F965" s="265"/>
    </row>
    <row r="966" spans="5:6" s="148" customFormat="1" hidden="1">
      <c r="E966" s="265"/>
      <c r="F966" s="265"/>
    </row>
    <row r="967" spans="5:6" s="148" customFormat="1" hidden="1">
      <c r="E967" s="265"/>
      <c r="F967" s="265"/>
    </row>
    <row r="968" spans="5:6" s="148" customFormat="1" hidden="1">
      <c r="E968" s="265"/>
      <c r="F968" s="265"/>
    </row>
    <row r="969" spans="5:6" s="148" customFormat="1" hidden="1">
      <c r="E969" s="265"/>
      <c r="F969" s="265"/>
    </row>
    <row r="970" spans="5:6" s="148" customFormat="1" hidden="1">
      <c r="E970" s="265"/>
      <c r="F970" s="265"/>
    </row>
    <row r="971" spans="5:6" s="148" customFormat="1" hidden="1">
      <c r="E971" s="265"/>
      <c r="F971" s="265"/>
    </row>
    <row r="972" spans="5:6" s="148" customFormat="1" hidden="1">
      <c r="E972" s="265"/>
      <c r="F972" s="265"/>
    </row>
    <row r="973" spans="5:6" s="148" customFormat="1" hidden="1">
      <c r="E973" s="265"/>
      <c r="F973" s="265"/>
    </row>
    <row r="974" spans="5:6" s="148" customFormat="1" hidden="1">
      <c r="E974" s="265"/>
      <c r="F974" s="265"/>
    </row>
    <row r="975" spans="5:6" s="148" customFormat="1" hidden="1">
      <c r="E975" s="265"/>
      <c r="F975" s="265"/>
    </row>
    <row r="976" spans="5:6" s="148" customFormat="1" hidden="1">
      <c r="E976" s="265"/>
      <c r="F976" s="265"/>
    </row>
    <row r="977" spans="5:6" s="148" customFormat="1" hidden="1">
      <c r="E977" s="265"/>
      <c r="F977" s="265"/>
    </row>
    <row r="978" spans="5:6" s="148" customFormat="1" hidden="1">
      <c r="E978" s="265"/>
      <c r="F978" s="265"/>
    </row>
    <row r="979" spans="5:6" s="148" customFormat="1" hidden="1">
      <c r="E979" s="265"/>
      <c r="F979" s="265"/>
    </row>
    <row r="980" spans="5:6" s="148" customFormat="1" hidden="1">
      <c r="E980" s="265"/>
      <c r="F980" s="265"/>
    </row>
    <row r="981" spans="5:6" s="148" customFormat="1" hidden="1">
      <c r="E981" s="265"/>
      <c r="F981" s="265"/>
    </row>
    <row r="982" spans="5:6" s="148" customFormat="1" hidden="1">
      <c r="E982" s="265"/>
      <c r="F982" s="265"/>
    </row>
    <row r="983" spans="5:6" s="148" customFormat="1" hidden="1">
      <c r="E983" s="265"/>
      <c r="F983" s="265"/>
    </row>
    <row r="984" spans="5:6" s="148" customFormat="1" hidden="1">
      <c r="E984" s="265"/>
      <c r="F984" s="265"/>
    </row>
    <row r="985" spans="5:6" s="148" customFormat="1" hidden="1">
      <c r="E985" s="265"/>
      <c r="F985" s="265"/>
    </row>
    <row r="986" spans="5:6" s="148" customFormat="1" hidden="1">
      <c r="E986" s="265"/>
      <c r="F986" s="265"/>
    </row>
    <row r="987" spans="5:6" s="148" customFormat="1" hidden="1">
      <c r="E987" s="265"/>
      <c r="F987" s="265"/>
    </row>
    <row r="988" spans="5:6" s="148" customFormat="1" hidden="1">
      <c r="E988" s="265"/>
      <c r="F988" s="265"/>
    </row>
    <row r="989" spans="5:6" s="148" customFormat="1" hidden="1">
      <c r="E989" s="265"/>
      <c r="F989" s="265"/>
    </row>
    <row r="990" spans="5:6" s="148" customFormat="1" hidden="1">
      <c r="E990" s="265"/>
      <c r="F990" s="265"/>
    </row>
    <row r="991" spans="5:6" s="148" customFormat="1" hidden="1">
      <c r="E991" s="265"/>
      <c r="F991" s="265"/>
    </row>
    <row r="992" spans="5:6" s="148" customFormat="1" hidden="1">
      <c r="E992" s="265"/>
      <c r="F992" s="265"/>
    </row>
    <row r="993" spans="5:6" s="148" customFormat="1" hidden="1">
      <c r="E993" s="265"/>
      <c r="F993" s="265"/>
    </row>
    <row r="994" spans="5:6" s="148" customFormat="1" hidden="1">
      <c r="E994" s="265"/>
      <c r="F994" s="265"/>
    </row>
    <row r="995" spans="5:6" s="148" customFormat="1" hidden="1">
      <c r="E995" s="265"/>
      <c r="F995" s="265"/>
    </row>
    <row r="996" spans="5:6" s="148" customFormat="1" hidden="1">
      <c r="E996" s="265"/>
      <c r="F996" s="265"/>
    </row>
    <row r="997" spans="5:6" s="148" customFormat="1" hidden="1">
      <c r="E997" s="265"/>
      <c r="F997" s="265"/>
    </row>
    <row r="998" spans="5:6" s="148" customFormat="1" hidden="1">
      <c r="E998" s="265"/>
      <c r="F998" s="265"/>
    </row>
    <row r="999" spans="5:6" s="148" customFormat="1" hidden="1">
      <c r="E999" s="265"/>
      <c r="F999" s="265"/>
    </row>
    <row r="1000" spans="5:6" s="148" customFormat="1" hidden="1">
      <c r="E1000" s="265"/>
      <c r="F1000" s="265"/>
    </row>
    <row r="1001" spans="5:6" s="148" customFormat="1" hidden="1">
      <c r="E1001" s="265"/>
      <c r="F1001" s="265"/>
    </row>
    <row r="1002" spans="5:6" s="148" customFormat="1" hidden="1">
      <c r="E1002" s="265"/>
      <c r="F1002" s="265"/>
    </row>
    <row r="1003" spans="5:6" s="148" customFormat="1" hidden="1">
      <c r="E1003" s="265"/>
      <c r="F1003" s="265"/>
    </row>
    <row r="1004" spans="5:6" s="148" customFormat="1" hidden="1">
      <c r="E1004" s="265"/>
      <c r="F1004" s="265"/>
    </row>
    <row r="1005" spans="5:6" s="148" customFormat="1" hidden="1">
      <c r="E1005" s="265"/>
      <c r="F1005" s="265"/>
    </row>
    <row r="1006" spans="5:6" s="148" customFormat="1" hidden="1">
      <c r="E1006" s="265"/>
      <c r="F1006" s="265"/>
    </row>
    <row r="1007" spans="5:6" s="148" customFormat="1" hidden="1">
      <c r="E1007" s="265"/>
      <c r="F1007" s="265"/>
    </row>
    <row r="1008" spans="5:6" s="148" customFormat="1" hidden="1">
      <c r="E1008" s="265"/>
      <c r="F1008" s="265"/>
    </row>
    <row r="1009" spans="5:6" s="148" customFormat="1" hidden="1">
      <c r="E1009" s="265"/>
      <c r="F1009" s="265"/>
    </row>
    <row r="1010" spans="5:6" s="148" customFormat="1" hidden="1">
      <c r="E1010" s="265"/>
      <c r="F1010" s="265"/>
    </row>
    <row r="1011" spans="5:6" s="148" customFormat="1" hidden="1">
      <c r="E1011" s="265"/>
      <c r="F1011" s="265"/>
    </row>
    <row r="1012" spans="5:6" s="148" customFormat="1" hidden="1">
      <c r="E1012" s="265"/>
      <c r="F1012" s="265"/>
    </row>
    <row r="1013" spans="5:6" s="148" customFormat="1" hidden="1">
      <c r="E1013" s="265"/>
      <c r="F1013" s="265"/>
    </row>
    <row r="1014" spans="5:6" s="148" customFormat="1" hidden="1">
      <c r="E1014" s="265"/>
      <c r="F1014" s="265"/>
    </row>
    <row r="1015" spans="5:6" s="148" customFormat="1" hidden="1">
      <c r="E1015" s="265"/>
      <c r="F1015" s="265"/>
    </row>
    <row r="1016" spans="5:6" s="148" customFormat="1" hidden="1">
      <c r="E1016" s="265"/>
      <c r="F1016" s="265"/>
    </row>
    <row r="1017" spans="5:6" s="148" customFormat="1" hidden="1">
      <c r="E1017" s="265"/>
      <c r="F1017" s="265"/>
    </row>
    <row r="1018" spans="5:6" s="148" customFormat="1" hidden="1">
      <c r="E1018" s="265"/>
      <c r="F1018" s="265"/>
    </row>
    <row r="1019" spans="5:6" s="148" customFormat="1" hidden="1">
      <c r="E1019" s="265"/>
      <c r="F1019" s="265"/>
    </row>
    <row r="1020" spans="5:6" s="148" customFormat="1" hidden="1">
      <c r="E1020" s="265"/>
      <c r="F1020" s="265"/>
    </row>
    <row r="1021" spans="5:6" s="148" customFormat="1" hidden="1">
      <c r="E1021" s="265"/>
      <c r="F1021" s="265"/>
    </row>
    <row r="1022" spans="5:6" s="148" customFormat="1" hidden="1">
      <c r="E1022" s="265"/>
      <c r="F1022" s="265"/>
    </row>
    <row r="1023" spans="5:6" s="148" customFormat="1" hidden="1">
      <c r="E1023" s="265"/>
      <c r="F1023" s="265"/>
    </row>
    <row r="1024" spans="5:6" s="148" customFormat="1" hidden="1">
      <c r="E1024" s="265"/>
      <c r="F1024" s="265"/>
    </row>
    <row r="1025" spans="5:6" s="148" customFormat="1" hidden="1">
      <c r="E1025" s="265"/>
      <c r="F1025" s="265"/>
    </row>
    <row r="1026" spans="5:6" s="148" customFormat="1" hidden="1">
      <c r="E1026" s="265"/>
      <c r="F1026" s="265"/>
    </row>
    <row r="1027" spans="5:6" s="148" customFormat="1" hidden="1">
      <c r="E1027" s="265"/>
      <c r="F1027" s="265"/>
    </row>
    <row r="1028" spans="5:6" s="148" customFormat="1" hidden="1">
      <c r="E1028" s="265"/>
      <c r="F1028" s="265"/>
    </row>
    <row r="1029" spans="5:6" s="148" customFormat="1" hidden="1">
      <c r="E1029" s="265"/>
      <c r="F1029" s="265"/>
    </row>
    <row r="1030" spans="5:6" s="148" customFormat="1" hidden="1">
      <c r="E1030" s="265"/>
      <c r="F1030" s="265"/>
    </row>
    <row r="1031" spans="5:6" s="148" customFormat="1" hidden="1">
      <c r="E1031" s="265"/>
      <c r="F1031" s="265"/>
    </row>
    <row r="1032" spans="5:6" s="148" customFormat="1" hidden="1">
      <c r="E1032" s="265"/>
      <c r="F1032" s="265"/>
    </row>
    <row r="1033" spans="5:6" s="148" customFormat="1" hidden="1">
      <c r="E1033" s="265"/>
      <c r="F1033" s="265"/>
    </row>
    <row r="1034" spans="5:6" s="148" customFormat="1" hidden="1">
      <c r="E1034" s="265"/>
      <c r="F1034" s="265"/>
    </row>
    <row r="1035" spans="5:6" s="148" customFormat="1" hidden="1">
      <c r="E1035" s="265"/>
      <c r="F1035" s="265"/>
    </row>
    <row r="1036" spans="5:6" s="148" customFormat="1" hidden="1">
      <c r="E1036" s="265"/>
      <c r="F1036" s="265"/>
    </row>
    <row r="1037" spans="5:6" s="148" customFormat="1" hidden="1">
      <c r="E1037" s="265"/>
      <c r="F1037" s="265"/>
    </row>
    <row r="1038" spans="5:6" s="148" customFormat="1" hidden="1">
      <c r="E1038" s="265"/>
      <c r="F1038" s="265"/>
    </row>
    <row r="1039" spans="5:6" s="148" customFormat="1" hidden="1">
      <c r="E1039" s="265"/>
      <c r="F1039" s="265"/>
    </row>
    <row r="1040" spans="5:6" s="148" customFormat="1" hidden="1">
      <c r="E1040" s="265"/>
      <c r="F1040" s="265"/>
    </row>
    <row r="1041" spans="5:6" s="148" customFormat="1" hidden="1">
      <c r="E1041" s="265"/>
      <c r="F1041" s="265"/>
    </row>
    <row r="1042" spans="5:6" s="148" customFormat="1" hidden="1">
      <c r="E1042" s="265"/>
      <c r="F1042" s="265"/>
    </row>
    <row r="1043" spans="5:6" s="148" customFormat="1" hidden="1">
      <c r="E1043" s="265"/>
      <c r="F1043" s="265"/>
    </row>
    <row r="1044" spans="5:6" s="148" customFormat="1" hidden="1">
      <c r="E1044" s="265"/>
      <c r="F1044" s="265"/>
    </row>
    <row r="1045" spans="5:6" s="148" customFormat="1" hidden="1">
      <c r="E1045" s="265"/>
      <c r="F1045" s="265"/>
    </row>
    <row r="1046" spans="5:6" s="148" customFormat="1" hidden="1">
      <c r="E1046" s="265"/>
      <c r="F1046" s="265"/>
    </row>
    <row r="1047" spans="5:6" s="148" customFormat="1" hidden="1">
      <c r="E1047" s="265"/>
      <c r="F1047" s="265"/>
    </row>
    <row r="1048" spans="5:6" s="148" customFormat="1" hidden="1">
      <c r="E1048" s="265"/>
      <c r="F1048" s="265"/>
    </row>
    <row r="1049" spans="5:6" s="148" customFormat="1" hidden="1">
      <c r="E1049" s="265"/>
      <c r="F1049" s="265"/>
    </row>
    <row r="1050" spans="5:6" s="148" customFormat="1" hidden="1">
      <c r="E1050" s="265"/>
      <c r="F1050" s="265"/>
    </row>
    <row r="1051" spans="5:6" s="148" customFormat="1" hidden="1">
      <c r="E1051" s="265"/>
      <c r="F1051" s="265"/>
    </row>
    <row r="1052" spans="5:6" s="148" customFormat="1" hidden="1">
      <c r="E1052" s="265"/>
      <c r="F1052" s="265"/>
    </row>
    <row r="1053" spans="5:6" s="148" customFormat="1" hidden="1">
      <c r="E1053" s="265"/>
      <c r="F1053" s="265"/>
    </row>
    <row r="1054" spans="5:6" s="148" customFormat="1" hidden="1">
      <c r="E1054" s="265"/>
      <c r="F1054" s="265"/>
    </row>
    <row r="1055" spans="5:6" s="148" customFormat="1" hidden="1">
      <c r="E1055" s="265"/>
      <c r="F1055" s="265"/>
    </row>
    <row r="1056" spans="5:6" s="148" customFormat="1" hidden="1">
      <c r="E1056" s="265"/>
      <c r="F1056" s="265"/>
    </row>
    <row r="1057" spans="5:6" s="148" customFormat="1" hidden="1">
      <c r="E1057" s="265"/>
      <c r="F1057" s="265"/>
    </row>
    <row r="1058" spans="5:6" s="148" customFormat="1" hidden="1">
      <c r="E1058" s="265"/>
      <c r="F1058" s="265"/>
    </row>
    <row r="1059" spans="5:6" s="148" customFormat="1" hidden="1">
      <c r="E1059" s="265"/>
      <c r="F1059" s="265"/>
    </row>
    <row r="1060" spans="5:6" s="148" customFormat="1" hidden="1">
      <c r="E1060" s="265"/>
      <c r="F1060" s="265"/>
    </row>
    <row r="1061" spans="5:6" s="148" customFormat="1" hidden="1">
      <c r="E1061" s="265"/>
      <c r="F1061" s="265"/>
    </row>
    <row r="1062" spans="5:6" s="148" customFormat="1" hidden="1">
      <c r="E1062" s="265"/>
      <c r="F1062" s="265"/>
    </row>
    <row r="1063" spans="5:6" s="148" customFormat="1" hidden="1">
      <c r="E1063" s="265"/>
      <c r="F1063" s="265"/>
    </row>
    <row r="1064" spans="5:6" s="148" customFormat="1" hidden="1">
      <c r="E1064" s="265"/>
      <c r="F1064" s="265"/>
    </row>
    <row r="1065" spans="5:6" s="148" customFormat="1" hidden="1">
      <c r="E1065" s="265"/>
      <c r="F1065" s="265"/>
    </row>
    <row r="1066" spans="5:6" s="148" customFormat="1" hidden="1">
      <c r="E1066" s="265"/>
      <c r="F1066" s="265"/>
    </row>
    <row r="1067" spans="5:6" s="148" customFormat="1" hidden="1">
      <c r="E1067" s="265"/>
      <c r="F1067" s="265"/>
    </row>
    <row r="1068" spans="5:6" s="148" customFormat="1" hidden="1">
      <c r="E1068" s="265"/>
      <c r="F1068" s="265"/>
    </row>
    <row r="1069" spans="5:6" s="148" customFormat="1" hidden="1">
      <c r="E1069" s="265"/>
      <c r="F1069" s="265"/>
    </row>
    <row r="1070" spans="5:6" s="148" customFormat="1" hidden="1">
      <c r="E1070" s="265"/>
      <c r="F1070" s="265"/>
    </row>
    <row r="1071" spans="5:6" s="148" customFormat="1" hidden="1">
      <c r="E1071" s="265"/>
      <c r="F1071" s="265"/>
    </row>
    <row r="1072" spans="5:6" s="148" customFormat="1" hidden="1">
      <c r="E1072" s="265"/>
      <c r="F1072" s="265"/>
    </row>
    <row r="1073" spans="5:6" s="148" customFormat="1" hidden="1">
      <c r="E1073" s="265"/>
      <c r="F1073" s="265"/>
    </row>
    <row r="1074" spans="5:6" s="148" customFormat="1" hidden="1">
      <c r="E1074" s="265"/>
      <c r="F1074" s="265"/>
    </row>
    <row r="1075" spans="5:6" s="148" customFormat="1" hidden="1">
      <c r="E1075" s="265"/>
      <c r="F1075" s="265"/>
    </row>
    <row r="1076" spans="5:6" s="148" customFormat="1" hidden="1">
      <c r="E1076" s="265"/>
      <c r="F1076" s="265"/>
    </row>
    <row r="1077" spans="5:6" s="148" customFormat="1" hidden="1">
      <c r="E1077" s="265"/>
      <c r="F1077" s="265"/>
    </row>
    <row r="1078" spans="5:6" s="148" customFormat="1" hidden="1">
      <c r="E1078" s="265"/>
      <c r="F1078" s="265"/>
    </row>
    <row r="1079" spans="5:6" s="148" customFormat="1" hidden="1">
      <c r="E1079" s="265"/>
      <c r="F1079" s="265"/>
    </row>
    <row r="1080" spans="5:6" s="148" customFormat="1" hidden="1">
      <c r="E1080" s="265"/>
      <c r="F1080" s="265"/>
    </row>
    <row r="1081" spans="5:6" s="148" customFormat="1" hidden="1">
      <c r="E1081" s="265"/>
      <c r="F1081" s="265"/>
    </row>
    <row r="1082" spans="5:6" s="148" customFormat="1" hidden="1">
      <c r="E1082" s="265"/>
      <c r="F1082" s="265"/>
    </row>
    <row r="1083" spans="5:6" s="148" customFormat="1" hidden="1">
      <c r="E1083" s="265"/>
      <c r="F1083" s="265"/>
    </row>
    <row r="1084" spans="5:6" s="148" customFormat="1" hidden="1">
      <c r="E1084" s="265"/>
      <c r="F1084" s="265"/>
    </row>
    <row r="1085" spans="5:6" s="148" customFormat="1" hidden="1">
      <c r="E1085" s="265"/>
      <c r="F1085" s="265"/>
    </row>
    <row r="1086" spans="5:6" s="148" customFormat="1" hidden="1">
      <c r="E1086" s="265"/>
      <c r="F1086" s="265"/>
    </row>
    <row r="1087" spans="5:6" s="148" customFormat="1" hidden="1">
      <c r="E1087" s="265"/>
      <c r="F1087" s="265"/>
    </row>
    <row r="1088" spans="5:6" s="148" customFormat="1" hidden="1">
      <c r="E1088" s="265"/>
      <c r="F1088" s="265"/>
    </row>
    <row r="1089" spans="5:6" s="148" customFormat="1" hidden="1">
      <c r="E1089" s="265"/>
      <c r="F1089" s="265"/>
    </row>
    <row r="1090" spans="5:6" s="148" customFormat="1" hidden="1">
      <c r="E1090" s="265"/>
      <c r="F1090" s="265"/>
    </row>
    <row r="1091" spans="5:6" s="148" customFormat="1" hidden="1">
      <c r="E1091" s="265"/>
      <c r="F1091" s="265"/>
    </row>
    <row r="1092" spans="5:6" s="148" customFormat="1" hidden="1">
      <c r="E1092" s="265"/>
      <c r="F1092" s="265"/>
    </row>
    <row r="1093" spans="5:6" s="148" customFormat="1" hidden="1">
      <c r="E1093" s="265"/>
      <c r="F1093" s="265"/>
    </row>
    <row r="1094" spans="5:6" s="148" customFormat="1" hidden="1">
      <c r="E1094" s="265"/>
      <c r="F1094" s="265"/>
    </row>
    <row r="1095" spans="5:6" s="148" customFormat="1" hidden="1">
      <c r="E1095" s="265"/>
      <c r="F1095" s="265"/>
    </row>
    <row r="1096" spans="5:6" s="148" customFormat="1" hidden="1">
      <c r="E1096" s="265"/>
      <c r="F1096" s="265"/>
    </row>
    <row r="1097" spans="5:6" s="148" customFormat="1" hidden="1">
      <c r="E1097" s="265"/>
      <c r="F1097" s="265"/>
    </row>
    <row r="1098" spans="5:6" s="148" customFormat="1" hidden="1">
      <c r="E1098" s="265"/>
      <c r="F1098" s="265"/>
    </row>
    <row r="1099" spans="5:6" s="148" customFormat="1" hidden="1">
      <c r="E1099" s="265"/>
      <c r="F1099" s="265"/>
    </row>
    <row r="1100" spans="5:6" s="148" customFormat="1" hidden="1">
      <c r="E1100" s="265"/>
      <c r="F1100" s="265"/>
    </row>
    <row r="1101" spans="5:6" s="148" customFormat="1" hidden="1">
      <c r="E1101" s="265"/>
      <c r="F1101" s="265"/>
    </row>
    <row r="1102" spans="5:6" s="148" customFormat="1" hidden="1">
      <c r="E1102" s="265"/>
      <c r="F1102" s="265"/>
    </row>
    <row r="1103" spans="5:6" s="148" customFormat="1" hidden="1">
      <c r="E1103" s="265"/>
      <c r="F1103" s="265"/>
    </row>
    <row r="1104" spans="5:6" s="148" customFormat="1" hidden="1">
      <c r="E1104" s="265"/>
      <c r="F1104" s="265"/>
    </row>
    <row r="1105" spans="5:6" s="148" customFormat="1" hidden="1">
      <c r="E1105" s="265"/>
      <c r="F1105" s="265"/>
    </row>
    <row r="1106" spans="5:6" s="148" customFormat="1" hidden="1">
      <c r="E1106" s="265"/>
      <c r="F1106" s="265"/>
    </row>
    <row r="1107" spans="5:6" s="148" customFormat="1" hidden="1">
      <c r="E1107" s="265"/>
      <c r="F1107" s="265"/>
    </row>
    <row r="1108" spans="5:6" s="148" customFormat="1" hidden="1">
      <c r="E1108" s="265"/>
      <c r="F1108" s="265"/>
    </row>
    <row r="1109" spans="5:6" s="148" customFormat="1" hidden="1">
      <c r="E1109" s="265"/>
      <c r="F1109" s="265"/>
    </row>
    <row r="1110" spans="5:6" s="148" customFormat="1" hidden="1">
      <c r="E1110" s="265"/>
      <c r="F1110" s="265"/>
    </row>
    <row r="1111" spans="5:6" s="148" customFormat="1" hidden="1">
      <c r="E1111" s="265"/>
      <c r="F1111" s="265"/>
    </row>
    <row r="1112" spans="5:6" s="148" customFormat="1" hidden="1">
      <c r="E1112" s="265"/>
      <c r="F1112" s="265"/>
    </row>
    <row r="1113" spans="5:6" s="148" customFormat="1" hidden="1">
      <c r="E1113" s="265"/>
      <c r="F1113" s="265"/>
    </row>
    <row r="1114" spans="5:6" s="148" customFormat="1" hidden="1">
      <c r="E1114" s="265"/>
      <c r="F1114" s="265"/>
    </row>
    <row r="1115" spans="5:6" s="148" customFormat="1" hidden="1">
      <c r="E1115" s="265"/>
      <c r="F1115" s="265"/>
    </row>
    <row r="1116" spans="5:6" s="148" customFormat="1" hidden="1">
      <c r="E1116" s="265"/>
      <c r="F1116" s="265"/>
    </row>
    <row r="1117" spans="5:6" s="148" customFormat="1" hidden="1">
      <c r="E1117" s="265"/>
      <c r="F1117" s="265"/>
    </row>
    <row r="1118" spans="5:6" s="148" customFormat="1" hidden="1">
      <c r="E1118" s="265"/>
      <c r="F1118" s="265"/>
    </row>
    <row r="1119" spans="5:6" s="148" customFormat="1" hidden="1">
      <c r="E1119" s="265"/>
      <c r="F1119" s="265"/>
    </row>
    <row r="1120" spans="5:6" s="148" customFormat="1" hidden="1">
      <c r="E1120" s="265"/>
      <c r="F1120" s="265"/>
    </row>
    <row r="1121" spans="5:6" s="148" customFormat="1" hidden="1">
      <c r="E1121" s="265"/>
      <c r="F1121" s="265"/>
    </row>
    <row r="1122" spans="5:6" s="148" customFormat="1" hidden="1">
      <c r="E1122" s="265"/>
      <c r="F1122" s="265"/>
    </row>
    <row r="1123" spans="5:6" s="148" customFormat="1" hidden="1">
      <c r="E1123" s="265"/>
      <c r="F1123" s="265"/>
    </row>
    <row r="1124" spans="5:6" s="148" customFormat="1" hidden="1">
      <c r="E1124" s="265"/>
      <c r="F1124" s="265"/>
    </row>
    <row r="1125" spans="5:6" s="148" customFormat="1" hidden="1">
      <c r="E1125" s="265"/>
      <c r="F1125" s="265"/>
    </row>
    <row r="1126" spans="5:6" s="148" customFormat="1" hidden="1">
      <c r="E1126" s="265"/>
      <c r="F1126" s="265"/>
    </row>
    <row r="1127" spans="5:6" s="148" customFormat="1" hidden="1">
      <c r="E1127" s="265"/>
      <c r="F1127" s="265"/>
    </row>
    <row r="1128" spans="5:6" s="148" customFormat="1" hidden="1">
      <c r="E1128" s="265"/>
      <c r="F1128" s="265"/>
    </row>
    <row r="1129" spans="5:6" s="148" customFormat="1" hidden="1">
      <c r="E1129" s="265"/>
      <c r="F1129" s="265"/>
    </row>
    <row r="1130" spans="5:6" s="148" customFormat="1" hidden="1">
      <c r="E1130" s="265"/>
      <c r="F1130" s="265"/>
    </row>
    <row r="1131" spans="5:6" s="148" customFormat="1" hidden="1">
      <c r="E1131" s="265"/>
      <c r="F1131" s="265"/>
    </row>
    <row r="1132" spans="5:6" s="148" customFormat="1" hidden="1">
      <c r="E1132" s="265"/>
      <c r="F1132" s="265"/>
    </row>
    <row r="1133" spans="5:6" s="148" customFormat="1" hidden="1">
      <c r="E1133" s="265"/>
      <c r="F1133" s="265"/>
    </row>
    <row r="1134" spans="5:6" s="148" customFormat="1" hidden="1">
      <c r="E1134" s="265"/>
      <c r="F1134" s="265"/>
    </row>
    <row r="1135" spans="5:6" s="148" customFormat="1" hidden="1">
      <c r="E1135" s="265"/>
      <c r="F1135" s="265"/>
    </row>
    <row r="1136" spans="5:6" s="148" customFormat="1" hidden="1">
      <c r="E1136" s="265"/>
      <c r="F1136" s="265"/>
    </row>
    <row r="1137" spans="5:6" s="148" customFormat="1" hidden="1">
      <c r="E1137" s="265"/>
      <c r="F1137" s="265"/>
    </row>
    <row r="1138" spans="5:6" s="148" customFormat="1" hidden="1">
      <c r="E1138" s="265"/>
      <c r="F1138" s="265"/>
    </row>
    <row r="1139" spans="5:6" s="148" customFormat="1" hidden="1">
      <c r="E1139" s="265"/>
      <c r="F1139" s="265"/>
    </row>
    <row r="1140" spans="5:6" s="148" customFormat="1" hidden="1">
      <c r="E1140" s="265"/>
      <c r="F1140" s="265"/>
    </row>
    <row r="1141" spans="5:6" s="148" customFormat="1" hidden="1">
      <c r="E1141" s="265"/>
      <c r="F1141" s="265"/>
    </row>
    <row r="1142" spans="5:6" s="148" customFormat="1" hidden="1">
      <c r="E1142" s="265"/>
      <c r="F1142" s="265"/>
    </row>
    <row r="1143" spans="5:6" s="148" customFormat="1" hidden="1">
      <c r="E1143" s="265"/>
      <c r="F1143" s="265"/>
    </row>
    <row r="1144" spans="5:6" s="148" customFormat="1" hidden="1">
      <c r="E1144" s="265"/>
      <c r="F1144" s="265"/>
    </row>
    <row r="1145" spans="5:6" s="148" customFormat="1" hidden="1">
      <c r="E1145" s="265"/>
      <c r="F1145" s="265"/>
    </row>
    <row r="1146" spans="5:6" s="148" customFormat="1" hidden="1">
      <c r="E1146" s="265"/>
      <c r="F1146" s="265"/>
    </row>
    <row r="1147" spans="5:6" s="148" customFormat="1" hidden="1">
      <c r="E1147" s="265"/>
      <c r="F1147" s="265"/>
    </row>
    <row r="1148" spans="5:6" s="148" customFormat="1" hidden="1">
      <c r="E1148" s="265"/>
      <c r="F1148" s="265"/>
    </row>
    <row r="1149" spans="5:6" s="148" customFormat="1" hidden="1">
      <c r="E1149" s="265"/>
      <c r="F1149" s="265"/>
    </row>
    <row r="1150" spans="5:6" s="148" customFormat="1" hidden="1">
      <c r="E1150" s="265"/>
      <c r="F1150" s="265"/>
    </row>
    <row r="1151" spans="5:6" s="148" customFormat="1" hidden="1">
      <c r="E1151" s="265"/>
      <c r="F1151" s="265"/>
    </row>
    <row r="1152" spans="5:6" s="148" customFormat="1" hidden="1">
      <c r="E1152" s="265"/>
      <c r="F1152" s="265"/>
    </row>
    <row r="1153" spans="5:6" s="148" customFormat="1" hidden="1">
      <c r="E1153" s="265"/>
      <c r="F1153" s="265"/>
    </row>
    <row r="1154" spans="5:6" s="148" customFormat="1" hidden="1">
      <c r="E1154" s="265"/>
      <c r="F1154" s="265"/>
    </row>
    <row r="1155" spans="5:6" s="148" customFormat="1" hidden="1">
      <c r="E1155" s="265"/>
      <c r="F1155" s="265"/>
    </row>
    <row r="1156" spans="5:6" s="148" customFormat="1" hidden="1">
      <c r="E1156" s="265"/>
      <c r="F1156" s="265"/>
    </row>
    <row r="1157" spans="5:6" s="148" customFormat="1" hidden="1">
      <c r="E1157" s="265"/>
      <c r="F1157" s="265"/>
    </row>
    <row r="1158" spans="5:6" s="148" customFormat="1" hidden="1">
      <c r="E1158" s="265"/>
      <c r="F1158" s="265"/>
    </row>
    <row r="1159" spans="5:6" s="148" customFormat="1" hidden="1">
      <c r="E1159" s="265"/>
      <c r="F1159" s="265"/>
    </row>
    <row r="1160" spans="5:6" s="148" customFormat="1" hidden="1">
      <c r="E1160" s="265"/>
      <c r="F1160" s="265"/>
    </row>
    <row r="1161" spans="5:6" s="148" customFormat="1" hidden="1">
      <c r="E1161" s="265"/>
      <c r="F1161" s="265"/>
    </row>
    <row r="1162" spans="5:6" s="148" customFormat="1" hidden="1">
      <c r="E1162" s="265"/>
      <c r="F1162" s="265"/>
    </row>
    <row r="1163" spans="5:6" s="148" customFormat="1" hidden="1">
      <c r="E1163" s="265"/>
      <c r="F1163" s="265"/>
    </row>
    <row r="1164" spans="5:6" s="148" customFormat="1" hidden="1">
      <c r="E1164" s="265"/>
      <c r="F1164" s="265"/>
    </row>
    <row r="1165" spans="5:6" s="148" customFormat="1" hidden="1">
      <c r="E1165" s="265"/>
      <c r="F1165" s="265"/>
    </row>
    <row r="1166" spans="5:6" s="148" customFormat="1" hidden="1">
      <c r="E1166" s="265"/>
      <c r="F1166" s="265"/>
    </row>
    <row r="1167" spans="5:6" s="148" customFormat="1" hidden="1">
      <c r="E1167" s="265"/>
      <c r="F1167" s="265"/>
    </row>
    <row r="1168" spans="5:6" s="148" customFormat="1" hidden="1">
      <c r="E1168" s="265"/>
      <c r="F1168" s="265"/>
    </row>
    <row r="1169" spans="5:6" s="148" customFormat="1" hidden="1">
      <c r="E1169" s="265"/>
      <c r="F1169" s="265"/>
    </row>
    <row r="1170" spans="5:6" s="148" customFormat="1" hidden="1">
      <c r="E1170" s="265"/>
      <c r="F1170" s="265"/>
    </row>
    <row r="1171" spans="5:6" s="148" customFormat="1" hidden="1">
      <c r="E1171" s="265"/>
      <c r="F1171" s="265"/>
    </row>
    <row r="1172" spans="5:6" s="148" customFormat="1" hidden="1">
      <c r="E1172" s="265"/>
      <c r="F1172" s="265"/>
    </row>
    <row r="1173" spans="5:6" s="148" customFormat="1" hidden="1">
      <c r="E1173" s="265"/>
      <c r="F1173" s="265"/>
    </row>
    <row r="1174" spans="5:6" s="148" customFormat="1" hidden="1">
      <c r="E1174" s="265"/>
      <c r="F1174" s="265"/>
    </row>
    <row r="1175" spans="5:6" s="148" customFormat="1" hidden="1">
      <c r="E1175" s="265"/>
      <c r="F1175" s="265"/>
    </row>
    <row r="1176" spans="5:6" s="148" customFormat="1" hidden="1">
      <c r="E1176" s="265"/>
      <c r="F1176" s="265"/>
    </row>
    <row r="1177" spans="5:6" s="148" customFormat="1" hidden="1">
      <c r="E1177" s="265"/>
      <c r="F1177" s="265"/>
    </row>
    <row r="1178" spans="5:6" s="148" customFormat="1" hidden="1">
      <c r="E1178" s="265"/>
      <c r="F1178" s="265"/>
    </row>
    <row r="1179" spans="5:6" s="148" customFormat="1" hidden="1">
      <c r="E1179" s="265"/>
      <c r="F1179" s="265"/>
    </row>
    <row r="1180" spans="5:6" s="148" customFormat="1" hidden="1">
      <c r="E1180" s="265"/>
      <c r="F1180" s="265"/>
    </row>
    <row r="1181" spans="5:6" s="148" customFormat="1" hidden="1">
      <c r="E1181" s="265"/>
      <c r="F1181" s="265"/>
    </row>
    <row r="1182" spans="5:6" s="148" customFormat="1" hidden="1">
      <c r="E1182" s="265"/>
      <c r="F1182" s="265"/>
    </row>
    <row r="1183" spans="5:6" s="148" customFormat="1" hidden="1">
      <c r="E1183" s="265"/>
      <c r="F1183" s="265"/>
    </row>
    <row r="1184" spans="5:6" s="148" customFormat="1" hidden="1">
      <c r="E1184" s="265"/>
      <c r="F1184" s="265"/>
    </row>
    <row r="1185" spans="5:6" s="148" customFormat="1" hidden="1">
      <c r="E1185" s="265"/>
      <c r="F1185" s="265"/>
    </row>
    <row r="1186" spans="5:6" s="148" customFormat="1" hidden="1">
      <c r="E1186" s="265"/>
      <c r="F1186" s="265"/>
    </row>
    <row r="1187" spans="5:6" s="148" customFormat="1" hidden="1">
      <c r="E1187" s="265"/>
      <c r="F1187" s="265"/>
    </row>
    <row r="1188" spans="5:6" s="148" customFormat="1" hidden="1">
      <c r="E1188" s="265"/>
      <c r="F1188" s="265"/>
    </row>
    <row r="1189" spans="5:6" s="148" customFormat="1" hidden="1">
      <c r="E1189" s="265"/>
      <c r="F1189" s="265"/>
    </row>
    <row r="1190" spans="5:6" s="148" customFormat="1" hidden="1">
      <c r="E1190" s="265"/>
      <c r="F1190" s="265"/>
    </row>
    <row r="1191" spans="5:6" s="148" customFormat="1" hidden="1">
      <c r="E1191" s="265"/>
      <c r="F1191" s="265"/>
    </row>
    <row r="1192" spans="5:6" s="148" customFormat="1" hidden="1">
      <c r="E1192" s="265"/>
      <c r="F1192" s="265"/>
    </row>
    <row r="1193" spans="5:6" s="148" customFormat="1" hidden="1">
      <c r="E1193" s="265"/>
      <c r="F1193" s="265"/>
    </row>
    <row r="1194" spans="5:6" s="148" customFormat="1" hidden="1">
      <c r="E1194" s="265"/>
      <c r="F1194" s="265"/>
    </row>
    <row r="1195" spans="5:6" s="148" customFormat="1" hidden="1">
      <c r="E1195" s="265"/>
      <c r="F1195" s="265"/>
    </row>
    <row r="1196" spans="5:6" s="148" customFormat="1" hidden="1">
      <c r="E1196" s="265"/>
      <c r="F1196" s="265"/>
    </row>
    <row r="1197" spans="5:6" s="148" customFormat="1" hidden="1">
      <c r="E1197" s="265"/>
      <c r="F1197" s="265"/>
    </row>
    <row r="1198" spans="5:6" s="148" customFormat="1" hidden="1">
      <c r="E1198" s="265"/>
      <c r="F1198" s="265"/>
    </row>
    <row r="1199" spans="5:6" s="148" customFormat="1" hidden="1">
      <c r="E1199" s="265"/>
      <c r="F1199" s="265"/>
    </row>
    <row r="1200" spans="5:6" s="148" customFormat="1" hidden="1">
      <c r="E1200" s="265"/>
      <c r="F1200" s="265"/>
    </row>
    <row r="1201" spans="5:6" s="148" customFormat="1" hidden="1">
      <c r="E1201" s="265"/>
      <c r="F1201" s="265"/>
    </row>
    <row r="1202" spans="5:6" s="148" customFormat="1" hidden="1">
      <c r="E1202" s="265"/>
      <c r="F1202" s="265"/>
    </row>
    <row r="1203" spans="5:6" s="148" customFormat="1" hidden="1">
      <c r="E1203" s="265"/>
      <c r="F1203" s="265"/>
    </row>
    <row r="1204" spans="5:6" s="148" customFormat="1" hidden="1">
      <c r="E1204" s="265"/>
      <c r="F1204" s="265"/>
    </row>
    <row r="1205" spans="5:6" s="148" customFormat="1" hidden="1">
      <c r="E1205" s="265"/>
      <c r="F1205" s="265"/>
    </row>
    <row r="1206" spans="5:6" s="148" customFormat="1" hidden="1">
      <c r="E1206" s="265"/>
      <c r="F1206" s="265"/>
    </row>
    <row r="1207" spans="5:6" s="148" customFormat="1" hidden="1">
      <c r="E1207" s="265"/>
      <c r="F1207" s="265"/>
    </row>
    <row r="1208" spans="5:6" s="148" customFormat="1" hidden="1">
      <c r="E1208" s="265"/>
      <c r="F1208" s="265"/>
    </row>
    <row r="1209" spans="5:6" s="148" customFormat="1" hidden="1">
      <c r="E1209" s="265"/>
      <c r="F1209" s="265"/>
    </row>
    <row r="1210" spans="5:6" s="148" customFormat="1" hidden="1">
      <c r="E1210" s="265"/>
      <c r="F1210" s="265"/>
    </row>
    <row r="1211" spans="5:6" s="148" customFormat="1" hidden="1">
      <c r="E1211" s="265"/>
      <c r="F1211" s="265"/>
    </row>
    <row r="1212" spans="5:6" s="148" customFormat="1" hidden="1">
      <c r="E1212" s="265"/>
      <c r="F1212" s="265"/>
    </row>
    <row r="1213" spans="5:6" s="148" customFormat="1" hidden="1">
      <c r="E1213" s="265"/>
      <c r="F1213" s="265"/>
    </row>
    <row r="1214" spans="5:6" s="148" customFormat="1" hidden="1">
      <c r="E1214" s="265"/>
      <c r="F1214" s="265"/>
    </row>
    <row r="1215" spans="5:6" s="148" customFormat="1" hidden="1">
      <c r="E1215" s="265"/>
      <c r="F1215" s="265"/>
    </row>
    <row r="1216" spans="5:6" s="148" customFormat="1" hidden="1">
      <c r="E1216" s="265"/>
      <c r="F1216" s="265"/>
    </row>
    <row r="1217" spans="5:6" s="148" customFormat="1" hidden="1">
      <c r="E1217" s="265"/>
      <c r="F1217" s="265"/>
    </row>
    <row r="1218" spans="5:6" s="148" customFormat="1" hidden="1">
      <c r="E1218" s="265"/>
      <c r="F1218" s="265"/>
    </row>
    <row r="1219" spans="5:6" s="148" customFormat="1" hidden="1">
      <c r="E1219" s="265"/>
      <c r="F1219" s="265"/>
    </row>
    <row r="1220" spans="5:6" s="148" customFormat="1" hidden="1">
      <c r="E1220" s="265"/>
      <c r="F1220" s="265"/>
    </row>
    <row r="1221" spans="5:6" s="148" customFormat="1" hidden="1">
      <c r="E1221" s="265"/>
      <c r="F1221" s="265"/>
    </row>
    <row r="1222" spans="5:6" s="148" customFormat="1" hidden="1">
      <c r="E1222" s="265"/>
      <c r="F1222" s="265"/>
    </row>
    <row r="1223" spans="5:6" s="148" customFormat="1" hidden="1">
      <c r="E1223" s="265"/>
      <c r="F1223" s="265"/>
    </row>
    <row r="1224" spans="5:6" s="148" customFormat="1" hidden="1">
      <c r="E1224" s="265"/>
      <c r="F1224" s="265"/>
    </row>
    <row r="1225" spans="5:6" s="148" customFormat="1" hidden="1">
      <c r="E1225" s="265"/>
      <c r="F1225" s="265"/>
    </row>
    <row r="1226" spans="5:6" s="148" customFormat="1" hidden="1">
      <c r="E1226" s="265"/>
      <c r="F1226" s="265"/>
    </row>
    <row r="1227" spans="5:6" s="148" customFormat="1" hidden="1">
      <c r="E1227" s="265"/>
      <c r="F1227" s="265"/>
    </row>
    <row r="1228" spans="5:6" s="148" customFormat="1" hidden="1">
      <c r="E1228" s="265"/>
      <c r="F1228" s="265"/>
    </row>
    <row r="1229" spans="5:6" s="148" customFormat="1" hidden="1">
      <c r="E1229" s="265"/>
      <c r="F1229" s="265"/>
    </row>
    <row r="1230" spans="5:6" s="148" customFormat="1" hidden="1">
      <c r="E1230" s="265"/>
      <c r="F1230" s="265"/>
    </row>
    <row r="1231" spans="5:6" s="148" customFormat="1" hidden="1">
      <c r="E1231" s="265"/>
      <c r="F1231" s="265"/>
    </row>
    <row r="1232" spans="5:6" s="148" customFormat="1" hidden="1">
      <c r="E1232" s="265"/>
      <c r="F1232" s="265"/>
    </row>
    <row r="1233" spans="5:6" s="148" customFormat="1" hidden="1">
      <c r="E1233" s="265"/>
      <c r="F1233" s="265"/>
    </row>
    <row r="1234" spans="5:6" s="148" customFormat="1" hidden="1">
      <c r="E1234" s="265"/>
      <c r="F1234" s="265"/>
    </row>
    <row r="1235" spans="5:6" s="148" customFormat="1" hidden="1">
      <c r="E1235" s="265"/>
      <c r="F1235" s="265"/>
    </row>
    <row r="1236" spans="5:6" s="148" customFormat="1" hidden="1">
      <c r="E1236" s="265"/>
      <c r="F1236" s="265"/>
    </row>
    <row r="1237" spans="5:6" s="148" customFormat="1" hidden="1">
      <c r="E1237" s="265"/>
      <c r="F1237" s="265"/>
    </row>
    <row r="1238" spans="5:6" s="148" customFormat="1" hidden="1">
      <c r="E1238" s="265"/>
      <c r="F1238" s="265"/>
    </row>
    <row r="1239" spans="5:6" s="148" customFormat="1" hidden="1">
      <c r="E1239" s="265"/>
      <c r="F1239" s="265"/>
    </row>
    <row r="1240" spans="5:6" s="148" customFormat="1" hidden="1">
      <c r="E1240" s="265"/>
      <c r="F1240" s="265"/>
    </row>
    <row r="1241" spans="5:6" s="148" customFormat="1" hidden="1">
      <c r="E1241" s="265"/>
      <c r="F1241" s="265"/>
    </row>
    <row r="1242" spans="5:6" s="148" customFormat="1" hidden="1">
      <c r="E1242" s="265"/>
      <c r="F1242" s="265"/>
    </row>
    <row r="1243" spans="5:6" s="148" customFormat="1" hidden="1">
      <c r="E1243" s="265"/>
      <c r="F1243" s="265"/>
    </row>
    <row r="1244" spans="5:6" s="148" customFormat="1" hidden="1">
      <c r="E1244" s="265"/>
      <c r="F1244" s="265"/>
    </row>
    <row r="1245" spans="5:6" s="148" customFormat="1" hidden="1">
      <c r="E1245" s="265"/>
      <c r="F1245" s="265"/>
    </row>
    <row r="1246" spans="5:6" s="148" customFormat="1" hidden="1">
      <c r="E1246" s="265"/>
      <c r="F1246" s="265"/>
    </row>
    <row r="1247" spans="5:6" s="148" customFormat="1" hidden="1">
      <c r="E1247" s="265"/>
      <c r="F1247" s="265"/>
    </row>
    <row r="1248" spans="5:6" s="148" customFormat="1" hidden="1">
      <c r="E1248" s="265"/>
      <c r="F1248" s="265"/>
    </row>
    <row r="1249" spans="5:6" s="148" customFormat="1" hidden="1">
      <c r="E1249" s="265"/>
      <c r="F1249" s="265"/>
    </row>
    <row r="1250" spans="5:6" s="148" customFormat="1" hidden="1">
      <c r="E1250" s="265"/>
      <c r="F1250" s="265"/>
    </row>
    <row r="1251" spans="5:6" s="148" customFormat="1" hidden="1">
      <c r="E1251" s="265"/>
      <c r="F1251" s="265"/>
    </row>
    <row r="1252" spans="5:6" s="148" customFormat="1" hidden="1">
      <c r="E1252" s="265"/>
      <c r="F1252" s="265"/>
    </row>
    <row r="1253" spans="5:6" s="148" customFormat="1" hidden="1">
      <c r="E1253" s="265"/>
      <c r="F1253" s="265"/>
    </row>
    <row r="1254" spans="5:6" s="148" customFormat="1" hidden="1">
      <c r="E1254" s="265"/>
      <c r="F1254" s="265"/>
    </row>
    <row r="1255" spans="5:6" s="148" customFormat="1" hidden="1">
      <c r="E1255" s="265"/>
      <c r="F1255" s="265"/>
    </row>
    <row r="1256" spans="5:6" s="148" customFormat="1" hidden="1">
      <c r="E1256" s="265"/>
      <c r="F1256" s="265"/>
    </row>
    <row r="1257" spans="5:6" s="148" customFormat="1" hidden="1">
      <c r="E1257" s="265"/>
      <c r="F1257" s="265"/>
    </row>
    <row r="1258" spans="5:6" s="148" customFormat="1" hidden="1">
      <c r="E1258" s="265"/>
      <c r="F1258" s="265"/>
    </row>
    <row r="1259" spans="5:6" s="148" customFormat="1" hidden="1">
      <c r="E1259" s="265"/>
      <c r="F1259" s="265"/>
    </row>
    <row r="1260" spans="5:6" s="148" customFormat="1" hidden="1">
      <c r="E1260" s="265"/>
      <c r="F1260" s="265"/>
    </row>
    <row r="1261" spans="5:6" s="148" customFormat="1" hidden="1">
      <c r="E1261" s="265"/>
      <c r="F1261" s="265"/>
    </row>
    <row r="1262" spans="5:6" s="148" customFormat="1" hidden="1">
      <c r="E1262" s="265"/>
      <c r="F1262" s="265"/>
    </row>
    <row r="1263" spans="5:6" s="148" customFormat="1" hidden="1">
      <c r="E1263" s="265"/>
      <c r="F1263" s="265"/>
    </row>
    <row r="1264" spans="5:6" s="148" customFormat="1" hidden="1">
      <c r="E1264" s="265"/>
      <c r="F1264" s="265"/>
    </row>
    <row r="1265" spans="5:6" s="148" customFormat="1" hidden="1">
      <c r="E1265" s="265"/>
      <c r="F1265" s="265"/>
    </row>
    <row r="1266" spans="5:6" s="148" customFormat="1" hidden="1">
      <c r="E1266" s="265"/>
      <c r="F1266" s="265"/>
    </row>
    <row r="1267" spans="5:6" s="148" customFormat="1" hidden="1">
      <c r="E1267" s="265"/>
      <c r="F1267" s="265"/>
    </row>
    <row r="1268" spans="5:6" s="148" customFormat="1" hidden="1">
      <c r="E1268" s="265"/>
      <c r="F1268" s="265"/>
    </row>
    <row r="1269" spans="5:6" s="148" customFormat="1" hidden="1">
      <c r="E1269" s="265"/>
      <c r="F1269" s="265"/>
    </row>
    <row r="1270" spans="5:6" s="148" customFormat="1" hidden="1">
      <c r="E1270" s="265"/>
      <c r="F1270" s="265"/>
    </row>
    <row r="1271" spans="5:6" s="148" customFormat="1" hidden="1">
      <c r="E1271" s="265"/>
      <c r="F1271" s="265"/>
    </row>
    <row r="1272" spans="5:6" s="148" customFormat="1" hidden="1">
      <c r="E1272" s="265"/>
      <c r="F1272" s="265"/>
    </row>
    <row r="1273" spans="5:6" s="148" customFormat="1" hidden="1">
      <c r="E1273" s="265"/>
      <c r="F1273" s="265"/>
    </row>
    <row r="1274" spans="5:6" s="148" customFormat="1" hidden="1">
      <c r="E1274" s="265"/>
      <c r="F1274" s="265"/>
    </row>
    <row r="1275" spans="5:6" s="148" customFormat="1" hidden="1">
      <c r="E1275" s="265"/>
      <c r="F1275" s="265"/>
    </row>
    <row r="1276" spans="5:6" s="148" customFormat="1" hidden="1">
      <c r="E1276" s="265"/>
      <c r="F1276" s="265"/>
    </row>
    <row r="1277" spans="5:6" s="148" customFormat="1" hidden="1">
      <c r="E1277" s="265"/>
      <c r="F1277" s="265"/>
    </row>
    <row r="1278" spans="5:6" s="148" customFormat="1" hidden="1">
      <c r="E1278" s="265"/>
      <c r="F1278" s="265"/>
    </row>
    <row r="1279" spans="5:6" s="148" customFormat="1" hidden="1">
      <c r="E1279" s="265"/>
      <c r="F1279" s="265"/>
    </row>
    <row r="1280" spans="5:6" s="148" customFormat="1" hidden="1">
      <c r="E1280" s="265"/>
      <c r="F1280" s="265"/>
    </row>
    <row r="1281" spans="5:6" s="148" customFormat="1" hidden="1">
      <c r="E1281" s="265"/>
      <c r="F1281" s="265"/>
    </row>
    <row r="1282" spans="5:6" s="148" customFormat="1" hidden="1">
      <c r="E1282" s="265"/>
      <c r="F1282" s="265"/>
    </row>
    <row r="1283" spans="5:6" s="148" customFormat="1" hidden="1">
      <c r="E1283" s="265"/>
      <c r="F1283" s="265"/>
    </row>
    <row r="1284" spans="5:6" s="148" customFormat="1" hidden="1">
      <c r="E1284" s="265"/>
      <c r="F1284" s="265"/>
    </row>
    <row r="1285" spans="5:6" s="148" customFormat="1" hidden="1">
      <c r="E1285" s="265"/>
      <c r="F1285" s="265"/>
    </row>
    <row r="1286" spans="5:6" s="148" customFormat="1" hidden="1">
      <c r="E1286" s="265"/>
      <c r="F1286" s="265"/>
    </row>
    <row r="1287" spans="5:6" s="148" customFormat="1" hidden="1">
      <c r="E1287" s="265"/>
      <c r="F1287" s="265"/>
    </row>
    <row r="1288" spans="5:6" s="148" customFormat="1" hidden="1">
      <c r="E1288" s="265"/>
      <c r="F1288" s="265"/>
    </row>
    <row r="1289" spans="5:6" s="148" customFormat="1" hidden="1">
      <c r="E1289" s="265"/>
      <c r="F1289" s="265"/>
    </row>
    <row r="1290" spans="5:6" s="148" customFormat="1" hidden="1">
      <c r="E1290" s="265"/>
      <c r="F1290" s="265"/>
    </row>
    <row r="1291" spans="5:6" s="148" customFormat="1" hidden="1">
      <c r="E1291" s="265"/>
      <c r="F1291" s="265"/>
    </row>
    <row r="1292" spans="5:6" s="148" customFormat="1" hidden="1">
      <c r="E1292" s="265"/>
      <c r="F1292" s="265"/>
    </row>
    <row r="1293" spans="5:6" s="148" customFormat="1" hidden="1">
      <c r="E1293" s="265"/>
      <c r="F1293" s="265"/>
    </row>
    <row r="1294" spans="5:6" s="148" customFormat="1" hidden="1">
      <c r="E1294" s="265"/>
      <c r="F1294" s="265"/>
    </row>
    <row r="1295" spans="5:6" s="148" customFormat="1" hidden="1">
      <c r="E1295" s="265"/>
      <c r="F1295" s="265"/>
    </row>
    <row r="1296" spans="5:6" s="148" customFormat="1" hidden="1">
      <c r="E1296" s="265"/>
      <c r="F1296" s="265"/>
    </row>
    <row r="1297" spans="5:6" s="148" customFormat="1" hidden="1">
      <c r="E1297" s="265"/>
      <c r="F1297" s="265"/>
    </row>
    <row r="1298" spans="5:6" s="148" customFormat="1" hidden="1">
      <c r="E1298" s="265"/>
      <c r="F1298" s="265"/>
    </row>
    <row r="1299" spans="5:6" s="148" customFormat="1" hidden="1">
      <c r="E1299" s="265"/>
      <c r="F1299" s="265"/>
    </row>
    <row r="1300" spans="5:6" s="148" customFormat="1" hidden="1">
      <c r="E1300" s="265"/>
      <c r="F1300" s="265"/>
    </row>
    <row r="1301" spans="5:6" s="148" customFormat="1" hidden="1">
      <c r="E1301" s="265"/>
      <c r="F1301" s="265"/>
    </row>
    <row r="1302" spans="5:6" s="148" customFormat="1" hidden="1">
      <c r="E1302" s="265"/>
      <c r="F1302" s="265"/>
    </row>
    <row r="1303" spans="5:6" s="148" customFormat="1" hidden="1">
      <c r="E1303" s="265"/>
      <c r="F1303" s="265"/>
    </row>
    <row r="1304" spans="5:6" s="148" customFormat="1" hidden="1">
      <c r="E1304" s="265"/>
      <c r="F1304" s="265"/>
    </row>
    <row r="1305" spans="5:6" s="148" customFormat="1" hidden="1">
      <c r="E1305" s="265"/>
      <c r="F1305" s="265"/>
    </row>
    <row r="1306" spans="5:6" s="148" customFormat="1" hidden="1">
      <c r="E1306" s="265"/>
      <c r="F1306" s="265"/>
    </row>
    <row r="1307" spans="5:6" s="148" customFormat="1" hidden="1">
      <c r="E1307" s="265"/>
      <c r="F1307" s="265"/>
    </row>
    <row r="1308" spans="5:6" s="148" customFormat="1" hidden="1">
      <c r="E1308" s="265"/>
      <c r="F1308" s="265"/>
    </row>
    <row r="1309" spans="5:6" s="148" customFormat="1" hidden="1">
      <c r="E1309" s="265"/>
      <c r="F1309" s="265"/>
    </row>
    <row r="1310" spans="5:6" s="148" customFormat="1" hidden="1">
      <c r="E1310" s="265"/>
      <c r="F1310" s="265"/>
    </row>
    <row r="1311" spans="5:6" s="148" customFormat="1" hidden="1">
      <c r="E1311" s="265"/>
      <c r="F1311" s="265"/>
    </row>
    <row r="1312" spans="5:6" s="148" customFormat="1" hidden="1">
      <c r="E1312" s="265"/>
      <c r="F1312" s="265"/>
    </row>
    <row r="1313" spans="5:6" s="148" customFormat="1" hidden="1">
      <c r="E1313" s="265"/>
      <c r="F1313" s="265"/>
    </row>
    <row r="1314" spans="5:6" s="148" customFormat="1" hidden="1">
      <c r="E1314" s="265"/>
      <c r="F1314" s="265"/>
    </row>
    <row r="1315" spans="5:6" s="148" customFormat="1" hidden="1">
      <c r="E1315" s="265"/>
      <c r="F1315" s="265"/>
    </row>
    <row r="1316" spans="5:6" s="148" customFormat="1" hidden="1">
      <c r="E1316" s="265"/>
      <c r="F1316" s="265"/>
    </row>
    <row r="1317" spans="5:6" s="148" customFormat="1" hidden="1">
      <c r="E1317" s="265"/>
      <c r="F1317" s="265"/>
    </row>
    <row r="1318" spans="5:6" s="148" customFormat="1" hidden="1">
      <c r="E1318" s="265"/>
      <c r="F1318" s="265"/>
    </row>
    <row r="1319" spans="5:6" s="148" customFormat="1" hidden="1">
      <c r="E1319" s="265"/>
      <c r="F1319" s="265"/>
    </row>
    <row r="1320" spans="5:6" s="148" customFormat="1" hidden="1">
      <c r="E1320" s="265"/>
      <c r="F1320" s="265"/>
    </row>
    <row r="1321" spans="5:6" s="148" customFormat="1" hidden="1">
      <c r="E1321" s="265"/>
      <c r="F1321" s="265"/>
    </row>
    <row r="1322" spans="5:6" s="148" customFormat="1" hidden="1">
      <c r="E1322" s="265"/>
      <c r="F1322" s="265"/>
    </row>
    <row r="1323" spans="5:6" s="148" customFormat="1" hidden="1">
      <c r="E1323" s="265"/>
      <c r="F1323" s="265"/>
    </row>
    <row r="1324" spans="5:6" s="148" customFormat="1" hidden="1">
      <c r="E1324" s="265"/>
      <c r="F1324" s="265"/>
    </row>
    <row r="1325" spans="5:6" s="148" customFormat="1" hidden="1">
      <c r="E1325" s="265"/>
      <c r="F1325" s="265"/>
    </row>
    <row r="1326" spans="5:6" s="148" customFormat="1" hidden="1">
      <c r="E1326" s="265"/>
      <c r="F1326" s="265"/>
    </row>
    <row r="1327" spans="5:6" s="148" customFormat="1" hidden="1">
      <c r="E1327" s="265"/>
      <c r="F1327" s="265"/>
    </row>
    <row r="1328" spans="5:6" s="148" customFormat="1" hidden="1">
      <c r="E1328" s="265"/>
      <c r="F1328" s="265"/>
    </row>
    <row r="1329" spans="5:6" s="148" customFormat="1" hidden="1">
      <c r="E1329" s="265"/>
      <c r="F1329" s="265"/>
    </row>
    <row r="1330" spans="5:6" s="148" customFormat="1" hidden="1">
      <c r="E1330" s="265"/>
      <c r="F1330" s="265"/>
    </row>
    <row r="1331" spans="5:6" s="148" customFormat="1" hidden="1">
      <c r="E1331" s="265"/>
      <c r="F1331" s="265"/>
    </row>
    <row r="1332" spans="5:6" s="148" customFormat="1" hidden="1">
      <c r="E1332" s="265"/>
      <c r="F1332" s="265"/>
    </row>
    <row r="1333" spans="5:6" s="148" customFormat="1" hidden="1">
      <c r="E1333" s="265"/>
      <c r="F1333" s="265"/>
    </row>
    <row r="1334" spans="5:6" s="148" customFormat="1" hidden="1">
      <c r="E1334" s="265"/>
      <c r="F1334" s="265"/>
    </row>
    <row r="1335" spans="5:6" s="148" customFormat="1" hidden="1">
      <c r="E1335" s="265"/>
      <c r="F1335" s="265"/>
    </row>
    <row r="1336" spans="5:6" s="148" customFormat="1" hidden="1">
      <c r="E1336" s="265"/>
      <c r="F1336" s="265"/>
    </row>
    <row r="1337" spans="5:6" s="148" customFormat="1" hidden="1">
      <c r="E1337" s="265"/>
      <c r="F1337" s="265"/>
    </row>
    <row r="1338" spans="5:6" s="148" customFormat="1" hidden="1">
      <c r="E1338" s="265"/>
      <c r="F1338" s="265"/>
    </row>
    <row r="1339" spans="5:6" s="148" customFormat="1" hidden="1">
      <c r="E1339" s="265"/>
      <c r="F1339" s="265"/>
    </row>
    <row r="1340" spans="5:6" s="148" customFormat="1" hidden="1">
      <c r="E1340" s="265"/>
      <c r="F1340" s="265"/>
    </row>
    <row r="1341" spans="5:6" s="148" customFormat="1" hidden="1">
      <c r="E1341" s="265"/>
      <c r="F1341" s="265"/>
    </row>
    <row r="1342" spans="5:6" s="148" customFormat="1" hidden="1">
      <c r="E1342" s="265"/>
      <c r="F1342" s="265"/>
    </row>
    <row r="1343" spans="5:6" s="148" customFormat="1" hidden="1">
      <c r="E1343" s="265"/>
      <c r="F1343" s="265"/>
    </row>
    <row r="1344" spans="5:6" s="148" customFormat="1" hidden="1">
      <c r="E1344" s="265"/>
      <c r="F1344" s="265"/>
    </row>
    <row r="1345" spans="5:6" s="148" customFormat="1" hidden="1">
      <c r="E1345" s="265"/>
      <c r="F1345" s="265"/>
    </row>
    <row r="1346" spans="5:6" s="148" customFormat="1" hidden="1">
      <c r="E1346" s="265"/>
      <c r="F1346" s="265"/>
    </row>
    <row r="1347" spans="5:6" s="148" customFormat="1" hidden="1">
      <c r="E1347" s="265"/>
      <c r="F1347" s="265"/>
    </row>
    <row r="1348" spans="5:6" s="148" customFormat="1" hidden="1">
      <c r="E1348" s="265"/>
      <c r="F1348" s="265"/>
    </row>
    <row r="1349" spans="5:6" s="148" customFormat="1" hidden="1">
      <c r="E1349" s="265"/>
      <c r="F1349" s="265"/>
    </row>
    <row r="1350" spans="5:6" s="148" customFormat="1" hidden="1">
      <c r="E1350" s="265"/>
      <c r="F1350" s="265"/>
    </row>
    <row r="1351" spans="5:6" s="148" customFormat="1" hidden="1">
      <c r="E1351" s="265"/>
      <c r="F1351" s="265"/>
    </row>
    <row r="1352" spans="5:6" s="148" customFormat="1" hidden="1">
      <c r="E1352" s="265"/>
      <c r="F1352" s="265"/>
    </row>
    <row r="1353" spans="5:6" s="148" customFormat="1" hidden="1">
      <c r="E1353" s="265"/>
      <c r="F1353" s="265"/>
    </row>
    <row r="1354" spans="5:6" s="148" customFormat="1" hidden="1">
      <c r="E1354" s="265"/>
      <c r="F1354" s="265"/>
    </row>
    <row r="1355" spans="5:6" s="148" customFormat="1" hidden="1">
      <c r="E1355" s="265"/>
      <c r="F1355" s="265"/>
    </row>
    <row r="1356" spans="5:6" s="148" customFormat="1" hidden="1">
      <c r="E1356" s="265"/>
      <c r="F1356" s="265"/>
    </row>
    <row r="1357" spans="5:6" s="148" customFormat="1" hidden="1">
      <c r="E1357" s="265"/>
      <c r="F1357" s="265"/>
    </row>
    <row r="1358" spans="5:6" s="148" customFormat="1" hidden="1">
      <c r="E1358" s="265"/>
      <c r="F1358" s="265"/>
    </row>
    <row r="1359" spans="5:6" s="148" customFormat="1" hidden="1">
      <c r="E1359" s="265"/>
      <c r="F1359" s="265"/>
    </row>
    <row r="1360" spans="5:6" s="148" customFormat="1" hidden="1">
      <c r="E1360" s="265"/>
      <c r="F1360" s="265"/>
    </row>
    <row r="1361" spans="5:6" s="148" customFormat="1" hidden="1">
      <c r="E1361" s="265"/>
      <c r="F1361" s="265"/>
    </row>
    <row r="1362" spans="5:6" s="148" customFormat="1" hidden="1">
      <c r="E1362" s="265"/>
      <c r="F1362" s="265"/>
    </row>
    <row r="1363" spans="5:6" s="148" customFormat="1" hidden="1">
      <c r="E1363" s="265"/>
      <c r="F1363" s="265"/>
    </row>
    <row r="1364" spans="5:6" s="148" customFormat="1" hidden="1">
      <c r="E1364" s="265"/>
      <c r="F1364" s="265"/>
    </row>
    <row r="1365" spans="5:6" s="148" customFormat="1" hidden="1">
      <c r="E1365" s="265"/>
      <c r="F1365" s="265"/>
    </row>
    <row r="1366" spans="5:6" s="148" customFormat="1" hidden="1">
      <c r="E1366" s="265"/>
      <c r="F1366" s="265"/>
    </row>
    <row r="1367" spans="5:6" s="148" customFormat="1" hidden="1">
      <c r="E1367" s="265"/>
      <c r="F1367" s="265"/>
    </row>
    <row r="1368" spans="5:6" s="148" customFormat="1" hidden="1">
      <c r="E1368" s="265"/>
      <c r="F1368" s="265"/>
    </row>
    <row r="1369" spans="5:6" s="148" customFormat="1" hidden="1">
      <c r="E1369" s="265"/>
      <c r="F1369" s="265"/>
    </row>
    <row r="1370" spans="5:6" s="148" customFormat="1" hidden="1">
      <c r="E1370" s="265"/>
      <c r="F1370" s="265"/>
    </row>
    <row r="1371" spans="5:6" s="148" customFormat="1" hidden="1">
      <c r="E1371" s="265"/>
      <c r="F1371" s="265"/>
    </row>
    <row r="1372" spans="5:6" s="148" customFormat="1" hidden="1">
      <c r="E1372" s="265"/>
      <c r="F1372" s="265"/>
    </row>
    <row r="1373" spans="5:6" s="148" customFormat="1" hidden="1">
      <c r="E1373" s="265"/>
      <c r="F1373" s="265"/>
    </row>
    <row r="1374" spans="5:6" s="148" customFormat="1" hidden="1">
      <c r="E1374" s="265"/>
      <c r="F1374" s="265"/>
    </row>
    <row r="1375" spans="5:6" s="148" customFormat="1" hidden="1">
      <c r="E1375" s="265"/>
      <c r="F1375" s="265"/>
    </row>
    <row r="1376" spans="5:6" s="148" customFormat="1" hidden="1">
      <c r="E1376" s="265"/>
      <c r="F1376" s="265"/>
    </row>
    <row r="1377" spans="5:6" s="148" customFormat="1" hidden="1">
      <c r="E1377" s="265"/>
      <c r="F1377" s="265"/>
    </row>
    <row r="1378" spans="5:6" s="148" customFormat="1" hidden="1">
      <c r="E1378" s="265"/>
      <c r="F1378" s="265"/>
    </row>
    <row r="1379" spans="5:6" s="148" customFormat="1" hidden="1">
      <c r="E1379" s="265"/>
      <c r="F1379" s="265"/>
    </row>
    <row r="1380" spans="5:6" s="148" customFormat="1" hidden="1">
      <c r="E1380" s="265"/>
      <c r="F1380" s="265"/>
    </row>
    <row r="1381" spans="5:6" s="148" customFormat="1" hidden="1">
      <c r="E1381" s="265"/>
      <c r="F1381" s="265"/>
    </row>
    <row r="1382" spans="5:6" s="148" customFormat="1" hidden="1">
      <c r="E1382" s="265"/>
      <c r="F1382" s="265"/>
    </row>
  </sheetData>
  <sheetProtection formatCells="0" formatColumns="0" formatRows="0" insertRows="0" deleteRows="0" sort="0"/>
  <mergeCells count="10">
    <mergeCell ref="A12:C12"/>
    <mergeCell ref="M1:O1"/>
    <mergeCell ref="M2:O2"/>
    <mergeCell ref="A7:O7"/>
    <mergeCell ref="A8:O8"/>
    <mergeCell ref="A9:D9"/>
    <mergeCell ref="G9:M9"/>
    <mergeCell ref="A10:D10"/>
    <mergeCell ref="G10:M10"/>
    <mergeCell ref="D1:F3"/>
  </mergeCells>
  <conditionalFormatting sqref="A13:D23">
    <cfRule type="expression" dxfId="8" priority="11">
      <formula>AND(ISBLANK(A13),SUM(COUNTIF($A13:$O13,"&lt;&gt;"&amp;"")&gt;0))</formula>
    </cfRule>
  </conditionalFormatting>
  <conditionalFormatting sqref="E13:E23">
    <cfRule type="expression" dxfId="7" priority="7">
      <formula>AND(ISBLANK(E13),SUM(COUNTIF($A13:$O13,"&lt;&gt;"&amp;"")&gt;0))</formula>
    </cfRule>
  </conditionalFormatting>
  <conditionalFormatting sqref="F13:F23">
    <cfRule type="expression" dxfId="6" priority="6">
      <formula>AND(ISBLANK(F13),SUM(COUNTIF($A13:$O13,"&lt;&gt;"&amp;"")&gt;0))</formula>
    </cfRule>
  </conditionalFormatting>
  <conditionalFormatting sqref="N13:N23">
    <cfRule type="expression" dxfId="5" priority="5">
      <formula>AND(ISBLANK(N13),SUM(COUNTIF($A13:$O13,"&lt;&gt;"&amp;"")&gt;0))</formula>
    </cfRule>
  </conditionalFormatting>
  <conditionalFormatting sqref="G13:M20">
    <cfRule type="expression" dxfId="4" priority="3">
      <formula>AND(SUM(COUNTIF($G13:$M13,"&lt;&gt;"&amp;"")=0),SUM(COUNTIF($A13:$F13,"&lt;&gt;"&amp;"")&gt;0))</formula>
    </cfRule>
  </conditionalFormatting>
  <dataValidations count="20">
    <dataValidation type="whole" operator="greaterThanOrEqual" allowBlank="1" showInputMessage="1" showErrorMessage="1" error="Please enter a number greater than or equal to 0." sqref="G15:N99" xr:uid="{D810B7A9-A5C7-4181-9207-A33294F420AE}">
      <formula1>0</formula1>
    </dataValidation>
    <dataValidation type="whole" operator="greaterThanOrEqual" allowBlank="1" showInputMessage="1" showErrorMessage="1" error="Please enter a number" sqref="G103:N1227" xr:uid="{1ED65FBA-6E1D-45F2-9F04-944D8C318EE3}">
      <formula1>-100</formula1>
    </dataValidation>
    <dataValidation allowBlank="1" showInputMessage="1" sqref="M1:N1 O4" xr:uid="{38730276-B265-4B08-9603-19DD54392FE7}"/>
    <dataValidation type="list" allowBlank="1" showInputMessage="1" showErrorMessage="1" error="Please enter &quot;No&quot;,&quot;Yes-But no action taken&quot;, &quot;Yes-Approved&quot; , &quot;Yes-Denied&quot;  " sqref="W1:W3" xr:uid="{BAEA4B6F-B4E9-4941-B6BE-913A788E9635}">
      <formula1>"No,Yes-But no action taken,Yes-Approved,Yes-Denied"</formula1>
    </dataValidation>
    <dataValidation type="whole" operator="greaterThanOrEqual" allowBlank="1" showInputMessage="1" showErrorMessage="1" error="Please enter a number." sqref="G11:M11" xr:uid="{3B981438-6EAA-4DE4-8E79-989C5940F3EB}">
      <formula1>-1000</formula1>
    </dataValidation>
    <dataValidation operator="greaterThanOrEqual" allowBlank="1" showInputMessage="1" showErrorMessage="1" error="Please enter a number." sqref="N11" xr:uid="{6D5D2FFF-0DA2-4D49-91D9-FE5EE41DAC73}"/>
    <dataValidation type="date" allowBlank="1" showInputMessage="1" showErrorMessage="1" sqref="F15:F1048576" xr:uid="{07E63F5D-9030-41DC-A5C3-D1A8EF8916A6}">
      <formula1>36526</formula1>
      <formula2>54789</formula2>
    </dataValidation>
    <dataValidation type="whole" allowBlank="1" showInputMessage="1" showErrorMessage="1" error="Please enter a number greater than 0." prompt="Insert number of units that are above moderate-income" sqref="M13:M14" xr:uid="{50C945FB-516B-47D7-A9B7-E542CD2F8062}">
      <formula1>0</formula1>
      <formula2>30000</formula2>
    </dataValidation>
    <dataValidation type="whole" allowBlank="1" showInputMessage="1" showErrorMessage="1" error="Please enter a number greater than 0." prompt="Insert number of units that are moderate-income non-deed restricted" sqref="L13:L14" xr:uid="{24C11326-2B43-43D3-A626-7244635A3C90}">
      <formula1>0</formula1>
      <formula2>30000</formula2>
    </dataValidation>
    <dataValidation type="whole" allowBlank="1" showInputMessage="1" showErrorMessage="1" error="Please enter a number greater than 0." prompt="Insert number of units that are moderate-income deed restricted" sqref="K13:K14" xr:uid="{9D4467FD-FEB2-4A19-99C1-E937FB5DD689}">
      <formula1>0</formula1>
      <formula2>30000</formula2>
    </dataValidation>
    <dataValidation type="whole" allowBlank="1" showInputMessage="1" showErrorMessage="1" error="Please enter a number greater than 0." prompt="Insert number of units that are low-income non-deed restricted" sqref="J13:J14" xr:uid="{47C693F4-59DB-422C-8BDD-D4DC7CA950CC}">
      <formula1>0</formula1>
      <formula2>30000</formula2>
    </dataValidation>
    <dataValidation type="whole" allowBlank="1" showInputMessage="1" showErrorMessage="1" error="Please enter a number greater than 0." prompt="Insert number of units that are low-income deed restricted" sqref="I13:I14" xr:uid="{46FE94A5-9BBF-458D-BEB1-4006769A518D}">
      <formula1>0</formula1>
      <formula2>30000</formula2>
    </dataValidation>
    <dataValidation type="whole" allowBlank="1" showInputMessage="1" showErrorMessage="1" error="Please enter a number greater than 0." prompt="Insert number of units that are very low-income non-deed restricted" sqref="H13:H14" xr:uid="{37FF53E8-5529-43E5-9808-5D671A42EB45}">
      <formula1>0</formula1>
      <formula2>30000</formula2>
    </dataValidation>
    <dataValidation type="whole" allowBlank="1" showInputMessage="1" showErrorMessage="1" error="Please enter a number greater than 0." prompt="Insert number of units that are very low-income deed restricted" sqref="G13:G14" xr:uid="{4C02E4DE-9C3D-4E39-A82C-C8EB9947874C}">
      <formula1>0</formula1>
      <formula2>30000</formula2>
    </dataValidation>
    <dataValidation allowBlank="1" showInputMessage="1" showErrorMessage="1" prompt="Local Jurisdiction Tracking ID – This may be the permit number or other identifier._x000a_Character Limit: 256" sqref="D13:D14" xr:uid="{B37A85F0-1841-4AA0-9774-029673741DF1}"/>
    <dataValidation allowBlank="1" showInputMessage="1" showErrorMessage="1" prompt="Project Name – Enter the project name, if available (optional field)._x000a_Character Limit: 256" sqref="C13:C14" xr:uid="{D760B9D4-DB44-4CB3-AE15-B54006BA7996}"/>
    <dataValidation allowBlank="1" showInputMessage="1" showErrorMessage="1" prompt="Street Address – Enter the number and name of street._x000a_Character Limit: 256" sqref="B13:B14" xr:uid="{30118FB1-A3A5-40DE-91C9-081A785892E1}"/>
    <dataValidation allowBlank="1" showInputMessage="1" showErrorMessage="1" prompt="Current APN – Enter the current available APN.  If necessary, enter additional APNs in the notes field._x000a_Character Limit: 256" sqref="A13:A14" xr:uid="{247B4446-510A-4F7B-B2E5-044791BC0C0A}"/>
    <dataValidation type="whole" allowBlank="1" showInputMessage="1" showErrorMessage="1" error="Please enter a number greater than 0." prompt="Enter number of beds created due to the density bonus" sqref="N13:N14" xr:uid="{E7FDAB88-2D7C-4C5B-9BB5-903B4A25BB72}">
      <formula1>0</formula1>
      <formula2>30000</formula2>
    </dataValidation>
    <dataValidation allowBlank="1" showInputMessage="1" showErrorMessage="1" prompt="Enter notes" sqref="O13:O14" xr:uid="{EAD0551F-BE6F-428F-9F1A-A4B9ABBE484D}"/>
  </dataValidations>
  <printOptions horizontalCentered="1"/>
  <pageMargins left="0.7" right="0.7" top="0.75" bottom="0.75" header="0.3" footer="0.3"/>
  <pageSetup paperSize="5" scale="72" orientation="landscape" r:id="rId1"/>
  <headerFooter>
    <oddFooter>&amp;L&amp;"Arial,Bold"&amp;18&amp;K0070C0Annual Progress Report  &amp;R&amp;12January 2020</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 stopIfTrue="1" id="{C1765109-614C-4810-99C2-8A42D650FE60}">
            <xm:f>Admin!$D$22="FORMATTING OFF"</xm:f>
            <x14:dxf/>
          </x14:cfRule>
          <xm:sqref>A13:O23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DB374251-22DE-40CC-8F99-BEB123572B43}">
          <x14:formula1>
            <xm:f>'Deed Rest And Asst Pgm Data'!$H$8</xm:f>
          </x14:formula1>
          <xm:sqref>E15:E1048576</xm:sqref>
        </x14:dataValidation>
        <x14:dataValidation type="list" allowBlank="1" showInputMessage="1" showErrorMessage="1" prompt="Enter date approved" xr:uid="{08DC08C6-FD16-474F-8FBB-9D5AA0612157}">
          <x14:formula1>
            <xm:f>'Deed Rest And Asst Pgm Data'!$J$2:$J$3</xm:f>
          </x14:formula1>
          <xm:sqref>F13:F14</xm:sqref>
        </x14:dataValidation>
        <x14:dataValidation type="list" allowBlank="1" showInputMessage="1" showErrorMessage="1" prompt="Unit Types: Each development should be categorized by one of the following codes. Refer to “Unit Category” in the Definitions section for additional descriptions._x000a_" xr:uid="{55391EF6-3734-48E0-AA48-A60DB6FC40A7}">
          <x14:formula1>
            <xm:f>'Deed Rest And Asst Pgm Data'!$H$2:$H$7</xm:f>
          </x14:formula1>
          <xm:sqref>E13:E14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3BEB5-9409-434C-B387-DF29D11F5740}">
  <sheetPr codeName="Sheet21"/>
  <dimension ref="A1:O26"/>
  <sheetViews>
    <sheetView zoomScale="90" zoomScaleNormal="90" workbookViewId="0">
      <selection activeCell="D15" sqref="D15:J16"/>
    </sheetView>
  </sheetViews>
  <sheetFormatPr defaultColWidth="0" defaultRowHeight="14.4" zeroHeight="1"/>
  <cols>
    <col min="1" max="1" width="26.88671875" customWidth="1"/>
    <col min="2" max="2" width="17.6640625" customWidth="1"/>
    <col min="3" max="3" width="18.33203125" customWidth="1"/>
    <col min="4" max="4" width="14.88671875" style="504" customWidth="1"/>
    <col min="5" max="8" width="8.88671875" style="504" customWidth="1"/>
    <col min="9" max="9" width="64" style="504" customWidth="1"/>
    <col min="10" max="10" width="44.109375" style="504" customWidth="1"/>
    <col min="11" max="11" width="8.88671875" style="502" hidden="1" customWidth="1"/>
    <col min="12" max="16384" width="8.88671875" hidden="1"/>
  </cols>
  <sheetData>
    <row r="1" spans="1:15" ht="27.75" customHeight="1">
      <c r="A1" s="415" t="s">
        <v>388</v>
      </c>
      <c r="B1" s="139" t="str">
        <f>'Start Here'!B4:E4</f>
        <v>Oakland</v>
      </c>
      <c r="C1" s="188"/>
      <c r="D1" s="416"/>
      <c r="E1" s="417" t="s">
        <v>482</v>
      </c>
      <c r="F1" s="416"/>
      <c r="G1" s="416"/>
      <c r="H1" s="416"/>
      <c r="I1" s="416"/>
      <c r="J1" s="418"/>
      <c r="K1"/>
    </row>
    <row r="2" spans="1:15" ht="22.8">
      <c r="A2" s="419" t="s">
        <v>2016</v>
      </c>
      <c r="B2" s="138">
        <f>'Start Here'!B5</f>
        <v>2023</v>
      </c>
      <c r="C2" s="189" t="str">
        <f>'Table A2'!C2</f>
        <v>(Jan. 1 - Dec. 31)</v>
      </c>
      <c r="D2" s="416"/>
      <c r="E2" s="417"/>
      <c r="F2" s="416"/>
      <c r="G2" s="416"/>
      <c r="H2" s="416"/>
      <c r="I2" s="416"/>
      <c r="J2" s="420"/>
      <c r="K2"/>
    </row>
    <row r="3" spans="1:15" ht="15.6">
      <c r="A3" s="421" t="s">
        <v>485</v>
      </c>
      <c r="B3" s="138" t="str">
        <f>IFERROR(IF(ISBLANK(VLOOKUP(B1,'Planning Periods'!$E$2:$P$540,12)),"5th Cycle",VLOOKUP(B1,'Planning Periods'!$E$2:$P$540,12)),"")</f>
        <v>6th Cycle</v>
      </c>
      <c r="C3" s="360" t="str">
        <f>IF(ISBLANK(B1),"",IFERROR(VLOOKUP(B1,'Planning Periods'!$A$2:$D$540,4),""))</f>
        <v>01/31/2023 - 01/31/2031</v>
      </c>
      <c r="D3" s="422"/>
      <c r="E3" s="422"/>
      <c r="F3" s="422"/>
      <c r="G3" s="422"/>
      <c r="H3" s="422"/>
      <c r="I3" s="422"/>
      <c r="J3" s="422"/>
      <c r="K3"/>
    </row>
    <row r="4" spans="1:15">
      <c r="A4" s="423"/>
      <c r="B4" s="423"/>
      <c r="C4" s="423"/>
      <c r="D4" s="423"/>
      <c r="E4" s="423"/>
      <c r="F4" s="423"/>
      <c r="G4" s="423"/>
      <c r="H4" s="423"/>
      <c r="I4" s="423"/>
      <c r="J4" s="423"/>
      <c r="K4"/>
    </row>
    <row r="5" spans="1:15" ht="15.6">
      <c r="A5" s="690" t="s">
        <v>2145</v>
      </c>
      <c r="B5" s="693"/>
      <c r="C5" s="693"/>
      <c r="D5" s="693"/>
      <c r="E5" s="693"/>
      <c r="F5" s="693"/>
      <c r="G5" s="693"/>
      <c r="H5" s="693"/>
      <c r="I5" s="693"/>
      <c r="J5" s="693"/>
      <c r="K5" s="427"/>
      <c r="L5" s="427"/>
      <c r="M5" s="427"/>
      <c r="N5" s="427"/>
      <c r="O5" s="428"/>
    </row>
    <row r="6" spans="1:15" ht="15.6" customHeight="1">
      <c r="A6" s="690" t="s">
        <v>2146</v>
      </c>
      <c r="B6" s="693"/>
      <c r="C6" s="693"/>
      <c r="D6" s="693"/>
      <c r="E6" s="693"/>
      <c r="F6" s="693"/>
      <c r="G6" s="693"/>
      <c r="H6" s="693"/>
      <c r="I6" s="693"/>
      <c r="J6" s="693"/>
      <c r="K6" s="427"/>
      <c r="L6" s="427"/>
      <c r="M6" s="427"/>
      <c r="N6" s="427"/>
      <c r="O6" s="428"/>
    </row>
    <row r="7" spans="1:15" ht="15" customHeight="1">
      <c r="A7" s="807" t="s">
        <v>2147</v>
      </c>
      <c r="B7" s="807"/>
      <c r="C7" s="807"/>
      <c r="D7" s="807"/>
      <c r="E7" s="807"/>
      <c r="F7" s="807"/>
      <c r="G7" s="807"/>
      <c r="H7" s="807"/>
      <c r="I7" s="807"/>
      <c r="J7" s="807"/>
      <c r="K7"/>
    </row>
    <row r="8" spans="1:15" ht="24.75" customHeight="1">
      <c r="A8" s="808"/>
      <c r="B8" s="808"/>
      <c r="C8" s="808"/>
      <c r="D8" s="808"/>
      <c r="E8" s="808"/>
      <c r="F8" s="808"/>
      <c r="G8" s="808"/>
      <c r="H8" s="808"/>
      <c r="I8" s="808"/>
      <c r="J8" s="808"/>
      <c r="K8"/>
    </row>
    <row r="9" spans="1:15" hidden="1">
      <c r="A9" s="808"/>
      <c r="B9" s="808"/>
      <c r="C9" s="808"/>
      <c r="D9" s="808"/>
      <c r="E9" s="808"/>
      <c r="F9" s="808"/>
      <c r="G9" s="808"/>
      <c r="H9" s="808"/>
      <c r="I9" s="808"/>
      <c r="J9" s="808"/>
      <c r="K9"/>
    </row>
    <row r="10" spans="1:15" hidden="1">
      <c r="A10" s="429"/>
      <c r="B10" s="429"/>
      <c r="C10" s="429"/>
      <c r="D10" s="429"/>
      <c r="E10" s="429"/>
      <c r="F10" s="429"/>
      <c r="G10" s="429"/>
      <c r="H10" s="429"/>
      <c r="I10" s="429"/>
      <c r="J10" s="429"/>
      <c r="K10"/>
    </row>
    <row r="11" spans="1:15" hidden="1">
      <c r="A11" s="429"/>
      <c r="B11" s="429"/>
      <c r="C11" s="429"/>
      <c r="D11" s="429"/>
      <c r="E11" s="429"/>
      <c r="F11" s="429"/>
      <c r="G11" s="429"/>
      <c r="H11" s="429"/>
      <c r="I11" s="429"/>
      <c r="J11" s="429"/>
      <c r="K11"/>
    </row>
    <row r="12" spans="1:15" hidden="1">
      <c r="A12" s="423"/>
      <c r="B12" s="423"/>
      <c r="C12" s="423"/>
      <c r="D12" s="424"/>
      <c r="E12" s="423"/>
      <c r="F12" s="423"/>
      <c r="G12" s="423"/>
      <c r="H12" s="423"/>
      <c r="I12" s="423"/>
      <c r="J12" s="423"/>
      <c r="K12"/>
    </row>
    <row r="13" spans="1:15" ht="25.2" customHeight="1">
      <c r="A13" s="813" t="s">
        <v>2148</v>
      </c>
      <c r="B13" s="814"/>
      <c r="C13" s="815"/>
      <c r="D13" s="425" t="s">
        <v>652</v>
      </c>
      <c r="E13" s="426"/>
      <c r="F13" s="426"/>
      <c r="G13" s="426"/>
      <c r="H13" s="426"/>
      <c r="I13" s="426"/>
      <c r="J13" s="426"/>
      <c r="K13" s="502" t="s">
        <v>2149</v>
      </c>
    </row>
    <row r="14" spans="1:15" ht="53.4" customHeight="1">
      <c r="A14" s="813" t="s">
        <v>2150</v>
      </c>
      <c r="B14" s="814"/>
      <c r="C14" s="815"/>
      <c r="D14" s="809" t="s">
        <v>6310</v>
      </c>
      <c r="E14" s="810"/>
      <c r="F14" s="810"/>
      <c r="G14" s="810"/>
      <c r="H14" s="810"/>
      <c r="I14" s="810"/>
      <c r="J14" s="426"/>
      <c r="K14" s="502" t="s">
        <v>2151</v>
      </c>
    </row>
    <row r="15" spans="1:15" ht="49.95" customHeight="1">
      <c r="A15" s="816" t="s">
        <v>522</v>
      </c>
      <c r="B15" s="817"/>
      <c r="C15" s="818"/>
      <c r="D15" s="812"/>
      <c r="E15" s="810"/>
      <c r="F15" s="810"/>
      <c r="G15" s="810"/>
      <c r="H15" s="810"/>
      <c r="I15" s="810"/>
      <c r="J15" s="810"/>
      <c r="K15" s="502" t="s">
        <v>2152</v>
      </c>
    </row>
    <row r="16" spans="1:15" ht="43.2" customHeight="1">
      <c r="A16" s="430"/>
      <c r="B16" s="431"/>
      <c r="C16" s="432"/>
      <c r="D16" s="812"/>
      <c r="E16" s="810"/>
      <c r="F16" s="810"/>
      <c r="G16" s="810"/>
      <c r="H16" s="810"/>
      <c r="I16" s="810"/>
      <c r="J16" s="810"/>
    </row>
    <row r="17" spans="1:10" ht="14.4" hidden="1" customHeight="1">
      <c r="A17" s="505"/>
      <c r="D17" s="503"/>
      <c r="E17" s="503"/>
      <c r="F17" s="503"/>
      <c r="G17" s="503"/>
      <c r="H17" s="503"/>
      <c r="I17" s="503"/>
      <c r="J17" s="503"/>
    </row>
    <row r="18" spans="1:10" ht="14.4" hidden="1" customHeight="1">
      <c r="A18" s="505"/>
      <c r="D18" s="503"/>
      <c r="E18" s="503"/>
      <c r="F18" s="503"/>
      <c r="G18" s="503"/>
      <c r="H18" s="503"/>
      <c r="I18" s="503"/>
      <c r="J18" s="503"/>
    </row>
    <row r="19" spans="1:10" ht="14.4" hidden="1" customHeight="1">
      <c r="A19" s="261"/>
      <c r="D19" s="503"/>
      <c r="E19" s="503"/>
      <c r="F19" s="503"/>
      <c r="G19" s="503"/>
      <c r="H19" s="503"/>
      <c r="I19" s="503"/>
      <c r="J19" s="503"/>
    </row>
    <row r="20" spans="1:10" ht="14.4" hidden="1" customHeight="1">
      <c r="A20" s="811"/>
      <c r="D20" s="503"/>
      <c r="E20" s="503"/>
      <c r="F20" s="503"/>
      <c r="G20" s="503"/>
      <c r="H20" s="503"/>
      <c r="I20" s="503"/>
      <c r="J20" s="503"/>
    </row>
    <row r="21" spans="1:10" ht="14.4" hidden="1" customHeight="1">
      <c r="A21" s="811"/>
      <c r="D21" s="503"/>
      <c r="E21" s="503"/>
      <c r="F21" s="503"/>
      <c r="G21" s="503"/>
      <c r="H21" s="503"/>
      <c r="I21" s="503"/>
      <c r="J21" s="503"/>
    </row>
    <row r="22" spans="1:10" ht="14.4" hidden="1" customHeight="1">
      <c r="A22" s="811"/>
      <c r="D22" s="503"/>
      <c r="E22" s="503"/>
      <c r="F22" s="503"/>
      <c r="G22" s="503"/>
      <c r="H22" s="503"/>
      <c r="I22" s="503"/>
      <c r="J22" s="503"/>
    </row>
    <row r="23" spans="1:10" ht="14.4" hidden="1" customHeight="1">
      <c r="A23" s="811"/>
      <c r="D23" s="503"/>
      <c r="E23" s="503"/>
      <c r="F23" s="503"/>
      <c r="G23" s="503"/>
      <c r="H23" s="503"/>
      <c r="I23" s="503"/>
      <c r="J23" s="503"/>
    </row>
    <row r="24" spans="1:10" ht="14.4" hidden="1" customHeight="1">
      <c r="A24" s="811"/>
      <c r="D24" s="503"/>
      <c r="E24" s="503"/>
      <c r="F24" s="503"/>
      <c r="G24" s="503"/>
      <c r="H24" s="503"/>
      <c r="I24" s="503"/>
      <c r="J24" s="503"/>
    </row>
    <row r="25" spans="1:10" ht="14.4" hidden="1" customHeight="1">
      <c r="A25" s="811"/>
      <c r="D25" s="503"/>
      <c r="E25" s="503"/>
      <c r="F25" s="503"/>
      <c r="G25" s="503"/>
      <c r="H25" s="503"/>
      <c r="I25" s="503"/>
      <c r="J25" s="503"/>
    </row>
    <row r="26" spans="1:10" ht="14.4" hidden="1" customHeight="1">
      <c r="A26" s="261"/>
      <c r="D26" s="503"/>
      <c r="E26" s="503"/>
      <c r="F26" s="503"/>
      <c r="G26" s="503"/>
      <c r="H26" s="503"/>
      <c r="I26" s="503"/>
      <c r="J26" s="503"/>
    </row>
  </sheetData>
  <protectedRanges>
    <protectedRange sqref="D15:J16" name="Range3"/>
    <protectedRange sqref="D14" name="Range2"/>
    <protectedRange sqref="D13" name="Range1"/>
  </protectedRanges>
  <mergeCells count="11">
    <mergeCell ref="A24:A25"/>
    <mergeCell ref="A13:C13"/>
    <mergeCell ref="A14:C14"/>
    <mergeCell ref="A20:A21"/>
    <mergeCell ref="A15:C15"/>
    <mergeCell ref="A5:J5"/>
    <mergeCell ref="A6:J6"/>
    <mergeCell ref="A7:J9"/>
    <mergeCell ref="D14:I14"/>
    <mergeCell ref="A22:A23"/>
    <mergeCell ref="D15:J16"/>
  </mergeCells>
  <conditionalFormatting sqref="D13">
    <cfRule type="expression" dxfId="3" priority="2">
      <formula>ISBLANK($D$13)</formula>
    </cfRule>
  </conditionalFormatting>
  <conditionalFormatting sqref="D14:I14">
    <cfRule type="expression" dxfId="2" priority="1">
      <formula>AND(ISBLANK($D$14),$D$13="Yes")</formula>
    </cfRule>
  </conditionalFormatting>
  <dataValidations count="1">
    <dataValidation allowBlank="1" showInputMessage="1" showErrorMessage="1" promptTitle="Website Link" prompt="Please include only an active URL in this box. Leave blank if &quot;No&quot; is selected above." sqref="D14" xr:uid="{D70AAE31-632F-4DA4-9C5D-9F6A6B08CA43}"/>
  </dataValidations>
  <hyperlinks>
    <hyperlink ref="D14" r:id="rId1" xr:uid="{ACF1FC15-A3D6-4667-A2D3-BD4D49A5C877}"/>
  </hyperlinks>
  <pageMargins left="0.7" right="0.7" top="0.75" bottom="0.75" header="0.3" footer="0.3"/>
  <pageSetup orientation="portrait" r:id="rId2"/>
  <extLst>
    <ext xmlns:x14="http://schemas.microsoft.com/office/spreadsheetml/2009/9/main" uri="{CCE6A557-97BC-4b89-ADB6-D9C93CAAB3DF}">
      <x14:dataValidations xmlns:xm="http://schemas.microsoft.com/office/excel/2006/main" count="1">
        <x14:dataValidation type="list" allowBlank="1" showInputMessage="1" showErrorMessage="1" promptTitle="Yes/No" prompt="Select yes or no." xr:uid="{398A9EE9-68CE-4B3D-AB35-BEF40D027111}">
          <x14:formula1>
            <xm:f>'Deed Rest And Asst Pgm Data'!$D$2:$D$3</xm:f>
          </x14:formula1>
          <xm:sqref>D13</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56CE1-7B0D-4734-AF22-652EBC0B8FF1}">
  <sheetPr codeName="Sheet32"/>
  <dimension ref="A1:R61"/>
  <sheetViews>
    <sheetView zoomScale="80" zoomScaleNormal="80" workbookViewId="0">
      <selection activeCell="A15" sqref="A15:K15"/>
    </sheetView>
  </sheetViews>
  <sheetFormatPr defaultColWidth="0" defaultRowHeight="14.4" zeroHeight="1"/>
  <cols>
    <col min="1" max="1" width="28.6640625" customWidth="1"/>
    <col min="2" max="2" width="22.5546875" customWidth="1"/>
    <col min="3" max="3" width="27.33203125" customWidth="1"/>
    <col min="4" max="4" width="16.33203125" customWidth="1"/>
    <col min="5" max="5" width="11.6640625" bestFit="1" customWidth="1"/>
    <col min="6" max="7" width="8.88671875" customWidth="1"/>
    <col min="8" max="8" width="25.44140625" customWidth="1"/>
    <col min="9" max="9" width="11.33203125" customWidth="1"/>
    <col min="10" max="10" width="11.5546875" customWidth="1"/>
    <col min="11" max="11" width="42.5546875" customWidth="1"/>
    <col min="12" max="12" width="22.33203125" hidden="1" customWidth="1"/>
    <col min="13" max="13" width="14.5546875" hidden="1" customWidth="1"/>
    <col min="14" max="14" width="24.33203125" hidden="1" customWidth="1"/>
    <col min="15" max="15" width="11.6640625" hidden="1" customWidth="1"/>
    <col min="16" max="16" width="10.5546875" hidden="1" customWidth="1"/>
    <col min="17" max="17" width="12.44140625" hidden="1" customWidth="1"/>
    <col min="18" max="18" width="25.6640625" hidden="1" customWidth="1"/>
    <col min="19" max="16384" width="8.88671875" hidden="1"/>
  </cols>
  <sheetData>
    <row r="1" spans="1:18"/>
    <row r="2" spans="1:18"/>
    <row r="3" spans="1:18">
      <c r="A3" s="195" t="s">
        <v>388</v>
      </c>
      <c r="B3" s="543" t="str">
        <f>'Start Here'!B4</f>
        <v>Oakland</v>
      </c>
      <c r="C3" s="196"/>
    </row>
    <row r="4" spans="1:18">
      <c r="A4" s="330" t="s">
        <v>389</v>
      </c>
      <c r="B4" s="329">
        <f>'Start Here'!B5</f>
        <v>2023</v>
      </c>
      <c r="C4" s="331" t="s">
        <v>390</v>
      </c>
    </row>
    <row r="5" spans="1:18"/>
    <row r="6" spans="1:18" ht="15" thickBot="1"/>
    <row r="7" spans="1:18" ht="23.4">
      <c r="A7" s="819" t="s">
        <v>482</v>
      </c>
      <c r="B7" s="820"/>
      <c r="C7" s="820"/>
      <c r="D7" s="820"/>
      <c r="E7" s="820"/>
      <c r="F7" s="820"/>
      <c r="G7" s="820"/>
      <c r="H7" s="820"/>
      <c r="I7" s="820"/>
      <c r="J7" s="820"/>
      <c r="K7" s="821"/>
    </row>
    <row r="8" spans="1:18" ht="23.4">
      <c r="A8" s="822" t="s">
        <v>2153</v>
      </c>
      <c r="B8" s="823"/>
      <c r="C8" s="823"/>
      <c r="D8" s="823"/>
      <c r="E8" s="823"/>
      <c r="F8" s="823"/>
      <c r="G8" s="823"/>
      <c r="H8" s="823"/>
      <c r="I8" s="823"/>
      <c r="J8" s="823"/>
      <c r="K8" s="824"/>
    </row>
    <row r="9" spans="1:18" ht="23.4">
      <c r="A9" s="825" t="s">
        <v>2017</v>
      </c>
      <c r="B9" s="826"/>
      <c r="C9" s="826"/>
      <c r="D9" s="826"/>
      <c r="E9" s="826"/>
      <c r="F9" s="826"/>
      <c r="G9" s="826"/>
      <c r="H9" s="826"/>
      <c r="I9" s="826"/>
      <c r="J9" s="826"/>
      <c r="K9" s="827"/>
    </row>
    <row r="10" spans="1:18">
      <c r="A10" s="831" t="s">
        <v>2154</v>
      </c>
      <c r="B10" s="832"/>
      <c r="C10" s="832"/>
      <c r="D10" s="832"/>
      <c r="E10" s="832"/>
      <c r="F10" s="832"/>
      <c r="G10" s="832"/>
      <c r="H10" s="832"/>
      <c r="I10" s="832"/>
      <c r="J10" s="832"/>
      <c r="K10" s="833"/>
    </row>
    <row r="11" spans="1:18">
      <c r="A11" s="831"/>
      <c r="B11" s="832"/>
      <c r="C11" s="832"/>
      <c r="D11" s="832"/>
      <c r="E11" s="832"/>
      <c r="F11" s="832"/>
      <c r="G11" s="832"/>
      <c r="H11" s="832"/>
      <c r="I11" s="832"/>
      <c r="J11" s="832"/>
      <c r="K11" s="833"/>
    </row>
    <row r="12" spans="1:18" ht="27" customHeight="1">
      <c r="A12" s="549" t="s">
        <v>2155</v>
      </c>
      <c r="B12" s="834">
        <v>750000</v>
      </c>
      <c r="C12" s="834"/>
      <c r="D12" s="834"/>
      <c r="E12" s="343" t="s">
        <v>2156</v>
      </c>
      <c r="F12" s="332"/>
      <c r="G12" s="332"/>
      <c r="H12" s="332"/>
      <c r="I12" s="332"/>
      <c r="J12" s="332"/>
      <c r="K12" s="333"/>
    </row>
    <row r="13" spans="1:18" ht="14.7" customHeight="1" thickBot="1">
      <c r="A13" s="334"/>
      <c r="B13" s="332"/>
      <c r="C13" s="332"/>
      <c r="D13" s="332"/>
      <c r="E13" s="332"/>
      <c r="F13" s="332"/>
      <c r="G13" s="332"/>
      <c r="H13" s="332"/>
      <c r="I13" s="332"/>
      <c r="J13" s="332"/>
      <c r="K13" s="333"/>
    </row>
    <row r="14" spans="1:18" ht="26.4">
      <c r="A14" s="325" t="s">
        <v>2157</v>
      </c>
      <c r="B14" s="326" t="s">
        <v>2158</v>
      </c>
      <c r="C14" s="327" t="s">
        <v>2159</v>
      </c>
      <c r="D14" s="835" t="s">
        <v>2160</v>
      </c>
      <c r="E14" s="836"/>
      <c r="F14" s="836"/>
      <c r="G14" s="836"/>
      <c r="H14" s="836"/>
      <c r="I14" s="837"/>
      <c r="J14" s="328" t="s">
        <v>2161</v>
      </c>
      <c r="K14" s="328" t="s">
        <v>522</v>
      </c>
      <c r="Q14" t="s">
        <v>2162</v>
      </c>
    </row>
    <row r="15" spans="1:18" ht="129.6">
      <c r="A15" s="410" t="s">
        <v>6311</v>
      </c>
      <c r="B15" s="344">
        <v>750000</v>
      </c>
      <c r="C15" s="344">
        <v>750000</v>
      </c>
      <c r="D15" s="828" t="s">
        <v>414</v>
      </c>
      <c r="E15" s="829" t="s">
        <v>414</v>
      </c>
      <c r="F15" s="829" t="s">
        <v>414</v>
      </c>
      <c r="G15" s="829" t="s">
        <v>414</v>
      </c>
      <c r="H15" s="829" t="s">
        <v>414</v>
      </c>
      <c r="I15" s="830" t="s">
        <v>414</v>
      </c>
      <c r="J15" s="264" t="s">
        <v>672</v>
      </c>
      <c r="K15" s="341" t="s">
        <v>6312</v>
      </c>
      <c r="Q15" t="s">
        <v>2163</v>
      </c>
      <c r="R15" t="s">
        <v>414</v>
      </c>
    </row>
    <row r="16" spans="1:18">
      <c r="A16" s="410"/>
      <c r="B16" s="344"/>
      <c r="C16" s="344"/>
      <c r="D16" s="828"/>
      <c r="E16" s="829"/>
      <c r="F16" s="829"/>
      <c r="G16" s="829"/>
      <c r="H16" s="829"/>
      <c r="I16" s="830"/>
      <c r="J16" s="264"/>
      <c r="K16" s="341"/>
      <c r="Q16" t="s">
        <v>2164</v>
      </c>
      <c r="R16" t="s">
        <v>2165</v>
      </c>
    </row>
    <row r="17" spans="1:18">
      <c r="A17" s="410"/>
      <c r="B17" s="344"/>
      <c r="C17" s="344"/>
      <c r="D17" s="828"/>
      <c r="E17" s="829"/>
      <c r="F17" s="829"/>
      <c r="G17" s="829"/>
      <c r="H17" s="829"/>
      <c r="I17" s="830"/>
      <c r="J17" s="264"/>
      <c r="K17" s="341"/>
      <c r="Q17" t="s">
        <v>672</v>
      </c>
      <c r="R17" t="s">
        <v>2166</v>
      </c>
    </row>
    <row r="18" spans="1:18">
      <c r="A18" s="410"/>
      <c r="B18" s="344"/>
      <c r="C18" s="344"/>
      <c r="D18" s="828"/>
      <c r="E18" s="829"/>
      <c r="F18" s="829"/>
      <c r="G18" s="829"/>
      <c r="H18" s="829"/>
      <c r="I18" s="830"/>
      <c r="J18" s="264"/>
      <c r="K18" s="341"/>
      <c r="Q18" t="s">
        <v>2167</v>
      </c>
    </row>
    <row r="19" spans="1:18">
      <c r="A19" s="410"/>
      <c r="B19" s="344"/>
      <c r="C19" s="344"/>
      <c r="D19" s="828"/>
      <c r="E19" s="829"/>
      <c r="F19" s="829"/>
      <c r="G19" s="829"/>
      <c r="H19" s="829"/>
      <c r="I19" s="830"/>
      <c r="J19" s="264"/>
      <c r="K19" s="341"/>
    </row>
    <row r="20" spans="1:18">
      <c r="A20" s="410"/>
      <c r="B20" s="344"/>
      <c r="C20" s="344"/>
      <c r="D20" s="828"/>
      <c r="E20" s="829"/>
      <c r="F20" s="829"/>
      <c r="G20" s="829"/>
      <c r="H20" s="829"/>
      <c r="I20" s="830"/>
      <c r="J20" s="264"/>
      <c r="K20" s="341"/>
    </row>
    <row r="21" spans="1:18">
      <c r="A21" s="410"/>
      <c r="B21" s="344"/>
      <c r="C21" s="344"/>
      <c r="D21" s="828"/>
      <c r="E21" s="829"/>
      <c r="F21" s="829"/>
      <c r="G21" s="829"/>
      <c r="H21" s="829"/>
      <c r="I21" s="830"/>
      <c r="J21" s="264"/>
      <c r="K21" s="341"/>
    </row>
    <row r="22" spans="1:18">
      <c r="A22" s="410"/>
      <c r="B22" s="344"/>
      <c r="C22" s="344"/>
      <c r="D22" s="828"/>
      <c r="E22" s="829"/>
      <c r="F22" s="829"/>
      <c r="G22" s="829"/>
      <c r="H22" s="829"/>
      <c r="I22" s="830"/>
      <c r="J22" s="264"/>
      <c r="K22" s="341"/>
    </row>
    <row r="23" spans="1:18">
      <c r="A23" s="410"/>
      <c r="B23" s="344"/>
      <c r="C23" s="344"/>
      <c r="D23" s="828"/>
      <c r="E23" s="829"/>
      <c r="F23" s="829"/>
      <c r="G23" s="829"/>
      <c r="H23" s="829"/>
      <c r="I23" s="830"/>
      <c r="J23" s="264"/>
      <c r="K23" s="341"/>
    </row>
    <row r="24" spans="1:18">
      <c r="A24" s="410"/>
      <c r="B24" s="344"/>
      <c r="C24" s="344"/>
      <c r="D24" s="828"/>
      <c r="E24" s="829"/>
      <c r="F24" s="829"/>
      <c r="G24" s="829"/>
      <c r="H24" s="829"/>
      <c r="I24" s="830"/>
      <c r="J24" s="264"/>
      <c r="K24" s="341"/>
    </row>
    <row r="25" spans="1:18">
      <c r="A25" s="410"/>
      <c r="B25" s="344"/>
      <c r="C25" s="344"/>
      <c r="D25" s="828"/>
      <c r="E25" s="829"/>
      <c r="F25" s="829"/>
      <c r="G25" s="829"/>
      <c r="H25" s="829"/>
      <c r="I25" s="830"/>
      <c r="J25" s="264"/>
      <c r="K25" s="341"/>
    </row>
    <row r="26" spans="1:18" ht="15" thickBot="1">
      <c r="A26" s="411"/>
      <c r="B26" s="412"/>
      <c r="C26" s="412"/>
      <c r="D26" s="838"/>
      <c r="E26" s="839"/>
      <c r="F26" s="839"/>
      <c r="G26" s="839"/>
      <c r="H26" s="839"/>
      <c r="I26" s="840"/>
      <c r="J26" s="413"/>
      <c r="K26" s="342"/>
    </row>
    <row r="27" spans="1:18"/>
    <row r="28" spans="1:18" ht="15" thickBot="1">
      <c r="A28" s="337" t="s">
        <v>2168</v>
      </c>
    </row>
    <row r="29" spans="1:18" ht="15" thickBot="1">
      <c r="A29" s="842" t="s">
        <v>2169</v>
      </c>
      <c r="B29" s="843"/>
      <c r="C29" s="843"/>
      <c r="D29" s="844"/>
    </row>
    <row r="30" spans="1:18">
      <c r="A30" s="845" t="s">
        <v>393</v>
      </c>
      <c r="B30" s="846"/>
      <c r="C30" s="846"/>
      <c r="D30" s="324" t="s">
        <v>394</v>
      </c>
    </row>
    <row r="31" spans="1:18">
      <c r="A31" s="847" t="s">
        <v>395</v>
      </c>
      <c r="B31" s="652"/>
      <c r="C31" s="203" t="s">
        <v>396</v>
      </c>
      <c r="D31" s="67">
        <f>'Table A2'!H12</f>
        <v>421</v>
      </c>
    </row>
    <row r="32" spans="1:18">
      <c r="A32" s="848"/>
      <c r="B32" s="654"/>
      <c r="C32" s="142" t="s">
        <v>398</v>
      </c>
      <c r="D32" s="67">
        <f>'Table A2'!I12</f>
        <v>93</v>
      </c>
    </row>
    <row r="33" spans="1:4">
      <c r="A33" s="847" t="s">
        <v>400</v>
      </c>
      <c r="B33" s="652"/>
      <c r="C33" s="142" t="s">
        <v>396</v>
      </c>
      <c r="D33" s="67">
        <f>'Table A2'!J12</f>
        <v>87</v>
      </c>
    </row>
    <row r="34" spans="1:4">
      <c r="A34" s="849"/>
      <c r="B34" s="656"/>
      <c r="C34" s="142" t="s">
        <v>398</v>
      </c>
      <c r="D34" s="67">
        <f>'Table A2'!K12</f>
        <v>90</v>
      </c>
    </row>
    <row r="35" spans="1:4">
      <c r="A35" s="847" t="s">
        <v>403</v>
      </c>
      <c r="B35" s="652"/>
      <c r="C35" s="142" t="s">
        <v>396</v>
      </c>
      <c r="D35" s="67">
        <f>'Table A2'!L12</f>
        <v>88</v>
      </c>
    </row>
    <row r="36" spans="1:4">
      <c r="A36" s="849"/>
      <c r="B36" s="656"/>
      <c r="C36" s="142" t="s">
        <v>398</v>
      </c>
      <c r="D36" s="67">
        <f>'Table A2'!M12</f>
        <v>92</v>
      </c>
    </row>
    <row r="37" spans="1:4" ht="15" thickBot="1">
      <c r="A37" s="850" t="s">
        <v>406</v>
      </c>
      <c r="B37" s="851"/>
      <c r="C37" s="143"/>
      <c r="D37" s="68">
        <f>'Table A2'!N12</f>
        <v>1145</v>
      </c>
    </row>
    <row r="38" spans="1:4" ht="15.6" thickTop="1" thickBot="1">
      <c r="A38" s="665" t="s">
        <v>408</v>
      </c>
      <c r="B38" s="841"/>
      <c r="C38" s="201"/>
      <c r="D38" s="69">
        <f>SUM(D31:D37)</f>
        <v>2016</v>
      </c>
    </row>
    <row r="39" spans="1:4" ht="15" thickBot="1"/>
    <row r="40" spans="1:4" ht="15" thickBot="1">
      <c r="A40" s="842" t="s">
        <v>392</v>
      </c>
      <c r="B40" s="843"/>
      <c r="C40" s="843"/>
      <c r="D40" s="844"/>
    </row>
    <row r="41" spans="1:4">
      <c r="A41" s="845" t="s">
        <v>393</v>
      </c>
      <c r="B41" s="846"/>
      <c r="C41" s="846"/>
      <c r="D41" s="324" t="s">
        <v>394</v>
      </c>
    </row>
    <row r="42" spans="1:4">
      <c r="A42" s="847" t="s">
        <v>395</v>
      </c>
      <c r="B42" s="652"/>
      <c r="C42" s="203" t="s">
        <v>396</v>
      </c>
      <c r="D42" s="67">
        <f>'Table A2'!$Q$12</f>
        <v>111</v>
      </c>
    </row>
    <row r="43" spans="1:4">
      <c r="A43" s="848"/>
      <c r="B43" s="654"/>
      <c r="C43" s="142" t="s">
        <v>398</v>
      </c>
      <c r="D43" s="67">
        <f>'Table A2'!$R$12</f>
        <v>65</v>
      </c>
    </row>
    <row r="44" spans="1:4">
      <c r="A44" s="847" t="s">
        <v>400</v>
      </c>
      <c r="B44" s="652"/>
      <c r="C44" s="142" t="s">
        <v>396</v>
      </c>
      <c r="D44" s="67">
        <f>'Table A2'!$S$12</f>
        <v>51</v>
      </c>
    </row>
    <row r="45" spans="1:4">
      <c r="A45" s="849"/>
      <c r="B45" s="656"/>
      <c r="C45" s="142" t="s">
        <v>398</v>
      </c>
      <c r="D45" s="67">
        <f>'Table A2'!$T$12</f>
        <v>65</v>
      </c>
    </row>
    <row r="46" spans="1:4">
      <c r="A46" s="847" t="s">
        <v>403</v>
      </c>
      <c r="B46" s="652"/>
      <c r="C46" s="142" t="s">
        <v>396</v>
      </c>
      <c r="D46" s="67">
        <f>'Table A2'!$U$12</f>
        <v>79</v>
      </c>
    </row>
    <row r="47" spans="1:4">
      <c r="A47" s="849"/>
      <c r="B47" s="656"/>
      <c r="C47" s="142" t="s">
        <v>398</v>
      </c>
      <c r="D47" s="67">
        <f>'Table A2'!$V$12</f>
        <v>65</v>
      </c>
    </row>
    <row r="48" spans="1:4" ht="15" thickBot="1">
      <c r="A48" s="850" t="s">
        <v>406</v>
      </c>
      <c r="B48" s="851"/>
      <c r="C48" s="143"/>
      <c r="D48" s="68">
        <f>'Table A2'!$W$12</f>
        <v>359</v>
      </c>
    </row>
    <row r="49" spans="1:4" ht="15.6" thickTop="1" thickBot="1">
      <c r="A49" s="665" t="s">
        <v>408</v>
      </c>
      <c r="B49" s="841"/>
      <c r="C49" s="201"/>
      <c r="D49" s="69">
        <f>SUM(D42:D48)</f>
        <v>795</v>
      </c>
    </row>
    <row r="50" spans="1:4" ht="15" thickBot="1"/>
    <row r="51" spans="1:4" ht="15" thickBot="1">
      <c r="A51" s="842" t="s">
        <v>2170</v>
      </c>
      <c r="B51" s="843"/>
      <c r="C51" s="843"/>
      <c r="D51" s="844"/>
    </row>
    <row r="52" spans="1:4">
      <c r="A52" s="845" t="s">
        <v>393</v>
      </c>
      <c r="B52" s="846"/>
      <c r="C52" s="846"/>
      <c r="D52" s="324" t="s">
        <v>394</v>
      </c>
    </row>
    <row r="53" spans="1:4">
      <c r="A53" s="847" t="s">
        <v>395</v>
      </c>
      <c r="B53" s="652"/>
      <c r="C53" s="203" t="s">
        <v>396</v>
      </c>
      <c r="D53" s="67">
        <f>'Table A2'!$Z$12</f>
        <v>81</v>
      </c>
    </row>
    <row r="54" spans="1:4">
      <c r="A54" s="848"/>
      <c r="B54" s="654"/>
      <c r="C54" s="142" t="s">
        <v>398</v>
      </c>
      <c r="D54" s="67">
        <f>'Table A2'!$AA$12</f>
        <v>72</v>
      </c>
    </row>
    <row r="55" spans="1:4">
      <c r="A55" s="847" t="s">
        <v>400</v>
      </c>
      <c r="B55" s="652"/>
      <c r="C55" s="142" t="s">
        <v>396</v>
      </c>
      <c r="D55" s="67">
        <f>'Table A2'!$AB$12</f>
        <v>0</v>
      </c>
    </row>
    <row r="56" spans="1:4">
      <c r="A56" s="849"/>
      <c r="B56" s="656"/>
      <c r="C56" s="142" t="s">
        <v>398</v>
      </c>
      <c r="D56" s="67">
        <f>'Table A2'!$AC$12</f>
        <v>73</v>
      </c>
    </row>
    <row r="57" spans="1:4">
      <c r="A57" s="847" t="s">
        <v>403</v>
      </c>
      <c r="B57" s="652"/>
      <c r="C57" s="142" t="s">
        <v>396</v>
      </c>
      <c r="D57" s="67">
        <f>'Table A2'!$AD$12</f>
        <v>0</v>
      </c>
    </row>
    <row r="58" spans="1:4">
      <c r="A58" s="849"/>
      <c r="B58" s="656"/>
      <c r="C58" s="142" t="s">
        <v>398</v>
      </c>
      <c r="D58" s="67">
        <f>'Table A2'!$AE$12</f>
        <v>73</v>
      </c>
    </row>
    <row r="59" spans="1:4" ht="15" thickBot="1">
      <c r="A59" s="850" t="s">
        <v>406</v>
      </c>
      <c r="B59" s="851"/>
      <c r="C59" s="143"/>
      <c r="D59" s="68">
        <f>'Table A2'!$AF$12</f>
        <v>1244</v>
      </c>
    </row>
    <row r="60" spans="1:4" ht="15.6" thickTop="1" thickBot="1">
      <c r="A60" s="665" t="s">
        <v>408</v>
      </c>
      <c r="B60" s="841"/>
      <c r="C60" s="201"/>
      <c r="D60" s="69">
        <f>SUM(D53:D59)</f>
        <v>1543</v>
      </c>
    </row>
    <row r="61" spans="1:4"/>
  </sheetData>
  <sheetProtection formatCells="0" formatColumns="0" formatRows="0" sort="0"/>
  <mergeCells count="39">
    <mergeCell ref="A46:B47"/>
    <mergeCell ref="A48:B48"/>
    <mergeCell ref="A49:B49"/>
    <mergeCell ref="A29:D29"/>
    <mergeCell ref="A30:C30"/>
    <mergeCell ref="A31:B32"/>
    <mergeCell ref="A33:B34"/>
    <mergeCell ref="A35:B36"/>
    <mergeCell ref="A37:B37"/>
    <mergeCell ref="A38:B38"/>
    <mergeCell ref="A40:D40"/>
    <mergeCell ref="A41:C41"/>
    <mergeCell ref="A42:B43"/>
    <mergeCell ref="A44:B45"/>
    <mergeCell ref="A60:B60"/>
    <mergeCell ref="A51:D51"/>
    <mergeCell ref="A52:C52"/>
    <mergeCell ref="A53:B54"/>
    <mergeCell ref="A55:B56"/>
    <mergeCell ref="A57:B58"/>
    <mergeCell ref="A59:B59"/>
    <mergeCell ref="D24:I24"/>
    <mergeCell ref="D25:I25"/>
    <mergeCell ref="D26:I26"/>
    <mergeCell ref="D18:I18"/>
    <mergeCell ref="D19:I19"/>
    <mergeCell ref="D20:I20"/>
    <mergeCell ref="D21:I21"/>
    <mergeCell ref="D22:I22"/>
    <mergeCell ref="A7:K7"/>
    <mergeCell ref="A8:K8"/>
    <mergeCell ref="A9:K9"/>
    <mergeCell ref="D17:I17"/>
    <mergeCell ref="D23:I23"/>
    <mergeCell ref="A10:K11"/>
    <mergeCell ref="B12:D12"/>
    <mergeCell ref="D14:I14"/>
    <mergeCell ref="D15:I15"/>
    <mergeCell ref="D16:I16"/>
  </mergeCells>
  <conditionalFormatting sqref="A16:D26 J16:J26">
    <cfRule type="expression" dxfId="1" priority="2">
      <formula>AND(ISBLANK(A16),SUM(COUNTIF($A16:$G16,"&lt;&gt;"&amp;"")&gt;0))</formula>
    </cfRule>
  </conditionalFormatting>
  <conditionalFormatting sqref="A15:D15 J15">
    <cfRule type="expression" dxfId="0" priority="1">
      <formula>AND(ISBLANK(A15),SUM(COUNTIF($A15:$G15,"&lt;&gt;"&amp;"")&gt;0))</formula>
    </cfRule>
  </conditionalFormatting>
  <dataValidations count="9">
    <dataValidation allowBlank="1" showInputMessage="1" showErrorMessage="1" prompt="Enter task" sqref="A16:A26" xr:uid="{F4FBC728-629B-4D9F-BFC7-785F8253AD82}"/>
    <dataValidation type="decimal" allowBlank="1" showInputMessage="1" showErrorMessage="1" prompt="Enter amount awarded" sqref="B16:B26" xr:uid="{C82011FB-B961-487F-B839-0AE2139820D0}">
      <formula1>0</formula1>
      <formula2>10000000</formula2>
    </dataValidation>
    <dataValidation type="decimal" allowBlank="1" showInputMessage="1" showErrorMessage="1" prompt="Enter cumulative reimbursement requested" sqref="C16:C26" xr:uid="{60BF93FD-7D93-46C1-BB9A-F729B8EB6161}">
      <formula1>0</formula1>
      <formula2>10000000</formula2>
    </dataValidation>
    <dataValidation type="list" allowBlank="1" showInputMessage="1" showErrorMessage="1" prompt="Enter task status" sqref="D16:I26" xr:uid="{E40E0C30-2DFC-4BB8-A32B-1521C59D5E01}">
      <formula1>$R$15:$R$17</formula1>
    </dataValidation>
    <dataValidation type="list" allowBlank="1" showInputMessage="1" showErrorMessage="1" prompt="Enter other funding" sqref="J16:J26" xr:uid="{0F2B1770-F821-4A5C-A0D9-AAB839D00679}">
      <formula1>$Q$14:$Q$18</formula1>
    </dataValidation>
    <dataValidation allowBlank="1" showInputMessage="1" showErrorMessage="1" prompt="Enter notes" sqref="K16:K26" xr:uid="{18C9A1F6-089E-4B21-8521-F0836CE9B95D}"/>
    <dataValidation type="list" allowBlank="1" showInputMessage="1" showErrorMessage="1" sqref="J15" xr:uid="{A9B9A020-0F61-4D07-AB7A-8FAE82854065}">
      <formula1>$Q$14:$Q$18</formula1>
    </dataValidation>
    <dataValidation type="list" allowBlank="1" showInputMessage="1" showErrorMessage="1" sqref="D15" xr:uid="{0E0500F2-12BA-4D29-A0DB-6E030AEC9346}">
      <formula1>$R$15:$R$17</formula1>
    </dataValidation>
    <dataValidation type="decimal" allowBlank="1" showInputMessage="1" showErrorMessage="1" sqref="B15:C15" xr:uid="{A2204C6A-538E-4EE7-8FC4-9E0A4C2B4D72}">
      <formula1>0</formula1>
      <formula2>10000000</formula2>
    </dataValidation>
  </dataValidation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47A47-D6A9-4080-8746-3AA0DC9D2F4E}">
  <sheetPr codeName="Sheet16"/>
  <dimension ref="A1:K59"/>
  <sheetViews>
    <sheetView workbookViewId="0">
      <pane ySplit="1" topLeftCell="A2" activePane="bottomLeft" state="frozen"/>
      <selection pane="bottomLeft" activeCell="B2" sqref="B2"/>
    </sheetView>
  </sheetViews>
  <sheetFormatPr defaultRowHeight="14.4"/>
  <cols>
    <col min="1" max="1" width="14.6640625" bestFit="1" customWidth="1"/>
    <col min="2" max="2" width="17.44140625" bestFit="1" customWidth="1"/>
    <col min="3" max="3" width="12.44140625" bestFit="1" customWidth="1"/>
    <col min="4" max="4" width="7.6640625" bestFit="1" customWidth="1"/>
  </cols>
  <sheetData>
    <row r="1" spans="1:11">
      <c r="A1" s="372" t="s">
        <v>765</v>
      </c>
      <c r="B1" s="372" t="s">
        <v>2171</v>
      </c>
      <c r="C1" s="372" t="s">
        <v>2172</v>
      </c>
      <c r="D1" s="372" t="s">
        <v>2173</v>
      </c>
      <c r="I1" t="s">
        <v>765</v>
      </c>
      <c r="J1" t="s">
        <v>2174</v>
      </c>
      <c r="K1" t="s">
        <v>2175</v>
      </c>
    </row>
    <row r="2" spans="1:11">
      <c r="A2" t="s">
        <v>876</v>
      </c>
      <c r="B2" t="s">
        <v>2176</v>
      </c>
      <c r="I2" t="str">
        <f>VLOOKUP('Start Here'!B4,'RHNA Allocations'!$C$2:$I$540,7)</f>
        <v>Alameda County</v>
      </c>
      <c r="J2" t="str">
        <f>VLOOKUP(I2,$A$2:$B$59,2)</f>
        <v>999A-9999-999-99</v>
      </c>
      <c r="K2">
        <f>LEN(J2)</f>
        <v>16</v>
      </c>
    </row>
    <row r="3" spans="1:11">
      <c r="A3" t="s">
        <v>2177</v>
      </c>
      <c r="B3" t="s">
        <v>2178</v>
      </c>
    </row>
    <row r="4" spans="1:11">
      <c r="A4" t="s">
        <v>1936</v>
      </c>
      <c r="B4" t="s">
        <v>2178</v>
      </c>
    </row>
    <row r="5" spans="1:11">
      <c r="A5" t="s">
        <v>1946</v>
      </c>
      <c r="B5" t="s">
        <v>2178</v>
      </c>
    </row>
    <row r="6" spans="1:11">
      <c r="A6" t="s">
        <v>1938</v>
      </c>
      <c r="B6" t="s">
        <v>2178</v>
      </c>
    </row>
    <row r="7" spans="1:11">
      <c r="A7" t="s">
        <v>1125</v>
      </c>
      <c r="B7" t="s">
        <v>2178</v>
      </c>
    </row>
    <row r="8" spans="1:11">
      <c r="A8" t="s">
        <v>1939</v>
      </c>
      <c r="B8" t="s">
        <v>2179</v>
      </c>
    </row>
    <row r="9" spans="1:11">
      <c r="A9" t="s">
        <v>1950</v>
      </c>
      <c r="B9" t="s">
        <v>2178</v>
      </c>
    </row>
    <row r="10" spans="1:11">
      <c r="A10" t="s">
        <v>1962</v>
      </c>
      <c r="B10" t="s">
        <v>2178</v>
      </c>
    </row>
    <row r="11" spans="1:11">
      <c r="A11" t="s">
        <v>1117</v>
      </c>
      <c r="B11" t="s">
        <v>2180</v>
      </c>
    </row>
    <row r="12" spans="1:11">
      <c r="A12" t="s">
        <v>1961</v>
      </c>
      <c r="B12" t="s">
        <v>2178</v>
      </c>
    </row>
    <row r="13" spans="1:11">
      <c r="A13" t="s">
        <v>1940</v>
      </c>
      <c r="B13" t="s">
        <v>2178</v>
      </c>
    </row>
    <row r="14" spans="1:11">
      <c r="A14" t="s">
        <v>1299</v>
      </c>
      <c r="B14" t="s">
        <v>2178</v>
      </c>
    </row>
    <row r="15" spans="1:11">
      <c r="A15" t="s">
        <v>1947</v>
      </c>
      <c r="B15" t="s">
        <v>2181</v>
      </c>
    </row>
    <row r="16" spans="1:11">
      <c r="A16" t="s">
        <v>1941</v>
      </c>
      <c r="B16" t="s">
        <v>2182</v>
      </c>
    </row>
    <row r="17" spans="1:4">
      <c r="A17" t="s">
        <v>1943</v>
      </c>
      <c r="B17" t="s">
        <v>2178</v>
      </c>
    </row>
    <row r="18" spans="1:4">
      <c r="A18" t="s">
        <v>1949</v>
      </c>
      <c r="B18" t="s">
        <v>2178</v>
      </c>
    </row>
    <row r="19" spans="1:4">
      <c r="A19" t="s">
        <v>1965</v>
      </c>
      <c r="B19" t="s">
        <v>2178</v>
      </c>
    </row>
    <row r="20" spans="1:4">
      <c r="A20" t="s">
        <v>773</v>
      </c>
      <c r="B20" t="s">
        <v>2183</v>
      </c>
    </row>
    <row r="21" spans="1:4">
      <c r="A21" t="s">
        <v>1246</v>
      </c>
      <c r="B21" t="s">
        <v>2178</v>
      </c>
    </row>
    <row r="22" spans="1:4">
      <c r="A22" t="s">
        <v>1944</v>
      </c>
      <c r="B22" t="s">
        <v>2184</v>
      </c>
    </row>
    <row r="23" spans="1:4">
      <c r="A23" t="s">
        <v>2185</v>
      </c>
      <c r="B23" t="s">
        <v>2178</v>
      </c>
    </row>
    <row r="24" spans="1:4">
      <c r="A24" t="s">
        <v>1953</v>
      </c>
      <c r="B24" t="s">
        <v>2181</v>
      </c>
    </row>
    <row r="25" spans="1:4">
      <c r="A25" t="s">
        <v>1241</v>
      </c>
      <c r="B25" t="s">
        <v>2178</v>
      </c>
    </row>
    <row r="26" spans="1:4">
      <c r="A26" t="s">
        <v>1935</v>
      </c>
      <c r="B26" t="s">
        <v>2178</v>
      </c>
    </row>
    <row r="27" spans="1:4">
      <c r="A27" t="s">
        <v>1958</v>
      </c>
      <c r="B27" t="s">
        <v>2178</v>
      </c>
    </row>
    <row r="28" spans="1:4">
      <c r="A28" t="s">
        <v>1259</v>
      </c>
      <c r="B28" t="s">
        <v>2178</v>
      </c>
    </row>
    <row r="29" spans="1:4">
      <c r="A29" t="s">
        <v>1252</v>
      </c>
      <c r="B29" t="s">
        <v>2178</v>
      </c>
    </row>
    <row r="30" spans="1:4">
      <c r="A30" t="s">
        <v>1954</v>
      </c>
      <c r="B30" t="s">
        <v>2178</v>
      </c>
    </row>
    <row r="31" spans="1:4">
      <c r="A31" t="s">
        <v>803</v>
      </c>
      <c r="B31" t="s">
        <v>2184</v>
      </c>
      <c r="C31" t="s">
        <v>2186</v>
      </c>
      <c r="D31" t="s">
        <v>2187</v>
      </c>
    </row>
    <row r="32" spans="1:4">
      <c r="A32" t="s">
        <v>1942</v>
      </c>
      <c r="B32" t="s">
        <v>2178</v>
      </c>
    </row>
    <row r="33" spans="1:2">
      <c r="A33" t="s">
        <v>1963</v>
      </c>
      <c r="B33" t="s">
        <v>2178</v>
      </c>
    </row>
    <row r="34" spans="1:2">
      <c r="A34" t="s">
        <v>1210</v>
      </c>
      <c r="B34" t="s">
        <v>2188</v>
      </c>
    </row>
    <row r="35" spans="1:2">
      <c r="A35" t="s">
        <v>778</v>
      </c>
      <c r="B35" t="s">
        <v>2189</v>
      </c>
    </row>
    <row r="36" spans="1:2">
      <c r="A36" t="s">
        <v>1955</v>
      </c>
      <c r="B36" t="s">
        <v>2178</v>
      </c>
    </row>
    <row r="37" spans="1:2">
      <c r="A37" t="s">
        <v>963</v>
      </c>
      <c r="B37" t="s">
        <v>2190</v>
      </c>
    </row>
    <row r="38" spans="1:2">
      <c r="A38" t="s">
        <v>770</v>
      </c>
      <c r="B38" t="s">
        <v>2181</v>
      </c>
    </row>
    <row r="39" spans="1:2">
      <c r="A39" t="s">
        <v>974</v>
      </c>
      <c r="B39" t="s">
        <v>2191</v>
      </c>
    </row>
    <row r="40" spans="1:2">
      <c r="A40" t="s">
        <v>933</v>
      </c>
      <c r="B40" t="s">
        <v>2178</v>
      </c>
    </row>
    <row r="41" spans="1:2">
      <c r="A41" t="s">
        <v>827</v>
      </c>
      <c r="B41" t="s">
        <v>2188</v>
      </c>
    </row>
    <row r="42" spans="1:2">
      <c r="A42" t="s">
        <v>956</v>
      </c>
      <c r="B42" t="s">
        <v>2188</v>
      </c>
    </row>
    <row r="43" spans="1:2">
      <c r="A43" t="s">
        <v>1025</v>
      </c>
      <c r="B43" t="s">
        <v>2188</v>
      </c>
    </row>
    <row r="44" spans="1:2">
      <c r="A44" t="s">
        <v>1029</v>
      </c>
      <c r="B44" t="s">
        <v>2186</v>
      </c>
    </row>
    <row r="45" spans="1:2">
      <c r="A45" t="s">
        <v>1020</v>
      </c>
      <c r="B45" t="s">
        <v>2192</v>
      </c>
    </row>
    <row r="46" spans="1:2">
      <c r="A46" t="s">
        <v>1937</v>
      </c>
      <c r="B46" t="s">
        <v>2178</v>
      </c>
    </row>
    <row r="47" spans="1:2">
      <c r="A47" t="s">
        <v>1957</v>
      </c>
      <c r="B47" t="s">
        <v>2178</v>
      </c>
    </row>
    <row r="48" spans="1:2">
      <c r="A48" t="s">
        <v>1952</v>
      </c>
      <c r="B48" t="s">
        <v>2178</v>
      </c>
    </row>
    <row r="49" spans="1:2">
      <c r="A49" t="s">
        <v>1945</v>
      </c>
      <c r="B49" t="s">
        <v>2183</v>
      </c>
    </row>
    <row r="50" spans="1:2">
      <c r="A50" t="s">
        <v>1004</v>
      </c>
      <c r="B50" t="s">
        <v>2178</v>
      </c>
    </row>
    <row r="51" spans="1:2">
      <c r="A51" t="s">
        <v>1948</v>
      </c>
      <c r="B51" t="s">
        <v>2178</v>
      </c>
    </row>
    <row r="52" spans="1:2">
      <c r="A52" t="s">
        <v>1956</v>
      </c>
      <c r="B52" t="s">
        <v>2193</v>
      </c>
    </row>
    <row r="53" spans="1:2">
      <c r="A53" t="s">
        <v>1300</v>
      </c>
      <c r="B53" t="s">
        <v>2178</v>
      </c>
    </row>
    <row r="54" spans="1:2">
      <c r="A54" t="s">
        <v>2194</v>
      </c>
      <c r="B54" t="s">
        <v>2178</v>
      </c>
    </row>
    <row r="55" spans="1:2">
      <c r="A55" t="s">
        <v>787</v>
      </c>
      <c r="B55" t="s">
        <v>2178</v>
      </c>
    </row>
    <row r="56" spans="1:2">
      <c r="A56" t="s">
        <v>1964</v>
      </c>
      <c r="B56" t="s">
        <v>2178</v>
      </c>
    </row>
    <row r="57" spans="1:2">
      <c r="A57" t="s">
        <v>802</v>
      </c>
      <c r="B57" t="s">
        <v>2195</v>
      </c>
    </row>
    <row r="58" spans="1:2">
      <c r="A58" t="s">
        <v>1951</v>
      </c>
      <c r="B58" t="s">
        <v>2178</v>
      </c>
    </row>
    <row r="59" spans="1:2">
      <c r="A59" t="s">
        <v>1959</v>
      </c>
      <c r="B59" t="s">
        <v>2178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8">
    <tabColor theme="8"/>
    <pageSetUpPr fitToPage="1"/>
  </sheetPr>
  <dimension ref="A1:B12"/>
  <sheetViews>
    <sheetView zoomScale="80" zoomScaleNormal="80" workbookViewId="0">
      <selection activeCell="E10" sqref="E10"/>
    </sheetView>
  </sheetViews>
  <sheetFormatPr defaultRowHeight="14.4"/>
  <cols>
    <col min="1" max="1" width="82.5546875" customWidth="1"/>
    <col min="2" max="2" width="131.33203125" customWidth="1"/>
  </cols>
  <sheetData>
    <row r="1" spans="1:2" ht="28.8">
      <c r="A1" s="246" t="s">
        <v>325</v>
      </c>
    </row>
    <row r="2" spans="1:2" ht="57.6">
      <c r="A2" s="267" t="s">
        <v>326</v>
      </c>
      <c r="B2" s="268" t="s">
        <v>327</v>
      </c>
    </row>
    <row r="3" spans="1:2" ht="57.6">
      <c r="A3" s="267" t="s">
        <v>328</v>
      </c>
      <c r="B3" s="269" t="s">
        <v>329</v>
      </c>
    </row>
    <row r="4" spans="1:2" ht="51" customHeight="1">
      <c r="A4" s="267" t="s">
        <v>330</v>
      </c>
      <c r="B4" s="269" t="s">
        <v>331</v>
      </c>
    </row>
    <row r="5" spans="1:2" ht="162.75" customHeight="1">
      <c r="A5" s="267" t="s">
        <v>332</v>
      </c>
      <c r="B5" s="269" t="s">
        <v>333</v>
      </c>
    </row>
    <row r="6" spans="1:2" ht="162.75" customHeight="1">
      <c r="A6" s="267" t="s">
        <v>334</v>
      </c>
      <c r="B6" s="269" t="s">
        <v>335</v>
      </c>
    </row>
    <row r="7" spans="1:2" ht="95.25" customHeight="1">
      <c r="A7" s="267" t="s">
        <v>336</v>
      </c>
      <c r="B7" s="268" t="s">
        <v>337</v>
      </c>
    </row>
    <row r="8" spans="1:2" ht="57.6">
      <c r="A8" s="267" t="s">
        <v>338</v>
      </c>
      <c r="B8" s="268" t="s">
        <v>339</v>
      </c>
    </row>
    <row r="9" spans="1:2" ht="43.2">
      <c r="A9" s="267" t="s">
        <v>340</v>
      </c>
      <c r="B9" s="268" t="s">
        <v>341</v>
      </c>
    </row>
    <row r="10" spans="1:2" ht="72">
      <c r="A10" s="267" t="s">
        <v>342</v>
      </c>
      <c r="B10" s="268" t="s">
        <v>343</v>
      </c>
    </row>
    <row r="11" spans="1:2" ht="72">
      <c r="A11" s="267" t="s">
        <v>344</v>
      </c>
      <c r="B11" s="268" t="s">
        <v>345</v>
      </c>
    </row>
    <row r="12" spans="1:2" ht="60" customHeight="1">
      <c r="A12" s="294" t="s">
        <v>346</v>
      </c>
      <c r="B12" s="295" t="s">
        <v>347</v>
      </c>
    </row>
  </sheetData>
  <pageMargins left="0.7" right="0.7" top="0.75" bottom="0.75" header="0.3" footer="0.3"/>
  <pageSetup scale="42"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D75A5-4012-4A72-9DCE-C5D1DF45904D}">
  <sheetPr codeName="Sheet20"/>
  <dimension ref="A1:B2"/>
  <sheetViews>
    <sheetView workbookViewId="0">
      <selection activeCell="A2" sqref="A2"/>
    </sheetView>
  </sheetViews>
  <sheetFormatPr defaultRowHeight="14.4"/>
  <cols>
    <col min="1" max="1" width="14.33203125" bestFit="1" customWidth="1"/>
    <col min="2" max="2" width="94.6640625" customWidth="1"/>
  </cols>
  <sheetData>
    <row r="1" spans="1:2" ht="19.2" customHeight="1">
      <c r="A1" t="s">
        <v>348</v>
      </c>
      <c r="B1" t="s">
        <v>349</v>
      </c>
    </row>
    <row r="2" spans="1:2" ht="189" customHeight="1">
      <c r="A2" s="414">
        <v>6</v>
      </c>
      <c r="B2" s="9" t="s">
        <v>350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theme="7" tint="0.39997558519241921"/>
    <pageSetUpPr fitToPage="1"/>
  </sheetPr>
  <dimension ref="A1:P34"/>
  <sheetViews>
    <sheetView zoomScaleNormal="100" workbookViewId="0">
      <selection activeCell="B11" sqref="B11:C11"/>
    </sheetView>
  </sheetViews>
  <sheetFormatPr defaultColWidth="0" defaultRowHeight="13.8" zeroHeight="1"/>
  <cols>
    <col min="1" max="1" width="30.44140625" style="141" customWidth="1"/>
    <col min="2" max="2" width="45.5546875" style="141" customWidth="1"/>
    <col min="3" max="4" width="16" style="141" customWidth="1"/>
    <col min="5" max="5" width="8.5546875" style="141" hidden="1" customWidth="1"/>
    <col min="6" max="6" width="53.44140625" style="141" customWidth="1"/>
    <col min="7" max="7" width="19.5546875" style="141" customWidth="1"/>
    <col min="8" max="8" width="15.44140625" style="141" hidden="1" customWidth="1"/>
    <col min="9" max="9" width="13.44140625" style="141" hidden="1" customWidth="1"/>
    <col min="10" max="10" width="24" style="141" hidden="1" customWidth="1"/>
    <col min="11" max="11" width="8.6640625" style="141" hidden="1" customWidth="1"/>
    <col min="12" max="12" width="19.44140625" style="141" hidden="1" customWidth="1"/>
    <col min="13" max="13" width="28" style="141" hidden="1" customWidth="1"/>
    <col min="14" max="14" width="8.6640625" style="141" hidden="1" customWidth="1"/>
    <col min="15" max="15" width="19.44140625" style="141" hidden="1" customWidth="1"/>
    <col min="16" max="16" width="28" style="141" hidden="1" customWidth="1"/>
    <col min="17" max="16384" width="8.6640625" style="141" hidden="1"/>
  </cols>
  <sheetData>
    <row r="1" spans="1:13" ht="21.75" customHeight="1" thickBot="1">
      <c r="A1" s="623" t="s">
        <v>351</v>
      </c>
      <c r="B1" s="624"/>
      <c r="C1" s="624"/>
      <c r="D1" s="624"/>
      <c r="E1" s="624"/>
      <c r="F1" s="624"/>
      <c r="G1" s="625"/>
      <c r="H1" s="204"/>
      <c r="I1" s="204"/>
      <c r="J1" s="204"/>
      <c r="K1" s="204"/>
      <c r="L1" s="204"/>
      <c r="M1" s="204"/>
    </row>
    <row r="2" spans="1:13" ht="21.45" customHeight="1" thickBot="1">
      <c r="A2" s="204"/>
      <c r="B2" s="204"/>
      <c r="C2" s="204"/>
      <c r="D2" s="204"/>
      <c r="E2" s="200"/>
      <c r="F2" s="204"/>
      <c r="G2" s="204"/>
      <c r="H2" s="204"/>
      <c r="I2" s="204"/>
      <c r="J2" s="204"/>
      <c r="K2" s="204"/>
      <c r="L2" s="204"/>
      <c r="M2" s="204"/>
    </row>
    <row r="3" spans="1:13" ht="22.5" customHeight="1">
      <c r="A3" s="626" t="s">
        <v>352</v>
      </c>
      <c r="B3" s="627"/>
      <c r="C3" s="628"/>
      <c r="D3" s="225"/>
      <c r="F3" s="63"/>
    </row>
    <row r="4" spans="1:13" ht="25.5" customHeight="1">
      <c r="A4" s="205" t="s">
        <v>353</v>
      </c>
      <c r="B4" s="629" t="s">
        <v>1254</v>
      </c>
      <c r="C4" s="630"/>
      <c r="D4" s="535"/>
      <c r="E4" s="200" t="s">
        <v>354</v>
      </c>
      <c r="F4" s="634" t="s">
        <v>355</v>
      </c>
      <c r="H4" s="63"/>
      <c r="I4" s="63"/>
      <c r="J4" s="63"/>
      <c r="K4" s="63"/>
      <c r="L4" s="63"/>
      <c r="M4" s="206"/>
    </row>
    <row r="5" spans="1:13" ht="21.75" customHeight="1" thickBot="1">
      <c r="A5" s="207" t="s">
        <v>356</v>
      </c>
      <c r="B5" s="616">
        <v>2023</v>
      </c>
      <c r="C5" s="617"/>
      <c r="D5" s="536"/>
      <c r="E5" s="200" t="s">
        <v>357</v>
      </c>
      <c r="F5" s="634"/>
      <c r="H5" s="208"/>
      <c r="I5" s="208"/>
      <c r="J5" s="208"/>
      <c r="K5" s="208"/>
      <c r="L5" s="208"/>
      <c r="M5" s="206"/>
    </row>
    <row r="6" spans="1:13" ht="21.75" customHeight="1">
      <c r="A6" s="631" t="s">
        <v>358</v>
      </c>
      <c r="B6" s="632"/>
      <c r="C6" s="633"/>
      <c r="D6" s="225"/>
      <c r="E6" s="200"/>
      <c r="F6" s="634"/>
      <c r="H6" s="208"/>
      <c r="I6" s="208"/>
      <c r="J6" s="208"/>
      <c r="K6" s="208"/>
      <c r="L6" s="208"/>
      <c r="M6" s="206"/>
    </row>
    <row r="7" spans="1:13" ht="21.75" customHeight="1">
      <c r="A7" s="209" t="s">
        <v>359</v>
      </c>
      <c r="B7" s="616" t="s">
        <v>2196</v>
      </c>
      <c r="C7" s="617"/>
      <c r="D7" s="536"/>
      <c r="E7" s="200" t="s">
        <v>360</v>
      </c>
      <c r="F7" s="634"/>
      <c r="H7" s="208"/>
      <c r="I7" s="208"/>
      <c r="J7" s="208"/>
      <c r="K7" s="208"/>
      <c r="L7" s="208"/>
      <c r="M7" s="206"/>
    </row>
    <row r="8" spans="1:13" ht="21.75" customHeight="1">
      <c r="A8" s="205" t="s">
        <v>361</v>
      </c>
      <c r="B8" s="616" t="s">
        <v>2197</v>
      </c>
      <c r="C8" s="617"/>
      <c r="D8" s="536"/>
      <c r="E8" s="200" t="s">
        <v>362</v>
      </c>
      <c r="H8" s="208"/>
      <c r="I8" s="208"/>
      <c r="J8" s="208"/>
      <c r="K8" s="208"/>
      <c r="L8" s="208"/>
      <c r="M8" s="206"/>
    </row>
    <row r="9" spans="1:13" ht="21.75" customHeight="1">
      <c r="A9" s="205" t="s">
        <v>363</v>
      </c>
      <c r="B9" s="616" t="s">
        <v>2198</v>
      </c>
      <c r="C9" s="617"/>
      <c r="D9" s="536"/>
      <c r="E9" s="200" t="s">
        <v>364</v>
      </c>
      <c r="F9" s="286" t="s">
        <v>365</v>
      </c>
      <c r="H9" s="208"/>
      <c r="I9" s="208"/>
      <c r="J9" s="208"/>
      <c r="K9" s="208"/>
      <c r="L9" s="208"/>
      <c r="M9" s="206"/>
    </row>
    <row r="10" spans="1:13" ht="21.75" customHeight="1">
      <c r="A10" s="205" t="s">
        <v>366</v>
      </c>
      <c r="B10" s="616" t="s">
        <v>2199</v>
      </c>
      <c r="C10" s="617"/>
      <c r="D10" s="536"/>
      <c r="E10" s="200" t="s">
        <v>367</v>
      </c>
      <c r="H10" s="208"/>
      <c r="I10" s="208"/>
      <c r="J10" s="208"/>
      <c r="K10" s="208"/>
      <c r="L10" s="208"/>
      <c r="M10" s="206"/>
    </row>
    <row r="11" spans="1:13" ht="21.75" customHeight="1" thickBot="1">
      <c r="A11" s="210" t="s">
        <v>368</v>
      </c>
      <c r="B11" s="618">
        <v>5102386436</v>
      </c>
      <c r="C11" s="619"/>
      <c r="D11" s="537"/>
      <c r="E11" s="200" t="s">
        <v>369</v>
      </c>
      <c r="H11" s="208"/>
      <c r="I11" s="208"/>
      <c r="J11" s="208"/>
      <c r="K11" s="208"/>
      <c r="L11" s="208"/>
      <c r="M11" s="206"/>
    </row>
    <row r="12" spans="1:13" ht="21.75" customHeight="1">
      <c r="A12" s="620" t="s">
        <v>370</v>
      </c>
      <c r="B12" s="621"/>
      <c r="C12" s="622"/>
      <c r="D12" s="226"/>
      <c r="E12" s="200"/>
      <c r="F12" s="242"/>
      <c r="H12" s="208"/>
      <c r="I12" s="208"/>
      <c r="J12" s="208"/>
      <c r="K12" s="208"/>
      <c r="L12" s="208"/>
      <c r="M12" s="206"/>
    </row>
    <row r="13" spans="1:13" ht="21.75" customHeight="1">
      <c r="A13" s="211" t="s">
        <v>371</v>
      </c>
      <c r="B13" s="616" t="s">
        <v>2200</v>
      </c>
      <c r="C13" s="617"/>
      <c r="D13" s="538"/>
      <c r="E13" s="200" t="s">
        <v>372</v>
      </c>
      <c r="F13" s="615" t="s">
        <v>373</v>
      </c>
      <c r="H13" s="212"/>
      <c r="I13" s="212"/>
      <c r="J13" s="212"/>
      <c r="K13" s="212"/>
      <c r="L13" s="212"/>
      <c r="M13" s="206"/>
    </row>
    <row r="14" spans="1:13" ht="21.75" customHeight="1">
      <c r="A14" s="213" t="s">
        <v>374</v>
      </c>
      <c r="B14" s="616" t="s">
        <v>1254</v>
      </c>
      <c r="C14" s="617"/>
      <c r="D14" s="539"/>
      <c r="E14" s="200" t="s">
        <v>375</v>
      </c>
      <c r="F14" s="615"/>
      <c r="H14" s="208"/>
      <c r="I14" s="208"/>
      <c r="J14" s="208"/>
      <c r="K14" s="208"/>
      <c r="L14" s="208"/>
      <c r="M14" s="206"/>
    </row>
    <row r="15" spans="1:13" ht="21.75" customHeight="1">
      <c r="A15" s="213" t="s">
        <v>376</v>
      </c>
      <c r="B15" s="616">
        <v>94612</v>
      </c>
      <c r="C15" s="617"/>
      <c r="D15" s="540"/>
      <c r="E15" s="200" t="s">
        <v>377</v>
      </c>
      <c r="F15" s="146"/>
      <c r="H15" s="63"/>
      <c r="I15" s="214"/>
      <c r="J15" s="214"/>
      <c r="K15" s="214"/>
      <c r="L15" s="214"/>
      <c r="M15" s="206"/>
    </row>
    <row r="16" spans="1:13" ht="14.7" customHeight="1">
      <c r="E16" s="215"/>
      <c r="F16" s="400" t="s">
        <v>378</v>
      </c>
      <c r="G16" s="215"/>
      <c r="H16" s="215"/>
      <c r="I16" s="215"/>
      <c r="J16" s="215"/>
      <c r="K16" s="215"/>
      <c r="L16" s="215"/>
      <c r="M16" s="215"/>
    </row>
    <row r="17" spans="1:13" ht="17.399999999999999" hidden="1">
      <c r="A17" s="216"/>
      <c r="B17" s="216"/>
      <c r="C17" s="216"/>
      <c r="D17" s="216"/>
      <c r="E17" s="217"/>
      <c r="F17" s="217"/>
      <c r="G17" s="217"/>
      <c r="H17" s="217"/>
      <c r="I17" s="217"/>
      <c r="J17" s="217"/>
      <c r="K17" s="217"/>
      <c r="L17" s="217"/>
      <c r="M17" s="217"/>
    </row>
    <row r="18" spans="1:13" ht="46.5" hidden="1" customHeight="1">
      <c r="A18" s="208"/>
      <c r="B18" s="208"/>
      <c r="C18" s="208"/>
      <c r="D18" s="208"/>
      <c r="E18" s="218"/>
      <c r="F18" s="218"/>
      <c r="G18" s="218"/>
      <c r="H18" s="218"/>
      <c r="I18" s="218"/>
      <c r="J18" s="218"/>
      <c r="K18" s="218"/>
      <c r="L18" s="218"/>
      <c r="M18" s="218"/>
    </row>
    <row r="19" spans="1:13" ht="17.399999999999999" hidden="1">
      <c r="A19" s="208"/>
      <c r="B19" s="208"/>
      <c r="C19" s="208"/>
      <c r="D19" s="208"/>
      <c r="E19" s="217"/>
      <c r="F19" s="217"/>
      <c r="G19" s="217"/>
      <c r="H19" s="217"/>
      <c r="I19" s="217"/>
      <c r="J19" s="217"/>
      <c r="K19" s="217"/>
      <c r="L19" s="217"/>
      <c r="M19" s="217"/>
    </row>
    <row r="20" spans="1:13" ht="32.25" hidden="1" customHeight="1">
      <c r="A20" s="208"/>
      <c r="B20" s="219"/>
      <c r="C20" s="208"/>
      <c r="D20" s="208"/>
      <c r="E20" s="48"/>
      <c r="F20" s="48"/>
      <c r="G20" s="48"/>
      <c r="H20" s="48"/>
      <c r="I20" s="48"/>
      <c r="J20" s="48"/>
      <c r="K20" s="48"/>
      <c r="L20" s="48"/>
      <c r="M20" s="48"/>
    </row>
    <row r="21" spans="1:13" ht="17.399999999999999" hidden="1">
      <c r="A21" s="208"/>
      <c r="B21" s="208"/>
      <c r="C21" s="208"/>
      <c r="D21" s="208"/>
      <c r="E21" s="217"/>
      <c r="F21" s="217"/>
      <c r="G21" s="217"/>
      <c r="H21" s="217"/>
      <c r="I21" s="217"/>
      <c r="J21" s="217"/>
      <c r="K21" s="217"/>
      <c r="L21" s="217"/>
      <c r="M21" s="217"/>
    </row>
    <row r="22" spans="1:13" ht="17.399999999999999" hidden="1">
      <c r="A22" s="208"/>
      <c r="B22" s="208"/>
      <c r="C22" s="208"/>
      <c r="D22" s="208"/>
      <c r="E22" s="218"/>
      <c r="F22" s="218"/>
      <c r="G22" s="218"/>
      <c r="H22" s="218"/>
      <c r="I22" s="218"/>
      <c r="J22" s="218"/>
      <c r="K22" s="218"/>
      <c r="L22" s="218"/>
      <c r="M22" s="218"/>
    </row>
    <row r="23" spans="1:13" ht="15" hidden="1">
      <c r="A23" s="220"/>
      <c r="B23" s="220"/>
      <c r="C23" s="221"/>
      <c r="D23" s="221"/>
      <c r="E23" s="217"/>
      <c r="F23" s="217"/>
      <c r="G23" s="217"/>
      <c r="H23" s="217"/>
      <c r="I23" s="217"/>
      <c r="J23" s="217"/>
      <c r="K23" s="217"/>
      <c r="L23" s="217"/>
      <c r="M23" s="217"/>
    </row>
    <row r="24" spans="1:13" ht="15" hidden="1">
      <c r="A24" s="217"/>
      <c r="B24" s="217"/>
      <c r="C24" s="217"/>
      <c r="D24" s="217"/>
      <c r="E24" s="217"/>
      <c r="F24" s="217"/>
      <c r="G24" s="217"/>
      <c r="H24" s="217"/>
      <c r="I24" s="217"/>
      <c r="J24" s="217"/>
      <c r="K24" s="217"/>
      <c r="L24" s="217"/>
      <c r="M24" s="217"/>
    </row>
    <row r="25" spans="1:13" ht="15" hidden="1" customHeight="1">
      <c r="A25" s="222"/>
      <c r="B25" s="48"/>
      <c r="C25" s="48"/>
      <c r="D25" s="48"/>
      <c r="E25" s="48"/>
      <c r="F25" s="48"/>
      <c r="G25" s="48"/>
      <c r="H25" s="48"/>
      <c r="I25" s="217"/>
      <c r="J25" s="217"/>
      <c r="K25" s="217"/>
      <c r="L25" s="217"/>
      <c r="M25" s="217"/>
    </row>
    <row r="26" spans="1:13" ht="15" hidden="1" customHeight="1">
      <c r="A26" s="222"/>
      <c r="B26" s="48"/>
      <c r="C26" s="48"/>
      <c r="D26" s="48"/>
      <c r="E26" s="48"/>
      <c r="F26" s="48"/>
      <c r="G26" s="48"/>
      <c r="H26" s="48"/>
      <c r="I26" s="217"/>
      <c r="J26" s="217"/>
      <c r="K26" s="217"/>
      <c r="L26" s="217"/>
      <c r="M26" s="217"/>
    </row>
    <row r="27" spans="1:13" ht="15" hidden="1">
      <c r="A27" s="215"/>
      <c r="B27" s="48"/>
      <c r="C27" s="48"/>
      <c r="D27" s="48"/>
      <c r="E27" s="48"/>
      <c r="F27" s="48"/>
      <c r="G27" s="48"/>
      <c r="H27" s="48"/>
      <c r="I27" s="217"/>
      <c r="J27" s="217"/>
      <c r="K27" s="217"/>
      <c r="L27" s="217"/>
      <c r="M27" s="217"/>
    </row>
    <row r="28" spans="1:13" ht="15" hidden="1" customHeight="1">
      <c r="A28" s="215"/>
      <c r="B28" s="48"/>
      <c r="C28" s="48"/>
      <c r="D28" s="48"/>
      <c r="E28" s="48"/>
      <c r="F28" s="48"/>
      <c r="G28" s="48"/>
      <c r="H28" s="48"/>
      <c r="I28" s="217"/>
      <c r="J28" s="217"/>
      <c r="K28" s="217"/>
      <c r="L28" s="217"/>
      <c r="M28" s="217"/>
    </row>
    <row r="29" spans="1:13" ht="15" hidden="1">
      <c r="A29" s="217"/>
      <c r="B29" s="217"/>
      <c r="C29" s="217"/>
      <c r="D29" s="217"/>
      <c r="E29" s="217"/>
      <c r="F29" s="217"/>
      <c r="G29" s="217"/>
      <c r="H29" s="217"/>
      <c r="I29" s="217"/>
      <c r="J29" s="217"/>
      <c r="K29" s="217"/>
      <c r="L29" s="217"/>
      <c r="M29" s="217"/>
    </row>
    <row r="30" spans="1:13" ht="15" hidden="1">
      <c r="A30" s="215"/>
      <c r="B30" s="48"/>
      <c r="C30" s="48"/>
      <c r="D30" s="48"/>
      <c r="E30" s="48"/>
      <c r="F30" s="48"/>
      <c r="G30" s="48"/>
      <c r="H30" s="48"/>
      <c r="I30" s="217"/>
      <c r="J30" s="217"/>
      <c r="K30" s="217"/>
      <c r="L30" s="217"/>
      <c r="M30" s="217"/>
    </row>
    <row r="31" spans="1:13" ht="15" hidden="1">
      <c r="A31" s="217"/>
      <c r="B31" s="217"/>
      <c r="C31" s="217"/>
      <c r="D31" s="217"/>
      <c r="E31" s="217"/>
      <c r="F31" s="217"/>
      <c r="G31" s="217"/>
      <c r="H31" s="217"/>
      <c r="I31" s="217"/>
      <c r="J31" s="217"/>
      <c r="K31" s="217"/>
      <c r="L31" s="217"/>
      <c r="M31" s="217"/>
    </row>
    <row r="32" spans="1:13" ht="15" hidden="1" customHeight="1">
      <c r="A32" s="222"/>
      <c r="B32" s="48"/>
      <c r="C32" s="48"/>
      <c r="D32" s="48"/>
      <c r="E32" s="48"/>
      <c r="F32" s="48"/>
      <c r="G32" s="48"/>
      <c r="H32" s="48"/>
      <c r="I32" s="217"/>
      <c r="J32" s="217"/>
      <c r="K32" s="217"/>
      <c r="L32" s="217"/>
      <c r="M32" s="217"/>
    </row>
    <row r="33" spans="1:13" ht="15" hidden="1">
      <c r="A33" s="215"/>
      <c r="B33" s="48"/>
      <c r="C33" s="48"/>
      <c r="D33" s="48"/>
      <c r="E33" s="48"/>
      <c r="F33" s="48"/>
      <c r="G33" s="48"/>
      <c r="H33" s="48"/>
      <c r="I33" s="217"/>
      <c r="J33" s="217"/>
      <c r="K33" s="217"/>
      <c r="L33" s="217"/>
      <c r="M33" s="217"/>
    </row>
    <row r="34" spans="1:13" ht="15" hidden="1" customHeight="1">
      <c r="A34" s="215"/>
      <c r="B34" s="48"/>
      <c r="C34" s="48"/>
      <c r="D34" s="48"/>
      <c r="E34" s="48"/>
      <c r="F34" s="48"/>
      <c r="G34" s="48"/>
      <c r="H34" s="48"/>
      <c r="I34" s="217"/>
      <c r="J34" s="217"/>
      <c r="K34" s="217"/>
      <c r="L34" s="217"/>
      <c r="M34" s="217"/>
    </row>
  </sheetData>
  <sheetProtection formatCells="0" formatColumns="0" formatRows="0" sort="0"/>
  <mergeCells count="16">
    <mergeCell ref="A1:G1"/>
    <mergeCell ref="A3:C3"/>
    <mergeCell ref="B5:C5"/>
    <mergeCell ref="B4:C4"/>
    <mergeCell ref="A6:C6"/>
    <mergeCell ref="F4:F7"/>
    <mergeCell ref="F13:F14"/>
    <mergeCell ref="B13:C13"/>
    <mergeCell ref="B14:C14"/>
    <mergeCell ref="B15:C15"/>
    <mergeCell ref="B7:C7"/>
    <mergeCell ref="B8:C8"/>
    <mergeCell ref="B9:C9"/>
    <mergeCell ref="B10:C10"/>
    <mergeCell ref="B11:C11"/>
    <mergeCell ref="A12:C12"/>
  </mergeCells>
  <conditionalFormatting sqref="B4">
    <cfRule type="expression" dxfId="101" priority="5">
      <formula>ISBLANK(B4)</formula>
    </cfRule>
  </conditionalFormatting>
  <conditionalFormatting sqref="B7:C11">
    <cfRule type="expression" dxfId="100" priority="4">
      <formula>ISBLANK(B7)</formula>
    </cfRule>
  </conditionalFormatting>
  <conditionalFormatting sqref="B13:C15">
    <cfRule type="expression" dxfId="99" priority="3">
      <formula>ISBLANK(B13)</formula>
    </cfRule>
  </conditionalFormatting>
  <conditionalFormatting sqref="B5:C5">
    <cfRule type="expression" dxfId="98" priority="2">
      <formula>ISBLANK(B5)</formula>
    </cfRule>
  </conditionalFormatting>
  <dataValidations count="12">
    <dataValidation type="whole" allowBlank="1" showInputMessage="1" showErrorMessage="1" error="Please enter a five-digit zip code. " sqref="D15" xr:uid="{00000000-0002-0000-0300-000000000000}">
      <formula1>90000</formula1>
      <formula2>99999</formula2>
    </dataValidation>
    <dataValidation type="custom" allowBlank="1" showInputMessage="1" showErrorMessage="1" error="Please enter an e-mail address" sqref="D10" xr:uid="{00000000-0002-0000-0300-000001000000}">
      <formula1>ISNUMBER(MATCH("*@*.???",D10,0))</formula1>
    </dataValidation>
    <dataValidation type="whole" allowBlank="1" showInputMessage="1" showErrorMessage="1" error="Please enter your 10 digit phone number with no spaces, dashes, periods or parentheses" sqref="D11" xr:uid="{00000000-0002-0000-0300-000002000000}">
      <formula1>1000000000</formula1>
      <formula2>9999999999</formula2>
    </dataValidation>
    <dataValidation allowBlank="1" showInputMessage="1" showErrorMessage="1" error="Please choose from the list" sqref="D4" xr:uid="{F8C86360-5480-47A4-B366-4577F4031A2D}"/>
    <dataValidation type="whole" allowBlank="1" showInputMessage="1" showErrorMessage="1" error="Please enter a five-digit zip code. " promptTitle="Mailing Address" prompt="Enter Zip Code" sqref="B15:C15" xr:uid="{DDDC9525-FBB5-4A21-8617-BF92086DC7D6}">
      <formula1>90000</formula1>
      <formula2>99999</formula2>
    </dataValidation>
    <dataValidation allowBlank="1" showInputMessage="1" showErrorMessage="1" promptTitle="Mailing Address" prompt="Enter City" sqref="B14:C14" xr:uid="{D5A20367-238D-45BD-8284-DC2439E33136}"/>
    <dataValidation allowBlank="1" showInputMessage="1" showErrorMessage="1" promptTitle="Mailing Address" prompt="Enter Street Address" sqref="B13:C13" xr:uid="{D9B5F90E-3BF3-46C7-B407-49B8136EDF5B}"/>
    <dataValidation type="whole" allowBlank="1" showInputMessage="1" showErrorMessage="1" error="Please enter your 10 digit phone number with no spaces, dashes, periods or parentheses" promptTitle="Contact Info" prompt="Enter Phone Number" sqref="B11:C11" xr:uid="{76B335BF-08CD-4B4A-9A95-50BDF835D9BB}">
      <formula1>1000000000</formula1>
      <formula2>9999999999</formula2>
    </dataValidation>
    <dataValidation allowBlank="1" showInputMessage="1" showErrorMessage="1" promptTitle="Contact Info" prompt="Enter Title" sqref="B9:C9" xr:uid="{269D4B53-9F76-40B0-BE1D-6FBB62F3866D}"/>
    <dataValidation allowBlank="1" showInputMessage="1" showErrorMessage="1" promptTitle="Contact Info" prompt="Enter Last Name" sqref="B8:C8" xr:uid="{1473DC55-BD8D-4C88-8586-5A1850C857FF}"/>
    <dataValidation allowBlank="1" showInputMessage="1" showErrorMessage="1" promptTitle="Contact Info" prompt="Enter First Name" sqref="B7:C7" xr:uid="{557E74E1-9693-4F48-856A-0E874A93EE66}"/>
    <dataValidation allowBlank="1" showInputMessage="1" showErrorMessage="1" error="Please enter an e-mail address" promptTitle="Contact Info" prompt="Enter Email" sqref="B10:C10" xr:uid="{FD61C554-F5B6-4151-B4F5-6BB80E6850DA}"/>
  </dataValidations>
  <hyperlinks>
    <hyperlink ref="F9" r:id="rId1" xr:uid="{15F47848-0A7C-4FAD-B41D-6B837982F8F2}"/>
  </hyperlinks>
  <pageMargins left="1" right="1" top="1" bottom="1" header="0.3" footer="0.3"/>
  <pageSetup paperSize="5" scale="84" orientation="landscape" r:id="rId2"/>
  <headerFooter>
    <oddFooter>&amp;L&amp;"Arial,Bold"&amp;18&amp;K0070C0Annual Progress Report  &amp;R&amp;12January 2020</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18433" r:id="rId5" name="Button 1">
              <controlPr defaultSize="0" print="0" autoFill="0" autoPict="0" macro="[0]!importer.importer">
                <anchor moveWithCells="1">
                  <from>
                    <xdr:col>5</xdr:col>
                    <xdr:colOff>60960</xdr:colOff>
                    <xdr:row>1</xdr:row>
                    <xdr:rowOff>213360</xdr:rowOff>
                  </from>
                  <to>
                    <xdr:col>5</xdr:col>
                    <xdr:colOff>3528060</xdr:colOff>
                    <xdr:row>2</xdr:row>
                    <xdr:rowOff>251460</xdr:rowOff>
                  </to>
                </anchor>
              </controlPr>
            </control>
          </mc:Choice>
        </mc:AlternateContent>
        <mc:AlternateContent xmlns:mc="http://schemas.openxmlformats.org/markup-compatibility/2006">
          <mc:Choice Requires="x14">
            <control shapeId="18435" r:id="rId6" name="Button 3">
              <controlPr defaultSize="0" print="0" autoFill="0" autoPict="0" macro="[0]!showUserForm">
                <anchor moveWithCells="1">
                  <from>
                    <xdr:col>5</xdr:col>
                    <xdr:colOff>1295400</xdr:colOff>
                    <xdr:row>10</xdr:row>
                    <xdr:rowOff>99060</xdr:rowOff>
                  </from>
                  <to>
                    <xdr:col>5</xdr:col>
                    <xdr:colOff>2346960</xdr:colOff>
                    <xdr:row>11</xdr:row>
                    <xdr:rowOff>259080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stopIfTrue="1" id="{68B4EF06-E45B-4397-AE42-4641703F1878}">
            <xm:f>Admin!$D$22="FORMATTING OFF"</xm:f>
            <x14:dxf/>
          </x14:cfRule>
          <xm:sqref>B4:C15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promptTitle="Jurisdiction Name" prompt="Select your jurisdiction from the drop-down" xr:uid="{C0687A28-DDC8-44D5-A0A7-6F67AFCC95E0}">
          <x14:formula1>
            <xm:f>'Planning Periods'!$E$2:$E$540</xm:f>
          </x14:formula1>
          <xm:sqref>B4:C4</xm:sqref>
        </x14:dataValidation>
        <x14:dataValidation type="list" allowBlank="1" showInputMessage="1" showErrorMessage="1" xr:uid="{90E5E1BF-B423-4084-BAB1-B2A61D042150}">
          <x14:formula1>
            <xm:f>'Deed Rest And Asst Pgm Data'!$F$2:$F$7</xm:f>
          </x14:formula1>
          <xm:sqref>B5:C5</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tabColor theme="9"/>
    <pageSetUpPr fitToPage="1"/>
  </sheetPr>
  <dimension ref="A1:D14"/>
  <sheetViews>
    <sheetView zoomScale="80" zoomScaleNormal="80" workbookViewId="0">
      <selection activeCell="B1" sqref="B1"/>
    </sheetView>
  </sheetViews>
  <sheetFormatPr defaultColWidth="8.6640625" defaultRowHeight="14.4"/>
  <cols>
    <col min="1" max="1" width="26.33203125" style="223" customWidth="1"/>
    <col min="2" max="2" width="83.33203125" style="223" customWidth="1"/>
    <col min="3" max="3" width="22.6640625" style="223" customWidth="1"/>
    <col min="4" max="4" width="51.33203125" style="223" customWidth="1"/>
    <col min="5" max="16384" width="8.6640625" style="223"/>
  </cols>
  <sheetData>
    <row r="1" spans="1:4" ht="54.75" customHeight="1" thickBot="1">
      <c r="B1" s="263" t="s">
        <v>379</v>
      </c>
      <c r="C1" s="270"/>
      <c r="D1" s="262"/>
    </row>
    <row r="2" spans="1:4" ht="21.75" customHeight="1">
      <c r="C2" s="635" t="s">
        <v>380</v>
      </c>
      <c r="D2" s="636"/>
    </row>
    <row r="3" spans="1:4" ht="52.5" customHeight="1">
      <c r="B3" s="266" t="s">
        <v>381</v>
      </c>
      <c r="C3" s="637" t="s">
        <v>382</v>
      </c>
      <c r="D3" s="638"/>
    </row>
    <row r="4" spans="1:4">
      <c r="C4" s="637"/>
      <c r="D4" s="638"/>
    </row>
    <row r="5" spans="1:4">
      <c r="C5" s="637"/>
      <c r="D5" s="638"/>
    </row>
    <row r="6" spans="1:4" ht="26.25" customHeight="1">
      <c r="B6" s="266" t="s">
        <v>383</v>
      </c>
      <c r="C6" s="637"/>
      <c r="D6" s="638"/>
    </row>
    <row r="7" spans="1:4">
      <c r="C7" s="637"/>
      <c r="D7" s="638"/>
    </row>
    <row r="8" spans="1:4">
      <c r="C8" s="637"/>
      <c r="D8" s="638"/>
    </row>
    <row r="9" spans="1:4">
      <c r="C9" s="637"/>
      <c r="D9" s="638"/>
    </row>
    <row r="10" spans="1:4">
      <c r="A10" s="270" t="s">
        <v>384</v>
      </c>
      <c r="B10" s="345" t="s">
        <v>385</v>
      </c>
      <c r="C10" s="637"/>
      <c r="D10" s="638"/>
    </row>
    <row r="11" spans="1:4">
      <c r="C11" s="637"/>
      <c r="D11" s="638"/>
    </row>
    <row r="12" spans="1:4">
      <c r="C12" s="637"/>
      <c r="D12" s="638"/>
    </row>
    <row r="13" spans="1:4">
      <c r="C13" s="637"/>
      <c r="D13" s="638"/>
    </row>
    <row r="14" spans="1:4" ht="124.5" customHeight="1" thickBot="1">
      <c r="B14" s="534" t="s">
        <v>386</v>
      </c>
      <c r="C14" s="639"/>
      <c r="D14" s="640"/>
    </row>
  </sheetData>
  <sheetProtection algorithmName="SHA-512" hashValue="Zsg2DT43MafOqRNy6OdDCHtUFxAcxt+Tfv71ueh7wdKTDWymSFB6TmPxAUYhhxOhGZfTl0YogBSteeRhfgX3Pg==" saltValue="hKPaSMypQVQinQ/dQkvPNQ==" spinCount="100000" sheet="1" objects="1" scenarios="1" formatCells="0" formatColumns="0" formatRows="0" sort="0"/>
  <mergeCells count="2">
    <mergeCell ref="C2:D2"/>
    <mergeCell ref="C3:D14"/>
  </mergeCells>
  <hyperlinks>
    <hyperlink ref="B10" r:id="rId1" xr:uid="{00000000-0004-0000-0400-000000000000}"/>
  </hyperlinks>
  <pageMargins left="0.7" right="0.7" top="0.75" bottom="0.75" header="0.3" footer="0.3"/>
  <pageSetup scale="49" fitToHeight="0"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14337" r:id="rId5" name="Button 1">
              <controlPr defaultSize="0" print="0" autoFill="0" autoPict="0" macro="[0]!Validate.Validate">
                <anchor moveWithCells="1">
                  <from>
                    <xdr:col>0</xdr:col>
                    <xdr:colOff>22860</xdr:colOff>
                    <xdr:row>0</xdr:row>
                    <xdr:rowOff>99060</xdr:rowOff>
                  </from>
                  <to>
                    <xdr:col>0</xdr:col>
                    <xdr:colOff>1676400</xdr:colOff>
                    <xdr:row>0</xdr:row>
                    <xdr:rowOff>381000</xdr:rowOff>
                  </to>
                </anchor>
              </controlPr>
            </control>
          </mc:Choice>
        </mc:AlternateContent>
        <mc:AlternateContent xmlns:mc="http://schemas.openxmlformats.org/markup-compatibility/2006">
          <mc:Choice Requires="x14">
            <control shapeId="14338" r:id="rId6" name="Button 2">
              <controlPr defaultSize="0" print="0" autoFill="0" autoPict="0" macro="[0]!print_a2">
                <anchor moveWithCells="1">
                  <from>
                    <xdr:col>0</xdr:col>
                    <xdr:colOff>0</xdr:colOff>
                    <xdr:row>1</xdr:row>
                    <xdr:rowOff>274320</xdr:rowOff>
                  </from>
                  <to>
                    <xdr:col>0</xdr:col>
                    <xdr:colOff>1661160</xdr:colOff>
                    <xdr:row>2</xdr:row>
                    <xdr:rowOff>518160</xdr:rowOff>
                  </to>
                </anchor>
              </controlPr>
            </control>
          </mc:Choice>
        </mc:AlternateContent>
        <mc:AlternateContent xmlns:mc="http://schemas.openxmlformats.org/markup-compatibility/2006">
          <mc:Choice Requires="x14">
            <control shapeId="14339" r:id="rId7" name="Button 3">
              <controlPr defaultSize="0" print="0" autoFill="0" autoPict="0" macro="[0]!BulkDater_Button1_Click">
                <anchor moveWithCells="1">
                  <from>
                    <xdr:col>0</xdr:col>
                    <xdr:colOff>0</xdr:colOff>
                    <xdr:row>5</xdr:row>
                    <xdr:rowOff>38100</xdr:rowOff>
                  </from>
                  <to>
                    <xdr:col>0</xdr:col>
                    <xdr:colOff>1684020</xdr:colOff>
                    <xdr:row>6</xdr:row>
                    <xdr:rowOff>0</xdr:rowOff>
                  </to>
                </anchor>
              </controlPr>
            </control>
          </mc:Choice>
        </mc:AlternateContent>
        <mc:AlternateContent xmlns:mc="http://schemas.openxmlformats.org/markup-compatibility/2006">
          <mc:Choice Requires="x14">
            <control shapeId="14340" r:id="rId8" name="Button 4">
              <controlPr defaultSize="0" print="0" autoFill="0" autoPict="0" macro="[0]!Admin_Button4_Click">
                <anchor moveWithCells="1" sizeWithCells="1">
                  <from>
                    <xdr:col>0</xdr:col>
                    <xdr:colOff>198120</xdr:colOff>
                    <xdr:row>13</xdr:row>
                    <xdr:rowOff>99060</xdr:rowOff>
                  </from>
                  <to>
                    <xdr:col>0</xdr:col>
                    <xdr:colOff>1600200</xdr:colOff>
                    <xdr:row>13</xdr:row>
                    <xdr:rowOff>609600</xdr:rowOff>
                  </to>
                </anchor>
              </controlPr>
            </control>
          </mc:Choice>
        </mc:AlternateContent>
        <mc:AlternateContent xmlns:mc="http://schemas.openxmlformats.org/markup-compatibility/2006">
          <mc:Choice Requires="x14">
            <control shapeId="14341" r:id="rId9" name="Button 5">
              <controlPr defaultSize="0" print="0" autoFill="0" autoPict="0" macro="[0]!Admin_Button3_Click">
                <anchor moveWithCells="1" sizeWithCells="1">
                  <from>
                    <xdr:col>0</xdr:col>
                    <xdr:colOff>198120</xdr:colOff>
                    <xdr:row>13</xdr:row>
                    <xdr:rowOff>883920</xdr:rowOff>
                  </from>
                  <to>
                    <xdr:col>0</xdr:col>
                    <xdr:colOff>1569720</xdr:colOff>
                    <xdr:row>13</xdr:row>
                    <xdr:rowOff>1440180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8">
    <tabColor theme="4" tint="0.39997558519241921"/>
  </sheetPr>
  <dimension ref="A1:M79"/>
  <sheetViews>
    <sheetView tabSelected="1" topLeftCell="B1" zoomScaleNormal="100" zoomScaleSheetLayoutView="100" workbookViewId="0">
      <selection activeCell="E34" sqref="E34"/>
    </sheetView>
  </sheetViews>
  <sheetFormatPr defaultColWidth="0" defaultRowHeight="14.4" zeroHeight="1"/>
  <cols>
    <col min="1" max="1" width="8.88671875" style="141" hidden="1" customWidth="1"/>
    <col min="2" max="2" width="37.6640625" style="141" bestFit="1" customWidth="1"/>
    <col min="3" max="3" width="21.33203125" style="141" customWidth="1"/>
    <col min="4" max="4" width="14.88671875" style="141" customWidth="1"/>
    <col min="5" max="5" width="16.33203125" style="141" customWidth="1"/>
    <col min="6" max="6" width="2.5546875" style="198" hidden="1" customWidth="1"/>
    <col min="7" max="7" width="8.6640625" hidden="1" customWidth="1"/>
    <col min="8" max="8" width="8.6640625" style="141" hidden="1" customWidth="1"/>
    <col min="9" max="9" width="11.5546875" style="141" hidden="1" customWidth="1"/>
    <col min="10" max="10" width="8.6640625" style="141" hidden="1" customWidth="1"/>
    <col min="11" max="11" width="11.5546875" style="141" hidden="1" customWidth="1"/>
    <col min="12" max="12" width="11.33203125" style="141" hidden="1" customWidth="1"/>
    <col min="13" max="13" width="9.33203125" style="141" hidden="1" customWidth="1"/>
    <col min="14" max="14" width="0" style="141" hidden="1" customWidth="1"/>
    <col min="15" max="16384" width="0" style="141" hidden="1"/>
  </cols>
  <sheetData>
    <row r="1" spans="2:6">
      <c r="B1" s="657" t="s">
        <v>387</v>
      </c>
      <c r="C1" s="657"/>
      <c r="D1" s="657"/>
      <c r="E1" s="657"/>
    </row>
    <row r="2" spans="2:6"/>
    <row r="3" spans="2:6">
      <c r="B3" s="195" t="s">
        <v>388</v>
      </c>
      <c r="C3" s="543" t="str">
        <f>'Start Here'!B4</f>
        <v>Oakland</v>
      </c>
      <c r="D3" s="543"/>
      <c r="E3" s="543"/>
    </row>
    <row r="4" spans="2:6" ht="18" customHeight="1">
      <c r="B4" s="197" t="s">
        <v>389</v>
      </c>
      <c r="C4" s="140">
        <f>'Start Here'!B5</f>
        <v>2023</v>
      </c>
      <c r="D4" s="645" t="s">
        <v>390</v>
      </c>
      <c r="E4" s="645"/>
    </row>
    <row r="5" spans="2:6">
      <c r="B5" s="190" t="s">
        <v>391</v>
      </c>
      <c r="C5" s="138" t="str">
        <f>IFERROR(IF(ISBLANK(VLOOKUP(C3,'Planning Periods'!$E$2:$P$540,12)),"5th Cycle",VLOOKUP(C3,'Planning Periods'!$E$2:$P$540,12)),"")</f>
        <v>6th Cycle</v>
      </c>
      <c r="D5" s="645" t="str">
        <f>IF(ISBLANK(C3),"",IFERROR(VLOOKUP(C3,'Planning Periods'!$A$2:$D$540,4),""))</f>
        <v>01/31/2023 - 01/31/2031</v>
      </c>
      <c r="E5" s="645"/>
    </row>
    <row r="6" spans="2:6" ht="15" thickBot="1"/>
    <row r="7" spans="2:6" ht="15" customHeight="1">
      <c r="B7" s="676" t="s">
        <v>392</v>
      </c>
      <c r="C7" s="677"/>
      <c r="D7" s="677"/>
      <c r="E7" s="678"/>
    </row>
    <row r="8" spans="2:6">
      <c r="B8" s="679" t="s">
        <v>393</v>
      </c>
      <c r="C8" s="680"/>
      <c r="D8" s="680"/>
      <c r="E8" s="66" t="s">
        <v>394</v>
      </c>
      <c r="F8" s="202"/>
    </row>
    <row r="9" spans="2:6">
      <c r="B9" s="651" t="s">
        <v>395</v>
      </c>
      <c r="C9" s="652"/>
      <c r="D9" s="203" t="s">
        <v>396</v>
      </c>
      <c r="E9" s="482">
        <f>'Table A2'!Q12</f>
        <v>111</v>
      </c>
      <c r="F9" s="202" t="s">
        <v>397</v>
      </c>
    </row>
    <row r="10" spans="2:6" ht="27">
      <c r="B10" s="653"/>
      <c r="C10" s="654"/>
      <c r="D10" s="142" t="s">
        <v>398</v>
      </c>
      <c r="E10" s="482">
        <f>'Table A2'!R12</f>
        <v>65</v>
      </c>
      <c r="F10" s="202" t="s">
        <v>399</v>
      </c>
    </row>
    <row r="11" spans="2:6">
      <c r="B11" s="651" t="s">
        <v>400</v>
      </c>
      <c r="C11" s="652"/>
      <c r="D11" s="142" t="s">
        <v>396</v>
      </c>
      <c r="E11" s="482">
        <f>'Table A2'!S12</f>
        <v>51</v>
      </c>
      <c r="F11" s="202" t="s">
        <v>401</v>
      </c>
    </row>
    <row r="12" spans="2:6" ht="27">
      <c r="B12" s="655"/>
      <c r="C12" s="656"/>
      <c r="D12" s="142" t="s">
        <v>398</v>
      </c>
      <c r="E12" s="482">
        <f>'Table A2'!T12</f>
        <v>65</v>
      </c>
      <c r="F12" s="202" t="s">
        <v>402</v>
      </c>
    </row>
    <row r="13" spans="2:6">
      <c r="B13" s="651" t="s">
        <v>403</v>
      </c>
      <c r="C13" s="652"/>
      <c r="D13" s="142" t="s">
        <v>396</v>
      </c>
      <c r="E13" s="482">
        <f>'Table A2'!U12</f>
        <v>79</v>
      </c>
      <c r="F13" s="202" t="s">
        <v>404</v>
      </c>
    </row>
    <row r="14" spans="2:6" ht="27">
      <c r="B14" s="655"/>
      <c r="C14" s="656"/>
      <c r="D14" s="142" t="s">
        <v>398</v>
      </c>
      <c r="E14" s="482">
        <f>'Table A2'!V12</f>
        <v>65</v>
      </c>
      <c r="F14" s="202" t="s">
        <v>405</v>
      </c>
    </row>
    <row r="15" spans="2:6" ht="28.5" customHeight="1" thickBot="1">
      <c r="B15" s="671" t="s">
        <v>406</v>
      </c>
      <c r="C15" s="672"/>
      <c r="D15" s="143"/>
      <c r="E15" s="483">
        <f>'Table A2'!W12</f>
        <v>359</v>
      </c>
      <c r="F15" s="202" t="s">
        <v>407</v>
      </c>
    </row>
    <row r="16" spans="2:6" ht="15.6" thickTop="1" thickBot="1">
      <c r="B16" s="665" t="s">
        <v>408</v>
      </c>
      <c r="C16" s="666"/>
      <c r="D16" s="201"/>
      <c r="E16" s="484">
        <f>SUM(E9:E15)</f>
        <v>795</v>
      </c>
      <c r="F16" s="198" t="s">
        <v>409</v>
      </c>
    </row>
    <row r="17" spans="1:5">
      <c r="B17" s="634" t="s">
        <v>410</v>
      </c>
      <c r="C17" s="634"/>
      <c r="D17" s="634"/>
      <c r="E17" s="634"/>
    </row>
    <row r="18" spans="1:5" ht="15" thickBot="1"/>
    <row r="19" spans="1:5">
      <c r="B19" s="513" t="s">
        <v>411</v>
      </c>
      <c r="C19" s="514" t="s">
        <v>412</v>
      </c>
      <c r="D19" s="514" t="s">
        <v>413</v>
      </c>
      <c r="E19" s="515" t="s">
        <v>414</v>
      </c>
    </row>
    <row r="20" spans="1:5">
      <c r="A20" s="141" t="s">
        <v>415</v>
      </c>
      <c r="B20" s="516" t="s">
        <v>416</v>
      </c>
      <c r="C20" s="297" cm="1">
        <f t="array" ref="C20">SUMPRODUCT(('Table A2'!$P$13:$P$997)*(TRIM('Table A2'!$F$13:$F$997)=$A20)*(YEAR('Table A2'!$O$13:$O$997)='Start Here'!$B$5))</f>
        <v>4</v>
      </c>
      <c r="D20" s="297" cm="1">
        <f t="array" ref="D20">SUMPRODUCT(('Table A2'!$Y$13:$Y$997)*(TRIM('Table A2'!$F$13:$F$997)=$A20)*(YEAR('Table A2'!$X$13:$X$997)='Start Here'!$B$5))</f>
        <v>0</v>
      </c>
      <c r="E20" s="517" cm="1">
        <f t="array" ref="E20">SUMPRODUCT(('Table A2'!$AH$13:$AH$997)*(TRIM('Table A2'!$F$13:$F$997)=$A20)*(YEAR('Table A2'!$AG$13:$AG$997)='Start Here'!$B$5))</f>
        <v>17</v>
      </c>
    </row>
    <row r="21" spans="1:5">
      <c r="A21" s="141" t="s">
        <v>417</v>
      </c>
      <c r="B21" s="516" t="s">
        <v>418</v>
      </c>
      <c r="C21" s="297" cm="1">
        <f t="array" ref="C21">SUMPRODUCT(('Table A2'!$P$13:$P$997)*(TRIM('Table A2'!$F$13:$F$997)=$A21)*(YEAR('Table A2'!$O$13:$O$997)='Start Here'!$B$5))</f>
        <v>141</v>
      </c>
      <c r="D21" s="297" cm="1">
        <f t="array" ref="D21">SUMPRODUCT(('Table A2'!$Y$13:$Y$997)*(TRIM('Table A2'!$F$13:$F$997)=$A21)*(YEAR('Table A2'!$X$13:$X$997)='Start Here'!$B$5))</f>
        <v>16</v>
      </c>
      <c r="E21" s="517" cm="1">
        <f t="array" ref="E21">SUMPRODUCT(('Table A2'!$AH$13:$AH$997)*(TRIM('Table A2'!$F$13:$F$997)=$A21)*(YEAR('Table A2'!$AG$13:$AG$997)='Start Here'!$B$5))</f>
        <v>25</v>
      </c>
    </row>
    <row r="22" spans="1:5">
      <c r="A22" s="141" t="s">
        <v>419</v>
      </c>
      <c r="B22" s="516" t="s">
        <v>420</v>
      </c>
      <c r="C22" s="297" cm="1">
        <f t="array" ref="C22">SUMPRODUCT(('Table A2'!$P$13:$P$997)*(TRIM('Table A2'!$F$13:$F$997)=$A22)*(YEAR('Table A2'!$O$13:$O$997)='Start Here'!$B$5))</f>
        <v>21</v>
      </c>
      <c r="D22" s="297" cm="1">
        <f t="array" ref="D22">SUMPRODUCT(('Table A2'!$Y$13:$Y$997)*(TRIM('Table A2'!$F$13:$F$997)=$A22)*(YEAR('Table A2'!$X$13:$X$997)='Start Here'!$B$5))</f>
        <v>15</v>
      </c>
      <c r="E22" s="517" cm="1">
        <f t="array" ref="E22">SUMPRODUCT(('Table A2'!$AH$13:$AH$997)*(TRIM('Table A2'!$F$13:$F$997)=$A22)*(YEAR('Table A2'!$AG$13:$AG$997)='Start Here'!$B$5))</f>
        <v>38</v>
      </c>
    </row>
    <row r="23" spans="1:5">
      <c r="A23" s="141" t="s">
        <v>421</v>
      </c>
      <c r="B23" s="516" t="s">
        <v>422</v>
      </c>
      <c r="C23" s="297" cm="1">
        <f t="array" ref="C23">SUMPRODUCT(('Table A2'!$P$13:$P$997)*(TRIM('Table A2'!$F$13:$F$997)=$A23)*(YEAR('Table A2'!$O$13:$O$997)='Start Here'!$B$5))</f>
        <v>1543</v>
      </c>
      <c r="D23" s="297" cm="1">
        <f t="array" ref="D23">SUMPRODUCT(('Table A2'!$Y$13:$Y$997)*(TRIM('Table A2'!$F$13:$F$997)=$A23)*(YEAR('Table A2'!$X$13:$X$997)='Start Here'!$B$5))</f>
        <v>545</v>
      </c>
      <c r="E23" s="517" cm="1">
        <f t="array" ref="E23">SUMPRODUCT(('Table A2'!$AH$13:$AH$997)*(TRIM('Table A2'!$F$13:$F$997)=$A23)*(YEAR('Table A2'!$AG$13:$AG$997)='Start Here'!$B$5))</f>
        <v>1221</v>
      </c>
    </row>
    <row r="24" spans="1:5">
      <c r="A24" s="141" t="s">
        <v>423</v>
      </c>
      <c r="B24" s="516" t="s">
        <v>424</v>
      </c>
      <c r="C24" s="297" cm="1">
        <f t="array" ref="C24">SUMPRODUCT(('Table A2'!$P$13:$P$997)*(TRIM('Table A2'!$F$13:$F$997)=$A24)*(YEAR('Table A2'!$O$13:$O$997)='Start Here'!$B$5))</f>
        <v>304</v>
      </c>
      <c r="D24" s="297" cm="1">
        <f t="array" ref="D24">SUMPRODUCT(('Table A2'!$Y$13:$Y$997)*(TRIM('Table A2'!$F$13:$F$997)=$A24)*(YEAR('Table A2'!$X$13:$X$997)='Start Here'!$B$5))</f>
        <v>219</v>
      </c>
      <c r="E24" s="517" cm="1">
        <f t="array" ref="E24">SUMPRODUCT(('Table A2'!$AH$13:$AH$997)*(TRIM('Table A2'!$F$13:$F$997)=$A24)*(YEAR('Table A2'!$AG$13:$AG$997)='Start Here'!$B$5))</f>
        <v>242</v>
      </c>
    </row>
    <row r="25" spans="1:5" ht="15" thickBot="1">
      <c r="A25" s="141" t="s">
        <v>425</v>
      </c>
      <c r="B25" s="518" t="s">
        <v>426</v>
      </c>
      <c r="C25" s="297" cm="1">
        <f t="array" ref="C25">SUMPRODUCT(('Table A2'!$P$13:$P$997)*(TRIM('Table A2'!$F$13:$F$997)=$A25)*(YEAR('Table A2'!$O$13:$O$997)='Start Here'!$B$5))</f>
        <v>3</v>
      </c>
      <c r="D25" s="297" cm="1">
        <f t="array" ref="D25">SUMPRODUCT(('Table A2'!$Y$13:$Y$997)*(TRIM('Table A2'!$F$13:$F$997)=$A25)*(YEAR('Table A2'!$X$13:$X$997)='Start Here'!$B$5))</f>
        <v>0</v>
      </c>
      <c r="E25" s="517" cm="1">
        <f t="array" ref="E25">SUMPRODUCT(('Table A2'!$AH$13:$AH$997)*(TRIM('Table A2'!$F$13:$F$997)=$A25)*(YEAR('Table A2'!$AG$13:$AG$997)='Start Here'!$B$5))</f>
        <v>0</v>
      </c>
    </row>
    <row r="26" spans="1:5" ht="15.6" thickTop="1" thickBot="1">
      <c r="B26" s="519" t="s">
        <v>427</v>
      </c>
      <c r="C26" s="520">
        <f>SUM(C20:C25)</f>
        <v>2016</v>
      </c>
      <c r="D26" s="520">
        <f>SUM(D20:D25)</f>
        <v>795</v>
      </c>
      <c r="E26" s="521">
        <f>SUM(E20:E25)</f>
        <v>1543</v>
      </c>
    </row>
    <row r="27" spans="1:5" ht="15" thickBot="1">
      <c r="B27" s="506"/>
      <c r="C27" s="507"/>
      <c r="D27" s="507"/>
      <c r="E27" s="507"/>
    </row>
    <row r="28" spans="1:5">
      <c r="B28" s="513" t="s">
        <v>428</v>
      </c>
      <c r="C28" s="515"/>
      <c r="D28" s="513" t="s">
        <v>429</v>
      </c>
      <c r="E28" s="522" t="s">
        <v>430</v>
      </c>
    </row>
    <row r="29" spans="1:5">
      <c r="A29" s="141" t="s">
        <v>431</v>
      </c>
      <c r="B29" s="673" t="s">
        <v>432</v>
      </c>
      <c r="C29" s="674"/>
      <c r="D29" s="523">
        <f>COUNTIFS('Table A2'!$X$13:$X$997,"&gt;="&amp;DATE(Summary!$C$4,1,1),'Table A2'!$X$13:$X$997,"&lt;="&amp;DATE($C$4,12,31),'Table A2'!$AK$13:$AK$997,Summary!A29)</f>
        <v>214</v>
      </c>
      <c r="E29" s="524">
        <f>SUMIFS('Table A2'!$Y$13:$Y$997,'Table A2'!$X$13:$X$997,"&gt;="&amp;DATE(Summary!$C$4,1,1),'Table A2'!$X$13:$X$997,"&lt;="&amp;DATE($C$4,12,31),'Table A2'!$AK$13:$AK$997,A29)</f>
        <v>795</v>
      </c>
    </row>
    <row r="30" spans="1:5" ht="15" thickBot="1">
      <c r="A30" s="141" t="s">
        <v>433</v>
      </c>
      <c r="B30" s="643" t="s">
        <v>434</v>
      </c>
      <c r="C30" s="675"/>
      <c r="D30" s="525">
        <f>COUNTIFS('Table A2'!$X$13:$X$997,"&gt;="&amp;DATE(Summary!$C$4,1,1),'Table A2'!$X$13:$X$997,"&lt;="&amp;DATE($C$4,12,31),'Table A2'!$AK$13:$AK$997,Summary!A30)</f>
        <v>0</v>
      </c>
      <c r="E30" s="526">
        <f>SUMIFS('Table A2'!$Y$13:$Y$997,'Table A2'!$X$13:$X$997,"&gt;="&amp;DATE(Summary!$C$4,1,1),'Table A2'!$X$13:$X$997,"&lt;="&amp;DATE($C$4,12,31),'Table A2'!$AK$13:$AK$997,A30)</f>
        <v>0</v>
      </c>
    </row>
    <row r="31" spans="1:5" ht="15" thickBot="1"/>
    <row r="32" spans="1:5" ht="15" hidden="1" thickBot="1"/>
    <row r="33" spans="2:11" ht="15" customHeight="1">
      <c r="B33" s="667" t="s">
        <v>435</v>
      </c>
      <c r="C33" s="668"/>
      <c r="D33" s="668"/>
      <c r="E33" s="548"/>
    </row>
    <row r="34" spans="2:11" ht="15" customHeight="1">
      <c r="B34" s="660" t="s">
        <v>436</v>
      </c>
      <c r="C34" s="661"/>
      <c r="D34" s="662"/>
      <c r="E34" s="485" cm="1">
        <f t="array" ref="E34">SUMPRODUCT(--(YEAR('Table A'!H13:H1000)='Start Here'!$B$5))</f>
        <v>390</v>
      </c>
      <c r="F34" s="198" t="s">
        <v>437</v>
      </c>
    </row>
    <row r="35" spans="2:11" ht="17.25" customHeight="1">
      <c r="B35" s="660" t="s">
        <v>438</v>
      </c>
      <c r="C35" s="661"/>
      <c r="D35" s="662"/>
      <c r="E35" s="485">
        <f>'Table A'!P12</f>
        <v>2985</v>
      </c>
      <c r="F35" s="198" t="s">
        <v>439</v>
      </c>
    </row>
    <row r="36" spans="2:11" ht="15" customHeight="1">
      <c r="B36" s="660" t="s">
        <v>440</v>
      </c>
      <c r="C36" s="661"/>
      <c r="D36" s="662"/>
      <c r="E36" s="485">
        <f>'Table A'!Q12</f>
        <v>1282</v>
      </c>
      <c r="F36" s="198" t="s">
        <v>441</v>
      </c>
    </row>
    <row r="37" spans="2:11" ht="15.75" customHeight="1" thickBot="1">
      <c r="B37" s="649" t="s">
        <v>442</v>
      </c>
      <c r="C37" s="663"/>
      <c r="D37" s="664"/>
      <c r="E37" s="486">
        <f>'Table A'!R12</f>
        <v>0</v>
      </c>
      <c r="F37" s="198" t="s">
        <v>443</v>
      </c>
    </row>
    <row r="38" spans="2:11" ht="15" thickBot="1">
      <c r="B38" s="479"/>
      <c r="C38" s="479"/>
      <c r="D38" s="480"/>
      <c r="E38" s="480"/>
    </row>
    <row r="39" spans="2:11" ht="15" hidden="1" thickBot="1">
      <c r="B39" s="144"/>
      <c r="C39" s="144"/>
      <c r="I39" s="70"/>
      <c r="J39" s="70"/>
      <c r="K39" s="70"/>
    </row>
    <row r="40" spans="2:11" ht="15" customHeight="1">
      <c r="B40" s="667" t="s">
        <v>444</v>
      </c>
      <c r="C40" s="668"/>
      <c r="D40" s="668"/>
      <c r="E40" s="669"/>
      <c r="I40" s="70"/>
      <c r="J40" s="70"/>
      <c r="K40" s="70"/>
    </row>
    <row r="41" spans="2:11">
      <c r="B41" s="660" t="s">
        <v>445</v>
      </c>
      <c r="C41" s="670"/>
      <c r="D41" s="670"/>
      <c r="E41" s="487">
        <f>COUNTIFS('Table A'!H13:H1000,"&gt;="&amp;DATE(Summary!$C$4,1,1),'Table A'!S13:S1000,"*"&amp;Summary!B60&amp;"*")</f>
        <v>2</v>
      </c>
      <c r="F41" s="198" t="s">
        <v>446</v>
      </c>
    </row>
    <row r="42" spans="2:11" ht="15" thickBot="1">
      <c r="B42" s="649" t="s">
        <v>447</v>
      </c>
      <c r="C42" s="650"/>
      <c r="D42" s="650"/>
      <c r="E42" s="491" cm="1">
        <f t="array" ref="E42">SUMPRODUCT((YEAR('Table A'!$H13:$H1000)='Start Here'!$B$5)*('Table A'!$S13:$S1000='Deed Rest And Asst Pgm Data'!P7)*('Table A'!$V$13:$V$1000="Approved"))</f>
        <v>2</v>
      </c>
      <c r="F42" s="198" t="s">
        <v>448</v>
      </c>
    </row>
    <row r="43" spans="2:11" ht="15" hidden="1" thickBot="1">
      <c r="B43" s="658" t="s">
        <v>449</v>
      </c>
      <c r="C43" s="659"/>
      <c r="D43" s="659"/>
      <c r="E43" s="490">
        <f>SUMIF('Table A2'!AJ:AJ, 'Deed Rest And Asst Pgm Data'!$P$7,'Table A2'!AH:AH)</f>
        <v>0</v>
      </c>
      <c r="F43" s="198" t="s">
        <v>450</v>
      </c>
    </row>
    <row r="44" spans="2:11" ht="15" thickBot="1">
      <c r="B44" s="229"/>
      <c r="C44" s="542"/>
      <c r="D44" s="542"/>
      <c r="E44" s="230"/>
    </row>
    <row r="45" spans="2:11" ht="15" hidden="1" thickBot="1"/>
    <row r="46" spans="2:11" ht="15" hidden="1" thickBot="1">
      <c r="B46" s="198"/>
      <c r="C46" s="198" t="s">
        <v>451</v>
      </c>
      <c r="D46" s="198" t="s">
        <v>452</v>
      </c>
      <c r="E46" s="198" t="s">
        <v>453</v>
      </c>
    </row>
    <row r="47" spans="2:11" ht="15" customHeight="1">
      <c r="B47" s="646" t="s">
        <v>454</v>
      </c>
      <c r="C47" s="647"/>
      <c r="D47" s="647"/>
      <c r="E47" s="648"/>
    </row>
    <row r="48" spans="2:11">
      <c r="B48" s="549" t="s">
        <v>455</v>
      </c>
      <c r="C48" s="550" t="s">
        <v>456</v>
      </c>
      <c r="D48" s="550" t="s">
        <v>457</v>
      </c>
      <c r="E48" s="66" t="s">
        <v>427</v>
      </c>
    </row>
    <row r="49" spans="1:7">
      <c r="B49" s="114" t="s">
        <v>395</v>
      </c>
      <c r="C49" s="298" cm="1">
        <f t="array" ref="C49">SUMPRODUCT(('Table A2'!$Q$13:$Q$997)*(('Table A2'!$AJ$13:$AJ$997)='Deed Rest And Asst Pgm Data'!$P$7)*(('Table A2'!$G$13:$G$997)="R")*(YEAR('Table A2'!$X$13:$X$997)='Start Here'!$B$5))+SUMPRODUCT(('Table A2'!$R$13:$R$997)*(('Table A2'!$AJ$13:$AJ$997)='Deed Rest And Asst Pgm Data'!$P$7)*(('Table A2'!$G$13:$G$997)="R")*(YEAR('Table A2'!$X$13:$X$997)='Start Here'!$B$5))</f>
        <v>0</v>
      </c>
      <c r="D49" s="298" cm="1">
        <f t="array" ref="D49">SUMPRODUCT(('Table A2'!$Q$13:$Q$997)*(('Table A2'!$AJ$13:$AJ$997)='Deed Rest And Asst Pgm Data'!$P$7)*(('Table A2'!$G$13:$G$997)="O")*(YEAR('Table A2'!$X$13:$X$997)='Start Here'!$B$5))+SUMPRODUCT(('Table A2'!$R$13:$R$997)*(('Table A2'!$AJ$13:$AJ$997)='Deed Rest And Asst Pgm Data'!$P$7)*(('Table A2'!$G$13:$G$997)="O")*(YEAR('Table A2'!$X$13:$X$997)='Start Here'!$B$5))</f>
        <v>0</v>
      </c>
      <c r="E49" s="482">
        <f>SUM(C49:D49)</f>
        <v>0</v>
      </c>
      <c r="F49" s="198" t="s">
        <v>458</v>
      </c>
    </row>
    <row r="50" spans="1:7">
      <c r="B50" s="114" t="s">
        <v>400</v>
      </c>
      <c r="C50" s="298" cm="1">
        <f t="array" ref="C50">SUMPRODUCT(('Table A2'!$S$13:$S$997)*(('Table A2'!$AJ$13:$AJ$997)='Deed Rest And Asst Pgm Data'!$P$7)*(('Table A2'!$G$13:$G$997)="R")*(YEAR('Table A2'!$X$13:$X$997)='Start Here'!$B$5))+SUMPRODUCT(('Table A2'!$T$13:$T$997)*(('Table A2'!$AJ$13:$AJ$997)='Deed Rest And Asst Pgm Data'!$P$7)*(('Table A2'!$G$13:$G$997)="R")*(YEAR('Table A2'!$X$13:$X$997)='Start Here'!$B$5))</f>
        <v>0</v>
      </c>
      <c r="D50" s="298" cm="1">
        <f t="array" ref="D50">SUMPRODUCT(('Table A2'!$S$13:$S$997)*(('Table A2'!$AJ$13:$AJ$997)='Deed Rest And Asst Pgm Data'!$P$7)*(('Table A2'!$G$13:$G$997)="O")*(YEAR('Table A2'!$X$13:$X$997)='Start Here'!$B$5))+SUMPRODUCT(('Table A2'!$T$13:$T$997)*(('Table A2'!$AJ$13:$AJ$997)='Deed Rest And Asst Pgm Data'!$P$7)*(('Table A2'!$G$13:$G$997)="O")*(YEAR('Table A2'!$X$13:$X$997)='Start Here'!$B$5))</f>
        <v>0</v>
      </c>
      <c r="E50" s="482">
        <f>SUM(C50:D50)</f>
        <v>0</v>
      </c>
      <c r="F50" s="198" t="s">
        <v>459</v>
      </c>
    </row>
    <row r="51" spans="1:7">
      <c r="B51" s="114" t="s">
        <v>403</v>
      </c>
      <c r="C51" s="298" cm="1">
        <f t="array" ref="C51">SUMPRODUCT(('Table A2'!$U$13:$U$997)*(('Table A2'!$AJ$13:$AJ$997)='Deed Rest And Asst Pgm Data'!$P$7)*(('Table A2'!$G$13:$G$997)="R")*(YEAR('Table A2'!$X$13:$X$997)='Start Here'!$B$5))+SUMPRODUCT(('Table A2'!$V$13:$V$997)*(('Table A2'!$AJ$13:$AJ$997)='Deed Rest And Asst Pgm Data'!$P$7)*(('Table A2'!$G$13:$G$997)="R")*(YEAR('Table A2'!$X$13:$X$997)='Start Here'!$B$5))</f>
        <v>0</v>
      </c>
      <c r="D51" s="298" cm="1">
        <f t="array" ref="D51">SUMPRODUCT(('Table A2'!$U$13:$U$997)*(('Table A2'!$AJ$13:$AJ$997)='Deed Rest And Asst Pgm Data'!$P$7)*(('Table A2'!$G$13:$G$997)="O")*(YEAR('Table A2'!$X$13:$X$997)='Start Here'!$B$5))+SUMPRODUCT(('Table A2'!$V$13:$V$997)*(('Table A2'!$AJ$13:$AJ$997)='Deed Rest And Asst Pgm Data'!$P$7)*(('Table A2'!$G$13:$G$997)="O")*(YEAR('Table A2'!$X$13:$X$997)='Start Here'!$B$5))</f>
        <v>0</v>
      </c>
      <c r="E51" s="482">
        <f>SUM(C51:D51)</f>
        <v>0</v>
      </c>
      <c r="F51" s="198" t="s">
        <v>460</v>
      </c>
    </row>
    <row r="52" spans="1:7" ht="15" thickBot="1">
      <c r="B52" s="114" t="s">
        <v>406</v>
      </c>
      <c r="C52" s="298" cm="1">
        <f t="array" ref="C52">SUMPRODUCT(('Table A2'!$W$13:$W$997)*(('Table A2'!$AJ$13:$AJ$997)='Deed Rest And Asst Pgm Data'!$P$7)*(('Table A2'!$G$13:$G$997)="R")*(YEAR('Table A2'!$X$13:$X$997)='Start Here'!$B$5))</f>
        <v>0</v>
      </c>
      <c r="D52" s="298" cm="1">
        <f t="array" ref="D52">SUMPRODUCT(('Table A2'!$W$13:$W$997)*(('Table A2'!$AJ$13:$AJ$997)='Deed Rest And Asst Pgm Data'!$P$7)*(('Table A2'!$G$13:$G$997)="O")*(YEAR('Table A2'!$X$13:$X$997)='Start Here'!$B$5))</f>
        <v>0</v>
      </c>
      <c r="E52" s="482">
        <f>SUM(C52:D52)</f>
        <v>0</v>
      </c>
      <c r="F52" s="198" t="s">
        <v>461</v>
      </c>
    </row>
    <row r="53" spans="1:7" ht="15.6" thickTop="1" thickBot="1">
      <c r="B53" s="433" t="s">
        <v>427</v>
      </c>
      <c r="C53" s="358">
        <f>SUM(C49:C52)</f>
        <v>0</v>
      </c>
      <c r="D53" s="358">
        <f>SUM(D49:D52)</f>
        <v>0</v>
      </c>
      <c r="E53" s="434">
        <f>SUM(C53:D53)</f>
        <v>0</v>
      </c>
      <c r="F53" s="198" t="s">
        <v>453</v>
      </c>
    </row>
    <row r="54" spans="1:7" ht="15" thickBot="1">
      <c r="C54" s="145"/>
      <c r="D54" s="145"/>
    </row>
    <row r="55" spans="1:7">
      <c r="B55" s="481" t="s">
        <v>462</v>
      </c>
      <c r="C55" s="478"/>
      <c r="D55" s="509" t="s">
        <v>429</v>
      </c>
      <c r="E55" s="510" t="s">
        <v>430</v>
      </c>
    </row>
    <row r="56" spans="1:7">
      <c r="B56" s="545" t="s">
        <v>463</v>
      </c>
      <c r="C56" s="546"/>
      <c r="D56" s="298">
        <f>COUNTIFS('Table A2'!$X$13:$X$997,"&gt;="&amp;DATE(Summary!$C$4,1,1),'Table A2'!$X$13:$X$997,"&lt;="&amp;DATE($C$4,12,31),'Table A2'!$AJ$13:$AJ$997,"*"&amp;Summary!B56&amp;"*")</f>
        <v>0</v>
      </c>
      <c r="E56" s="482">
        <f>SUMIFS('Table A2'!$Y$13:$Y$997,'Table A2'!$X$13:$X$997,"&gt;="&amp;DATE(Summary!$C$4,1,1),'Table A2'!$X$13:$X$997,"&lt;="&amp;DATE($C$4,12,31),'Table A2'!$AJ$13:$AJ$997,"*"&amp;Summary!B56&amp;"*")</f>
        <v>0</v>
      </c>
    </row>
    <row r="57" spans="1:7">
      <c r="B57" s="545" t="s">
        <v>464</v>
      </c>
      <c r="C57" s="546"/>
      <c r="D57" s="298">
        <f>COUNTIFS('Table A2'!$X$13:$X$997,"&gt;="&amp;DATE(Summary!$C$4,1,1),'Table A2'!$X$13:$X$997,"&lt;="&amp;DATE($C$4,12,31),'Table A2'!$AJ$13:$AJ$997,"*"&amp;Summary!B57&amp;"*")</f>
        <v>0</v>
      </c>
      <c r="E57" s="482">
        <f>SUMIFS('Table A2'!$Y$13:$Y$997,'Table A2'!$X$13:$X$997,"&gt;="&amp;DATE(Summary!$C$4,1,1),'Table A2'!$X$13:$X$997,"&lt;="&amp;DATE($C$4,12,31),'Table A2'!$AJ$13:$AJ$997,"*"&amp;Summary!B57&amp;"*")</f>
        <v>0</v>
      </c>
    </row>
    <row r="58" spans="1:7">
      <c r="B58" s="545" t="s">
        <v>465</v>
      </c>
      <c r="C58" s="546"/>
      <c r="D58" s="298">
        <f>COUNTIFS('Table A2'!$X$13:$X$997,"&gt;="&amp;DATE(Summary!$C$4,1,1),'Table A2'!$X$13:$X$997,"&lt;="&amp;DATE($C$4,12,31),'Table A2'!$AJ$13:$AJ$997,"*"&amp;Summary!B58&amp;"*")</f>
        <v>0</v>
      </c>
      <c r="E58" s="482">
        <f>SUMIFS('Table A2'!$Y$13:$Y$997,'Table A2'!$X$13:$X$997,"&gt;="&amp;DATE(Summary!$C$4,1,1),'Table A2'!$X$13:$X$997,"&lt;="&amp;DATE($C$4,12,31),'Table A2'!$AJ$13:$AJ$997,"*"&amp;Summary!B58&amp;"*")</f>
        <v>0</v>
      </c>
    </row>
    <row r="59" spans="1:7">
      <c r="B59" s="545" t="s">
        <v>466</v>
      </c>
      <c r="C59" s="546"/>
      <c r="D59" s="298">
        <f>COUNTIFS('Table A2'!$X$13:$X$997,"&gt;="&amp;DATE(Summary!$C$4,1,1),'Table A2'!$X$13:$X$997,"&lt;="&amp;DATE($C$4,12,31),'Table A2'!$AJ$13:$AJ$997,"*"&amp;Summary!B59&amp;"*")</f>
        <v>0</v>
      </c>
      <c r="E59" s="482">
        <f>SUMIFS('Table A2'!$Y$13:$Y$997,'Table A2'!$X$13:$X$997,"&gt;="&amp;DATE(Summary!$C$4,1,1),'Table A2'!$X$13:$X$997,"&lt;="&amp;DATE($C$4,12,31),'Table A2'!$AJ$13:$AJ$997,"*"&amp;Summary!B59&amp;"*")</f>
        <v>0</v>
      </c>
    </row>
    <row r="60" spans="1:7" ht="15" thickBot="1">
      <c r="B60" s="544" t="s">
        <v>467</v>
      </c>
      <c r="C60" s="547"/>
      <c r="D60" s="488">
        <f>COUNTIFS('Table A2'!$X$13:$X$997,"&gt;="&amp;DATE(Summary!$C$4,1,1),'Table A2'!$X$13:$X$997,"&lt;="&amp;DATE($C$4,12,31),'Table A2'!$AJ$13:$AJ$997,"*"&amp;Summary!B60&amp;"*")</f>
        <v>0</v>
      </c>
      <c r="E60" s="489">
        <f>SUMIFS('Table A2'!$Y$13:$Y$997,'Table A2'!$X$13:$X$997,"&gt;="&amp;DATE(Summary!$C$4,1,1),'Table A2'!$X$13:$X$997,"&lt;="&amp;DATE($C$4,12,31),'Table A2'!$AJ$13:$AJ$997,"*"&amp;Summary!B60&amp;"*")</f>
        <v>0</v>
      </c>
    </row>
    <row r="61" spans="1:7" ht="15" thickBot="1">
      <c r="C61" s="145"/>
      <c r="D61" s="145"/>
    </row>
    <row r="62" spans="1:7" s="480" customFormat="1" ht="14.4" customHeight="1">
      <c r="A62" s="141"/>
      <c r="B62" s="481" t="s">
        <v>468</v>
      </c>
      <c r="C62" s="478"/>
      <c r="D62" s="509" t="s">
        <v>469</v>
      </c>
      <c r="E62" s="510" t="s">
        <v>430</v>
      </c>
      <c r="F62" s="492"/>
      <c r="G62" s="493"/>
    </row>
    <row r="63" spans="1:7" s="63" customFormat="1">
      <c r="A63" s="141"/>
      <c r="B63" s="545" t="s">
        <v>470</v>
      </c>
      <c r="C63" s="546"/>
      <c r="D63" s="298">
        <f>COUNTIFS('Table A'!$H$13:$H$1000,"&gt;="&amp;DATE(Summary!$C$4,1,1),'Table A'!$H$13:$H$1000,"&lt;="&amp;DATE($C$4,12,31),'Table A'!$W$13:$W$1000,B63)</f>
        <v>318</v>
      </c>
      <c r="E63" s="482">
        <f>SUMIFS('Table A'!$P$13:$P$1000,'Table A'!$H$13:$H$1000,"&gt;="&amp;DATE(Summary!$C$4,1,1),'Table A'!$P$13:$P$1000,"&lt;="&amp;DATE($C$4,12,31),'Table A'!$W$13:$W$1000,Summary!B63)</f>
        <v>656</v>
      </c>
      <c r="F63" s="494"/>
      <c r="G63" s="332"/>
    </row>
    <row r="64" spans="1:7" s="497" customFormat="1" ht="15" thickBot="1">
      <c r="A64" s="141"/>
      <c r="B64" s="544" t="s">
        <v>471</v>
      </c>
      <c r="C64" s="547"/>
      <c r="D64" s="488">
        <f>COUNTIFS('Table A'!$H$13:$H$1000,"&gt;="&amp;DATE(Summary!$C$4,1,1),'Table A'!$H$13:$H$1000,"&lt;="&amp;DATE($C$4,12,31),'Table A'!$W$13:$W$1000,B64)</f>
        <v>72</v>
      </c>
      <c r="E64" s="489">
        <f>SUMIFS('Table A'!$P$13:$P$1000,'Table A'!$H$13:$H$1000,"&gt;="&amp;DATE(Summary!$C$4,1,1),'Table A'!$P$13:$P$1000,"&lt;="&amp;DATE($C$4,12,31),'Table A'!$W$13:$W$1000,Summary!B64)</f>
        <v>2329</v>
      </c>
      <c r="F64" s="495"/>
      <c r="G64" s="496"/>
    </row>
    <row r="65" spans="2:5" ht="15" thickBot="1">
      <c r="C65" s="145"/>
      <c r="D65" s="145"/>
    </row>
    <row r="66" spans="2:5" ht="13.95" customHeight="1">
      <c r="B66" s="481" t="s">
        <v>472</v>
      </c>
      <c r="C66" s="478"/>
      <c r="D66" s="454"/>
      <c r="E66" s="455"/>
    </row>
    <row r="67" spans="2:5">
      <c r="B67" s="527" t="s">
        <v>473</v>
      </c>
      <c r="C67" s="528"/>
      <c r="D67" s="529"/>
      <c r="E67" s="482">
        <f>COUNTIFS('Table A'!$H$13:$H$1000,"&gt;="&amp;DATE(Summary!$C$4,1,1),'Table A'!$H$13:$H$1000,"&lt;="&amp;DATE($C$4,12,31),'Table A'!$T$13:$T$1000,"Yes")</f>
        <v>7</v>
      </c>
    </row>
    <row r="68" spans="2:5">
      <c r="B68" s="527" t="s">
        <v>474</v>
      </c>
      <c r="C68" s="528"/>
      <c r="D68" s="529"/>
      <c r="E68" s="482">
        <f>SUMIFS('Table A'!$P$13:$P$1000,'Table A'!$H$13:$H$1000,"&gt;="&amp;DATE(Summary!$C$4,1,1),'Table A'!$H$13:$H$1000,"&lt;="&amp;DATE($C$4,12,31),'Table A'!$T$13:$T$1000,"Yes")</f>
        <v>821</v>
      </c>
    </row>
    <row r="69" spans="2:5">
      <c r="B69" s="527" t="s">
        <v>475</v>
      </c>
      <c r="C69" s="528"/>
      <c r="D69" s="529"/>
      <c r="E69" s="482">
        <f>COUNTIFS('Table A2'!$X$13:$X$997,"&gt;="&amp;DATE(Summary!$C$4,1,1),'Table A2'!$X$13:$X$997,"&lt;="&amp;DATE($C$4,12,31),'Table A2'!$AM$13:$AM$997,"*"&amp;"DB"&amp;"*")</f>
        <v>4</v>
      </c>
    </row>
    <row r="70" spans="2:5" ht="15" thickBot="1">
      <c r="B70" s="530" t="s">
        <v>476</v>
      </c>
      <c r="C70" s="531"/>
      <c r="D70" s="532"/>
      <c r="E70" s="489">
        <f>SUMIFS('Table A2'!$Y$13:$Y$997,'Table A2'!$X$13:$X$997,"&gt;="&amp;DATE(Summary!$C$4,1,1),'Table A2'!$X$13:$X$997,"&lt;="&amp;DATE($C$4,12,31),'Table A2'!$AM$13:$AM$997,"*"&amp;"DB"&amp;"*")</f>
        <v>504</v>
      </c>
    </row>
    <row r="71" spans="2:5" ht="15" thickBot="1">
      <c r="C71" s="145"/>
      <c r="D71" s="145"/>
    </row>
    <row r="72" spans="2:5">
      <c r="B72" s="481" t="s">
        <v>477</v>
      </c>
      <c r="C72" s="481"/>
      <c r="D72" s="498"/>
      <c r="E72" s="508" t="s">
        <v>478</v>
      </c>
    </row>
    <row r="73" spans="2:5">
      <c r="B73" s="641" t="s">
        <v>479</v>
      </c>
      <c r="C73" s="642"/>
      <c r="D73" s="499"/>
      <c r="E73" s="482">
        <f>COUNTA('Table D'!D12:D133)</f>
        <v>122</v>
      </c>
    </row>
    <row r="74" spans="2:5" ht="15" thickBot="1">
      <c r="B74" s="643" t="s">
        <v>480</v>
      </c>
      <c r="C74" s="644"/>
      <c r="D74" s="500"/>
      <c r="E74" s="489">
        <f>COUNTIFS('Table C'!$E$13:$E$499,"&gt;="&amp;DATE('Table C'!B2,1,1),'Table C'!$E$13:$E$499,"&lt;="&amp;DATE('Table C'!B2,12,31))</f>
        <v>0</v>
      </c>
    </row>
    <row r="75" spans="2:5">
      <c r="C75" s="145"/>
      <c r="D75" s="145"/>
    </row>
    <row r="76" spans="2:5">
      <c r="B76" s="65" t="s">
        <v>481</v>
      </c>
    </row>
    <row r="79" spans="2:5" ht="33" hidden="1" customHeight="1">
      <c r="E79" s="541"/>
    </row>
  </sheetData>
  <sheetProtection algorithmName="SHA-512" hashValue="kgNxf/+/MVh4qhbAbaEA/kr/u4RGCDfCp5kBRCEyhrjCQgDHe102nGDYcCexugLjada/V4tlX7IGMypLrRKIHQ==" saltValue="3Lx6NE9oM3uJ0GtKDRl5Kw==" spinCount="100000" sheet="1" objects="1" scenarios="1" formatCells="0" formatColumns="0" formatRows="0" sort="0"/>
  <mergeCells count="25">
    <mergeCell ref="B1:E1"/>
    <mergeCell ref="B43:D43"/>
    <mergeCell ref="B34:D34"/>
    <mergeCell ref="B35:D35"/>
    <mergeCell ref="B36:D36"/>
    <mergeCell ref="B37:D37"/>
    <mergeCell ref="B16:C16"/>
    <mergeCell ref="B33:D33"/>
    <mergeCell ref="B40:E40"/>
    <mergeCell ref="B17:E17"/>
    <mergeCell ref="B41:D41"/>
    <mergeCell ref="B15:C15"/>
    <mergeCell ref="B29:C29"/>
    <mergeCell ref="B30:C30"/>
    <mergeCell ref="B7:E7"/>
    <mergeCell ref="B8:D8"/>
    <mergeCell ref="B73:C73"/>
    <mergeCell ref="B74:C74"/>
    <mergeCell ref="D4:E4"/>
    <mergeCell ref="D5:E5"/>
    <mergeCell ref="B47:E47"/>
    <mergeCell ref="B42:D42"/>
    <mergeCell ref="B9:C10"/>
    <mergeCell ref="B11:C12"/>
    <mergeCell ref="B13:C14"/>
  </mergeCells>
  <pageMargins left="0.7" right="0.7" top="0.75" bottom="0.75" header="0.3" footer="0.3"/>
  <pageSetup orientation="portrait" r:id="rId1"/>
  <rowBreaks count="1" manualBreakCount="1">
    <brk id="44" min="1" max="4"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pageSetUpPr fitToPage="1"/>
  </sheetPr>
  <dimension ref="A1:Y1000"/>
  <sheetViews>
    <sheetView zoomScale="70" zoomScaleNormal="70" zoomScaleSheetLayoutView="50" zoomScalePageLayoutView="80" workbookViewId="0">
      <pane xSplit="6" topLeftCell="I1" activePane="topRight" state="frozen"/>
      <selection pane="topRight" activeCell="V386" sqref="V386"/>
    </sheetView>
  </sheetViews>
  <sheetFormatPr defaultColWidth="0" defaultRowHeight="13.8" zeroHeight="1"/>
  <cols>
    <col min="1" max="3" width="16.5546875" style="148" customWidth="1"/>
    <col min="4" max="4" width="20.6640625" style="148" customWidth="1"/>
    <col min="5" max="6" width="16.5546875" style="148" customWidth="1"/>
    <col min="7" max="7" width="12.33203125" style="148" customWidth="1"/>
    <col min="8" max="8" width="14.33203125" style="149" customWidth="1"/>
    <col min="9" max="9" width="12" style="148" customWidth="1"/>
    <col min="10" max="10" width="12.44140625" style="148" customWidth="1"/>
    <col min="11" max="11" width="11.33203125" style="148" bestFit="1" customWidth="1"/>
    <col min="12" max="12" width="12.33203125" style="148" customWidth="1"/>
    <col min="13" max="13" width="11.6640625" style="148" customWidth="1"/>
    <col min="14" max="14" width="11.44140625" style="148" customWidth="1"/>
    <col min="15" max="15" width="10.5546875" style="148" customWidth="1"/>
    <col min="16" max="16" width="16.5546875" style="141" customWidth="1"/>
    <col min="17" max="17" width="14.44140625" style="148" customWidth="1"/>
    <col min="18" max="18" width="15.44140625" style="148" customWidth="1"/>
    <col min="19" max="19" width="17.44140625" style="148" customWidth="1"/>
    <col min="20" max="20" width="16.5546875" style="148" customWidth="1"/>
    <col min="21" max="23" width="15.44140625" style="148" customWidth="1"/>
    <col min="24" max="24" width="25.33203125" style="148" customWidth="1"/>
    <col min="25" max="25" width="8.6640625" style="148" hidden="1" customWidth="1"/>
    <col min="26" max="16384" width="8.6640625" style="148" hidden="1"/>
  </cols>
  <sheetData>
    <row r="1" spans="1:25" s="146" customFormat="1" ht="23.1" customHeight="1">
      <c r="A1" s="185" t="s">
        <v>388</v>
      </c>
      <c r="B1" s="137" t="str">
        <f>'Start Here'!B4</f>
        <v>Oakland</v>
      </c>
      <c r="C1" s="186"/>
      <c r="D1" s="562"/>
      <c r="E1" s="562"/>
      <c r="F1" s="562"/>
      <c r="G1" s="232" t="s">
        <v>482</v>
      </c>
      <c r="H1" s="562"/>
      <c r="I1" s="562"/>
      <c r="J1" s="562"/>
      <c r="K1" s="562"/>
      <c r="L1" s="234" t="s">
        <v>483</v>
      </c>
      <c r="M1" s="235"/>
      <c r="N1" s="235"/>
      <c r="O1" s="236"/>
      <c r="P1" s="562"/>
      <c r="Q1" s="562"/>
      <c r="R1" s="562"/>
      <c r="S1" s="562"/>
      <c r="T1" s="2"/>
      <c r="U1" s="2"/>
      <c r="V1" s="2"/>
      <c r="W1" s="2"/>
      <c r="X1" s="353"/>
      <c r="Y1" s="46"/>
    </row>
    <row r="2" spans="1:25" s="146" customFormat="1" ht="23.1" customHeight="1">
      <c r="A2" s="187" t="s">
        <v>389</v>
      </c>
      <c r="B2" s="138">
        <f>'Start Here'!B5</f>
        <v>2023</v>
      </c>
      <c r="C2" s="189" t="str">
        <f>'Table A2'!C2</f>
        <v>(Jan. 1 - Dec. 31)</v>
      </c>
      <c r="D2" s="562"/>
      <c r="E2" s="562"/>
      <c r="F2" s="562"/>
      <c r="G2" s="232" t="s">
        <v>484</v>
      </c>
      <c r="H2" s="562"/>
      <c r="I2" s="562"/>
      <c r="J2" s="562"/>
      <c r="K2" s="562"/>
      <c r="L2" s="683" t="s">
        <v>481</v>
      </c>
      <c r="M2" s="684"/>
      <c r="N2" s="684"/>
      <c r="O2" s="674"/>
      <c r="P2" s="562"/>
      <c r="Q2" s="562"/>
      <c r="R2" s="562"/>
      <c r="S2" s="562"/>
      <c r="T2" s="3"/>
      <c r="U2" s="3"/>
      <c r="V2" s="3"/>
      <c r="W2" s="3"/>
      <c r="X2" s="353"/>
      <c r="Y2" s="47"/>
    </row>
    <row r="3" spans="1:25" s="146" customFormat="1" ht="31.2" customHeight="1">
      <c r="A3" s="190" t="s">
        <v>485</v>
      </c>
      <c r="B3" s="138" t="str">
        <f>IFERROR(IF(ISBLANK(VLOOKUP(B1,'Planning Periods'!$E$2:$P$540,12)),"5th Cycle",VLOOKUP(B1,'Planning Periods'!$E$2:$P$540,12)),"")</f>
        <v>6th Cycle</v>
      </c>
      <c r="C3" s="360" t="str">
        <f>IF(ISBLANK(B1),"",IFERROR(VLOOKUP(B1,'Planning Periods'!$A$2:$D$540,4),""))</f>
        <v>01/31/2023 - 01/31/2031</v>
      </c>
      <c r="D3" s="699"/>
      <c r="E3" s="700"/>
      <c r="F3" s="700"/>
      <c r="G3" s="700"/>
      <c r="H3" s="700"/>
      <c r="I3" s="700"/>
      <c r="J3" s="700"/>
      <c r="K3" s="700"/>
      <c r="L3" s="48"/>
      <c r="M3" s="48"/>
      <c r="N3" s="48"/>
      <c r="O3" s="48"/>
      <c r="P3" s="48"/>
      <c r="Q3" s="48"/>
      <c r="R3" s="48"/>
      <c r="S3" s="48"/>
      <c r="T3" s="13"/>
      <c r="U3" s="13"/>
      <c r="V3" s="13"/>
      <c r="W3" s="13"/>
      <c r="X3" s="13"/>
      <c r="Y3" s="48"/>
    </row>
    <row r="4" spans="1:25" s="50" customFormat="1" ht="3.75" customHeight="1">
      <c r="D4" s="49"/>
      <c r="E4" s="49"/>
      <c r="F4" s="49"/>
      <c r="G4" s="49"/>
      <c r="H4" s="49"/>
      <c r="I4" s="49"/>
      <c r="L4" s="233"/>
      <c r="M4" s="233"/>
      <c r="N4" s="233"/>
      <c r="O4" s="233"/>
      <c r="T4" s="1"/>
      <c r="U4" s="1"/>
      <c r="V4" s="1"/>
      <c r="W4" s="1"/>
      <c r="X4" s="1"/>
    </row>
    <row r="5" spans="1:25" s="50" customFormat="1" ht="2.7" customHeight="1">
      <c r="D5" s="5"/>
      <c r="E5" s="49"/>
      <c r="F5" s="49"/>
      <c r="T5" s="1"/>
      <c r="U5" s="1"/>
      <c r="V5" s="1"/>
      <c r="W5" s="1"/>
      <c r="X5" s="1"/>
    </row>
    <row r="6" spans="1:25" s="199" customFormat="1" ht="10.199999999999999" hidden="1">
      <c r="A6" s="199" t="s">
        <v>486</v>
      </c>
      <c r="B6" s="199" t="s">
        <v>487</v>
      </c>
      <c r="C6" s="199" t="s">
        <v>488</v>
      </c>
      <c r="D6" s="199" t="s">
        <v>489</v>
      </c>
      <c r="E6" s="199" t="s">
        <v>490</v>
      </c>
      <c r="F6" s="199" t="s">
        <v>491</v>
      </c>
      <c r="G6" s="199" t="s">
        <v>492</v>
      </c>
      <c r="H6" s="199" t="s">
        <v>493</v>
      </c>
      <c r="I6" s="199" t="s">
        <v>494</v>
      </c>
      <c r="J6" s="199" t="s">
        <v>495</v>
      </c>
      <c r="K6" s="199" t="s">
        <v>496</v>
      </c>
      <c r="L6" s="199" t="s">
        <v>497</v>
      </c>
      <c r="M6" s="199" t="s">
        <v>498</v>
      </c>
      <c r="N6" s="199" t="s">
        <v>499</v>
      </c>
      <c r="O6" s="199" t="s">
        <v>500</v>
      </c>
      <c r="P6" s="199" t="s">
        <v>501</v>
      </c>
      <c r="Q6" s="199" t="s">
        <v>502</v>
      </c>
      <c r="R6" s="199" t="s">
        <v>503</v>
      </c>
      <c r="S6" s="199" t="s">
        <v>504</v>
      </c>
      <c r="T6" s="314" t="s">
        <v>505</v>
      </c>
      <c r="U6" s="314" t="s">
        <v>506</v>
      </c>
      <c r="V6" s="314" t="s">
        <v>507</v>
      </c>
      <c r="W6" s="314" t="s">
        <v>508</v>
      </c>
      <c r="X6" s="314" t="s">
        <v>509</v>
      </c>
    </row>
    <row r="7" spans="1:25" s="141" customFormat="1" ht="28.2">
      <c r="A7" s="681" t="s">
        <v>510</v>
      </c>
      <c r="B7" s="682"/>
      <c r="C7" s="682"/>
      <c r="D7" s="682"/>
      <c r="E7" s="682"/>
      <c r="F7" s="682"/>
      <c r="G7" s="682"/>
      <c r="H7" s="682"/>
      <c r="I7" s="682"/>
      <c r="J7" s="682"/>
      <c r="K7" s="682"/>
      <c r="L7" s="682"/>
      <c r="M7" s="682"/>
      <c r="N7" s="682"/>
      <c r="O7" s="682"/>
      <c r="P7" s="682"/>
      <c r="Q7" s="682"/>
      <c r="R7" s="682"/>
      <c r="S7" s="682"/>
      <c r="T7" s="682"/>
      <c r="U7" s="682"/>
      <c r="V7" s="682"/>
      <c r="W7" s="682"/>
      <c r="X7" s="682"/>
    </row>
    <row r="8" spans="1:25" s="141" customFormat="1" ht="28.2">
      <c r="A8" s="436"/>
      <c r="B8" s="437"/>
      <c r="C8" s="437"/>
      <c r="D8" s="437"/>
      <c r="E8" s="437"/>
      <c r="F8" s="437"/>
      <c r="G8" s="437"/>
      <c r="H8" s="437"/>
      <c r="I8" s="698" t="s">
        <v>511</v>
      </c>
      <c r="J8" s="698"/>
      <c r="K8" s="698"/>
      <c r="L8" s="698"/>
      <c r="M8" s="698"/>
      <c r="N8" s="698"/>
      <c r="O8" s="698"/>
      <c r="P8" s="698"/>
      <c r="Q8" s="437"/>
      <c r="R8" s="437"/>
      <c r="S8" s="437"/>
      <c r="T8" s="437"/>
      <c r="U8" s="437"/>
      <c r="V8" s="437"/>
      <c r="W8" s="437"/>
      <c r="X8" s="437"/>
    </row>
    <row r="9" spans="1:25" s="141" customFormat="1" ht="63" customHeight="1">
      <c r="A9" s="690" t="s">
        <v>512</v>
      </c>
      <c r="B9" s="691"/>
      <c r="C9" s="691"/>
      <c r="D9" s="691"/>
      <c r="E9" s="692"/>
      <c r="F9" s="690" t="s">
        <v>513</v>
      </c>
      <c r="G9" s="692"/>
      <c r="H9" s="565" t="s">
        <v>514</v>
      </c>
      <c r="I9" s="690" t="s">
        <v>515</v>
      </c>
      <c r="J9" s="693"/>
      <c r="K9" s="693"/>
      <c r="L9" s="693"/>
      <c r="M9" s="693"/>
      <c r="N9" s="693"/>
      <c r="O9" s="693"/>
      <c r="P9" s="694"/>
      <c r="Q9" s="565" t="s">
        <v>516</v>
      </c>
      <c r="R9" s="565" t="s">
        <v>517</v>
      </c>
      <c r="S9" s="565" t="s">
        <v>518</v>
      </c>
      <c r="T9" s="695" t="s">
        <v>519</v>
      </c>
      <c r="U9" s="696"/>
      <c r="V9" s="563" t="s">
        <v>520</v>
      </c>
      <c r="W9" s="563" t="s">
        <v>521</v>
      </c>
      <c r="X9" s="563" t="s">
        <v>522</v>
      </c>
    </row>
    <row r="10" spans="1:25" s="65" customFormat="1">
      <c r="A10" s="686">
        <v>1</v>
      </c>
      <c r="B10" s="687"/>
      <c r="C10" s="687"/>
      <c r="D10" s="688"/>
      <c r="E10" s="689"/>
      <c r="F10" s="561">
        <v>2</v>
      </c>
      <c r="G10" s="551">
        <v>3</v>
      </c>
      <c r="H10" s="564">
        <v>4</v>
      </c>
      <c r="I10" s="685">
        <v>5</v>
      </c>
      <c r="J10" s="685"/>
      <c r="K10" s="685"/>
      <c r="L10" s="685"/>
      <c r="M10" s="685"/>
      <c r="N10" s="685"/>
      <c r="O10" s="685"/>
      <c r="P10" s="551">
        <v>6</v>
      </c>
      <c r="Q10" s="551">
        <v>7</v>
      </c>
      <c r="R10" s="551">
        <v>8</v>
      </c>
      <c r="S10" s="551">
        <v>9</v>
      </c>
      <c r="T10" s="686">
        <v>10</v>
      </c>
      <c r="U10" s="697"/>
      <c r="V10" s="552">
        <v>11</v>
      </c>
      <c r="W10" s="552">
        <v>12</v>
      </c>
      <c r="X10" s="553">
        <v>13</v>
      </c>
    </row>
    <row r="11" spans="1:25" s="65" customFormat="1" ht="121.5" customHeight="1" thickBot="1">
      <c r="A11" s="42" t="s">
        <v>523</v>
      </c>
      <c r="B11" s="42" t="s">
        <v>524</v>
      </c>
      <c r="C11" s="42" t="s">
        <v>371</v>
      </c>
      <c r="D11" s="42" t="s">
        <v>525</v>
      </c>
      <c r="E11" s="42" t="s">
        <v>526</v>
      </c>
      <c r="F11" s="42" t="s">
        <v>527</v>
      </c>
      <c r="G11" s="42" t="s">
        <v>528</v>
      </c>
      <c r="H11" s="42" t="s">
        <v>529</v>
      </c>
      <c r="I11" s="42" t="s">
        <v>530</v>
      </c>
      <c r="J11" s="42" t="s">
        <v>531</v>
      </c>
      <c r="K11" s="42" t="s">
        <v>532</v>
      </c>
      <c r="L11" s="42" t="s">
        <v>533</v>
      </c>
      <c r="M11" s="42" t="s">
        <v>534</v>
      </c>
      <c r="N11" s="42" t="s">
        <v>535</v>
      </c>
      <c r="O11" s="42" t="s">
        <v>536</v>
      </c>
      <c r="P11" s="42" t="s">
        <v>537</v>
      </c>
      <c r="Q11" s="43" t="s">
        <v>538</v>
      </c>
      <c r="R11" s="43" t="s">
        <v>539</v>
      </c>
      <c r="S11" s="42" t="s">
        <v>540</v>
      </c>
      <c r="T11" s="347" t="s">
        <v>541</v>
      </c>
      <c r="U11" s="347" t="s">
        <v>542</v>
      </c>
      <c r="V11" s="347" t="s">
        <v>543</v>
      </c>
      <c r="W11" s="347" t="s">
        <v>544</v>
      </c>
      <c r="X11" s="347" t="s">
        <v>545</v>
      </c>
    </row>
    <row r="12" spans="1:25" s="217" customFormat="1" ht="16.5" customHeight="1" thickTop="1">
      <c r="A12" s="439" t="s">
        <v>546</v>
      </c>
      <c r="B12" s="440"/>
      <c r="C12" s="440"/>
      <c r="D12" s="441"/>
      <c r="E12" s="442"/>
      <c r="F12" s="440"/>
      <c r="G12" s="440"/>
      <c r="H12" s="441"/>
      <c r="I12" s="443" cm="1">
        <f t="array" ref="I12">SUMPRODUCT((YEAR($H13:$H1000)='Start Here'!$B$5)*I13:I1000)</f>
        <v>323</v>
      </c>
      <c r="J12" s="443" cm="1">
        <f t="array" ref="J12">SUMPRODUCT((YEAR($H13:$H1000)='Start Here'!$B$5)*J13:J1000)</f>
        <v>104</v>
      </c>
      <c r="K12" s="443" cm="1">
        <f t="array" ref="K12">SUMPRODUCT((YEAR($H13:$H1000)='Start Here'!$B$5)*K13:K1000)</f>
        <v>233</v>
      </c>
      <c r="L12" s="443" cm="1">
        <f t="array" ref="L12">SUMPRODUCT((YEAR($H13:$H1000)='Start Here'!$B$5)*L13:L1000)</f>
        <v>106</v>
      </c>
      <c r="M12" s="443" cm="1">
        <f t="array" ref="M12">SUMPRODUCT((YEAR($H13:$H1000)='Start Here'!$B$5)*M13:M1000)</f>
        <v>160</v>
      </c>
      <c r="N12" s="443" cm="1">
        <f t="array" ref="N12">SUMPRODUCT((YEAR($H13:$H1000)='Start Here'!$B$5)*N13:N1000)</f>
        <v>107</v>
      </c>
      <c r="O12" s="443" cm="1">
        <f t="array" ref="O12">SUMPRODUCT((YEAR($H13:$H1000)='Start Here'!$B$5)*O13:O1000)</f>
        <v>1952</v>
      </c>
      <c r="P12" s="443" cm="1">
        <f t="array" ref="P12">SUMPRODUCT((YEAR($H13:$H1000)='Start Here'!$B$5)*P13:P1000)</f>
        <v>2985</v>
      </c>
      <c r="Q12" s="443" cm="1">
        <f t="array" ref="Q12">SUMPRODUCT((YEAR($H13:$H1000)='Start Here'!$B$5)*Q13:Q1000)</f>
        <v>1282</v>
      </c>
      <c r="R12" s="443" cm="1">
        <f t="array" ref="R12">SUMPRODUCT((YEAR($H13:$H1000)='Start Here'!$B$5)*R13:R1000)</f>
        <v>0</v>
      </c>
      <c r="S12" s="444"/>
      <c r="T12" s="445"/>
      <c r="U12" s="445"/>
      <c r="V12" s="445"/>
      <c r="W12" s="445"/>
      <c r="X12" s="446"/>
    </row>
    <row r="13" spans="1:25" s="217" customFormat="1" ht="105.6">
      <c r="A13" s="533"/>
      <c r="B13" s="447" t="s">
        <v>3491</v>
      </c>
      <c r="C13" s="512" t="s">
        <v>3492</v>
      </c>
      <c r="D13" s="156" t="s">
        <v>2210</v>
      </c>
      <c r="E13" s="156" t="s">
        <v>5198</v>
      </c>
      <c r="F13" s="447" t="s">
        <v>423</v>
      </c>
      <c r="G13" s="447" t="s">
        <v>656</v>
      </c>
      <c r="H13" s="448">
        <v>44928</v>
      </c>
      <c r="I13" s="447"/>
      <c r="J13" s="447"/>
      <c r="K13" s="447"/>
      <c r="L13" s="447">
        <v>1</v>
      </c>
      <c r="M13" s="447"/>
      <c r="N13" s="447"/>
      <c r="O13" s="447"/>
      <c r="P13" s="449">
        <f t="shared" ref="P13:P28" si="0">SUM($I13:$O13)</f>
        <v>1</v>
      </c>
      <c r="Q13" s="447">
        <v>1</v>
      </c>
      <c r="R13" s="447"/>
      <c r="S13" s="571" t="s">
        <v>2167</v>
      </c>
      <c r="T13" s="571" t="s">
        <v>654</v>
      </c>
      <c r="U13" s="571" t="s">
        <v>674</v>
      </c>
      <c r="V13" s="578" t="s">
        <v>653</v>
      </c>
      <c r="W13" s="579" t="s">
        <v>470</v>
      </c>
      <c r="X13" s="591" t="s">
        <v>5655</v>
      </c>
    </row>
    <row r="14" spans="1:25" s="217" customFormat="1" ht="60">
      <c r="A14" s="447"/>
      <c r="B14" s="447" t="s">
        <v>2208</v>
      </c>
      <c r="C14" s="512" t="s">
        <v>2209</v>
      </c>
      <c r="D14" s="156" t="s">
        <v>2210</v>
      </c>
      <c r="E14" s="156" t="s">
        <v>2211</v>
      </c>
      <c r="F14" s="447" t="s">
        <v>423</v>
      </c>
      <c r="G14" s="447" t="s">
        <v>656</v>
      </c>
      <c r="H14" s="448">
        <v>44928</v>
      </c>
      <c r="I14" s="447"/>
      <c r="J14" s="447"/>
      <c r="K14" s="447"/>
      <c r="L14" s="447"/>
      <c r="M14" s="447"/>
      <c r="N14" s="447"/>
      <c r="O14" s="447">
        <v>1</v>
      </c>
      <c r="P14" s="449">
        <f t="shared" si="0"/>
        <v>1</v>
      </c>
      <c r="Q14" s="447">
        <v>1</v>
      </c>
      <c r="R14" s="447"/>
      <c r="S14" s="571" t="s">
        <v>2167</v>
      </c>
      <c r="T14" s="571" t="s">
        <v>654</v>
      </c>
      <c r="U14" s="571" t="s">
        <v>674</v>
      </c>
      <c r="V14" s="578" t="s">
        <v>653</v>
      </c>
      <c r="W14" s="579" t="s">
        <v>470</v>
      </c>
      <c r="X14" s="591" t="s">
        <v>4496</v>
      </c>
    </row>
    <row r="15" spans="1:25" s="217" customFormat="1" ht="60">
      <c r="A15" s="447"/>
      <c r="B15" s="447" t="s">
        <v>4464</v>
      </c>
      <c r="C15" s="512" t="s">
        <v>4465</v>
      </c>
      <c r="D15" s="156" t="s">
        <v>2210</v>
      </c>
      <c r="E15" s="156" t="s">
        <v>5199</v>
      </c>
      <c r="F15" s="447" t="s">
        <v>423</v>
      </c>
      <c r="G15" s="447" t="s">
        <v>656</v>
      </c>
      <c r="H15" s="448">
        <v>44928</v>
      </c>
      <c r="I15" s="447"/>
      <c r="J15" s="447"/>
      <c r="K15" s="447"/>
      <c r="L15" s="447"/>
      <c r="M15" s="447"/>
      <c r="N15" s="447">
        <v>1</v>
      </c>
      <c r="O15" s="447"/>
      <c r="P15" s="449">
        <f t="shared" si="0"/>
        <v>1</v>
      </c>
      <c r="Q15" s="447">
        <v>1</v>
      </c>
      <c r="R15" s="447"/>
      <c r="S15" s="571" t="s">
        <v>2167</v>
      </c>
      <c r="T15" s="571" t="s">
        <v>654</v>
      </c>
      <c r="U15" s="571" t="s">
        <v>674</v>
      </c>
      <c r="V15" s="578" t="s">
        <v>653</v>
      </c>
      <c r="W15" s="579" t="s">
        <v>470</v>
      </c>
      <c r="X15" s="591" t="s">
        <v>5656</v>
      </c>
    </row>
    <row r="16" spans="1:25" s="217" customFormat="1" ht="60">
      <c r="A16" s="447"/>
      <c r="B16" s="447" t="s">
        <v>2212</v>
      </c>
      <c r="C16" s="512" t="s">
        <v>2213</v>
      </c>
      <c r="D16" s="156" t="s">
        <v>2214</v>
      </c>
      <c r="E16" s="156" t="s">
        <v>2215</v>
      </c>
      <c r="F16" s="447" t="s">
        <v>423</v>
      </c>
      <c r="G16" s="447" t="s">
        <v>656</v>
      </c>
      <c r="H16" s="448">
        <v>44929</v>
      </c>
      <c r="I16" s="447"/>
      <c r="J16" s="447"/>
      <c r="K16" s="447"/>
      <c r="L16" s="447"/>
      <c r="M16" s="447"/>
      <c r="N16" s="447"/>
      <c r="O16" s="447">
        <v>1</v>
      </c>
      <c r="P16" s="449">
        <f t="shared" si="0"/>
        <v>1</v>
      </c>
      <c r="Q16" s="447">
        <v>1</v>
      </c>
      <c r="R16" s="447"/>
      <c r="S16" s="571" t="s">
        <v>2167</v>
      </c>
      <c r="T16" s="571" t="s">
        <v>654</v>
      </c>
      <c r="U16" s="571" t="s">
        <v>674</v>
      </c>
      <c r="V16" s="578" t="s">
        <v>653</v>
      </c>
      <c r="W16" s="579" t="s">
        <v>470</v>
      </c>
      <c r="X16" s="591" t="s">
        <v>4497</v>
      </c>
    </row>
    <row r="17" spans="1:24" s="217" customFormat="1" ht="45">
      <c r="A17" s="447"/>
      <c r="B17" s="447" t="s">
        <v>3514</v>
      </c>
      <c r="C17" s="512" t="s">
        <v>5200</v>
      </c>
      <c r="D17" s="156" t="s">
        <v>2214</v>
      </c>
      <c r="E17" s="156" t="s">
        <v>5201</v>
      </c>
      <c r="F17" s="447" t="s">
        <v>423</v>
      </c>
      <c r="G17" s="447" t="s">
        <v>656</v>
      </c>
      <c r="H17" s="448">
        <v>44930</v>
      </c>
      <c r="I17" s="447"/>
      <c r="J17" s="447">
        <v>1</v>
      </c>
      <c r="K17" s="447"/>
      <c r="L17" s="447"/>
      <c r="M17" s="447"/>
      <c r="N17" s="447"/>
      <c r="O17" s="447"/>
      <c r="P17" s="449">
        <f t="shared" si="0"/>
        <v>1</v>
      </c>
      <c r="Q17" s="447">
        <v>1</v>
      </c>
      <c r="R17" s="447"/>
      <c r="S17" s="571" t="s">
        <v>2167</v>
      </c>
      <c r="T17" s="571" t="s">
        <v>654</v>
      </c>
      <c r="U17" s="571" t="s">
        <v>674</v>
      </c>
      <c r="V17" s="578" t="s">
        <v>653</v>
      </c>
      <c r="W17" s="579" t="s">
        <v>470</v>
      </c>
      <c r="X17" s="591" t="s">
        <v>5657</v>
      </c>
    </row>
    <row r="18" spans="1:24" s="217" customFormat="1" ht="45">
      <c r="A18" s="447"/>
      <c r="B18" s="447" t="s">
        <v>4460</v>
      </c>
      <c r="C18" s="512" t="s">
        <v>5202</v>
      </c>
      <c r="D18" s="156" t="s">
        <v>2218</v>
      </c>
      <c r="E18" s="156" t="s">
        <v>5203</v>
      </c>
      <c r="F18" s="447" t="s">
        <v>423</v>
      </c>
      <c r="G18" s="447" t="s">
        <v>656</v>
      </c>
      <c r="H18" s="448">
        <v>44930</v>
      </c>
      <c r="I18" s="447"/>
      <c r="J18" s="447"/>
      <c r="K18" s="447"/>
      <c r="L18" s="447"/>
      <c r="M18" s="447"/>
      <c r="N18" s="447">
        <v>1</v>
      </c>
      <c r="O18" s="447"/>
      <c r="P18" s="449">
        <f t="shared" si="0"/>
        <v>1</v>
      </c>
      <c r="Q18" s="447">
        <v>1</v>
      </c>
      <c r="R18" s="447"/>
      <c r="S18" s="571" t="s">
        <v>2167</v>
      </c>
      <c r="T18" s="571" t="s">
        <v>654</v>
      </c>
      <c r="U18" s="571" t="s">
        <v>674</v>
      </c>
      <c r="V18" s="578" t="s">
        <v>653</v>
      </c>
      <c r="W18" s="579" t="s">
        <v>470</v>
      </c>
      <c r="X18" s="591" t="s">
        <v>5658</v>
      </c>
    </row>
    <row r="19" spans="1:24" s="217" customFormat="1" ht="45">
      <c r="A19" s="447"/>
      <c r="B19" s="447" t="s">
        <v>2216</v>
      </c>
      <c r="C19" s="512" t="s">
        <v>2217</v>
      </c>
      <c r="D19" s="156" t="s">
        <v>2218</v>
      </c>
      <c r="E19" s="156" t="s">
        <v>2219</v>
      </c>
      <c r="F19" s="447" t="s">
        <v>423</v>
      </c>
      <c r="G19" s="447" t="s">
        <v>656</v>
      </c>
      <c r="H19" s="448">
        <v>44930</v>
      </c>
      <c r="I19" s="447"/>
      <c r="J19" s="447"/>
      <c r="K19" s="447"/>
      <c r="L19" s="447"/>
      <c r="M19" s="447"/>
      <c r="N19" s="447"/>
      <c r="O19" s="447">
        <v>1</v>
      </c>
      <c r="P19" s="449">
        <f t="shared" si="0"/>
        <v>1</v>
      </c>
      <c r="Q19" s="447">
        <v>1</v>
      </c>
      <c r="R19" s="447"/>
      <c r="S19" s="571" t="s">
        <v>2167</v>
      </c>
      <c r="T19" s="571" t="s">
        <v>654</v>
      </c>
      <c r="U19" s="571" t="s">
        <v>674</v>
      </c>
      <c r="V19" s="578" t="s">
        <v>653</v>
      </c>
      <c r="W19" s="579" t="s">
        <v>470</v>
      </c>
      <c r="X19" s="591" t="s">
        <v>4498</v>
      </c>
    </row>
    <row r="20" spans="1:24" s="217" customFormat="1" ht="45">
      <c r="A20" s="447"/>
      <c r="B20" s="447" t="s">
        <v>2220</v>
      </c>
      <c r="C20" s="512" t="s">
        <v>2221</v>
      </c>
      <c r="D20" s="156" t="s">
        <v>2222</v>
      </c>
      <c r="E20" s="156" t="s">
        <v>2223</v>
      </c>
      <c r="F20" s="447" t="s">
        <v>423</v>
      </c>
      <c r="G20" s="447" t="s">
        <v>656</v>
      </c>
      <c r="H20" s="448">
        <v>44930</v>
      </c>
      <c r="I20" s="447"/>
      <c r="J20" s="447"/>
      <c r="K20" s="447"/>
      <c r="L20" s="447"/>
      <c r="M20" s="447"/>
      <c r="N20" s="447">
        <v>2</v>
      </c>
      <c r="O20" s="447"/>
      <c r="P20" s="449">
        <f t="shared" si="0"/>
        <v>2</v>
      </c>
      <c r="Q20" s="447">
        <v>2</v>
      </c>
      <c r="R20" s="447"/>
      <c r="S20" s="571" t="s">
        <v>2167</v>
      </c>
      <c r="T20" s="571" t="s">
        <v>654</v>
      </c>
      <c r="U20" s="571" t="s">
        <v>674</v>
      </c>
      <c r="V20" s="578" t="s">
        <v>653</v>
      </c>
      <c r="W20" s="579" t="s">
        <v>470</v>
      </c>
      <c r="X20" s="591" t="s">
        <v>4499</v>
      </c>
    </row>
    <row r="21" spans="1:24" s="217" customFormat="1" ht="60">
      <c r="A21" s="447"/>
      <c r="B21" s="447" t="s">
        <v>3508</v>
      </c>
      <c r="C21" s="512" t="s">
        <v>5204</v>
      </c>
      <c r="D21" s="156" t="s">
        <v>2245</v>
      </c>
      <c r="E21" s="156" t="s">
        <v>5205</v>
      </c>
      <c r="F21" s="447" t="s">
        <v>423</v>
      </c>
      <c r="G21" s="447" t="s">
        <v>656</v>
      </c>
      <c r="H21" s="448">
        <v>44931</v>
      </c>
      <c r="I21" s="447"/>
      <c r="J21" s="447">
        <v>1</v>
      </c>
      <c r="K21" s="447"/>
      <c r="L21" s="447"/>
      <c r="M21" s="447"/>
      <c r="N21" s="447"/>
      <c r="O21" s="447"/>
      <c r="P21" s="449">
        <f t="shared" si="0"/>
        <v>1</v>
      </c>
      <c r="Q21" s="447">
        <v>1</v>
      </c>
      <c r="R21" s="447"/>
      <c r="S21" s="571" t="s">
        <v>2167</v>
      </c>
      <c r="T21" s="571" t="s">
        <v>654</v>
      </c>
      <c r="U21" s="571" t="s">
        <v>674</v>
      </c>
      <c r="V21" s="578" t="s">
        <v>653</v>
      </c>
      <c r="W21" s="579" t="s">
        <v>470</v>
      </c>
      <c r="X21" s="591" t="s">
        <v>5659</v>
      </c>
    </row>
    <row r="22" spans="1:24" s="217" customFormat="1" ht="79.2">
      <c r="A22" s="447"/>
      <c r="B22" s="447" t="s">
        <v>2224</v>
      </c>
      <c r="C22" s="512" t="s">
        <v>2225</v>
      </c>
      <c r="D22" s="156" t="s">
        <v>2226</v>
      </c>
      <c r="E22" s="156" t="s">
        <v>2227</v>
      </c>
      <c r="F22" s="447" t="s">
        <v>423</v>
      </c>
      <c r="G22" s="447" t="s">
        <v>656</v>
      </c>
      <c r="H22" s="448">
        <v>44931</v>
      </c>
      <c r="I22" s="447"/>
      <c r="J22" s="447">
        <v>1</v>
      </c>
      <c r="K22" s="447"/>
      <c r="L22" s="447"/>
      <c r="M22" s="447"/>
      <c r="N22" s="447"/>
      <c r="O22" s="447"/>
      <c r="P22" s="449">
        <f t="shared" si="0"/>
        <v>1</v>
      </c>
      <c r="Q22" s="447">
        <v>1</v>
      </c>
      <c r="R22" s="447"/>
      <c r="S22" s="571" t="s">
        <v>2167</v>
      </c>
      <c r="T22" s="571" t="s">
        <v>654</v>
      </c>
      <c r="U22" s="571" t="s">
        <v>674</v>
      </c>
      <c r="V22" s="578" t="s">
        <v>653</v>
      </c>
      <c r="W22" s="579" t="s">
        <v>470</v>
      </c>
      <c r="X22" s="591" t="s">
        <v>4500</v>
      </c>
    </row>
    <row r="23" spans="1:24" s="451" customFormat="1" ht="105.6">
      <c r="A23" s="447"/>
      <c r="B23" s="447" t="s">
        <v>2228</v>
      </c>
      <c r="C23" s="512" t="s">
        <v>2229</v>
      </c>
      <c r="D23" s="156" t="s">
        <v>2210</v>
      </c>
      <c r="E23" s="156" t="s">
        <v>2230</v>
      </c>
      <c r="F23" s="447" t="s">
        <v>423</v>
      </c>
      <c r="G23" s="447" t="s">
        <v>656</v>
      </c>
      <c r="H23" s="448">
        <v>44932</v>
      </c>
      <c r="I23" s="447"/>
      <c r="J23" s="447">
        <v>1</v>
      </c>
      <c r="K23" s="447"/>
      <c r="L23" s="447"/>
      <c r="M23" s="447"/>
      <c r="N23" s="447"/>
      <c r="O23" s="447"/>
      <c r="P23" s="449">
        <f t="shared" si="0"/>
        <v>1</v>
      </c>
      <c r="Q23" s="447">
        <v>1</v>
      </c>
      <c r="R23" s="447"/>
      <c r="S23" s="571" t="s">
        <v>2167</v>
      </c>
      <c r="T23" s="571" t="s">
        <v>654</v>
      </c>
      <c r="U23" s="571" t="s">
        <v>674</v>
      </c>
      <c r="V23" s="578" t="s">
        <v>653</v>
      </c>
      <c r="W23" s="579" t="s">
        <v>470</v>
      </c>
      <c r="X23" s="591" t="s">
        <v>4501</v>
      </c>
    </row>
    <row r="24" spans="1:24" s="451" customFormat="1" ht="45">
      <c r="A24" s="447"/>
      <c r="B24" s="447" t="s">
        <v>3497</v>
      </c>
      <c r="C24" s="512" t="s">
        <v>5206</v>
      </c>
      <c r="D24" s="156" t="s">
        <v>2218</v>
      </c>
      <c r="E24" s="156" t="s">
        <v>5207</v>
      </c>
      <c r="F24" s="447" t="s">
        <v>423</v>
      </c>
      <c r="G24" s="447" t="s">
        <v>656</v>
      </c>
      <c r="H24" s="448">
        <v>44932</v>
      </c>
      <c r="I24" s="447"/>
      <c r="J24" s="447"/>
      <c r="K24" s="447"/>
      <c r="L24" s="447"/>
      <c r="M24" s="447"/>
      <c r="N24" s="447">
        <v>1</v>
      </c>
      <c r="O24" s="447"/>
      <c r="P24" s="449">
        <f t="shared" si="0"/>
        <v>1</v>
      </c>
      <c r="Q24" s="447">
        <v>1</v>
      </c>
      <c r="R24" s="447"/>
      <c r="S24" s="571" t="s">
        <v>2167</v>
      </c>
      <c r="T24" s="571" t="s">
        <v>654</v>
      </c>
      <c r="U24" s="571" t="s">
        <v>674</v>
      </c>
      <c r="V24" s="578" t="s">
        <v>653</v>
      </c>
      <c r="W24" s="579" t="s">
        <v>470</v>
      </c>
      <c r="X24" s="591" t="s">
        <v>5660</v>
      </c>
    </row>
    <row r="25" spans="1:24" s="451" customFormat="1" ht="66">
      <c r="A25" s="447"/>
      <c r="B25" s="447" t="s">
        <v>2231</v>
      </c>
      <c r="C25" s="512" t="s">
        <v>2232</v>
      </c>
      <c r="D25" s="156" t="s">
        <v>2233</v>
      </c>
      <c r="E25" s="156" t="s">
        <v>2234</v>
      </c>
      <c r="F25" s="447" t="s">
        <v>423</v>
      </c>
      <c r="G25" s="447" t="s">
        <v>656</v>
      </c>
      <c r="H25" s="448">
        <v>44932</v>
      </c>
      <c r="I25" s="447"/>
      <c r="J25" s="447"/>
      <c r="K25" s="447"/>
      <c r="L25" s="447"/>
      <c r="M25" s="447"/>
      <c r="N25" s="447">
        <v>1</v>
      </c>
      <c r="O25" s="447"/>
      <c r="P25" s="449">
        <f t="shared" si="0"/>
        <v>1</v>
      </c>
      <c r="Q25" s="447">
        <v>1</v>
      </c>
      <c r="R25" s="447"/>
      <c r="S25" s="571" t="s">
        <v>2167</v>
      </c>
      <c r="T25" s="571" t="s">
        <v>654</v>
      </c>
      <c r="U25" s="571" t="s">
        <v>674</v>
      </c>
      <c r="V25" s="578" t="s">
        <v>653</v>
      </c>
      <c r="W25" s="579" t="s">
        <v>470</v>
      </c>
      <c r="X25" s="591" t="s">
        <v>4502</v>
      </c>
    </row>
    <row r="26" spans="1:24" s="451" customFormat="1" ht="45">
      <c r="A26" s="447"/>
      <c r="B26" s="447" t="s">
        <v>4462</v>
      </c>
      <c r="C26" s="512" t="s">
        <v>5208</v>
      </c>
      <c r="D26" s="156" t="s">
        <v>2210</v>
      </c>
      <c r="E26" s="156" t="s">
        <v>5209</v>
      </c>
      <c r="F26" s="447" t="s">
        <v>423</v>
      </c>
      <c r="G26" s="447" t="s">
        <v>656</v>
      </c>
      <c r="H26" s="448">
        <v>44932</v>
      </c>
      <c r="I26" s="447"/>
      <c r="J26" s="447"/>
      <c r="K26" s="447"/>
      <c r="L26" s="447">
        <v>1</v>
      </c>
      <c r="M26" s="447"/>
      <c r="N26" s="447"/>
      <c r="O26" s="447"/>
      <c r="P26" s="449">
        <f t="shared" si="0"/>
        <v>1</v>
      </c>
      <c r="Q26" s="447">
        <v>1</v>
      </c>
      <c r="R26" s="447"/>
      <c r="S26" s="571" t="s">
        <v>2167</v>
      </c>
      <c r="T26" s="571" t="s">
        <v>654</v>
      </c>
      <c r="U26" s="571" t="s">
        <v>674</v>
      </c>
      <c r="V26" s="578" t="s">
        <v>653</v>
      </c>
      <c r="W26" s="579" t="s">
        <v>470</v>
      </c>
      <c r="X26" s="591" t="s">
        <v>5661</v>
      </c>
    </row>
    <row r="27" spans="1:24" s="451" customFormat="1" ht="118.8">
      <c r="A27" s="447"/>
      <c r="B27" s="447" t="s">
        <v>2235</v>
      </c>
      <c r="C27" s="512" t="s">
        <v>2236</v>
      </c>
      <c r="D27" s="156" t="s">
        <v>2237</v>
      </c>
      <c r="E27" s="156" t="s">
        <v>2238</v>
      </c>
      <c r="F27" s="447" t="s">
        <v>423</v>
      </c>
      <c r="G27" s="447" t="s">
        <v>656</v>
      </c>
      <c r="H27" s="448">
        <v>44934</v>
      </c>
      <c r="I27" s="447"/>
      <c r="J27" s="447"/>
      <c r="K27" s="447"/>
      <c r="L27" s="447"/>
      <c r="M27" s="447"/>
      <c r="N27" s="447"/>
      <c r="O27" s="447">
        <v>2</v>
      </c>
      <c r="P27" s="449">
        <f t="shared" si="0"/>
        <v>2</v>
      </c>
      <c r="Q27" s="447">
        <v>2</v>
      </c>
      <c r="R27" s="447"/>
      <c r="S27" s="571" t="s">
        <v>2167</v>
      </c>
      <c r="T27" s="571" t="s">
        <v>654</v>
      </c>
      <c r="U27" s="571" t="s">
        <v>674</v>
      </c>
      <c r="V27" s="578" t="s">
        <v>653</v>
      </c>
      <c r="W27" s="579" t="s">
        <v>470</v>
      </c>
      <c r="X27" s="591" t="s">
        <v>4503</v>
      </c>
    </row>
    <row r="28" spans="1:24" s="451" customFormat="1" ht="145.19999999999999">
      <c r="A28" s="447"/>
      <c r="B28" s="447" t="s">
        <v>4468</v>
      </c>
      <c r="C28" s="512" t="s">
        <v>5210</v>
      </c>
      <c r="D28" s="156" t="s">
        <v>5211</v>
      </c>
      <c r="E28" s="156" t="s">
        <v>5212</v>
      </c>
      <c r="F28" s="447" t="s">
        <v>423</v>
      </c>
      <c r="G28" s="447" t="s">
        <v>656</v>
      </c>
      <c r="H28" s="448">
        <v>44936</v>
      </c>
      <c r="I28" s="447"/>
      <c r="J28" s="447"/>
      <c r="K28" s="447"/>
      <c r="L28" s="447"/>
      <c r="M28" s="447"/>
      <c r="N28" s="447">
        <v>1</v>
      </c>
      <c r="O28" s="447"/>
      <c r="P28" s="449">
        <f t="shared" si="0"/>
        <v>1</v>
      </c>
      <c r="Q28" s="447">
        <v>1</v>
      </c>
      <c r="R28" s="447"/>
      <c r="S28" s="571" t="s">
        <v>2167</v>
      </c>
      <c r="T28" s="571" t="s">
        <v>654</v>
      </c>
      <c r="U28" s="571" t="s">
        <v>674</v>
      </c>
      <c r="V28" s="578" t="s">
        <v>653</v>
      </c>
      <c r="W28" s="579" t="s">
        <v>470</v>
      </c>
      <c r="X28" s="591" t="s">
        <v>5662</v>
      </c>
    </row>
    <row r="29" spans="1:24" s="451" customFormat="1" ht="145.19999999999999">
      <c r="A29" s="447"/>
      <c r="B29" s="447" t="s">
        <v>2239</v>
      </c>
      <c r="C29" s="512" t="s">
        <v>2240</v>
      </c>
      <c r="D29" s="156" t="s">
        <v>2241</v>
      </c>
      <c r="E29" s="156" t="s">
        <v>2242</v>
      </c>
      <c r="F29" s="447" t="s">
        <v>423</v>
      </c>
      <c r="G29" s="447" t="s">
        <v>656</v>
      </c>
      <c r="H29" s="448">
        <v>44943</v>
      </c>
      <c r="I29" s="447"/>
      <c r="J29" s="447"/>
      <c r="K29" s="447"/>
      <c r="L29" s="447"/>
      <c r="M29" s="447"/>
      <c r="N29" s="447"/>
      <c r="O29" s="447">
        <v>1</v>
      </c>
      <c r="P29" s="449">
        <f t="shared" ref="P29:P86" si="1">SUM($I29:$O29)</f>
        <v>1</v>
      </c>
      <c r="Q29" s="447">
        <v>1</v>
      </c>
      <c r="R29" s="447"/>
      <c r="S29" s="571" t="s">
        <v>2167</v>
      </c>
      <c r="T29" s="571" t="s">
        <v>654</v>
      </c>
      <c r="U29" s="571" t="s">
        <v>674</v>
      </c>
      <c r="V29" s="578" t="s">
        <v>653</v>
      </c>
      <c r="W29" s="579" t="s">
        <v>470</v>
      </c>
      <c r="X29" s="591" t="s">
        <v>4504</v>
      </c>
    </row>
    <row r="30" spans="1:24" s="451" customFormat="1" ht="45">
      <c r="A30" s="447"/>
      <c r="B30" s="447" t="s">
        <v>2243</v>
      </c>
      <c r="C30" s="512" t="s">
        <v>2244</v>
      </c>
      <c r="D30" s="156" t="s">
        <v>2245</v>
      </c>
      <c r="E30" s="156" t="s">
        <v>2246</v>
      </c>
      <c r="F30" s="447" t="s">
        <v>423</v>
      </c>
      <c r="G30" s="447" t="s">
        <v>656</v>
      </c>
      <c r="H30" s="448">
        <v>44944</v>
      </c>
      <c r="I30" s="447"/>
      <c r="J30" s="447">
        <v>1</v>
      </c>
      <c r="K30" s="447"/>
      <c r="L30" s="447"/>
      <c r="M30" s="447"/>
      <c r="N30" s="447"/>
      <c r="O30" s="447"/>
      <c r="P30" s="449">
        <f t="shared" si="1"/>
        <v>1</v>
      </c>
      <c r="Q30" s="447">
        <v>1</v>
      </c>
      <c r="R30" s="447"/>
      <c r="S30" s="571" t="s">
        <v>2167</v>
      </c>
      <c r="T30" s="571" t="s">
        <v>654</v>
      </c>
      <c r="U30" s="571" t="s">
        <v>674</v>
      </c>
      <c r="V30" s="578" t="s">
        <v>653</v>
      </c>
      <c r="W30" s="579" t="s">
        <v>470</v>
      </c>
      <c r="X30" s="591" t="s">
        <v>4505</v>
      </c>
    </row>
    <row r="31" spans="1:24" s="452" customFormat="1" ht="45">
      <c r="A31" s="447"/>
      <c r="B31" s="447" t="s">
        <v>4470</v>
      </c>
      <c r="C31" s="512" t="s">
        <v>5213</v>
      </c>
      <c r="D31" s="156" t="s">
        <v>2245</v>
      </c>
      <c r="E31" s="156" t="s">
        <v>5214</v>
      </c>
      <c r="F31" s="447" t="s">
        <v>423</v>
      </c>
      <c r="G31" s="447" t="s">
        <v>656</v>
      </c>
      <c r="H31" s="448">
        <v>44944</v>
      </c>
      <c r="I31" s="447"/>
      <c r="J31" s="447">
        <v>1</v>
      </c>
      <c r="K31" s="447"/>
      <c r="L31" s="447"/>
      <c r="M31" s="447"/>
      <c r="N31" s="447"/>
      <c r="O31" s="447"/>
      <c r="P31" s="449">
        <f t="shared" si="1"/>
        <v>1</v>
      </c>
      <c r="Q31" s="447">
        <v>1</v>
      </c>
      <c r="R31" s="447"/>
      <c r="S31" s="571" t="s">
        <v>2167</v>
      </c>
      <c r="T31" s="571" t="s">
        <v>654</v>
      </c>
      <c r="U31" s="571" t="s">
        <v>674</v>
      </c>
      <c r="V31" s="578" t="s">
        <v>653</v>
      </c>
      <c r="W31" s="579" t="s">
        <v>470</v>
      </c>
      <c r="X31" s="591" t="s">
        <v>5663</v>
      </c>
    </row>
    <row r="32" spans="1:24" s="452" customFormat="1" ht="66">
      <c r="A32" s="447"/>
      <c r="B32" s="447" t="s">
        <v>2247</v>
      </c>
      <c r="C32" s="512" t="s">
        <v>2248</v>
      </c>
      <c r="D32" s="156" t="s">
        <v>2249</v>
      </c>
      <c r="E32" s="156" t="s">
        <v>2250</v>
      </c>
      <c r="F32" s="447" t="s">
        <v>423</v>
      </c>
      <c r="G32" s="447" t="s">
        <v>656</v>
      </c>
      <c r="H32" s="448">
        <v>44951</v>
      </c>
      <c r="I32" s="447"/>
      <c r="J32" s="447">
        <v>1</v>
      </c>
      <c r="K32" s="447"/>
      <c r="L32" s="447"/>
      <c r="M32" s="447"/>
      <c r="N32" s="447"/>
      <c r="O32" s="447"/>
      <c r="P32" s="449">
        <f t="shared" si="1"/>
        <v>1</v>
      </c>
      <c r="Q32" s="447">
        <v>1</v>
      </c>
      <c r="R32" s="447"/>
      <c r="S32" s="571" t="s">
        <v>2167</v>
      </c>
      <c r="T32" s="571" t="s">
        <v>654</v>
      </c>
      <c r="U32" s="571" t="s">
        <v>674</v>
      </c>
      <c r="V32" s="578" t="s">
        <v>653</v>
      </c>
      <c r="W32" s="579" t="s">
        <v>470</v>
      </c>
      <c r="X32" s="591" t="s">
        <v>4506</v>
      </c>
    </row>
    <row r="33" spans="1:24" s="452" customFormat="1" ht="79.2">
      <c r="A33" s="447"/>
      <c r="B33" s="447" t="s">
        <v>4466</v>
      </c>
      <c r="C33" s="512" t="s">
        <v>5215</v>
      </c>
      <c r="D33" s="156" t="s">
        <v>2313</v>
      </c>
      <c r="E33" s="156" t="s">
        <v>5216</v>
      </c>
      <c r="F33" s="447" t="s">
        <v>423</v>
      </c>
      <c r="G33" s="447" t="s">
        <v>656</v>
      </c>
      <c r="H33" s="448">
        <v>44951</v>
      </c>
      <c r="I33" s="447"/>
      <c r="J33" s="447">
        <v>1</v>
      </c>
      <c r="K33" s="447"/>
      <c r="L33" s="447"/>
      <c r="M33" s="447"/>
      <c r="N33" s="447"/>
      <c r="O33" s="447"/>
      <c r="P33" s="449">
        <f t="shared" si="1"/>
        <v>1</v>
      </c>
      <c r="Q33" s="447">
        <v>1</v>
      </c>
      <c r="R33" s="447"/>
      <c r="S33" s="571" t="s">
        <v>2167</v>
      </c>
      <c r="T33" s="571" t="s">
        <v>654</v>
      </c>
      <c r="U33" s="571" t="s">
        <v>674</v>
      </c>
      <c r="V33" s="578" t="s">
        <v>653</v>
      </c>
      <c r="W33" s="579" t="s">
        <v>470</v>
      </c>
      <c r="X33" s="591" t="s">
        <v>5664</v>
      </c>
    </row>
    <row r="34" spans="1:24" s="452" customFormat="1" ht="145.19999999999999">
      <c r="A34" s="447"/>
      <c r="B34" s="447" t="s">
        <v>4381</v>
      </c>
      <c r="C34" s="512" t="s">
        <v>4382</v>
      </c>
      <c r="D34" s="156" t="s">
        <v>4483</v>
      </c>
      <c r="E34" s="156" t="s">
        <v>5217</v>
      </c>
      <c r="F34" s="447" t="s">
        <v>423</v>
      </c>
      <c r="G34" s="447" t="s">
        <v>656</v>
      </c>
      <c r="H34" s="448">
        <v>44951</v>
      </c>
      <c r="I34" s="447"/>
      <c r="J34" s="447"/>
      <c r="K34" s="447"/>
      <c r="L34" s="447"/>
      <c r="M34" s="447"/>
      <c r="N34" s="447"/>
      <c r="O34" s="447">
        <v>1</v>
      </c>
      <c r="P34" s="449">
        <f t="shared" si="1"/>
        <v>1</v>
      </c>
      <c r="Q34" s="447">
        <v>1</v>
      </c>
      <c r="R34" s="447"/>
      <c r="S34" s="571" t="s">
        <v>2167</v>
      </c>
      <c r="T34" s="571" t="s">
        <v>654</v>
      </c>
      <c r="U34" s="571" t="s">
        <v>674</v>
      </c>
      <c r="V34" s="578" t="s">
        <v>653</v>
      </c>
      <c r="W34" s="579" t="s">
        <v>470</v>
      </c>
      <c r="X34" s="591" t="s">
        <v>5665</v>
      </c>
    </row>
    <row r="35" spans="1:24" s="452" customFormat="1" ht="118.8">
      <c r="A35" s="447"/>
      <c r="B35" s="447" t="s">
        <v>2251</v>
      </c>
      <c r="C35" s="512" t="s">
        <v>2252</v>
      </c>
      <c r="D35" s="156" t="s">
        <v>2253</v>
      </c>
      <c r="E35" s="156" t="s">
        <v>2254</v>
      </c>
      <c r="F35" s="447" t="s">
        <v>423</v>
      </c>
      <c r="G35" s="447" t="s">
        <v>656</v>
      </c>
      <c r="H35" s="448">
        <v>44952</v>
      </c>
      <c r="I35" s="447"/>
      <c r="J35" s="447">
        <v>1</v>
      </c>
      <c r="K35" s="447"/>
      <c r="L35" s="447"/>
      <c r="M35" s="447"/>
      <c r="N35" s="447"/>
      <c r="O35" s="447"/>
      <c r="P35" s="449">
        <f t="shared" si="1"/>
        <v>1</v>
      </c>
      <c r="Q35" s="447">
        <v>1</v>
      </c>
      <c r="R35" s="447"/>
      <c r="S35" s="571" t="s">
        <v>2167</v>
      </c>
      <c r="T35" s="571" t="s">
        <v>654</v>
      </c>
      <c r="U35" s="571" t="s">
        <v>674</v>
      </c>
      <c r="V35" s="578" t="s">
        <v>653</v>
      </c>
      <c r="W35" s="579" t="s">
        <v>470</v>
      </c>
      <c r="X35" s="591" t="s">
        <v>4507</v>
      </c>
    </row>
    <row r="36" spans="1:24" s="452" customFormat="1" ht="198">
      <c r="A36" s="447"/>
      <c r="B36" s="447" t="s">
        <v>2255</v>
      </c>
      <c r="C36" s="512" t="s">
        <v>2256</v>
      </c>
      <c r="D36" s="156" t="s">
        <v>2257</v>
      </c>
      <c r="E36" s="156" t="s">
        <v>2258</v>
      </c>
      <c r="F36" s="447" t="s">
        <v>423</v>
      </c>
      <c r="G36" s="447" t="s">
        <v>656</v>
      </c>
      <c r="H36" s="448">
        <v>44953</v>
      </c>
      <c r="I36" s="447"/>
      <c r="J36" s="447">
        <v>1</v>
      </c>
      <c r="K36" s="447"/>
      <c r="L36" s="447"/>
      <c r="M36" s="447"/>
      <c r="N36" s="447"/>
      <c r="O36" s="447"/>
      <c r="P36" s="449">
        <f t="shared" si="1"/>
        <v>1</v>
      </c>
      <c r="Q36" s="447">
        <v>1</v>
      </c>
      <c r="R36" s="447"/>
      <c r="S36" s="571" t="s">
        <v>2167</v>
      </c>
      <c r="T36" s="571" t="s">
        <v>654</v>
      </c>
      <c r="U36" s="571" t="s">
        <v>674</v>
      </c>
      <c r="V36" s="578" t="s">
        <v>653</v>
      </c>
      <c r="W36" s="579" t="s">
        <v>470</v>
      </c>
      <c r="X36" s="591" t="s">
        <v>4508</v>
      </c>
    </row>
    <row r="37" spans="1:24" s="452" customFormat="1" ht="132">
      <c r="A37" s="447"/>
      <c r="B37" s="447" t="s">
        <v>2259</v>
      </c>
      <c r="C37" s="512" t="s">
        <v>2260</v>
      </c>
      <c r="D37" s="156" t="s">
        <v>2261</v>
      </c>
      <c r="E37" s="156" t="s">
        <v>2262</v>
      </c>
      <c r="F37" s="447" t="s">
        <v>423</v>
      </c>
      <c r="G37" s="447" t="s">
        <v>656</v>
      </c>
      <c r="H37" s="448">
        <v>44954</v>
      </c>
      <c r="I37" s="447"/>
      <c r="J37" s="447">
        <v>1</v>
      </c>
      <c r="K37" s="447"/>
      <c r="L37" s="447"/>
      <c r="M37" s="447"/>
      <c r="N37" s="447"/>
      <c r="O37" s="447"/>
      <c r="P37" s="449">
        <f t="shared" si="1"/>
        <v>1</v>
      </c>
      <c r="Q37" s="447">
        <v>1</v>
      </c>
      <c r="R37" s="447"/>
      <c r="S37" s="571" t="s">
        <v>2167</v>
      </c>
      <c r="T37" s="571" t="s">
        <v>654</v>
      </c>
      <c r="U37" s="571" t="s">
        <v>674</v>
      </c>
      <c r="V37" s="578" t="s">
        <v>653</v>
      </c>
      <c r="W37" s="579" t="s">
        <v>470</v>
      </c>
      <c r="X37" s="591" t="s">
        <v>4509</v>
      </c>
    </row>
    <row r="38" spans="1:24" s="452" customFormat="1" ht="184.8">
      <c r="A38" s="447"/>
      <c r="B38" s="447" t="s">
        <v>2263</v>
      </c>
      <c r="C38" s="512" t="s">
        <v>2264</v>
      </c>
      <c r="D38" s="156" t="s">
        <v>2265</v>
      </c>
      <c r="E38" s="156" t="s">
        <v>2266</v>
      </c>
      <c r="F38" s="447" t="s">
        <v>423</v>
      </c>
      <c r="G38" s="447" t="s">
        <v>656</v>
      </c>
      <c r="H38" s="448">
        <v>44954</v>
      </c>
      <c r="I38" s="447"/>
      <c r="J38" s="447"/>
      <c r="K38" s="447"/>
      <c r="L38" s="447"/>
      <c r="M38" s="447"/>
      <c r="N38" s="447"/>
      <c r="O38" s="447">
        <v>1</v>
      </c>
      <c r="P38" s="449">
        <f t="shared" si="1"/>
        <v>1</v>
      </c>
      <c r="Q38" s="447">
        <v>1</v>
      </c>
      <c r="R38" s="447"/>
      <c r="S38" s="571" t="s">
        <v>2167</v>
      </c>
      <c r="T38" s="571" t="s">
        <v>654</v>
      </c>
      <c r="U38" s="571" t="s">
        <v>674</v>
      </c>
      <c r="V38" s="578" t="s">
        <v>653</v>
      </c>
      <c r="W38" s="579" t="s">
        <v>470</v>
      </c>
      <c r="X38" s="591" t="s">
        <v>4510</v>
      </c>
    </row>
    <row r="39" spans="1:24" s="452" customFormat="1" ht="66">
      <c r="A39" s="447"/>
      <c r="B39" s="447" t="s">
        <v>2267</v>
      </c>
      <c r="C39" s="512" t="s">
        <v>2268</v>
      </c>
      <c r="D39" s="156" t="s">
        <v>2269</v>
      </c>
      <c r="E39" s="156" t="s">
        <v>2270</v>
      </c>
      <c r="F39" s="447" t="s">
        <v>423</v>
      </c>
      <c r="G39" s="447" t="s">
        <v>656</v>
      </c>
      <c r="H39" s="448">
        <v>44956</v>
      </c>
      <c r="I39" s="447"/>
      <c r="J39" s="447"/>
      <c r="K39" s="447"/>
      <c r="L39" s="447"/>
      <c r="M39" s="447"/>
      <c r="N39" s="447">
        <v>1</v>
      </c>
      <c r="O39" s="447"/>
      <c r="P39" s="449">
        <f t="shared" si="1"/>
        <v>1</v>
      </c>
      <c r="Q39" s="447">
        <v>1</v>
      </c>
      <c r="R39" s="447"/>
      <c r="S39" s="571" t="s">
        <v>2167</v>
      </c>
      <c r="T39" s="571" t="s">
        <v>654</v>
      </c>
      <c r="U39" s="571" t="s">
        <v>674</v>
      </c>
      <c r="V39" s="578" t="s">
        <v>653</v>
      </c>
      <c r="W39" s="579" t="s">
        <v>470</v>
      </c>
      <c r="X39" s="591" t="s">
        <v>4511</v>
      </c>
    </row>
    <row r="40" spans="1:24" s="452" customFormat="1" ht="211.2">
      <c r="A40" s="447"/>
      <c r="B40" s="447" t="s">
        <v>2271</v>
      </c>
      <c r="C40" s="512" t="s">
        <v>2272</v>
      </c>
      <c r="D40" s="156" t="s">
        <v>2273</v>
      </c>
      <c r="E40" s="156" t="s">
        <v>2274</v>
      </c>
      <c r="F40" s="447" t="s">
        <v>423</v>
      </c>
      <c r="G40" s="447" t="s">
        <v>656</v>
      </c>
      <c r="H40" s="448">
        <v>44956</v>
      </c>
      <c r="I40" s="447"/>
      <c r="J40" s="447"/>
      <c r="K40" s="447"/>
      <c r="L40" s="447"/>
      <c r="M40" s="447"/>
      <c r="N40" s="447"/>
      <c r="O40" s="447">
        <v>2</v>
      </c>
      <c r="P40" s="449">
        <f t="shared" si="1"/>
        <v>2</v>
      </c>
      <c r="Q40" s="447">
        <v>2</v>
      </c>
      <c r="R40" s="447"/>
      <c r="S40" s="571" t="s">
        <v>2167</v>
      </c>
      <c r="T40" s="571" t="s">
        <v>654</v>
      </c>
      <c r="U40" s="571" t="s">
        <v>674</v>
      </c>
      <c r="V40" s="578" t="s">
        <v>653</v>
      </c>
      <c r="W40" s="579" t="s">
        <v>470</v>
      </c>
      <c r="X40" s="591" t="s">
        <v>4512</v>
      </c>
    </row>
    <row r="41" spans="1:24" s="452" customFormat="1" ht="60">
      <c r="A41" s="447"/>
      <c r="B41" s="447" t="s">
        <v>3786</v>
      </c>
      <c r="C41" s="512" t="s">
        <v>3787</v>
      </c>
      <c r="D41" s="156" t="s">
        <v>2529</v>
      </c>
      <c r="E41" s="156" t="s">
        <v>5218</v>
      </c>
      <c r="F41" s="447" t="s">
        <v>423</v>
      </c>
      <c r="G41" s="447" t="s">
        <v>656</v>
      </c>
      <c r="H41" s="448">
        <v>44956</v>
      </c>
      <c r="I41" s="447"/>
      <c r="J41" s="447"/>
      <c r="K41" s="447"/>
      <c r="L41" s="447"/>
      <c r="M41" s="447"/>
      <c r="N41" s="447">
        <v>1</v>
      </c>
      <c r="O41" s="447"/>
      <c r="P41" s="449">
        <f t="shared" si="1"/>
        <v>1</v>
      </c>
      <c r="Q41" s="447">
        <v>1</v>
      </c>
      <c r="R41" s="447"/>
      <c r="S41" s="571" t="s">
        <v>2167</v>
      </c>
      <c r="T41" s="571" t="s">
        <v>654</v>
      </c>
      <c r="U41" s="571" t="s">
        <v>674</v>
      </c>
      <c r="V41" s="578" t="s">
        <v>653</v>
      </c>
      <c r="W41" s="579" t="s">
        <v>470</v>
      </c>
      <c r="X41" s="591" t="s">
        <v>5666</v>
      </c>
    </row>
    <row r="42" spans="1:24" s="452" customFormat="1" ht="118.8">
      <c r="A42" s="447"/>
      <c r="B42" s="447" t="s">
        <v>5219</v>
      </c>
      <c r="C42" s="512" t="s">
        <v>5220</v>
      </c>
      <c r="D42" s="156" t="s">
        <v>5221</v>
      </c>
      <c r="E42" s="156" t="s">
        <v>5222</v>
      </c>
      <c r="F42" s="447" t="s">
        <v>423</v>
      </c>
      <c r="G42" s="447" t="s">
        <v>656</v>
      </c>
      <c r="H42" s="448">
        <v>44957</v>
      </c>
      <c r="I42" s="447"/>
      <c r="J42" s="447"/>
      <c r="K42" s="447"/>
      <c r="L42" s="447"/>
      <c r="M42" s="447"/>
      <c r="N42" s="447">
        <v>1</v>
      </c>
      <c r="O42" s="447"/>
      <c r="P42" s="449">
        <f t="shared" si="1"/>
        <v>1</v>
      </c>
      <c r="Q42" s="447"/>
      <c r="R42" s="447"/>
      <c r="S42" s="571" t="s">
        <v>2167</v>
      </c>
      <c r="T42" s="571" t="s">
        <v>654</v>
      </c>
      <c r="U42" s="571" t="s">
        <v>674</v>
      </c>
      <c r="V42" s="578" t="s">
        <v>664</v>
      </c>
      <c r="W42" s="579" t="s">
        <v>470</v>
      </c>
      <c r="X42" s="591" t="s">
        <v>5667</v>
      </c>
    </row>
    <row r="43" spans="1:24" s="452" customFormat="1" ht="60">
      <c r="A43" s="447"/>
      <c r="B43" s="447" t="s">
        <v>5223</v>
      </c>
      <c r="C43" s="512" t="s">
        <v>5224</v>
      </c>
      <c r="D43" s="156" t="s">
        <v>4483</v>
      </c>
      <c r="E43" s="156" t="s">
        <v>5225</v>
      </c>
      <c r="F43" s="447" t="s">
        <v>423</v>
      </c>
      <c r="G43" s="447" t="s">
        <v>656</v>
      </c>
      <c r="H43" s="448">
        <v>44958</v>
      </c>
      <c r="I43" s="447"/>
      <c r="J43" s="447">
        <v>1</v>
      </c>
      <c r="K43" s="447"/>
      <c r="L43" s="447"/>
      <c r="M43" s="447"/>
      <c r="N43" s="447"/>
      <c r="O43" s="447"/>
      <c r="P43" s="449">
        <f t="shared" si="1"/>
        <v>1</v>
      </c>
      <c r="Q43" s="447">
        <v>1</v>
      </c>
      <c r="R43" s="447"/>
      <c r="S43" s="571" t="s">
        <v>2167</v>
      </c>
      <c r="T43" s="571" t="s">
        <v>654</v>
      </c>
      <c r="U43" s="571" t="s">
        <v>674</v>
      </c>
      <c r="V43" s="578" t="s">
        <v>653</v>
      </c>
      <c r="W43" s="579" t="s">
        <v>470</v>
      </c>
      <c r="X43" s="591" t="s">
        <v>5668</v>
      </c>
    </row>
    <row r="44" spans="1:24" s="452" customFormat="1" ht="66">
      <c r="A44" s="447"/>
      <c r="B44" s="447" t="s">
        <v>2275</v>
      </c>
      <c r="C44" s="512" t="s">
        <v>2276</v>
      </c>
      <c r="D44" s="156" t="s">
        <v>2277</v>
      </c>
      <c r="E44" s="156" t="s">
        <v>2278</v>
      </c>
      <c r="F44" s="447" t="s">
        <v>423</v>
      </c>
      <c r="G44" s="447" t="s">
        <v>656</v>
      </c>
      <c r="H44" s="448">
        <v>44958</v>
      </c>
      <c r="I44" s="447"/>
      <c r="J44" s="447">
        <v>1</v>
      </c>
      <c r="K44" s="447"/>
      <c r="L44" s="447"/>
      <c r="M44" s="447"/>
      <c r="N44" s="447"/>
      <c r="O44" s="447"/>
      <c r="P44" s="449">
        <f t="shared" si="1"/>
        <v>1</v>
      </c>
      <c r="Q44" s="447">
        <v>1</v>
      </c>
      <c r="R44" s="447"/>
      <c r="S44" s="571" t="s">
        <v>2167</v>
      </c>
      <c r="T44" s="571" t="s">
        <v>654</v>
      </c>
      <c r="U44" s="571" t="s">
        <v>674</v>
      </c>
      <c r="V44" s="578" t="s">
        <v>653</v>
      </c>
      <c r="W44" s="579" t="s">
        <v>470</v>
      </c>
      <c r="X44" s="591" t="s">
        <v>4513</v>
      </c>
    </row>
    <row r="45" spans="1:24" s="452" customFormat="1" ht="60">
      <c r="A45" s="447"/>
      <c r="B45" s="447" t="s">
        <v>2279</v>
      </c>
      <c r="C45" s="512" t="s">
        <v>2280</v>
      </c>
      <c r="D45" s="156" t="s">
        <v>2281</v>
      </c>
      <c r="E45" s="156" t="s">
        <v>2282</v>
      </c>
      <c r="F45" s="447" t="s">
        <v>423</v>
      </c>
      <c r="G45" s="447" t="s">
        <v>656</v>
      </c>
      <c r="H45" s="448">
        <v>44960</v>
      </c>
      <c r="I45" s="447"/>
      <c r="J45" s="447">
        <v>1</v>
      </c>
      <c r="K45" s="447"/>
      <c r="L45" s="447"/>
      <c r="M45" s="447"/>
      <c r="N45" s="447"/>
      <c r="O45" s="447"/>
      <c r="P45" s="449">
        <f t="shared" si="1"/>
        <v>1</v>
      </c>
      <c r="Q45" s="447">
        <v>1</v>
      </c>
      <c r="R45" s="447"/>
      <c r="S45" s="571" t="s">
        <v>2167</v>
      </c>
      <c r="T45" s="571" t="s">
        <v>654</v>
      </c>
      <c r="U45" s="571" t="s">
        <v>674</v>
      </c>
      <c r="V45" s="578" t="s">
        <v>653</v>
      </c>
      <c r="W45" s="579" t="s">
        <v>470</v>
      </c>
      <c r="X45" s="591" t="s">
        <v>4514</v>
      </c>
    </row>
    <row r="46" spans="1:24" s="452" customFormat="1" ht="60">
      <c r="A46" s="447"/>
      <c r="B46" s="447" t="s">
        <v>3256</v>
      </c>
      <c r="C46" s="512" t="s">
        <v>5226</v>
      </c>
      <c r="D46" s="156" t="s">
        <v>2218</v>
      </c>
      <c r="E46" s="156" t="s">
        <v>5227</v>
      </c>
      <c r="F46" s="447" t="s">
        <v>423</v>
      </c>
      <c r="G46" s="447" t="s">
        <v>656</v>
      </c>
      <c r="H46" s="448">
        <v>44960</v>
      </c>
      <c r="I46" s="447"/>
      <c r="J46" s="447">
        <v>1</v>
      </c>
      <c r="K46" s="447"/>
      <c r="L46" s="447"/>
      <c r="M46" s="447"/>
      <c r="N46" s="447"/>
      <c r="O46" s="447"/>
      <c r="P46" s="449">
        <f t="shared" si="1"/>
        <v>1</v>
      </c>
      <c r="Q46" s="447">
        <v>1</v>
      </c>
      <c r="R46" s="447"/>
      <c r="S46" s="571" t="s">
        <v>2167</v>
      </c>
      <c r="T46" s="571" t="s">
        <v>654</v>
      </c>
      <c r="U46" s="571" t="s">
        <v>674</v>
      </c>
      <c r="V46" s="578" t="s">
        <v>653</v>
      </c>
      <c r="W46" s="579" t="s">
        <v>470</v>
      </c>
      <c r="X46" s="591" t="s">
        <v>5669</v>
      </c>
    </row>
    <row r="47" spans="1:24" s="453" customFormat="1" ht="237.6">
      <c r="A47" s="447"/>
      <c r="B47" s="447" t="s">
        <v>2283</v>
      </c>
      <c r="C47" s="512" t="s">
        <v>2284</v>
      </c>
      <c r="D47" s="156" t="s">
        <v>2285</v>
      </c>
      <c r="E47" s="156" t="s">
        <v>2286</v>
      </c>
      <c r="F47" s="447" t="s">
        <v>423</v>
      </c>
      <c r="G47" s="447" t="s">
        <v>656</v>
      </c>
      <c r="H47" s="448">
        <v>44960</v>
      </c>
      <c r="I47" s="447"/>
      <c r="J47" s="447">
        <v>1</v>
      </c>
      <c r="K47" s="447"/>
      <c r="L47" s="447"/>
      <c r="M47" s="447"/>
      <c r="N47" s="447"/>
      <c r="O47" s="447"/>
      <c r="P47" s="449">
        <f t="shared" si="1"/>
        <v>1</v>
      </c>
      <c r="Q47" s="447">
        <v>1</v>
      </c>
      <c r="R47" s="447"/>
      <c r="S47" s="571" t="s">
        <v>2167</v>
      </c>
      <c r="T47" s="571" t="s">
        <v>654</v>
      </c>
      <c r="U47" s="571" t="s">
        <v>674</v>
      </c>
      <c r="V47" s="578" t="s">
        <v>653</v>
      </c>
      <c r="W47" s="579" t="s">
        <v>470</v>
      </c>
      <c r="X47" s="591" t="s">
        <v>4515</v>
      </c>
    </row>
    <row r="48" spans="1:24" s="453" customFormat="1" ht="60">
      <c r="A48" s="447"/>
      <c r="B48" s="447" t="s">
        <v>3542</v>
      </c>
      <c r="C48" s="512" t="s">
        <v>5228</v>
      </c>
      <c r="D48" s="156" t="s">
        <v>2624</v>
      </c>
      <c r="E48" s="156" t="s">
        <v>5229</v>
      </c>
      <c r="F48" s="447" t="s">
        <v>423</v>
      </c>
      <c r="G48" s="447" t="s">
        <v>656</v>
      </c>
      <c r="H48" s="448">
        <v>44961</v>
      </c>
      <c r="I48" s="447"/>
      <c r="J48" s="447"/>
      <c r="K48" s="447"/>
      <c r="L48" s="447"/>
      <c r="M48" s="447"/>
      <c r="N48" s="447">
        <v>1</v>
      </c>
      <c r="O48" s="447"/>
      <c r="P48" s="449">
        <f t="shared" si="1"/>
        <v>1</v>
      </c>
      <c r="Q48" s="447">
        <v>1</v>
      </c>
      <c r="R48" s="447"/>
      <c r="S48" s="571" t="s">
        <v>2167</v>
      </c>
      <c r="T48" s="571" t="s">
        <v>654</v>
      </c>
      <c r="U48" s="571" t="s">
        <v>674</v>
      </c>
      <c r="V48" s="578" t="s">
        <v>653</v>
      </c>
      <c r="W48" s="579" t="s">
        <v>470</v>
      </c>
      <c r="X48" s="591" t="s">
        <v>5670</v>
      </c>
    </row>
    <row r="49" spans="1:24" s="453" customFormat="1" ht="118.8">
      <c r="A49" s="447"/>
      <c r="B49" s="447" t="s">
        <v>2287</v>
      </c>
      <c r="C49" s="512" t="s">
        <v>2288</v>
      </c>
      <c r="D49" s="156" t="s">
        <v>2210</v>
      </c>
      <c r="E49" s="156" t="s">
        <v>2289</v>
      </c>
      <c r="F49" s="447" t="s">
        <v>423</v>
      </c>
      <c r="G49" s="447" t="s">
        <v>656</v>
      </c>
      <c r="H49" s="448">
        <v>44961</v>
      </c>
      <c r="I49" s="447"/>
      <c r="J49" s="447">
        <v>1</v>
      </c>
      <c r="K49" s="447"/>
      <c r="L49" s="447"/>
      <c r="M49" s="447"/>
      <c r="N49" s="447"/>
      <c r="O49" s="447"/>
      <c r="P49" s="449">
        <f t="shared" si="1"/>
        <v>1</v>
      </c>
      <c r="Q49" s="447">
        <v>1</v>
      </c>
      <c r="R49" s="447"/>
      <c r="S49" s="571" t="s">
        <v>2167</v>
      </c>
      <c r="T49" s="571" t="s">
        <v>654</v>
      </c>
      <c r="U49" s="571" t="s">
        <v>674</v>
      </c>
      <c r="V49" s="578" t="s">
        <v>653</v>
      </c>
      <c r="W49" s="579" t="s">
        <v>470</v>
      </c>
      <c r="X49" s="591" t="s">
        <v>4516</v>
      </c>
    </row>
    <row r="50" spans="1:24" s="453" customFormat="1" ht="45">
      <c r="A50" s="447"/>
      <c r="B50" s="447" t="s">
        <v>3533</v>
      </c>
      <c r="C50" s="512" t="s">
        <v>3534</v>
      </c>
      <c r="D50" s="156" t="s">
        <v>2210</v>
      </c>
      <c r="E50" s="156" t="s">
        <v>5230</v>
      </c>
      <c r="F50" s="447" t="s">
        <v>423</v>
      </c>
      <c r="G50" s="447" t="s">
        <v>656</v>
      </c>
      <c r="H50" s="448">
        <v>44961</v>
      </c>
      <c r="I50" s="447"/>
      <c r="J50" s="447"/>
      <c r="K50" s="447"/>
      <c r="L50" s="447"/>
      <c r="M50" s="447"/>
      <c r="N50" s="447">
        <v>1</v>
      </c>
      <c r="O50" s="447"/>
      <c r="P50" s="449">
        <f t="shared" si="1"/>
        <v>1</v>
      </c>
      <c r="Q50" s="447">
        <v>1</v>
      </c>
      <c r="R50" s="447"/>
      <c r="S50" s="571" t="s">
        <v>2167</v>
      </c>
      <c r="T50" s="571" t="s">
        <v>654</v>
      </c>
      <c r="U50" s="571" t="s">
        <v>674</v>
      </c>
      <c r="V50" s="578" t="s">
        <v>653</v>
      </c>
      <c r="W50" s="579" t="s">
        <v>470</v>
      </c>
      <c r="X50" s="591" t="s">
        <v>5671</v>
      </c>
    </row>
    <row r="51" spans="1:24" s="453" customFormat="1" ht="45">
      <c r="A51" s="447"/>
      <c r="B51" s="447" t="s">
        <v>2290</v>
      </c>
      <c r="C51" s="512" t="s">
        <v>2291</v>
      </c>
      <c r="D51" s="156" t="s">
        <v>2292</v>
      </c>
      <c r="E51" s="156" t="s">
        <v>2293</v>
      </c>
      <c r="F51" s="447" t="s">
        <v>423</v>
      </c>
      <c r="G51" s="447" t="s">
        <v>656</v>
      </c>
      <c r="H51" s="448">
        <v>44963</v>
      </c>
      <c r="I51" s="447"/>
      <c r="J51" s="447"/>
      <c r="K51" s="447"/>
      <c r="L51" s="447"/>
      <c r="M51" s="447"/>
      <c r="N51" s="447">
        <v>1</v>
      </c>
      <c r="O51" s="447"/>
      <c r="P51" s="449">
        <f t="shared" si="1"/>
        <v>1</v>
      </c>
      <c r="Q51" s="447">
        <v>1</v>
      </c>
      <c r="R51" s="447"/>
      <c r="S51" s="571" t="s">
        <v>2167</v>
      </c>
      <c r="T51" s="571" t="s">
        <v>654</v>
      </c>
      <c r="U51" s="571" t="s">
        <v>674</v>
      </c>
      <c r="V51" s="578" t="s">
        <v>653</v>
      </c>
      <c r="W51" s="579" t="s">
        <v>470</v>
      </c>
      <c r="X51" s="591" t="s">
        <v>4517</v>
      </c>
    </row>
    <row r="52" spans="1:24" s="453" customFormat="1" ht="60">
      <c r="A52" s="447"/>
      <c r="B52" s="447" t="s">
        <v>2294</v>
      </c>
      <c r="C52" s="512" t="s">
        <v>2295</v>
      </c>
      <c r="D52" s="156" t="s">
        <v>2292</v>
      </c>
      <c r="E52" s="156" t="s">
        <v>2296</v>
      </c>
      <c r="F52" s="447" t="s">
        <v>423</v>
      </c>
      <c r="G52" s="447" t="s">
        <v>656</v>
      </c>
      <c r="H52" s="448">
        <v>44963</v>
      </c>
      <c r="I52" s="447"/>
      <c r="J52" s="447">
        <v>1</v>
      </c>
      <c r="K52" s="447"/>
      <c r="L52" s="447"/>
      <c r="M52" s="447"/>
      <c r="N52" s="447"/>
      <c r="O52" s="447"/>
      <c r="P52" s="449">
        <f t="shared" si="1"/>
        <v>1</v>
      </c>
      <c r="Q52" s="447">
        <v>1</v>
      </c>
      <c r="R52" s="447"/>
      <c r="S52" s="571" t="s">
        <v>2167</v>
      </c>
      <c r="T52" s="571" t="s">
        <v>654</v>
      </c>
      <c r="U52" s="571" t="s">
        <v>674</v>
      </c>
      <c r="V52" s="578" t="s">
        <v>653</v>
      </c>
      <c r="W52" s="579" t="s">
        <v>470</v>
      </c>
      <c r="X52" s="591" t="s">
        <v>4518</v>
      </c>
    </row>
    <row r="53" spans="1:24" s="453" customFormat="1" ht="60">
      <c r="A53" s="447"/>
      <c r="B53" s="447" t="s">
        <v>5231</v>
      </c>
      <c r="C53" s="512" t="s">
        <v>5232</v>
      </c>
      <c r="D53" s="156" t="s">
        <v>5233</v>
      </c>
      <c r="E53" s="156" t="s">
        <v>5234</v>
      </c>
      <c r="F53" s="447" t="s">
        <v>423</v>
      </c>
      <c r="G53" s="447" t="s">
        <v>656</v>
      </c>
      <c r="H53" s="448">
        <v>44963</v>
      </c>
      <c r="I53" s="447"/>
      <c r="J53" s="447">
        <v>1</v>
      </c>
      <c r="K53" s="447"/>
      <c r="L53" s="447"/>
      <c r="M53" s="447"/>
      <c r="N53" s="447"/>
      <c r="O53" s="447"/>
      <c r="P53" s="449">
        <f t="shared" si="1"/>
        <v>1</v>
      </c>
      <c r="Q53" s="447"/>
      <c r="R53" s="447"/>
      <c r="S53" s="571" t="s">
        <v>2167</v>
      </c>
      <c r="T53" s="571" t="s">
        <v>654</v>
      </c>
      <c r="U53" s="571" t="s">
        <v>674</v>
      </c>
      <c r="V53" s="578" t="s">
        <v>664</v>
      </c>
      <c r="W53" s="579" t="s">
        <v>470</v>
      </c>
      <c r="X53" s="591" t="s">
        <v>5672</v>
      </c>
    </row>
    <row r="54" spans="1:24" s="453" customFormat="1" ht="66">
      <c r="A54" s="447"/>
      <c r="B54" s="447" t="s">
        <v>2297</v>
      </c>
      <c r="C54" s="512" t="s">
        <v>2298</v>
      </c>
      <c r="D54" s="156" t="s">
        <v>2299</v>
      </c>
      <c r="E54" s="156" t="s">
        <v>2300</v>
      </c>
      <c r="F54" s="447" t="s">
        <v>423</v>
      </c>
      <c r="G54" s="447" t="s">
        <v>656</v>
      </c>
      <c r="H54" s="448">
        <v>44964</v>
      </c>
      <c r="I54" s="447"/>
      <c r="J54" s="447"/>
      <c r="K54" s="447"/>
      <c r="L54" s="447"/>
      <c r="M54" s="447"/>
      <c r="N54" s="447"/>
      <c r="O54" s="447">
        <v>1</v>
      </c>
      <c r="P54" s="449">
        <f t="shared" si="1"/>
        <v>1</v>
      </c>
      <c r="Q54" s="447">
        <v>1</v>
      </c>
      <c r="R54" s="447"/>
      <c r="S54" s="571" t="s">
        <v>2167</v>
      </c>
      <c r="T54" s="571" t="s">
        <v>654</v>
      </c>
      <c r="U54" s="571" t="s">
        <v>674</v>
      </c>
      <c r="V54" s="578" t="s">
        <v>653</v>
      </c>
      <c r="W54" s="579" t="s">
        <v>470</v>
      </c>
      <c r="X54" s="591" t="s">
        <v>4519</v>
      </c>
    </row>
    <row r="55" spans="1:24" s="453" customFormat="1" ht="60">
      <c r="A55" s="447"/>
      <c r="B55" s="447" t="s">
        <v>2301</v>
      </c>
      <c r="C55" s="512" t="s">
        <v>2302</v>
      </c>
      <c r="D55" s="156" t="s">
        <v>2292</v>
      </c>
      <c r="E55" s="156" t="s">
        <v>2303</v>
      </c>
      <c r="F55" s="447" t="s">
        <v>423</v>
      </c>
      <c r="G55" s="447" t="s">
        <v>656</v>
      </c>
      <c r="H55" s="448">
        <v>44965</v>
      </c>
      <c r="I55" s="447"/>
      <c r="J55" s="447"/>
      <c r="K55" s="447"/>
      <c r="L55" s="447"/>
      <c r="M55" s="447"/>
      <c r="N55" s="447">
        <v>1</v>
      </c>
      <c r="O55" s="447"/>
      <c r="P55" s="449">
        <f t="shared" si="1"/>
        <v>1</v>
      </c>
      <c r="Q55" s="447">
        <v>1</v>
      </c>
      <c r="R55" s="447"/>
      <c r="S55" s="571" t="s">
        <v>2167</v>
      </c>
      <c r="T55" s="571" t="s">
        <v>654</v>
      </c>
      <c r="U55" s="571" t="s">
        <v>674</v>
      </c>
      <c r="V55" s="578" t="s">
        <v>653</v>
      </c>
      <c r="W55" s="579" t="s">
        <v>470</v>
      </c>
      <c r="X55" s="591" t="s">
        <v>4520</v>
      </c>
    </row>
    <row r="56" spans="1:24" s="453" customFormat="1" ht="45">
      <c r="A56" s="447"/>
      <c r="B56" s="447" t="s">
        <v>2304</v>
      </c>
      <c r="C56" s="512" t="s">
        <v>2305</v>
      </c>
      <c r="D56" s="156" t="s">
        <v>2292</v>
      </c>
      <c r="E56" s="156" t="s">
        <v>2306</v>
      </c>
      <c r="F56" s="447" t="s">
        <v>423</v>
      </c>
      <c r="G56" s="447" t="s">
        <v>656</v>
      </c>
      <c r="H56" s="448">
        <v>44965</v>
      </c>
      <c r="I56" s="447"/>
      <c r="J56" s="447"/>
      <c r="K56" s="447"/>
      <c r="L56" s="447"/>
      <c r="M56" s="447"/>
      <c r="N56" s="447">
        <v>1</v>
      </c>
      <c r="O56" s="447"/>
      <c r="P56" s="449">
        <f t="shared" si="1"/>
        <v>1</v>
      </c>
      <c r="Q56" s="447">
        <v>1</v>
      </c>
      <c r="R56" s="447"/>
      <c r="S56" s="571" t="s">
        <v>2167</v>
      </c>
      <c r="T56" s="571" t="s">
        <v>654</v>
      </c>
      <c r="U56" s="571" t="s">
        <v>674</v>
      </c>
      <c r="V56" s="578" t="s">
        <v>653</v>
      </c>
      <c r="W56" s="579" t="s">
        <v>470</v>
      </c>
      <c r="X56" s="591" t="s">
        <v>4521</v>
      </c>
    </row>
    <row r="57" spans="1:24" s="453" customFormat="1" ht="75">
      <c r="A57" s="447"/>
      <c r="B57" s="447" t="s">
        <v>2307</v>
      </c>
      <c r="C57" s="512" t="s">
        <v>2308</v>
      </c>
      <c r="D57" s="156" t="s">
        <v>2309</v>
      </c>
      <c r="E57" s="156" t="s">
        <v>2310</v>
      </c>
      <c r="F57" s="447" t="s">
        <v>423</v>
      </c>
      <c r="G57" s="447" t="s">
        <v>656</v>
      </c>
      <c r="H57" s="448">
        <v>44965</v>
      </c>
      <c r="I57" s="447"/>
      <c r="J57" s="447"/>
      <c r="K57" s="447"/>
      <c r="L57" s="447"/>
      <c r="M57" s="447"/>
      <c r="N57" s="447"/>
      <c r="O57" s="447">
        <v>1</v>
      </c>
      <c r="P57" s="449">
        <f t="shared" si="1"/>
        <v>1</v>
      </c>
      <c r="Q57" s="447">
        <v>1</v>
      </c>
      <c r="R57" s="447"/>
      <c r="S57" s="571" t="s">
        <v>2167</v>
      </c>
      <c r="T57" s="571" t="s">
        <v>654</v>
      </c>
      <c r="U57" s="571" t="s">
        <v>674</v>
      </c>
      <c r="V57" s="578" t="s">
        <v>653</v>
      </c>
      <c r="W57" s="579" t="s">
        <v>470</v>
      </c>
      <c r="X57" s="591" t="s">
        <v>4522</v>
      </c>
    </row>
    <row r="58" spans="1:24" s="453" customFormat="1" ht="60">
      <c r="A58" s="447"/>
      <c r="B58" s="447" t="s">
        <v>2311</v>
      </c>
      <c r="C58" s="512" t="s">
        <v>2312</v>
      </c>
      <c r="D58" s="156" t="s">
        <v>2313</v>
      </c>
      <c r="E58" s="156" t="s">
        <v>2314</v>
      </c>
      <c r="F58" s="447" t="s">
        <v>423</v>
      </c>
      <c r="G58" s="447" t="s">
        <v>656</v>
      </c>
      <c r="H58" s="448">
        <v>44973</v>
      </c>
      <c r="I58" s="447"/>
      <c r="J58" s="447">
        <v>1</v>
      </c>
      <c r="K58" s="447"/>
      <c r="L58" s="447"/>
      <c r="M58" s="447"/>
      <c r="N58" s="447"/>
      <c r="O58" s="447"/>
      <c r="P58" s="449">
        <f t="shared" si="1"/>
        <v>1</v>
      </c>
      <c r="Q58" s="447">
        <v>1</v>
      </c>
      <c r="R58" s="447"/>
      <c r="S58" s="571" t="s">
        <v>2167</v>
      </c>
      <c r="T58" s="571" t="s">
        <v>654</v>
      </c>
      <c r="U58" s="571" t="s">
        <v>674</v>
      </c>
      <c r="V58" s="578" t="s">
        <v>653</v>
      </c>
      <c r="W58" s="579" t="s">
        <v>470</v>
      </c>
      <c r="X58" s="591" t="s">
        <v>4523</v>
      </c>
    </row>
    <row r="59" spans="1:24" s="453" customFormat="1" ht="45">
      <c r="A59" s="447"/>
      <c r="B59" s="447" t="s">
        <v>2315</v>
      </c>
      <c r="C59" s="512" t="s">
        <v>5235</v>
      </c>
      <c r="D59" s="156"/>
      <c r="E59" s="156" t="s">
        <v>2317</v>
      </c>
      <c r="F59" s="447" t="s">
        <v>423</v>
      </c>
      <c r="G59" s="447" t="s">
        <v>656</v>
      </c>
      <c r="H59" s="448">
        <v>44973</v>
      </c>
      <c r="I59" s="447"/>
      <c r="J59" s="447">
        <v>1</v>
      </c>
      <c r="K59" s="447"/>
      <c r="L59" s="447"/>
      <c r="M59" s="447"/>
      <c r="N59" s="447"/>
      <c r="O59" s="447"/>
      <c r="P59" s="449">
        <f t="shared" si="1"/>
        <v>1</v>
      </c>
      <c r="Q59" s="447">
        <v>1</v>
      </c>
      <c r="R59" s="447"/>
      <c r="S59" s="571" t="s">
        <v>2167</v>
      </c>
      <c r="T59" s="571" t="s">
        <v>654</v>
      </c>
      <c r="U59" s="571" t="s">
        <v>674</v>
      </c>
      <c r="V59" s="578" t="s">
        <v>653</v>
      </c>
      <c r="W59" s="579" t="s">
        <v>470</v>
      </c>
      <c r="X59" s="591" t="s">
        <v>4524</v>
      </c>
    </row>
    <row r="60" spans="1:24" s="453" customFormat="1" ht="79.2">
      <c r="A60" s="447"/>
      <c r="B60" s="447" t="s">
        <v>2318</v>
      </c>
      <c r="C60" s="512" t="s">
        <v>2319</v>
      </c>
      <c r="D60" s="156" t="s">
        <v>2320</v>
      </c>
      <c r="E60" s="156" t="s">
        <v>2321</v>
      </c>
      <c r="F60" s="447" t="s">
        <v>423</v>
      </c>
      <c r="G60" s="447" t="s">
        <v>656</v>
      </c>
      <c r="H60" s="448">
        <v>44980</v>
      </c>
      <c r="I60" s="447"/>
      <c r="J60" s="447">
        <v>1</v>
      </c>
      <c r="K60" s="447"/>
      <c r="L60" s="447"/>
      <c r="M60" s="447"/>
      <c r="N60" s="447"/>
      <c r="O60" s="447"/>
      <c r="P60" s="449">
        <f t="shared" si="1"/>
        <v>1</v>
      </c>
      <c r="Q60" s="447">
        <v>1</v>
      </c>
      <c r="R60" s="447"/>
      <c r="S60" s="571" t="s">
        <v>2167</v>
      </c>
      <c r="T60" s="571" t="s">
        <v>654</v>
      </c>
      <c r="U60" s="571" t="s">
        <v>674</v>
      </c>
      <c r="V60" s="578" t="s">
        <v>653</v>
      </c>
      <c r="W60" s="579" t="s">
        <v>470</v>
      </c>
      <c r="X60" s="591" t="s">
        <v>4525</v>
      </c>
    </row>
    <row r="61" spans="1:24" s="453" customFormat="1" ht="92.4">
      <c r="A61" s="447"/>
      <c r="B61" s="447" t="s">
        <v>3562</v>
      </c>
      <c r="C61" s="512" t="s">
        <v>5236</v>
      </c>
      <c r="D61" s="156" t="s">
        <v>3564</v>
      </c>
      <c r="E61" s="156" t="s">
        <v>5237</v>
      </c>
      <c r="F61" s="447" t="s">
        <v>423</v>
      </c>
      <c r="G61" s="447" t="s">
        <v>656</v>
      </c>
      <c r="H61" s="448">
        <v>44986</v>
      </c>
      <c r="I61" s="447"/>
      <c r="J61" s="447"/>
      <c r="K61" s="447"/>
      <c r="L61" s="447">
        <v>1</v>
      </c>
      <c r="M61" s="447"/>
      <c r="N61" s="447"/>
      <c r="O61" s="447"/>
      <c r="P61" s="449">
        <f t="shared" si="1"/>
        <v>1</v>
      </c>
      <c r="Q61" s="447">
        <v>1</v>
      </c>
      <c r="R61" s="447"/>
      <c r="S61" s="571" t="s">
        <v>2167</v>
      </c>
      <c r="T61" s="571" t="s">
        <v>654</v>
      </c>
      <c r="U61" s="571" t="s">
        <v>674</v>
      </c>
      <c r="V61" s="578" t="s">
        <v>653</v>
      </c>
      <c r="W61" s="579" t="s">
        <v>470</v>
      </c>
      <c r="X61" s="591" t="s">
        <v>5673</v>
      </c>
    </row>
    <row r="62" spans="1:24" s="453" customFormat="1" ht="158.4">
      <c r="A62" s="447"/>
      <c r="B62" s="447" t="s">
        <v>2322</v>
      </c>
      <c r="C62" s="512" t="s">
        <v>2323</v>
      </c>
      <c r="D62" s="156" t="s">
        <v>2324</v>
      </c>
      <c r="E62" s="156" t="s">
        <v>2325</v>
      </c>
      <c r="F62" s="447" t="s">
        <v>423</v>
      </c>
      <c r="G62" s="447" t="s">
        <v>656</v>
      </c>
      <c r="H62" s="448">
        <v>44986</v>
      </c>
      <c r="I62" s="447"/>
      <c r="J62" s="447"/>
      <c r="K62" s="447"/>
      <c r="L62" s="447"/>
      <c r="M62" s="447"/>
      <c r="N62" s="447">
        <v>1</v>
      </c>
      <c r="O62" s="447"/>
      <c r="P62" s="449">
        <f t="shared" si="1"/>
        <v>1</v>
      </c>
      <c r="Q62" s="447">
        <v>1</v>
      </c>
      <c r="R62" s="447"/>
      <c r="S62" s="571" t="s">
        <v>2167</v>
      </c>
      <c r="T62" s="571" t="s">
        <v>654</v>
      </c>
      <c r="U62" s="571" t="s">
        <v>674</v>
      </c>
      <c r="V62" s="578" t="s">
        <v>653</v>
      </c>
      <c r="W62" s="579" t="s">
        <v>470</v>
      </c>
      <c r="X62" s="591" t="s">
        <v>4526</v>
      </c>
    </row>
    <row r="63" spans="1:24" s="453" customFormat="1" ht="60">
      <c r="A63" s="447"/>
      <c r="B63" s="447" t="s">
        <v>3524</v>
      </c>
      <c r="C63" s="512" t="s">
        <v>3525</v>
      </c>
      <c r="D63" s="156" t="s">
        <v>2218</v>
      </c>
      <c r="E63" s="156" t="s">
        <v>5238</v>
      </c>
      <c r="F63" s="447" t="s">
        <v>423</v>
      </c>
      <c r="G63" s="447" t="s">
        <v>656</v>
      </c>
      <c r="H63" s="448">
        <v>44986</v>
      </c>
      <c r="I63" s="447"/>
      <c r="J63" s="447"/>
      <c r="K63" s="447"/>
      <c r="L63" s="447"/>
      <c r="M63" s="447"/>
      <c r="N63" s="447">
        <v>1</v>
      </c>
      <c r="O63" s="447"/>
      <c r="P63" s="449">
        <f t="shared" si="1"/>
        <v>1</v>
      </c>
      <c r="Q63" s="447">
        <v>1</v>
      </c>
      <c r="R63" s="447"/>
      <c r="S63" s="571" t="s">
        <v>2167</v>
      </c>
      <c r="T63" s="571" t="s">
        <v>654</v>
      </c>
      <c r="U63" s="571" t="s">
        <v>674</v>
      </c>
      <c r="V63" s="578" t="s">
        <v>653</v>
      </c>
      <c r="W63" s="579" t="s">
        <v>470</v>
      </c>
      <c r="X63" s="591" t="s">
        <v>5674</v>
      </c>
    </row>
    <row r="64" spans="1:24" s="453" customFormat="1" ht="316.8">
      <c r="A64" s="447"/>
      <c r="B64" s="447" t="s">
        <v>2326</v>
      </c>
      <c r="C64" s="512" t="s">
        <v>2327</v>
      </c>
      <c r="D64" s="156" t="s">
        <v>2210</v>
      </c>
      <c r="E64" s="156" t="s">
        <v>2328</v>
      </c>
      <c r="F64" s="447" t="s">
        <v>423</v>
      </c>
      <c r="G64" s="447" t="s">
        <v>656</v>
      </c>
      <c r="H64" s="448">
        <v>44987</v>
      </c>
      <c r="I64" s="447"/>
      <c r="J64" s="447"/>
      <c r="K64" s="447"/>
      <c r="L64" s="447"/>
      <c r="M64" s="447"/>
      <c r="N64" s="447"/>
      <c r="O64" s="447">
        <v>1</v>
      </c>
      <c r="P64" s="449">
        <f t="shared" si="1"/>
        <v>1</v>
      </c>
      <c r="Q64" s="447">
        <v>1</v>
      </c>
      <c r="R64" s="447"/>
      <c r="S64" s="571" t="s">
        <v>2167</v>
      </c>
      <c r="T64" s="571" t="s">
        <v>654</v>
      </c>
      <c r="U64" s="571" t="s">
        <v>674</v>
      </c>
      <c r="V64" s="578" t="s">
        <v>653</v>
      </c>
      <c r="W64" s="579" t="s">
        <v>470</v>
      </c>
      <c r="X64" s="591" t="s">
        <v>4527</v>
      </c>
    </row>
    <row r="65" spans="1:24" s="453" customFormat="1" ht="60">
      <c r="A65" s="447"/>
      <c r="B65" s="447" t="s">
        <v>2329</v>
      </c>
      <c r="C65" s="512" t="s">
        <v>2330</v>
      </c>
      <c r="D65" s="156" t="s">
        <v>2218</v>
      </c>
      <c r="E65" s="156" t="s">
        <v>2331</v>
      </c>
      <c r="F65" s="447" t="s">
        <v>423</v>
      </c>
      <c r="G65" s="447" t="s">
        <v>656</v>
      </c>
      <c r="H65" s="448">
        <v>44987</v>
      </c>
      <c r="I65" s="447"/>
      <c r="J65" s="447"/>
      <c r="K65" s="447"/>
      <c r="L65" s="447"/>
      <c r="M65" s="447"/>
      <c r="N65" s="447">
        <v>1</v>
      </c>
      <c r="O65" s="447"/>
      <c r="P65" s="449">
        <f t="shared" si="1"/>
        <v>1</v>
      </c>
      <c r="Q65" s="447">
        <v>1</v>
      </c>
      <c r="R65" s="447"/>
      <c r="S65" s="571" t="s">
        <v>2167</v>
      </c>
      <c r="T65" s="571" t="s">
        <v>654</v>
      </c>
      <c r="U65" s="571" t="s">
        <v>674</v>
      </c>
      <c r="V65" s="578" t="s">
        <v>653</v>
      </c>
      <c r="W65" s="579" t="s">
        <v>470</v>
      </c>
      <c r="X65" s="591" t="s">
        <v>4528</v>
      </c>
    </row>
    <row r="66" spans="1:24" s="453" customFormat="1" ht="45">
      <c r="A66" s="447"/>
      <c r="B66" s="447" t="s">
        <v>2332</v>
      </c>
      <c r="C66" s="512" t="s">
        <v>2333</v>
      </c>
      <c r="D66" s="156" t="s">
        <v>2218</v>
      </c>
      <c r="E66" s="156" t="s">
        <v>2334</v>
      </c>
      <c r="F66" s="447" t="s">
        <v>423</v>
      </c>
      <c r="G66" s="447" t="s">
        <v>656</v>
      </c>
      <c r="H66" s="448">
        <v>44991</v>
      </c>
      <c r="I66" s="447"/>
      <c r="J66" s="447">
        <v>1</v>
      </c>
      <c r="K66" s="447"/>
      <c r="L66" s="447"/>
      <c r="M66" s="447"/>
      <c r="N66" s="447"/>
      <c r="O66" s="447"/>
      <c r="P66" s="449">
        <f t="shared" si="1"/>
        <v>1</v>
      </c>
      <c r="Q66" s="447">
        <v>1</v>
      </c>
      <c r="R66" s="447"/>
      <c r="S66" s="571" t="s">
        <v>2167</v>
      </c>
      <c r="T66" s="571" t="s">
        <v>654</v>
      </c>
      <c r="U66" s="571" t="s">
        <v>674</v>
      </c>
      <c r="V66" s="578" t="s">
        <v>653</v>
      </c>
      <c r="W66" s="579" t="s">
        <v>470</v>
      </c>
      <c r="X66" s="591" t="s">
        <v>4529</v>
      </c>
    </row>
    <row r="67" spans="1:24" s="453" customFormat="1" ht="66">
      <c r="A67" s="447"/>
      <c r="B67" s="447" t="s">
        <v>3522</v>
      </c>
      <c r="C67" s="512" t="s">
        <v>5239</v>
      </c>
      <c r="D67" s="156" t="s">
        <v>5240</v>
      </c>
      <c r="E67" s="156" t="s">
        <v>5241</v>
      </c>
      <c r="F67" s="447" t="s">
        <v>423</v>
      </c>
      <c r="G67" s="447" t="s">
        <v>656</v>
      </c>
      <c r="H67" s="448">
        <v>44991</v>
      </c>
      <c r="I67" s="447"/>
      <c r="J67" s="447"/>
      <c r="K67" s="447"/>
      <c r="L67" s="447">
        <v>2</v>
      </c>
      <c r="M67" s="447"/>
      <c r="N67" s="447"/>
      <c r="O67" s="447"/>
      <c r="P67" s="449">
        <f t="shared" si="1"/>
        <v>2</v>
      </c>
      <c r="Q67" s="447">
        <v>2</v>
      </c>
      <c r="R67" s="447"/>
      <c r="S67" s="571" t="s">
        <v>2167</v>
      </c>
      <c r="T67" s="571" t="s">
        <v>654</v>
      </c>
      <c r="U67" s="571" t="s">
        <v>674</v>
      </c>
      <c r="V67" s="578" t="s">
        <v>653</v>
      </c>
      <c r="W67" s="579" t="s">
        <v>470</v>
      </c>
      <c r="X67" s="591" t="s">
        <v>5675</v>
      </c>
    </row>
    <row r="68" spans="1:24" s="453" customFormat="1" ht="52.8">
      <c r="A68" s="447"/>
      <c r="B68" s="447" t="s">
        <v>2335</v>
      </c>
      <c r="C68" s="512" t="s">
        <v>2336</v>
      </c>
      <c r="D68" s="156" t="s">
        <v>2214</v>
      </c>
      <c r="E68" s="156" t="s">
        <v>2337</v>
      </c>
      <c r="F68" s="447" t="s">
        <v>423</v>
      </c>
      <c r="G68" s="447" t="s">
        <v>656</v>
      </c>
      <c r="H68" s="448">
        <v>44991</v>
      </c>
      <c r="I68" s="447"/>
      <c r="J68" s="447"/>
      <c r="K68" s="447"/>
      <c r="L68" s="447"/>
      <c r="M68" s="447"/>
      <c r="N68" s="447"/>
      <c r="O68" s="447">
        <v>1</v>
      </c>
      <c r="P68" s="449">
        <f t="shared" si="1"/>
        <v>1</v>
      </c>
      <c r="Q68" s="447">
        <v>1</v>
      </c>
      <c r="R68" s="447"/>
      <c r="S68" s="571" t="s">
        <v>2167</v>
      </c>
      <c r="T68" s="571" t="s">
        <v>654</v>
      </c>
      <c r="U68" s="571" t="s">
        <v>674</v>
      </c>
      <c r="V68" s="578" t="s">
        <v>653</v>
      </c>
      <c r="W68" s="579" t="s">
        <v>470</v>
      </c>
      <c r="X68" s="591" t="s">
        <v>4530</v>
      </c>
    </row>
    <row r="69" spans="1:24" s="453" customFormat="1" ht="60">
      <c r="A69" s="447"/>
      <c r="B69" s="447" t="s">
        <v>2338</v>
      </c>
      <c r="C69" s="512" t="s">
        <v>2339</v>
      </c>
      <c r="D69" s="156" t="s">
        <v>2340</v>
      </c>
      <c r="E69" s="156" t="s">
        <v>2341</v>
      </c>
      <c r="F69" s="447" t="s">
        <v>423</v>
      </c>
      <c r="G69" s="447" t="s">
        <v>656</v>
      </c>
      <c r="H69" s="448">
        <v>44992</v>
      </c>
      <c r="I69" s="447"/>
      <c r="J69" s="447"/>
      <c r="K69" s="447"/>
      <c r="L69" s="447"/>
      <c r="M69" s="447"/>
      <c r="N69" s="447">
        <v>1</v>
      </c>
      <c r="O69" s="447"/>
      <c r="P69" s="449">
        <f t="shared" si="1"/>
        <v>1</v>
      </c>
      <c r="Q69" s="447">
        <v>1</v>
      </c>
      <c r="R69" s="447"/>
      <c r="S69" s="571" t="s">
        <v>2167</v>
      </c>
      <c r="T69" s="571" t="s">
        <v>654</v>
      </c>
      <c r="U69" s="571" t="s">
        <v>674</v>
      </c>
      <c r="V69" s="578" t="s">
        <v>653</v>
      </c>
      <c r="W69" s="579" t="s">
        <v>470</v>
      </c>
      <c r="X69" s="591" t="s">
        <v>4531</v>
      </c>
    </row>
    <row r="70" spans="1:24" s="453" customFormat="1" ht="92.4">
      <c r="A70" s="447"/>
      <c r="B70" s="447" t="s">
        <v>3556</v>
      </c>
      <c r="C70" s="512" t="s">
        <v>5242</v>
      </c>
      <c r="D70" s="156"/>
      <c r="E70" s="156" t="s">
        <v>5243</v>
      </c>
      <c r="F70" s="447" t="s">
        <v>423</v>
      </c>
      <c r="G70" s="447" t="s">
        <v>656</v>
      </c>
      <c r="H70" s="448">
        <v>44992</v>
      </c>
      <c r="I70" s="447"/>
      <c r="J70" s="447"/>
      <c r="K70" s="447"/>
      <c r="L70" s="447">
        <v>1</v>
      </c>
      <c r="M70" s="447"/>
      <c r="N70" s="447"/>
      <c r="O70" s="447"/>
      <c r="P70" s="449">
        <f t="shared" si="1"/>
        <v>1</v>
      </c>
      <c r="Q70" s="447">
        <v>1</v>
      </c>
      <c r="R70" s="447"/>
      <c r="S70" s="571" t="s">
        <v>2167</v>
      </c>
      <c r="T70" s="571" t="s">
        <v>654</v>
      </c>
      <c r="U70" s="571" t="s">
        <v>674</v>
      </c>
      <c r="V70" s="578" t="s">
        <v>653</v>
      </c>
      <c r="W70" s="579" t="s">
        <v>470</v>
      </c>
      <c r="X70" s="591" t="s">
        <v>5676</v>
      </c>
    </row>
    <row r="71" spans="1:24" s="453" customFormat="1" ht="171.6">
      <c r="A71" s="447"/>
      <c r="B71" s="447" t="s">
        <v>3262</v>
      </c>
      <c r="C71" s="512" t="s">
        <v>5244</v>
      </c>
      <c r="D71" s="156" t="s">
        <v>3264</v>
      </c>
      <c r="E71" s="156" t="s">
        <v>5245</v>
      </c>
      <c r="F71" s="447" t="s">
        <v>423</v>
      </c>
      <c r="G71" s="447" t="s">
        <v>656</v>
      </c>
      <c r="H71" s="448">
        <v>44993</v>
      </c>
      <c r="I71" s="447"/>
      <c r="J71" s="447"/>
      <c r="K71" s="447"/>
      <c r="L71" s="447"/>
      <c r="M71" s="447"/>
      <c r="N71" s="447">
        <v>2</v>
      </c>
      <c r="O71" s="447"/>
      <c r="P71" s="449">
        <f t="shared" si="1"/>
        <v>2</v>
      </c>
      <c r="Q71" s="447">
        <v>2</v>
      </c>
      <c r="R71" s="447"/>
      <c r="S71" s="571" t="s">
        <v>2167</v>
      </c>
      <c r="T71" s="571" t="s">
        <v>654</v>
      </c>
      <c r="U71" s="571" t="s">
        <v>674</v>
      </c>
      <c r="V71" s="578" t="s">
        <v>653</v>
      </c>
      <c r="W71" s="579" t="s">
        <v>470</v>
      </c>
      <c r="X71" s="592" t="s">
        <v>5677</v>
      </c>
    </row>
    <row r="72" spans="1:24" s="453" customFormat="1" ht="45">
      <c r="A72" s="447"/>
      <c r="B72" s="447" t="s">
        <v>2342</v>
      </c>
      <c r="C72" s="512" t="s">
        <v>2343</v>
      </c>
      <c r="D72" s="156" t="s">
        <v>2210</v>
      </c>
      <c r="E72" s="156" t="s">
        <v>2344</v>
      </c>
      <c r="F72" s="447" t="s">
        <v>423</v>
      </c>
      <c r="G72" s="447" t="s">
        <v>656</v>
      </c>
      <c r="H72" s="448">
        <v>44998</v>
      </c>
      <c r="I72" s="447"/>
      <c r="J72" s="447"/>
      <c r="K72" s="447"/>
      <c r="L72" s="447"/>
      <c r="M72" s="447"/>
      <c r="N72" s="447"/>
      <c r="O72" s="447">
        <v>1</v>
      </c>
      <c r="P72" s="449">
        <f t="shared" si="1"/>
        <v>1</v>
      </c>
      <c r="Q72" s="447">
        <v>1</v>
      </c>
      <c r="R72" s="447"/>
      <c r="S72" s="571" t="s">
        <v>2167</v>
      </c>
      <c r="T72" s="571" t="s">
        <v>654</v>
      </c>
      <c r="U72" s="571" t="s">
        <v>674</v>
      </c>
      <c r="V72" s="578" t="s">
        <v>653</v>
      </c>
      <c r="W72" s="579" t="s">
        <v>470</v>
      </c>
      <c r="X72" s="591" t="s">
        <v>4532</v>
      </c>
    </row>
    <row r="73" spans="1:24" s="453" customFormat="1" ht="45">
      <c r="A73" s="447"/>
      <c r="B73" s="447" t="s">
        <v>2345</v>
      </c>
      <c r="C73" s="512" t="s">
        <v>2346</v>
      </c>
      <c r="D73" s="156" t="s">
        <v>2347</v>
      </c>
      <c r="E73" s="156" t="s">
        <v>2348</v>
      </c>
      <c r="F73" s="447" t="s">
        <v>423</v>
      </c>
      <c r="G73" s="447" t="s">
        <v>656</v>
      </c>
      <c r="H73" s="448">
        <v>45000</v>
      </c>
      <c r="I73" s="447"/>
      <c r="J73" s="447"/>
      <c r="K73" s="447"/>
      <c r="L73" s="447"/>
      <c r="M73" s="447"/>
      <c r="N73" s="447"/>
      <c r="O73" s="447">
        <v>1</v>
      </c>
      <c r="P73" s="449">
        <f t="shared" si="1"/>
        <v>1</v>
      </c>
      <c r="Q73" s="447">
        <v>1</v>
      </c>
      <c r="R73" s="447"/>
      <c r="S73" s="571" t="s">
        <v>2167</v>
      </c>
      <c r="T73" s="571" t="s">
        <v>654</v>
      </c>
      <c r="U73" s="571" t="s">
        <v>674</v>
      </c>
      <c r="V73" s="578" t="s">
        <v>653</v>
      </c>
      <c r="W73" s="579" t="s">
        <v>470</v>
      </c>
      <c r="X73" s="591" t="s">
        <v>4533</v>
      </c>
    </row>
    <row r="74" spans="1:24" s="453" customFormat="1" ht="52.8">
      <c r="A74" s="447"/>
      <c r="B74" s="447" t="s">
        <v>4475</v>
      </c>
      <c r="C74" s="512" t="s">
        <v>5246</v>
      </c>
      <c r="D74" s="156" t="s">
        <v>2218</v>
      </c>
      <c r="E74" s="156" t="s">
        <v>5247</v>
      </c>
      <c r="F74" s="447" t="s">
        <v>423</v>
      </c>
      <c r="G74" s="447" t="s">
        <v>656</v>
      </c>
      <c r="H74" s="448">
        <v>45001</v>
      </c>
      <c r="I74" s="447"/>
      <c r="J74" s="447">
        <v>1</v>
      </c>
      <c r="K74" s="447"/>
      <c r="L74" s="447"/>
      <c r="M74" s="447"/>
      <c r="N74" s="447"/>
      <c r="O74" s="447"/>
      <c r="P74" s="449">
        <f t="shared" si="1"/>
        <v>1</v>
      </c>
      <c r="Q74" s="447">
        <v>1</v>
      </c>
      <c r="R74" s="447"/>
      <c r="S74" s="571" t="s">
        <v>2167</v>
      </c>
      <c r="T74" s="571" t="s">
        <v>654</v>
      </c>
      <c r="U74" s="571" t="s">
        <v>674</v>
      </c>
      <c r="V74" s="578" t="s">
        <v>653</v>
      </c>
      <c r="W74" s="579" t="s">
        <v>470</v>
      </c>
      <c r="X74" s="591" t="s">
        <v>5678</v>
      </c>
    </row>
    <row r="75" spans="1:24" s="453" customFormat="1" ht="79.2">
      <c r="A75" s="447"/>
      <c r="B75" s="447" t="s">
        <v>3653</v>
      </c>
      <c r="C75" s="512" t="s">
        <v>3654</v>
      </c>
      <c r="D75" s="156" t="s">
        <v>5248</v>
      </c>
      <c r="E75" s="156" t="s">
        <v>5249</v>
      </c>
      <c r="F75" s="447" t="s">
        <v>423</v>
      </c>
      <c r="G75" s="447" t="s">
        <v>656</v>
      </c>
      <c r="H75" s="448">
        <v>45001</v>
      </c>
      <c r="I75" s="447"/>
      <c r="J75" s="447"/>
      <c r="K75" s="447"/>
      <c r="L75" s="447">
        <v>1</v>
      </c>
      <c r="M75" s="447"/>
      <c r="N75" s="447"/>
      <c r="O75" s="447"/>
      <c r="P75" s="449">
        <f t="shared" si="1"/>
        <v>1</v>
      </c>
      <c r="Q75" s="447">
        <v>1</v>
      </c>
      <c r="R75" s="447"/>
      <c r="S75" s="571" t="s">
        <v>2167</v>
      </c>
      <c r="T75" s="571" t="s">
        <v>654</v>
      </c>
      <c r="U75" s="571" t="s">
        <v>674</v>
      </c>
      <c r="V75" s="578" t="s">
        <v>653</v>
      </c>
      <c r="W75" s="579" t="s">
        <v>470</v>
      </c>
      <c r="X75" s="591" t="s">
        <v>5679</v>
      </c>
    </row>
    <row r="76" spans="1:24" s="453" customFormat="1" ht="45">
      <c r="A76" s="447"/>
      <c r="B76" s="447" t="s">
        <v>2349</v>
      </c>
      <c r="C76" s="512" t="s">
        <v>2350</v>
      </c>
      <c r="D76" s="156" t="s">
        <v>2351</v>
      </c>
      <c r="E76" s="156" t="s">
        <v>2352</v>
      </c>
      <c r="F76" s="447" t="s">
        <v>423</v>
      </c>
      <c r="G76" s="447" t="s">
        <v>656</v>
      </c>
      <c r="H76" s="448">
        <v>45002</v>
      </c>
      <c r="I76" s="447"/>
      <c r="J76" s="447"/>
      <c r="K76" s="447"/>
      <c r="L76" s="447"/>
      <c r="M76" s="447"/>
      <c r="N76" s="447">
        <v>1</v>
      </c>
      <c r="O76" s="447"/>
      <c r="P76" s="449">
        <f t="shared" si="1"/>
        <v>1</v>
      </c>
      <c r="Q76" s="447">
        <v>1</v>
      </c>
      <c r="R76" s="447"/>
      <c r="S76" s="571" t="s">
        <v>2167</v>
      </c>
      <c r="T76" s="571" t="s">
        <v>654</v>
      </c>
      <c r="U76" s="571" t="s">
        <v>674</v>
      </c>
      <c r="V76" s="578" t="s">
        <v>653</v>
      </c>
      <c r="W76" s="579" t="s">
        <v>470</v>
      </c>
      <c r="X76" s="591" t="s">
        <v>4534</v>
      </c>
    </row>
    <row r="77" spans="1:24" s="453" customFormat="1" ht="45">
      <c r="A77" s="447"/>
      <c r="B77" s="447" t="s">
        <v>3574</v>
      </c>
      <c r="C77" s="512" t="s">
        <v>5250</v>
      </c>
      <c r="D77" s="156" t="s">
        <v>2214</v>
      </c>
      <c r="E77" s="156" t="s">
        <v>5251</v>
      </c>
      <c r="F77" s="447" t="s">
        <v>423</v>
      </c>
      <c r="G77" s="447" t="s">
        <v>656</v>
      </c>
      <c r="H77" s="448">
        <v>45002</v>
      </c>
      <c r="I77" s="447"/>
      <c r="J77" s="447"/>
      <c r="K77" s="447"/>
      <c r="L77" s="447"/>
      <c r="M77" s="447"/>
      <c r="N77" s="447">
        <v>1</v>
      </c>
      <c r="O77" s="447"/>
      <c r="P77" s="449">
        <f t="shared" si="1"/>
        <v>1</v>
      </c>
      <c r="Q77" s="447">
        <v>1</v>
      </c>
      <c r="R77" s="447"/>
      <c r="S77" s="571" t="s">
        <v>2167</v>
      </c>
      <c r="T77" s="571" t="s">
        <v>654</v>
      </c>
      <c r="U77" s="571" t="s">
        <v>674</v>
      </c>
      <c r="V77" s="578" t="s">
        <v>653</v>
      </c>
      <c r="W77" s="579" t="s">
        <v>470</v>
      </c>
      <c r="X77" s="591" t="s">
        <v>5680</v>
      </c>
    </row>
    <row r="78" spans="1:24" s="453" customFormat="1" ht="66">
      <c r="A78" s="447"/>
      <c r="B78" s="447" t="s">
        <v>3520</v>
      </c>
      <c r="C78" s="512" t="s">
        <v>3521</v>
      </c>
      <c r="D78" s="156" t="s">
        <v>3588</v>
      </c>
      <c r="E78" s="156" t="s">
        <v>5252</v>
      </c>
      <c r="F78" s="447" t="s">
        <v>423</v>
      </c>
      <c r="G78" s="447" t="s">
        <v>656</v>
      </c>
      <c r="H78" s="448">
        <v>45005</v>
      </c>
      <c r="I78" s="447"/>
      <c r="J78" s="447">
        <v>1</v>
      </c>
      <c r="K78" s="447"/>
      <c r="L78" s="447"/>
      <c r="M78" s="447"/>
      <c r="N78" s="447"/>
      <c r="O78" s="447"/>
      <c r="P78" s="449">
        <f t="shared" si="1"/>
        <v>1</v>
      </c>
      <c r="Q78" s="447">
        <v>1</v>
      </c>
      <c r="R78" s="447"/>
      <c r="S78" s="571" t="s">
        <v>2167</v>
      </c>
      <c r="T78" s="571" t="s">
        <v>654</v>
      </c>
      <c r="U78" s="571" t="s">
        <v>674</v>
      </c>
      <c r="V78" s="578" t="s">
        <v>653</v>
      </c>
      <c r="W78" s="579" t="s">
        <v>470</v>
      </c>
      <c r="X78" s="591" t="s">
        <v>5681</v>
      </c>
    </row>
    <row r="79" spans="1:24" s="453" customFormat="1" ht="105.6">
      <c r="A79" s="447"/>
      <c r="B79" s="447" t="s">
        <v>2353</v>
      </c>
      <c r="C79" s="512" t="s">
        <v>2354</v>
      </c>
      <c r="D79" s="156" t="s">
        <v>2355</v>
      </c>
      <c r="E79" s="156" t="s">
        <v>2356</v>
      </c>
      <c r="F79" s="447" t="s">
        <v>423</v>
      </c>
      <c r="G79" s="447" t="s">
        <v>656</v>
      </c>
      <c r="H79" s="448">
        <v>45006</v>
      </c>
      <c r="I79" s="447"/>
      <c r="J79" s="447"/>
      <c r="K79" s="447"/>
      <c r="L79" s="447"/>
      <c r="M79" s="447"/>
      <c r="N79" s="447"/>
      <c r="O79" s="447">
        <v>1</v>
      </c>
      <c r="P79" s="449">
        <f t="shared" si="1"/>
        <v>1</v>
      </c>
      <c r="Q79" s="447">
        <v>1</v>
      </c>
      <c r="R79" s="447"/>
      <c r="S79" s="571" t="s">
        <v>2167</v>
      </c>
      <c r="T79" s="571" t="s">
        <v>654</v>
      </c>
      <c r="U79" s="571" t="s">
        <v>674</v>
      </c>
      <c r="V79" s="578" t="s">
        <v>653</v>
      </c>
      <c r="W79" s="579" t="s">
        <v>470</v>
      </c>
      <c r="X79" s="591" t="s">
        <v>4535</v>
      </c>
    </row>
    <row r="80" spans="1:24" s="453" customFormat="1" ht="118.8">
      <c r="A80" s="447"/>
      <c r="B80" s="447" t="s">
        <v>2357</v>
      </c>
      <c r="C80" s="512" t="s">
        <v>2358</v>
      </c>
      <c r="D80" s="156" t="s">
        <v>2359</v>
      </c>
      <c r="E80" s="156" t="s">
        <v>2360</v>
      </c>
      <c r="F80" s="447" t="s">
        <v>423</v>
      </c>
      <c r="G80" s="447" t="s">
        <v>656</v>
      </c>
      <c r="H80" s="448">
        <v>45008</v>
      </c>
      <c r="I80" s="447"/>
      <c r="J80" s="447"/>
      <c r="K80" s="447"/>
      <c r="L80" s="447"/>
      <c r="M80" s="447"/>
      <c r="N80" s="447">
        <v>1</v>
      </c>
      <c r="O80" s="447"/>
      <c r="P80" s="449">
        <f t="shared" si="1"/>
        <v>1</v>
      </c>
      <c r="Q80" s="447">
        <v>1</v>
      </c>
      <c r="R80" s="447"/>
      <c r="S80" s="571" t="s">
        <v>2167</v>
      </c>
      <c r="T80" s="571" t="s">
        <v>654</v>
      </c>
      <c r="U80" s="571" t="s">
        <v>674</v>
      </c>
      <c r="V80" s="578" t="s">
        <v>653</v>
      </c>
      <c r="W80" s="579" t="s">
        <v>470</v>
      </c>
      <c r="X80" s="591" t="s">
        <v>4536</v>
      </c>
    </row>
    <row r="81" spans="1:24" s="453" customFormat="1" ht="60">
      <c r="A81" s="447"/>
      <c r="B81" s="447" t="s">
        <v>2361</v>
      </c>
      <c r="C81" s="512" t="s">
        <v>2362</v>
      </c>
      <c r="D81" s="156" t="s">
        <v>2210</v>
      </c>
      <c r="E81" s="156" t="s">
        <v>2363</v>
      </c>
      <c r="F81" s="447" t="s">
        <v>423</v>
      </c>
      <c r="G81" s="447" t="s">
        <v>656</v>
      </c>
      <c r="H81" s="448">
        <v>45009</v>
      </c>
      <c r="I81" s="447"/>
      <c r="J81" s="447"/>
      <c r="K81" s="447"/>
      <c r="L81" s="447"/>
      <c r="M81" s="447"/>
      <c r="N81" s="447">
        <v>1</v>
      </c>
      <c r="O81" s="447"/>
      <c r="P81" s="449">
        <f t="shared" si="1"/>
        <v>1</v>
      </c>
      <c r="Q81" s="447">
        <v>1</v>
      </c>
      <c r="R81" s="447"/>
      <c r="S81" s="571" t="s">
        <v>2167</v>
      </c>
      <c r="T81" s="571" t="s">
        <v>654</v>
      </c>
      <c r="U81" s="571" t="s">
        <v>674</v>
      </c>
      <c r="V81" s="578" t="s">
        <v>653</v>
      </c>
      <c r="W81" s="579" t="s">
        <v>470</v>
      </c>
      <c r="X81" s="591" t="s">
        <v>4537</v>
      </c>
    </row>
    <row r="82" spans="1:24" s="453" customFormat="1" ht="45">
      <c r="A82" s="447"/>
      <c r="B82" s="447" t="s">
        <v>3554</v>
      </c>
      <c r="C82" s="512" t="s">
        <v>3555</v>
      </c>
      <c r="D82" s="156" t="s">
        <v>3645</v>
      </c>
      <c r="E82" s="156" t="s">
        <v>5253</v>
      </c>
      <c r="F82" s="447" t="s">
        <v>423</v>
      </c>
      <c r="G82" s="447" t="s">
        <v>656</v>
      </c>
      <c r="H82" s="448">
        <v>45014</v>
      </c>
      <c r="I82" s="447"/>
      <c r="J82" s="447"/>
      <c r="K82" s="447"/>
      <c r="L82" s="447">
        <v>1</v>
      </c>
      <c r="M82" s="447"/>
      <c r="N82" s="447"/>
      <c r="O82" s="447"/>
      <c r="P82" s="449">
        <f t="shared" si="1"/>
        <v>1</v>
      </c>
      <c r="Q82" s="447">
        <v>1</v>
      </c>
      <c r="R82" s="447"/>
      <c r="S82" s="571" t="s">
        <v>2167</v>
      </c>
      <c r="T82" s="571" t="s">
        <v>654</v>
      </c>
      <c r="U82" s="571" t="s">
        <v>674</v>
      </c>
      <c r="V82" s="578" t="s">
        <v>653</v>
      </c>
      <c r="W82" s="579" t="s">
        <v>470</v>
      </c>
      <c r="X82" s="591" t="s">
        <v>5682</v>
      </c>
    </row>
    <row r="83" spans="1:24" s="453" customFormat="1" ht="75">
      <c r="A83" s="447"/>
      <c r="B83" s="447" t="s">
        <v>2364</v>
      </c>
      <c r="C83" s="512" t="s">
        <v>2365</v>
      </c>
      <c r="D83" s="156" t="s">
        <v>5254</v>
      </c>
      <c r="E83" s="156" t="s">
        <v>2367</v>
      </c>
      <c r="F83" s="447" t="s">
        <v>421</v>
      </c>
      <c r="G83" s="447" t="s">
        <v>656</v>
      </c>
      <c r="H83" s="448">
        <v>45016</v>
      </c>
      <c r="I83" s="447">
        <v>37</v>
      </c>
      <c r="J83" s="447"/>
      <c r="K83" s="447"/>
      <c r="L83" s="447"/>
      <c r="M83" s="447"/>
      <c r="N83" s="447"/>
      <c r="O83" s="447">
        <v>0</v>
      </c>
      <c r="P83" s="449">
        <f t="shared" si="1"/>
        <v>37</v>
      </c>
      <c r="Q83" s="447">
        <v>37</v>
      </c>
      <c r="R83" s="447"/>
      <c r="S83" s="572" t="s">
        <v>2167</v>
      </c>
      <c r="T83" s="572" t="s">
        <v>654</v>
      </c>
      <c r="U83" s="571" t="s">
        <v>674</v>
      </c>
      <c r="V83" s="581" t="s">
        <v>653</v>
      </c>
      <c r="W83" s="579" t="s">
        <v>470</v>
      </c>
      <c r="X83" s="593" t="s">
        <v>5683</v>
      </c>
    </row>
    <row r="84" spans="1:24" s="453" customFormat="1" ht="52.8">
      <c r="A84" s="447"/>
      <c r="B84" s="447" t="s">
        <v>2368</v>
      </c>
      <c r="C84" s="512" t="s">
        <v>2369</v>
      </c>
      <c r="D84" s="156"/>
      <c r="E84" s="156" t="s">
        <v>2370</v>
      </c>
      <c r="F84" s="447" t="s">
        <v>423</v>
      </c>
      <c r="G84" s="447" t="s">
        <v>656</v>
      </c>
      <c r="H84" s="448">
        <v>45019</v>
      </c>
      <c r="I84" s="447"/>
      <c r="J84" s="447"/>
      <c r="K84" s="447"/>
      <c r="L84" s="447">
        <v>1</v>
      </c>
      <c r="M84" s="447"/>
      <c r="N84" s="447"/>
      <c r="O84" s="447"/>
      <c r="P84" s="449">
        <f t="shared" si="1"/>
        <v>1</v>
      </c>
      <c r="Q84" s="447">
        <v>1</v>
      </c>
      <c r="R84" s="447"/>
      <c r="S84" s="571" t="s">
        <v>2167</v>
      </c>
      <c r="T84" s="571" t="s">
        <v>654</v>
      </c>
      <c r="U84" s="571" t="s">
        <v>674</v>
      </c>
      <c r="V84" s="582" t="s">
        <v>653</v>
      </c>
      <c r="W84" s="579" t="s">
        <v>470</v>
      </c>
      <c r="X84" s="594" t="s">
        <v>4539</v>
      </c>
    </row>
    <row r="85" spans="1:24" s="453" customFormat="1" ht="60">
      <c r="A85" s="447"/>
      <c r="B85" s="447" t="s">
        <v>5255</v>
      </c>
      <c r="C85" s="512" t="s">
        <v>5256</v>
      </c>
      <c r="D85" s="156" t="s">
        <v>2210</v>
      </c>
      <c r="E85" s="156" t="s">
        <v>5257</v>
      </c>
      <c r="F85" s="447" t="s">
        <v>423</v>
      </c>
      <c r="G85" s="447" t="s">
        <v>656</v>
      </c>
      <c r="H85" s="448">
        <v>45022</v>
      </c>
      <c r="I85" s="447"/>
      <c r="J85" s="447"/>
      <c r="K85" s="447"/>
      <c r="L85" s="447">
        <v>1</v>
      </c>
      <c r="M85" s="447"/>
      <c r="N85" s="447"/>
      <c r="O85" s="447"/>
      <c r="P85" s="449">
        <f t="shared" si="1"/>
        <v>1</v>
      </c>
      <c r="Q85" s="447"/>
      <c r="R85" s="447"/>
      <c r="S85" s="571" t="s">
        <v>2167</v>
      </c>
      <c r="T85" s="571" t="s">
        <v>654</v>
      </c>
      <c r="U85" s="571" t="s">
        <v>674</v>
      </c>
      <c r="V85" s="582" t="s">
        <v>664</v>
      </c>
      <c r="W85" s="579" t="s">
        <v>470</v>
      </c>
      <c r="X85" s="594" t="s">
        <v>5684</v>
      </c>
    </row>
    <row r="86" spans="1:24" s="453" customFormat="1" ht="118.8">
      <c r="A86" s="447"/>
      <c r="B86" s="447" t="s">
        <v>2371</v>
      </c>
      <c r="C86" s="512" t="s">
        <v>2372</v>
      </c>
      <c r="D86" s="156" t="s">
        <v>2373</v>
      </c>
      <c r="E86" s="156" t="s">
        <v>2374</v>
      </c>
      <c r="F86" s="447" t="s">
        <v>423</v>
      </c>
      <c r="G86" s="447" t="s">
        <v>656</v>
      </c>
      <c r="H86" s="448">
        <v>45022</v>
      </c>
      <c r="I86" s="447"/>
      <c r="J86" s="447"/>
      <c r="K86" s="447"/>
      <c r="L86" s="447"/>
      <c r="M86" s="447"/>
      <c r="N86" s="447">
        <v>3</v>
      </c>
      <c r="O86" s="447"/>
      <c r="P86" s="449">
        <f t="shared" si="1"/>
        <v>3</v>
      </c>
      <c r="Q86" s="447">
        <v>3</v>
      </c>
      <c r="R86" s="447"/>
      <c r="S86" s="571" t="s">
        <v>2167</v>
      </c>
      <c r="T86" s="571" t="s">
        <v>654</v>
      </c>
      <c r="U86" s="571" t="s">
        <v>674</v>
      </c>
      <c r="V86" s="582" t="s">
        <v>653</v>
      </c>
      <c r="W86" s="579" t="s">
        <v>470</v>
      </c>
      <c r="X86" s="594" t="s">
        <v>4540</v>
      </c>
    </row>
    <row r="87" spans="1:24" s="453" customFormat="1" ht="79.2">
      <c r="A87" s="447"/>
      <c r="B87" s="447" t="s">
        <v>2375</v>
      </c>
      <c r="C87" s="512" t="s">
        <v>2376</v>
      </c>
      <c r="D87" s="156" t="s">
        <v>2218</v>
      </c>
      <c r="E87" s="156" t="s">
        <v>2377</v>
      </c>
      <c r="F87" s="447" t="s">
        <v>423</v>
      </c>
      <c r="G87" s="447" t="s">
        <v>656</v>
      </c>
      <c r="H87" s="448">
        <v>45022</v>
      </c>
      <c r="I87" s="447"/>
      <c r="J87" s="447">
        <v>2</v>
      </c>
      <c r="K87" s="447"/>
      <c r="L87" s="447"/>
      <c r="M87" s="447"/>
      <c r="N87" s="447"/>
      <c r="O87" s="447"/>
      <c r="P87" s="449">
        <f t="shared" ref="P87:P150" si="2">SUM($I87:$O87)</f>
        <v>2</v>
      </c>
      <c r="Q87" s="447">
        <v>2</v>
      </c>
      <c r="R87" s="447"/>
      <c r="S87" s="571" t="s">
        <v>2167</v>
      </c>
      <c r="T87" s="571" t="s">
        <v>654</v>
      </c>
      <c r="U87" s="571" t="s">
        <v>674</v>
      </c>
      <c r="V87" s="582" t="s">
        <v>653</v>
      </c>
      <c r="W87" s="579" t="s">
        <v>470</v>
      </c>
      <c r="X87" s="594" t="s">
        <v>4541</v>
      </c>
    </row>
    <row r="88" spans="1:24" s="453" customFormat="1" ht="60">
      <c r="A88" s="447"/>
      <c r="B88" s="447" t="s">
        <v>2378</v>
      </c>
      <c r="C88" s="512" t="s">
        <v>2379</v>
      </c>
      <c r="D88" s="156" t="s">
        <v>2380</v>
      </c>
      <c r="E88" s="156" t="s">
        <v>2381</v>
      </c>
      <c r="F88" s="447" t="s">
        <v>423</v>
      </c>
      <c r="G88" s="447" t="s">
        <v>656</v>
      </c>
      <c r="H88" s="448">
        <v>45024</v>
      </c>
      <c r="I88" s="447"/>
      <c r="J88" s="447">
        <v>1</v>
      </c>
      <c r="K88" s="447"/>
      <c r="L88" s="447"/>
      <c r="M88" s="447"/>
      <c r="N88" s="447"/>
      <c r="O88" s="447"/>
      <c r="P88" s="449">
        <f t="shared" si="2"/>
        <v>1</v>
      </c>
      <c r="Q88" s="447">
        <v>1</v>
      </c>
      <c r="R88" s="447"/>
      <c r="S88" s="571" t="s">
        <v>2167</v>
      </c>
      <c r="T88" s="571" t="s">
        <v>654</v>
      </c>
      <c r="U88" s="571" t="s">
        <v>674</v>
      </c>
      <c r="V88" s="582" t="s">
        <v>653</v>
      </c>
      <c r="W88" s="579" t="s">
        <v>470</v>
      </c>
      <c r="X88" s="594" t="s">
        <v>4542</v>
      </c>
    </row>
    <row r="89" spans="1:24" s="453" customFormat="1" ht="66">
      <c r="A89" s="447"/>
      <c r="B89" s="447" t="s">
        <v>2382</v>
      </c>
      <c r="C89" s="512" t="s">
        <v>2383</v>
      </c>
      <c r="D89" s="156" t="s">
        <v>2384</v>
      </c>
      <c r="E89" s="156" t="s">
        <v>2385</v>
      </c>
      <c r="F89" s="447" t="s">
        <v>423</v>
      </c>
      <c r="G89" s="447" t="s">
        <v>656</v>
      </c>
      <c r="H89" s="448">
        <v>45024</v>
      </c>
      <c r="I89" s="447"/>
      <c r="J89" s="447"/>
      <c r="K89" s="447"/>
      <c r="L89" s="447"/>
      <c r="M89" s="447"/>
      <c r="N89" s="447"/>
      <c r="O89" s="447">
        <v>1</v>
      </c>
      <c r="P89" s="449">
        <f t="shared" si="2"/>
        <v>1</v>
      </c>
      <c r="Q89" s="447">
        <v>1</v>
      </c>
      <c r="R89" s="447"/>
      <c r="S89" s="571" t="s">
        <v>2167</v>
      </c>
      <c r="T89" s="571" t="s">
        <v>654</v>
      </c>
      <c r="U89" s="571" t="s">
        <v>674</v>
      </c>
      <c r="V89" s="582" t="s">
        <v>653</v>
      </c>
      <c r="W89" s="579" t="s">
        <v>470</v>
      </c>
      <c r="X89" s="594" t="s">
        <v>4543</v>
      </c>
    </row>
    <row r="90" spans="1:24" s="453" customFormat="1" ht="45">
      <c r="A90" s="447"/>
      <c r="B90" s="447" t="s">
        <v>2386</v>
      </c>
      <c r="C90" s="512" t="s">
        <v>2387</v>
      </c>
      <c r="D90" s="156" t="s">
        <v>2210</v>
      </c>
      <c r="E90" s="156" t="s">
        <v>2388</v>
      </c>
      <c r="F90" s="447" t="s">
        <v>423</v>
      </c>
      <c r="G90" s="447" t="s">
        <v>656</v>
      </c>
      <c r="H90" s="448">
        <v>45025</v>
      </c>
      <c r="I90" s="447"/>
      <c r="J90" s="447"/>
      <c r="K90" s="447"/>
      <c r="L90" s="447">
        <v>1</v>
      </c>
      <c r="M90" s="447"/>
      <c r="N90" s="447"/>
      <c r="O90" s="447"/>
      <c r="P90" s="449">
        <f t="shared" si="2"/>
        <v>1</v>
      </c>
      <c r="Q90" s="447">
        <v>1</v>
      </c>
      <c r="R90" s="447"/>
      <c r="S90" s="571" t="s">
        <v>2167</v>
      </c>
      <c r="T90" s="571" t="s">
        <v>654</v>
      </c>
      <c r="U90" s="571" t="s">
        <v>674</v>
      </c>
      <c r="V90" s="582" t="s">
        <v>653</v>
      </c>
      <c r="W90" s="579" t="s">
        <v>470</v>
      </c>
      <c r="X90" s="594" t="s">
        <v>4544</v>
      </c>
    </row>
    <row r="91" spans="1:24" s="453" customFormat="1" ht="45">
      <c r="A91" s="447"/>
      <c r="B91" s="447" t="s">
        <v>3548</v>
      </c>
      <c r="C91" s="512" t="s">
        <v>5258</v>
      </c>
      <c r="D91" s="156"/>
      <c r="E91" s="156" t="s">
        <v>5259</v>
      </c>
      <c r="F91" s="447" t="s">
        <v>423</v>
      </c>
      <c r="G91" s="447" t="s">
        <v>656</v>
      </c>
      <c r="H91" s="448">
        <v>45026</v>
      </c>
      <c r="I91" s="447"/>
      <c r="J91" s="447"/>
      <c r="K91" s="447"/>
      <c r="L91" s="447"/>
      <c r="M91" s="447"/>
      <c r="N91" s="447">
        <v>2</v>
      </c>
      <c r="O91" s="447"/>
      <c r="P91" s="449">
        <f t="shared" si="2"/>
        <v>2</v>
      </c>
      <c r="Q91" s="447">
        <v>2</v>
      </c>
      <c r="R91" s="447"/>
      <c r="S91" s="571" t="s">
        <v>2167</v>
      </c>
      <c r="T91" s="571" t="s">
        <v>654</v>
      </c>
      <c r="U91" s="571" t="s">
        <v>674</v>
      </c>
      <c r="V91" s="582" t="s">
        <v>653</v>
      </c>
      <c r="W91" s="579" t="s">
        <v>470</v>
      </c>
      <c r="X91" s="594" t="s">
        <v>5685</v>
      </c>
    </row>
    <row r="92" spans="1:24" s="453" customFormat="1" ht="92.4">
      <c r="A92" s="447"/>
      <c r="B92" s="447" t="s">
        <v>2389</v>
      </c>
      <c r="C92" s="512" t="s">
        <v>2390</v>
      </c>
      <c r="D92" s="156" t="s">
        <v>2391</v>
      </c>
      <c r="E92" s="156" t="s">
        <v>2392</v>
      </c>
      <c r="F92" s="447" t="s">
        <v>423</v>
      </c>
      <c r="G92" s="447" t="s">
        <v>656</v>
      </c>
      <c r="H92" s="448">
        <v>45026</v>
      </c>
      <c r="I92" s="447"/>
      <c r="J92" s="447">
        <v>1</v>
      </c>
      <c r="K92" s="447"/>
      <c r="L92" s="447"/>
      <c r="M92" s="447"/>
      <c r="N92" s="447"/>
      <c r="O92" s="447"/>
      <c r="P92" s="449">
        <f t="shared" si="2"/>
        <v>1</v>
      </c>
      <c r="Q92" s="447">
        <v>1</v>
      </c>
      <c r="R92" s="447"/>
      <c r="S92" s="571" t="s">
        <v>2167</v>
      </c>
      <c r="T92" s="571" t="s">
        <v>654</v>
      </c>
      <c r="U92" s="571" t="s">
        <v>674</v>
      </c>
      <c r="V92" s="582" t="s">
        <v>653</v>
      </c>
      <c r="W92" s="579" t="s">
        <v>470</v>
      </c>
      <c r="X92" s="594" t="s">
        <v>4545</v>
      </c>
    </row>
    <row r="93" spans="1:24" s="453" customFormat="1" ht="45">
      <c r="A93" s="447"/>
      <c r="B93" s="447" t="s">
        <v>2393</v>
      </c>
      <c r="C93" s="512" t="s">
        <v>2394</v>
      </c>
      <c r="D93" s="156" t="s">
        <v>2395</v>
      </c>
      <c r="E93" s="156" t="s">
        <v>2396</v>
      </c>
      <c r="F93" s="447" t="s">
        <v>423</v>
      </c>
      <c r="G93" s="447" t="s">
        <v>656</v>
      </c>
      <c r="H93" s="448">
        <v>45026</v>
      </c>
      <c r="I93" s="447"/>
      <c r="J93" s="447">
        <v>1</v>
      </c>
      <c r="K93" s="447"/>
      <c r="L93" s="447"/>
      <c r="M93" s="447"/>
      <c r="N93" s="447"/>
      <c r="O93" s="447"/>
      <c r="P93" s="449">
        <f t="shared" si="2"/>
        <v>1</v>
      </c>
      <c r="Q93" s="447">
        <v>1</v>
      </c>
      <c r="R93" s="447"/>
      <c r="S93" s="571" t="s">
        <v>2167</v>
      </c>
      <c r="T93" s="571" t="s">
        <v>654</v>
      </c>
      <c r="U93" s="571" t="s">
        <v>674</v>
      </c>
      <c r="V93" s="582" t="s">
        <v>653</v>
      </c>
      <c r="W93" s="579" t="s">
        <v>470</v>
      </c>
      <c r="X93" s="594" t="s">
        <v>4546</v>
      </c>
    </row>
    <row r="94" spans="1:24" s="453" customFormat="1" ht="45">
      <c r="A94" s="447"/>
      <c r="B94" s="447" t="s">
        <v>4477</v>
      </c>
      <c r="C94" s="512" t="s">
        <v>4478</v>
      </c>
      <c r="D94" s="156" t="s">
        <v>3595</v>
      </c>
      <c r="E94" s="156" t="s">
        <v>5260</v>
      </c>
      <c r="F94" s="447" t="s">
        <v>423</v>
      </c>
      <c r="G94" s="447" t="s">
        <v>656</v>
      </c>
      <c r="H94" s="448">
        <v>45026</v>
      </c>
      <c r="I94" s="447"/>
      <c r="J94" s="447"/>
      <c r="K94" s="447"/>
      <c r="L94" s="447"/>
      <c r="M94" s="447"/>
      <c r="N94" s="447">
        <v>1</v>
      </c>
      <c r="O94" s="447"/>
      <c r="P94" s="449">
        <f t="shared" si="2"/>
        <v>1</v>
      </c>
      <c r="Q94" s="447">
        <v>1</v>
      </c>
      <c r="R94" s="447"/>
      <c r="S94" s="571" t="s">
        <v>2167</v>
      </c>
      <c r="T94" s="571" t="s">
        <v>654</v>
      </c>
      <c r="U94" s="571" t="s">
        <v>674</v>
      </c>
      <c r="V94" s="582" t="s">
        <v>653</v>
      </c>
      <c r="W94" s="579" t="s">
        <v>470</v>
      </c>
      <c r="X94" s="594" t="s">
        <v>5686</v>
      </c>
    </row>
    <row r="95" spans="1:24" s="453" customFormat="1" ht="79.2">
      <c r="A95" s="447"/>
      <c r="B95" s="447" t="s">
        <v>2397</v>
      </c>
      <c r="C95" s="512" t="s">
        <v>2398</v>
      </c>
      <c r="D95" s="156" t="s">
        <v>2399</v>
      </c>
      <c r="E95" s="156" t="s">
        <v>2400</v>
      </c>
      <c r="F95" s="447" t="s">
        <v>423</v>
      </c>
      <c r="G95" s="447" t="s">
        <v>656</v>
      </c>
      <c r="H95" s="448">
        <v>45027</v>
      </c>
      <c r="I95" s="447"/>
      <c r="J95" s="447">
        <v>2</v>
      </c>
      <c r="K95" s="447"/>
      <c r="L95" s="447"/>
      <c r="M95" s="447"/>
      <c r="N95" s="447"/>
      <c r="O95" s="447"/>
      <c r="P95" s="449">
        <f t="shared" si="2"/>
        <v>2</v>
      </c>
      <c r="Q95" s="447">
        <v>2</v>
      </c>
      <c r="R95" s="447"/>
      <c r="S95" s="571" t="s">
        <v>2167</v>
      </c>
      <c r="T95" s="571" t="s">
        <v>654</v>
      </c>
      <c r="U95" s="571" t="s">
        <v>674</v>
      </c>
      <c r="V95" s="582" t="s">
        <v>653</v>
      </c>
      <c r="W95" s="579" t="s">
        <v>470</v>
      </c>
      <c r="X95" s="594" t="s">
        <v>4547</v>
      </c>
    </row>
    <row r="96" spans="1:24" s="453" customFormat="1" ht="129.6">
      <c r="A96" s="447"/>
      <c r="B96" s="447" t="s">
        <v>2401</v>
      </c>
      <c r="C96" s="512" t="s">
        <v>2402</v>
      </c>
      <c r="D96" s="156" t="s">
        <v>5261</v>
      </c>
      <c r="E96" s="156" t="s">
        <v>2403</v>
      </c>
      <c r="F96" s="447" t="s">
        <v>419</v>
      </c>
      <c r="G96" s="447" t="s">
        <v>656</v>
      </c>
      <c r="H96" s="448">
        <v>45029</v>
      </c>
      <c r="I96" s="447"/>
      <c r="J96" s="447"/>
      <c r="K96" s="447"/>
      <c r="L96" s="447"/>
      <c r="M96" s="447"/>
      <c r="N96" s="447"/>
      <c r="O96" s="447">
        <v>1</v>
      </c>
      <c r="P96" s="449">
        <f t="shared" si="2"/>
        <v>1</v>
      </c>
      <c r="Q96" s="447">
        <v>1</v>
      </c>
      <c r="R96" s="447"/>
      <c r="S96" s="572" t="s">
        <v>2167</v>
      </c>
      <c r="T96" s="572" t="s">
        <v>654</v>
      </c>
      <c r="U96" s="571" t="s">
        <v>674</v>
      </c>
      <c r="V96" s="583" t="s">
        <v>653</v>
      </c>
      <c r="W96" s="579" t="s">
        <v>470</v>
      </c>
      <c r="X96" s="595" t="s">
        <v>4548</v>
      </c>
    </row>
    <row r="97" spans="1:24" s="453" customFormat="1" ht="60">
      <c r="A97" s="447"/>
      <c r="B97" s="447" t="s">
        <v>3551</v>
      </c>
      <c r="C97" s="512" t="s">
        <v>5262</v>
      </c>
      <c r="D97" s="156" t="s">
        <v>2218</v>
      </c>
      <c r="E97" s="156" t="s">
        <v>5263</v>
      </c>
      <c r="F97" s="447" t="s">
        <v>423</v>
      </c>
      <c r="G97" s="447" t="s">
        <v>656</v>
      </c>
      <c r="H97" s="448">
        <v>45029</v>
      </c>
      <c r="I97" s="447"/>
      <c r="J97" s="447"/>
      <c r="K97" s="447"/>
      <c r="L97" s="447">
        <v>1</v>
      </c>
      <c r="M97" s="447"/>
      <c r="N97" s="447"/>
      <c r="O97" s="447"/>
      <c r="P97" s="449">
        <f t="shared" si="2"/>
        <v>1</v>
      </c>
      <c r="Q97" s="447">
        <v>1</v>
      </c>
      <c r="R97" s="447"/>
      <c r="S97" s="571" t="s">
        <v>2167</v>
      </c>
      <c r="T97" s="571" t="s">
        <v>654</v>
      </c>
      <c r="U97" s="571" t="s">
        <v>674</v>
      </c>
      <c r="V97" s="582" t="s">
        <v>653</v>
      </c>
      <c r="W97" s="579" t="s">
        <v>470</v>
      </c>
      <c r="X97" s="594" t="s">
        <v>5687</v>
      </c>
    </row>
    <row r="98" spans="1:24" s="453" customFormat="1" ht="66">
      <c r="A98" s="447"/>
      <c r="B98" s="447" t="s">
        <v>2404</v>
      </c>
      <c r="C98" s="512" t="s">
        <v>2405</v>
      </c>
      <c r="D98" s="156" t="s">
        <v>2406</v>
      </c>
      <c r="E98" s="156" t="s">
        <v>2407</v>
      </c>
      <c r="F98" s="447" t="s">
        <v>423</v>
      </c>
      <c r="G98" s="447" t="s">
        <v>656</v>
      </c>
      <c r="H98" s="448">
        <v>45034</v>
      </c>
      <c r="I98" s="447"/>
      <c r="J98" s="447"/>
      <c r="K98" s="447"/>
      <c r="L98" s="447">
        <v>1</v>
      </c>
      <c r="M98" s="447"/>
      <c r="N98" s="447"/>
      <c r="O98" s="447"/>
      <c r="P98" s="449">
        <f t="shared" si="2"/>
        <v>1</v>
      </c>
      <c r="Q98" s="447">
        <v>1</v>
      </c>
      <c r="R98" s="447"/>
      <c r="S98" s="571" t="s">
        <v>2167</v>
      </c>
      <c r="T98" s="571" t="s">
        <v>654</v>
      </c>
      <c r="U98" s="571" t="s">
        <v>674</v>
      </c>
      <c r="V98" s="582" t="s">
        <v>653</v>
      </c>
      <c r="W98" s="579" t="s">
        <v>470</v>
      </c>
      <c r="X98" s="596" t="s">
        <v>4549</v>
      </c>
    </row>
    <row r="99" spans="1:24" s="453" customFormat="1" ht="224.4">
      <c r="A99" s="447"/>
      <c r="B99" s="447" t="s">
        <v>3629</v>
      </c>
      <c r="C99" s="512" t="s">
        <v>3630</v>
      </c>
      <c r="D99" s="156" t="s">
        <v>3631</v>
      </c>
      <c r="E99" s="156" t="s">
        <v>5264</v>
      </c>
      <c r="F99" s="447" t="s">
        <v>423</v>
      </c>
      <c r="G99" s="447" t="s">
        <v>656</v>
      </c>
      <c r="H99" s="448">
        <v>45034</v>
      </c>
      <c r="I99" s="447"/>
      <c r="J99" s="447"/>
      <c r="K99" s="447"/>
      <c r="L99" s="447">
        <v>1</v>
      </c>
      <c r="M99" s="447"/>
      <c r="N99" s="447"/>
      <c r="O99" s="447"/>
      <c r="P99" s="449">
        <f t="shared" si="2"/>
        <v>1</v>
      </c>
      <c r="Q99" s="447">
        <v>1</v>
      </c>
      <c r="R99" s="447"/>
      <c r="S99" s="571" t="s">
        <v>2167</v>
      </c>
      <c r="T99" s="571" t="s">
        <v>654</v>
      </c>
      <c r="U99" s="571" t="s">
        <v>674</v>
      </c>
      <c r="V99" s="582" t="s">
        <v>653</v>
      </c>
      <c r="W99" s="579" t="s">
        <v>470</v>
      </c>
      <c r="X99" s="594" t="s">
        <v>5688</v>
      </c>
    </row>
    <row r="100" spans="1:24" s="453" customFormat="1" ht="132">
      <c r="A100" s="447"/>
      <c r="B100" s="447" t="s">
        <v>3570</v>
      </c>
      <c r="C100" s="512" t="s">
        <v>5265</v>
      </c>
      <c r="D100" s="156" t="s">
        <v>3572</v>
      </c>
      <c r="E100" s="156" t="s">
        <v>5266</v>
      </c>
      <c r="F100" s="447" t="s">
        <v>423</v>
      </c>
      <c r="G100" s="447" t="s">
        <v>656</v>
      </c>
      <c r="H100" s="448">
        <v>45041</v>
      </c>
      <c r="I100" s="447"/>
      <c r="J100" s="447"/>
      <c r="K100" s="447"/>
      <c r="L100" s="447"/>
      <c r="M100" s="447"/>
      <c r="N100" s="447">
        <v>1</v>
      </c>
      <c r="O100" s="447"/>
      <c r="P100" s="449">
        <f t="shared" si="2"/>
        <v>1</v>
      </c>
      <c r="Q100" s="447">
        <v>1</v>
      </c>
      <c r="R100" s="447"/>
      <c r="S100" s="571" t="s">
        <v>2167</v>
      </c>
      <c r="T100" s="571" t="s">
        <v>654</v>
      </c>
      <c r="U100" s="571" t="s">
        <v>674</v>
      </c>
      <c r="V100" s="582" t="s">
        <v>653</v>
      </c>
      <c r="W100" s="579" t="s">
        <v>470</v>
      </c>
      <c r="X100" s="594" t="s">
        <v>5689</v>
      </c>
    </row>
    <row r="101" spans="1:24" s="453" customFormat="1" ht="132">
      <c r="A101" s="447"/>
      <c r="B101" s="447" t="s">
        <v>3618</v>
      </c>
      <c r="C101" s="512" t="s">
        <v>5267</v>
      </c>
      <c r="D101" s="156" t="s">
        <v>2210</v>
      </c>
      <c r="E101" s="156" t="s">
        <v>5268</v>
      </c>
      <c r="F101" s="447" t="s">
        <v>423</v>
      </c>
      <c r="G101" s="447" t="s">
        <v>656</v>
      </c>
      <c r="H101" s="448">
        <v>45041</v>
      </c>
      <c r="I101" s="447"/>
      <c r="J101" s="447">
        <v>1</v>
      </c>
      <c r="K101" s="447"/>
      <c r="L101" s="447"/>
      <c r="M101" s="447"/>
      <c r="N101" s="447"/>
      <c r="O101" s="447"/>
      <c r="P101" s="449">
        <f t="shared" si="2"/>
        <v>1</v>
      </c>
      <c r="Q101" s="447">
        <v>1</v>
      </c>
      <c r="R101" s="447"/>
      <c r="S101" s="571" t="s">
        <v>2167</v>
      </c>
      <c r="T101" s="571" t="s">
        <v>654</v>
      </c>
      <c r="U101" s="571" t="s">
        <v>674</v>
      </c>
      <c r="V101" s="582" t="s">
        <v>653</v>
      </c>
      <c r="W101" s="579" t="s">
        <v>470</v>
      </c>
      <c r="X101" s="594" t="s">
        <v>5690</v>
      </c>
    </row>
    <row r="102" spans="1:24" s="453" customFormat="1" ht="45">
      <c r="A102" s="447"/>
      <c r="B102" s="447" t="s">
        <v>2408</v>
      </c>
      <c r="C102" s="512" t="s">
        <v>2409</v>
      </c>
      <c r="D102" s="156" t="s">
        <v>2410</v>
      </c>
      <c r="E102" s="156" t="s">
        <v>2411</v>
      </c>
      <c r="F102" s="447" t="s">
        <v>423</v>
      </c>
      <c r="G102" s="447" t="s">
        <v>656</v>
      </c>
      <c r="H102" s="448">
        <v>45041</v>
      </c>
      <c r="I102" s="447"/>
      <c r="J102" s="447"/>
      <c r="K102" s="447"/>
      <c r="L102" s="447"/>
      <c r="M102" s="447"/>
      <c r="N102" s="447"/>
      <c r="O102" s="447">
        <v>1</v>
      </c>
      <c r="P102" s="449">
        <f t="shared" si="2"/>
        <v>1</v>
      </c>
      <c r="Q102" s="447">
        <v>1</v>
      </c>
      <c r="R102" s="447"/>
      <c r="S102" s="571" t="s">
        <v>2167</v>
      </c>
      <c r="T102" s="571" t="s">
        <v>654</v>
      </c>
      <c r="U102" s="571" t="s">
        <v>674</v>
      </c>
      <c r="V102" s="582" t="s">
        <v>653</v>
      </c>
      <c r="W102" s="579" t="s">
        <v>470</v>
      </c>
      <c r="X102" s="594" t="s">
        <v>4550</v>
      </c>
    </row>
    <row r="103" spans="1:24" s="453" customFormat="1" ht="79.2">
      <c r="A103" s="447"/>
      <c r="B103" s="447" t="s">
        <v>2412</v>
      </c>
      <c r="C103" s="512" t="s">
        <v>2413</v>
      </c>
      <c r="D103" s="156" t="s">
        <v>2210</v>
      </c>
      <c r="E103" s="156" t="s">
        <v>2414</v>
      </c>
      <c r="F103" s="447" t="s">
        <v>423</v>
      </c>
      <c r="G103" s="447" t="s">
        <v>656</v>
      </c>
      <c r="H103" s="448">
        <v>45042</v>
      </c>
      <c r="I103" s="447"/>
      <c r="J103" s="447">
        <v>1</v>
      </c>
      <c r="K103" s="447"/>
      <c r="L103" s="447"/>
      <c r="M103" s="447"/>
      <c r="N103" s="447"/>
      <c r="O103" s="447"/>
      <c r="P103" s="449">
        <f t="shared" si="2"/>
        <v>1</v>
      </c>
      <c r="Q103" s="447">
        <v>1</v>
      </c>
      <c r="R103" s="447"/>
      <c r="S103" s="571" t="s">
        <v>2167</v>
      </c>
      <c r="T103" s="571" t="s">
        <v>654</v>
      </c>
      <c r="U103" s="571" t="s">
        <v>674</v>
      </c>
      <c r="V103" s="582" t="s">
        <v>653</v>
      </c>
      <c r="W103" s="579" t="s">
        <v>470</v>
      </c>
      <c r="X103" s="594" t="s">
        <v>4551</v>
      </c>
    </row>
    <row r="104" spans="1:24" s="453" customFormat="1" ht="45">
      <c r="A104" s="447"/>
      <c r="B104" s="447" t="s">
        <v>2415</v>
      </c>
      <c r="C104" s="512" t="s">
        <v>2416</v>
      </c>
      <c r="D104" s="156" t="s">
        <v>2210</v>
      </c>
      <c r="E104" s="156" t="s">
        <v>2417</v>
      </c>
      <c r="F104" s="447" t="s">
        <v>423</v>
      </c>
      <c r="G104" s="447" t="s">
        <v>656</v>
      </c>
      <c r="H104" s="448">
        <v>45042</v>
      </c>
      <c r="I104" s="447"/>
      <c r="J104" s="447"/>
      <c r="K104" s="447"/>
      <c r="L104" s="447">
        <v>1</v>
      </c>
      <c r="M104" s="447"/>
      <c r="N104" s="447"/>
      <c r="O104" s="447"/>
      <c r="P104" s="449">
        <f t="shared" si="2"/>
        <v>1</v>
      </c>
      <c r="Q104" s="447">
        <v>1</v>
      </c>
      <c r="R104" s="447"/>
      <c r="S104" s="573" t="s">
        <v>2167</v>
      </c>
      <c r="T104" s="573" t="s">
        <v>654</v>
      </c>
      <c r="U104" s="571" t="s">
        <v>674</v>
      </c>
      <c r="V104" s="584" t="s">
        <v>653</v>
      </c>
      <c r="W104" s="579" t="s">
        <v>470</v>
      </c>
      <c r="X104" s="597" t="s">
        <v>4552</v>
      </c>
    </row>
    <row r="105" spans="1:24" s="453" customFormat="1" ht="45">
      <c r="A105" s="447"/>
      <c r="B105" s="447" t="s">
        <v>2418</v>
      </c>
      <c r="C105" s="512" t="s">
        <v>2419</v>
      </c>
      <c r="D105" s="156" t="s">
        <v>2218</v>
      </c>
      <c r="E105" s="156" t="s">
        <v>2420</v>
      </c>
      <c r="F105" s="447" t="s">
        <v>423</v>
      </c>
      <c r="G105" s="447" t="s">
        <v>656</v>
      </c>
      <c r="H105" s="448">
        <v>45042</v>
      </c>
      <c r="I105" s="447"/>
      <c r="J105" s="447"/>
      <c r="K105" s="447"/>
      <c r="L105" s="447">
        <v>1</v>
      </c>
      <c r="M105" s="447"/>
      <c r="N105" s="447"/>
      <c r="O105" s="447"/>
      <c r="P105" s="449">
        <f t="shared" si="2"/>
        <v>1</v>
      </c>
      <c r="Q105" s="447">
        <v>1</v>
      </c>
      <c r="R105" s="447"/>
      <c r="S105" s="574" t="s">
        <v>2167</v>
      </c>
      <c r="T105" s="574" t="s">
        <v>654</v>
      </c>
      <c r="U105" s="571" t="s">
        <v>674</v>
      </c>
      <c r="V105" s="585" t="s">
        <v>653</v>
      </c>
      <c r="W105" s="579" t="s">
        <v>470</v>
      </c>
      <c r="X105" s="594" t="s">
        <v>4553</v>
      </c>
    </row>
    <row r="106" spans="1:24" s="453" customFormat="1" ht="60">
      <c r="A106" s="447"/>
      <c r="B106" s="447" t="s">
        <v>3566</v>
      </c>
      <c r="C106" s="512" t="s">
        <v>3567</v>
      </c>
      <c r="D106" s="156" t="s">
        <v>3568</v>
      </c>
      <c r="E106" s="156" t="s">
        <v>5269</v>
      </c>
      <c r="F106" s="447" t="s">
        <v>423</v>
      </c>
      <c r="G106" s="447" t="s">
        <v>656</v>
      </c>
      <c r="H106" s="448">
        <v>45044</v>
      </c>
      <c r="I106" s="447"/>
      <c r="J106" s="447"/>
      <c r="K106" s="447"/>
      <c r="L106" s="447">
        <v>1</v>
      </c>
      <c r="M106" s="447"/>
      <c r="N106" s="447"/>
      <c r="O106" s="447"/>
      <c r="P106" s="449">
        <f t="shared" si="2"/>
        <v>1</v>
      </c>
      <c r="Q106" s="447">
        <v>1</v>
      </c>
      <c r="R106" s="447"/>
      <c r="S106" s="574" t="s">
        <v>2167</v>
      </c>
      <c r="T106" s="574" t="s">
        <v>654</v>
      </c>
      <c r="U106" s="571" t="s">
        <v>674</v>
      </c>
      <c r="V106" s="585" t="s">
        <v>653</v>
      </c>
      <c r="W106" s="579" t="s">
        <v>470</v>
      </c>
      <c r="X106" s="594" t="s">
        <v>5691</v>
      </c>
    </row>
    <row r="107" spans="1:24" s="453" customFormat="1" ht="45">
      <c r="A107" s="447"/>
      <c r="B107" s="447" t="s">
        <v>3593</v>
      </c>
      <c r="C107" s="512" t="s">
        <v>3594</v>
      </c>
      <c r="D107" s="156" t="s">
        <v>3595</v>
      </c>
      <c r="E107" s="156" t="s">
        <v>5270</v>
      </c>
      <c r="F107" s="447" t="s">
        <v>423</v>
      </c>
      <c r="G107" s="447" t="s">
        <v>656</v>
      </c>
      <c r="H107" s="448">
        <v>45045</v>
      </c>
      <c r="I107" s="447"/>
      <c r="J107" s="447"/>
      <c r="K107" s="447"/>
      <c r="L107" s="447"/>
      <c r="M107" s="447"/>
      <c r="N107" s="447">
        <v>1</v>
      </c>
      <c r="O107" s="447"/>
      <c r="P107" s="449">
        <f t="shared" si="2"/>
        <v>1</v>
      </c>
      <c r="Q107" s="447">
        <v>1</v>
      </c>
      <c r="R107" s="447"/>
      <c r="S107" s="574" t="s">
        <v>2167</v>
      </c>
      <c r="T107" s="574" t="s">
        <v>654</v>
      </c>
      <c r="U107" s="571" t="s">
        <v>674</v>
      </c>
      <c r="V107" s="585" t="s">
        <v>653</v>
      </c>
      <c r="W107" s="579" t="s">
        <v>470</v>
      </c>
      <c r="X107" s="594" t="s">
        <v>5692</v>
      </c>
    </row>
    <row r="108" spans="1:24" s="453" customFormat="1" ht="92.4">
      <c r="A108" s="447"/>
      <c r="B108" s="447" t="s">
        <v>2421</v>
      </c>
      <c r="C108" s="512" t="s">
        <v>2422</v>
      </c>
      <c r="D108" s="156" t="s">
        <v>2423</v>
      </c>
      <c r="E108" s="156" t="s">
        <v>2424</v>
      </c>
      <c r="F108" s="447" t="s">
        <v>423</v>
      </c>
      <c r="G108" s="447" t="s">
        <v>656</v>
      </c>
      <c r="H108" s="448">
        <v>45045</v>
      </c>
      <c r="I108" s="447"/>
      <c r="J108" s="447"/>
      <c r="K108" s="447"/>
      <c r="L108" s="447"/>
      <c r="M108" s="447"/>
      <c r="N108" s="447">
        <v>2</v>
      </c>
      <c r="O108" s="447"/>
      <c r="P108" s="449">
        <f t="shared" si="2"/>
        <v>2</v>
      </c>
      <c r="Q108" s="447">
        <v>2</v>
      </c>
      <c r="R108" s="447"/>
      <c r="S108" s="574" t="s">
        <v>2167</v>
      </c>
      <c r="T108" s="574" t="s">
        <v>654</v>
      </c>
      <c r="U108" s="571" t="s">
        <v>674</v>
      </c>
      <c r="V108" s="585" t="s">
        <v>653</v>
      </c>
      <c r="W108" s="579" t="s">
        <v>470</v>
      </c>
      <c r="X108" s="594" t="s">
        <v>4554</v>
      </c>
    </row>
    <row r="109" spans="1:24" s="453" customFormat="1" ht="66">
      <c r="A109" s="447"/>
      <c r="B109" s="447" t="s">
        <v>2425</v>
      </c>
      <c r="C109" s="512" t="s">
        <v>2426</v>
      </c>
      <c r="D109" s="156" t="s">
        <v>2427</v>
      </c>
      <c r="E109" s="156" t="s">
        <v>2428</v>
      </c>
      <c r="F109" s="447" t="s">
        <v>423</v>
      </c>
      <c r="G109" s="447" t="s">
        <v>656</v>
      </c>
      <c r="H109" s="448">
        <v>45048</v>
      </c>
      <c r="I109" s="447"/>
      <c r="J109" s="447"/>
      <c r="K109" s="447"/>
      <c r="L109" s="447">
        <v>1</v>
      </c>
      <c r="M109" s="447"/>
      <c r="N109" s="447"/>
      <c r="O109" s="447"/>
      <c r="P109" s="449">
        <f t="shared" si="2"/>
        <v>1</v>
      </c>
      <c r="Q109" s="447">
        <v>1</v>
      </c>
      <c r="R109" s="447"/>
      <c r="S109" s="574" t="s">
        <v>2167</v>
      </c>
      <c r="T109" s="574" t="s">
        <v>654</v>
      </c>
      <c r="U109" s="571" t="s">
        <v>674</v>
      </c>
      <c r="V109" s="585" t="s">
        <v>653</v>
      </c>
      <c r="W109" s="579" t="s">
        <v>470</v>
      </c>
      <c r="X109" s="594" t="s">
        <v>4555</v>
      </c>
    </row>
    <row r="110" spans="1:24" s="453" customFormat="1" ht="52.8">
      <c r="A110" s="447"/>
      <c r="B110" s="447" t="s">
        <v>2429</v>
      </c>
      <c r="C110" s="512" t="s">
        <v>2430</v>
      </c>
      <c r="D110" s="156" t="s">
        <v>2431</v>
      </c>
      <c r="E110" s="156" t="s">
        <v>2432</v>
      </c>
      <c r="F110" s="447" t="s">
        <v>423</v>
      </c>
      <c r="G110" s="447" t="s">
        <v>656</v>
      </c>
      <c r="H110" s="448">
        <v>45048</v>
      </c>
      <c r="I110" s="447"/>
      <c r="J110" s="447"/>
      <c r="K110" s="447"/>
      <c r="L110" s="447"/>
      <c r="M110" s="447"/>
      <c r="N110" s="447">
        <v>2</v>
      </c>
      <c r="O110" s="447"/>
      <c r="P110" s="449">
        <f t="shared" si="2"/>
        <v>2</v>
      </c>
      <c r="Q110" s="447">
        <v>2</v>
      </c>
      <c r="R110" s="447"/>
      <c r="S110" s="574" t="s">
        <v>2167</v>
      </c>
      <c r="T110" s="574" t="s">
        <v>654</v>
      </c>
      <c r="U110" s="571" t="s">
        <v>674</v>
      </c>
      <c r="V110" s="585" t="s">
        <v>653</v>
      </c>
      <c r="W110" s="579" t="s">
        <v>470</v>
      </c>
      <c r="X110" s="594" t="s">
        <v>4556</v>
      </c>
    </row>
    <row r="111" spans="1:24" s="453" customFormat="1" ht="92.4">
      <c r="A111" s="447"/>
      <c r="B111" s="447" t="s">
        <v>5271</v>
      </c>
      <c r="C111" s="512" t="s">
        <v>2434</v>
      </c>
      <c r="D111" s="156" t="s">
        <v>2218</v>
      </c>
      <c r="E111" s="156" t="s">
        <v>2435</v>
      </c>
      <c r="F111" s="447" t="s">
        <v>423</v>
      </c>
      <c r="G111" s="447" t="s">
        <v>656</v>
      </c>
      <c r="H111" s="448">
        <v>45048</v>
      </c>
      <c r="I111" s="447"/>
      <c r="J111" s="447"/>
      <c r="K111" s="447"/>
      <c r="L111" s="447"/>
      <c r="M111" s="447"/>
      <c r="N111" s="447"/>
      <c r="O111" s="447">
        <v>1</v>
      </c>
      <c r="P111" s="449">
        <f t="shared" si="2"/>
        <v>1</v>
      </c>
      <c r="Q111" s="447">
        <v>1</v>
      </c>
      <c r="R111" s="447"/>
      <c r="S111" s="574" t="s">
        <v>2167</v>
      </c>
      <c r="T111" s="574" t="s">
        <v>654</v>
      </c>
      <c r="U111" s="571" t="s">
        <v>674</v>
      </c>
      <c r="V111" s="585" t="s">
        <v>653</v>
      </c>
      <c r="W111" s="579" t="s">
        <v>470</v>
      </c>
      <c r="X111" s="594" t="s">
        <v>4557</v>
      </c>
    </row>
    <row r="112" spans="1:24" s="453" customFormat="1" ht="45">
      <c r="A112" s="447"/>
      <c r="B112" s="447" t="s">
        <v>3597</v>
      </c>
      <c r="C112" s="512" t="s">
        <v>5272</v>
      </c>
      <c r="D112" s="156" t="s">
        <v>2218</v>
      </c>
      <c r="E112" s="156" t="s">
        <v>5273</v>
      </c>
      <c r="F112" s="447" t="s">
        <v>423</v>
      </c>
      <c r="G112" s="447" t="s">
        <v>656</v>
      </c>
      <c r="H112" s="448">
        <v>45050</v>
      </c>
      <c r="I112" s="447"/>
      <c r="J112" s="447"/>
      <c r="K112" s="447"/>
      <c r="L112" s="447">
        <v>1</v>
      </c>
      <c r="M112" s="447"/>
      <c r="N112" s="447"/>
      <c r="O112" s="447"/>
      <c r="P112" s="449">
        <f t="shared" si="2"/>
        <v>1</v>
      </c>
      <c r="Q112" s="447">
        <v>1</v>
      </c>
      <c r="R112" s="447"/>
      <c r="S112" s="574" t="s">
        <v>2167</v>
      </c>
      <c r="T112" s="574" t="s">
        <v>654</v>
      </c>
      <c r="U112" s="571" t="s">
        <v>674</v>
      </c>
      <c r="V112" s="585" t="s">
        <v>653</v>
      </c>
      <c r="W112" s="579" t="s">
        <v>470</v>
      </c>
      <c r="X112" s="594" t="s">
        <v>5693</v>
      </c>
    </row>
    <row r="113" spans="1:24" s="453" customFormat="1" ht="224.4">
      <c r="A113" s="447"/>
      <c r="B113" s="447" t="s">
        <v>3577</v>
      </c>
      <c r="C113" s="512" t="s">
        <v>5274</v>
      </c>
      <c r="D113" s="156" t="s">
        <v>2210</v>
      </c>
      <c r="E113" s="156" t="s">
        <v>5275</v>
      </c>
      <c r="F113" s="447" t="s">
        <v>423</v>
      </c>
      <c r="G113" s="447" t="s">
        <v>656</v>
      </c>
      <c r="H113" s="448">
        <v>45050</v>
      </c>
      <c r="I113" s="447"/>
      <c r="J113" s="447"/>
      <c r="K113" s="447"/>
      <c r="L113" s="447">
        <v>1</v>
      </c>
      <c r="M113" s="447"/>
      <c r="N113" s="447"/>
      <c r="O113" s="447"/>
      <c r="P113" s="449">
        <f t="shared" si="2"/>
        <v>1</v>
      </c>
      <c r="Q113" s="447">
        <v>1</v>
      </c>
      <c r="R113" s="447"/>
      <c r="S113" s="574" t="s">
        <v>2167</v>
      </c>
      <c r="T113" s="574" t="s">
        <v>654</v>
      </c>
      <c r="U113" s="571" t="s">
        <v>674</v>
      </c>
      <c r="V113" s="585" t="s">
        <v>653</v>
      </c>
      <c r="W113" s="579" t="s">
        <v>470</v>
      </c>
      <c r="X113" s="594" t="s">
        <v>5694</v>
      </c>
    </row>
    <row r="114" spans="1:24" s="453" customFormat="1" ht="66">
      <c r="A114" s="447"/>
      <c r="B114" s="447" t="s">
        <v>2436</v>
      </c>
      <c r="C114" s="512" t="s">
        <v>2437</v>
      </c>
      <c r="D114" s="156" t="s">
        <v>2218</v>
      </c>
      <c r="E114" s="156" t="s">
        <v>2438</v>
      </c>
      <c r="F114" s="447" t="s">
        <v>423</v>
      </c>
      <c r="G114" s="447" t="s">
        <v>656</v>
      </c>
      <c r="H114" s="448">
        <v>45050</v>
      </c>
      <c r="I114" s="447"/>
      <c r="J114" s="447"/>
      <c r="K114" s="447"/>
      <c r="L114" s="447">
        <v>1</v>
      </c>
      <c r="M114" s="447"/>
      <c r="N114" s="447"/>
      <c r="O114" s="447"/>
      <c r="P114" s="449">
        <f t="shared" si="2"/>
        <v>1</v>
      </c>
      <c r="Q114" s="447">
        <v>1</v>
      </c>
      <c r="R114" s="447"/>
      <c r="S114" s="574" t="s">
        <v>2167</v>
      </c>
      <c r="T114" s="574" t="s">
        <v>654</v>
      </c>
      <c r="U114" s="571" t="s">
        <v>674</v>
      </c>
      <c r="V114" s="585" t="s">
        <v>653</v>
      </c>
      <c r="W114" s="579" t="s">
        <v>470</v>
      </c>
      <c r="X114" s="594" t="s">
        <v>4558</v>
      </c>
    </row>
    <row r="115" spans="1:24" s="453" customFormat="1" ht="52.8">
      <c r="A115" s="447"/>
      <c r="B115" s="447" t="s">
        <v>5276</v>
      </c>
      <c r="C115" s="512" t="s">
        <v>5277</v>
      </c>
      <c r="D115" s="156" t="s">
        <v>2218</v>
      </c>
      <c r="E115" s="156" t="s">
        <v>5278</v>
      </c>
      <c r="F115" s="447" t="s">
        <v>423</v>
      </c>
      <c r="G115" s="447" t="s">
        <v>656</v>
      </c>
      <c r="H115" s="448">
        <v>45051</v>
      </c>
      <c r="I115" s="447"/>
      <c r="J115" s="447"/>
      <c r="K115" s="447"/>
      <c r="L115" s="447"/>
      <c r="M115" s="447"/>
      <c r="N115" s="447">
        <v>1</v>
      </c>
      <c r="O115" s="447"/>
      <c r="P115" s="449">
        <f t="shared" si="2"/>
        <v>1</v>
      </c>
      <c r="Q115" s="447"/>
      <c r="R115" s="447"/>
      <c r="S115" s="574" t="s">
        <v>2167</v>
      </c>
      <c r="T115" s="574" t="s">
        <v>654</v>
      </c>
      <c r="U115" s="571" t="s">
        <v>674</v>
      </c>
      <c r="V115" s="585" t="s">
        <v>664</v>
      </c>
      <c r="W115" s="579" t="s">
        <v>470</v>
      </c>
      <c r="X115" s="594" t="s">
        <v>5695</v>
      </c>
    </row>
    <row r="116" spans="1:24" s="453" customFormat="1" ht="45">
      <c r="A116" s="447"/>
      <c r="B116" s="447" t="s">
        <v>3559</v>
      </c>
      <c r="C116" s="512" t="s">
        <v>3560</v>
      </c>
      <c r="D116" s="156" t="s">
        <v>2210</v>
      </c>
      <c r="E116" s="156" t="s">
        <v>5279</v>
      </c>
      <c r="F116" s="447" t="s">
        <v>423</v>
      </c>
      <c r="G116" s="447" t="s">
        <v>656</v>
      </c>
      <c r="H116" s="448">
        <v>45055</v>
      </c>
      <c r="I116" s="447"/>
      <c r="J116" s="447"/>
      <c r="K116" s="447"/>
      <c r="L116" s="447"/>
      <c r="M116" s="447"/>
      <c r="N116" s="447">
        <v>1</v>
      </c>
      <c r="O116" s="447"/>
      <c r="P116" s="449">
        <f t="shared" si="2"/>
        <v>1</v>
      </c>
      <c r="Q116" s="447">
        <v>1</v>
      </c>
      <c r="R116" s="447"/>
      <c r="S116" s="574" t="s">
        <v>2167</v>
      </c>
      <c r="T116" s="574" t="s">
        <v>654</v>
      </c>
      <c r="U116" s="571" t="s">
        <v>674</v>
      </c>
      <c r="V116" s="585" t="s">
        <v>653</v>
      </c>
      <c r="W116" s="579" t="s">
        <v>470</v>
      </c>
      <c r="X116" s="594" t="s">
        <v>5696</v>
      </c>
    </row>
    <row r="117" spans="1:24" s="453" customFormat="1" ht="105.6">
      <c r="A117" s="447"/>
      <c r="B117" s="447" t="s">
        <v>2439</v>
      </c>
      <c r="C117" s="512" t="s">
        <v>2440</v>
      </c>
      <c r="D117" s="156" t="s">
        <v>2210</v>
      </c>
      <c r="E117" s="156" t="s">
        <v>2441</v>
      </c>
      <c r="F117" s="447" t="s">
        <v>423</v>
      </c>
      <c r="G117" s="447" t="s">
        <v>656</v>
      </c>
      <c r="H117" s="448">
        <v>45056</v>
      </c>
      <c r="I117" s="447"/>
      <c r="J117" s="447"/>
      <c r="K117" s="447"/>
      <c r="L117" s="447"/>
      <c r="M117" s="447"/>
      <c r="N117" s="447">
        <v>1</v>
      </c>
      <c r="O117" s="447"/>
      <c r="P117" s="449">
        <f t="shared" si="2"/>
        <v>1</v>
      </c>
      <c r="Q117" s="447">
        <v>1</v>
      </c>
      <c r="R117" s="447"/>
      <c r="S117" s="574" t="s">
        <v>2167</v>
      </c>
      <c r="T117" s="574" t="s">
        <v>654</v>
      </c>
      <c r="U117" s="571" t="s">
        <v>674</v>
      </c>
      <c r="V117" s="585" t="s">
        <v>653</v>
      </c>
      <c r="W117" s="579" t="s">
        <v>470</v>
      </c>
      <c r="X117" s="594" t="s">
        <v>4559</v>
      </c>
    </row>
    <row r="118" spans="1:24" s="453" customFormat="1" ht="45">
      <c r="A118" s="447"/>
      <c r="B118" s="447" t="s">
        <v>2442</v>
      </c>
      <c r="C118" s="512" t="s">
        <v>2443</v>
      </c>
      <c r="D118" s="156" t="s">
        <v>2218</v>
      </c>
      <c r="E118" s="156" t="s">
        <v>2444</v>
      </c>
      <c r="F118" s="447" t="s">
        <v>423</v>
      </c>
      <c r="G118" s="447" t="s">
        <v>656</v>
      </c>
      <c r="H118" s="448">
        <v>45056</v>
      </c>
      <c r="I118" s="447"/>
      <c r="J118" s="447"/>
      <c r="K118" s="447"/>
      <c r="L118" s="447">
        <v>1</v>
      </c>
      <c r="M118" s="447"/>
      <c r="N118" s="447"/>
      <c r="O118" s="447"/>
      <c r="P118" s="449">
        <f t="shared" si="2"/>
        <v>1</v>
      </c>
      <c r="Q118" s="447">
        <v>1</v>
      </c>
      <c r="R118" s="447"/>
      <c r="S118" s="574" t="s">
        <v>2167</v>
      </c>
      <c r="T118" s="574" t="s">
        <v>654</v>
      </c>
      <c r="U118" s="571" t="s">
        <v>674</v>
      </c>
      <c r="V118" s="574" t="s">
        <v>653</v>
      </c>
      <c r="W118" s="579" t="s">
        <v>470</v>
      </c>
      <c r="X118" s="594" t="s">
        <v>4560</v>
      </c>
    </row>
    <row r="119" spans="1:24" s="453" customFormat="1" ht="171.6">
      <c r="A119" s="447"/>
      <c r="B119" s="447" t="s">
        <v>2445</v>
      </c>
      <c r="C119" s="512" t="s">
        <v>2446</v>
      </c>
      <c r="D119" s="156" t="s">
        <v>2210</v>
      </c>
      <c r="E119" s="156" t="s">
        <v>2447</v>
      </c>
      <c r="F119" s="447" t="s">
        <v>423</v>
      </c>
      <c r="G119" s="447" t="s">
        <v>656</v>
      </c>
      <c r="H119" s="448">
        <v>45056</v>
      </c>
      <c r="I119" s="447"/>
      <c r="J119" s="447"/>
      <c r="K119" s="447"/>
      <c r="L119" s="447">
        <v>1</v>
      </c>
      <c r="M119" s="447"/>
      <c r="N119" s="447"/>
      <c r="O119" s="447"/>
      <c r="P119" s="449">
        <f t="shared" si="2"/>
        <v>1</v>
      </c>
      <c r="Q119" s="447">
        <v>1</v>
      </c>
      <c r="R119" s="447"/>
      <c r="S119" s="574" t="s">
        <v>2167</v>
      </c>
      <c r="T119" s="574" t="s">
        <v>654</v>
      </c>
      <c r="U119" s="571" t="s">
        <v>674</v>
      </c>
      <c r="V119" s="585" t="s">
        <v>653</v>
      </c>
      <c r="W119" s="579" t="s">
        <v>470</v>
      </c>
      <c r="X119" s="594" t="s">
        <v>4561</v>
      </c>
    </row>
    <row r="120" spans="1:24" s="453" customFormat="1" ht="145.19999999999999">
      <c r="A120" s="447"/>
      <c r="B120" s="447" t="s">
        <v>3580</v>
      </c>
      <c r="C120" s="512" t="s">
        <v>5280</v>
      </c>
      <c r="D120" s="156" t="s">
        <v>2218</v>
      </c>
      <c r="E120" s="156" t="s">
        <v>5281</v>
      </c>
      <c r="F120" s="447" t="s">
        <v>423</v>
      </c>
      <c r="G120" s="447" t="s">
        <v>656</v>
      </c>
      <c r="H120" s="448">
        <v>45057</v>
      </c>
      <c r="I120" s="447"/>
      <c r="J120" s="447">
        <v>1</v>
      </c>
      <c r="K120" s="447"/>
      <c r="L120" s="447"/>
      <c r="M120" s="447"/>
      <c r="N120" s="447"/>
      <c r="O120" s="447"/>
      <c r="P120" s="449">
        <f t="shared" si="2"/>
        <v>1</v>
      </c>
      <c r="Q120" s="447">
        <v>1</v>
      </c>
      <c r="R120" s="447"/>
      <c r="S120" s="574" t="s">
        <v>2167</v>
      </c>
      <c r="T120" s="574" t="s">
        <v>654</v>
      </c>
      <c r="U120" s="571" t="s">
        <v>674</v>
      </c>
      <c r="V120" s="585" t="s">
        <v>653</v>
      </c>
      <c r="W120" s="579" t="s">
        <v>470</v>
      </c>
      <c r="X120" s="594" t="s">
        <v>5697</v>
      </c>
    </row>
    <row r="121" spans="1:24" s="453" customFormat="1" ht="45">
      <c r="A121" s="447"/>
      <c r="B121" s="447" t="s">
        <v>2448</v>
      </c>
      <c r="C121" s="512" t="s">
        <v>2449</v>
      </c>
      <c r="D121" s="156" t="s">
        <v>2450</v>
      </c>
      <c r="E121" s="156" t="s">
        <v>2451</v>
      </c>
      <c r="F121" s="447" t="s">
        <v>423</v>
      </c>
      <c r="G121" s="447" t="s">
        <v>656</v>
      </c>
      <c r="H121" s="448">
        <v>45057</v>
      </c>
      <c r="I121" s="447"/>
      <c r="J121" s="447"/>
      <c r="K121" s="447"/>
      <c r="L121" s="447">
        <v>3</v>
      </c>
      <c r="M121" s="447"/>
      <c r="N121" s="447"/>
      <c r="O121" s="447"/>
      <c r="P121" s="449">
        <f t="shared" si="2"/>
        <v>3</v>
      </c>
      <c r="Q121" s="447">
        <v>3</v>
      </c>
      <c r="R121" s="447"/>
      <c r="S121" s="574" t="s">
        <v>2167</v>
      </c>
      <c r="T121" s="574" t="s">
        <v>654</v>
      </c>
      <c r="U121" s="571" t="s">
        <v>674</v>
      </c>
      <c r="V121" s="585" t="s">
        <v>653</v>
      </c>
      <c r="W121" s="579" t="s">
        <v>470</v>
      </c>
      <c r="X121" s="594" t="s">
        <v>4562</v>
      </c>
    </row>
    <row r="122" spans="1:24" s="453" customFormat="1" ht="52.8">
      <c r="A122" s="447"/>
      <c r="B122" s="447" t="s">
        <v>2452</v>
      </c>
      <c r="C122" s="512" t="s">
        <v>2453</v>
      </c>
      <c r="D122" s="156" t="s">
        <v>2454</v>
      </c>
      <c r="E122" s="156" t="s">
        <v>2455</v>
      </c>
      <c r="F122" s="447" t="s">
        <v>423</v>
      </c>
      <c r="G122" s="447" t="s">
        <v>656</v>
      </c>
      <c r="H122" s="448">
        <v>45058</v>
      </c>
      <c r="I122" s="447"/>
      <c r="J122" s="447"/>
      <c r="K122" s="447"/>
      <c r="L122" s="447">
        <v>1</v>
      </c>
      <c r="M122" s="447"/>
      <c r="N122" s="447"/>
      <c r="O122" s="447"/>
      <c r="P122" s="449">
        <f t="shared" si="2"/>
        <v>1</v>
      </c>
      <c r="Q122" s="447">
        <v>1</v>
      </c>
      <c r="R122" s="447"/>
      <c r="S122" s="574" t="s">
        <v>2167</v>
      </c>
      <c r="T122" s="574" t="s">
        <v>654</v>
      </c>
      <c r="U122" s="571" t="s">
        <v>674</v>
      </c>
      <c r="V122" s="585" t="s">
        <v>653</v>
      </c>
      <c r="W122" s="579" t="s">
        <v>470</v>
      </c>
      <c r="X122" s="594" t="s">
        <v>4563</v>
      </c>
    </row>
    <row r="123" spans="1:24" s="453" customFormat="1" ht="409.6">
      <c r="A123" s="447"/>
      <c r="B123" s="447" t="s">
        <v>2456</v>
      </c>
      <c r="C123" s="512" t="s">
        <v>2457</v>
      </c>
      <c r="D123" s="156" t="s">
        <v>2458</v>
      </c>
      <c r="E123" s="156" t="s">
        <v>2459</v>
      </c>
      <c r="F123" s="447" t="s">
        <v>423</v>
      </c>
      <c r="G123" s="447" t="s">
        <v>656</v>
      </c>
      <c r="H123" s="448">
        <v>45058</v>
      </c>
      <c r="I123" s="447"/>
      <c r="J123" s="447"/>
      <c r="K123" s="447"/>
      <c r="L123" s="447"/>
      <c r="M123" s="447"/>
      <c r="N123" s="447">
        <v>1</v>
      </c>
      <c r="O123" s="447"/>
      <c r="P123" s="449">
        <f t="shared" si="2"/>
        <v>1</v>
      </c>
      <c r="Q123" s="447">
        <v>1</v>
      </c>
      <c r="R123" s="447"/>
      <c r="S123" s="574" t="s">
        <v>2167</v>
      </c>
      <c r="T123" s="574" t="s">
        <v>654</v>
      </c>
      <c r="U123" s="571" t="s">
        <v>674</v>
      </c>
      <c r="V123" s="585" t="s">
        <v>653</v>
      </c>
      <c r="W123" s="579" t="s">
        <v>470</v>
      </c>
      <c r="X123" s="594" t="s">
        <v>4564</v>
      </c>
    </row>
    <row r="124" spans="1:24" s="453" customFormat="1" ht="118.8">
      <c r="A124" s="447"/>
      <c r="B124" s="447" t="s">
        <v>3606</v>
      </c>
      <c r="C124" s="512" t="s">
        <v>5282</v>
      </c>
      <c r="D124" s="156" t="s">
        <v>3608</v>
      </c>
      <c r="E124" s="156" t="s">
        <v>5283</v>
      </c>
      <c r="F124" s="447" t="s">
        <v>423</v>
      </c>
      <c r="G124" s="447" t="s">
        <v>656</v>
      </c>
      <c r="H124" s="448">
        <v>45058</v>
      </c>
      <c r="I124" s="447"/>
      <c r="J124" s="447">
        <v>1</v>
      </c>
      <c r="K124" s="447"/>
      <c r="L124" s="447"/>
      <c r="M124" s="447"/>
      <c r="N124" s="447"/>
      <c r="O124" s="447"/>
      <c r="P124" s="449">
        <f t="shared" si="2"/>
        <v>1</v>
      </c>
      <c r="Q124" s="447">
        <v>1</v>
      </c>
      <c r="R124" s="447"/>
      <c r="S124" s="574" t="s">
        <v>2167</v>
      </c>
      <c r="T124" s="574" t="s">
        <v>654</v>
      </c>
      <c r="U124" s="571" t="s">
        <v>674</v>
      </c>
      <c r="V124" s="585" t="s">
        <v>653</v>
      </c>
      <c r="W124" s="579" t="s">
        <v>470</v>
      </c>
      <c r="X124" s="594" t="s">
        <v>5698</v>
      </c>
    </row>
    <row r="125" spans="1:24" s="453" customFormat="1" ht="79.2">
      <c r="A125" s="447"/>
      <c r="B125" s="447" t="s">
        <v>2460</v>
      </c>
      <c r="C125" s="512" t="s">
        <v>2461</v>
      </c>
      <c r="D125" s="156" t="s">
        <v>2218</v>
      </c>
      <c r="E125" s="156" t="s">
        <v>2462</v>
      </c>
      <c r="F125" s="447" t="s">
        <v>423</v>
      </c>
      <c r="G125" s="447" t="s">
        <v>656</v>
      </c>
      <c r="H125" s="448">
        <v>45058</v>
      </c>
      <c r="I125" s="447"/>
      <c r="J125" s="447"/>
      <c r="K125" s="447"/>
      <c r="L125" s="447"/>
      <c r="M125" s="447"/>
      <c r="N125" s="447">
        <v>1</v>
      </c>
      <c r="O125" s="447"/>
      <c r="P125" s="449">
        <f t="shared" si="2"/>
        <v>1</v>
      </c>
      <c r="Q125" s="447">
        <v>1</v>
      </c>
      <c r="R125" s="447"/>
      <c r="S125" s="574" t="s">
        <v>2167</v>
      </c>
      <c r="T125" s="574" t="s">
        <v>654</v>
      </c>
      <c r="U125" s="571" t="s">
        <v>674</v>
      </c>
      <c r="V125" s="574" t="s">
        <v>653</v>
      </c>
      <c r="W125" s="579" t="s">
        <v>470</v>
      </c>
      <c r="X125" s="594" t="s">
        <v>4565</v>
      </c>
    </row>
    <row r="126" spans="1:24" s="453" customFormat="1" ht="145.19999999999999">
      <c r="A126" s="447"/>
      <c r="B126" s="447" t="s">
        <v>2463</v>
      </c>
      <c r="C126" s="512" t="s">
        <v>2464</v>
      </c>
      <c r="D126" s="156" t="s">
        <v>2313</v>
      </c>
      <c r="E126" s="156" t="s">
        <v>2465</v>
      </c>
      <c r="F126" s="447" t="s">
        <v>423</v>
      </c>
      <c r="G126" s="447" t="s">
        <v>656</v>
      </c>
      <c r="H126" s="448">
        <v>45058</v>
      </c>
      <c r="I126" s="447"/>
      <c r="J126" s="447"/>
      <c r="K126" s="447"/>
      <c r="L126" s="447"/>
      <c r="M126" s="447"/>
      <c r="N126" s="447">
        <v>1</v>
      </c>
      <c r="O126" s="447"/>
      <c r="P126" s="449">
        <f t="shared" si="2"/>
        <v>1</v>
      </c>
      <c r="Q126" s="447">
        <v>1</v>
      </c>
      <c r="R126" s="447"/>
      <c r="S126" s="574" t="s">
        <v>2167</v>
      </c>
      <c r="T126" s="574" t="s">
        <v>654</v>
      </c>
      <c r="U126" s="571" t="s">
        <v>674</v>
      </c>
      <c r="V126" s="585" t="s">
        <v>653</v>
      </c>
      <c r="W126" s="579" t="s">
        <v>470</v>
      </c>
      <c r="X126" s="594" t="s">
        <v>4566</v>
      </c>
    </row>
    <row r="127" spans="1:24" s="453" customFormat="1" ht="100.8">
      <c r="A127" s="447"/>
      <c r="B127" s="447" t="s">
        <v>2466</v>
      </c>
      <c r="C127" s="512" t="s">
        <v>2467</v>
      </c>
      <c r="D127" s="156" t="s">
        <v>2468</v>
      </c>
      <c r="E127" s="156" t="s">
        <v>2469</v>
      </c>
      <c r="F127" s="447" t="s">
        <v>421</v>
      </c>
      <c r="G127" s="447" t="s">
        <v>656</v>
      </c>
      <c r="H127" s="448">
        <v>45063</v>
      </c>
      <c r="I127" s="447"/>
      <c r="J127" s="447"/>
      <c r="K127" s="447"/>
      <c r="L127" s="447"/>
      <c r="M127" s="447"/>
      <c r="N127" s="447"/>
      <c r="O127" s="447">
        <v>10</v>
      </c>
      <c r="P127" s="449">
        <f t="shared" si="2"/>
        <v>10</v>
      </c>
      <c r="Q127" s="447">
        <v>10</v>
      </c>
      <c r="R127" s="447"/>
      <c r="S127" s="575" t="s">
        <v>2167</v>
      </c>
      <c r="T127" s="575" t="s">
        <v>654</v>
      </c>
      <c r="U127" s="571" t="s">
        <v>674</v>
      </c>
      <c r="V127" s="575" t="s">
        <v>653</v>
      </c>
      <c r="W127" s="579" t="s">
        <v>470</v>
      </c>
      <c r="X127" s="595" t="s">
        <v>4567</v>
      </c>
    </row>
    <row r="128" spans="1:24" s="453" customFormat="1" ht="60">
      <c r="A128" s="447"/>
      <c r="B128" s="447" t="s">
        <v>2470</v>
      </c>
      <c r="C128" s="512" t="s">
        <v>2471</v>
      </c>
      <c r="D128" s="156" t="s">
        <v>2472</v>
      </c>
      <c r="E128" s="156" t="s">
        <v>2473</v>
      </c>
      <c r="F128" s="447" t="s">
        <v>423</v>
      </c>
      <c r="G128" s="447" t="s">
        <v>656</v>
      </c>
      <c r="H128" s="448">
        <v>45064</v>
      </c>
      <c r="I128" s="447"/>
      <c r="J128" s="447"/>
      <c r="K128" s="447"/>
      <c r="L128" s="447"/>
      <c r="M128" s="447"/>
      <c r="N128" s="447">
        <v>1</v>
      </c>
      <c r="O128" s="447"/>
      <c r="P128" s="449">
        <f t="shared" si="2"/>
        <v>1</v>
      </c>
      <c r="Q128" s="447">
        <v>1</v>
      </c>
      <c r="R128" s="447"/>
      <c r="S128" s="574" t="s">
        <v>2167</v>
      </c>
      <c r="T128" s="574" t="s">
        <v>654</v>
      </c>
      <c r="U128" s="571" t="s">
        <v>674</v>
      </c>
      <c r="V128" s="585" t="s">
        <v>653</v>
      </c>
      <c r="W128" s="579" t="s">
        <v>470</v>
      </c>
      <c r="X128" s="594" t="s">
        <v>4568</v>
      </c>
    </row>
    <row r="129" spans="1:24" s="453" customFormat="1" ht="118.8">
      <c r="A129" s="447"/>
      <c r="B129" s="447" t="s">
        <v>3293</v>
      </c>
      <c r="C129" s="512" t="s">
        <v>3294</v>
      </c>
      <c r="D129" s="156" t="s">
        <v>3295</v>
      </c>
      <c r="E129" s="156" t="s">
        <v>5284</v>
      </c>
      <c r="F129" s="447" t="s">
        <v>423</v>
      </c>
      <c r="G129" s="447" t="s">
        <v>656</v>
      </c>
      <c r="H129" s="448">
        <v>45065</v>
      </c>
      <c r="I129" s="447"/>
      <c r="J129" s="447"/>
      <c r="K129" s="447"/>
      <c r="L129" s="447">
        <v>1</v>
      </c>
      <c r="M129" s="447"/>
      <c r="N129" s="447"/>
      <c r="O129" s="447"/>
      <c r="P129" s="449">
        <f t="shared" si="2"/>
        <v>1</v>
      </c>
      <c r="Q129" s="447">
        <v>1</v>
      </c>
      <c r="R129" s="447"/>
      <c r="S129" s="574" t="s">
        <v>2167</v>
      </c>
      <c r="T129" s="574" t="s">
        <v>654</v>
      </c>
      <c r="U129" s="571" t="s">
        <v>674</v>
      </c>
      <c r="V129" s="585" t="s">
        <v>653</v>
      </c>
      <c r="W129" s="579" t="s">
        <v>470</v>
      </c>
      <c r="X129" s="594" t="s">
        <v>4804</v>
      </c>
    </row>
    <row r="130" spans="1:24" s="453" customFormat="1" ht="105.6">
      <c r="A130" s="447"/>
      <c r="B130" s="447" t="s">
        <v>2474</v>
      </c>
      <c r="C130" s="512" t="s">
        <v>2475</v>
      </c>
      <c r="D130" s="156" t="s">
        <v>2476</v>
      </c>
      <c r="E130" s="156" t="s">
        <v>2477</v>
      </c>
      <c r="F130" s="447" t="s">
        <v>423</v>
      </c>
      <c r="G130" s="447" t="s">
        <v>656</v>
      </c>
      <c r="H130" s="448">
        <v>45065</v>
      </c>
      <c r="I130" s="447"/>
      <c r="J130" s="447"/>
      <c r="K130" s="447"/>
      <c r="L130" s="447">
        <v>1</v>
      </c>
      <c r="M130" s="447"/>
      <c r="N130" s="447"/>
      <c r="O130" s="447"/>
      <c r="P130" s="449">
        <f t="shared" si="2"/>
        <v>1</v>
      </c>
      <c r="Q130" s="447">
        <v>1</v>
      </c>
      <c r="R130" s="447"/>
      <c r="S130" s="574" t="s">
        <v>2167</v>
      </c>
      <c r="T130" s="574" t="s">
        <v>654</v>
      </c>
      <c r="U130" s="571" t="s">
        <v>674</v>
      </c>
      <c r="V130" s="585" t="s">
        <v>653</v>
      </c>
      <c r="W130" s="579" t="s">
        <v>470</v>
      </c>
      <c r="X130" s="594" t="s">
        <v>4569</v>
      </c>
    </row>
    <row r="131" spans="1:24" s="453" customFormat="1" ht="45">
      <c r="A131" s="447"/>
      <c r="B131" s="447" t="s">
        <v>4479</v>
      </c>
      <c r="C131" s="512" t="s">
        <v>5285</v>
      </c>
      <c r="D131" s="156" t="s">
        <v>3588</v>
      </c>
      <c r="E131" s="156" t="s">
        <v>5286</v>
      </c>
      <c r="F131" s="447" t="s">
        <v>423</v>
      </c>
      <c r="G131" s="447" t="s">
        <v>656</v>
      </c>
      <c r="H131" s="448">
        <v>45069</v>
      </c>
      <c r="I131" s="447"/>
      <c r="J131" s="447"/>
      <c r="K131" s="447"/>
      <c r="L131" s="447">
        <v>1</v>
      </c>
      <c r="M131" s="447"/>
      <c r="N131" s="447"/>
      <c r="O131" s="447"/>
      <c r="P131" s="449">
        <f t="shared" si="2"/>
        <v>1</v>
      </c>
      <c r="Q131" s="447">
        <v>1</v>
      </c>
      <c r="R131" s="447"/>
      <c r="S131" s="574" t="s">
        <v>2167</v>
      </c>
      <c r="T131" s="574" t="s">
        <v>654</v>
      </c>
      <c r="U131" s="571" t="s">
        <v>674</v>
      </c>
      <c r="V131" s="585" t="s">
        <v>653</v>
      </c>
      <c r="W131" s="579" t="s">
        <v>470</v>
      </c>
      <c r="X131" s="594" t="s">
        <v>5699</v>
      </c>
    </row>
    <row r="132" spans="1:24" s="453" customFormat="1" ht="66">
      <c r="A132" s="447"/>
      <c r="B132" s="447" t="s">
        <v>3586</v>
      </c>
      <c r="C132" s="512" t="s">
        <v>3587</v>
      </c>
      <c r="D132" s="156" t="s">
        <v>3588</v>
      </c>
      <c r="E132" s="156" t="s">
        <v>5287</v>
      </c>
      <c r="F132" s="447" t="s">
        <v>423</v>
      </c>
      <c r="G132" s="447" t="s">
        <v>656</v>
      </c>
      <c r="H132" s="448">
        <v>45070</v>
      </c>
      <c r="I132" s="447"/>
      <c r="J132" s="447"/>
      <c r="K132" s="447"/>
      <c r="L132" s="447">
        <v>1</v>
      </c>
      <c r="M132" s="447"/>
      <c r="N132" s="447"/>
      <c r="O132" s="447"/>
      <c r="P132" s="449">
        <f t="shared" si="2"/>
        <v>1</v>
      </c>
      <c r="Q132" s="447">
        <v>1</v>
      </c>
      <c r="R132" s="447"/>
      <c r="S132" s="574" t="s">
        <v>2167</v>
      </c>
      <c r="T132" s="574" t="s">
        <v>654</v>
      </c>
      <c r="U132" s="571" t="s">
        <v>674</v>
      </c>
      <c r="V132" s="585" t="s">
        <v>653</v>
      </c>
      <c r="W132" s="579" t="s">
        <v>470</v>
      </c>
      <c r="X132" s="594" t="s">
        <v>5700</v>
      </c>
    </row>
    <row r="133" spans="1:24" s="453" customFormat="1" ht="105.6">
      <c r="A133" s="447"/>
      <c r="B133" s="447" t="s">
        <v>5288</v>
      </c>
      <c r="C133" s="512" t="s">
        <v>2479</v>
      </c>
      <c r="D133" s="156" t="s">
        <v>2480</v>
      </c>
      <c r="E133" s="156" t="s">
        <v>2481</v>
      </c>
      <c r="F133" s="447" t="s">
        <v>423</v>
      </c>
      <c r="G133" s="447" t="s">
        <v>656</v>
      </c>
      <c r="H133" s="448">
        <v>45070</v>
      </c>
      <c r="I133" s="447"/>
      <c r="J133" s="447"/>
      <c r="K133" s="447"/>
      <c r="L133" s="447"/>
      <c r="M133" s="447"/>
      <c r="N133" s="447">
        <v>1</v>
      </c>
      <c r="O133" s="447"/>
      <c r="P133" s="449">
        <f t="shared" si="2"/>
        <v>1</v>
      </c>
      <c r="Q133" s="447">
        <v>1</v>
      </c>
      <c r="R133" s="447"/>
      <c r="S133" s="574" t="s">
        <v>2167</v>
      </c>
      <c r="T133" s="574" t="s">
        <v>654</v>
      </c>
      <c r="U133" s="571" t="s">
        <v>674</v>
      </c>
      <c r="V133" s="585" t="s">
        <v>653</v>
      </c>
      <c r="W133" s="579" t="s">
        <v>470</v>
      </c>
      <c r="X133" s="594" t="s">
        <v>4570</v>
      </c>
    </row>
    <row r="134" spans="1:24" s="453" customFormat="1" ht="118.8">
      <c r="A134" s="447"/>
      <c r="B134" s="447" t="s">
        <v>2482</v>
      </c>
      <c r="C134" s="512" t="s">
        <v>2483</v>
      </c>
      <c r="D134" s="156" t="s">
        <v>2484</v>
      </c>
      <c r="E134" s="156" t="s">
        <v>2485</v>
      </c>
      <c r="F134" s="447" t="s">
        <v>423</v>
      </c>
      <c r="G134" s="447" t="s">
        <v>656</v>
      </c>
      <c r="H134" s="448">
        <v>45070</v>
      </c>
      <c r="I134" s="447"/>
      <c r="J134" s="447"/>
      <c r="K134" s="447"/>
      <c r="L134" s="447"/>
      <c r="M134" s="447"/>
      <c r="N134" s="447">
        <v>1</v>
      </c>
      <c r="O134" s="447"/>
      <c r="P134" s="449">
        <f t="shared" si="2"/>
        <v>1</v>
      </c>
      <c r="Q134" s="447">
        <v>1</v>
      </c>
      <c r="R134" s="447"/>
      <c r="S134" s="574" t="s">
        <v>2167</v>
      </c>
      <c r="T134" s="574" t="s">
        <v>654</v>
      </c>
      <c r="U134" s="571" t="s">
        <v>674</v>
      </c>
      <c r="V134" s="585" t="s">
        <v>653</v>
      </c>
      <c r="W134" s="579" t="s">
        <v>470</v>
      </c>
      <c r="X134" s="594" t="s">
        <v>4571</v>
      </c>
    </row>
    <row r="135" spans="1:24" s="453" customFormat="1" ht="45">
      <c r="A135" s="447"/>
      <c r="B135" s="447" t="s">
        <v>2486</v>
      </c>
      <c r="C135" s="512" t="s">
        <v>2487</v>
      </c>
      <c r="D135" s="156" t="s">
        <v>2488</v>
      </c>
      <c r="E135" s="156" t="s">
        <v>2489</v>
      </c>
      <c r="F135" s="447" t="s">
        <v>423</v>
      </c>
      <c r="G135" s="447" t="s">
        <v>656</v>
      </c>
      <c r="H135" s="448">
        <v>45070</v>
      </c>
      <c r="I135" s="447"/>
      <c r="J135" s="447"/>
      <c r="K135" s="447"/>
      <c r="L135" s="447"/>
      <c r="M135" s="447"/>
      <c r="N135" s="447">
        <v>1</v>
      </c>
      <c r="O135" s="447"/>
      <c r="P135" s="449">
        <f t="shared" si="2"/>
        <v>1</v>
      </c>
      <c r="Q135" s="447">
        <v>1</v>
      </c>
      <c r="R135" s="447"/>
      <c r="S135" s="574" t="s">
        <v>2167</v>
      </c>
      <c r="T135" s="574" t="s">
        <v>654</v>
      </c>
      <c r="U135" s="571" t="s">
        <v>674</v>
      </c>
      <c r="V135" s="582" t="s">
        <v>653</v>
      </c>
      <c r="W135" s="579" t="s">
        <v>470</v>
      </c>
      <c r="X135" s="594" t="s">
        <v>4572</v>
      </c>
    </row>
    <row r="136" spans="1:24" s="453" customFormat="1" ht="66">
      <c r="A136" s="447"/>
      <c r="B136" s="447" t="s">
        <v>5289</v>
      </c>
      <c r="C136" s="512" t="s">
        <v>5290</v>
      </c>
      <c r="D136" s="156" t="s">
        <v>2313</v>
      </c>
      <c r="E136" s="156" t="s">
        <v>5291</v>
      </c>
      <c r="F136" s="447" t="s">
        <v>423</v>
      </c>
      <c r="G136" s="447" t="s">
        <v>656</v>
      </c>
      <c r="H136" s="448">
        <v>45072</v>
      </c>
      <c r="I136" s="447"/>
      <c r="J136" s="447">
        <v>1</v>
      </c>
      <c r="K136" s="447"/>
      <c r="L136" s="447"/>
      <c r="M136" s="447"/>
      <c r="N136" s="447"/>
      <c r="O136" s="447"/>
      <c r="P136" s="449">
        <f t="shared" si="2"/>
        <v>1</v>
      </c>
      <c r="Q136" s="447">
        <v>1</v>
      </c>
      <c r="R136" s="447"/>
      <c r="S136" s="574" t="s">
        <v>2167</v>
      </c>
      <c r="T136" s="574" t="s">
        <v>654</v>
      </c>
      <c r="U136" s="571" t="s">
        <v>674</v>
      </c>
      <c r="V136" s="582" t="s">
        <v>653</v>
      </c>
      <c r="W136" s="579" t="s">
        <v>470</v>
      </c>
      <c r="X136" s="594" t="s">
        <v>5701</v>
      </c>
    </row>
    <row r="137" spans="1:24" s="453" customFormat="1" ht="79.2">
      <c r="A137" s="447"/>
      <c r="B137" s="447" t="s">
        <v>2490</v>
      </c>
      <c r="C137" s="512" t="s">
        <v>2491</v>
      </c>
      <c r="D137" s="156" t="s">
        <v>2249</v>
      </c>
      <c r="E137" s="156" t="s">
        <v>2492</v>
      </c>
      <c r="F137" s="447" t="s">
        <v>423</v>
      </c>
      <c r="G137" s="447" t="s">
        <v>656</v>
      </c>
      <c r="H137" s="448">
        <v>45072</v>
      </c>
      <c r="I137" s="447"/>
      <c r="J137" s="447">
        <v>1</v>
      </c>
      <c r="K137" s="447"/>
      <c r="L137" s="447"/>
      <c r="M137" s="447"/>
      <c r="N137" s="447"/>
      <c r="O137" s="447"/>
      <c r="P137" s="449">
        <f t="shared" si="2"/>
        <v>1</v>
      </c>
      <c r="Q137" s="447">
        <v>1</v>
      </c>
      <c r="R137" s="447"/>
      <c r="S137" s="574" t="s">
        <v>2167</v>
      </c>
      <c r="T137" s="574" t="s">
        <v>654</v>
      </c>
      <c r="U137" s="571" t="s">
        <v>674</v>
      </c>
      <c r="V137" s="585" t="s">
        <v>653</v>
      </c>
      <c r="W137" s="579" t="s">
        <v>470</v>
      </c>
      <c r="X137" s="594" t="s">
        <v>4573</v>
      </c>
    </row>
    <row r="138" spans="1:24" s="453" customFormat="1" ht="45">
      <c r="A138" s="447"/>
      <c r="B138" s="447" t="s">
        <v>2493</v>
      </c>
      <c r="C138" s="512" t="s">
        <v>2494</v>
      </c>
      <c r="D138" s="156" t="s">
        <v>2347</v>
      </c>
      <c r="E138" s="156" t="s">
        <v>2495</v>
      </c>
      <c r="F138" s="447" t="s">
        <v>423</v>
      </c>
      <c r="G138" s="447" t="s">
        <v>656</v>
      </c>
      <c r="H138" s="448">
        <v>45072</v>
      </c>
      <c r="I138" s="447"/>
      <c r="J138" s="447">
        <v>1</v>
      </c>
      <c r="K138" s="447"/>
      <c r="L138" s="447"/>
      <c r="M138" s="447"/>
      <c r="N138" s="447"/>
      <c r="O138" s="447"/>
      <c r="P138" s="449">
        <f t="shared" si="2"/>
        <v>1</v>
      </c>
      <c r="Q138" s="447">
        <v>1</v>
      </c>
      <c r="R138" s="447"/>
      <c r="S138" s="574" t="s">
        <v>2167</v>
      </c>
      <c r="T138" s="574" t="s">
        <v>654</v>
      </c>
      <c r="U138" s="571" t="s">
        <v>674</v>
      </c>
      <c r="V138" s="585" t="s">
        <v>653</v>
      </c>
      <c r="W138" s="579" t="s">
        <v>470</v>
      </c>
      <c r="X138" s="596" t="s">
        <v>4574</v>
      </c>
    </row>
    <row r="139" spans="1:24" s="453" customFormat="1" ht="45">
      <c r="A139" s="447"/>
      <c r="B139" s="447" t="s">
        <v>2496</v>
      </c>
      <c r="C139" s="512" t="s">
        <v>2497</v>
      </c>
      <c r="D139" s="156" t="s">
        <v>2498</v>
      </c>
      <c r="E139" s="156" t="s">
        <v>2499</v>
      </c>
      <c r="F139" s="447" t="s">
        <v>423</v>
      </c>
      <c r="G139" s="447" t="s">
        <v>656</v>
      </c>
      <c r="H139" s="448">
        <v>45076</v>
      </c>
      <c r="I139" s="447"/>
      <c r="J139" s="447"/>
      <c r="K139" s="447"/>
      <c r="L139" s="447">
        <v>1</v>
      </c>
      <c r="M139" s="447"/>
      <c r="N139" s="447"/>
      <c r="O139" s="447"/>
      <c r="P139" s="449">
        <f t="shared" si="2"/>
        <v>1</v>
      </c>
      <c r="Q139" s="447">
        <v>1</v>
      </c>
      <c r="R139" s="447"/>
      <c r="S139" s="574" t="s">
        <v>2167</v>
      </c>
      <c r="T139" s="574" t="s">
        <v>654</v>
      </c>
      <c r="U139" s="571" t="s">
        <v>674</v>
      </c>
      <c r="V139" s="585" t="s">
        <v>653</v>
      </c>
      <c r="W139" s="579" t="s">
        <v>470</v>
      </c>
      <c r="X139" s="594" t="s">
        <v>4575</v>
      </c>
    </row>
    <row r="140" spans="1:24" s="453" customFormat="1" ht="45">
      <c r="A140" s="447"/>
      <c r="B140" s="447" t="s">
        <v>2500</v>
      </c>
      <c r="C140" s="512" t="s">
        <v>2501</v>
      </c>
      <c r="D140" s="156" t="s">
        <v>2502</v>
      </c>
      <c r="E140" s="156" t="s">
        <v>2503</v>
      </c>
      <c r="F140" s="447" t="s">
        <v>423</v>
      </c>
      <c r="G140" s="447" t="s">
        <v>656</v>
      </c>
      <c r="H140" s="448">
        <v>45076</v>
      </c>
      <c r="I140" s="447"/>
      <c r="J140" s="447"/>
      <c r="K140" s="447"/>
      <c r="L140" s="447">
        <v>1</v>
      </c>
      <c r="M140" s="447"/>
      <c r="N140" s="447"/>
      <c r="O140" s="447"/>
      <c r="P140" s="449">
        <f t="shared" si="2"/>
        <v>1</v>
      </c>
      <c r="Q140" s="447">
        <v>1</v>
      </c>
      <c r="R140" s="447"/>
      <c r="S140" s="574" t="s">
        <v>2167</v>
      </c>
      <c r="T140" s="574" t="s">
        <v>654</v>
      </c>
      <c r="U140" s="571" t="s">
        <v>674</v>
      </c>
      <c r="V140" s="574" t="s">
        <v>653</v>
      </c>
      <c r="W140" s="579" t="s">
        <v>470</v>
      </c>
      <c r="X140" s="594" t="s">
        <v>4576</v>
      </c>
    </row>
    <row r="141" spans="1:24" s="453" customFormat="1" ht="92.4">
      <c r="A141" s="447"/>
      <c r="B141" s="447" t="s">
        <v>2504</v>
      </c>
      <c r="C141" s="512" t="s">
        <v>2505</v>
      </c>
      <c r="D141" s="156" t="s">
        <v>2506</v>
      </c>
      <c r="E141" s="156" t="s">
        <v>2507</v>
      </c>
      <c r="F141" s="447" t="s">
        <v>423</v>
      </c>
      <c r="G141" s="447" t="s">
        <v>656</v>
      </c>
      <c r="H141" s="448">
        <v>45076</v>
      </c>
      <c r="I141" s="447"/>
      <c r="J141" s="447"/>
      <c r="K141" s="447"/>
      <c r="L141" s="447">
        <v>1</v>
      </c>
      <c r="M141" s="447"/>
      <c r="N141" s="447"/>
      <c r="O141" s="447"/>
      <c r="P141" s="449">
        <f t="shared" si="2"/>
        <v>1</v>
      </c>
      <c r="Q141" s="447">
        <v>1</v>
      </c>
      <c r="R141" s="447"/>
      <c r="S141" s="574" t="s">
        <v>2167</v>
      </c>
      <c r="T141" s="574" t="s">
        <v>654</v>
      </c>
      <c r="U141" s="571" t="s">
        <v>674</v>
      </c>
      <c r="V141" s="585" t="s">
        <v>653</v>
      </c>
      <c r="W141" s="579" t="s">
        <v>470</v>
      </c>
      <c r="X141" s="594" t="s">
        <v>4577</v>
      </c>
    </row>
    <row r="142" spans="1:24" s="453" customFormat="1" ht="79.2">
      <c r="A142" s="447"/>
      <c r="B142" s="447" t="s">
        <v>3614</v>
      </c>
      <c r="C142" s="512" t="s">
        <v>5292</v>
      </c>
      <c r="D142" s="156" t="s">
        <v>3616</v>
      </c>
      <c r="E142" s="156" t="s">
        <v>5293</v>
      </c>
      <c r="F142" s="447" t="s">
        <v>423</v>
      </c>
      <c r="G142" s="447" t="s">
        <v>656</v>
      </c>
      <c r="H142" s="448">
        <v>45077</v>
      </c>
      <c r="I142" s="447"/>
      <c r="J142" s="447"/>
      <c r="K142" s="447"/>
      <c r="L142" s="447"/>
      <c r="M142" s="447"/>
      <c r="N142" s="447">
        <v>1</v>
      </c>
      <c r="O142" s="447"/>
      <c r="P142" s="449">
        <f t="shared" si="2"/>
        <v>1</v>
      </c>
      <c r="Q142" s="447">
        <v>1</v>
      </c>
      <c r="R142" s="447"/>
      <c r="S142" s="574" t="s">
        <v>2167</v>
      </c>
      <c r="T142" s="574" t="s">
        <v>654</v>
      </c>
      <c r="U142" s="571" t="s">
        <v>674</v>
      </c>
      <c r="V142" s="585" t="s">
        <v>653</v>
      </c>
      <c r="W142" s="579" t="s">
        <v>470</v>
      </c>
      <c r="X142" s="594" t="s">
        <v>5702</v>
      </c>
    </row>
    <row r="143" spans="1:24" s="453" customFormat="1" ht="57.6">
      <c r="A143" s="447"/>
      <c r="B143" s="447" t="s">
        <v>2508</v>
      </c>
      <c r="C143" s="512" t="s">
        <v>2509</v>
      </c>
      <c r="D143" s="156" t="s">
        <v>2510</v>
      </c>
      <c r="E143" s="156" t="s">
        <v>2511</v>
      </c>
      <c r="F143" s="447" t="s">
        <v>421</v>
      </c>
      <c r="G143" s="447" t="s">
        <v>656</v>
      </c>
      <c r="H143" s="448">
        <v>45077</v>
      </c>
      <c r="I143" s="447">
        <v>138</v>
      </c>
      <c r="J143" s="447"/>
      <c r="K143" s="447"/>
      <c r="L143" s="447"/>
      <c r="M143" s="447"/>
      <c r="N143" s="447"/>
      <c r="O143" s="447">
        <v>2</v>
      </c>
      <c r="P143" s="449">
        <f t="shared" si="2"/>
        <v>140</v>
      </c>
      <c r="Q143" s="447">
        <v>140</v>
      </c>
      <c r="R143" s="447"/>
      <c r="S143" s="575" t="s">
        <v>2167</v>
      </c>
      <c r="T143" s="575" t="s">
        <v>654</v>
      </c>
      <c r="U143" s="571" t="s">
        <v>674</v>
      </c>
      <c r="V143" s="586" t="s">
        <v>653</v>
      </c>
      <c r="W143" s="579" t="s">
        <v>470</v>
      </c>
      <c r="X143" s="595" t="s">
        <v>4578</v>
      </c>
    </row>
    <row r="144" spans="1:24" s="453" customFormat="1" ht="92.4">
      <c r="A144" s="447"/>
      <c r="B144" s="447" t="s">
        <v>2512</v>
      </c>
      <c r="C144" s="512" t="s">
        <v>2513</v>
      </c>
      <c r="D144" s="156" t="s">
        <v>2514</v>
      </c>
      <c r="E144" s="156" t="s">
        <v>2515</v>
      </c>
      <c r="F144" s="447" t="s">
        <v>423</v>
      </c>
      <c r="G144" s="447" t="s">
        <v>656</v>
      </c>
      <c r="H144" s="448">
        <v>45078</v>
      </c>
      <c r="I144" s="447"/>
      <c r="J144" s="447"/>
      <c r="K144" s="447"/>
      <c r="L144" s="447">
        <v>1</v>
      </c>
      <c r="M144" s="447"/>
      <c r="N144" s="447"/>
      <c r="O144" s="447"/>
      <c r="P144" s="449">
        <f t="shared" si="2"/>
        <v>1</v>
      </c>
      <c r="Q144" s="447">
        <v>1</v>
      </c>
      <c r="R144" s="447"/>
      <c r="S144" s="574" t="s">
        <v>2167</v>
      </c>
      <c r="T144" s="574" t="s">
        <v>654</v>
      </c>
      <c r="U144" s="571" t="s">
        <v>674</v>
      </c>
      <c r="V144" s="585" t="s">
        <v>653</v>
      </c>
      <c r="W144" s="579" t="s">
        <v>470</v>
      </c>
      <c r="X144" s="594" t="s">
        <v>4579</v>
      </c>
    </row>
    <row r="145" spans="1:24" s="453" customFormat="1" ht="52.8">
      <c r="A145" s="447"/>
      <c r="B145" s="447" t="s">
        <v>2516</v>
      </c>
      <c r="C145" s="512" t="s">
        <v>2517</v>
      </c>
      <c r="D145" s="156"/>
      <c r="E145" s="156" t="s">
        <v>2518</v>
      </c>
      <c r="F145" s="447" t="s">
        <v>423</v>
      </c>
      <c r="G145" s="447" t="s">
        <v>656</v>
      </c>
      <c r="H145" s="448">
        <v>45078</v>
      </c>
      <c r="I145" s="447"/>
      <c r="J145" s="447"/>
      <c r="K145" s="447"/>
      <c r="L145" s="447"/>
      <c r="M145" s="447"/>
      <c r="N145" s="447">
        <v>1</v>
      </c>
      <c r="O145" s="447"/>
      <c r="P145" s="449">
        <f t="shared" si="2"/>
        <v>1</v>
      </c>
      <c r="Q145" s="447">
        <v>1</v>
      </c>
      <c r="R145" s="447"/>
      <c r="S145" s="574" t="s">
        <v>2167</v>
      </c>
      <c r="T145" s="574" t="s">
        <v>654</v>
      </c>
      <c r="U145" s="571" t="s">
        <v>674</v>
      </c>
      <c r="V145" s="585" t="s">
        <v>653</v>
      </c>
      <c r="W145" s="579" t="s">
        <v>470</v>
      </c>
      <c r="X145" s="594" t="s">
        <v>4580</v>
      </c>
    </row>
    <row r="146" spans="1:24" s="453" customFormat="1" ht="158.4">
      <c r="A146" s="447"/>
      <c r="B146" s="447" t="s">
        <v>3625</v>
      </c>
      <c r="C146" s="512" t="s">
        <v>5294</v>
      </c>
      <c r="D146" s="156" t="s">
        <v>3627</v>
      </c>
      <c r="E146" s="156" t="s">
        <v>5295</v>
      </c>
      <c r="F146" s="447" t="s">
        <v>423</v>
      </c>
      <c r="G146" s="447" t="s">
        <v>656</v>
      </c>
      <c r="H146" s="448">
        <v>45078</v>
      </c>
      <c r="I146" s="447"/>
      <c r="J146" s="447"/>
      <c r="K146" s="447"/>
      <c r="L146" s="447"/>
      <c r="M146" s="447"/>
      <c r="N146" s="447">
        <v>1</v>
      </c>
      <c r="O146" s="447"/>
      <c r="P146" s="449">
        <f t="shared" si="2"/>
        <v>1</v>
      </c>
      <c r="Q146" s="447">
        <v>1</v>
      </c>
      <c r="R146" s="447"/>
      <c r="S146" s="574" t="s">
        <v>2167</v>
      </c>
      <c r="T146" s="574" t="s">
        <v>654</v>
      </c>
      <c r="U146" s="571" t="s">
        <v>674</v>
      </c>
      <c r="V146" s="585" t="s">
        <v>653</v>
      </c>
      <c r="W146" s="579" t="s">
        <v>470</v>
      </c>
      <c r="X146" s="594" t="s">
        <v>5703</v>
      </c>
    </row>
    <row r="147" spans="1:24" s="453" customFormat="1" ht="66">
      <c r="A147" s="447"/>
      <c r="B147" s="447" t="s">
        <v>5296</v>
      </c>
      <c r="C147" s="512" t="s">
        <v>5297</v>
      </c>
      <c r="D147" s="156" t="s">
        <v>423</v>
      </c>
      <c r="E147" s="156" t="s">
        <v>5298</v>
      </c>
      <c r="F147" s="447" t="s">
        <v>423</v>
      </c>
      <c r="G147" s="447" t="s">
        <v>656</v>
      </c>
      <c r="H147" s="448">
        <v>45083</v>
      </c>
      <c r="I147" s="447"/>
      <c r="J147" s="447">
        <v>1</v>
      </c>
      <c r="K147" s="447"/>
      <c r="L147" s="447"/>
      <c r="M147" s="447"/>
      <c r="N147" s="447"/>
      <c r="O147" s="447"/>
      <c r="P147" s="449">
        <f t="shared" si="2"/>
        <v>1</v>
      </c>
      <c r="Q147" s="447"/>
      <c r="R147" s="447"/>
      <c r="S147" s="574" t="s">
        <v>2167</v>
      </c>
      <c r="T147" s="574" t="s">
        <v>654</v>
      </c>
      <c r="U147" s="571" t="s">
        <v>674</v>
      </c>
      <c r="V147" s="585" t="s">
        <v>664</v>
      </c>
      <c r="W147" s="579" t="s">
        <v>470</v>
      </c>
      <c r="X147" s="594" t="s">
        <v>5704</v>
      </c>
    </row>
    <row r="148" spans="1:24" s="453" customFormat="1" ht="171.6">
      <c r="A148" s="447"/>
      <c r="B148" s="447" t="s">
        <v>2519</v>
      </c>
      <c r="C148" s="512" t="s">
        <v>2520</v>
      </c>
      <c r="D148" s="156" t="s">
        <v>2521</v>
      </c>
      <c r="E148" s="156" t="s">
        <v>2522</v>
      </c>
      <c r="F148" s="447" t="s">
        <v>423</v>
      </c>
      <c r="G148" s="447" t="s">
        <v>656</v>
      </c>
      <c r="H148" s="448">
        <v>45084</v>
      </c>
      <c r="I148" s="447"/>
      <c r="J148" s="447">
        <v>2</v>
      </c>
      <c r="K148" s="447"/>
      <c r="L148" s="447"/>
      <c r="M148" s="447"/>
      <c r="N148" s="447"/>
      <c r="O148" s="447"/>
      <c r="P148" s="449">
        <f t="shared" si="2"/>
        <v>2</v>
      </c>
      <c r="Q148" s="447">
        <v>2</v>
      </c>
      <c r="R148" s="447"/>
      <c r="S148" s="574" t="s">
        <v>2167</v>
      </c>
      <c r="T148" s="574" t="s">
        <v>654</v>
      </c>
      <c r="U148" s="571" t="s">
        <v>674</v>
      </c>
      <c r="V148" s="585" t="s">
        <v>653</v>
      </c>
      <c r="W148" s="579" t="s">
        <v>470</v>
      </c>
      <c r="X148" s="594" t="s">
        <v>4581</v>
      </c>
    </row>
    <row r="149" spans="1:24" s="453" customFormat="1" ht="45">
      <c r="A149" s="447"/>
      <c r="B149" s="447" t="s">
        <v>2523</v>
      </c>
      <c r="C149" s="512" t="s">
        <v>2524</v>
      </c>
      <c r="D149" s="156" t="s">
        <v>2525</v>
      </c>
      <c r="E149" s="156" t="s">
        <v>2526</v>
      </c>
      <c r="F149" s="447" t="s">
        <v>423</v>
      </c>
      <c r="G149" s="447" t="s">
        <v>656</v>
      </c>
      <c r="H149" s="448">
        <v>45084</v>
      </c>
      <c r="I149" s="447"/>
      <c r="J149" s="447"/>
      <c r="K149" s="447"/>
      <c r="L149" s="447">
        <v>1</v>
      </c>
      <c r="M149" s="447"/>
      <c r="N149" s="447"/>
      <c r="O149" s="447"/>
      <c r="P149" s="449">
        <f t="shared" si="2"/>
        <v>1</v>
      </c>
      <c r="Q149" s="447">
        <v>1</v>
      </c>
      <c r="R149" s="447"/>
      <c r="S149" s="574" t="s">
        <v>2167</v>
      </c>
      <c r="T149" s="574" t="s">
        <v>654</v>
      </c>
      <c r="U149" s="571" t="s">
        <v>674</v>
      </c>
      <c r="V149" s="585" t="s">
        <v>653</v>
      </c>
      <c r="W149" s="579" t="s">
        <v>470</v>
      </c>
      <c r="X149" s="594" t="s">
        <v>4582</v>
      </c>
    </row>
    <row r="150" spans="1:24" s="453" customFormat="1" ht="60">
      <c r="A150" s="447"/>
      <c r="B150" s="447" t="s">
        <v>2527</v>
      </c>
      <c r="C150" s="512" t="s">
        <v>2528</v>
      </c>
      <c r="D150" s="156" t="s">
        <v>2529</v>
      </c>
      <c r="E150" s="156" t="s">
        <v>2530</v>
      </c>
      <c r="F150" s="447" t="s">
        <v>423</v>
      </c>
      <c r="G150" s="447" t="s">
        <v>656</v>
      </c>
      <c r="H150" s="448">
        <v>45084</v>
      </c>
      <c r="I150" s="447"/>
      <c r="J150" s="447"/>
      <c r="K150" s="447"/>
      <c r="L150" s="447">
        <v>1</v>
      </c>
      <c r="M150" s="447"/>
      <c r="N150" s="447"/>
      <c r="O150" s="447"/>
      <c r="P150" s="449">
        <f t="shared" si="2"/>
        <v>1</v>
      </c>
      <c r="Q150" s="447">
        <v>1</v>
      </c>
      <c r="R150" s="447"/>
      <c r="S150" s="574" t="s">
        <v>2167</v>
      </c>
      <c r="T150" s="574" t="s">
        <v>654</v>
      </c>
      <c r="U150" s="571" t="s">
        <v>674</v>
      </c>
      <c r="V150" s="585" t="s">
        <v>653</v>
      </c>
      <c r="W150" s="579" t="s">
        <v>470</v>
      </c>
      <c r="X150" s="594" t="s">
        <v>4583</v>
      </c>
    </row>
    <row r="151" spans="1:24" s="453" customFormat="1" ht="45">
      <c r="A151" s="447"/>
      <c r="B151" s="447" t="s">
        <v>2531</v>
      </c>
      <c r="C151" s="512" t="s">
        <v>2532</v>
      </c>
      <c r="D151" s="156" t="s">
        <v>2533</v>
      </c>
      <c r="E151" s="156" t="s">
        <v>2534</v>
      </c>
      <c r="F151" s="447" t="s">
        <v>423</v>
      </c>
      <c r="G151" s="447" t="s">
        <v>656</v>
      </c>
      <c r="H151" s="448">
        <v>45085</v>
      </c>
      <c r="I151" s="447"/>
      <c r="J151" s="447"/>
      <c r="K151" s="447"/>
      <c r="L151" s="447"/>
      <c r="M151" s="447"/>
      <c r="N151" s="447">
        <v>1</v>
      </c>
      <c r="O151" s="447"/>
      <c r="P151" s="449">
        <f t="shared" ref="P151:P214" si="3">SUM($I151:$O151)</f>
        <v>1</v>
      </c>
      <c r="Q151" s="447">
        <v>1</v>
      </c>
      <c r="R151" s="447"/>
      <c r="S151" s="574" t="s">
        <v>2167</v>
      </c>
      <c r="T151" s="574" t="s">
        <v>654</v>
      </c>
      <c r="U151" s="571" t="s">
        <v>674</v>
      </c>
      <c r="V151" s="585" t="s">
        <v>653</v>
      </c>
      <c r="W151" s="579" t="s">
        <v>470</v>
      </c>
      <c r="X151" s="594" t="s">
        <v>4584</v>
      </c>
    </row>
    <row r="152" spans="1:24" s="453" customFormat="1" ht="45">
      <c r="A152" s="447"/>
      <c r="B152" s="447" t="s">
        <v>3271</v>
      </c>
      <c r="C152" s="512" t="s">
        <v>5299</v>
      </c>
      <c r="D152" s="156" t="s">
        <v>3273</v>
      </c>
      <c r="E152" s="156" t="s">
        <v>5300</v>
      </c>
      <c r="F152" s="447" t="s">
        <v>423</v>
      </c>
      <c r="G152" s="447" t="s">
        <v>656</v>
      </c>
      <c r="H152" s="448">
        <v>45085</v>
      </c>
      <c r="I152" s="447"/>
      <c r="J152" s="447"/>
      <c r="K152" s="447"/>
      <c r="L152" s="447">
        <v>1</v>
      </c>
      <c r="M152" s="447"/>
      <c r="N152" s="447"/>
      <c r="O152" s="447"/>
      <c r="P152" s="449">
        <f t="shared" si="3"/>
        <v>1</v>
      </c>
      <c r="Q152" s="447">
        <v>1</v>
      </c>
      <c r="R152" s="447"/>
      <c r="S152" s="574" t="s">
        <v>2167</v>
      </c>
      <c r="T152" s="574" t="s">
        <v>654</v>
      </c>
      <c r="U152" s="571" t="s">
        <v>674</v>
      </c>
      <c r="V152" s="585" t="s">
        <v>653</v>
      </c>
      <c r="W152" s="579" t="s">
        <v>470</v>
      </c>
      <c r="X152" s="594" t="s">
        <v>5705</v>
      </c>
    </row>
    <row r="153" spans="1:24" s="453" customFormat="1" ht="60">
      <c r="A153" s="447"/>
      <c r="B153" s="447" t="s">
        <v>2535</v>
      </c>
      <c r="C153" s="512" t="s">
        <v>2536</v>
      </c>
      <c r="D153" s="156"/>
      <c r="E153" s="156" t="s">
        <v>2537</v>
      </c>
      <c r="F153" s="447" t="s">
        <v>423</v>
      </c>
      <c r="G153" s="447" t="s">
        <v>656</v>
      </c>
      <c r="H153" s="448">
        <v>45089</v>
      </c>
      <c r="I153" s="447"/>
      <c r="J153" s="447"/>
      <c r="K153" s="447"/>
      <c r="L153" s="447"/>
      <c r="M153" s="447"/>
      <c r="N153" s="447">
        <v>1</v>
      </c>
      <c r="O153" s="447"/>
      <c r="P153" s="449">
        <f t="shared" si="3"/>
        <v>1</v>
      </c>
      <c r="Q153" s="447">
        <v>1</v>
      </c>
      <c r="R153" s="447"/>
      <c r="S153" s="574" t="s">
        <v>2167</v>
      </c>
      <c r="T153" s="574" t="s">
        <v>654</v>
      </c>
      <c r="U153" s="571" t="s">
        <v>674</v>
      </c>
      <c r="V153" s="585" t="s">
        <v>653</v>
      </c>
      <c r="W153" s="579" t="s">
        <v>470</v>
      </c>
      <c r="X153" s="594" t="s">
        <v>4585</v>
      </c>
    </row>
    <row r="154" spans="1:24" s="453" customFormat="1" ht="60">
      <c r="A154" s="447"/>
      <c r="B154" s="447" t="s">
        <v>3621</v>
      </c>
      <c r="C154" s="512" t="s">
        <v>5301</v>
      </c>
      <c r="D154" s="156" t="s">
        <v>3623</v>
      </c>
      <c r="E154" s="156" t="s">
        <v>5302</v>
      </c>
      <c r="F154" s="447" t="s">
        <v>423</v>
      </c>
      <c r="G154" s="447" t="s">
        <v>656</v>
      </c>
      <c r="H154" s="448">
        <v>45090</v>
      </c>
      <c r="I154" s="447"/>
      <c r="J154" s="447"/>
      <c r="K154" s="447"/>
      <c r="L154" s="447">
        <v>1</v>
      </c>
      <c r="M154" s="447"/>
      <c r="N154" s="447"/>
      <c r="O154" s="447"/>
      <c r="P154" s="449">
        <f t="shared" si="3"/>
        <v>1</v>
      </c>
      <c r="Q154" s="447">
        <v>1</v>
      </c>
      <c r="R154" s="447"/>
      <c r="S154" s="574" t="s">
        <v>2167</v>
      </c>
      <c r="T154" s="574" t="s">
        <v>654</v>
      </c>
      <c r="U154" s="571" t="s">
        <v>674</v>
      </c>
      <c r="V154" s="585" t="s">
        <v>653</v>
      </c>
      <c r="W154" s="579" t="s">
        <v>470</v>
      </c>
      <c r="X154" s="594" t="s">
        <v>5706</v>
      </c>
    </row>
    <row r="155" spans="1:24" s="453" customFormat="1" ht="92.4">
      <c r="A155" s="447"/>
      <c r="B155" s="447" t="s">
        <v>3610</v>
      </c>
      <c r="C155" s="512" t="s">
        <v>5303</v>
      </c>
      <c r="D155" s="156" t="s">
        <v>3612</v>
      </c>
      <c r="E155" s="156" t="s">
        <v>5304</v>
      </c>
      <c r="F155" s="447" t="s">
        <v>423</v>
      </c>
      <c r="G155" s="447" t="s">
        <v>656</v>
      </c>
      <c r="H155" s="448">
        <v>45090</v>
      </c>
      <c r="I155" s="447"/>
      <c r="J155" s="447">
        <v>1</v>
      </c>
      <c r="K155" s="447"/>
      <c r="L155" s="447"/>
      <c r="M155" s="447"/>
      <c r="N155" s="447"/>
      <c r="O155" s="447"/>
      <c r="P155" s="449">
        <f t="shared" si="3"/>
        <v>1</v>
      </c>
      <c r="Q155" s="447">
        <v>1</v>
      </c>
      <c r="R155" s="447"/>
      <c r="S155" s="574" t="s">
        <v>2167</v>
      </c>
      <c r="T155" s="574" t="s">
        <v>654</v>
      </c>
      <c r="U155" s="571" t="s">
        <v>674</v>
      </c>
      <c r="V155" s="585" t="s">
        <v>653</v>
      </c>
      <c r="W155" s="579" t="s">
        <v>470</v>
      </c>
      <c r="X155" s="594" t="s">
        <v>5707</v>
      </c>
    </row>
    <row r="156" spans="1:24" s="453" customFormat="1" ht="52.8">
      <c r="A156" s="447"/>
      <c r="B156" s="447" t="s">
        <v>2538</v>
      </c>
      <c r="C156" s="512" t="s">
        <v>2539</v>
      </c>
      <c r="D156" s="156" t="s">
        <v>2540</v>
      </c>
      <c r="E156" s="156" t="s">
        <v>2541</v>
      </c>
      <c r="F156" s="447" t="s">
        <v>423</v>
      </c>
      <c r="G156" s="447" t="s">
        <v>656</v>
      </c>
      <c r="H156" s="448">
        <v>45093</v>
      </c>
      <c r="I156" s="447"/>
      <c r="J156" s="447">
        <v>1</v>
      </c>
      <c r="K156" s="447"/>
      <c r="L156" s="447"/>
      <c r="M156" s="447"/>
      <c r="N156" s="447"/>
      <c r="O156" s="447"/>
      <c r="P156" s="449">
        <f t="shared" si="3"/>
        <v>1</v>
      </c>
      <c r="Q156" s="447">
        <v>1</v>
      </c>
      <c r="R156" s="447"/>
      <c r="S156" s="574" t="s">
        <v>2167</v>
      </c>
      <c r="T156" s="574" t="s">
        <v>654</v>
      </c>
      <c r="U156" s="571" t="s">
        <v>674</v>
      </c>
      <c r="V156" s="585" t="s">
        <v>653</v>
      </c>
      <c r="W156" s="579" t="s">
        <v>470</v>
      </c>
      <c r="X156" s="594" t="s">
        <v>4586</v>
      </c>
    </row>
    <row r="157" spans="1:24" s="453" customFormat="1" ht="211.2">
      <c r="A157" s="447"/>
      <c r="B157" s="447" t="s">
        <v>2542</v>
      </c>
      <c r="C157" s="512" t="s">
        <v>2543</v>
      </c>
      <c r="D157" s="156" t="s">
        <v>2544</v>
      </c>
      <c r="E157" s="156" t="s">
        <v>2545</v>
      </c>
      <c r="F157" s="447" t="s">
        <v>423</v>
      </c>
      <c r="G157" s="447" t="s">
        <v>656</v>
      </c>
      <c r="H157" s="448">
        <v>45099</v>
      </c>
      <c r="I157" s="447"/>
      <c r="J157" s="447"/>
      <c r="K157" s="447"/>
      <c r="L157" s="447"/>
      <c r="M157" s="447"/>
      <c r="N157" s="447">
        <v>1</v>
      </c>
      <c r="O157" s="447"/>
      <c r="P157" s="449">
        <f t="shared" si="3"/>
        <v>1</v>
      </c>
      <c r="Q157" s="447">
        <v>1</v>
      </c>
      <c r="R157" s="447"/>
      <c r="S157" s="574" t="s">
        <v>2167</v>
      </c>
      <c r="T157" s="574" t="s">
        <v>654</v>
      </c>
      <c r="U157" s="571" t="s">
        <v>674</v>
      </c>
      <c r="V157" s="585" t="s">
        <v>653</v>
      </c>
      <c r="W157" s="579" t="s">
        <v>470</v>
      </c>
      <c r="X157" s="594" t="s">
        <v>4587</v>
      </c>
    </row>
    <row r="158" spans="1:24" s="453" customFormat="1" ht="60">
      <c r="A158" s="447"/>
      <c r="B158" s="447" t="s">
        <v>2546</v>
      </c>
      <c r="C158" s="512" t="s">
        <v>2547</v>
      </c>
      <c r="D158" s="156"/>
      <c r="E158" s="156" t="s">
        <v>2548</v>
      </c>
      <c r="F158" s="447" t="s">
        <v>423</v>
      </c>
      <c r="G158" s="447" t="s">
        <v>656</v>
      </c>
      <c r="H158" s="448">
        <v>45099</v>
      </c>
      <c r="I158" s="447"/>
      <c r="J158" s="447"/>
      <c r="K158" s="447"/>
      <c r="L158" s="447"/>
      <c r="M158" s="447"/>
      <c r="N158" s="447">
        <v>1</v>
      </c>
      <c r="O158" s="447"/>
      <c r="P158" s="449">
        <f t="shared" si="3"/>
        <v>1</v>
      </c>
      <c r="Q158" s="447">
        <v>1</v>
      </c>
      <c r="R158" s="447"/>
      <c r="S158" s="574" t="s">
        <v>2167</v>
      </c>
      <c r="T158" s="574" t="s">
        <v>654</v>
      </c>
      <c r="U158" s="571" t="s">
        <v>674</v>
      </c>
      <c r="V158" s="585" t="s">
        <v>653</v>
      </c>
      <c r="W158" s="579" t="s">
        <v>470</v>
      </c>
      <c r="X158" s="594" t="s">
        <v>4588</v>
      </c>
    </row>
    <row r="159" spans="1:24" s="453" customFormat="1" ht="45">
      <c r="A159" s="447"/>
      <c r="B159" s="447" t="s">
        <v>2549</v>
      </c>
      <c r="C159" s="512" t="s">
        <v>2550</v>
      </c>
      <c r="D159" s="156" t="s">
        <v>2292</v>
      </c>
      <c r="E159" s="156" t="s">
        <v>2551</v>
      </c>
      <c r="F159" s="447" t="s">
        <v>423</v>
      </c>
      <c r="G159" s="447" t="s">
        <v>656</v>
      </c>
      <c r="H159" s="448">
        <v>45099</v>
      </c>
      <c r="I159" s="447"/>
      <c r="J159" s="447"/>
      <c r="K159" s="447"/>
      <c r="L159" s="447">
        <v>1</v>
      </c>
      <c r="M159" s="447"/>
      <c r="N159" s="447"/>
      <c r="O159" s="447"/>
      <c r="P159" s="449">
        <f t="shared" si="3"/>
        <v>1</v>
      </c>
      <c r="Q159" s="447">
        <v>1</v>
      </c>
      <c r="R159" s="447"/>
      <c r="S159" s="574" t="s">
        <v>2167</v>
      </c>
      <c r="T159" s="574" t="s">
        <v>654</v>
      </c>
      <c r="U159" s="571" t="s">
        <v>674</v>
      </c>
      <c r="V159" s="585" t="s">
        <v>653</v>
      </c>
      <c r="W159" s="579" t="s">
        <v>470</v>
      </c>
      <c r="X159" s="594" t="s">
        <v>4589</v>
      </c>
    </row>
    <row r="160" spans="1:24" s="453" customFormat="1" ht="75">
      <c r="A160" s="447"/>
      <c r="B160" s="447" t="s">
        <v>5305</v>
      </c>
      <c r="C160" s="512" t="s">
        <v>5306</v>
      </c>
      <c r="D160" s="156" t="s">
        <v>5307</v>
      </c>
      <c r="E160" s="156" t="s">
        <v>5308</v>
      </c>
      <c r="F160" s="447" t="s">
        <v>423</v>
      </c>
      <c r="G160" s="447" t="s">
        <v>656</v>
      </c>
      <c r="H160" s="448">
        <v>45099</v>
      </c>
      <c r="I160" s="447"/>
      <c r="J160" s="447"/>
      <c r="K160" s="447"/>
      <c r="L160" s="447">
        <v>1</v>
      </c>
      <c r="M160" s="447"/>
      <c r="N160" s="447"/>
      <c r="O160" s="447"/>
      <c r="P160" s="449">
        <f t="shared" si="3"/>
        <v>1</v>
      </c>
      <c r="Q160" s="447"/>
      <c r="R160" s="447"/>
      <c r="S160" s="574" t="s">
        <v>2167</v>
      </c>
      <c r="T160" s="574" t="s">
        <v>654</v>
      </c>
      <c r="U160" s="571" t="s">
        <v>674</v>
      </c>
      <c r="V160" s="585" t="s">
        <v>664</v>
      </c>
      <c r="W160" s="579" t="s">
        <v>470</v>
      </c>
      <c r="X160" s="594" t="s">
        <v>5708</v>
      </c>
    </row>
    <row r="161" spans="1:24" s="453" customFormat="1" ht="45">
      <c r="A161" s="447"/>
      <c r="B161" s="447" t="s">
        <v>2552</v>
      </c>
      <c r="C161" s="512" t="s">
        <v>2553</v>
      </c>
      <c r="D161" s="156" t="s">
        <v>2554</v>
      </c>
      <c r="E161" s="156" t="s">
        <v>2555</v>
      </c>
      <c r="F161" s="447" t="s">
        <v>423</v>
      </c>
      <c r="G161" s="447" t="s">
        <v>656</v>
      </c>
      <c r="H161" s="448">
        <v>45099</v>
      </c>
      <c r="I161" s="447"/>
      <c r="J161" s="447"/>
      <c r="K161" s="447"/>
      <c r="L161" s="447">
        <v>1</v>
      </c>
      <c r="M161" s="447"/>
      <c r="N161" s="447"/>
      <c r="O161" s="447"/>
      <c r="P161" s="449">
        <f t="shared" si="3"/>
        <v>1</v>
      </c>
      <c r="Q161" s="447">
        <v>1</v>
      </c>
      <c r="R161" s="447"/>
      <c r="S161" s="574" t="s">
        <v>2167</v>
      </c>
      <c r="T161" s="574" t="s">
        <v>654</v>
      </c>
      <c r="U161" s="571" t="s">
        <v>674</v>
      </c>
      <c r="V161" s="585" t="s">
        <v>653</v>
      </c>
      <c r="W161" s="579" t="s">
        <v>470</v>
      </c>
      <c r="X161" s="594" t="s">
        <v>4590</v>
      </c>
    </row>
    <row r="162" spans="1:24" s="453" customFormat="1" ht="45">
      <c r="A162" s="447"/>
      <c r="B162" s="447" t="s">
        <v>2556</v>
      </c>
      <c r="C162" s="512" t="s">
        <v>2557</v>
      </c>
      <c r="D162" s="156" t="s">
        <v>2292</v>
      </c>
      <c r="E162" s="156" t="s">
        <v>2558</v>
      </c>
      <c r="F162" s="447" t="s">
        <v>423</v>
      </c>
      <c r="G162" s="447" t="s">
        <v>656</v>
      </c>
      <c r="H162" s="448">
        <v>45099</v>
      </c>
      <c r="I162" s="447"/>
      <c r="J162" s="447"/>
      <c r="K162" s="447"/>
      <c r="L162" s="447"/>
      <c r="M162" s="447"/>
      <c r="N162" s="447">
        <v>1</v>
      </c>
      <c r="O162" s="447"/>
      <c r="P162" s="449">
        <f t="shared" si="3"/>
        <v>1</v>
      </c>
      <c r="Q162" s="447">
        <v>1</v>
      </c>
      <c r="R162" s="447"/>
      <c r="S162" s="574" t="s">
        <v>2167</v>
      </c>
      <c r="T162" s="574" t="s">
        <v>654</v>
      </c>
      <c r="U162" s="571" t="s">
        <v>674</v>
      </c>
      <c r="V162" s="585" t="s">
        <v>653</v>
      </c>
      <c r="W162" s="579" t="s">
        <v>470</v>
      </c>
      <c r="X162" s="594" t="s">
        <v>4591</v>
      </c>
    </row>
    <row r="163" spans="1:24" s="453" customFormat="1" ht="45">
      <c r="A163" s="447"/>
      <c r="B163" s="447" t="s">
        <v>2559</v>
      </c>
      <c r="C163" s="512" t="s">
        <v>2560</v>
      </c>
      <c r="D163" s="156" t="s">
        <v>2245</v>
      </c>
      <c r="E163" s="156" t="s">
        <v>2561</v>
      </c>
      <c r="F163" s="447" t="s">
        <v>423</v>
      </c>
      <c r="G163" s="447" t="s">
        <v>656</v>
      </c>
      <c r="H163" s="448">
        <v>45103</v>
      </c>
      <c r="I163" s="447"/>
      <c r="J163" s="447"/>
      <c r="K163" s="447"/>
      <c r="L163" s="447">
        <v>1</v>
      </c>
      <c r="M163" s="447"/>
      <c r="N163" s="447"/>
      <c r="O163" s="447"/>
      <c r="P163" s="449">
        <f t="shared" si="3"/>
        <v>1</v>
      </c>
      <c r="Q163" s="447">
        <v>1</v>
      </c>
      <c r="R163" s="447"/>
      <c r="S163" s="574" t="s">
        <v>2167</v>
      </c>
      <c r="T163" s="574" t="s">
        <v>654</v>
      </c>
      <c r="U163" s="571" t="s">
        <v>674</v>
      </c>
      <c r="V163" s="585" t="s">
        <v>653</v>
      </c>
      <c r="W163" s="579" t="s">
        <v>470</v>
      </c>
      <c r="X163" s="594" t="s">
        <v>4592</v>
      </c>
    </row>
    <row r="164" spans="1:24" s="453" customFormat="1" ht="105.6">
      <c r="A164" s="447"/>
      <c r="B164" s="447" t="s">
        <v>5309</v>
      </c>
      <c r="C164" s="512" t="s">
        <v>5310</v>
      </c>
      <c r="D164" s="156" t="s">
        <v>2299</v>
      </c>
      <c r="E164" s="156" t="s">
        <v>5311</v>
      </c>
      <c r="F164" s="447" t="s">
        <v>423</v>
      </c>
      <c r="G164" s="447" t="s">
        <v>656</v>
      </c>
      <c r="H164" s="448">
        <v>45103</v>
      </c>
      <c r="I164" s="447"/>
      <c r="J164" s="447">
        <v>2</v>
      </c>
      <c r="K164" s="447"/>
      <c r="L164" s="447"/>
      <c r="M164" s="447"/>
      <c r="N164" s="447"/>
      <c r="O164" s="447"/>
      <c r="P164" s="449">
        <f t="shared" si="3"/>
        <v>2</v>
      </c>
      <c r="Q164" s="447">
        <v>2</v>
      </c>
      <c r="R164" s="447"/>
      <c r="S164" s="574" t="s">
        <v>2167</v>
      </c>
      <c r="T164" s="574" t="s">
        <v>654</v>
      </c>
      <c r="U164" s="571" t="s">
        <v>674</v>
      </c>
      <c r="V164" s="585" t="s">
        <v>653</v>
      </c>
      <c r="W164" s="579" t="s">
        <v>470</v>
      </c>
      <c r="X164" s="594" t="s">
        <v>5709</v>
      </c>
    </row>
    <row r="165" spans="1:24" s="453" customFormat="1" ht="60">
      <c r="A165" s="447"/>
      <c r="B165" s="447" t="s">
        <v>3633</v>
      </c>
      <c r="C165" s="512" t="s">
        <v>3634</v>
      </c>
      <c r="D165" s="156" t="s">
        <v>3635</v>
      </c>
      <c r="E165" s="156" t="s">
        <v>5312</v>
      </c>
      <c r="F165" s="447" t="s">
        <v>423</v>
      </c>
      <c r="G165" s="447" t="s">
        <v>656</v>
      </c>
      <c r="H165" s="448">
        <v>45103</v>
      </c>
      <c r="I165" s="447"/>
      <c r="J165" s="447">
        <v>1</v>
      </c>
      <c r="K165" s="447"/>
      <c r="L165" s="447"/>
      <c r="M165" s="447"/>
      <c r="N165" s="447"/>
      <c r="O165" s="447"/>
      <c r="P165" s="449">
        <f t="shared" si="3"/>
        <v>1</v>
      </c>
      <c r="Q165" s="447">
        <v>1</v>
      </c>
      <c r="R165" s="447"/>
      <c r="S165" s="574" t="s">
        <v>2167</v>
      </c>
      <c r="T165" s="574" t="s">
        <v>654</v>
      </c>
      <c r="U165" s="571" t="s">
        <v>674</v>
      </c>
      <c r="V165" s="585" t="s">
        <v>653</v>
      </c>
      <c r="W165" s="579" t="s">
        <v>470</v>
      </c>
      <c r="X165" s="594" t="s">
        <v>5710</v>
      </c>
    </row>
    <row r="166" spans="1:24" s="453" customFormat="1" ht="66">
      <c r="A166" s="447"/>
      <c r="B166" s="447" t="s">
        <v>3666</v>
      </c>
      <c r="C166" s="512" t="s">
        <v>5313</v>
      </c>
      <c r="D166" s="156" t="s">
        <v>3668</v>
      </c>
      <c r="E166" s="156" t="s">
        <v>5314</v>
      </c>
      <c r="F166" s="447" t="s">
        <v>423</v>
      </c>
      <c r="G166" s="447" t="s">
        <v>656</v>
      </c>
      <c r="H166" s="448">
        <v>45104</v>
      </c>
      <c r="I166" s="447"/>
      <c r="J166" s="447"/>
      <c r="K166" s="447"/>
      <c r="L166" s="447">
        <v>1</v>
      </c>
      <c r="M166" s="447"/>
      <c r="N166" s="447"/>
      <c r="O166" s="447"/>
      <c r="P166" s="449">
        <f t="shared" si="3"/>
        <v>1</v>
      </c>
      <c r="Q166" s="447">
        <v>1</v>
      </c>
      <c r="R166" s="447"/>
      <c r="S166" s="574" t="s">
        <v>2167</v>
      </c>
      <c r="T166" s="574" t="s">
        <v>654</v>
      </c>
      <c r="U166" s="571" t="s">
        <v>674</v>
      </c>
      <c r="V166" s="585" t="s">
        <v>653</v>
      </c>
      <c r="W166" s="579" t="s">
        <v>470</v>
      </c>
      <c r="X166" s="594" t="s">
        <v>5711</v>
      </c>
    </row>
    <row r="167" spans="1:24" s="453" customFormat="1" ht="45">
      <c r="A167" s="447"/>
      <c r="B167" s="447" t="s">
        <v>2562</v>
      </c>
      <c r="C167" s="512" t="s">
        <v>2563</v>
      </c>
      <c r="D167" s="156" t="s">
        <v>2245</v>
      </c>
      <c r="E167" s="156" t="s">
        <v>2564</v>
      </c>
      <c r="F167" s="447" t="s">
        <v>423</v>
      </c>
      <c r="G167" s="447" t="s">
        <v>656</v>
      </c>
      <c r="H167" s="448">
        <v>45106</v>
      </c>
      <c r="I167" s="447"/>
      <c r="J167" s="447"/>
      <c r="K167" s="447"/>
      <c r="L167" s="447">
        <v>1</v>
      </c>
      <c r="M167" s="447"/>
      <c r="N167" s="447"/>
      <c r="O167" s="447"/>
      <c r="P167" s="449">
        <f t="shared" si="3"/>
        <v>1</v>
      </c>
      <c r="Q167" s="447">
        <v>1</v>
      </c>
      <c r="R167" s="447"/>
      <c r="S167" s="574" t="s">
        <v>2167</v>
      </c>
      <c r="T167" s="574" t="s">
        <v>654</v>
      </c>
      <c r="U167" s="571" t="s">
        <v>674</v>
      </c>
      <c r="V167" s="585" t="s">
        <v>653</v>
      </c>
      <c r="W167" s="579" t="s">
        <v>470</v>
      </c>
      <c r="X167" s="594" t="s">
        <v>4593</v>
      </c>
    </row>
    <row r="168" spans="1:24" s="453" customFormat="1" ht="45">
      <c r="A168" s="447"/>
      <c r="B168" s="447" t="s">
        <v>2565</v>
      </c>
      <c r="C168" s="512" t="s">
        <v>2566</v>
      </c>
      <c r="D168" s="156" t="s">
        <v>2245</v>
      </c>
      <c r="E168" s="156" t="s">
        <v>2567</v>
      </c>
      <c r="F168" s="447" t="s">
        <v>423</v>
      </c>
      <c r="G168" s="447" t="s">
        <v>656</v>
      </c>
      <c r="H168" s="448">
        <v>45110</v>
      </c>
      <c r="I168" s="447"/>
      <c r="J168" s="447"/>
      <c r="K168" s="447"/>
      <c r="L168" s="447">
        <v>1</v>
      </c>
      <c r="M168" s="447"/>
      <c r="N168" s="447"/>
      <c r="O168" s="447"/>
      <c r="P168" s="449">
        <f t="shared" si="3"/>
        <v>1</v>
      </c>
      <c r="Q168" s="447">
        <v>1</v>
      </c>
      <c r="R168" s="447"/>
      <c r="S168" s="574" t="s">
        <v>2167</v>
      </c>
      <c r="T168" s="574" t="s">
        <v>654</v>
      </c>
      <c r="U168" s="571" t="s">
        <v>674</v>
      </c>
      <c r="V168" s="585" t="s">
        <v>653</v>
      </c>
      <c r="W168" s="579" t="s">
        <v>470</v>
      </c>
      <c r="X168" s="594" t="s">
        <v>4594</v>
      </c>
    </row>
    <row r="169" spans="1:24" s="453" customFormat="1" ht="66">
      <c r="A169" s="447"/>
      <c r="B169" s="447" t="s">
        <v>2568</v>
      </c>
      <c r="C169" s="512" t="s">
        <v>2569</v>
      </c>
      <c r="D169" s="156" t="s">
        <v>2570</v>
      </c>
      <c r="E169" s="156" t="s">
        <v>2571</v>
      </c>
      <c r="F169" s="447" t="s">
        <v>423</v>
      </c>
      <c r="G169" s="447" t="s">
        <v>656</v>
      </c>
      <c r="H169" s="448">
        <v>45113</v>
      </c>
      <c r="I169" s="447"/>
      <c r="J169" s="447"/>
      <c r="K169" s="447"/>
      <c r="L169" s="447"/>
      <c r="M169" s="447"/>
      <c r="N169" s="447">
        <v>1</v>
      </c>
      <c r="O169" s="447"/>
      <c r="P169" s="449">
        <f t="shared" si="3"/>
        <v>1</v>
      </c>
      <c r="Q169" s="447">
        <v>1</v>
      </c>
      <c r="R169" s="447"/>
      <c r="S169" s="574" t="s">
        <v>2167</v>
      </c>
      <c r="T169" s="574" t="s">
        <v>654</v>
      </c>
      <c r="U169" s="571" t="s">
        <v>674</v>
      </c>
      <c r="V169" s="585" t="s">
        <v>653</v>
      </c>
      <c r="W169" s="579" t="s">
        <v>470</v>
      </c>
      <c r="X169" s="594" t="s">
        <v>4595</v>
      </c>
    </row>
    <row r="170" spans="1:24" s="453" customFormat="1" ht="66">
      <c r="A170" s="447"/>
      <c r="B170" s="447" t="s">
        <v>4485</v>
      </c>
      <c r="C170" s="512" t="s">
        <v>5315</v>
      </c>
      <c r="D170" s="156" t="s">
        <v>4487</v>
      </c>
      <c r="E170" s="156" t="s">
        <v>5316</v>
      </c>
      <c r="F170" s="447" t="s">
        <v>423</v>
      </c>
      <c r="G170" s="447" t="s">
        <v>656</v>
      </c>
      <c r="H170" s="448">
        <v>45119</v>
      </c>
      <c r="I170" s="447"/>
      <c r="J170" s="447"/>
      <c r="K170" s="447"/>
      <c r="L170" s="447"/>
      <c r="M170" s="447"/>
      <c r="N170" s="447">
        <v>1</v>
      </c>
      <c r="O170" s="447"/>
      <c r="P170" s="449">
        <f t="shared" si="3"/>
        <v>1</v>
      </c>
      <c r="Q170" s="447">
        <v>1</v>
      </c>
      <c r="R170" s="447"/>
      <c r="S170" s="574" t="s">
        <v>2167</v>
      </c>
      <c r="T170" s="574" t="s">
        <v>654</v>
      </c>
      <c r="U170" s="571" t="s">
        <v>674</v>
      </c>
      <c r="V170" s="585" t="s">
        <v>653</v>
      </c>
      <c r="W170" s="579" t="s">
        <v>470</v>
      </c>
      <c r="X170" s="594" t="s">
        <v>5712</v>
      </c>
    </row>
    <row r="171" spans="1:24" s="453" customFormat="1" ht="60">
      <c r="A171" s="447"/>
      <c r="B171" s="447" t="s">
        <v>2572</v>
      </c>
      <c r="C171" s="512" t="s">
        <v>2573</v>
      </c>
      <c r="D171" s="156" t="s">
        <v>2574</v>
      </c>
      <c r="E171" s="156" t="s">
        <v>2575</v>
      </c>
      <c r="F171" s="447" t="s">
        <v>423</v>
      </c>
      <c r="G171" s="447" t="s">
        <v>656</v>
      </c>
      <c r="H171" s="448">
        <v>45121</v>
      </c>
      <c r="I171" s="447"/>
      <c r="J171" s="447"/>
      <c r="K171" s="447"/>
      <c r="L171" s="447">
        <v>1</v>
      </c>
      <c r="M171" s="447"/>
      <c r="N171" s="447"/>
      <c r="O171" s="447"/>
      <c r="P171" s="449">
        <f t="shared" si="3"/>
        <v>1</v>
      </c>
      <c r="Q171" s="447">
        <v>1</v>
      </c>
      <c r="R171" s="447"/>
      <c r="S171" s="574" t="s">
        <v>2167</v>
      </c>
      <c r="T171" s="574" t="s">
        <v>654</v>
      </c>
      <c r="U171" s="571" t="s">
        <v>674</v>
      </c>
      <c r="V171" s="585" t="s">
        <v>653</v>
      </c>
      <c r="W171" s="579" t="s">
        <v>470</v>
      </c>
      <c r="X171" s="594" t="s">
        <v>4596</v>
      </c>
    </row>
    <row r="172" spans="1:24" s="453" customFormat="1" ht="237.6">
      <c r="A172" s="447"/>
      <c r="B172" s="447" t="s">
        <v>2576</v>
      </c>
      <c r="C172" s="512" t="s">
        <v>2577</v>
      </c>
      <c r="D172" s="156" t="s">
        <v>2406</v>
      </c>
      <c r="E172" s="156" t="s">
        <v>2578</v>
      </c>
      <c r="F172" s="447" t="s">
        <v>423</v>
      </c>
      <c r="G172" s="447" t="s">
        <v>656</v>
      </c>
      <c r="H172" s="448">
        <v>45124</v>
      </c>
      <c r="I172" s="447"/>
      <c r="J172" s="447"/>
      <c r="K172" s="447"/>
      <c r="L172" s="447">
        <v>1</v>
      </c>
      <c r="M172" s="447"/>
      <c r="N172" s="447"/>
      <c r="O172" s="447"/>
      <c r="P172" s="449">
        <f t="shared" si="3"/>
        <v>1</v>
      </c>
      <c r="Q172" s="447">
        <v>1</v>
      </c>
      <c r="R172" s="447"/>
      <c r="S172" s="574" t="s">
        <v>2167</v>
      </c>
      <c r="T172" s="574" t="s">
        <v>654</v>
      </c>
      <c r="U172" s="571" t="s">
        <v>674</v>
      </c>
      <c r="V172" s="585" t="s">
        <v>653</v>
      </c>
      <c r="W172" s="579" t="s">
        <v>470</v>
      </c>
      <c r="X172" s="594" t="s">
        <v>4597</v>
      </c>
    </row>
    <row r="173" spans="1:24" s="453" customFormat="1" ht="118.8">
      <c r="A173" s="447"/>
      <c r="B173" s="447" t="s">
        <v>2579</v>
      </c>
      <c r="C173" s="512" t="s">
        <v>2580</v>
      </c>
      <c r="D173" s="156" t="s">
        <v>2581</v>
      </c>
      <c r="E173" s="156" t="s">
        <v>2582</v>
      </c>
      <c r="F173" s="447" t="s">
        <v>423</v>
      </c>
      <c r="G173" s="447" t="s">
        <v>656</v>
      </c>
      <c r="H173" s="448">
        <v>45125</v>
      </c>
      <c r="I173" s="447"/>
      <c r="J173" s="447"/>
      <c r="K173" s="447"/>
      <c r="L173" s="447">
        <v>1</v>
      </c>
      <c r="M173" s="447"/>
      <c r="N173" s="447"/>
      <c r="O173" s="447"/>
      <c r="P173" s="449">
        <f t="shared" si="3"/>
        <v>1</v>
      </c>
      <c r="Q173" s="447">
        <v>1</v>
      </c>
      <c r="R173" s="447"/>
      <c r="S173" s="574" t="s">
        <v>2167</v>
      </c>
      <c r="T173" s="574" t="s">
        <v>654</v>
      </c>
      <c r="U173" s="571" t="s">
        <v>674</v>
      </c>
      <c r="V173" s="585" t="s">
        <v>653</v>
      </c>
      <c r="W173" s="579" t="s">
        <v>470</v>
      </c>
      <c r="X173" s="594" t="s">
        <v>4598</v>
      </c>
    </row>
    <row r="174" spans="1:24" s="453" customFormat="1" ht="118.8">
      <c r="A174" s="447"/>
      <c r="B174" s="447" t="s">
        <v>2583</v>
      </c>
      <c r="C174" s="512" t="s">
        <v>2584</v>
      </c>
      <c r="D174" s="156" t="s">
        <v>2585</v>
      </c>
      <c r="E174" s="156" t="s">
        <v>2586</v>
      </c>
      <c r="F174" s="447" t="s">
        <v>423</v>
      </c>
      <c r="G174" s="447" t="s">
        <v>656</v>
      </c>
      <c r="H174" s="448">
        <v>45131</v>
      </c>
      <c r="I174" s="447"/>
      <c r="J174" s="447"/>
      <c r="K174" s="447"/>
      <c r="L174" s="447">
        <v>1</v>
      </c>
      <c r="M174" s="447"/>
      <c r="N174" s="447"/>
      <c r="O174" s="447"/>
      <c r="P174" s="449">
        <f t="shared" si="3"/>
        <v>1</v>
      </c>
      <c r="Q174" s="447">
        <v>1</v>
      </c>
      <c r="R174" s="447"/>
      <c r="S174" s="574" t="s">
        <v>2167</v>
      </c>
      <c r="T174" s="574" t="s">
        <v>654</v>
      </c>
      <c r="U174" s="571" t="s">
        <v>674</v>
      </c>
      <c r="V174" s="585" t="s">
        <v>653</v>
      </c>
      <c r="W174" s="579" t="s">
        <v>470</v>
      </c>
      <c r="X174" s="594" t="s">
        <v>4599</v>
      </c>
    </row>
    <row r="175" spans="1:24" s="453" customFormat="1" ht="75">
      <c r="A175" s="447"/>
      <c r="B175" s="447" t="s">
        <v>3662</v>
      </c>
      <c r="C175" s="512" t="s">
        <v>3663</v>
      </c>
      <c r="D175" s="156" t="s">
        <v>3664</v>
      </c>
      <c r="E175" s="156" t="s">
        <v>5317</v>
      </c>
      <c r="F175" s="447" t="s">
        <v>423</v>
      </c>
      <c r="G175" s="447" t="s">
        <v>656</v>
      </c>
      <c r="H175" s="448">
        <v>45132</v>
      </c>
      <c r="I175" s="447"/>
      <c r="J175" s="447"/>
      <c r="K175" s="447"/>
      <c r="L175" s="447">
        <v>1</v>
      </c>
      <c r="M175" s="447"/>
      <c r="N175" s="447"/>
      <c r="O175" s="447"/>
      <c r="P175" s="449">
        <f t="shared" si="3"/>
        <v>1</v>
      </c>
      <c r="Q175" s="447">
        <v>1</v>
      </c>
      <c r="R175" s="447"/>
      <c r="S175" s="574" t="s">
        <v>2167</v>
      </c>
      <c r="T175" s="574" t="s">
        <v>654</v>
      </c>
      <c r="U175" s="571" t="s">
        <v>674</v>
      </c>
      <c r="V175" s="585" t="s">
        <v>653</v>
      </c>
      <c r="W175" s="579" t="s">
        <v>470</v>
      </c>
      <c r="X175" s="594" t="s">
        <v>5713</v>
      </c>
    </row>
    <row r="176" spans="1:24" s="453" customFormat="1" ht="244.8">
      <c r="A176" s="447"/>
      <c r="B176" s="447" t="s">
        <v>2587</v>
      </c>
      <c r="C176" s="512" t="s">
        <v>2588</v>
      </c>
      <c r="D176" s="156" t="s">
        <v>2589</v>
      </c>
      <c r="E176" s="156" t="s">
        <v>2590</v>
      </c>
      <c r="F176" s="447" t="s">
        <v>421</v>
      </c>
      <c r="G176" s="447" t="s">
        <v>656</v>
      </c>
      <c r="H176" s="448">
        <v>45133</v>
      </c>
      <c r="I176" s="447"/>
      <c r="J176" s="447"/>
      <c r="K176" s="447">
        <v>103</v>
      </c>
      <c r="L176" s="447"/>
      <c r="M176" s="447"/>
      <c r="N176" s="447"/>
      <c r="O176" s="447">
        <v>1</v>
      </c>
      <c r="P176" s="449">
        <f t="shared" si="3"/>
        <v>104</v>
      </c>
      <c r="Q176" s="447">
        <v>104</v>
      </c>
      <c r="R176" s="447"/>
      <c r="S176" s="575" t="s">
        <v>2167</v>
      </c>
      <c r="T176" s="575" t="s">
        <v>654</v>
      </c>
      <c r="U176" s="571" t="s">
        <v>674</v>
      </c>
      <c r="V176" s="586" t="s">
        <v>653</v>
      </c>
      <c r="W176" s="579" t="s">
        <v>470</v>
      </c>
      <c r="X176" s="595" t="s">
        <v>4600</v>
      </c>
    </row>
    <row r="177" spans="1:24" s="453" customFormat="1" ht="60">
      <c r="A177" s="447"/>
      <c r="B177" s="447" t="s">
        <v>3647</v>
      </c>
      <c r="C177" s="512" t="s">
        <v>3648</v>
      </c>
      <c r="D177" s="156" t="s">
        <v>2214</v>
      </c>
      <c r="E177" s="156" t="s">
        <v>5318</v>
      </c>
      <c r="F177" s="447" t="s">
        <v>423</v>
      </c>
      <c r="G177" s="447" t="s">
        <v>656</v>
      </c>
      <c r="H177" s="448">
        <v>45133</v>
      </c>
      <c r="I177" s="447"/>
      <c r="J177" s="447"/>
      <c r="K177" s="447"/>
      <c r="L177" s="447"/>
      <c r="M177" s="447"/>
      <c r="N177" s="447">
        <v>1</v>
      </c>
      <c r="O177" s="447"/>
      <c r="P177" s="449">
        <f t="shared" si="3"/>
        <v>1</v>
      </c>
      <c r="Q177" s="447">
        <v>1</v>
      </c>
      <c r="R177" s="447"/>
      <c r="S177" s="574" t="s">
        <v>2167</v>
      </c>
      <c r="T177" s="574" t="s">
        <v>654</v>
      </c>
      <c r="U177" s="571" t="s">
        <v>674</v>
      </c>
      <c r="V177" s="585" t="s">
        <v>653</v>
      </c>
      <c r="W177" s="579" t="s">
        <v>470</v>
      </c>
      <c r="X177" s="594" t="s">
        <v>5714</v>
      </c>
    </row>
    <row r="178" spans="1:24" s="453" customFormat="1" ht="66">
      <c r="A178" s="447"/>
      <c r="B178" s="447" t="s">
        <v>2591</v>
      </c>
      <c r="C178" s="512" t="s">
        <v>2592</v>
      </c>
      <c r="D178" s="156" t="s">
        <v>2210</v>
      </c>
      <c r="E178" s="156" t="s">
        <v>2593</v>
      </c>
      <c r="F178" s="447" t="s">
        <v>423</v>
      </c>
      <c r="G178" s="447" t="s">
        <v>656</v>
      </c>
      <c r="H178" s="448">
        <v>45135</v>
      </c>
      <c r="I178" s="447"/>
      <c r="J178" s="447"/>
      <c r="K178" s="447"/>
      <c r="L178" s="447"/>
      <c r="M178" s="447"/>
      <c r="N178" s="447">
        <v>1</v>
      </c>
      <c r="O178" s="447"/>
      <c r="P178" s="449">
        <f t="shared" si="3"/>
        <v>1</v>
      </c>
      <c r="Q178" s="447">
        <v>1</v>
      </c>
      <c r="R178" s="447"/>
      <c r="S178" s="574" t="s">
        <v>2167</v>
      </c>
      <c r="T178" s="574" t="s">
        <v>654</v>
      </c>
      <c r="U178" s="571" t="s">
        <v>674</v>
      </c>
      <c r="V178" s="585" t="s">
        <v>653</v>
      </c>
      <c r="W178" s="579" t="s">
        <v>470</v>
      </c>
      <c r="X178" s="594" t="s">
        <v>4601</v>
      </c>
    </row>
    <row r="179" spans="1:24" s="453" customFormat="1" ht="45">
      <c r="A179" s="447"/>
      <c r="B179" s="447" t="s">
        <v>2594</v>
      </c>
      <c r="C179" s="512" t="s">
        <v>2595</v>
      </c>
      <c r="D179" s="156"/>
      <c r="E179" s="156" t="s">
        <v>2596</v>
      </c>
      <c r="F179" s="447" t="s">
        <v>423</v>
      </c>
      <c r="G179" s="447" t="s">
        <v>656</v>
      </c>
      <c r="H179" s="448">
        <v>45138</v>
      </c>
      <c r="I179" s="447"/>
      <c r="J179" s="447"/>
      <c r="K179" s="447"/>
      <c r="L179" s="447">
        <v>1</v>
      </c>
      <c r="M179" s="447"/>
      <c r="N179" s="447"/>
      <c r="O179" s="447"/>
      <c r="P179" s="449">
        <f t="shared" si="3"/>
        <v>1</v>
      </c>
      <c r="Q179" s="447">
        <v>1</v>
      </c>
      <c r="R179" s="447"/>
      <c r="S179" s="574" t="s">
        <v>2167</v>
      </c>
      <c r="T179" s="574" t="s">
        <v>654</v>
      </c>
      <c r="U179" s="571" t="s">
        <v>674</v>
      </c>
      <c r="V179" s="585" t="s">
        <v>653</v>
      </c>
      <c r="W179" s="579" t="s">
        <v>470</v>
      </c>
      <c r="X179" s="594" t="s">
        <v>4602</v>
      </c>
    </row>
    <row r="180" spans="1:24" s="453" customFormat="1" ht="145.19999999999999">
      <c r="A180" s="447"/>
      <c r="B180" s="447" t="s">
        <v>5319</v>
      </c>
      <c r="C180" s="512" t="s">
        <v>5320</v>
      </c>
      <c r="D180" s="156" t="s">
        <v>2554</v>
      </c>
      <c r="E180" s="156" t="s">
        <v>5321</v>
      </c>
      <c r="F180" s="447" t="s">
        <v>423</v>
      </c>
      <c r="G180" s="447" t="s">
        <v>656</v>
      </c>
      <c r="H180" s="448">
        <v>45138</v>
      </c>
      <c r="I180" s="447"/>
      <c r="J180" s="447">
        <v>1</v>
      </c>
      <c r="K180" s="447"/>
      <c r="L180" s="447"/>
      <c r="M180" s="447"/>
      <c r="N180" s="447"/>
      <c r="O180" s="447"/>
      <c r="P180" s="449">
        <f t="shared" si="3"/>
        <v>1</v>
      </c>
      <c r="Q180" s="447">
        <v>1</v>
      </c>
      <c r="R180" s="447"/>
      <c r="S180" s="574" t="s">
        <v>2167</v>
      </c>
      <c r="T180" s="574" t="s">
        <v>654</v>
      </c>
      <c r="U180" s="571" t="s">
        <v>674</v>
      </c>
      <c r="V180" s="585" t="s">
        <v>664</v>
      </c>
      <c r="W180" s="579" t="s">
        <v>470</v>
      </c>
      <c r="X180" s="594" t="s">
        <v>5715</v>
      </c>
    </row>
    <row r="181" spans="1:24" s="453" customFormat="1" ht="79.2">
      <c r="A181" s="447"/>
      <c r="B181" s="447" t="s">
        <v>2597</v>
      </c>
      <c r="C181" s="512" t="s">
        <v>2598</v>
      </c>
      <c r="D181" s="156" t="s">
        <v>2599</v>
      </c>
      <c r="E181" s="156" t="s">
        <v>2600</v>
      </c>
      <c r="F181" s="447" t="s">
        <v>423</v>
      </c>
      <c r="G181" s="447" t="s">
        <v>656</v>
      </c>
      <c r="H181" s="448">
        <v>45138</v>
      </c>
      <c r="I181" s="447"/>
      <c r="J181" s="447"/>
      <c r="K181" s="447"/>
      <c r="L181" s="447"/>
      <c r="M181" s="447"/>
      <c r="N181" s="447">
        <v>1</v>
      </c>
      <c r="O181" s="447"/>
      <c r="P181" s="449">
        <f t="shared" si="3"/>
        <v>1</v>
      </c>
      <c r="Q181" s="447">
        <v>1</v>
      </c>
      <c r="R181" s="447"/>
      <c r="S181" s="574" t="s">
        <v>2167</v>
      </c>
      <c r="T181" s="574" t="s">
        <v>654</v>
      </c>
      <c r="U181" s="571" t="s">
        <v>674</v>
      </c>
      <c r="V181" s="585" t="s">
        <v>653</v>
      </c>
      <c r="W181" s="579" t="s">
        <v>470</v>
      </c>
      <c r="X181" s="594" t="s">
        <v>4603</v>
      </c>
    </row>
    <row r="182" spans="1:24" s="453" customFormat="1" ht="45">
      <c r="A182" s="447"/>
      <c r="B182" s="447" t="s">
        <v>2601</v>
      </c>
      <c r="C182" s="512" t="s">
        <v>2602</v>
      </c>
      <c r="D182" s="156" t="s">
        <v>2218</v>
      </c>
      <c r="E182" s="156" t="s">
        <v>2603</v>
      </c>
      <c r="F182" s="447" t="s">
        <v>423</v>
      </c>
      <c r="G182" s="447" t="s">
        <v>656</v>
      </c>
      <c r="H182" s="448">
        <v>45140</v>
      </c>
      <c r="I182" s="447"/>
      <c r="J182" s="447">
        <v>1</v>
      </c>
      <c r="K182" s="447"/>
      <c r="L182" s="447"/>
      <c r="M182" s="447"/>
      <c r="N182" s="447"/>
      <c r="O182" s="447"/>
      <c r="P182" s="449">
        <f t="shared" si="3"/>
        <v>1</v>
      </c>
      <c r="Q182" s="447">
        <v>1</v>
      </c>
      <c r="R182" s="447"/>
      <c r="S182" s="574" t="s">
        <v>2167</v>
      </c>
      <c r="T182" s="574" t="s">
        <v>654</v>
      </c>
      <c r="U182" s="571" t="s">
        <v>674</v>
      </c>
      <c r="V182" s="585" t="s">
        <v>653</v>
      </c>
      <c r="W182" s="579" t="s">
        <v>470</v>
      </c>
      <c r="X182" s="594" t="s">
        <v>4604</v>
      </c>
    </row>
    <row r="183" spans="1:24" s="453" customFormat="1" ht="79.2">
      <c r="A183" s="447"/>
      <c r="B183" s="447" t="s">
        <v>2604</v>
      </c>
      <c r="C183" s="512" t="s">
        <v>2605</v>
      </c>
      <c r="D183" s="156" t="s">
        <v>2606</v>
      </c>
      <c r="E183" s="156" t="s">
        <v>2607</v>
      </c>
      <c r="F183" s="447" t="s">
        <v>423</v>
      </c>
      <c r="G183" s="447" t="s">
        <v>656</v>
      </c>
      <c r="H183" s="448">
        <v>45141</v>
      </c>
      <c r="I183" s="447"/>
      <c r="J183" s="447"/>
      <c r="K183" s="447"/>
      <c r="L183" s="447">
        <v>1</v>
      </c>
      <c r="M183" s="447"/>
      <c r="N183" s="447"/>
      <c r="O183" s="447"/>
      <c r="P183" s="449">
        <f t="shared" si="3"/>
        <v>1</v>
      </c>
      <c r="Q183" s="447">
        <v>1</v>
      </c>
      <c r="R183" s="447"/>
      <c r="S183" s="574" t="s">
        <v>2167</v>
      </c>
      <c r="T183" s="574" t="s">
        <v>654</v>
      </c>
      <c r="U183" s="571" t="s">
        <v>674</v>
      </c>
      <c r="V183" s="585" t="s">
        <v>653</v>
      </c>
      <c r="W183" s="579" t="s">
        <v>470</v>
      </c>
      <c r="X183" s="594" t="s">
        <v>4605</v>
      </c>
    </row>
    <row r="184" spans="1:24" s="453" customFormat="1" ht="66">
      <c r="A184" s="447"/>
      <c r="B184" s="447" t="s">
        <v>5322</v>
      </c>
      <c r="C184" s="512" t="s">
        <v>5323</v>
      </c>
      <c r="D184" s="156"/>
      <c r="E184" s="156" t="s">
        <v>5324</v>
      </c>
      <c r="F184" s="447" t="s">
        <v>423</v>
      </c>
      <c r="G184" s="447" t="s">
        <v>656</v>
      </c>
      <c r="H184" s="448">
        <v>45142</v>
      </c>
      <c r="I184" s="447"/>
      <c r="J184" s="447"/>
      <c r="K184" s="447"/>
      <c r="L184" s="447"/>
      <c r="M184" s="447"/>
      <c r="N184" s="447">
        <v>1</v>
      </c>
      <c r="O184" s="447"/>
      <c r="P184" s="449">
        <f t="shared" si="3"/>
        <v>1</v>
      </c>
      <c r="Q184" s="447"/>
      <c r="R184" s="447"/>
      <c r="S184" s="574" t="s">
        <v>2167</v>
      </c>
      <c r="T184" s="574" t="s">
        <v>654</v>
      </c>
      <c r="U184" s="571" t="s">
        <v>674</v>
      </c>
      <c r="V184" s="585" t="s">
        <v>664</v>
      </c>
      <c r="W184" s="579" t="s">
        <v>470</v>
      </c>
      <c r="X184" s="594" t="s">
        <v>5716</v>
      </c>
    </row>
    <row r="185" spans="1:24" s="453" customFormat="1" ht="52.8">
      <c r="A185" s="447"/>
      <c r="B185" s="447" t="s">
        <v>2608</v>
      </c>
      <c r="C185" s="512" t="s">
        <v>2609</v>
      </c>
      <c r="D185" s="156" t="s">
        <v>2610</v>
      </c>
      <c r="E185" s="156" t="s">
        <v>2611</v>
      </c>
      <c r="F185" s="447" t="s">
        <v>423</v>
      </c>
      <c r="G185" s="447" t="s">
        <v>656</v>
      </c>
      <c r="H185" s="448">
        <v>45142</v>
      </c>
      <c r="I185" s="447"/>
      <c r="J185" s="447"/>
      <c r="K185" s="447"/>
      <c r="L185" s="447">
        <v>1</v>
      </c>
      <c r="M185" s="447"/>
      <c r="N185" s="447"/>
      <c r="O185" s="447"/>
      <c r="P185" s="449">
        <f t="shared" si="3"/>
        <v>1</v>
      </c>
      <c r="Q185" s="447">
        <v>1</v>
      </c>
      <c r="R185" s="447"/>
      <c r="S185" s="574" t="s">
        <v>2167</v>
      </c>
      <c r="T185" s="574" t="s">
        <v>654</v>
      </c>
      <c r="U185" s="571" t="s">
        <v>674</v>
      </c>
      <c r="V185" s="585" t="s">
        <v>653</v>
      </c>
      <c r="W185" s="579" t="s">
        <v>470</v>
      </c>
      <c r="X185" s="594" t="s">
        <v>4606</v>
      </c>
    </row>
    <row r="186" spans="1:24" s="453" customFormat="1" ht="60">
      <c r="A186" s="447"/>
      <c r="B186" s="447" t="s">
        <v>3637</v>
      </c>
      <c r="C186" s="512" t="s">
        <v>3638</v>
      </c>
      <c r="D186" s="156" t="s">
        <v>2666</v>
      </c>
      <c r="E186" s="156" t="s">
        <v>5325</v>
      </c>
      <c r="F186" s="447" t="s">
        <v>423</v>
      </c>
      <c r="G186" s="447" t="s">
        <v>656</v>
      </c>
      <c r="H186" s="448">
        <v>45145</v>
      </c>
      <c r="I186" s="447"/>
      <c r="J186" s="447"/>
      <c r="K186" s="447"/>
      <c r="L186" s="447"/>
      <c r="M186" s="447"/>
      <c r="N186" s="447">
        <v>1</v>
      </c>
      <c r="O186" s="447"/>
      <c r="P186" s="449">
        <f t="shared" si="3"/>
        <v>1</v>
      </c>
      <c r="Q186" s="447">
        <v>1</v>
      </c>
      <c r="R186" s="447"/>
      <c r="S186" s="574" t="s">
        <v>2167</v>
      </c>
      <c r="T186" s="574" t="s">
        <v>654</v>
      </c>
      <c r="U186" s="571" t="s">
        <v>674</v>
      </c>
      <c r="V186" s="585" t="s">
        <v>653</v>
      </c>
      <c r="W186" s="579" t="s">
        <v>470</v>
      </c>
      <c r="X186" s="594" t="s">
        <v>5717</v>
      </c>
    </row>
    <row r="187" spans="1:24" s="453" customFormat="1" ht="45">
      <c r="A187" s="447"/>
      <c r="B187" s="447" t="s">
        <v>2612</v>
      </c>
      <c r="C187" s="512" t="s">
        <v>2613</v>
      </c>
      <c r="D187" s="156" t="s">
        <v>2214</v>
      </c>
      <c r="E187" s="156" t="s">
        <v>2614</v>
      </c>
      <c r="F187" s="447" t="s">
        <v>423</v>
      </c>
      <c r="G187" s="447" t="s">
        <v>656</v>
      </c>
      <c r="H187" s="448">
        <v>45146</v>
      </c>
      <c r="I187" s="447"/>
      <c r="J187" s="447"/>
      <c r="K187" s="447"/>
      <c r="L187" s="447">
        <v>1</v>
      </c>
      <c r="M187" s="447"/>
      <c r="N187" s="447"/>
      <c r="O187" s="447"/>
      <c r="P187" s="449">
        <f t="shared" si="3"/>
        <v>1</v>
      </c>
      <c r="Q187" s="447">
        <v>1</v>
      </c>
      <c r="R187" s="447"/>
      <c r="S187" s="574" t="s">
        <v>2167</v>
      </c>
      <c r="T187" s="574" t="s">
        <v>654</v>
      </c>
      <c r="U187" s="571" t="s">
        <v>674</v>
      </c>
      <c r="V187" s="585" t="s">
        <v>653</v>
      </c>
      <c r="W187" s="579" t="s">
        <v>470</v>
      </c>
      <c r="X187" s="594" t="s">
        <v>4607</v>
      </c>
    </row>
    <row r="188" spans="1:24" s="453" customFormat="1" ht="66">
      <c r="A188" s="447"/>
      <c r="B188" s="447" t="s">
        <v>2615</v>
      </c>
      <c r="C188" s="512" t="s">
        <v>2616</v>
      </c>
      <c r="D188" s="156" t="s">
        <v>2617</v>
      </c>
      <c r="E188" s="156" t="s">
        <v>2618</v>
      </c>
      <c r="F188" s="447" t="s">
        <v>423</v>
      </c>
      <c r="G188" s="447" t="s">
        <v>656</v>
      </c>
      <c r="H188" s="448">
        <v>45146</v>
      </c>
      <c r="I188" s="447"/>
      <c r="J188" s="447">
        <v>3</v>
      </c>
      <c r="K188" s="447"/>
      <c r="L188" s="447"/>
      <c r="M188" s="447"/>
      <c r="N188" s="447"/>
      <c r="O188" s="447"/>
      <c r="P188" s="449">
        <f t="shared" si="3"/>
        <v>3</v>
      </c>
      <c r="Q188" s="447">
        <v>3</v>
      </c>
      <c r="R188" s="447"/>
      <c r="S188" s="574" t="s">
        <v>2167</v>
      </c>
      <c r="T188" s="574" t="s">
        <v>654</v>
      </c>
      <c r="U188" s="571" t="s">
        <v>674</v>
      </c>
      <c r="V188" s="585" t="s">
        <v>653</v>
      </c>
      <c r="W188" s="579" t="s">
        <v>470</v>
      </c>
      <c r="X188" s="594" t="s">
        <v>4608</v>
      </c>
    </row>
    <row r="189" spans="1:24" s="453" customFormat="1" ht="45">
      <c r="A189" s="447"/>
      <c r="B189" s="447" t="s">
        <v>2619</v>
      </c>
      <c r="C189" s="512" t="s">
        <v>2620</v>
      </c>
      <c r="D189" s="156" t="s">
        <v>2214</v>
      </c>
      <c r="E189" s="156" t="s">
        <v>2621</v>
      </c>
      <c r="F189" s="447" t="s">
        <v>423</v>
      </c>
      <c r="G189" s="447" t="s">
        <v>656</v>
      </c>
      <c r="H189" s="448">
        <v>45146</v>
      </c>
      <c r="I189" s="447"/>
      <c r="J189" s="447"/>
      <c r="K189" s="447"/>
      <c r="L189" s="447">
        <v>1</v>
      </c>
      <c r="M189" s="447"/>
      <c r="N189" s="447"/>
      <c r="O189" s="447"/>
      <c r="P189" s="449">
        <f t="shared" si="3"/>
        <v>1</v>
      </c>
      <c r="Q189" s="447">
        <v>1</v>
      </c>
      <c r="R189" s="447"/>
      <c r="S189" s="574" t="s">
        <v>2167</v>
      </c>
      <c r="T189" s="574" t="s">
        <v>654</v>
      </c>
      <c r="U189" s="571" t="s">
        <v>674</v>
      </c>
      <c r="V189" s="585" t="s">
        <v>653</v>
      </c>
      <c r="W189" s="579" t="s">
        <v>470</v>
      </c>
      <c r="X189" s="594" t="s">
        <v>4609</v>
      </c>
    </row>
    <row r="190" spans="1:24" s="453" customFormat="1" ht="45">
      <c r="A190" s="447"/>
      <c r="B190" s="447" t="s">
        <v>2622</v>
      </c>
      <c r="C190" s="512" t="s">
        <v>2623</v>
      </c>
      <c r="D190" s="156" t="s">
        <v>2624</v>
      </c>
      <c r="E190" s="156" t="s">
        <v>2625</v>
      </c>
      <c r="F190" s="447" t="s">
        <v>423</v>
      </c>
      <c r="G190" s="447" t="s">
        <v>656</v>
      </c>
      <c r="H190" s="448">
        <v>45146</v>
      </c>
      <c r="I190" s="447"/>
      <c r="J190" s="447"/>
      <c r="K190" s="447"/>
      <c r="L190" s="447"/>
      <c r="M190" s="447"/>
      <c r="N190" s="447">
        <v>1</v>
      </c>
      <c r="O190" s="447"/>
      <c r="P190" s="449">
        <f t="shared" si="3"/>
        <v>1</v>
      </c>
      <c r="Q190" s="447">
        <v>1</v>
      </c>
      <c r="R190" s="447"/>
      <c r="S190" s="574" t="s">
        <v>2167</v>
      </c>
      <c r="T190" s="574" t="s">
        <v>654</v>
      </c>
      <c r="U190" s="571" t="s">
        <v>674</v>
      </c>
      <c r="V190" s="585" t="s">
        <v>653</v>
      </c>
      <c r="W190" s="579" t="s">
        <v>470</v>
      </c>
      <c r="X190" s="594" t="s">
        <v>4610</v>
      </c>
    </row>
    <row r="191" spans="1:24" s="453" customFormat="1" ht="60">
      <c r="A191" s="447"/>
      <c r="B191" s="447" t="s">
        <v>2626</v>
      </c>
      <c r="C191" s="512" t="s">
        <v>2627</v>
      </c>
      <c r="D191" s="156" t="s">
        <v>2218</v>
      </c>
      <c r="E191" s="156" t="s">
        <v>2628</v>
      </c>
      <c r="F191" s="447" t="s">
        <v>423</v>
      </c>
      <c r="G191" s="447" t="s">
        <v>656</v>
      </c>
      <c r="H191" s="448">
        <v>45146</v>
      </c>
      <c r="I191" s="447"/>
      <c r="J191" s="447"/>
      <c r="K191" s="447"/>
      <c r="L191" s="447">
        <v>1</v>
      </c>
      <c r="M191" s="447"/>
      <c r="N191" s="447"/>
      <c r="O191" s="447"/>
      <c r="P191" s="449">
        <f t="shared" si="3"/>
        <v>1</v>
      </c>
      <c r="Q191" s="447">
        <v>1</v>
      </c>
      <c r="R191" s="447"/>
      <c r="S191" s="574" t="s">
        <v>2167</v>
      </c>
      <c r="T191" s="574" t="s">
        <v>654</v>
      </c>
      <c r="U191" s="571" t="s">
        <v>674</v>
      </c>
      <c r="V191" s="585" t="s">
        <v>653</v>
      </c>
      <c r="W191" s="579" t="s">
        <v>470</v>
      </c>
      <c r="X191" s="594" t="s">
        <v>4611</v>
      </c>
    </row>
    <row r="192" spans="1:24" s="453" customFormat="1" ht="132">
      <c r="A192" s="447"/>
      <c r="B192" s="447" t="s">
        <v>2629</v>
      </c>
      <c r="C192" s="512" t="s">
        <v>2630</v>
      </c>
      <c r="D192" s="156" t="s">
        <v>2631</v>
      </c>
      <c r="E192" s="156" t="s">
        <v>2632</v>
      </c>
      <c r="F192" s="447" t="s">
        <v>423</v>
      </c>
      <c r="G192" s="447" t="s">
        <v>656</v>
      </c>
      <c r="H192" s="448">
        <v>45147</v>
      </c>
      <c r="I192" s="447"/>
      <c r="J192" s="447"/>
      <c r="K192" s="447"/>
      <c r="L192" s="447"/>
      <c r="M192" s="447"/>
      <c r="N192" s="447">
        <v>2</v>
      </c>
      <c r="O192" s="447"/>
      <c r="P192" s="449">
        <f t="shared" si="3"/>
        <v>2</v>
      </c>
      <c r="Q192" s="447">
        <v>2</v>
      </c>
      <c r="R192" s="447"/>
      <c r="S192" s="574" t="s">
        <v>2167</v>
      </c>
      <c r="T192" s="574" t="s">
        <v>654</v>
      </c>
      <c r="U192" s="571" t="s">
        <v>674</v>
      </c>
      <c r="V192" s="585" t="s">
        <v>653</v>
      </c>
      <c r="W192" s="579" t="s">
        <v>470</v>
      </c>
      <c r="X192" s="594" t="s">
        <v>4612</v>
      </c>
    </row>
    <row r="193" spans="1:24" s="453" customFormat="1" ht="105.6">
      <c r="A193" s="447"/>
      <c r="B193" s="447" t="s">
        <v>2633</v>
      </c>
      <c r="C193" s="512" t="s">
        <v>2634</v>
      </c>
      <c r="D193" s="156" t="s">
        <v>2635</v>
      </c>
      <c r="E193" s="156" t="s">
        <v>2636</v>
      </c>
      <c r="F193" s="447" t="s">
        <v>423</v>
      </c>
      <c r="G193" s="447" t="s">
        <v>656</v>
      </c>
      <c r="H193" s="448">
        <v>45147</v>
      </c>
      <c r="I193" s="447"/>
      <c r="J193" s="447">
        <v>2</v>
      </c>
      <c r="K193" s="447"/>
      <c r="L193" s="447"/>
      <c r="M193" s="447"/>
      <c r="N193" s="447"/>
      <c r="O193" s="447"/>
      <c r="P193" s="449">
        <f t="shared" si="3"/>
        <v>2</v>
      </c>
      <c r="Q193" s="447">
        <v>2</v>
      </c>
      <c r="R193" s="447"/>
      <c r="S193" s="574" t="s">
        <v>2167</v>
      </c>
      <c r="T193" s="574" t="s">
        <v>654</v>
      </c>
      <c r="U193" s="571" t="s">
        <v>674</v>
      </c>
      <c r="V193" s="585" t="s">
        <v>653</v>
      </c>
      <c r="W193" s="579" t="s">
        <v>470</v>
      </c>
      <c r="X193" s="594" t="s">
        <v>4613</v>
      </c>
    </row>
    <row r="194" spans="1:24" s="453" customFormat="1" ht="45">
      <c r="A194" s="447"/>
      <c r="B194" s="447" t="s">
        <v>2637</v>
      </c>
      <c r="C194" s="512" t="s">
        <v>2638</v>
      </c>
      <c r="D194" s="156" t="s">
        <v>2525</v>
      </c>
      <c r="E194" s="156" t="s">
        <v>2639</v>
      </c>
      <c r="F194" s="447" t="s">
        <v>423</v>
      </c>
      <c r="G194" s="447" t="s">
        <v>656</v>
      </c>
      <c r="H194" s="448">
        <v>45148</v>
      </c>
      <c r="I194" s="447"/>
      <c r="J194" s="447"/>
      <c r="K194" s="447"/>
      <c r="L194" s="447"/>
      <c r="M194" s="447"/>
      <c r="N194" s="447">
        <v>1</v>
      </c>
      <c r="O194" s="447"/>
      <c r="P194" s="449">
        <f t="shared" si="3"/>
        <v>1</v>
      </c>
      <c r="Q194" s="447">
        <v>1</v>
      </c>
      <c r="R194" s="447"/>
      <c r="S194" s="574" t="s">
        <v>2167</v>
      </c>
      <c r="T194" s="574" t="s">
        <v>654</v>
      </c>
      <c r="U194" s="571" t="s">
        <v>674</v>
      </c>
      <c r="V194" s="585" t="s">
        <v>653</v>
      </c>
      <c r="W194" s="579" t="s">
        <v>470</v>
      </c>
      <c r="X194" s="594" t="s">
        <v>4614</v>
      </c>
    </row>
    <row r="195" spans="1:24" s="453" customFormat="1" ht="45">
      <c r="A195" s="447"/>
      <c r="B195" s="447" t="s">
        <v>3659</v>
      </c>
      <c r="C195" s="512" t="s">
        <v>3660</v>
      </c>
      <c r="D195" s="156" t="s">
        <v>2554</v>
      </c>
      <c r="E195" s="156" t="s">
        <v>5326</v>
      </c>
      <c r="F195" s="447" t="s">
        <v>423</v>
      </c>
      <c r="G195" s="447" t="s">
        <v>656</v>
      </c>
      <c r="H195" s="448">
        <v>45148</v>
      </c>
      <c r="I195" s="447"/>
      <c r="J195" s="447"/>
      <c r="K195" s="447"/>
      <c r="L195" s="447">
        <v>1</v>
      </c>
      <c r="M195" s="447"/>
      <c r="N195" s="447"/>
      <c r="O195" s="447"/>
      <c r="P195" s="449">
        <f t="shared" si="3"/>
        <v>1</v>
      </c>
      <c r="Q195" s="447">
        <v>1</v>
      </c>
      <c r="R195" s="447"/>
      <c r="S195" s="574" t="s">
        <v>2167</v>
      </c>
      <c r="T195" s="574" t="s">
        <v>654</v>
      </c>
      <c r="U195" s="571" t="s">
        <v>674</v>
      </c>
      <c r="V195" s="585" t="s">
        <v>653</v>
      </c>
      <c r="W195" s="579" t="s">
        <v>470</v>
      </c>
      <c r="X195" s="594" t="s">
        <v>5718</v>
      </c>
    </row>
    <row r="196" spans="1:24" s="453" customFormat="1" ht="52.8">
      <c r="A196" s="447"/>
      <c r="B196" s="447" t="s">
        <v>2640</v>
      </c>
      <c r="C196" s="512" t="s">
        <v>5327</v>
      </c>
      <c r="D196" s="156"/>
      <c r="E196" s="156" t="s">
        <v>2641</v>
      </c>
      <c r="F196" s="447" t="s">
        <v>423</v>
      </c>
      <c r="G196" s="447" t="s">
        <v>656</v>
      </c>
      <c r="H196" s="448">
        <v>45149</v>
      </c>
      <c r="I196" s="447"/>
      <c r="J196" s="447">
        <v>1</v>
      </c>
      <c r="K196" s="447"/>
      <c r="L196" s="447"/>
      <c r="M196" s="447"/>
      <c r="N196" s="447"/>
      <c r="O196" s="447"/>
      <c r="P196" s="449">
        <f t="shared" si="3"/>
        <v>1</v>
      </c>
      <c r="Q196" s="447">
        <v>1</v>
      </c>
      <c r="R196" s="447"/>
      <c r="S196" s="574" t="s">
        <v>2167</v>
      </c>
      <c r="T196" s="574" t="s">
        <v>654</v>
      </c>
      <c r="U196" s="571" t="s">
        <v>674</v>
      </c>
      <c r="V196" s="585" t="s">
        <v>653</v>
      </c>
      <c r="W196" s="579" t="s">
        <v>470</v>
      </c>
      <c r="X196" s="594" t="s">
        <v>4615</v>
      </c>
    </row>
    <row r="197" spans="1:24" s="453" customFormat="1" ht="45">
      <c r="A197" s="447"/>
      <c r="B197" s="447" t="s">
        <v>2642</v>
      </c>
      <c r="C197" s="512" t="s">
        <v>2643</v>
      </c>
      <c r="D197" s="156" t="s">
        <v>2292</v>
      </c>
      <c r="E197" s="156" t="s">
        <v>2644</v>
      </c>
      <c r="F197" s="447" t="s">
        <v>423</v>
      </c>
      <c r="G197" s="447" t="s">
        <v>656</v>
      </c>
      <c r="H197" s="448">
        <v>45149</v>
      </c>
      <c r="I197" s="447"/>
      <c r="J197" s="447"/>
      <c r="K197" s="447"/>
      <c r="L197" s="447">
        <v>1</v>
      </c>
      <c r="M197" s="447"/>
      <c r="N197" s="447"/>
      <c r="O197" s="447"/>
      <c r="P197" s="449">
        <f t="shared" si="3"/>
        <v>1</v>
      </c>
      <c r="Q197" s="447">
        <v>1</v>
      </c>
      <c r="R197" s="447"/>
      <c r="S197" s="574" t="s">
        <v>2167</v>
      </c>
      <c r="T197" s="574" t="s">
        <v>654</v>
      </c>
      <c r="U197" s="571" t="s">
        <v>674</v>
      </c>
      <c r="V197" s="585" t="s">
        <v>653</v>
      </c>
      <c r="W197" s="579" t="s">
        <v>470</v>
      </c>
      <c r="X197" s="594" t="s">
        <v>4616</v>
      </c>
    </row>
    <row r="198" spans="1:24" s="453" customFormat="1" ht="52.8">
      <c r="A198" s="447"/>
      <c r="B198" s="447" t="s">
        <v>2645</v>
      </c>
      <c r="C198" s="512" t="s">
        <v>2646</v>
      </c>
      <c r="D198" s="156" t="s">
        <v>2647</v>
      </c>
      <c r="E198" s="156" t="s">
        <v>2648</v>
      </c>
      <c r="F198" s="447" t="s">
        <v>423</v>
      </c>
      <c r="G198" s="447" t="s">
        <v>656</v>
      </c>
      <c r="H198" s="448">
        <v>45152</v>
      </c>
      <c r="I198" s="447"/>
      <c r="J198" s="447"/>
      <c r="K198" s="447"/>
      <c r="L198" s="447">
        <v>1</v>
      </c>
      <c r="M198" s="447"/>
      <c r="N198" s="447"/>
      <c r="O198" s="447"/>
      <c r="P198" s="449">
        <f t="shared" si="3"/>
        <v>1</v>
      </c>
      <c r="Q198" s="447">
        <v>1</v>
      </c>
      <c r="R198" s="447"/>
      <c r="S198" s="574" t="s">
        <v>2167</v>
      </c>
      <c r="T198" s="574" t="s">
        <v>654</v>
      </c>
      <c r="U198" s="571" t="s">
        <v>674</v>
      </c>
      <c r="V198" s="585" t="s">
        <v>653</v>
      </c>
      <c r="W198" s="579" t="s">
        <v>470</v>
      </c>
      <c r="X198" s="594" t="s">
        <v>4617</v>
      </c>
    </row>
    <row r="199" spans="1:24" s="453" customFormat="1" ht="45">
      <c r="A199" s="447"/>
      <c r="B199" s="447" t="s">
        <v>3326</v>
      </c>
      <c r="C199" s="512" t="s">
        <v>3327</v>
      </c>
      <c r="D199" s="156" t="s">
        <v>3328</v>
      </c>
      <c r="E199" s="156" t="s">
        <v>5328</v>
      </c>
      <c r="F199" s="447" t="s">
        <v>423</v>
      </c>
      <c r="G199" s="447" t="s">
        <v>656</v>
      </c>
      <c r="H199" s="448">
        <v>45152</v>
      </c>
      <c r="I199" s="447"/>
      <c r="J199" s="447"/>
      <c r="K199" s="447"/>
      <c r="L199" s="447">
        <v>1</v>
      </c>
      <c r="M199" s="447"/>
      <c r="N199" s="447"/>
      <c r="O199" s="447"/>
      <c r="P199" s="449">
        <f t="shared" si="3"/>
        <v>1</v>
      </c>
      <c r="Q199" s="447">
        <v>1</v>
      </c>
      <c r="R199" s="447"/>
      <c r="S199" s="574" t="s">
        <v>2167</v>
      </c>
      <c r="T199" s="574" t="s">
        <v>654</v>
      </c>
      <c r="U199" s="571" t="s">
        <v>674</v>
      </c>
      <c r="V199" s="585" t="s">
        <v>653</v>
      </c>
      <c r="W199" s="579" t="s">
        <v>470</v>
      </c>
      <c r="X199" s="594" t="s">
        <v>5719</v>
      </c>
    </row>
    <row r="200" spans="1:24" s="453" customFormat="1" ht="60">
      <c r="A200" s="447"/>
      <c r="B200" s="447" t="s">
        <v>3656</v>
      </c>
      <c r="C200" s="512" t="s">
        <v>3657</v>
      </c>
      <c r="D200" s="156" t="s">
        <v>3645</v>
      </c>
      <c r="E200" s="156" t="s">
        <v>5329</v>
      </c>
      <c r="F200" s="447" t="s">
        <v>423</v>
      </c>
      <c r="G200" s="447" t="s">
        <v>656</v>
      </c>
      <c r="H200" s="448">
        <v>45155</v>
      </c>
      <c r="I200" s="447"/>
      <c r="J200" s="447"/>
      <c r="K200" s="447"/>
      <c r="L200" s="447">
        <v>1</v>
      </c>
      <c r="M200" s="447"/>
      <c r="N200" s="447"/>
      <c r="O200" s="447"/>
      <c r="P200" s="449">
        <f t="shared" si="3"/>
        <v>1</v>
      </c>
      <c r="Q200" s="447">
        <v>1</v>
      </c>
      <c r="R200" s="447"/>
      <c r="S200" s="574" t="s">
        <v>2167</v>
      </c>
      <c r="T200" s="574" t="s">
        <v>654</v>
      </c>
      <c r="U200" s="571" t="s">
        <v>674</v>
      </c>
      <c r="V200" s="585" t="s">
        <v>653</v>
      </c>
      <c r="W200" s="579" t="s">
        <v>470</v>
      </c>
      <c r="X200" s="594" t="s">
        <v>5720</v>
      </c>
    </row>
    <row r="201" spans="1:24" s="453" customFormat="1" ht="45">
      <c r="A201" s="447"/>
      <c r="B201" s="447" t="s">
        <v>2649</v>
      </c>
      <c r="C201" s="512" t="s">
        <v>2650</v>
      </c>
      <c r="D201" s="156" t="s">
        <v>2651</v>
      </c>
      <c r="E201" s="156" t="s">
        <v>2652</v>
      </c>
      <c r="F201" s="447" t="s">
        <v>423</v>
      </c>
      <c r="G201" s="447" t="s">
        <v>656</v>
      </c>
      <c r="H201" s="448">
        <v>45156</v>
      </c>
      <c r="I201" s="447"/>
      <c r="J201" s="447"/>
      <c r="K201" s="447"/>
      <c r="L201" s="447"/>
      <c r="M201" s="447"/>
      <c r="N201" s="447">
        <v>2</v>
      </c>
      <c r="O201" s="447"/>
      <c r="P201" s="449">
        <f t="shared" si="3"/>
        <v>2</v>
      </c>
      <c r="Q201" s="447">
        <v>2</v>
      </c>
      <c r="R201" s="447"/>
      <c r="S201" s="574" t="s">
        <v>2167</v>
      </c>
      <c r="T201" s="574" t="s">
        <v>654</v>
      </c>
      <c r="U201" s="571" t="s">
        <v>674</v>
      </c>
      <c r="V201" s="585" t="s">
        <v>653</v>
      </c>
      <c r="W201" s="579" t="s">
        <v>470</v>
      </c>
      <c r="X201" s="594" t="s">
        <v>4618</v>
      </c>
    </row>
    <row r="202" spans="1:24" s="453" customFormat="1" ht="79.2">
      <c r="A202" s="447"/>
      <c r="B202" s="447" t="s">
        <v>2653</v>
      </c>
      <c r="C202" s="512" t="s">
        <v>2654</v>
      </c>
      <c r="D202" s="156" t="s">
        <v>2218</v>
      </c>
      <c r="E202" s="156" t="s">
        <v>2655</v>
      </c>
      <c r="F202" s="447" t="s">
        <v>423</v>
      </c>
      <c r="G202" s="447" t="s">
        <v>656</v>
      </c>
      <c r="H202" s="448">
        <v>45156</v>
      </c>
      <c r="I202" s="447"/>
      <c r="J202" s="447"/>
      <c r="K202" s="447"/>
      <c r="L202" s="447"/>
      <c r="M202" s="447"/>
      <c r="N202" s="447">
        <v>1</v>
      </c>
      <c r="O202" s="447"/>
      <c r="P202" s="449">
        <f t="shared" si="3"/>
        <v>1</v>
      </c>
      <c r="Q202" s="447">
        <v>1</v>
      </c>
      <c r="R202" s="447"/>
      <c r="S202" s="574" t="s">
        <v>2167</v>
      </c>
      <c r="T202" s="574" t="s">
        <v>654</v>
      </c>
      <c r="U202" s="571" t="s">
        <v>674</v>
      </c>
      <c r="V202" s="585" t="s">
        <v>653</v>
      </c>
      <c r="W202" s="579" t="s">
        <v>470</v>
      </c>
      <c r="X202" s="594" t="s">
        <v>4619</v>
      </c>
    </row>
    <row r="203" spans="1:24" s="453" customFormat="1" ht="60">
      <c r="A203" s="447"/>
      <c r="B203" s="447" t="s">
        <v>3643</v>
      </c>
      <c r="C203" s="512" t="s">
        <v>3644</v>
      </c>
      <c r="D203" s="156" t="s">
        <v>3645</v>
      </c>
      <c r="E203" s="156" t="s">
        <v>5330</v>
      </c>
      <c r="F203" s="447" t="s">
        <v>423</v>
      </c>
      <c r="G203" s="447" t="s">
        <v>656</v>
      </c>
      <c r="H203" s="448">
        <v>45159</v>
      </c>
      <c r="I203" s="447"/>
      <c r="J203" s="447"/>
      <c r="K203" s="447"/>
      <c r="L203" s="447">
        <v>1</v>
      </c>
      <c r="M203" s="447"/>
      <c r="N203" s="447"/>
      <c r="O203" s="447"/>
      <c r="P203" s="449">
        <f t="shared" si="3"/>
        <v>1</v>
      </c>
      <c r="Q203" s="447">
        <v>1</v>
      </c>
      <c r="R203" s="447"/>
      <c r="S203" s="574" t="s">
        <v>2167</v>
      </c>
      <c r="T203" s="574" t="s">
        <v>654</v>
      </c>
      <c r="U203" s="571" t="s">
        <v>674</v>
      </c>
      <c r="V203" s="585" t="s">
        <v>653</v>
      </c>
      <c r="W203" s="579" t="s">
        <v>470</v>
      </c>
      <c r="X203" s="594" t="s">
        <v>5721</v>
      </c>
    </row>
    <row r="204" spans="1:24" s="453" customFormat="1" ht="132">
      <c r="A204" s="447"/>
      <c r="B204" s="447" t="s">
        <v>2656</v>
      </c>
      <c r="C204" s="512" t="s">
        <v>2657</v>
      </c>
      <c r="D204" s="156" t="s">
        <v>2658</v>
      </c>
      <c r="E204" s="156" t="s">
        <v>2659</v>
      </c>
      <c r="F204" s="447" t="s">
        <v>423</v>
      </c>
      <c r="G204" s="447" t="s">
        <v>656</v>
      </c>
      <c r="H204" s="448">
        <v>45160</v>
      </c>
      <c r="I204" s="447"/>
      <c r="J204" s="447">
        <v>1</v>
      </c>
      <c r="K204" s="447"/>
      <c r="L204" s="447"/>
      <c r="M204" s="447"/>
      <c r="N204" s="447"/>
      <c r="O204" s="447"/>
      <c r="P204" s="449">
        <f t="shared" si="3"/>
        <v>1</v>
      </c>
      <c r="Q204" s="447">
        <v>1</v>
      </c>
      <c r="R204" s="447"/>
      <c r="S204" s="574" t="s">
        <v>2167</v>
      </c>
      <c r="T204" s="574" t="s">
        <v>654</v>
      </c>
      <c r="U204" s="571" t="s">
        <v>674</v>
      </c>
      <c r="V204" s="585" t="s">
        <v>653</v>
      </c>
      <c r="W204" s="579" t="s">
        <v>470</v>
      </c>
      <c r="X204" s="594" t="s">
        <v>4620</v>
      </c>
    </row>
    <row r="205" spans="1:24" s="453" customFormat="1" ht="92.4">
      <c r="A205" s="447"/>
      <c r="B205" s="447" t="s">
        <v>2660</v>
      </c>
      <c r="C205" s="512" t="s">
        <v>2661</v>
      </c>
      <c r="D205" s="156" t="s">
        <v>2662</v>
      </c>
      <c r="E205" s="156" t="s">
        <v>2663</v>
      </c>
      <c r="F205" s="447" t="s">
        <v>423</v>
      </c>
      <c r="G205" s="447" t="s">
        <v>656</v>
      </c>
      <c r="H205" s="448">
        <v>45161</v>
      </c>
      <c r="I205" s="447"/>
      <c r="J205" s="447">
        <v>1</v>
      </c>
      <c r="K205" s="447"/>
      <c r="L205" s="447"/>
      <c r="M205" s="447"/>
      <c r="N205" s="447"/>
      <c r="O205" s="447"/>
      <c r="P205" s="449">
        <f t="shared" si="3"/>
        <v>1</v>
      </c>
      <c r="Q205" s="447">
        <v>1</v>
      </c>
      <c r="R205" s="447"/>
      <c r="S205" s="574" t="s">
        <v>2167</v>
      </c>
      <c r="T205" s="574" t="s">
        <v>654</v>
      </c>
      <c r="U205" s="571" t="s">
        <v>674</v>
      </c>
      <c r="V205" s="585" t="s">
        <v>653</v>
      </c>
      <c r="W205" s="579" t="s">
        <v>470</v>
      </c>
      <c r="X205" s="594" t="s">
        <v>4621</v>
      </c>
    </row>
    <row r="206" spans="1:24" s="453" customFormat="1" ht="66">
      <c r="A206" s="447"/>
      <c r="B206" s="447" t="s">
        <v>3670</v>
      </c>
      <c r="C206" s="512" t="s">
        <v>5331</v>
      </c>
      <c r="D206" s="156" t="s">
        <v>2218</v>
      </c>
      <c r="E206" s="156" t="s">
        <v>5332</v>
      </c>
      <c r="F206" s="447" t="s">
        <v>423</v>
      </c>
      <c r="G206" s="447" t="s">
        <v>656</v>
      </c>
      <c r="H206" s="448">
        <v>45161</v>
      </c>
      <c r="I206" s="447"/>
      <c r="J206" s="447">
        <v>1</v>
      </c>
      <c r="K206" s="447"/>
      <c r="L206" s="447"/>
      <c r="M206" s="447"/>
      <c r="N206" s="447"/>
      <c r="O206" s="447"/>
      <c r="P206" s="449">
        <f t="shared" si="3"/>
        <v>1</v>
      </c>
      <c r="Q206" s="447"/>
      <c r="R206" s="447"/>
      <c r="S206" s="574" t="s">
        <v>2167</v>
      </c>
      <c r="T206" s="574" t="s">
        <v>654</v>
      </c>
      <c r="U206" s="571" t="s">
        <v>674</v>
      </c>
      <c r="V206" s="585" t="s">
        <v>664</v>
      </c>
      <c r="W206" s="579" t="s">
        <v>470</v>
      </c>
      <c r="X206" s="594" t="s">
        <v>5722</v>
      </c>
    </row>
    <row r="207" spans="1:24" s="453" customFormat="1" ht="145.19999999999999">
      <c r="A207" s="447"/>
      <c r="B207" s="447" t="s">
        <v>5333</v>
      </c>
      <c r="C207" s="512" t="s">
        <v>5334</v>
      </c>
      <c r="D207" s="156"/>
      <c r="E207" s="156" t="s">
        <v>5335</v>
      </c>
      <c r="F207" s="447" t="s">
        <v>423</v>
      </c>
      <c r="G207" s="447" t="s">
        <v>656</v>
      </c>
      <c r="H207" s="448">
        <v>45162</v>
      </c>
      <c r="I207" s="447"/>
      <c r="J207" s="447"/>
      <c r="K207" s="447"/>
      <c r="L207" s="447">
        <v>1</v>
      </c>
      <c r="M207" s="447"/>
      <c r="N207" s="447"/>
      <c r="O207" s="447"/>
      <c r="P207" s="449">
        <f t="shared" si="3"/>
        <v>1</v>
      </c>
      <c r="Q207" s="447"/>
      <c r="R207" s="447"/>
      <c r="S207" s="574" t="s">
        <v>2167</v>
      </c>
      <c r="T207" s="574" t="s">
        <v>654</v>
      </c>
      <c r="U207" s="571" t="s">
        <v>674</v>
      </c>
      <c r="V207" s="585" t="s">
        <v>664</v>
      </c>
      <c r="W207" s="579" t="s">
        <v>470</v>
      </c>
      <c r="X207" s="594" t="s">
        <v>5723</v>
      </c>
    </row>
    <row r="208" spans="1:24" s="453" customFormat="1" ht="45">
      <c r="A208" s="447"/>
      <c r="B208" s="447" t="s">
        <v>5336</v>
      </c>
      <c r="C208" s="512" t="s">
        <v>5337</v>
      </c>
      <c r="D208" s="156"/>
      <c r="E208" s="156" t="s">
        <v>5338</v>
      </c>
      <c r="F208" s="447" t="s">
        <v>423</v>
      </c>
      <c r="G208" s="447" t="s">
        <v>656</v>
      </c>
      <c r="H208" s="448">
        <v>45162</v>
      </c>
      <c r="I208" s="447"/>
      <c r="J208" s="447"/>
      <c r="K208" s="447"/>
      <c r="L208" s="447">
        <v>1</v>
      </c>
      <c r="M208" s="447"/>
      <c r="N208" s="447"/>
      <c r="O208" s="447"/>
      <c r="P208" s="449">
        <f t="shared" si="3"/>
        <v>1</v>
      </c>
      <c r="Q208" s="447"/>
      <c r="R208" s="447"/>
      <c r="S208" s="574" t="s">
        <v>2167</v>
      </c>
      <c r="T208" s="574" t="s">
        <v>654</v>
      </c>
      <c r="U208" s="571" t="s">
        <v>674</v>
      </c>
      <c r="V208" s="585" t="s">
        <v>664</v>
      </c>
      <c r="W208" s="579" t="s">
        <v>470</v>
      </c>
      <c r="X208" s="594" t="s">
        <v>5724</v>
      </c>
    </row>
    <row r="209" spans="1:24" s="453" customFormat="1" ht="132">
      <c r="A209" s="447"/>
      <c r="B209" s="447" t="s">
        <v>2664</v>
      </c>
      <c r="C209" s="512" t="s">
        <v>2665</v>
      </c>
      <c r="D209" s="156" t="s">
        <v>2666</v>
      </c>
      <c r="E209" s="156" t="s">
        <v>2667</v>
      </c>
      <c r="F209" s="447" t="s">
        <v>423</v>
      </c>
      <c r="G209" s="447" t="s">
        <v>656</v>
      </c>
      <c r="H209" s="448">
        <v>45167</v>
      </c>
      <c r="I209" s="447"/>
      <c r="J209" s="447"/>
      <c r="K209" s="447"/>
      <c r="L209" s="447">
        <v>1</v>
      </c>
      <c r="M209" s="447"/>
      <c r="N209" s="447"/>
      <c r="O209" s="447"/>
      <c r="P209" s="449">
        <f t="shared" si="3"/>
        <v>1</v>
      </c>
      <c r="Q209" s="447">
        <v>1</v>
      </c>
      <c r="R209" s="447"/>
      <c r="S209" s="574" t="s">
        <v>2167</v>
      </c>
      <c r="T209" s="574" t="s">
        <v>654</v>
      </c>
      <c r="U209" s="571" t="s">
        <v>674</v>
      </c>
      <c r="V209" s="585" t="s">
        <v>653</v>
      </c>
      <c r="W209" s="579" t="s">
        <v>470</v>
      </c>
      <c r="X209" s="594" t="s">
        <v>4622</v>
      </c>
    </row>
    <row r="210" spans="1:24" s="453" customFormat="1" ht="45">
      <c r="A210" s="447"/>
      <c r="B210" s="447" t="s">
        <v>2668</v>
      </c>
      <c r="C210" s="512" t="s">
        <v>2669</v>
      </c>
      <c r="D210" s="156" t="s">
        <v>2670</v>
      </c>
      <c r="E210" s="156" t="s">
        <v>2671</v>
      </c>
      <c r="F210" s="447" t="s">
        <v>423</v>
      </c>
      <c r="G210" s="447" t="s">
        <v>656</v>
      </c>
      <c r="H210" s="448">
        <v>45168</v>
      </c>
      <c r="I210" s="447"/>
      <c r="J210" s="447"/>
      <c r="K210" s="447"/>
      <c r="L210" s="447"/>
      <c r="M210" s="447"/>
      <c r="N210" s="447">
        <v>1</v>
      </c>
      <c r="O210" s="447"/>
      <c r="P210" s="449">
        <f t="shared" si="3"/>
        <v>1</v>
      </c>
      <c r="Q210" s="447">
        <v>1</v>
      </c>
      <c r="R210" s="447"/>
      <c r="S210" s="574" t="s">
        <v>2167</v>
      </c>
      <c r="T210" s="574" t="s">
        <v>654</v>
      </c>
      <c r="U210" s="571" t="s">
        <v>674</v>
      </c>
      <c r="V210" s="585" t="s">
        <v>653</v>
      </c>
      <c r="W210" s="579" t="s">
        <v>470</v>
      </c>
      <c r="X210" s="594" t="s">
        <v>4623</v>
      </c>
    </row>
    <row r="211" spans="1:24" s="453" customFormat="1" ht="79.2">
      <c r="A211" s="447"/>
      <c r="B211" s="447" t="s">
        <v>2672</v>
      </c>
      <c r="C211" s="512" t="s">
        <v>2673</v>
      </c>
      <c r="D211" s="156" t="s">
        <v>2525</v>
      </c>
      <c r="E211" s="156" t="s">
        <v>2674</v>
      </c>
      <c r="F211" s="447" t="s">
        <v>423</v>
      </c>
      <c r="G211" s="447" t="s">
        <v>656</v>
      </c>
      <c r="H211" s="448">
        <v>45170</v>
      </c>
      <c r="I211" s="447"/>
      <c r="J211" s="447"/>
      <c r="K211" s="447"/>
      <c r="L211" s="447">
        <v>1</v>
      </c>
      <c r="M211" s="447"/>
      <c r="N211" s="447"/>
      <c r="O211" s="447"/>
      <c r="P211" s="449">
        <f t="shared" si="3"/>
        <v>1</v>
      </c>
      <c r="Q211" s="447">
        <v>1</v>
      </c>
      <c r="R211" s="447"/>
      <c r="S211" s="574" t="s">
        <v>2167</v>
      </c>
      <c r="T211" s="574" t="s">
        <v>654</v>
      </c>
      <c r="U211" s="571" t="s">
        <v>674</v>
      </c>
      <c r="V211" s="585" t="s">
        <v>653</v>
      </c>
      <c r="W211" s="579" t="s">
        <v>470</v>
      </c>
      <c r="X211" s="594" t="s">
        <v>4624</v>
      </c>
    </row>
    <row r="212" spans="1:24" s="453" customFormat="1" ht="118.8">
      <c r="A212" s="447"/>
      <c r="B212" s="447" t="s">
        <v>2675</v>
      </c>
      <c r="C212" s="512" t="s">
        <v>2676</v>
      </c>
      <c r="D212" s="156" t="s">
        <v>2677</v>
      </c>
      <c r="E212" s="156" t="s">
        <v>2678</v>
      </c>
      <c r="F212" s="447" t="s">
        <v>423</v>
      </c>
      <c r="G212" s="447" t="s">
        <v>656</v>
      </c>
      <c r="H212" s="448">
        <v>45174</v>
      </c>
      <c r="I212" s="447"/>
      <c r="J212" s="447">
        <v>1</v>
      </c>
      <c r="K212" s="447"/>
      <c r="L212" s="447"/>
      <c r="M212" s="447"/>
      <c r="N212" s="447"/>
      <c r="O212" s="447"/>
      <c r="P212" s="449">
        <f t="shared" si="3"/>
        <v>1</v>
      </c>
      <c r="Q212" s="447">
        <v>1</v>
      </c>
      <c r="R212" s="447"/>
      <c r="S212" s="574" t="s">
        <v>2167</v>
      </c>
      <c r="T212" s="574" t="s">
        <v>654</v>
      </c>
      <c r="U212" s="571" t="s">
        <v>674</v>
      </c>
      <c r="V212" s="585" t="s">
        <v>653</v>
      </c>
      <c r="W212" s="579" t="s">
        <v>470</v>
      </c>
      <c r="X212" s="594" t="s">
        <v>4625</v>
      </c>
    </row>
    <row r="213" spans="1:24" s="453" customFormat="1" ht="198">
      <c r="A213" s="447"/>
      <c r="B213" s="447" t="s">
        <v>2679</v>
      </c>
      <c r="C213" s="512" t="s">
        <v>2680</v>
      </c>
      <c r="D213" s="156" t="s">
        <v>2210</v>
      </c>
      <c r="E213" s="156" t="s">
        <v>2681</v>
      </c>
      <c r="F213" s="447" t="s">
        <v>423</v>
      </c>
      <c r="G213" s="447" t="s">
        <v>656</v>
      </c>
      <c r="H213" s="448">
        <v>45174</v>
      </c>
      <c r="I213" s="447"/>
      <c r="J213" s="447">
        <v>1</v>
      </c>
      <c r="K213" s="447"/>
      <c r="L213" s="447"/>
      <c r="M213" s="447"/>
      <c r="N213" s="447"/>
      <c r="O213" s="447"/>
      <c r="P213" s="449">
        <f t="shared" si="3"/>
        <v>1</v>
      </c>
      <c r="Q213" s="447">
        <v>1</v>
      </c>
      <c r="R213" s="447"/>
      <c r="S213" s="574" t="s">
        <v>2167</v>
      </c>
      <c r="T213" s="574" t="s">
        <v>654</v>
      </c>
      <c r="U213" s="571" t="s">
        <v>674</v>
      </c>
      <c r="V213" s="585" t="s">
        <v>653</v>
      </c>
      <c r="W213" s="579" t="s">
        <v>470</v>
      </c>
      <c r="X213" s="594" t="s">
        <v>4626</v>
      </c>
    </row>
    <row r="214" spans="1:24" s="453" customFormat="1" ht="132">
      <c r="A214" s="447"/>
      <c r="B214" s="447" t="s">
        <v>2682</v>
      </c>
      <c r="C214" s="512" t="s">
        <v>2683</v>
      </c>
      <c r="D214" s="156" t="s">
        <v>2210</v>
      </c>
      <c r="E214" s="156" t="s">
        <v>2684</v>
      </c>
      <c r="F214" s="447" t="s">
        <v>423</v>
      </c>
      <c r="G214" s="447" t="s">
        <v>656</v>
      </c>
      <c r="H214" s="448">
        <v>45174</v>
      </c>
      <c r="I214" s="447"/>
      <c r="J214" s="447"/>
      <c r="K214" s="447"/>
      <c r="L214" s="447">
        <v>1</v>
      </c>
      <c r="M214" s="447"/>
      <c r="N214" s="447"/>
      <c r="O214" s="447"/>
      <c r="P214" s="449">
        <f t="shared" si="3"/>
        <v>1</v>
      </c>
      <c r="Q214" s="447">
        <v>1</v>
      </c>
      <c r="R214" s="447"/>
      <c r="S214" s="574" t="s">
        <v>2167</v>
      </c>
      <c r="T214" s="574" t="s">
        <v>654</v>
      </c>
      <c r="U214" s="571" t="s">
        <v>674</v>
      </c>
      <c r="V214" s="585" t="s">
        <v>653</v>
      </c>
      <c r="W214" s="579" t="s">
        <v>470</v>
      </c>
      <c r="X214" s="594" t="s">
        <v>4627</v>
      </c>
    </row>
    <row r="215" spans="1:24" s="453" customFormat="1" ht="79.2">
      <c r="A215" s="447"/>
      <c r="B215" s="447" t="s">
        <v>2685</v>
      </c>
      <c r="C215" s="512" t="s">
        <v>2686</v>
      </c>
      <c r="D215" s="156" t="s">
        <v>2687</v>
      </c>
      <c r="E215" s="156" t="s">
        <v>2688</v>
      </c>
      <c r="F215" s="447" t="s">
        <v>423</v>
      </c>
      <c r="G215" s="447" t="s">
        <v>656</v>
      </c>
      <c r="H215" s="448">
        <v>45175</v>
      </c>
      <c r="I215" s="447"/>
      <c r="J215" s="447"/>
      <c r="K215" s="447"/>
      <c r="L215" s="447">
        <v>1</v>
      </c>
      <c r="M215" s="447"/>
      <c r="N215" s="447"/>
      <c r="O215" s="447"/>
      <c r="P215" s="449">
        <f t="shared" ref="P215:P278" si="4">SUM($I215:$O215)</f>
        <v>1</v>
      </c>
      <c r="Q215" s="447">
        <v>1</v>
      </c>
      <c r="R215" s="447"/>
      <c r="S215" s="574" t="s">
        <v>2167</v>
      </c>
      <c r="T215" s="574" t="s">
        <v>654</v>
      </c>
      <c r="U215" s="571" t="s">
        <v>674</v>
      </c>
      <c r="V215" s="585" t="s">
        <v>653</v>
      </c>
      <c r="W215" s="579" t="s">
        <v>470</v>
      </c>
      <c r="X215" s="594" t="s">
        <v>4628</v>
      </c>
    </row>
    <row r="216" spans="1:24" s="453" customFormat="1" ht="45">
      <c r="A216" s="447"/>
      <c r="B216" s="447" t="s">
        <v>2689</v>
      </c>
      <c r="C216" s="512" t="s">
        <v>2690</v>
      </c>
      <c r="D216" s="156" t="s">
        <v>2691</v>
      </c>
      <c r="E216" s="156" t="s">
        <v>2692</v>
      </c>
      <c r="F216" s="447" t="s">
        <v>423</v>
      </c>
      <c r="G216" s="447" t="s">
        <v>656</v>
      </c>
      <c r="H216" s="448">
        <v>45175</v>
      </c>
      <c r="I216" s="447"/>
      <c r="J216" s="447"/>
      <c r="K216" s="447"/>
      <c r="L216" s="447">
        <v>1</v>
      </c>
      <c r="M216" s="447"/>
      <c r="N216" s="447"/>
      <c r="O216" s="447"/>
      <c r="P216" s="449">
        <f t="shared" si="4"/>
        <v>1</v>
      </c>
      <c r="Q216" s="447">
        <v>1</v>
      </c>
      <c r="R216" s="447"/>
      <c r="S216" s="574" t="s">
        <v>2167</v>
      </c>
      <c r="T216" s="574" t="s">
        <v>654</v>
      </c>
      <c r="U216" s="571" t="s">
        <v>674</v>
      </c>
      <c r="V216" s="585" t="s">
        <v>653</v>
      </c>
      <c r="W216" s="579" t="s">
        <v>470</v>
      </c>
      <c r="X216" s="594" t="s">
        <v>4629</v>
      </c>
    </row>
    <row r="217" spans="1:24" s="453" customFormat="1" ht="290.39999999999998">
      <c r="A217" s="447"/>
      <c r="B217" s="447" t="s">
        <v>2693</v>
      </c>
      <c r="C217" s="512" t="s">
        <v>2694</v>
      </c>
      <c r="D217" s="156" t="s">
        <v>2695</v>
      </c>
      <c r="E217" s="156" t="s">
        <v>2696</v>
      </c>
      <c r="F217" s="447" t="s">
        <v>423</v>
      </c>
      <c r="G217" s="447" t="s">
        <v>656</v>
      </c>
      <c r="H217" s="448">
        <v>45176</v>
      </c>
      <c r="I217" s="447"/>
      <c r="J217" s="447"/>
      <c r="K217" s="447"/>
      <c r="L217" s="447"/>
      <c r="M217" s="447"/>
      <c r="N217" s="447">
        <v>1</v>
      </c>
      <c r="O217" s="447"/>
      <c r="P217" s="449">
        <f t="shared" si="4"/>
        <v>1</v>
      </c>
      <c r="Q217" s="447">
        <v>1</v>
      </c>
      <c r="R217" s="447"/>
      <c r="S217" s="574" t="s">
        <v>2167</v>
      </c>
      <c r="T217" s="574" t="s">
        <v>654</v>
      </c>
      <c r="U217" s="571" t="s">
        <v>674</v>
      </c>
      <c r="V217" s="585" t="s">
        <v>653</v>
      </c>
      <c r="W217" s="579" t="s">
        <v>470</v>
      </c>
      <c r="X217" s="594" t="s">
        <v>4630</v>
      </c>
    </row>
    <row r="218" spans="1:24" s="453" customFormat="1" ht="244.8">
      <c r="A218" s="447"/>
      <c r="B218" s="447" t="s">
        <v>2697</v>
      </c>
      <c r="C218" s="512" t="s">
        <v>2698</v>
      </c>
      <c r="D218" s="156" t="s">
        <v>2699</v>
      </c>
      <c r="E218" s="156" t="s">
        <v>2700</v>
      </c>
      <c r="F218" s="447" t="s">
        <v>425</v>
      </c>
      <c r="G218" s="447" t="s">
        <v>656</v>
      </c>
      <c r="H218" s="448">
        <v>45181</v>
      </c>
      <c r="I218" s="447"/>
      <c r="J218" s="447"/>
      <c r="K218" s="447"/>
      <c r="L218" s="447"/>
      <c r="M218" s="447"/>
      <c r="N218" s="447"/>
      <c r="O218" s="447">
        <v>1</v>
      </c>
      <c r="P218" s="449">
        <f t="shared" si="4"/>
        <v>1</v>
      </c>
      <c r="Q218" s="447">
        <v>1</v>
      </c>
      <c r="R218" s="447"/>
      <c r="S218" s="575" t="s">
        <v>2167</v>
      </c>
      <c r="T218" s="575" t="s">
        <v>654</v>
      </c>
      <c r="U218" s="571" t="s">
        <v>674</v>
      </c>
      <c r="V218" s="586" t="s">
        <v>653</v>
      </c>
      <c r="W218" s="579" t="s">
        <v>470</v>
      </c>
      <c r="X218" s="595" t="s">
        <v>4631</v>
      </c>
    </row>
    <row r="219" spans="1:24" s="453" customFormat="1" ht="374.4">
      <c r="A219" s="447"/>
      <c r="B219" s="447" t="s">
        <v>2701</v>
      </c>
      <c r="C219" s="512" t="s">
        <v>2702</v>
      </c>
      <c r="D219" s="156" t="s">
        <v>2703</v>
      </c>
      <c r="E219" s="156" t="s">
        <v>2704</v>
      </c>
      <c r="F219" s="447" t="s">
        <v>415</v>
      </c>
      <c r="G219" s="447" t="s">
        <v>656</v>
      </c>
      <c r="H219" s="448">
        <v>45181</v>
      </c>
      <c r="I219" s="447"/>
      <c r="J219" s="447"/>
      <c r="K219" s="447"/>
      <c r="L219" s="447"/>
      <c r="M219" s="447"/>
      <c r="N219" s="447"/>
      <c r="O219" s="447">
        <v>1</v>
      </c>
      <c r="P219" s="449">
        <f t="shared" si="4"/>
        <v>1</v>
      </c>
      <c r="Q219" s="447">
        <v>1</v>
      </c>
      <c r="R219" s="447"/>
      <c r="S219" s="575" t="s">
        <v>2167</v>
      </c>
      <c r="T219" s="575" t="s">
        <v>654</v>
      </c>
      <c r="U219" s="571" t="s">
        <v>674</v>
      </c>
      <c r="V219" s="586" t="s">
        <v>653</v>
      </c>
      <c r="W219" s="579" t="s">
        <v>470</v>
      </c>
      <c r="X219" s="595" t="s">
        <v>4632</v>
      </c>
    </row>
    <row r="220" spans="1:24" s="453" customFormat="1" ht="184.8">
      <c r="A220" s="447"/>
      <c r="B220" s="447" t="s">
        <v>5339</v>
      </c>
      <c r="C220" s="512" t="s">
        <v>5340</v>
      </c>
      <c r="D220" s="156"/>
      <c r="E220" s="156" t="s">
        <v>5341</v>
      </c>
      <c r="F220" s="447" t="s">
        <v>423</v>
      </c>
      <c r="G220" s="447" t="s">
        <v>656</v>
      </c>
      <c r="H220" s="448">
        <v>45182</v>
      </c>
      <c r="I220" s="447"/>
      <c r="J220" s="447"/>
      <c r="K220" s="447"/>
      <c r="L220" s="447"/>
      <c r="M220" s="447"/>
      <c r="N220" s="447">
        <v>1</v>
      </c>
      <c r="O220" s="447"/>
      <c r="P220" s="449">
        <f t="shared" si="4"/>
        <v>1</v>
      </c>
      <c r="Q220" s="447"/>
      <c r="R220" s="447"/>
      <c r="S220" s="574" t="s">
        <v>2167</v>
      </c>
      <c r="T220" s="574" t="s">
        <v>654</v>
      </c>
      <c r="U220" s="571" t="s">
        <v>674</v>
      </c>
      <c r="V220" s="585" t="s">
        <v>664</v>
      </c>
      <c r="W220" s="579" t="s">
        <v>470</v>
      </c>
      <c r="X220" s="594" t="s">
        <v>5725</v>
      </c>
    </row>
    <row r="221" spans="1:24" s="453" customFormat="1" ht="60">
      <c r="A221" s="447"/>
      <c r="B221" s="447" t="s">
        <v>4419</v>
      </c>
      <c r="C221" s="512" t="s">
        <v>5342</v>
      </c>
      <c r="D221" s="156" t="s">
        <v>2554</v>
      </c>
      <c r="E221" s="156" t="s">
        <v>5343</v>
      </c>
      <c r="F221" s="447" t="s">
        <v>423</v>
      </c>
      <c r="G221" s="447" t="s">
        <v>656</v>
      </c>
      <c r="H221" s="448">
        <v>45182</v>
      </c>
      <c r="I221" s="447"/>
      <c r="J221" s="447"/>
      <c r="K221" s="447"/>
      <c r="L221" s="447"/>
      <c r="M221" s="447"/>
      <c r="N221" s="447">
        <v>1</v>
      </c>
      <c r="O221" s="447"/>
      <c r="P221" s="449">
        <f t="shared" si="4"/>
        <v>1</v>
      </c>
      <c r="Q221" s="447">
        <v>1</v>
      </c>
      <c r="R221" s="447"/>
      <c r="S221" s="574" t="s">
        <v>2167</v>
      </c>
      <c r="T221" s="574" t="s">
        <v>654</v>
      </c>
      <c r="U221" s="571" t="s">
        <v>674</v>
      </c>
      <c r="V221" s="574" t="s">
        <v>653</v>
      </c>
      <c r="W221" s="579" t="s">
        <v>470</v>
      </c>
      <c r="X221" s="598" t="s">
        <v>5726</v>
      </c>
    </row>
    <row r="222" spans="1:24" s="453" customFormat="1" ht="45">
      <c r="A222" s="447"/>
      <c r="B222" s="447" t="s">
        <v>5344</v>
      </c>
      <c r="C222" s="512" t="s">
        <v>5345</v>
      </c>
      <c r="D222" s="156" t="s">
        <v>2218</v>
      </c>
      <c r="E222" s="156" t="s">
        <v>5346</v>
      </c>
      <c r="F222" s="447" t="s">
        <v>423</v>
      </c>
      <c r="G222" s="447" t="s">
        <v>656</v>
      </c>
      <c r="H222" s="448">
        <v>45183</v>
      </c>
      <c r="I222" s="447"/>
      <c r="J222" s="447">
        <v>1</v>
      </c>
      <c r="K222" s="447"/>
      <c r="L222" s="447"/>
      <c r="M222" s="447"/>
      <c r="N222" s="447"/>
      <c r="O222" s="447"/>
      <c r="P222" s="449">
        <f t="shared" si="4"/>
        <v>1</v>
      </c>
      <c r="Q222" s="447">
        <v>1</v>
      </c>
      <c r="R222" s="447"/>
      <c r="S222" s="574" t="s">
        <v>2167</v>
      </c>
      <c r="T222" s="574" t="s">
        <v>654</v>
      </c>
      <c r="U222" s="571" t="s">
        <v>674</v>
      </c>
      <c r="V222" s="579" t="s">
        <v>664</v>
      </c>
      <c r="W222" s="579" t="s">
        <v>470</v>
      </c>
      <c r="X222" s="594" t="s">
        <v>5727</v>
      </c>
    </row>
    <row r="223" spans="1:24" s="453" customFormat="1" ht="52.8">
      <c r="A223" s="447"/>
      <c r="B223" s="447" t="s">
        <v>2705</v>
      </c>
      <c r="C223" s="512" t="s">
        <v>2706</v>
      </c>
      <c r="D223" s="156" t="s">
        <v>2218</v>
      </c>
      <c r="E223" s="156" t="s">
        <v>2707</v>
      </c>
      <c r="F223" s="447" t="s">
        <v>423</v>
      </c>
      <c r="G223" s="447" t="s">
        <v>656</v>
      </c>
      <c r="H223" s="448">
        <v>45184</v>
      </c>
      <c r="I223" s="447"/>
      <c r="J223" s="447">
        <v>1</v>
      </c>
      <c r="K223" s="447"/>
      <c r="L223" s="447"/>
      <c r="M223" s="447"/>
      <c r="N223" s="447"/>
      <c r="O223" s="447"/>
      <c r="P223" s="449">
        <f t="shared" si="4"/>
        <v>1</v>
      </c>
      <c r="Q223" s="447">
        <v>1</v>
      </c>
      <c r="R223" s="447"/>
      <c r="S223" s="574" t="s">
        <v>2167</v>
      </c>
      <c r="T223" s="574" t="s">
        <v>654</v>
      </c>
      <c r="U223" s="571" t="s">
        <v>674</v>
      </c>
      <c r="V223" s="585" t="s">
        <v>653</v>
      </c>
      <c r="W223" s="579" t="s">
        <v>470</v>
      </c>
      <c r="X223" s="594" t="s">
        <v>4633</v>
      </c>
    </row>
    <row r="224" spans="1:24" s="453" customFormat="1" ht="79.2">
      <c r="A224" s="447"/>
      <c r="B224" s="447" t="s">
        <v>2708</v>
      </c>
      <c r="C224" s="512" t="s">
        <v>2709</v>
      </c>
      <c r="D224" s="156" t="s">
        <v>2710</v>
      </c>
      <c r="E224" s="156" t="s">
        <v>2711</v>
      </c>
      <c r="F224" s="447" t="s">
        <v>423</v>
      </c>
      <c r="G224" s="447" t="s">
        <v>656</v>
      </c>
      <c r="H224" s="448">
        <v>45184</v>
      </c>
      <c r="I224" s="447"/>
      <c r="J224" s="447">
        <v>1</v>
      </c>
      <c r="K224" s="447"/>
      <c r="L224" s="447"/>
      <c r="M224" s="447"/>
      <c r="N224" s="447"/>
      <c r="O224" s="447"/>
      <c r="P224" s="449">
        <f t="shared" si="4"/>
        <v>1</v>
      </c>
      <c r="Q224" s="447">
        <v>1</v>
      </c>
      <c r="R224" s="447"/>
      <c r="S224" s="576" t="s">
        <v>2167</v>
      </c>
      <c r="T224" s="576" t="s">
        <v>654</v>
      </c>
      <c r="U224" s="571" t="s">
        <v>674</v>
      </c>
      <c r="V224" s="585" t="s">
        <v>653</v>
      </c>
      <c r="W224" s="579" t="s">
        <v>470</v>
      </c>
      <c r="X224" s="596" t="s">
        <v>4634</v>
      </c>
    </row>
    <row r="225" spans="1:24" s="453" customFormat="1" ht="66">
      <c r="A225" s="447"/>
      <c r="B225" s="447" t="s">
        <v>2712</v>
      </c>
      <c r="C225" s="512" t="s">
        <v>2713</v>
      </c>
      <c r="D225" s="156" t="s">
        <v>2714</v>
      </c>
      <c r="E225" s="156" t="s">
        <v>2715</v>
      </c>
      <c r="F225" s="447" t="s">
        <v>423</v>
      </c>
      <c r="G225" s="447" t="s">
        <v>656</v>
      </c>
      <c r="H225" s="448">
        <v>45187</v>
      </c>
      <c r="I225" s="447"/>
      <c r="J225" s="447">
        <v>1</v>
      </c>
      <c r="K225" s="447"/>
      <c r="L225" s="447"/>
      <c r="M225" s="447"/>
      <c r="N225" s="447"/>
      <c r="O225" s="447"/>
      <c r="P225" s="449">
        <f t="shared" si="4"/>
        <v>1</v>
      </c>
      <c r="Q225" s="447">
        <v>1</v>
      </c>
      <c r="R225" s="447"/>
      <c r="S225" s="576" t="s">
        <v>2167</v>
      </c>
      <c r="T225" s="576" t="s">
        <v>654</v>
      </c>
      <c r="U225" s="571" t="s">
        <v>674</v>
      </c>
      <c r="V225" s="579" t="s">
        <v>653</v>
      </c>
      <c r="W225" s="579" t="s">
        <v>470</v>
      </c>
      <c r="X225" s="596" t="s">
        <v>4635</v>
      </c>
    </row>
    <row r="226" spans="1:24" s="453" customFormat="1" ht="45">
      <c r="A226" s="447"/>
      <c r="B226" s="447" t="s">
        <v>5347</v>
      </c>
      <c r="C226" s="512" t="s">
        <v>5348</v>
      </c>
      <c r="D226" s="156" t="s">
        <v>5349</v>
      </c>
      <c r="E226" s="156" t="s">
        <v>5350</v>
      </c>
      <c r="F226" s="447" t="s">
        <v>423</v>
      </c>
      <c r="G226" s="447" t="s">
        <v>656</v>
      </c>
      <c r="H226" s="448">
        <v>45188</v>
      </c>
      <c r="I226" s="447"/>
      <c r="J226" s="447"/>
      <c r="K226" s="447"/>
      <c r="L226" s="447">
        <v>2</v>
      </c>
      <c r="M226" s="447"/>
      <c r="N226" s="447"/>
      <c r="O226" s="447"/>
      <c r="P226" s="449">
        <f t="shared" si="4"/>
        <v>2</v>
      </c>
      <c r="Q226" s="447"/>
      <c r="R226" s="447"/>
      <c r="S226" s="576" t="s">
        <v>2167</v>
      </c>
      <c r="T226" s="576" t="s">
        <v>654</v>
      </c>
      <c r="U226" s="571" t="s">
        <v>674</v>
      </c>
      <c r="V226" s="579" t="s">
        <v>664</v>
      </c>
      <c r="W226" s="579" t="s">
        <v>470</v>
      </c>
      <c r="X226" s="596" t="s">
        <v>5728</v>
      </c>
    </row>
    <row r="227" spans="1:24" s="453" customFormat="1" ht="52.8">
      <c r="A227" s="447"/>
      <c r="B227" s="447" t="s">
        <v>2716</v>
      </c>
      <c r="C227" s="512" t="s">
        <v>2717</v>
      </c>
      <c r="D227" s="156" t="s">
        <v>2718</v>
      </c>
      <c r="E227" s="156" t="s">
        <v>2719</v>
      </c>
      <c r="F227" s="447" t="s">
        <v>423</v>
      </c>
      <c r="G227" s="447" t="s">
        <v>656</v>
      </c>
      <c r="H227" s="448">
        <v>45190</v>
      </c>
      <c r="I227" s="447"/>
      <c r="J227" s="447"/>
      <c r="K227" s="447"/>
      <c r="L227" s="447">
        <v>1</v>
      </c>
      <c r="M227" s="447"/>
      <c r="N227" s="447"/>
      <c r="O227" s="447"/>
      <c r="P227" s="449">
        <f t="shared" si="4"/>
        <v>1</v>
      </c>
      <c r="Q227" s="447">
        <v>1</v>
      </c>
      <c r="R227" s="447"/>
      <c r="S227" s="576" t="s">
        <v>2167</v>
      </c>
      <c r="T227" s="576" t="s">
        <v>654</v>
      </c>
      <c r="U227" s="571" t="s">
        <v>674</v>
      </c>
      <c r="V227" s="585" t="s">
        <v>653</v>
      </c>
      <c r="W227" s="579" t="s">
        <v>470</v>
      </c>
      <c r="X227" s="596" t="s">
        <v>4636</v>
      </c>
    </row>
    <row r="228" spans="1:24" s="453" customFormat="1" ht="92.4">
      <c r="A228" s="447"/>
      <c r="B228" s="447" t="s">
        <v>2720</v>
      </c>
      <c r="C228" s="512" t="s">
        <v>2721</v>
      </c>
      <c r="D228" s="156" t="s">
        <v>2722</v>
      </c>
      <c r="E228" s="156" t="s">
        <v>2723</v>
      </c>
      <c r="F228" s="447" t="s">
        <v>423</v>
      </c>
      <c r="G228" s="447" t="s">
        <v>656</v>
      </c>
      <c r="H228" s="448">
        <v>45190</v>
      </c>
      <c r="I228" s="447"/>
      <c r="J228" s="447"/>
      <c r="K228" s="447"/>
      <c r="L228" s="447"/>
      <c r="M228" s="447"/>
      <c r="N228" s="447">
        <v>1</v>
      </c>
      <c r="O228" s="447"/>
      <c r="P228" s="449">
        <f t="shared" si="4"/>
        <v>1</v>
      </c>
      <c r="Q228" s="447">
        <v>1</v>
      </c>
      <c r="R228" s="447"/>
      <c r="S228" s="576" t="s">
        <v>2167</v>
      </c>
      <c r="T228" s="576" t="s">
        <v>654</v>
      </c>
      <c r="U228" s="571" t="s">
        <v>674</v>
      </c>
      <c r="V228" s="585" t="s">
        <v>653</v>
      </c>
      <c r="W228" s="579" t="s">
        <v>470</v>
      </c>
      <c r="X228" s="596" t="s">
        <v>4637</v>
      </c>
    </row>
    <row r="229" spans="1:24" s="453" customFormat="1" ht="409.6">
      <c r="A229" s="447"/>
      <c r="B229" s="447" t="s">
        <v>2724</v>
      </c>
      <c r="C229" s="512" t="s">
        <v>2725</v>
      </c>
      <c r="D229" s="156" t="s">
        <v>2726</v>
      </c>
      <c r="E229" s="156" t="s">
        <v>2727</v>
      </c>
      <c r="F229" s="447" t="s">
        <v>423</v>
      </c>
      <c r="G229" s="447" t="s">
        <v>656</v>
      </c>
      <c r="H229" s="448">
        <v>45190</v>
      </c>
      <c r="I229" s="447"/>
      <c r="J229" s="447"/>
      <c r="K229" s="447"/>
      <c r="L229" s="447"/>
      <c r="M229" s="447"/>
      <c r="N229" s="447">
        <v>1</v>
      </c>
      <c r="O229" s="447"/>
      <c r="P229" s="449">
        <f t="shared" si="4"/>
        <v>1</v>
      </c>
      <c r="Q229" s="447">
        <v>1</v>
      </c>
      <c r="R229" s="447"/>
      <c r="S229" s="576" t="s">
        <v>2167</v>
      </c>
      <c r="T229" s="576" t="s">
        <v>654</v>
      </c>
      <c r="U229" s="571" t="s">
        <v>674</v>
      </c>
      <c r="V229" s="579" t="s">
        <v>653</v>
      </c>
      <c r="W229" s="579" t="s">
        <v>470</v>
      </c>
      <c r="X229" s="596" t="s">
        <v>4638</v>
      </c>
    </row>
    <row r="230" spans="1:24" s="453" customFormat="1" ht="79.2">
      <c r="A230" s="447"/>
      <c r="B230" s="447" t="s">
        <v>2728</v>
      </c>
      <c r="C230" s="512" t="s">
        <v>2729</v>
      </c>
      <c r="D230" s="156"/>
      <c r="E230" s="156" t="s">
        <v>2730</v>
      </c>
      <c r="F230" s="447" t="s">
        <v>423</v>
      </c>
      <c r="G230" s="447" t="s">
        <v>656</v>
      </c>
      <c r="H230" s="448">
        <v>45191</v>
      </c>
      <c r="I230" s="447"/>
      <c r="J230" s="447">
        <v>1</v>
      </c>
      <c r="K230" s="447"/>
      <c r="L230" s="447"/>
      <c r="M230" s="447"/>
      <c r="N230" s="447"/>
      <c r="O230" s="447"/>
      <c r="P230" s="449">
        <f t="shared" si="4"/>
        <v>1</v>
      </c>
      <c r="Q230" s="447">
        <v>1</v>
      </c>
      <c r="R230" s="447"/>
      <c r="S230" s="576" t="s">
        <v>2167</v>
      </c>
      <c r="T230" s="576" t="s">
        <v>654</v>
      </c>
      <c r="U230" s="571" t="s">
        <v>674</v>
      </c>
      <c r="V230" s="579" t="s">
        <v>653</v>
      </c>
      <c r="W230" s="579" t="s">
        <v>470</v>
      </c>
      <c r="X230" s="596" t="s">
        <v>4639</v>
      </c>
    </row>
    <row r="231" spans="1:24" s="453" customFormat="1" ht="45">
      <c r="A231" s="447"/>
      <c r="B231" s="447" t="s">
        <v>2731</v>
      </c>
      <c r="C231" s="512" t="s">
        <v>2732</v>
      </c>
      <c r="D231" s="156" t="s">
        <v>2218</v>
      </c>
      <c r="E231" s="156" t="s">
        <v>2733</v>
      </c>
      <c r="F231" s="447" t="s">
        <v>423</v>
      </c>
      <c r="G231" s="447" t="s">
        <v>656</v>
      </c>
      <c r="H231" s="448">
        <v>45191</v>
      </c>
      <c r="I231" s="447"/>
      <c r="J231" s="447">
        <v>1</v>
      </c>
      <c r="K231" s="447"/>
      <c r="L231" s="447"/>
      <c r="M231" s="447"/>
      <c r="N231" s="447"/>
      <c r="O231" s="447"/>
      <c r="P231" s="449">
        <f t="shared" si="4"/>
        <v>1</v>
      </c>
      <c r="Q231" s="447">
        <v>1</v>
      </c>
      <c r="R231" s="447"/>
      <c r="S231" s="576" t="s">
        <v>2167</v>
      </c>
      <c r="T231" s="576" t="s">
        <v>654</v>
      </c>
      <c r="U231" s="571" t="s">
        <v>674</v>
      </c>
      <c r="V231" s="579" t="s">
        <v>653</v>
      </c>
      <c r="W231" s="579" t="s">
        <v>470</v>
      </c>
      <c r="X231" s="596" t="s">
        <v>4640</v>
      </c>
    </row>
    <row r="232" spans="1:24" s="453" customFormat="1" ht="45">
      <c r="A232" s="447"/>
      <c r="B232" s="447" t="s">
        <v>2734</v>
      </c>
      <c r="C232" s="512" t="s">
        <v>2735</v>
      </c>
      <c r="D232" s="156" t="s">
        <v>2736</v>
      </c>
      <c r="E232" s="156" t="s">
        <v>2737</v>
      </c>
      <c r="F232" s="447" t="s">
        <v>423</v>
      </c>
      <c r="G232" s="447" t="s">
        <v>656</v>
      </c>
      <c r="H232" s="448">
        <v>45194</v>
      </c>
      <c r="I232" s="447"/>
      <c r="J232" s="447">
        <v>1</v>
      </c>
      <c r="K232" s="447"/>
      <c r="L232" s="447"/>
      <c r="M232" s="447"/>
      <c r="N232" s="447"/>
      <c r="O232" s="447"/>
      <c r="P232" s="449">
        <f t="shared" si="4"/>
        <v>1</v>
      </c>
      <c r="Q232" s="447">
        <v>1</v>
      </c>
      <c r="R232" s="447"/>
      <c r="S232" s="576" t="s">
        <v>2167</v>
      </c>
      <c r="T232" s="576" t="s">
        <v>654</v>
      </c>
      <c r="U232" s="571" t="s">
        <v>674</v>
      </c>
      <c r="V232" s="579" t="s">
        <v>653</v>
      </c>
      <c r="W232" s="579" t="s">
        <v>470</v>
      </c>
      <c r="X232" s="596" t="s">
        <v>4641</v>
      </c>
    </row>
    <row r="233" spans="1:24" s="453" customFormat="1" ht="79.2">
      <c r="A233" s="447"/>
      <c r="B233" s="447" t="s">
        <v>2738</v>
      </c>
      <c r="C233" s="512" t="s">
        <v>2739</v>
      </c>
      <c r="D233" s="156" t="s">
        <v>2740</v>
      </c>
      <c r="E233" s="156" t="s">
        <v>2741</v>
      </c>
      <c r="F233" s="447" t="s">
        <v>423</v>
      </c>
      <c r="G233" s="447" t="s">
        <v>656</v>
      </c>
      <c r="H233" s="448">
        <v>45195</v>
      </c>
      <c r="I233" s="447"/>
      <c r="J233" s="447"/>
      <c r="K233" s="447"/>
      <c r="L233" s="447">
        <v>1</v>
      </c>
      <c r="M233" s="447"/>
      <c r="N233" s="447"/>
      <c r="O233" s="447"/>
      <c r="P233" s="449">
        <f t="shared" si="4"/>
        <v>1</v>
      </c>
      <c r="Q233" s="447">
        <v>1</v>
      </c>
      <c r="R233" s="447"/>
      <c r="S233" s="576" t="s">
        <v>2167</v>
      </c>
      <c r="T233" s="576" t="s">
        <v>654</v>
      </c>
      <c r="U233" s="571" t="s">
        <v>674</v>
      </c>
      <c r="V233" s="579" t="s">
        <v>653</v>
      </c>
      <c r="W233" s="579" t="s">
        <v>470</v>
      </c>
      <c r="X233" s="596" t="s">
        <v>4642</v>
      </c>
    </row>
    <row r="234" spans="1:24" s="453" customFormat="1" ht="60">
      <c r="A234" s="447"/>
      <c r="B234" s="447" t="s">
        <v>2742</v>
      </c>
      <c r="C234" s="512" t="s">
        <v>2743</v>
      </c>
      <c r="D234" s="156" t="s">
        <v>2210</v>
      </c>
      <c r="E234" s="156" t="s">
        <v>2744</v>
      </c>
      <c r="F234" s="447" t="s">
        <v>423</v>
      </c>
      <c r="G234" s="447" t="s">
        <v>656</v>
      </c>
      <c r="H234" s="448">
        <v>45195</v>
      </c>
      <c r="I234" s="447"/>
      <c r="J234" s="447">
        <v>1</v>
      </c>
      <c r="K234" s="447"/>
      <c r="L234" s="447"/>
      <c r="M234" s="447"/>
      <c r="N234" s="447"/>
      <c r="O234" s="447"/>
      <c r="P234" s="449">
        <f t="shared" si="4"/>
        <v>1</v>
      </c>
      <c r="Q234" s="447">
        <v>1</v>
      </c>
      <c r="R234" s="447"/>
      <c r="S234" s="576" t="s">
        <v>2167</v>
      </c>
      <c r="T234" s="576" t="s">
        <v>654</v>
      </c>
      <c r="U234" s="571" t="s">
        <v>674</v>
      </c>
      <c r="V234" s="579" t="s">
        <v>653</v>
      </c>
      <c r="W234" s="579" t="s">
        <v>470</v>
      </c>
      <c r="X234" s="596" t="s">
        <v>4643</v>
      </c>
    </row>
    <row r="235" spans="1:24" s="453" customFormat="1" ht="52.8">
      <c r="A235" s="447"/>
      <c r="B235" s="447" t="s">
        <v>2745</v>
      </c>
      <c r="C235" s="512" t="s">
        <v>2746</v>
      </c>
      <c r="D235" s="156" t="s">
        <v>2747</v>
      </c>
      <c r="E235" s="156" t="s">
        <v>2748</v>
      </c>
      <c r="F235" s="447" t="s">
        <v>423</v>
      </c>
      <c r="G235" s="447" t="s">
        <v>656</v>
      </c>
      <c r="H235" s="448">
        <v>45197</v>
      </c>
      <c r="I235" s="447"/>
      <c r="J235" s="447"/>
      <c r="K235" s="447"/>
      <c r="L235" s="447">
        <v>1</v>
      </c>
      <c r="M235" s="447"/>
      <c r="N235" s="447"/>
      <c r="O235" s="447"/>
      <c r="P235" s="449">
        <f t="shared" si="4"/>
        <v>1</v>
      </c>
      <c r="Q235" s="447">
        <v>1</v>
      </c>
      <c r="R235" s="447"/>
      <c r="S235" s="576" t="s">
        <v>2167</v>
      </c>
      <c r="T235" s="576" t="s">
        <v>654</v>
      </c>
      <c r="U235" s="571" t="s">
        <v>674</v>
      </c>
      <c r="V235" s="579" t="s">
        <v>653</v>
      </c>
      <c r="W235" s="579" t="s">
        <v>470</v>
      </c>
      <c r="X235" s="596" t="s">
        <v>4644</v>
      </c>
    </row>
    <row r="236" spans="1:24" s="453" customFormat="1" ht="45">
      <c r="A236" s="447"/>
      <c r="B236" s="447" t="s">
        <v>2749</v>
      </c>
      <c r="C236" s="512" t="s">
        <v>2750</v>
      </c>
      <c r="D236" s="156" t="s">
        <v>2751</v>
      </c>
      <c r="E236" s="156" t="s">
        <v>2752</v>
      </c>
      <c r="F236" s="447" t="s">
        <v>423</v>
      </c>
      <c r="G236" s="447" t="s">
        <v>656</v>
      </c>
      <c r="H236" s="448">
        <v>45197</v>
      </c>
      <c r="I236" s="447"/>
      <c r="J236" s="447"/>
      <c r="K236" s="447"/>
      <c r="L236" s="447">
        <v>1</v>
      </c>
      <c r="M236" s="447"/>
      <c r="N236" s="447"/>
      <c r="O236" s="447"/>
      <c r="P236" s="449">
        <f t="shared" si="4"/>
        <v>1</v>
      </c>
      <c r="Q236" s="447">
        <v>1</v>
      </c>
      <c r="R236" s="447"/>
      <c r="S236" s="576" t="s">
        <v>2167</v>
      </c>
      <c r="T236" s="576" t="s">
        <v>654</v>
      </c>
      <c r="U236" s="571" t="s">
        <v>674</v>
      </c>
      <c r="V236" s="579" t="s">
        <v>653</v>
      </c>
      <c r="W236" s="579" t="s">
        <v>470</v>
      </c>
      <c r="X236" s="596" t="s">
        <v>4645</v>
      </c>
    </row>
    <row r="237" spans="1:24" s="453" customFormat="1" ht="158.4">
      <c r="A237" s="447"/>
      <c r="B237" s="447" t="s">
        <v>2753</v>
      </c>
      <c r="C237" s="512" t="s">
        <v>2754</v>
      </c>
      <c r="D237" s="156" t="s">
        <v>2210</v>
      </c>
      <c r="E237" s="156" t="s">
        <v>2755</v>
      </c>
      <c r="F237" s="447" t="s">
        <v>423</v>
      </c>
      <c r="G237" s="447" t="s">
        <v>656</v>
      </c>
      <c r="H237" s="448">
        <v>45198</v>
      </c>
      <c r="I237" s="447"/>
      <c r="J237" s="447"/>
      <c r="K237" s="447"/>
      <c r="L237" s="447"/>
      <c r="M237" s="447"/>
      <c r="N237" s="447">
        <v>1</v>
      </c>
      <c r="O237" s="447"/>
      <c r="P237" s="449">
        <f t="shared" si="4"/>
        <v>1</v>
      </c>
      <c r="Q237" s="447">
        <v>1</v>
      </c>
      <c r="R237" s="447"/>
      <c r="S237" s="576" t="s">
        <v>2167</v>
      </c>
      <c r="T237" s="576" t="s">
        <v>654</v>
      </c>
      <c r="U237" s="571" t="s">
        <v>674</v>
      </c>
      <c r="V237" s="579" t="s">
        <v>653</v>
      </c>
      <c r="W237" s="579" t="s">
        <v>470</v>
      </c>
      <c r="X237" s="596" t="s">
        <v>4646</v>
      </c>
    </row>
    <row r="238" spans="1:24" s="453" customFormat="1" ht="79.2">
      <c r="A238" s="447"/>
      <c r="B238" s="447" t="s">
        <v>2756</v>
      </c>
      <c r="C238" s="512" t="s">
        <v>2757</v>
      </c>
      <c r="D238" s="156" t="s">
        <v>2210</v>
      </c>
      <c r="E238" s="156" t="s">
        <v>2758</v>
      </c>
      <c r="F238" s="447" t="s">
        <v>423</v>
      </c>
      <c r="G238" s="447" t="s">
        <v>656</v>
      </c>
      <c r="H238" s="448">
        <v>45198</v>
      </c>
      <c r="I238" s="447"/>
      <c r="J238" s="447"/>
      <c r="K238" s="447"/>
      <c r="L238" s="447"/>
      <c r="M238" s="447"/>
      <c r="N238" s="447">
        <v>1</v>
      </c>
      <c r="O238" s="447"/>
      <c r="P238" s="449">
        <f t="shared" si="4"/>
        <v>1</v>
      </c>
      <c r="Q238" s="447">
        <v>1</v>
      </c>
      <c r="R238" s="447"/>
      <c r="S238" s="576" t="s">
        <v>2167</v>
      </c>
      <c r="T238" s="576" t="s">
        <v>654</v>
      </c>
      <c r="U238" s="571" t="s">
        <v>674</v>
      </c>
      <c r="V238" s="579" t="s">
        <v>653</v>
      </c>
      <c r="W238" s="579" t="s">
        <v>470</v>
      </c>
      <c r="X238" s="596" t="s">
        <v>4647</v>
      </c>
    </row>
    <row r="239" spans="1:24" s="453" customFormat="1" ht="57.6">
      <c r="A239" s="447"/>
      <c r="B239" s="447" t="s">
        <v>2759</v>
      </c>
      <c r="C239" s="512" t="s">
        <v>2760</v>
      </c>
      <c r="D239" s="156" t="s">
        <v>2761</v>
      </c>
      <c r="E239" s="156" t="s">
        <v>2762</v>
      </c>
      <c r="F239" s="447" t="s">
        <v>425</v>
      </c>
      <c r="G239" s="447" t="s">
        <v>656</v>
      </c>
      <c r="H239" s="448">
        <v>45201</v>
      </c>
      <c r="I239" s="447"/>
      <c r="J239" s="447"/>
      <c r="K239" s="447"/>
      <c r="L239" s="447"/>
      <c r="M239" s="447"/>
      <c r="N239" s="447"/>
      <c r="O239" s="447">
        <v>1</v>
      </c>
      <c r="P239" s="449">
        <f t="shared" si="4"/>
        <v>1</v>
      </c>
      <c r="Q239" s="447">
        <v>1</v>
      </c>
      <c r="R239" s="447"/>
      <c r="S239" s="577" t="s">
        <v>2167</v>
      </c>
      <c r="T239" s="577" t="s">
        <v>654</v>
      </c>
      <c r="U239" s="571" t="s">
        <v>674</v>
      </c>
      <c r="V239" s="587" t="s">
        <v>653</v>
      </c>
      <c r="W239" s="579" t="s">
        <v>470</v>
      </c>
      <c r="X239" s="599" t="s">
        <v>4648</v>
      </c>
    </row>
    <row r="240" spans="1:24" s="453" customFormat="1" ht="369.6">
      <c r="A240" s="447"/>
      <c r="B240" s="447" t="s">
        <v>2763</v>
      </c>
      <c r="C240" s="512" t="s">
        <v>2764</v>
      </c>
      <c r="D240" s="156" t="s">
        <v>2658</v>
      </c>
      <c r="E240" s="156" t="s">
        <v>2765</v>
      </c>
      <c r="F240" s="447" t="s">
        <v>423</v>
      </c>
      <c r="G240" s="447" t="s">
        <v>656</v>
      </c>
      <c r="H240" s="448">
        <v>45201</v>
      </c>
      <c r="I240" s="447"/>
      <c r="J240" s="447">
        <v>1</v>
      </c>
      <c r="K240" s="447"/>
      <c r="L240" s="447"/>
      <c r="M240" s="447"/>
      <c r="N240" s="447"/>
      <c r="O240" s="447"/>
      <c r="P240" s="449">
        <f t="shared" si="4"/>
        <v>1</v>
      </c>
      <c r="Q240" s="447">
        <v>1</v>
      </c>
      <c r="R240" s="447"/>
      <c r="S240" s="576" t="s">
        <v>2167</v>
      </c>
      <c r="T240" s="576" t="s">
        <v>654</v>
      </c>
      <c r="U240" s="571" t="s">
        <v>674</v>
      </c>
      <c r="V240" s="579" t="s">
        <v>653</v>
      </c>
      <c r="W240" s="579" t="s">
        <v>470</v>
      </c>
      <c r="X240" s="596" t="s">
        <v>4649</v>
      </c>
    </row>
    <row r="241" spans="1:24" s="453" customFormat="1" ht="100.8">
      <c r="A241" s="447"/>
      <c r="B241" s="447" t="s">
        <v>2766</v>
      </c>
      <c r="C241" s="512" t="s">
        <v>2767</v>
      </c>
      <c r="D241" s="156" t="s">
        <v>2768</v>
      </c>
      <c r="E241" s="156" t="s">
        <v>2769</v>
      </c>
      <c r="F241" s="447" t="s">
        <v>425</v>
      </c>
      <c r="G241" s="447" t="s">
        <v>656</v>
      </c>
      <c r="H241" s="448">
        <v>45203</v>
      </c>
      <c r="I241" s="447"/>
      <c r="J241" s="447"/>
      <c r="K241" s="447"/>
      <c r="L241" s="447"/>
      <c r="M241" s="447"/>
      <c r="N241" s="447"/>
      <c r="O241" s="447">
        <v>1</v>
      </c>
      <c r="P241" s="449">
        <f t="shared" si="4"/>
        <v>1</v>
      </c>
      <c r="Q241" s="447">
        <v>1</v>
      </c>
      <c r="R241" s="447"/>
      <c r="S241" s="577" t="s">
        <v>2167</v>
      </c>
      <c r="T241" s="577" t="s">
        <v>654</v>
      </c>
      <c r="U241" s="571" t="s">
        <v>674</v>
      </c>
      <c r="V241" s="587" t="s">
        <v>653</v>
      </c>
      <c r="W241" s="579" t="s">
        <v>470</v>
      </c>
      <c r="X241" s="599" t="s">
        <v>4650</v>
      </c>
    </row>
    <row r="242" spans="1:24" s="453" customFormat="1" ht="60">
      <c r="A242" s="447"/>
      <c r="B242" s="447" t="s">
        <v>2770</v>
      </c>
      <c r="C242" s="512" t="s">
        <v>2771</v>
      </c>
      <c r="D242" s="156" t="s">
        <v>2214</v>
      </c>
      <c r="E242" s="156" t="s">
        <v>2772</v>
      </c>
      <c r="F242" s="447" t="s">
        <v>423</v>
      </c>
      <c r="G242" s="447" t="s">
        <v>656</v>
      </c>
      <c r="H242" s="448">
        <v>45204</v>
      </c>
      <c r="I242" s="447"/>
      <c r="J242" s="447">
        <v>1</v>
      </c>
      <c r="K242" s="447"/>
      <c r="L242" s="447"/>
      <c r="M242" s="447"/>
      <c r="N242" s="447"/>
      <c r="O242" s="447"/>
      <c r="P242" s="449">
        <f t="shared" si="4"/>
        <v>1</v>
      </c>
      <c r="Q242" s="447">
        <v>1</v>
      </c>
      <c r="R242" s="447"/>
      <c r="S242" s="576" t="s">
        <v>2167</v>
      </c>
      <c r="T242" s="576" t="s">
        <v>654</v>
      </c>
      <c r="U242" s="571" t="s">
        <v>674</v>
      </c>
      <c r="V242" s="579" t="s">
        <v>653</v>
      </c>
      <c r="W242" s="579" t="s">
        <v>470</v>
      </c>
      <c r="X242" s="596" t="s">
        <v>4651</v>
      </c>
    </row>
    <row r="243" spans="1:24" s="453" customFormat="1" ht="52.8">
      <c r="A243" s="447"/>
      <c r="B243" s="447" t="s">
        <v>2773</v>
      </c>
      <c r="C243" s="512" t="s">
        <v>2774</v>
      </c>
      <c r="D243" s="156" t="s">
        <v>2775</v>
      </c>
      <c r="E243" s="156" t="s">
        <v>2776</v>
      </c>
      <c r="F243" s="447" t="s">
        <v>423</v>
      </c>
      <c r="G243" s="447" t="s">
        <v>656</v>
      </c>
      <c r="H243" s="448">
        <v>45205</v>
      </c>
      <c r="I243" s="447"/>
      <c r="J243" s="447">
        <v>1</v>
      </c>
      <c r="K243" s="447"/>
      <c r="L243" s="447"/>
      <c r="M243" s="447"/>
      <c r="N243" s="447"/>
      <c r="O243" s="447"/>
      <c r="P243" s="449">
        <f t="shared" si="4"/>
        <v>1</v>
      </c>
      <c r="Q243" s="447">
        <v>1</v>
      </c>
      <c r="R243" s="447"/>
      <c r="S243" s="576" t="s">
        <v>2167</v>
      </c>
      <c r="T243" s="576" t="s">
        <v>654</v>
      </c>
      <c r="U243" s="571" t="s">
        <v>674</v>
      </c>
      <c r="V243" s="579" t="s">
        <v>653</v>
      </c>
      <c r="W243" s="579" t="s">
        <v>470</v>
      </c>
      <c r="X243" s="596" t="s">
        <v>4652</v>
      </c>
    </row>
    <row r="244" spans="1:24" s="453" customFormat="1" ht="45">
      <c r="A244" s="447"/>
      <c r="B244" s="447" t="s">
        <v>2777</v>
      </c>
      <c r="C244" s="512" t="s">
        <v>2778</v>
      </c>
      <c r="D244" s="156" t="s">
        <v>2747</v>
      </c>
      <c r="E244" s="156" t="s">
        <v>2779</v>
      </c>
      <c r="F244" s="447" t="s">
        <v>423</v>
      </c>
      <c r="G244" s="447" t="s">
        <v>656</v>
      </c>
      <c r="H244" s="448">
        <v>45209</v>
      </c>
      <c r="I244" s="447"/>
      <c r="J244" s="447"/>
      <c r="K244" s="447"/>
      <c r="L244" s="447">
        <v>1</v>
      </c>
      <c r="M244" s="447"/>
      <c r="N244" s="447"/>
      <c r="O244" s="447"/>
      <c r="P244" s="449">
        <f t="shared" si="4"/>
        <v>1</v>
      </c>
      <c r="Q244" s="447">
        <v>1</v>
      </c>
      <c r="R244" s="447"/>
      <c r="S244" s="576" t="s">
        <v>2167</v>
      </c>
      <c r="T244" s="576" t="s">
        <v>654</v>
      </c>
      <c r="U244" s="571" t="s">
        <v>674</v>
      </c>
      <c r="V244" s="579" t="s">
        <v>653</v>
      </c>
      <c r="W244" s="579" t="s">
        <v>470</v>
      </c>
      <c r="X244" s="596" t="s">
        <v>4653</v>
      </c>
    </row>
    <row r="245" spans="1:24" s="453" customFormat="1" ht="52.8">
      <c r="A245" s="447"/>
      <c r="B245" s="447" t="s">
        <v>2780</v>
      </c>
      <c r="C245" s="512" t="s">
        <v>2781</v>
      </c>
      <c r="D245" s="156" t="s">
        <v>2313</v>
      </c>
      <c r="E245" s="156" t="s">
        <v>2782</v>
      </c>
      <c r="F245" s="447" t="s">
        <v>423</v>
      </c>
      <c r="G245" s="447" t="s">
        <v>656</v>
      </c>
      <c r="H245" s="448">
        <v>45215</v>
      </c>
      <c r="I245" s="447"/>
      <c r="J245" s="447"/>
      <c r="K245" s="447"/>
      <c r="L245" s="447"/>
      <c r="M245" s="447"/>
      <c r="N245" s="447">
        <v>1</v>
      </c>
      <c r="O245" s="447"/>
      <c r="P245" s="449">
        <f t="shared" si="4"/>
        <v>1</v>
      </c>
      <c r="Q245" s="447">
        <v>1</v>
      </c>
      <c r="R245" s="447"/>
      <c r="S245" s="576" t="s">
        <v>2167</v>
      </c>
      <c r="T245" s="576" t="s">
        <v>654</v>
      </c>
      <c r="U245" s="571" t="s">
        <v>674</v>
      </c>
      <c r="V245" s="579" t="s">
        <v>653</v>
      </c>
      <c r="W245" s="579" t="s">
        <v>470</v>
      </c>
      <c r="X245" s="596" t="s">
        <v>4654</v>
      </c>
    </row>
    <row r="246" spans="1:24" s="453" customFormat="1" ht="45">
      <c r="A246" s="447"/>
      <c r="B246" s="447" t="s">
        <v>5351</v>
      </c>
      <c r="C246" s="512" t="s">
        <v>5352</v>
      </c>
      <c r="D246" s="156" t="s">
        <v>5353</v>
      </c>
      <c r="E246" s="156" t="s">
        <v>5354</v>
      </c>
      <c r="F246" s="447" t="s">
        <v>423</v>
      </c>
      <c r="G246" s="447" t="s">
        <v>656</v>
      </c>
      <c r="H246" s="448">
        <v>45215</v>
      </c>
      <c r="I246" s="447"/>
      <c r="J246" s="447"/>
      <c r="K246" s="447"/>
      <c r="L246" s="447"/>
      <c r="M246" s="447"/>
      <c r="N246" s="447">
        <v>1</v>
      </c>
      <c r="O246" s="447"/>
      <c r="P246" s="449">
        <f t="shared" si="4"/>
        <v>1</v>
      </c>
      <c r="Q246" s="447"/>
      <c r="R246" s="447"/>
      <c r="S246" s="576" t="s">
        <v>2167</v>
      </c>
      <c r="T246" s="576" t="s">
        <v>654</v>
      </c>
      <c r="U246" s="571" t="s">
        <v>674</v>
      </c>
      <c r="V246" s="579" t="s">
        <v>664</v>
      </c>
      <c r="W246" s="579" t="s">
        <v>470</v>
      </c>
      <c r="X246" s="596" t="s">
        <v>5729</v>
      </c>
    </row>
    <row r="247" spans="1:24" s="453" customFormat="1" ht="79.2">
      <c r="A247" s="447"/>
      <c r="B247" s="447" t="s">
        <v>2783</v>
      </c>
      <c r="C247" s="512" t="s">
        <v>2784</v>
      </c>
      <c r="D247" s="156" t="s">
        <v>2722</v>
      </c>
      <c r="E247" s="156" t="s">
        <v>2785</v>
      </c>
      <c r="F247" s="447" t="s">
        <v>423</v>
      </c>
      <c r="G247" s="447" t="s">
        <v>656</v>
      </c>
      <c r="H247" s="448">
        <v>45215</v>
      </c>
      <c r="I247" s="447"/>
      <c r="J247" s="447"/>
      <c r="K247" s="447"/>
      <c r="L247" s="447">
        <v>1</v>
      </c>
      <c r="M247" s="447"/>
      <c r="N247" s="447"/>
      <c r="O247" s="447"/>
      <c r="P247" s="449">
        <f t="shared" si="4"/>
        <v>1</v>
      </c>
      <c r="Q247" s="447">
        <v>1</v>
      </c>
      <c r="R247" s="447"/>
      <c r="S247" s="576" t="s">
        <v>2167</v>
      </c>
      <c r="T247" s="576" t="s">
        <v>654</v>
      </c>
      <c r="U247" s="571" t="s">
        <v>674</v>
      </c>
      <c r="V247" s="579" t="s">
        <v>653</v>
      </c>
      <c r="W247" s="579" t="s">
        <v>470</v>
      </c>
      <c r="X247" s="596" t="s">
        <v>4655</v>
      </c>
    </row>
    <row r="248" spans="1:24" s="453" customFormat="1" ht="92.4">
      <c r="A248" s="447"/>
      <c r="B248" s="447" t="s">
        <v>2786</v>
      </c>
      <c r="C248" s="512" t="s">
        <v>2787</v>
      </c>
      <c r="D248" s="156" t="s">
        <v>2218</v>
      </c>
      <c r="E248" s="156" t="s">
        <v>2788</v>
      </c>
      <c r="F248" s="447" t="s">
        <v>423</v>
      </c>
      <c r="G248" s="447" t="s">
        <v>656</v>
      </c>
      <c r="H248" s="448">
        <v>45217</v>
      </c>
      <c r="I248" s="447"/>
      <c r="J248" s="447">
        <v>1</v>
      </c>
      <c r="K248" s="447"/>
      <c r="L248" s="447"/>
      <c r="M248" s="447"/>
      <c r="N248" s="447"/>
      <c r="O248" s="447"/>
      <c r="P248" s="449">
        <f t="shared" si="4"/>
        <v>1</v>
      </c>
      <c r="Q248" s="447">
        <v>1</v>
      </c>
      <c r="R248" s="447"/>
      <c r="S248" s="576" t="s">
        <v>2167</v>
      </c>
      <c r="T248" s="576" t="s">
        <v>654</v>
      </c>
      <c r="U248" s="571" t="s">
        <v>674</v>
      </c>
      <c r="V248" s="579" t="s">
        <v>653</v>
      </c>
      <c r="W248" s="579" t="s">
        <v>470</v>
      </c>
      <c r="X248" s="596" t="s">
        <v>4656</v>
      </c>
    </row>
    <row r="249" spans="1:24" s="453" customFormat="1" ht="45">
      <c r="A249" s="447"/>
      <c r="B249" s="447" t="s">
        <v>2789</v>
      </c>
      <c r="C249" s="512" t="s">
        <v>2790</v>
      </c>
      <c r="D249" s="156"/>
      <c r="E249" s="156" t="s">
        <v>2791</v>
      </c>
      <c r="F249" s="447" t="s">
        <v>423</v>
      </c>
      <c r="G249" s="447" t="s">
        <v>656</v>
      </c>
      <c r="H249" s="448">
        <v>45222</v>
      </c>
      <c r="I249" s="447"/>
      <c r="J249" s="447">
        <v>1</v>
      </c>
      <c r="K249" s="447"/>
      <c r="L249" s="447"/>
      <c r="M249" s="447"/>
      <c r="N249" s="447"/>
      <c r="O249" s="447"/>
      <c r="P249" s="449">
        <f t="shared" si="4"/>
        <v>1</v>
      </c>
      <c r="Q249" s="447">
        <v>1</v>
      </c>
      <c r="R249" s="447"/>
      <c r="S249" s="576" t="s">
        <v>2167</v>
      </c>
      <c r="T249" s="576" t="s">
        <v>654</v>
      </c>
      <c r="U249" s="571" t="s">
        <v>674</v>
      </c>
      <c r="V249" s="579" t="s">
        <v>653</v>
      </c>
      <c r="W249" s="579" t="s">
        <v>470</v>
      </c>
      <c r="X249" s="596" t="s">
        <v>4657</v>
      </c>
    </row>
    <row r="250" spans="1:24" s="453" customFormat="1" ht="105.6">
      <c r="A250" s="447"/>
      <c r="B250" s="447" t="s">
        <v>2792</v>
      </c>
      <c r="C250" s="512" t="s">
        <v>2793</v>
      </c>
      <c r="D250" s="156" t="s">
        <v>2794</v>
      </c>
      <c r="E250" s="156" t="s">
        <v>2795</v>
      </c>
      <c r="F250" s="447" t="s">
        <v>423</v>
      </c>
      <c r="G250" s="447" t="s">
        <v>656</v>
      </c>
      <c r="H250" s="448">
        <v>45222</v>
      </c>
      <c r="I250" s="447"/>
      <c r="J250" s="447">
        <v>1</v>
      </c>
      <c r="K250" s="447"/>
      <c r="L250" s="447"/>
      <c r="M250" s="447"/>
      <c r="N250" s="447"/>
      <c r="O250" s="447"/>
      <c r="P250" s="449">
        <f t="shared" si="4"/>
        <v>1</v>
      </c>
      <c r="Q250" s="447">
        <v>1</v>
      </c>
      <c r="R250" s="447"/>
      <c r="S250" s="576" t="s">
        <v>2167</v>
      </c>
      <c r="T250" s="576" t="s">
        <v>654</v>
      </c>
      <c r="U250" s="571" t="s">
        <v>674</v>
      </c>
      <c r="V250" s="579" t="s">
        <v>653</v>
      </c>
      <c r="W250" s="579" t="s">
        <v>470</v>
      </c>
      <c r="X250" s="596" t="s">
        <v>4658</v>
      </c>
    </row>
    <row r="251" spans="1:24" s="453" customFormat="1" ht="45">
      <c r="A251" s="447"/>
      <c r="B251" s="447" t="s">
        <v>2796</v>
      </c>
      <c r="C251" s="512" t="s">
        <v>2797</v>
      </c>
      <c r="D251" s="156" t="s">
        <v>2210</v>
      </c>
      <c r="E251" s="156" t="s">
        <v>2798</v>
      </c>
      <c r="F251" s="447" t="s">
        <v>423</v>
      </c>
      <c r="G251" s="447" t="s">
        <v>656</v>
      </c>
      <c r="H251" s="448">
        <v>45224</v>
      </c>
      <c r="I251" s="447"/>
      <c r="J251" s="447">
        <v>1</v>
      </c>
      <c r="K251" s="447"/>
      <c r="L251" s="447"/>
      <c r="M251" s="447"/>
      <c r="N251" s="447"/>
      <c r="O251" s="447"/>
      <c r="P251" s="449">
        <f t="shared" si="4"/>
        <v>1</v>
      </c>
      <c r="Q251" s="447">
        <v>1</v>
      </c>
      <c r="R251" s="447"/>
      <c r="S251" s="576" t="s">
        <v>2167</v>
      </c>
      <c r="T251" s="576" t="s">
        <v>654</v>
      </c>
      <c r="U251" s="571" t="s">
        <v>674</v>
      </c>
      <c r="V251" s="579" t="s">
        <v>653</v>
      </c>
      <c r="W251" s="579" t="s">
        <v>470</v>
      </c>
      <c r="X251" s="596" t="s">
        <v>4659</v>
      </c>
    </row>
    <row r="252" spans="1:24" s="453" customFormat="1" ht="92.4">
      <c r="A252" s="447"/>
      <c r="B252" s="447" t="s">
        <v>2799</v>
      </c>
      <c r="C252" s="512" t="s">
        <v>2800</v>
      </c>
      <c r="D252" s="156" t="s">
        <v>2801</v>
      </c>
      <c r="E252" s="156" t="s">
        <v>2802</v>
      </c>
      <c r="F252" s="447" t="s">
        <v>423</v>
      </c>
      <c r="G252" s="447" t="s">
        <v>656</v>
      </c>
      <c r="H252" s="448">
        <v>45225</v>
      </c>
      <c r="I252" s="447"/>
      <c r="J252" s="447"/>
      <c r="K252" s="447"/>
      <c r="L252" s="447">
        <v>1</v>
      </c>
      <c r="M252" s="447"/>
      <c r="N252" s="447"/>
      <c r="O252" s="447"/>
      <c r="P252" s="449">
        <f t="shared" si="4"/>
        <v>1</v>
      </c>
      <c r="Q252" s="447">
        <v>1</v>
      </c>
      <c r="R252" s="447"/>
      <c r="S252" s="576" t="s">
        <v>2167</v>
      </c>
      <c r="T252" s="576" t="s">
        <v>654</v>
      </c>
      <c r="U252" s="571" t="s">
        <v>674</v>
      </c>
      <c r="V252" s="579" t="s">
        <v>653</v>
      </c>
      <c r="W252" s="579" t="s">
        <v>470</v>
      </c>
      <c r="X252" s="596" t="s">
        <v>4660</v>
      </c>
    </row>
    <row r="253" spans="1:24" s="453" customFormat="1" ht="45">
      <c r="A253" s="447"/>
      <c r="B253" s="447" t="s">
        <v>2803</v>
      </c>
      <c r="C253" s="512" t="s">
        <v>2804</v>
      </c>
      <c r="D253" s="156" t="s">
        <v>2805</v>
      </c>
      <c r="E253" s="156" t="s">
        <v>2806</v>
      </c>
      <c r="F253" s="447" t="s">
        <v>423</v>
      </c>
      <c r="G253" s="447" t="s">
        <v>656</v>
      </c>
      <c r="H253" s="448">
        <v>45230</v>
      </c>
      <c r="I253" s="447"/>
      <c r="J253" s="447"/>
      <c r="K253" s="447"/>
      <c r="L253" s="447"/>
      <c r="M253" s="447"/>
      <c r="N253" s="447">
        <v>1</v>
      </c>
      <c r="O253" s="447"/>
      <c r="P253" s="449">
        <f t="shared" si="4"/>
        <v>1</v>
      </c>
      <c r="Q253" s="447">
        <v>1</v>
      </c>
      <c r="R253" s="447"/>
      <c r="S253" s="576" t="s">
        <v>2167</v>
      </c>
      <c r="T253" s="576" t="s">
        <v>654</v>
      </c>
      <c r="U253" s="571" t="s">
        <v>674</v>
      </c>
      <c r="V253" s="579" t="s">
        <v>653</v>
      </c>
      <c r="W253" s="579" t="s">
        <v>470</v>
      </c>
      <c r="X253" s="596" t="s">
        <v>4661</v>
      </c>
    </row>
    <row r="254" spans="1:24" s="453" customFormat="1" ht="92.4">
      <c r="A254" s="447"/>
      <c r="B254" s="447" t="s">
        <v>2807</v>
      </c>
      <c r="C254" s="512" t="s">
        <v>2808</v>
      </c>
      <c r="D254" s="156" t="s">
        <v>2809</v>
      </c>
      <c r="E254" s="156" t="s">
        <v>2810</v>
      </c>
      <c r="F254" s="447" t="s">
        <v>423</v>
      </c>
      <c r="G254" s="447" t="s">
        <v>656</v>
      </c>
      <c r="H254" s="448">
        <v>45232</v>
      </c>
      <c r="I254" s="447"/>
      <c r="J254" s="447"/>
      <c r="K254" s="447"/>
      <c r="L254" s="447"/>
      <c r="M254" s="447"/>
      <c r="N254" s="447">
        <v>1</v>
      </c>
      <c r="O254" s="447"/>
      <c r="P254" s="449">
        <f t="shared" si="4"/>
        <v>1</v>
      </c>
      <c r="Q254" s="447">
        <v>1</v>
      </c>
      <c r="R254" s="447"/>
      <c r="S254" s="576" t="s">
        <v>2167</v>
      </c>
      <c r="T254" s="576" t="s">
        <v>654</v>
      </c>
      <c r="U254" s="571" t="s">
        <v>674</v>
      </c>
      <c r="V254" s="579" t="s">
        <v>653</v>
      </c>
      <c r="W254" s="579" t="s">
        <v>470</v>
      </c>
      <c r="X254" s="596" t="s">
        <v>4662</v>
      </c>
    </row>
    <row r="255" spans="1:24" s="453" customFormat="1" ht="198">
      <c r="A255" s="447"/>
      <c r="B255" s="447" t="s">
        <v>2811</v>
      </c>
      <c r="C255" s="512" t="s">
        <v>2812</v>
      </c>
      <c r="D255" s="156" t="s">
        <v>2658</v>
      </c>
      <c r="E255" s="156" t="s">
        <v>2813</v>
      </c>
      <c r="F255" s="447" t="s">
        <v>423</v>
      </c>
      <c r="G255" s="447" t="s">
        <v>656</v>
      </c>
      <c r="H255" s="448">
        <v>45236</v>
      </c>
      <c r="I255" s="447"/>
      <c r="J255" s="447">
        <v>3</v>
      </c>
      <c r="K255" s="447"/>
      <c r="L255" s="447"/>
      <c r="M255" s="447"/>
      <c r="N255" s="447"/>
      <c r="O255" s="447"/>
      <c r="P255" s="449">
        <f t="shared" si="4"/>
        <v>3</v>
      </c>
      <c r="Q255" s="447">
        <v>3</v>
      </c>
      <c r="R255" s="447"/>
      <c r="S255" s="576" t="s">
        <v>2167</v>
      </c>
      <c r="T255" s="576" t="s">
        <v>654</v>
      </c>
      <c r="U255" s="571" t="s">
        <v>674</v>
      </c>
      <c r="V255" s="579" t="s">
        <v>653</v>
      </c>
      <c r="W255" s="579" t="s">
        <v>470</v>
      </c>
      <c r="X255" s="596" t="s">
        <v>4663</v>
      </c>
    </row>
    <row r="256" spans="1:24" s="453" customFormat="1" ht="45">
      <c r="A256" s="447"/>
      <c r="B256" s="447" t="s">
        <v>2814</v>
      </c>
      <c r="C256" s="512" t="s">
        <v>2815</v>
      </c>
      <c r="D256" s="156" t="s">
        <v>2718</v>
      </c>
      <c r="E256" s="156" t="s">
        <v>2816</v>
      </c>
      <c r="F256" s="447" t="s">
        <v>423</v>
      </c>
      <c r="G256" s="447" t="s">
        <v>656</v>
      </c>
      <c r="H256" s="448">
        <v>45236</v>
      </c>
      <c r="I256" s="447"/>
      <c r="J256" s="447"/>
      <c r="K256" s="447"/>
      <c r="L256" s="447">
        <v>1</v>
      </c>
      <c r="M256" s="447"/>
      <c r="N256" s="447"/>
      <c r="O256" s="447"/>
      <c r="P256" s="449">
        <f t="shared" si="4"/>
        <v>1</v>
      </c>
      <c r="Q256" s="447">
        <v>1</v>
      </c>
      <c r="R256" s="447"/>
      <c r="S256" s="576" t="s">
        <v>2167</v>
      </c>
      <c r="T256" s="576" t="s">
        <v>654</v>
      </c>
      <c r="U256" s="571" t="s">
        <v>674</v>
      </c>
      <c r="V256" s="579" t="s">
        <v>653</v>
      </c>
      <c r="W256" s="579" t="s">
        <v>470</v>
      </c>
      <c r="X256" s="596" t="s">
        <v>4664</v>
      </c>
    </row>
    <row r="257" spans="1:24" s="453" customFormat="1" ht="388.8">
      <c r="A257" s="447"/>
      <c r="B257" s="447" t="s">
        <v>2811</v>
      </c>
      <c r="C257" s="512" t="s">
        <v>2812</v>
      </c>
      <c r="D257" s="156"/>
      <c r="E257" s="156" t="s">
        <v>2817</v>
      </c>
      <c r="F257" s="447" t="s">
        <v>421</v>
      </c>
      <c r="G257" s="447" t="s">
        <v>656</v>
      </c>
      <c r="H257" s="448">
        <v>45236</v>
      </c>
      <c r="I257" s="447"/>
      <c r="J257" s="447"/>
      <c r="K257" s="447"/>
      <c r="L257" s="447"/>
      <c r="M257" s="447"/>
      <c r="N257" s="447"/>
      <c r="O257" s="447">
        <v>1</v>
      </c>
      <c r="P257" s="449">
        <f t="shared" si="4"/>
        <v>1</v>
      </c>
      <c r="Q257" s="447">
        <v>1</v>
      </c>
      <c r="R257" s="447"/>
      <c r="S257" s="577" t="s">
        <v>2167</v>
      </c>
      <c r="T257" s="577" t="s">
        <v>654</v>
      </c>
      <c r="U257" s="571" t="s">
        <v>674</v>
      </c>
      <c r="V257" s="587" t="s">
        <v>653</v>
      </c>
      <c r="W257" s="579" t="s">
        <v>470</v>
      </c>
      <c r="X257" s="599" t="s">
        <v>4665</v>
      </c>
    </row>
    <row r="258" spans="1:24" s="453" customFormat="1" ht="360">
      <c r="A258" s="447"/>
      <c r="B258" s="447" t="s">
        <v>2818</v>
      </c>
      <c r="C258" s="512" t="s">
        <v>2819</v>
      </c>
      <c r="D258" s="156" t="s">
        <v>5355</v>
      </c>
      <c r="E258" s="156" t="s">
        <v>2820</v>
      </c>
      <c r="F258" s="447" t="s">
        <v>421</v>
      </c>
      <c r="G258" s="447" t="s">
        <v>656</v>
      </c>
      <c r="H258" s="448">
        <v>45236</v>
      </c>
      <c r="I258" s="447"/>
      <c r="J258" s="447"/>
      <c r="K258" s="447"/>
      <c r="L258" s="447"/>
      <c r="M258" s="447"/>
      <c r="N258" s="447"/>
      <c r="O258" s="447">
        <v>17</v>
      </c>
      <c r="P258" s="449">
        <f t="shared" si="4"/>
        <v>17</v>
      </c>
      <c r="Q258" s="447">
        <v>17</v>
      </c>
      <c r="R258" s="447"/>
      <c r="S258" s="577" t="s">
        <v>2167</v>
      </c>
      <c r="T258" s="577" t="s">
        <v>654</v>
      </c>
      <c r="U258" s="571" t="s">
        <v>674</v>
      </c>
      <c r="V258" s="587" t="s">
        <v>653</v>
      </c>
      <c r="W258" s="579" t="s">
        <v>470</v>
      </c>
      <c r="X258" s="599" t="s">
        <v>4666</v>
      </c>
    </row>
    <row r="259" spans="1:24" s="453" customFormat="1" ht="105.6">
      <c r="A259" s="447"/>
      <c r="B259" s="447" t="s">
        <v>3527</v>
      </c>
      <c r="C259" s="512" t="s">
        <v>3528</v>
      </c>
      <c r="D259" s="156" t="s">
        <v>2718</v>
      </c>
      <c r="E259" s="156" t="s">
        <v>5356</v>
      </c>
      <c r="F259" s="447" t="s">
        <v>423</v>
      </c>
      <c r="G259" s="447" t="s">
        <v>656</v>
      </c>
      <c r="H259" s="448">
        <v>45236</v>
      </c>
      <c r="I259" s="447"/>
      <c r="J259" s="447"/>
      <c r="K259" s="447"/>
      <c r="L259" s="447">
        <v>1</v>
      </c>
      <c r="M259" s="447"/>
      <c r="N259" s="447"/>
      <c r="O259" s="447"/>
      <c r="P259" s="449">
        <f t="shared" si="4"/>
        <v>1</v>
      </c>
      <c r="Q259" s="447">
        <v>1</v>
      </c>
      <c r="R259" s="447"/>
      <c r="S259" s="576" t="s">
        <v>2167</v>
      </c>
      <c r="T259" s="576" t="s">
        <v>654</v>
      </c>
      <c r="U259" s="571" t="s">
        <v>674</v>
      </c>
      <c r="V259" s="579" t="s">
        <v>653</v>
      </c>
      <c r="W259" s="579" t="s">
        <v>470</v>
      </c>
      <c r="X259" s="596" t="s">
        <v>5730</v>
      </c>
    </row>
    <row r="260" spans="1:24" s="453" customFormat="1" ht="45">
      <c r="A260" s="447"/>
      <c r="B260" s="447" t="s">
        <v>2821</v>
      </c>
      <c r="C260" s="512" t="s">
        <v>2822</v>
      </c>
      <c r="D260" s="156" t="s">
        <v>2210</v>
      </c>
      <c r="E260" s="156" t="s">
        <v>2823</v>
      </c>
      <c r="F260" s="447" t="s">
        <v>423</v>
      </c>
      <c r="G260" s="447" t="s">
        <v>656</v>
      </c>
      <c r="H260" s="448">
        <v>45238</v>
      </c>
      <c r="I260" s="447"/>
      <c r="J260" s="447"/>
      <c r="K260" s="447"/>
      <c r="L260" s="447"/>
      <c r="M260" s="447"/>
      <c r="N260" s="447">
        <v>1</v>
      </c>
      <c r="O260" s="447"/>
      <c r="P260" s="449">
        <f t="shared" si="4"/>
        <v>1</v>
      </c>
      <c r="Q260" s="447">
        <v>1</v>
      </c>
      <c r="R260" s="447"/>
      <c r="S260" s="576" t="s">
        <v>2167</v>
      </c>
      <c r="T260" s="576" t="s">
        <v>654</v>
      </c>
      <c r="U260" s="571" t="s">
        <v>674</v>
      </c>
      <c r="V260" s="579" t="s">
        <v>653</v>
      </c>
      <c r="W260" s="579" t="s">
        <v>470</v>
      </c>
      <c r="X260" s="596" t="s">
        <v>4667</v>
      </c>
    </row>
    <row r="261" spans="1:24" s="453" customFormat="1" ht="124.2">
      <c r="A261" s="447"/>
      <c r="B261" s="447" t="s">
        <v>2824</v>
      </c>
      <c r="C261" s="512" t="s">
        <v>2825</v>
      </c>
      <c r="D261" s="156" t="s">
        <v>2210</v>
      </c>
      <c r="E261" s="156" t="s">
        <v>2826</v>
      </c>
      <c r="F261" s="447" t="s">
        <v>423</v>
      </c>
      <c r="G261" s="447" t="s">
        <v>656</v>
      </c>
      <c r="H261" s="448">
        <v>45238</v>
      </c>
      <c r="I261" s="447"/>
      <c r="J261" s="447"/>
      <c r="K261" s="447"/>
      <c r="L261" s="447"/>
      <c r="M261" s="447"/>
      <c r="N261" s="447"/>
      <c r="O261" s="447">
        <v>5</v>
      </c>
      <c r="P261" s="449">
        <f t="shared" si="4"/>
        <v>5</v>
      </c>
      <c r="Q261" s="447">
        <v>5</v>
      </c>
      <c r="R261" s="447"/>
      <c r="S261" s="576" t="s">
        <v>2167</v>
      </c>
      <c r="T261" s="576" t="s">
        <v>654</v>
      </c>
      <c r="U261" s="571" t="s">
        <v>674</v>
      </c>
      <c r="V261" s="576" t="s">
        <v>653</v>
      </c>
      <c r="W261" s="579" t="s">
        <v>470</v>
      </c>
      <c r="X261" s="600" t="s">
        <v>4668</v>
      </c>
    </row>
    <row r="262" spans="1:24" s="453" customFormat="1" ht="45">
      <c r="A262" s="447"/>
      <c r="B262" s="447" t="s">
        <v>2827</v>
      </c>
      <c r="C262" s="512" t="s">
        <v>2828</v>
      </c>
      <c r="D262" s="156" t="s">
        <v>2218</v>
      </c>
      <c r="E262" s="156" t="s">
        <v>2829</v>
      </c>
      <c r="F262" s="447" t="s">
        <v>423</v>
      </c>
      <c r="G262" s="447" t="s">
        <v>656</v>
      </c>
      <c r="H262" s="448">
        <v>45238</v>
      </c>
      <c r="I262" s="447"/>
      <c r="J262" s="447"/>
      <c r="K262" s="447"/>
      <c r="L262" s="447">
        <v>1</v>
      </c>
      <c r="M262" s="447"/>
      <c r="N262" s="447"/>
      <c r="O262" s="447"/>
      <c r="P262" s="449">
        <f t="shared" si="4"/>
        <v>1</v>
      </c>
      <c r="Q262" s="447">
        <v>1</v>
      </c>
      <c r="R262" s="447"/>
      <c r="S262" s="576" t="s">
        <v>2167</v>
      </c>
      <c r="T262" s="576" t="s">
        <v>654</v>
      </c>
      <c r="U262" s="571" t="s">
        <v>674</v>
      </c>
      <c r="V262" s="579" t="s">
        <v>653</v>
      </c>
      <c r="W262" s="579" t="s">
        <v>470</v>
      </c>
      <c r="X262" s="596" t="s">
        <v>4669</v>
      </c>
    </row>
    <row r="263" spans="1:24" s="453" customFormat="1" ht="105.6">
      <c r="A263" s="447"/>
      <c r="B263" s="447" t="s">
        <v>2830</v>
      </c>
      <c r="C263" s="512" t="s">
        <v>2831</v>
      </c>
      <c r="D263" s="156" t="s">
        <v>2832</v>
      </c>
      <c r="E263" s="156" t="s">
        <v>2833</v>
      </c>
      <c r="F263" s="447" t="s">
        <v>423</v>
      </c>
      <c r="G263" s="447" t="s">
        <v>656</v>
      </c>
      <c r="H263" s="448">
        <v>45240</v>
      </c>
      <c r="I263" s="447"/>
      <c r="J263" s="447"/>
      <c r="K263" s="447"/>
      <c r="L263" s="447"/>
      <c r="M263" s="447"/>
      <c r="N263" s="447">
        <v>1</v>
      </c>
      <c r="O263" s="447"/>
      <c r="P263" s="449">
        <f t="shared" si="4"/>
        <v>1</v>
      </c>
      <c r="Q263" s="447">
        <v>1</v>
      </c>
      <c r="R263" s="447"/>
      <c r="S263" s="576" t="s">
        <v>2167</v>
      </c>
      <c r="T263" s="576" t="s">
        <v>654</v>
      </c>
      <c r="U263" s="571" t="s">
        <v>674</v>
      </c>
      <c r="V263" s="579" t="s">
        <v>653</v>
      </c>
      <c r="W263" s="579" t="s">
        <v>470</v>
      </c>
      <c r="X263" s="596" t="s">
        <v>4670</v>
      </c>
    </row>
    <row r="264" spans="1:24" s="453" customFormat="1" ht="105.6">
      <c r="A264" s="447"/>
      <c r="B264" s="447" t="s">
        <v>2834</v>
      </c>
      <c r="C264" s="512" t="s">
        <v>2835</v>
      </c>
      <c r="D264" s="156"/>
      <c r="E264" s="156" t="s">
        <v>2836</v>
      </c>
      <c r="F264" s="447" t="s">
        <v>423</v>
      </c>
      <c r="G264" s="447" t="s">
        <v>656</v>
      </c>
      <c r="H264" s="448">
        <v>45243</v>
      </c>
      <c r="I264" s="447"/>
      <c r="J264" s="447">
        <v>2</v>
      </c>
      <c r="K264" s="447"/>
      <c r="L264" s="447"/>
      <c r="M264" s="447"/>
      <c r="N264" s="447"/>
      <c r="O264" s="447"/>
      <c r="P264" s="449">
        <f t="shared" si="4"/>
        <v>2</v>
      </c>
      <c r="Q264" s="447">
        <v>2</v>
      </c>
      <c r="R264" s="447"/>
      <c r="S264" s="576" t="s">
        <v>2167</v>
      </c>
      <c r="T264" s="576" t="s">
        <v>654</v>
      </c>
      <c r="U264" s="571" t="s">
        <v>674</v>
      </c>
      <c r="V264" s="579" t="s">
        <v>653</v>
      </c>
      <c r="W264" s="579" t="s">
        <v>470</v>
      </c>
      <c r="X264" s="596" t="s">
        <v>4671</v>
      </c>
    </row>
    <row r="265" spans="1:24" s="453" customFormat="1" ht="45">
      <c r="A265" s="447"/>
      <c r="B265" s="447" t="s">
        <v>2837</v>
      </c>
      <c r="C265" s="512" t="s">
        <v>2838</v>
      </c>
      <c r="D265" s="156" t="s">
        <v>2839</v>
      </c>
      <c r="E265" s="156" t="s">
        <v>2840</v>
      </c>
      <c r="F265" s="447" t="s">
        <v>423</v>
      </c>
      <c r="G265" s="447" t="s">
        <v>656</v>
      </c>
      <c r="H265" s="448">
        <v>45244</v>
      </c>
      <c r="I265" s="447"/>
      <c r="J265" s="447"/>
      <c r="K265" s="447"/>
      <c r="L265" s="447">
        <v>2</v>
      </c>
      <c r="M265" s="447"/>
      <c r="N265" s="447"/>
      <c r="O265" s="447"/>
      <c r="P265" s="449">
        <f t="shared" si="4"/>
        <v>2</v>
      </c>
      <c r="Q265" s="447">
        <v>2</v>
      </c>
      <c r="R265" s="447"/>
      <c r="S265" s="576" t="s">
        <v>2167</v>
      </c>
      <c r="T265" s="576" t="s">
        <v>654</v>
      </c>
      <c r="U265" s="571" t="s">
        <v>674</v>
      </c>
      <c r="V265" s="579" t="s">
        <v>653</v>
      </c>
      <c r="W265" s="579" t="s">
        <v>470</v>
      </c>
      <c r="X265" s="596" t="s">
        <v>4672</v>
      </c>
    </row>
    <row r="266" spans="1:24" s="453" customFormat="1" ht="66">
      <c r="A266" s="447"/>
      <c r="B266" s="447" t="s">
        <v>2841</v>
      </c>
      <c r="C266" s="512" t="s">
        <v>2842</v>
      </c>
      <c r="D266" s="156" t="s">
        <v>2843</v>
      </c>
      <c r="E266" s="156" t="s">
        <v>2844</v>
      </c>
      <c r="F266" s="447" t="s">
        <v>423</v>
      </c>
      <c r="G266" s="447" t="s">
        <v>656</v>
      </c>
      <c r="H266" s="448">
        <v>45246</v>
      </c>
      <c r="I266" s="447"/>
      <c r="J266" s="447"/>
      <c r="K266" s="447"/>
      <c r="L266" s="447">
        <v>1</v>
      </c>
      <c r="M266" s="447"/>
      <c r="N266" s="447"/>
      <c r="O266" s="447"/>
      <c r="P266" s="449">
        <f t="shared" si="4"/>
        <v>1</v>
      </c>
      <c r="Q266" s="447">
        <v>1</v>
      </c>
      <c r="R266" s="447"/>
      <c r="S266" s="576" t="s">
        <v>2167</v>
      </c>
      <c r="T266" s="576" t="s">
        <v>654</v>
      </c>
      <c r="U266" s="571" t="s">
        <v>674</v>
      </c>
      <c r="V266" s="579" t="s">
        <v>653</v>
      </c>
      <c r="W266" s="579" t="s">
        <v>470</v>
      </c>
      <c r="X266" s="596" t="s">
        <v>4673</v>
      </c>
    </row>
    <row r="267" spans="1:24" s="453" customFormat="1" ht="45">
      <c r="A267" s="447"/>
      <c r="B267" s="447" t="s">
        <v>2845</v>
      </c>
      <c r="C267" s="512" t="s">
        <v>2846</v>
      </c>
      <c r="D267" s="156" t="s">
        <v>2218</v>
      </c>
      <c r="E267" s="156" t="s">
        <v>2847</v>
      </c>
      <c r="F267" s="447" t="s">
        <v>423</v>
      </c>
      <c r="G267" s="447" t="s">
        <v>656</v>
      </c>
      <c r="H267" s="448">
        <v>45247</v>
      </c>
      <c r="I267" s="447"/>
      <c r="J267" s="447"/>
      <c r="K267" s="447"/>
      <c r="L267" s="447"/>
      <c r="M267" s="447"/>
      <c r="N267" s="447">
        <v>1</v>
      </c>
      <c r="O267" s="447"/>
      <c r="P267" s="449">
        <f t="shared" si="4"/>
        <v>1</v>
      </c>
      <c r="Q267" s="447">
        <v>1</v>
      </c>
      <c r="R267" s="447"/>
      <c r="S267" s="576" t="s">
        <v>2167</v>
      </c>
      <c r="T267" s="576" t="s">
        <v>654</v>
      </c>
      <c r="U267" s="571" t="s">
        <v>674</v>
      </c>
      <c r="V267" s="579" t="s">
        <v>653</v>
      </c>
      <c r="W267" s="579" t="s">
        <v>470</v>
      </c>
      <c r="X267" s="596" t="s">
        <v>4674</v>
      </c>
    </row>
    <row r="268" spans="1:24" s="453" customFormat="1" ht="60">
      <c r="A268" s="447"/>
      <c r="B268" s="447" t="s">
        <v>2848</v>
      </c>
      <c r="C268" s="512" t="s">
        <v>2849</v>
      </c>
      <c r="D268" s="156" t="s">
        <v>2850</v>
      </c>
      <c r="E268" s="156" t="s">
        <v>2851</v>
      </c>
      <c r="F268" s="447" t="s">
        <v>423</v>
      </c>
      <c r="G268" s="447" t="s">
        <v>656</v>
      </c>
      <c r="H268" s="448">
        <v>45257</v>
      </c>
      <c r="I268" s="447"/>
      <c r="J268" s="447">
        <v>1</v>
      </c>
      <c r="K268" s="447"/>
      <c r="L268" s="447"/>
      <c r="M268" s="447"/>
      <c r="N268" s="447"/>
      <c r="O268" s="447"/>
      <c r="P268" s="449">
        <f t="shared" si="4"/>
        <v>1</v>
      </c>
      <c r="Q268" s="447">
        <v>1</v>
      </c>
      <c r="R268" s="447"/>
      <c r="S268" s="576" t="s">
        <v>2167</v>
      </c>
      <c r="T268" s="576" t="s">
        <v>654</v>
      </c>
      <c r="U268" s="571" t="s">
        <v>674</v>
      </c>
      <c r="V268" s="579" t="s">
        <v>653</v>
      </c>
      <c r="W268" s="579" t="s">
        <v>470</v>
      </c>
      <c r="X268" s="596" t="s">
        <v>4675</v>
      </c>
    </row>
    <row r="269" spans="1:24" s="453" customFormat="1" ht="132">
      <c r="A269" s="447"/>
      <c r="B269" s="447" t="s">
        <v>2852</v>
      </c>
      <c r="C269" s="512" t="s">
        <v>2853</v>
      </c>
      <c r="D269" s="156" t="s">
        <v>2658</v>
      </c>
      <c r="E269" s="156" t="s">
        <v>2854</v>
      </c>
      <c r="F269" s="447" t="s">
        <v>423</v>
      </c>
      <c r="G269" s="447" t="s">
        <v>656</v>
      </c>
      <c r="H269" s="448">
        <v>45257</v>
      </c>
      <c r="I269" s="447"/>
      <c r="J269" s="447"/>
      <c r="K269" s="447"/>
      <c r="L269" s="447"/>
      <c r="M269" s="447"/>
      <c r="N269" s="447">
        <v>1</v>
      </c>
      <c r="O269" s="447"/>
      <c r="P269" s="449">
        <f t="shared" si="4"/>
        <v>1</v>
      </c>
      <c r="Q269" s="447">
        <v>1</v>
      </c>
      <c r="R269" s="447"/>
      <c r="S269" s="576" t="s">
        <v>2167</v>
      </c>
      <c r="T269" s="576" t="s">
        <v>654</v>
      </c>
      <c r="U269" s="571" t="s">
        <v>674</v>
      </c>
      <c r="V269" s="579" t="s">
        <v>653</v>
      </c>
      <c r="W269" s="579" t="s">
        <v>470</v>
      </c>
      <c r="X269" s="596" t="s">
        <v>4676</v>
      </c>
    </row>
    <row r="270" spans="1:24" s="453" customFormat="1" ht="158.4">
      <c r="A270" s="447"/>
      <c r="B270" s="447" t="s">
        <v>2855</v>
      </c>
      <c r="C270" s="512" t="s">
        <v>2856</v>
      </c>
      <c r="D270" s="156" t="s">
        <v>2658</v>
      </c>
      <c r="E270" s="156" t="s">
        <v>2857</v>
      </c>
      <c r="F270" s="447" t="s">
        <v>423</v>
      </c>
      <c r="G270" s="447" t="s">
        <v>656</v>
      </c>
      <c r="H270" s="448">
        <v>45257</v>
      </c>
      <c r="I270" s="447"/>
      <c r="J270" s="447">
        <v>1</v>
      </c>
      <c r="K270" s="447"/>
      <c r="L270" s="447"/>
      <c r="M270" s="447"/>
      <c r="N270" s="447"/>
      <c r="O270" s="447"/>
      <c r="P270" s="449">
        <f t="shared" si="4"/>
        <v>1</v>
      </c>
      <c r="Q270" s="447">
        <v>1</v>
      </c>
      <c r="R270" s="447"/>
      <c r="S270" s="576" t="s">
        <v>2167</v>
      </c>
      <c r="T270" s="576" t="s">
        <v>654</v>
      </c>
      <c r="U270" s="571" t="s">
        <v>674</v>
      </c>
      <c r="V270" s="579" t="s">
        <v>653</v>
      </c>
      <c r="W270" s="579" t="s">
        <v>470</v>
      </c>
      <c r="X270" s="596" t="s">
        <v>4677</v>
      </c>
    </row>
    <row r="271" spans="1:24" s="453" customFormat="1" ht="45">
      <c r="A271" s="447"/>
      <c r="B271" s="447" t="s">
        <v>2858</v>
      </c>
      <c r="C271" s="512" t="s">
        <v>2859</v>
      </c>
      <c r="D271" s="156" t="s">
        <v>2860</v>
      </c>
      <c r="E271" s="156" t="s">
        <v>2861</v>
      </c>
      <c r="F271" s="447" t="s">
        <v>423</v>
      </c>
      <c r="G271" s="447" t="s">
        <v>656</v>
      </c>
      <c r="H271" s="448">
        <v>45258</v>
      </c>
      <c r="I271" s="447"/>
      <c r="J271" s="447">
        <v>1</v>
      </c>
      <c r="K271" s="447"/>
      <c r="L271" s="447"/>
      <c r="M271" s="447"/>
      <c r="N271" s="447"/>
      <c r="O271" s="447"/>
      <c r="P271" s="449">
        <f t="shared" si="4"/>
        <v>1</v>
      </c>
      <c r="Q271" s="447">
        <v>1</v>
      </c>
      <c r="R271" s="447"/>
      <c r="S271" s="576" t="s">
        <v>2167</v>
      </c>
      <c r="T271" s="576" t="s">
        <v>654</v>
      </c>
      <c r="U271" s="571" t="s">
        <v>674</v>
      </c>
      <c r="V271" s="579" t="s">
        <v>653</v>
      </c>
      <c r="W271" s="579" t="s">
        <v>470</v>
      </c>
      <c r="X271" s="596" t="s">
        <v>4678</v>
      </c>
    </row>
    <row r="272" spans="1:24" s="453" customFormat="1" ht="224.4">
      <c r="A272" s="447"/>
      <c r="B272" s="447" t="s">
        <v>2862</v>
      </c>
      <c r="C272" s="512" t="s">
        <v>2863</v>
      </c>
      <c r="D272" s="156" t="s">
        <v>2864</v>
      </c>
      <c r="E272" s="156" t="s">
        <v>2865</v>
      </c>
      <c r="F272" s="447" t="s">
        <v>423</v>
      </c>
      <c r="G272" s="447" t="s">
        <v>656</v>
      </c>
      <c r="H272" s="448">
        <v>45264</v>
      </c>
      <c r="I272" s="447"/>
      <c r="J272" s="447"/>
      <c r="K272" s="447"/>
      <c r="L272" s="447">
        <v>1</v>
      </c>
      <c r="M272" s="447"/>
      <c r="N272" s="447"/>
      <c r="O272" s="447"/>
      <c r="P272" s="449">
        <f t="shared" si="4"/>
        <v>1</v>
      </c>
      <c r="Q272" s="447">
        <v>1</v>
      </c>
      <c r="R272" s="447"/>
      <c r="S272" s="576" t="s">
        <v>2167</v>
      </c>
      <c r="T272" s="576" t="s">
        <v>654</v>
      </c>
      <c r="U272" s="571" t="s">
        <v>674</v>
      </c>
      <c r="V272" s="579" t="s">
        <v>653</v>
      </c>
      <c r="W272" s="579" t="s">
        <v>470</v>
      </c>
      <c r="X272" s="596" t="s">
        <v>4679</v>
      </c>
    </row>
    <row r="273" spans="1:24" s="453" customFormat="1" ht="92.4">
      <c r="A273" s="447"/>
      <c r="B273" s="447" t="s">
        <v>2866</v>
      </c>
      <c r="C273" s="512" t="s">
        <v>2867</v>
      </c>
      <c r="D273" s="156" t="s">
        <v>2868</v>
      </c>
      <c r="E273" s="156" t="s">
        <v>2869</v>
      </c>
      <c r="F273" s="447" t="s">
        <v>423</v>
      </c>
      <c r="G273" s="447" t="s">
        <v>656</v>
      </c>
      <c r="H273" s="448">
        <v>45264</v>
      </c>
      <c r="I273" s="447"/>
      <c r="J273" s="447"/>
      <c r="K273" s="447"/>
      <c r="L273" s="447">
        <v>1</v>
      </c>
      <c r="M273" s="447"/>
      <c r="N273" s="447"/>
      <c r="O273" s="447"/>
      <c r="P273" s="449">
        <f t="shared" si="4"/>
        <v>1</v>
      </c>
      <c r="Q273" s="447">
        <v>1</v>
      </c>
      <c r="R273" s="447"/>
      <c r="S273" s="576" t="s">
        <v>2167</v>
      </c>
      <c r="T273" s="576" t="s">
        <v>654</v>
      </c>
      <c r="U273" s="571" t="s">
        <v>674</v>
      </c>
      <c r="V273" s="579" t="s">
        <v>653</v>
      </c>
      <c r="W273" s="579" t="s">
        <v>470</v>
      </c>
      <c r="X273" s="596" t="s">
        <v>4680</v>
      </c>
    </row>
    <row r="274" spans="1:24" s="453" customFormat="1" ht="45">
      <c r="A274" s="447"/>
      <c r="B274" s="447" t="s">
        <v>2870</v>
      </c>
      <c r="C274" s="512" t="s">
        <v>2871</v>
      </c>
      <c r="D274" s="156" t="s">
        <v>2554</v>
      </c>
      <c r="E274" s="156" t="s">
        <v>2872</v>
      </c>
      <c r="F274" s="447" t="s">
        <v>423</v>
      </c>
      <c r="G274" s="447" t="s">
        <v>656</v>
      </c>
      <c r="H274" s="448">
        <v>45264</v>
      </c>
      <c r="I274" s="447"/>
      <c r="J274" s="447"/>
      <c r="K274" s="447"/>
      <c r="L274" s="447">
        <v>1</v>
      </c>
      <c r="M274" s="447"/>
      <c r="N274" s="447"/>
      <c r="O274" s="447"/>
      <c r="P274" s="449">
        <f t="shared" si="4"/>
        <v>1</v>
      </c>
      <c r="Q274" s="447">
        <v>1</v>
      </c>
      <c r="R274" s="447"/>
      <c r="S274" s="576" t="s">
        <v>2167</v>
      </c>
      <c r="T274" s="576" t="s">
        <v>654</v>
      </c>
      <c r="U274" s="571" t="s">
        <v>674</v>
      </c>
      <c r="V274" s="579" t="s">
        <v>653</v>
      </c>
      <c r="W274" s="579" t="s">
        <v>470</v>
      </c>
      <c r="X274" s="596" t="s">
        <v>4681</v>
      </c>
    </row>
    <row r="275" spans="1:24" s="453" customFormat="1" ht="66">
      <c r="A275" s="447"/>
      <c r="B275" s="447" t="s">
        <v>2873</v>
      </c>
      <c r="C275" s="512" t="s">
        <v>2874</v>
      </c>
      <c r="D275" s="156" t="s">
        <v>2658</v>
      </c>
      <c r="E275" s="156" t="s">
        <v>2875</v>
      </c>
      <c r="F275" s="447" t="s">
        <v>423</v>
      </c>
      <c r="G275" s="447" t="s">
        <v>656</v>
      </c>
      <c r="H275" s="448">
        <v>45265</v>
      </c>
      <c r="I275" s="447"/>
      <c r="J275" s="447"/>
      <c r="K275" s="447"/>
      <c r="L275" s="447"/>
      <c r="M275" s="447"/>
      <c r="N275" s="447">
        <v>1</v>
      </c>
      <c r="O275" s="447"/>
      <c r="P275" s="449">
        <f t="shared" si="4"/>
        <v>1</v>
      </c>
      <c r="Q275" s="447">
        <v>1</v>
      </c>
      <c r="R275" s="447"/>
      <c r="S275" s="576" t="s">
        <v>2167</v>
      </c>
      <c r="T275" s="576" t="s">
        <v>654</v>
      </c>
      <c r="U275" s="571" t="s">
        <v>674</v>
      </c>
      <c r="V275" s="579" t="s">
        <v>653</v>
      </c>
      <c r="W275" s="579" t="s">
        <v>470</v>
      </c>
      <c r="X275" s="596" t="s">
        <v>4682</v>
      </c>
    </row>
    <row r="276" spans="1:24" s="453" customFormat="1" ht="79.2">
      <c r="A276" s="447"/>
      <c r="B276" s="447" t="s">
        <v>5357</v>
      </c>
      <c r="C276" s="512" t="s">
        <v>5358</v>
      </c>
      <c r="D276" s="156" t="s">
        <v>5359</v>
      </c>
      <c r="E276" s="156" t="s">
        <v>5360</v>
      </c>
      <c r="F276" s="447" t="s">
        <v>423</v>
      </c>
      <c r="G276" s="447" t="s">
        <v>656</v>
      </c>
      <c r="H276" s="448">
        <v>45266</v>
      </c>
      <c r="I276" s="447"/>
      <c r="J276" s="447"/>
      <c r="K276" s="447"/>
      <c r="L276" s="447"/>
      <c r="M276" s="447"/>
      <c r="N276" s="447">
        <v>2</v>
      </c>
      <c r="O276" s="447"/>
      <c r="P276" s="449">
        <f t="shared" si="4"/>
        <v>2</v>
      </c>
      <c r="Q276" s="447">
        <v>2</v>
      </c>
      <c r="R276" s="447"/>
      <c r="S276" s="576" t="s">
        <v>2167</v>
      </c>
      <c r="T276" s="576" t="s">
        <v>654</v>
      </c>
      <c r="U276" s="571" t="s">
        <v>674</v>
      </c>
      <c r="V276" s="588" t="s">
        <v>664</v>
      </c>
      <c r="W276" s="579" t="s">
        <v>470</v>
      </c>
      <c r="X276" s="596" t="s">
        <v>5731</v>
      </c>
    </row>
    <row r="277" spans="1:24" s="453" customFormat="1" ht="92.4">
      <c r="A277" s="447"/>
      <c r="B277" s="447" t="s">
        <v>2876</v>
      </c>
      <c r="C277" s="512" t="s">
        <v>2877</v>
      </c>
      <c r="D277" s="156" t="s">
        <v>2878</v>
      </c>
      <c r="E277" s="156" t="s">
        <v>2879</v>
      </c>
      <c r="F277" s="447" t="s">
        <v>423</v>
      </c>
      <c r="G277" s="447" t="s">
        <v>656</v>
      </c>
      <c r="H277" s="448">
        <v>45266</v>
      </c>
      <c r="I277" s="447"/>
      <c r="J277" s="447">
        <v>1</v>
      </c>
      <c r="K277" s="447"/>
      <c r="L277" s="447"/>
      <c r="M277" s="447"/>
      <c r="N277" s="447"/>
      <c r="O277" s="447"/>
      <c r="P277" s="449">
        <f t="shared" si="4"/>
        <v>1</v>
      </c>
      <c r="Q277" s="447">
        <v>1</v>
      </c>
      <c r="R277" s="447"/>
      <c r="S277" s="576" t="s">
        <v>2167</v>
      </c>
      <c r="T277" s="576" t="s">
        <v>654</v>
      </c>
      <c r="U277" s="571" t="s">
        <v>674</v>
      </c>
      <c r="V277" s="579" t="s">
        <v>653</v>
      </c>
      <c r="W277" s="579" t="s">
        <v>470</v>
      </c>
      <c r="X277" s="596" t="s">
        <v>4683</v>
      </c>
    </row>
    <row r="278" spans="1:24" s="453" customFormat="1" ht="60">
      <c r="A278" s="447"/>
      <c r="B278" s="447" t="s">
        <v>2880</v>
      </c>
      <c r="C278" s="512" t="s">
        <v>2881</v>
      </c>
      <c r="D278" s="156" t="s">
        <v>2882</v>
      </c>
      <c r="E278" s="156" t="s">
        <v>2883</v>
      </c>
      <c r="F278" s="447" t="s">
        <v>423</v>
      </c>
      <c r="G278" s="447" t="s">
        <v>656</v>
      </c>
      <c r="H278" s="448">
        <v>45267</v>
      </c>
      <c r="I278" s="447"/>
      <c r="J278" s="447">
        <v>1</v>
      </c>
      <c r="K278" s="447"/>
      <c r="L278" s="447"/>
      <c r="M278" s="447"/>
      <c r="N278" s="447"/>
      <c r="O278" s="447"/>
      <c r="P278" s="449">
        <f t="shared" si="4"/>
        <v>1</v>
      </c>
      <c r="Q278" s="447">
        <v>1</v>
      </c>
      <c r="R278" s="447"/>
      <c r="S278" s="576" t="s">
        <v>2167</v>
      </c>
      <c r="T278" s="576" t="s">
        <v>654</v>
      </c>
      <c r="U278" s="571" t="s">
        <v>674</v>
      </c>
      <c r="V278" s="579" t="s">
        <v>653</v>
      </c>
      <c r="W278" s="579" t="s">
        <v>470</v>
      </c>
      <c r="X278" s="596" t="s">
        <v>4684</v>
      </c>
    </row>
    <row r="279" spans="1:24" s="453" customFormat="1" ht="79.2">
      <c r="A279" s="447"/>
      <c r="B279" s="447" t="s">
        <v>2884</v>
      </c>
      <c r="C279" s="512" t="s">
        <v>2885</v>
      </c>
      <c r="D279" s="156" t="s">
        <v>2658</v>
      </c>
      <c r="E279" s="156" t="s">
        <v>2886</v>
      </c>
      <c r="F279" s="447" t="s">
        <v>423</v>
      </c>
      <c r="G279" s="447" t="s">
        <v>656</v>
      </c>
      <c r="H279" s="448">
        <v>45271</v>
      </c>
      <c r="I279" s="447"/>
      <c r="J279" s="447"/>
      <c r="K279" s="447"/>
      <c r="L279" s="447">
        <v>1</v>
      </c>
      <c r="M279" s="447"/>
      <c r="N279" s="447"/>
      <c r="O279" s="447"/>
      <c r="P279" s="449">
        <f t="shared" ref="P279:P342" si="5">SUM($I279:$O279)</f>
        <v>1</v>
      </c>
      <c r="Q279" s="447">
        <v>1</v>
      </c>
      <c r="R279" s="447"/>
      <c r="S279" s="576" t="s">
        <v>2167</v>
      </c>
      <c r="T279" s="576" t="s">
        <v>654</v>
      </c>
      <c r="U279" s="571" t="s">
        <v>674</v>
      </c>
      <c r="V279" s="579" t="s">
        <v>653</v>
      </c>
      <c r="W279" s="579" t="s">
        <v>470</v>
      </c>
      <c r="X279" s="596" t="s">
        <v>4685</v>
      </c>
    </row>
    <row r="280" spans="1:24" s="453" customFormat="1" ht="75">
      <c r="A280" s="447"/>
      <c r="B280" s="447" t="s">
        <v>2887</v>
      </c>
      <c r="C280" s="512" t="s">
        <v>2888</v>
      </c>
      <c r="D280" s="156" t="s">
        <v>2889</v>
      </c>
      <c r="E280" s="156" t="s">
        <v>2890</v>
      </c>
      <c r="F280" s="447" t="s">
        <v>423</v>
      </c>
      <c r="G280" s="447" t="s">
        <v>656</v>
      </c>
      <c r="H280" s="448">
        <v>45271</v>
      </c>
      <c r="I280" s="447"/>
      <c r="J280" s="447">
        <v>1</v>
      </c>
      <c r="K280" s="447"/>
      <c r="L280" s="447"/>
      <c r="M280" s="447"/>
      <c r="N280" s="447"/>
      <c r="O280" s="447"/>
      <c r="P280" s="449">
        <f t="shared" si="5"/>
        <v>1</v>
      </c>
      <c r="Q280" s="447">
        <v>1</v>
      </c>
      <c r="R280" s="447"/>
      <c r="S280" s="576" t="s">
        <v>2167</v>
      </c>
      <c r="T280" s="576" t="s">
        <v>654</v>
      </c>
      <c r="U280" s="571" t="s">
        <v>674</v>
      </c>
      <c r="V280" s="579" t="s">
        <v>653</v>
      </c>
      <c r="W280" s="579" t="s">
        <v>470</v>
      </c>
      <c r="X280" s="596" t="s">
        <v>4686</v>
      </c>
    </row>
    <row r="281" spans="1:24" s="453" customFormat="1" ht="45">
      <c r="A281" s="447"/>
      <c r="B281" s="447" t="s">
        <v>2891</v>
      </c>
      <c r="C281" s="512" t="s">
        <v>2892</v>
      </c>
      <c r="D281" s="156" t="s">
        <v>2801</v>
      </c>
      <c r="E281" s="156" t="s">
        <v>2893</v>
      </c>
      <c r="F281" s="447" t="s">
        <v>423</v>
      </c>
      <c r="G281" s="447" t="s">
        <v>656</v>
      </c>
      <c r="H281" s="448">
        <v>45274</v>
      </c>
      <c r="I281" s="447"/>
      <c r="J281" s="447"/>
      <c r="K281" s="447"/>
      <c r="L281" s="447">
        <v>1</v>
      </c>
      <c r="M281" s="447"/>
      <c r="N281" s="447"/>
      <c r="O281" s="447"/>
      <c r="P281" s="449">
        <f t="shared" si="5"/>
        <v>1</v>
      </c>
      <c r="Q281" s="447">
        <v>1</v>
      </c>
      <c r="R281" s="447"/>
      <c r="S281" s="576" t="s">
        <v>2167</v>
      </c>
      <c r="T281" s="576" t="s">
        <v>654</v>
      </c>
      <c r="U281" s="571" t="s">
        <v>674</v>
      </c>
      <c r="V281" s="579" t="s">
        <v>653</v>
      </c>
      <c r="W281" s="579" t="s">
        <v>470</v>
      </c>
      <c r="X281" s="596" t="s">
        <v>4687</v>
      </c>
    </row>
    <row r="282" spans="1:24" s="453" customFormat="1" ht="79.2">
      <c r="A282" s="447"/>
      <c r="B282" s="447" t="s">
        <v>5361</v>
      </c>
      <c r="C282" s="512" t="s">
        <v>5362</v>
      </c>
      <c r="D282" s="156" t="s">
        <v>2899</v>
      </c>
      <c r="E282" s="156" t="s">
        <v>5363</v>
      </c>
      <c r="F282" s="447" t="s">
        <v>423</v>
      </c>
      <c r="G282" s="447" t="s">
        <v>656</v>
      </c>
      <c r="H282" s="448">
        <v>45274</v>
      </c>
      <c r="I282" s="447"/>
      <c r="J282" s="447">
        <v>1</v>
      </c>
      <c r="K282" s="447"/>
      <c r="L282" s="447"/>
      <c r="M282" s="447"/>
      <c r="N282" s="447"/>
      <c r="O282" s="447"/>
      <c r="P282" s="449">
        <f t="shared" si="5"/>
        <v>1</v>
      </c>
      <c r="Q282" s="447">
        <v>1</v>
      </c>
      <c r="R282" s="447"/>
      <c r="S282" s="576" t="s">
        <v>2167</v>
      </c>
      <c r="T282" s="576" t="s">
        <v>654</v>
      </c>
      <c r="U282" s="571" t="s">
        <v>674</v>
      </c>
      <c r="V282" s="588" t="s">
        <v>664</v>
      </c>
      <c r="W282" s="579" t="s">
        <v>470</v>
      </c>
      <c r="X282" s="596" t="s">
        <v>5732</v>
      </c>
    </row>
    <row r="283" spans="1:24" s="453" customFormat="1" ht="66">
      <c r="A283" s="447"/>
      <c r="B283" s="447" t="s">
        <v>2894</v>
      </c>
      <c r="C283" s="512" t="s">
        <v>2895</v>
      </c>
      <c r="D283" s="156" t="s">
        <v>2658</v>
      </c>
      <c r="E283" s="156" t="s">
        <v>2896</v>
      </c>
      <c r="F283" s="447" t="s">
        <v>423</v>
      </c>
      <c r="G283" s="447" t="s">
        <v>656</v>
      </c>
      <c r="H283" s="448">
        <v>45274</v>
      </c>
      <c r="I283" s="447"/>
      <c r="J283" s="447"/>
      <c r="K283" s="447"/>
      <c r="L283" s="447"/>
      <c r="M283" s="447"/>
      <c r="N283" s="447">
        <v>1</v>
      </c>
      <c r="O283" s="447"/>
      <c r="P283" s="449">
        <f t="shared" si="5"/>
        <v>1</v>
      </c>
      <c r="Q283" s="447">
        <v>1</v>
      </c>
      <c r="R283" s="447"/>
      <c r="S283" s="576" t="s">
        <v>2167</v>
      </c>
      <c r="T283" s="576" t="s">
        <v>654</v>
      </c>
      <c r="U283" s="571" t="s">
        <v>674</v>
      </c>
      <c r="V283" s="579" t="s">
        <v>653</v>
      </c>
      <c r="W283" s="579" t="s">
        <v>470</v>
      </c>
      <c r="X283" s="596" t="s">
        <v>4688</v>
      </c>
    </row>
    <row r="284" spans="1:24" s="453" customFormat="1" ht="60">
      <c r="A284" s="447"/>
      <c r="B284" s="447" t="s">
        <v>5364</v>
      </c>
      <c r="C284" s="512" t="s">
        <v>5365</v>
      </c>
      <c r="D284" s="156" t="s">
        <v>2801</v>
      </c>
      <c r="E284" s="156" t="s">
        <v>5366</v>
      </c>
      <c r="F284" s="447" t="s">
        <v>423</v>
      </c>
      <c r="G284" s="447" t="s">
        <v>656</v>
      </c>
      <c r="H284" s="448">
        <v>45274</v>
      </c>
      <c r="I284" s="447"/>
      <c r="J284" s="447"/>
      <c r="K284" s="447"/>
      <c r="L284" s="447">
        <v>1</v>
      </c>
      <c r="M284" s="447"/>
      <c r="N284" s="447"/>
      <c r="O284" s="447"/>
      <c r="P284" s="449">
        <f t="shared" si="5"/>
        <v>1</v>
      </c>
      <c r="Q284" s="447">
        <v>1</v>
      </c>
      <c r="R284" s="447"/>
      <c r="S284" s="576" t="s">
        <v>2167</v>
      </c>
      <c r="T284" s="576" t="s">
        <v>654</v>
      </c>
      <c r="U284" s="571" t="s">
        <v>674</v>
      </c>
      <c r="V284" s="588" t="s">
        <v>664</v>
      </c>
      <c r="W284" s="579" t="s">
        <v>470</v>
      </c>
      <c r="X284" s="596" t="s">
        <v>5733</v>
      </c>
    </row>
    <row r="285" spans="1:24" s="453" customFormat="1" ht="145.19999999999999">
      <c r="A285" s="447"/>
      <c r="B285" s="447" t="s">
        <v>2897</v>
      </c>
      <c r="C285" s="512" t="s">
        <v>2898</v>
      </c>
      <c r="D285" s="156" t="s">
        <v>2899</v>
      </c>
      <c r="E285" s="156" t="s">
        <v>2900</v>
      </c>
      <c r="F285" s="447" t="s">
        <v>423</v>
      </c>
      <c r="G285" s="447" t="s">
        <v>656</v>
      </c>
      <c r="H285" s="448">
        <v>45274</v>
      </c>
      <c r="I285" s="447"/>
      <c r="J285" s="447">
        <v>1</v>
      </c>
      <c r="K285" s="447"/>
      <c r="L285" s="447"/>
      <c r="M285" s="447"/>
      <c r="N285" s="447"/>
      <c r="O285" s="447"/>
      <c r="P285" s="449">
        <f t="shared" si="5"/>
        <v>1</v>
      </c>
      <c r="Q285" s="447">
        <v>1</v>
      </c>
      <c r="R285" s="447"/>
      <c r="S285" s="576" t="s">
        <v>2167</v>
      </c>
      <c r="T285" s="576" t="s">
        <v>654</v>
      </c>
      <c r="U285" s="571" t="s">
        <v>674</v>
      </c>
      <c r="V285" s="579" t="s">
        <v>653</v>
      </c>
      <c r="W285" s="579" t="s">
        <v>470</v>
      </c>
      <c r="X285" s="596" t="s">
        <v>4689</v>
      </c>
    </row>
    <row r="286" spans="1:24" s="453" customFormat="1" ht="105.6">
      <c r="A286" s="447"/>
      <c r="B286" s="447" t="s">
        <v>2901</v>
      </c>
      <c r="C286" s="512" t="s">
        <v>2902</v>
      </c>
      <c r="D286" s="156" t="s">
        <v>2722</v>
      </c>
      <c r="E286" s="156" t="s">
        <v>2903</v>
      </c>
      <c r="F286" s="447" t="s">
        <v>423</v>
      </c>
      <c r="G286" s="447" t="s">
        <v>656</v>
      </c>
      <c r="H286" s="448">
        <v>45275</v>
      </c>
      <c r="I286" s="447"/>
      <c r="J286" s="447"/>
      <c r="K286" s="447"/>
      <c r="L286" s="447">
        <v>1</v>
      </c>
      <c r="M286" s="447"/>
      <c r="N286" s="447"/>
      <c r="O286" s="447"/>
      <c r="P286" s="449">
        <f t="shared" si="5"/>
        <v>1</v>
      </c>
      <c r="Q286" s="447">
        <v>1</v>
      </c>
      <c r="R286" s="447"/>
      <c r="S286" s="576" t="s">
        <v>2167</v>
      </c>
      <c r="T286" s="576" t="s">
        <v>654</v>
      </c>
      <c r="U286" s="571" t="s">
        <v>674</v>
      </c>
      <c r="V286" s="579" t="s">
        <v>653</v>
      </c>
      <c r="W286" s="579" t="s">
        <v>470</v>
      </c>
      <c r="X286" s="596" t="s">
        <v>4690</v>
      </c>
    </row>
    <row r="287" spans="1:24" s="453" customFormat="1" ht="198">
      <c r="A287" s="447"/>
      <c r="B287" s="447" t="s">
        <v>2904</v>
      </c>
      <c r="C287" s="512" t="s">
        <v>2905</v>
      </c>
      <c r="D287" s="156" t="s">
        <v>2241</v>
      </c>
      <c r="E287" s="156" t="s">
        <v>2906</v>
      </c>
      <c r="F287" s="447" t="s">
        <v>423</v>
      </c>
      <c r="G287" s="447" t="s">
        <v>656</v>
      </c>
      <c r="H287" s="448">
        <v>45275</v>
      </c>
      <c r="I287" s="447"/>
      <c r="J287" s="447"/>
      <c r="K287" s="447"/>
      <c r="L287" s="447">
        <v>1</v>
      </c>
      <c r="M287" s="447"/>
      <c r="N287" s="447"/>
      <c r="O287" s="447"/>
      <c r="P287" s="449">
        <f t="shared" si="5"/>
        <v>1</v>
      </c>
      <c r="Q287" s="447">
        <v>1</v>
      </c>
      <c r="R287" s="447"/>
      <c r="S287" s="576" t="s">
        <v>2167</v>
      </c>
      <c r="T287" s="576" t="s">
        <v>654</v>
      </c>
      <c r="U287" s="571" t="s">
        <v>674</v>
      </c>
      <c r="V287" s="579" t="s">
        <v>653</v>
      </c>
      <c r="W287" s="579" t="s">
        <v>470</v>
      </c>
      <c r="X287" s="596" t="s">
        <v>4691</v>
      </c>
    </row>
    <row r="288" spans="1:24" s="453" customFormat="1" ht="75">
      <c r="A288" s="447"/>
      <c r="B288" s="447" t="s">
        <v>2907</v>
      </c>
      <c r="C288" s="512" t="s">
        <v>2908</v>
      </c>
      <c r="D288" s="156" t="s">
        <v>2909</v>
      </c>
      <c r="E288" s="156" t="s">
        <v>2910</v>
      </c>
      <c r="F288" s="447" t="s">
        <v>423</v>
      </c>
      <c r="G288" s="447" t="s">
        <v>656</v>
      </c>
      <c r="H288" s="448">
        <v>45281</v>
      </c>
      <c r="I288" s="447"/>
      <c r="J288" s="447"/>
      <c r="K288" s="447"/>
      <c r="L288" s="447">
        <v>1</v>
      </c>
      <c r="M288" s="447"/>
      <c r="N288" s="447"/>
      <c r="O288" s="447"/>
      <c r="P288" s="449">
        <f t="shared" si="5"/>
        <v>1</v>
      </c>
      <c r="Q288" s="447">
        <v>1</v>
      </c>
      <c r="R288" s="447"/>
      <c r="S288" s="576" t="s">
        <v>2167</v>
      </c>
      <c r="T288" s="576" t="s">
        <v>654</v>
      </c>
      <c r="U288" s="571" t="s">
        <v>674</v>
      </c>
      <c r="V288" s="579" t="s">
        <v>653</v>
      </c>
      <c r="W288" s="579" t="s">
        <v>470</v>
      </c>
      <c r="X288" s="596" t="s">
        <v>4692</v>
      </c>
    </row>
    <row r="289" spans="1:24" s="453" customFormat="1" ht="52.8">
      <c r="A289" s="447"/>
      <c r="B289" s="447" t="s">
        <v>2911</v>
      </c>
      <c r="C289" s="512" t="s">
        <v>2912</v>
      </c>
      <c r="D289" s="156" t="s">
        <v>2218</v>
      </c>
      <c r="E289" s="156" t="s">
        <v>2913</v>
      </c>
      <c r="F289" s="447" t="s">
        <v>423</v>
      </c>
      <c r="G289" s="447" t="s">
        <v>656</v>
      </c>
      <c r="H289" s="448">
        <v>45286</v>
      </c>
      <c r="I289" s="447"/>
      <c r="J289" s="447"/>
      <c r="K289" s="447"/>
      <c r="L289" s="447"/>
      <c r="M289" s="447"/>
      <c r="N289" s="447">
        <v>1</v>
      </c>
      <c r="O289" s="447"/>
      <c r="P289" s="449">
        <f t="shared" si="5"/>
        <v>1</v>
      </c>
      <c r="Q289" s="447">
        <v>1</v>
      </c>
      <c r="R289" s="447"/>
      <c r="S289" s="576" t="s">
        <v>2167</v>
      </c>
      <c r="T289" s="576" t="s">
        <v>654</v>
      </c>
      <c r="U289" s="571" t="s">
        <v>674</v>
      </c>
      <c r="V289" s="579" t="s">
        <v>653</v>
      </c>
      <c r="W289" s="579" t="s">
        <v>470</v>
      </c>
      <c r="X289" s="596" t="s">
        <v>4693</v>
      </c>
    </row>
    <row r="290" spans="1:24" s="453" customFormat="1" ht="132">
      <c r="A290" s="447"/>
      <c r="B290" s="447" t="s">
        <v>2914</v>
      </c>
      <c r="C290" s="512" t="s">
        <v>2915</v>
      </c>
      <c r="D290" s="156" t="s">
        <v>2718</v>
      </c>
      <c r="E290" s="156" t="s">
        <v>2916</v>
      </c>
      <c r="F290" s="447" t="s">
        <v>423</v>
      </c>
      <c r="G290" s="447" t="s">
        <v>656</v>
      </c>
      <c r="H290" s="448">
        <v>45287</v>
      </c>
      <c r="I290" s="447"/>
      <c r="J290" s="447"/>
      <c r="K290" s="447"/>
      <c r="L290" s="447"/>
      <c r="M290" s="447"/>
      <c r="N290" s="447">
        <v>1</v>
      </c>
      <c r="O290" s="447"/>
      <c r="P290" s="449">
        <f t="shared" si="5"/>
        <v>1</v>
      </c>
      <c r="Q290" s="447">
        <v>1</v>
      </c>
      <c r="R290" s="447"/>
      <c r="S290" s="576" t="s">
        <v>2167</v>
      </c>
      <c r="T290" s="576" t="s">
        <v>654</v>
      </c>
      <c r="U290" s="571" t="s">
        <v>674</v>
      </c>
      <c r="V290" s="579" t="s">
        <v>653</v>
      </c>
      <c r="W290" s="579" t="s">
        <v>470</v>
      </c>
      <c r="X290" s="596" t="s">
        <v>4694</v>
      </c>
    </row>
    <row r="291" spans="1:24" s="453" customFormat="1" ht="45">
      <c r="A291" s="447"/>
      <c r="B291" s="447" t="s">
        <v>2917</v>
      </c>
      <c r="C291" s="512" t="s">
        <v>2918</v>
      </c>
      <c r="D291" s="156" t="s">
        <v>2919</v>
      </c>
      <c r="E291" s="156" t="s">
        <v>2920</v>
      </c>
      <c r="F291" s="447" t="s">
        <v>423</v>
      </c>
      <c r="G291" s="447" t="s">
        <v>656</v>
      </c>
      <c r="H291" s="448">
        <v>45289</v>
      </c>
      <c r="I291" s="447"/>
      <c r="J291" s="447">
        <v>1</v>
      </c>
      <c r="K291" s="447"/>
      <c r="L291" s="447"/>
      <c r="M291" s="447"/>
      <c r="N291" s="447"/>
      <c r="O291" s="447"/>
      <c r="P291" s="449">
        <f t="shared" si="5"/>
        <v>1</v>
      </c>
      <c r="Q291" s="447">
        <v>1</v>
      </c>
      <c r="R291" s="447"/>
      <c r="S291" s="576" t="s">
        <v>2167</v>
      </c>
      <c r="T291" s="576" t="s">
        <v>654</v>
      </c>
      <c r="U291" s="571" t="s">
        <v>674</v>
      </c>
      <c r="V291" s="579" t="s">
        <v>653</v>
      </c>
      <c r="W291" s="579" t="s">
        <v>470</v>
      </c>
      <c r="X291" s="596" t="s">
        <v>4695</v>
      </c>
    </row>
    <row r="292" spans="1:24" s="453" customFormat="1" ht="52.8">
      <c r="A292" s="447"/>
      <c r="B292" s="447" t="s">
        <v>5367</v>
      </c>
      <c r="C292" s="512" t="s">
        <v>5368</v>
      </c>
      <c r="D292" s="156"/>
      <c r="E292" s="156" t="s">
        <v>5369</v>
      </c>
      <c r="F292" s="447" t="s">
        <v>423</v>
      </c>
      <c r="G292" s="447" t="s">
        <v>656</v>
      </c>
      <c r="H292" s="448">
        <v>44951</v>
      </c>
      <c r="I292" s="447"/>
      <c r="J292" s="447"/>
      <c r="K292" s="447"/>
      <c r="L292" s="447">
        <v>1</v>
      </c>
      <c r="M292" s="447"/>
      <c r="N292" s="447"/>
      <c r="O292" s="447"/>
      <c r="P292" s="449">
        <f t="shared" si="5"/>
        <v>1</v>
      </c>
      <c r="Q292" s="447"/>
      <c r="R292" s="447"/>
      <c r="S292" s="576" t="s">
        <v>2167</v>
      </c>
      <c r="T292" s="576" t="s">
        <v>654</v>
      </c>
      <c r="U292" s="571" t="s">
        <v>674</v>
      </c>
      <c r="V292" s="580" t="s">
        <v>664</v>
      </c>
      <c r="W292" s="579" t="s">
        <v>470</v>
      </c>
      <c r="X292" s="592" t="s">
        <v>5734</v>
      </c>
    </row>
    <row r="293" spans="1:24" s="453" customFormat="1" ht="66">
      <c r="A293" s="447"/>
      <c r="B293" s="447" t="s">
        <v>5370</v>
      </c>
      <c r="C293" s="512" t="s">
        <v>5371</v>
      </c>
      <c r="D293" s="156"/>
      <c r="E293" s="156" t="s">
        <v>5372</v>
      </c>
      <c r="F293" s="447" t="s">
        <v>423</v>
      </c>
      <c r="G293" s="447" t="s">
        <v>656</v>
      </c>
      <c r="H293" s="448">
        <v>44951</v>
      </c>
      <c r="I293" s="447"/>
      <c r="J293" s="447"/>
      <c r="K293" s="447"/>
      <c r="L293" s="447"/>
      <c r="M293" s="447"/>
      <c r="N293" s="447">
        <v>1</v>
      </c>
      <c r="O293" s="447"/>
      <c r="P293" s="449">
        <f t="shared" si="5"/>
        <v>1</v>
      </c>
      <c r="Q293" s="447"/>
      <c r="R293" s="447"/>
      <c r="S293" s="576" t="s">
        <v>2167</v>
      </c>
      <c r="T293" s="576" t="s">
        <v>654</v>
      </c>
      <c r="U293" s="571" t="s">
        <v>674</v>
      </c>
      <c r="V293" s="580" t="s">
        <v>664</v>
      </c>
      <c r="W293" s="579" t="s">
        <v>470</v>
      </c>
      <c r="X293" s="592" t="s">
        <v>5735</v>
      </c>
    </row>
    <row r="294" spans="1:24" s="453" customFormat="1" ht="330">
      <c r="A294" s="447"/>
      <c r="B294" s="447" t="s">
        <v>5373</v>
      </c>
      <c r="C294" s="512" t="s">
        <v>5374</v>
      </c>
      <c r="D294" s="156" t="s">
        <v>5375</v>
      </c>
      <c r="E294" s="156" t="s">
        <v>5376</v>
      </c>
      <c r="F294" s="447" t="s">
        <v>423</v>
      </c>
      <c r="G294" s="447" t="s">
        <v>656</v>
      </c>
      <c r="H294" s="448">
        <v>44963</v>
      </c>
      <c r="I294" s="447"/>
      <c r="J294" s="447">
        <v>1</v>
      </c>
      <c r="K294" s="447"/>
      <c r="L294" s="447"/>
      <c r="M294" s="447"/>
      <c r="N294" s="447"/>
      <c r="O294" s="447"/>
      <c r="P294" s="449">
        <f t="shared" si="5"/>
        <v>1</v>
      </c>
      <c r="Q294" s="447"/>
      <c r="R294" s="447"/>
      <c r="S294" s="576" t="s">
        <v>2167</v>
      </c>
      <c r="T294" s="576" t="s">
        <v>654</v>
      </c>
      <c r="U294" s="571" t="s">
        <v>674</v>
      </c>
      <c r="V294" s="580" t="s">
        <v>664</v>
      </c>
      <c r="W294" s="579" t="s">
        <v>470</v>
      </c>
      <c r="X294" s="592" t="s">
        <v>5736</v>
      </c>
    </row>
    <row r="295" spans="1:24" s="453" customFormat="1" ht="409.6">
      <c r="A295" s="447"/>
      <c r="B295" s="447" t="s">
        <v>5377</v>
      </c>
      <c r="C295" s="512" t="s">
        <v>5378</v>
      </c>
      <c r="D295" s="156"/>
      <c r="E295" s="156" t="s">
        <v>5379</v>
      </c>
      <c r="F295" s="447" t="s">
        <v>423</v>
      </c>
      <c r="G295" s="447" t="s">
        <v>656</v>
      </c>
      <c r="H295" s="448">
        <v>44964</v>
      </c>
      <c r="I295" s="447"/>
      <c r="J295" s="447"/>
      <c r="K295" s="447"/>
      <c r="L295" s="447">
        <v>1</v>
      </c>
      <c r="M295" s="447"/>
      <c r="N295" s="447"/>
      <c r="O295" s="447"/>
      <c r="P295" s="449">
        <f t="shared" si="5"/>
        <v>1</v>
      </c>
      <c r="Q295" s="447"/>
      <c r="R295" s="447"/>
      <c r="S295" s="576" t="s">
        <v>2167</v>
      </c>
      <c r="T295" s="576" t="s">
        <v>654</v>
      </c>
      <c r="U295" s="571" t="s">
        <v>674</v>
      </c>
      <c r="V295" s="580" t="s">
        <v>664</v>
      </c>
      <c r="W295" s="579" t="s">
        <v>470</v>
      </c>
      <c r="X295" s="592" t="s">
        <v>5737</v>
      </c>
    </row>
    <row r="296" spans="1:24" s="453" customFormat="1" ht="66">
      <c r="A296" s="447"/>
      <c r="B296" s="447" t="s">
        <v>3788</v>
      </c>
      <c r="C296" s="512" t="s">
        <v>3789</v>
      </c>
      <c r="D296" s="156"/>
      <c r="E296" s="156" t="s">
        <v>5380</v>
      </c>
      <c r="F296" s="447" t="s">
        <v>423</v>
      </c>
      <c r="G296" s="447" t="s">
        <v>656</v>
      </c>
      <c r="H296" s="448">
        <v>44981</v>
      </c>
      <c r="I296" s="447"/>
      <c r="J296" s="447"/>
      <c r="K296" s="447"/>
      <c r="L296" s="447">
        <v>2</v>
      </c>
      <c r="M296" s="447"/>
      <c r="N296" s="447"/>
      <c r="O296" s="447"/>
      <c r="P296" s="449">
        <f t="shared" si="5"/>
        <v>2</v>
      </c>
      <c r="Q296" s="447"/>
      <c r="R296" s="447"/>
      <c r="S296" s="576" t="s">
        <v>2167</v>
      </c>
      <c r="T296" s="576" t="s">
        <v>654</v>
      </c>
      <c r="U296" s="571" t="s">
        <v>674</v>
      </c>
      <c r="V296" s="580" t="s">
        <v>664</v>
      </c>
      <c r="W296" s="579" t="s">
        <v>470</v>
      </c>
      <c r="X296" s="592" t="s">
        <v>5738</v>
      </c>
    </row>
    <row r="297" spans="1:24" s="453" customFormat="1" ht="52.8">
      <c r="A297" s="447"/>
      <c r="B297" s="447" t="s">
        <v>5381</v>
      </c>
      <c r="C297" s="512" t="s">
        <v>5382</v>
      </c>
      <c r="D297" s="156" t="s">
        <v>5383</v>
      </c>
      <c r="E297" s="156" t="s">
        <v>5384</v>
      </c>
      <c r="F297" s="447" t="s">
        <v>423</v>
      </c>
      <c r="G297" s="447" t="s">
        <v>656</v>
      </c>
      <c r="H297" s="448">
        <v>45035</v>
      </c>
      <c r="I297" s="447"/>
      <c r="J297" s="447"/>
      <c r="K297" s="447"/>
      <c r="L297" s="447"/>
      <c r="M297" s="447"/>
      <c r="N297" s="447">
        <v>1</v>
      </c>
      <c r="O297" s="447"/>
      <c r="P297" s="449">
        <f t="shared" si="5"/>
        <v>1</v>
      </c>
      <c r="Q297" s="447"/>
      <c r="R297" s="447"/>
      <c r="S297" s="576" t="s">
        <v>2167</v>
      </c>
      <c r="T297" s="576" t="s">
        <v>654</v>
      </c>
      <c r="U297" s="571" t="s">
        <v>674</v>
      </c>
      <c r="V297" s="579" t="s">
        <v>664</v>
      </c>
      <c r="W297" s="579" t="s">
        <v>470</v>
      </c>
      <c r="X297" s="596" t="s">
        <v>5739</v>
      </c>
    </row>
    <row r="298" spans="1:24" s="453" customFormat="1" ht="45">
      <c r="A298" s="447"/>
      <c r="B298" s="447" t="s">
        <v>5385</v>
      </c>
      <c r="C298" s="512" t="s">
        <v>5386</v>
      </c>
      <c r="D298" s="156" t="s">
        <v>5387</v>
      </c>
      <c r="E298" s="156" t="s">
        <v>5388</v>
      </c>
      <c r="F298" s="447" t="s">
        <v>423</v>
      </c>
      <c r="G298" s="447" t="s">
        <v>656</v>
      </c>
      <c r="H298" s="448">
        <v>45141</v>
      </c>
      <c r="I298" s="447"/>
      <c r="J298" s="447"/>
      <c r="K298" s="447"/>
      <c r="L298" s="447">
        <v>1</v>
      </c>
      <c r="M298" s="447"/>
      <c r="N298" s="447"/>
      <c r="O298" s="447"/>
      <c r="P298" s="449">
        <f t="shared" si="5"/>
        <v>1</v>
      </c>
      <c r="Q298" s="447"/>
      <c r="R298" s="447"/>
      <c r="S298" s="576" t="s">
        <v>2167</v>
      </c>
      <c r="T298" s="576" t="s">
        <v>654</v>
      </c>
      <c r="U298" s="571" t="s">
        <v>674</v>
      </c>
      <c r="V298" s="579" t="s">
        <v>664</v>
      </c>
      <c r="W298" s="579" t="s">
        <v>470</v>
      </c>
      <c r="X298" s="596" t="s">
        <v>5740</v>
      </c>
    </row>
    <row r="299" spans="1:24" s="453" customFormat="1" ht="60">
      <c r="A299" s="447"/>
      <c r="B299" s="447" t="s">
        <v>5389</v>
      </c>
      <c r="C299" s="512" t="s">
        <v>5390</v>
      </c>
      <c r="D299" s="156" t="s">
        <v>5387</v>
      </c>
      <c r="E299" s="156" t="s">
        <v>5391</v>
      </c>
      <c r="F299" s="447" t="s">
        <v>423</v>
      </c>
      <c r="G299" s="447" t="s">
        <v>656</v>
      </c>
      <c r="H299" s="448">
        <v>45141</v>
      </c>
      <c r="I299" s="447"/>
      <c r="J299" s="447">
        <v>1</v>
      </c>
      <c r="K299" s="447"/>
      <c r="L299" s="447"/>
      <c r="M299" s="447"/>
      <c r="N299" s="447"/>
      <c r="O299" s="447"/>
      <c r="P299" s="449">
        <f t="shared" si="5"/>
        <v>1</v>
      </c>
      <c r="Q299" s="447"/>
      <c r="R299" s="447"/>
      <c r="S299" s="576" t="s">
        <v>2167</v>
      </c>
      <c r="T299" s="576" t="s">
        <v>654</v>
      </c>
      <c r="U299" s="571" t="s">
        <v>674</v>
      </c>
      <c r="V299" s="579" t="s">
        <v>664</v>
      </c>
      <c r="W299" s="579" t="s">
        <v>470</v>
      </c>
      <c r="X299" s="596" t="s">
        <v>5741</v>
      </c>
    </row>
    <row r="300" spans="1:24" s="453" customFormat="1" ht="52.8">
      <c r="A300" s="447"/>
      <c r="B300" s="447" t="s">
        <v>5392</v>
      </c>
      <c r="C300" s="512" t="s">
        <v>5393</v>
      </c>
      <c r="D300" s="156" t="s">
        <v>5394</v>
      </c>
      <c r="E300" s="156" t="s">
        <v>5395</v>
      </c>
      <c r="F300" s="447" t="s">
        <v>423</v>
      </c>
      <c r="G300" s="447" t="s">
        <v>656</v>
      </c>
      <c r="H300" s="448">
        <v>45167</v>
      </c>
      <c r="I300" s="447"/>
      <c r="J300" s="447"/>
      <c r="K300" s="447"/>
      <c r="L300" s="447"/>
      <c r="M300" s="447"/>
      <c r="N300" s="447">
        <v>1</v>
      </c>
      <c r="O300" s="447"/>
      <c r="P300" s="449">
        <f t="shared" si="5"/>
        <v>1</v>
      </c>
      <c r="Q300" s="447"/>
      <c r="R300" s="447"/>
      <c r="S300" s="576" t="s">
        <v>2167</v>
      </c>
      <c r="T300" s="576" t="s">
        <v>654</v>
      </c>
      <c r="U300" s="571" t="s">
        <v>674</v>
      </c>
      <c r="V300" s="579" t="s">
        <v>664</v>
      </c>
      <c r="W300" s="579" t="s">
        <v>470</v>
      </c>
      <c r="X300" s="596" t="s">
        <v>5742</v>
      </c>
    </row>
    <row r="301" spans="1:24" s="453" customFormat="1" ht="45">
      <c r="A301" s="447"/>
      <c r="B301" s="447" t="s">
        <v>5396</v>
      </c>
      <c r="C301" s="512" t="s">
        <v>5397</v>
      </c>
      <c r="D301" s="156" t="s">
        <v>5394</v>
      </c>
      <c r="E301" s="156" t="s">
        <v>5398</v>
      </c>
      <c r="F301" s="447" t="s">
        <v>423</v>
      </c>
      <c r="G301" s="447" t="s">
        <v>656</v>
      </c>
      <c r="H301" s="448">
        <v>45170</v>
      </c>
      <c r="I301" s="447"/>
      <c r="J301" s="447">
        <v>1</v>
      </c>
      <c r="K301" s="447"/>
      <c r="L301" s="447"/>
      <c r="M301" s="447"/>
      <c r="N301" s="447"/>
      <c r="O301" s="447"/>
      <c r="P301" s="449">
        <f t="shared" si="5"/>
        <v>1</v>
      </c>
      <c r="Q301" s="447"/>
      <c r="R301" s="447"/>
      <c r="S301" s="576" t="s">
        <v>2167</v>
      </c>
      <c r="T301" s="576" t="s">
        <v>654</v>
      </c>
      <c r="U301" s="571" t="s">
        <v>674</v>
      </c>
      <c r="V301" s="579" t="s">
        <v>664</v>
      </c>
      <c r="W301" s="579" t="s">
        <v>470</v>
      </c>
      <c r="X301" s="596" t="s">
        <v>5743</v>
      </c>
    </row>
    <row r="302" spans="1:24" s="453" customFormat="1" ht="52.8">
      <c r="A302" s="447"/>
      <c r="B302" s="447" t="s">
        <v>5399</v>
      </c>
      <c r="C302" s="512" t="s">
        <v>5400</v>
      </c>
      <c r="D302" s="156" t="s">
        <v>5394</v>
      </c>
      <c r="E302" s="156" t="s">
        <v>5401</v>
      </c>
      <c r="F302" s="447" t="s">
        <v>423</v>
      </c>
      <c r="G302" s="447" t="s">
        <v>656</v>
      </c>
      <c r="H302" s="448">
        <v>45191</v>
      </c>
      <c r="I302" s="447"/>
      <c r="J302" s="447"/>
      <c r="K302" s="447"/>
      <c r="L302" s="447"/>
      <c r="M302" s="447"/>
      <c r="N302" s="447">
        <v>1</v>
      </c>
      <c r="O302" s="447"/>
      <c r="P302" s="449">
        <f t="shared" si="5"/>
        <v>1</v>
      </c>
      <c r="Q302" s="447"/>
      <c r="R302" s="447"/>
      <c r="S302" s="576" t="s">
        <v>2167</v>
      </c>
      <c r="T302" s="576" t="s">
        <v>654</v>
      </c>
      <c r="U302" s="571" t="s">
        <v>674</v>
      </c>
      <c r="V302" s="579" t="s">
        <v>664</v>
      </c>
      <c r="W302" s="579" t="s">
        <v>470</v>
      </c>
      <c r="X302" s="596" t="s">
        <v>5744</v>
      </c>
    </row>
    <row r="303" spans="1:24" s="453" customFormat="1" ht="92.4">
      <c r="A303" s="447"/>
      <c r="B303" s="447" t="s">
        <v>2921</v>
      </c>
      <c r="C303" s="512" t="s">
        <v>2922</v>
      </c>
      <c r="D303" s="156" t="s">
        <v>2923</v>
      </c>
      <c r="E303" s="156" t="s">
        <v>2924</v>
      </c>
      <c r="F303" s="447" t="s">
        <v>423</v>
      </c>
      <c r="G303" s="447" t="s">
        <v>656</v>
      </c>
      <c r="H303" s="448">
        <v>45198</v>
      </c>
      <c r="I303" s="447"/>
      <c r="J303" s="447"/>
      <c r="K303" s="447"/>
      <c r="L303" s="447"/>
      <c r="M303" s="447"/>
      <c r="N303" s="447">
        <v>1</v>
      </c>
      <c r="O303" s="447"/>
      <c r="P303" s="449">
        <f t="shared" si="5"/>
        <v>1</v>
      </c>
      <c r="Q303" s="447">
        <v>1</v>
      </c>
      <c r="R303" s="447"/>
      <c r="S303" s="576" t="s">
        <v>2167</v>
      </c>
      <c r="T303" s="576" t="s">
        <v>654</v>
      </c>
      <c r="U303" s="571" t="s">
        <v>674</v>
      </c>
      <c r="V303" s="579" t="s">
        <v>653</v>
      </c>
      <c r="W303" s="579" t="s">
        <v>470</v>
      </c>
      <c r="X303" s="596" t="s">
        <v>4696</v>
      </c>
    </row>
    <row r="304" spans="1:24" s="453" customFormat="1" ht="45">
      <c r="A304" s="447"/>
      <c r="B304" s="447" t="s">
        <v>5402</v>
      </c>
      <c r="C304" s="512" t="s">
        <v>5403</v>
      </c>
      <c r="D304" s="156" t="s">
        <v>5404</v>
      </c>
      <c r="E304" s="156" t="s">
        <v>5405</v>
      </c>
      <c r="F304" s="447" t="s">
        <v>423</v>
      </c>
      <c r="G304" s="447" t="s">
        <v>656</v>
      </c>
      <c r="H304" s="448">
        <v>45210</v>
      </c>
      <c r="I304" s="447"/>
      <c r="J304" s="447"/>
      <c r="K304" s="447"/>
      <c r="L304" s="447">
        <v>1</v>
      </c>
      <c r="M304" s="447"/>
      <c r="N304" s="447"/>
      <c r="O304" s="447"/>
      <c r="P304" s="449">
        <f t="shared" si="5"/>
        <v>1</v>
      </c>
      <c r="Q304" s="447"/>
      <c r="R304" s="447"/>
      <c r="S304" s="576" t="s">
        <v>2167</v>
      </c>
      <c r="T304" s="576" t="s">
        <v>654</v>
      </c>
      <c r="U304" s="571" t="s">
        <v>674</v>
      </c>
      <c r="V304" s="579" t="s">
        <v>664</v>
      </c>
      <c r="W304" s="579" t="s">
        <v>470</v>
      </c>
      <c r="X304" s="596" t="s">
        <v>5745</v>
      </c>
    </row>
    <row r="305" spans="1:24" s="453" customFormat="1" ht="211.2">
      <c r="A305" s="447"/>
      <c r="B305" s="447" t="s">
        <v>2925</v>
      </c>
      <c r="C305" s="512" t="s">
        <v>2926</v>
      </c>
      <c r="D305" s="156"/>
      <c r="E305" s="156" t="s">
        <v>2927</v>
      </c>
      <c r="F305" s="447" t="s">
        <v>423</v>
      </c>
      <c r="G305" s="447" t="s">
        <v>656</v>
      </c>
      <c r="H305" s="448">
        <v>45216</v>
      </c>
      <c r="I305" s="447"/>
      <c r="J305" s="447"/>
      <c r="K305" s="447"/>
      <c r="L305" s="447"/>
      <c r="M305" s="447"/>
      <c r="N305" s="447">
        <v>1</v>
      </c>
      <c r="O305" s="447"/>
      <c r="P305" s="449">
        <f t="shared" si="5"/>
        <v>1</v>
      </c>
      <c r="Q305" s="447">
        <v>1</v>
      </c>
      <c r="R305" s="447"/>
      <c r="S305" s="576" t="s">
        <v>2167</v>
      </c>
      <c r="T305" s="576" t="s">
        <v>654</v>
      </c>
      <c r="U305" s="571" t="s">
        <v>674</v>
      </c>
      <c r="V305" s="579" t="s">
        <v>653</v>
      </c>
      <c r="W305" s="579" t="s">
        <v>470</v>
      </c>
      <c r="X305" s="596" t="s">
        <v>4697</v>
      </c>
    </row>
    <row r="306" spans="1:24" s="453" customFormat="1" ht="45">
      <c r="A306" s="447"/>
      <c r="B306" s="447" t="s">
        <v>5406</v>
      </c>
      <c r="C306" s="512" t="s">
        <v>5407</v>
      </c>
      <c r="D306" s="156" t="s">
        <v>5387</v>
      </c>
      <c r="E306" s="156" t="s">
        <v>5408</v>
      </c>
      <c r="F306" s="447" t="s">
        <v>423</v>
      </c>
      <c r="G306" s="447" t="s">
        <v>656</v>
      </c>
      <c r="H306" s="448">
        <v>45226</v>
      </c>
      <c r="I306" s="447"/>
      <c r="J306" s="447"/>
      <c r="K306" s="447"/>
      <c r="L306" s="447">
        <v>1</v>
      </c>
      <c r="M306" s="447"/>
      <c r="N306" s="447"/>
      <c r="O306" s="447"/>
      <c r="P306" s="449">
        <f t="shared" si="5"/>
        <v>1</v>
      </c>
      <c r="Q306" s="447"/>
      <c r="R306" s="447"/>
      <c r="S306" s="576" t="s">
        <v>2167</v>
      </c>
      <c r="T306" s="576" t="s">
        <v>654</v>
      </c>
      <c r="U306" s="571" t="s">
        <v>674</v>
      </c>
      <c r="V306" s="579" t="s">
        <v>664</v>
      </c>
      <c r="W306" s="579" t="s">
        <v>470</v>
      </c>
      <c r="X306" s="596" t="s">
        <v>5746</v>
      </c>
    </row>
    <row r="307" spans="1:24" s="453" customFormat="1" ht="92.4">
      <c r="A307" s="447"/>
      <c r="B307" s="447" t="s">
        <v>5409</v>
      </c>
      <c r="C307" s="512" t="s">
        <v>5410</v>
      </c>
      <c r="D307" s="156" t="s">
        <v>5411</v>
      </c>
      <c r="E307" s="156" t="s">
        <v>5412</v>
      </c>
      <c r="F307" s="447" t="s">
        <v>423</v>
      </c>
      <c r="G307" s="447" t="s">
        <v>656</v>
      </c>
      <c r="H307" s="448">
        <v>45236</v>
      </c>
      <c r="I307" s="447"/>
      <c r="J307" s="447"/>
      <c r="K307" s="447"/>
      <c r="L307" s="447">
        <v>1</v>
      </c>
      <c r="M307" s="447"/>
      <c r="N307" s="447"/>
      <c r="O307" s="447"/>
      <c r="P307" s="449">
        <f t="shared" si="5"/>
        <v>1</v>
      </c>
      <c r="Q307" s="447"/>
      <c r="R307" s="447"/>
      <c r="S307" s="576" t="s">
        <v>2167</v>
      </c>
      <c r="T307" s="576" t="s">
        <v>654</v>
      </c>
      <c r="U307" s="571" t="s">
        <v>674</v>
      </c>
      <c r="V307" s="579" t="s">
        <v>664</v>
      </c>
      <c r="W307" s="579" t="s">
        <v>470</v>
      </c>
      <c r="X307" s="596" t="s">
        <v>5747</v>
      </c>
    </row>
    <row r="308" spans="1:24" s="453" customFormat="1" ht="66">
      <c r="A308" s="447"/>
      <c r="B308" s="447" t="s">
        <v>5413</v>
      </c>
      <c r="C308" s="512" t="s">
        <v>5414</v>
      </c>
      <c r="D308" s="156" t="s">
        <v>5415</v>
      </c>
      <c r="E308" s="156" t="s">
        <v>5416</v>
      </c>
      <c r="F308" s="447" t="s">
        <v>423</v>
      </c>
      <c r="G308" s="447" t="s">
        <v>656</v>
      </c>
      <c r="H308" s="448">
        <v>45244</v>
      </c>
      <c r="I308" s="447"/>
      <c r="J308" s="447">
        <v>1</v>
      </c>
      <c r="K308" s="447"/>
      <c r="L308" s="447"/>
      <c r="M308" s="447"/>
      <c r="N308" s="447"/>
      <c r="O308" s="447"/>
      <c r="P308" s="449">
        <f t="shared" si="5"/>
        <v>1</v>
      </c>
      <c r="Q308" s="447"/>
      <c r="R308" s="447"/>
      <c r="S308" s="576" t="s">
        <v>2167</v>
      </c>
      <c r="T308" s="576" t="s">
        <v>654</v>
      </c>
      <c r="U308" s="571" t="s">
        <v>674</v>
      </c>
      <c r="V308" s="579" t="s">
        <v>664</v>
      </c>
      <c r="W308" s="579" t="s">
        <v>470</v>
      </c>
      <c r="X308" s="596" t="s">
        <v>5748</v>
      </c>
    </row>
    <row r="309" spans="1:24" s="453" customFormat="1" ht="92.4">
      <c r="A309" s="447"/>
      <c r="B309" s="447" t="s">
        <v>2848</v>
      </c>
      <c r="C309" s="512" t="s">
        <v>2849</v>
      </c>
      <c r="D309" s="156" t="s">
        <v>5411</v>
      </c>
      <c r="E309" s="156" t="s">
        <v>5417</v>
      </c>
      <c r="F309" s="447" t="s">
        <v>423</v>
      </c>
      <c r="G309" s="447" t="s">
        <v>656</v>
      </c>
      <c r="H309" s="448">
        <v>45250</v>
      </c>
      <c r="I309" s="447"/>
      <c r="J309" s="447"/>
      <c r="K309" s="447"/>
      <c r="L309" s="447"/>
      <c r="M309" s="447"/>
      <c r="N309" s="447">
        <v>1</v>
      </c>
      <c r="O309" s="447"/>
      <c r="P309" s="449">
        <f t="shared" si="5"/>
        <v>1</v>
      </c>
      <c r="Q309" s="447"/>
      <c r="R309" s="447"/>
      <c r="S309" s="576" t="s">
        <v>2167</v>
      </c>
      <c r="T309" s="576" t="s">
        <v>654</v>
      </c>
      <c r="U309" s="571" t="s">
        <v>674</v>
      </c>
      <c r="V309" s="579" t="s">
        <v>664</v>
      </c>
      <c r="W309" s="579" t="s">
        <v>470</v>
      </c>
      <c r="X309" s="596" t="s">
        <v>5749</v>
      </c>
    </row>
    <row r="310" spans="1:24" s="453" customFormat="1" ht="52.8">
      <c r="A310" s="447"/>
      <c r="B310" s="447" t="s">
        <v>5418</v>
      </c>
      <c r="C310" s="512" t="s">
        <v>5419</v>
      </c>
      <c r="D310" s="156"/>
      <c r="E310" s="156" t="s">
        <v>5420</v>
      </c>
      <c r="F310" s="447" t="s">
        <v>423</v>
      </c>
      <c r="G310" s="447" t="s">
        <v>656</v>
      </c>
      <c r="H310" s="448">
        <v>45274</v>
      </c>
      <c r="I310" s="447"/>
      <c r="J310" s="447"/>
      <c r="K310" s="447"/>
      <c r="L310" s="447"/>
      <c r="M310" s="447"/>
      <c r="N310" s="447">
        <v>2</v>
      </c>
      <c r="O310" s="447"/>
      <c r="P310" s="449">
        <f t="shared" si="5"/>
        <v>2</v>
      </c>
      <c r="Q310" s="447"/>
      <c r="R310" s="447"/>
      <c r="S310" s="576" t="s">
        <v>2167</v>
      </c>
      <c r="T310" s="576" t="s">
        <v>654</v>
      </c>
      <c r="U310" s="571" t="s">
        <v>674</v>
      </c>
      <c r="V310" s="579" t="s">
        <v>664</v>
      </c>
      <c r="W310" s="579" t="s">
        <v>470</v>
      </c>
      <c r="X310" s="596" t="s">
        <v>5750</v>
      </c>
    </row>
    <row r="311" spans="1:24" s="453" customFormat="1" ht="52.8">
      <c r="A311" s="447"/>
      <c r="B311" s="447" t="s">
        <v>5421</v>
      </c>
      <c r="C311" s="512" t="s">
        <v>5422</v>
      </c>
      <c r="D311" s="156" t="s">
        <v>5423</v>
      </c>
      <c r="E311" s="156" t="s">
        <v>5424</v>
      </c>
      <c r="F311" s="447" t="s">
        <v>423</v>
      </c>
      <c r="G311" s="447" t="s">
        <v>656</v>
      </c>
      <c r="H311" s="448">
        <v>45275</v>
      </c>
      <c r="I311" s="447"/>
      <c r="J311" s="447">
        <v>1</v>
      </c>
      <c r="K311" s="447"/>
      <c r="L311" s="447"/>
      <c r="M311" s="447"/>
      <c r="N311" s="447"/>
      <c r="O311" s="447"/>
      <c r="P311" s="449">
        <f t="shared" si="5"/>
        <v>1</v>
      </c>
      <c r="Q311" s="447"/>
      <c r="R311" s="447"/>
      <c r="S311" s="576" t="s">
        <v>2167</v>
      </c>
      <c r="T311" s="576" t="s">
        <v>654</v>
      </c>
      <c r="U311" s="571" t="s">
        <v>674</v>
      </c>
      <c r="V311" s="579" t="s">
        <v>664</v>
      </c>
      <c r="W311" s="579" t="s">
        <v>470</v>
      </c>
      <c r="X311" s="601" t="s">
        <v>5751</v>
      </c>
    </row>
    <row r="312" spans="1:24" s="453" customFormat="1" ht="92.4">
      <c r="A312" s="447"/>
      <c r="B312" s="447" t="s">
        <v>5425</v>
      </c>
      <c r="C312" s="512" t="s">
        <v>5426</v>
      </c>
      <c r="D312" s="156" t="s">
        <v>5411</v>
      </c>
      <c r="E312" s="156" t="s">
        <v>5427</v>
      </c>
      <c r="F312" s="447" t="s">
        <v>423</v>
      </c>
      <c r="G312" s="447" t="s">
        <v>656</v>
      </c>
      <c r="H312" s="448">
        <v>45281</v>
      </c>
      <c r="I312" s="447"/>
      <c r="J312" s="447"/>
      <c r="K312" s="447"/>
      <c r="L312" s="447"/>
      <c r="M312" s="447"/>
      <c r="N312" s="447">
        <v>1</v>
      </c>
      <c r="O312" s="447"/>
      <c r="P312" s="449">
        <f t="shared" si="5"/>
        <v>1</v>
      </c>
      <c r="Q312" s="447"/>
      <c r="R312" s="447"/>
      <c r="S312" s="576" t="s">
        <v>2167</v>
      </c>
      <c r="T312" s="576" t="s">
        <v>654</v>
      </c>
      <c r="U312" s="571" t="s">
        <v>674</v>
      </c>
      <c r="V312" s="579" t="s">
        <v>664</v>
      </c>
      <c r="W312" s="579" t="s">
        <v>470</v>
      </c>
      <c r="X312" s="601" t="s">
        <v>5749</v>
      </c>
    </row>
    <row r="313" spans="1:24" s="453" customFormat="1" ht="302.39999999999998">
      <c r="A313" s="447"/>
      <c r="B313" s="447" t="s">
        <v>5428</v>
      </c>
      <c r="C313" s="512" t="s">
        <v>2944</v>
      </c>
      <c r="D313" s="156" t="s">
        <v>2945</v>
      </c>
      <c r="E313" s="156" t="s">
        <v>5429</v>
      </c>
      <c r="F313" s="447" t="s">
        <v>421</v>
      </c>
      <c r="G313" s="447" t="s">
        <v>656</v>
      </c>
      <c r="H313" s="448">
        <v>45187</v>
      </c>
      <c r="I313" s="447">
        <v>13</v>
      </c>
      <c r="J313" s="447"/>
      <c r="K313" s="447"/>
      <c r="L313" s="447"/>
      <c r="M313" s="447">
        <v>43</v>
      </c>
      <c r="N313" s="447"/>
      <c r="O313" s="447">
        <v>180</v>
      </c>
      <c r="P313" s="449">
        <f t="shared" si="5"/>
        <v>236</v>
      </c>
      <c r="Q313" s="447">
        <v>236</v>
      </c>
      <c r="R313" s="447"/>
      <c r="S313" s="577" t="s">
        <v>2167</v>
      </c>
      <c r="T313" s="577" t="s">
        <v>652</v>
      </c>
      <c r="U313" s="577" t="s">
        <v>652</v>
      </c>
      <c r="V313" s="587" t="s">
        <v>653</v>
      </c>
      <c r="W313" s="587" t="s">
        <v>471</v>
      </c>
      <c r="X313" s="599" t="s">
        <v>5752</v>
      </c>
    </row>
    <row r="314" spans="1:24" s="453" customFormat="1" ht="409.6">
      <c r="A314" s="447"/>
      <c r="B314" s="447" t="s">
        <v>5430</v>
      </c>
      <c r="C314" s="512" t="s">
        <v>5431</v>
      </c>
      <c r="D314" s="156" t="s">
        <v>5432</v>
      </c>
      <c r="E314" s="156" t="s">
        <v>5433</v>
      </c>
      <c r="F314" s="447" t="s">
        <v>421</v>
      </c>
      <c r="G314" s="447" t="s">
        <v>656</v>
      </c>
      <c r="H314" s="448">
        <v>45175</v>
      </c>
      <c r="I314" s="447">
        <v>12</v>
      </c>
      <c r="J314" s="447"/>
      <c r="K314" s="447"/>
      <c r="L314" s="447"/>
      <c r="M314" s="447"/>
      <c r="N314" s="447"/>
      <c r="O314" s="447">
        <v>15</v>
      </c>
      <c r="P314" s="449">
        <f t="shared" si="5"/>
        <v>27</v>
      </c>
      <c r="Q314" s="447"/>
      <c r="R314" s="447"/>
      <c r="S314" s="577" t="s">
        <v>2167</v>
      </c>
      <c r="T314" s="577" t="s">
        <v>654</v>
      </c>
      <c r="U314" s="571" t="s">
        <v>674</v>
      </c>
      <c r="V314" s="589" t="s">
        <v>664</v>
      </c>
      <c r="W314" s="587" t="s">
        <v>471</v>
      </c>
      <c r="X314" s="599" t="s">
        <v>5753</v>
      </c>
    </row>
    <row r="315" spans="1:24" s="453" customFormat="1" ht="210">
      <c r="A315" s="447"/>
      <c r="B315" s="447" t="s">
        <v>5434</v>
      </c>
      <c r="C315" s="512" t="s">
        <v>5435</v>
      </c>
      <c r="D315" s="156" t="s">
        <v>5436</v>
      </c>
      <c r="E315" s="156" t="s">
        <v>5437</v>
      </c>
      <c r="F315" s="447" t="s">
        <v>421</v>
      </c>
      <c r="G315" s="447" t="s">
        <v>656</v>
      </c>
      <c r="H315" s="448">
        <v>45020</v>
      </c>
      <c r="I315" s="447"/>
      <c r="J315" s="447"/>
      <c r="K315" s="447"/>
      <c r="L315" s="447"/>
      <c r="M315" s="447">
        <v>45</v>
      </c>
      <c r="N315" s="447"/>
      <c r="O315" s="447">
        <v>403</v>
      </c>
      <c r="P315" s="449">
        <f t="shared" si="5"/>
        <v>448</v>
      </c>
      <c r="Q315" s="447"/>
      <c r="R315" s="447"/>
      <c r="S315" s="577" t="s">
        <v>2167</v>
      </c>
      <c r="T315" s="577" t="s">
        <v>654</v>
      </c>
      <c r="U315" s="571" t="s">
        <v>674</v>
      </c>
      <c r="V315" s="589" t="s">
        <v>664</v>
      </c>
      <c r="W315" s="587" t="s">
        <v>471</v>
      </c>
      <c r="X315" s="599" t="s">
        <v>5754</v>
      </c>
    </row>
    <row r="316" spans="1:24" s="453" customFormat="1" ht="45">
      <c r="A316" s="447"/>
      <c r="B316" s="447" t="s">
        <v>5438</v>
      </c>
      <c r="C316" s="512" t="s">
        <v>5439</v>
      </c>
      <c r="D316" s="156" t="s">
        <v>5440</v>
      </c>
      <c r="E316" s="156" t="s">
        <v>5441</v>
      </c>
      <c r="F316" s="447" t="s">
        <v>419</v>
      </c>
      <c r="G316" s="447" t="s">
        <v>656</v>
      </c>
      <c r="H316" s="448">
        <v>45231</v>
      </c>
      <c r="I316" s="447"/>
      <c r="J316" s="447"/>
      <c r="K316" s="447"/>
      <c r="L316" s="447"/>
      <c r="M316" s="447"/>
      <c r="N316" s="447"/>
      <c r="O316" s="447">
        <v>1</v>
      </c>
      <c r="P316" s="449">
        <f t="shared" si="5"/>
        <v>1</v>
      </c>
      <c r="Q316" s="447"/>
      <c r="R316" s="447"/>
      <c r="S316" s="577" t="s">
        <v>2167</v>
      </c>
      <c r="T316" s="577" t="s">
        <v>654</v>
      </c>
      <c r="U316" s="571" t="s">
        <v>674</v>
      </c>
      <c r="V316" s="589" t="s">
        <v>664</v>
      </c>
      <c r="W316" s="587" t="s">
        <v>471</v>
      </c>
      <c r="X316" s="599" t="s">
        <v>5440</v>
      </c>
    </row>
    <row r="317" spans="1:24" s="453" customFormat="1" ht="45">
      <c r="A317" s="447"/>
      <c r="B317" s="447" t="s">
        <v>5438</v>
      </c>
      <c r="C317" s="512" t="s">
        <v>5439</v>
      </c>
      <c r="D317" s="156" t="s">
        <v>5440</v>
      </c>
      <c r="E317" s="156" t="s">
        <v>5441</v>
      </c>
      <c r="F317" s="447" t="s">
        <v>423</v>
      </c>
      <c r="G317" s="447" t="s">
        <v>656</v>
      </c>
      <c r="H317" s="448">
        <v>45231</v>
      </c>
      <c r="I317" s="447"/>
      <c r="J317" s="447"/>
      <c r="K317" s="447"/>
      <c r="L317" s="447"/>
      <c r="M317" s="447"/>
      <c r="N317" s="447">
        <v>1</v>
      </c>
      <c r="O317" s="447"/>
      <c r="P317" s="449">
        <f t="shared" si="5"/>
        <v>1</v>
      </c>
      <c r="Q317" s="447"/>
      <c r="R317" s="447"/>
      <c r="S317" s="576" t="s">
        <v>2167</v>
      </c>
      <c r="T317" s="576" t="s">
        <v>654</v>
      </c>
      <c r="U317" s="571" t="s">
        <v>674</v>
      </c>
      <c r="V317" s="579" t="s">
        <v>664</v>
      </c>
      <c r="W317" s="579" t="s">
        <v>470</v>
      </c>
      <c r="X317" s="596" t="s">
        <v>5440</v>
      </c>
    </row>
    <row r="318" spans="1:24" s="453" customFormat="1" ht="409.6">
      <c r="A318" s="447"/>
      <c r="B318" s="447" t="s">
        <v>2953</v>
      </c>
      <c r="C318" s="512" t="s">
        <v>2954</v>
      </c>
      <c r="D318" s="156" t="s">
        <v>6313</v>
      </c>
      <c r="E318" s="156" t="s">
        <v>2956</v>
      </c>
      <c r="F318" s="447" t="s">
        <v>421</v>
      </c>
      <c r="G318" s="447" t="s">
        <v>656</v>
      </c>
      <c r="H318" s="448">
        <v>45099</v>
      </c>
      <c r="I318" s="447">
        <v>3</v>
      </c>
      <c r="J318" s="447"/>
      <c r="K318" s="447"/>
      <c r="L318" s="447"/>
      <c r="M318" s="447">
        <v>21</v>
      </c>
      <c r="N318" s="447"/>
      <c r="O318" s="447">
        <v>69</v>
      </c>
      <c r="P318" s="449">
        <f t="shared" si="5"/>
        <v>93</v>
      </c>
      <c r="Q318" s="447">
        <v>93</v>
      </c>
      <c r="R318" s="447"/>
      <c r="S318" s="577" t="s">
        <v>2167</v>
      </c>
      <c r="T318" s="577" t="s">
        <v>652</v>
      </c>
      <c r="U318" s="577" t="s">
        <v>652</v>
      </c>
      <c r="V318" s="589" t="s">
        <v>653</v>
      </c>
      <c r="W318" s="587" t="s">
        <v>471</v>
      </c>
      <c r="X318" s="599" t="s">
        <v>6314</v>
      </c>
    </row>
    <row r="319" spans="1:24" s="453" customFormat="1" ht="409.6">
      <c r="A319" s="447"/>
      <c r="B319" s="447" t="s">
        <v>3124</v>
      </c>
      <c r="C319" s="512" t="s">
        <v>3125</v>
      </c>
      <c r="D319" s="156"/>
      <c r="E319" s="156" t="s">
        <v>3126</v>
      </c>
      <c r="F319" s="447" t="s">
        <v>421</v>
      </c>
      <c r="G319" s="447" t="s">
        <v>656</v>
      </c>
      <c r="H319" s="448">
        <v>44935</v>
      </c>
      <c r="I319" s="447"/>
      <c r="J319" s="447"/>
      <c r="K319" s="447"/>
      <c r="L319" s="447"/>
      <c r="M319" s="447">
        <v>51</v>
      </c>
      <c r="N319" s="447"/>
      <c r="O319" s="447">
        <v>115</v>
      </c>
      <c r="P319" s="449">
        <f t="shared" si="5"/>
        <v>166</v>
      </c>
      <c r="Q319" s="447">
        <v>166</v>
      </c>
      <c r="R319" s="447"/>
      <c r="S319" s="577" t="s">
        <v>2167</v>
      </c>
      <c r="T319" s="577" t="s">
        <v>652</v>
      </c>
      <c r="U319" s="577" t="s">
        <v>652</v>
      </c>
      <c r="V319" s="587" t="s">
        <v>653</v>
      </c>
      <c r="W319" s="587" t="s">
        <v>471</v>
      </c>
      <c r="X319" s="599" t="s">
        <v>5755</v>
      </c>
    </row>
    <row r="320" spans="1:24" s="453" customFormat="1" ht="86.4">
      <c r="A320" s="447"/>
      <c r="B320" s="447" t="s">
        <v>5442</v>
      </c>
      <c r="C320" s="512" t="s">
        <v>5443</v>
      </c>
      <c r="D320" s="156" t="s">
        <v>5444</v>
      </c>
      <c r="E320" s="156" t="s">
        <v>5445</v>
      </c>
      <c r="F320" s="447" t="s">
        <v>417</v>
      </c>
      <c r="G320" s="447" t="s">
        <v>667</v>
      </c>
      <c r="H320" s="448">
        <v>44952</v>
      </c>
      <c r="I320" s="447"/>
      <c r="J320" s="447"/>
      <c r="K320" s="447"/>
      <c r="L320" s="447"/>
      <c r="M320" s="447"/>
      <c r="N320" s="447"/>
      <c r="O320" s="447">
        <v>1</v>
      </c>
      <c r="P320" s="449">
        <f t="shared" si="5"/>
        <v>1</v>
      </c>
      <c r="Q320" s="447"/>
      <c r="R320" s="447"/>
      <c r="S320" s="577" t="s">
        <v>2167</v>
      </c>
      <c r="T320" s="577" t="s">
        <v>654</v>
      </c>
      <c r="U320" s="571" t="s">
        <v>674</v>
      </c>
      <c r="V320" s="589" t="s">
        <v>664</v>
      </c>
      <c r="W320" s="589" t="s">
        <v>471</v>
      </c>
      <c r="X320" s="602" t="s">
        <v>5756</v>
      </c>
    </row>
    <row r="321" spans="1:24" s="453" customFormat="1" ht="273.60000000000002">
      <c r="A321" s="447"/>
      <c r="B321" s="447" t="s">
        <v>5446</v>
      </c>
      <c r="C321" s="512" t="s">
        <v>5447</v>
      </c>
      <c r="D321" s="156" t="s">
        <v>5448</v>
      </c>
      <c r="E321" s="156" t="s">
        <v>5449</v>
      </c>
      <c r="F321" s="447" t="s">
        <v>421</v>
      </c>
      <c r="G321" s="447" t="s">
        <v>656</v>
      </c>
      <c r="H321" s="448">
        <v>44957</v>
      </c>
      <c r="I321" s="447">
        <v>25</v>
      </c>
      <c r="J321" s="447"/>
      <c r="K321" s="447"/>
      <c r="L321" s="447"/>
      <c r="M321" s="447"/>
      <c r="N321" s="447"/>
      <c r="O321" s="447">
        <v>571</v>
      </c>
      <c r="P321" s="449">
        <f t="shared" si="5"/>
        <v>596</v>
      </c>
      <c r="Q321" s="447"/>
      <c r="R321" s="447"/>
      <c r="S321" s="577" t="s">
        <v>2167</v>
      </c>
      <c r="T321" s="577" t="s">
        <v>654</v>
      </c>
      <c r="U321" s="571" t="s">
        <v>674</v>
      </c>
      <c r="V321" s="589" t="s">
        <v>664</v>
      </c>
      <c r="W321" s="589" t="s">
        <v>471</v>
      </c>
      <c r="X321" s="602" t="s">
        <v>5757</v>
      </c>
    </row>
    <row r="322" spans="1:24" s="453" customFormat="1" ht="145.19999999999999">
      <c r="A322" s="447"/>
      <c r="B322" s="447" t="s">
        <v>3127</v>
      </c>
      <c r="C322" s="512" t="s">
        <v>3128</v>
      </c>
      <c r="D322" s="156" t="s">
        <v>3129</v>
      </c>
      <c r="E322" s="156" t="s">
        <v>3130</v>
      </c>
      <c r="F322" s="447" t="s">
        <v>423</v>
      </c>
      <c r="G322" s="447" t="s">
        <v>656</v>
      </c>
      <c r="H322" s="448">
        <v>44965</v>
      </c>
      <c r="I322" s="447"/>
      <c r="J322" s="447"/>
      <c r="K322" s="447"/>
      <c r="L322" s="447"/>
      <c r="M322" s="447"/>
      <c r="N322" s="447">
        <v>1</v>
      </c>
      <c r="O322" s="447"/>
      <c r="P322" s="449">
        <f t="shared" si="5"/>
        <v>1</v>
      </c>
      <c r="Q322" s="447">
        <v>1</v>
      </c>
      <c r="R322" s="447"/>
      <c r="S322" s="576" t="s">
        <v>2167</v>
      </c>
      <c r="T322" s="576" t="s">
        <v>654</v>
      </c>
      <c r="U322" s="571" t="s">
        <v>674</v>
      </c>
      <c r="V322" s="580" t="s">
        <v>653</v>
      </c>
      <c r="W322" s="579" t="s">
        <v>470</v>
      </c>
      <c r="X322" s="596" t="s">
        <v>4753</v>
      </c>
    </row>
    <row r="323" spans="1:24" s="453" customFormat="1" ht="216">
      <c r="A323" s="447"/>
      <c r="B323" s="447" t="s">
        <v>3131</v>
      </c>
      <c r="C323" s="512" t="s">
        <v>3132</v>
      </c>
      <c r="D323" s="156" t="s">
        <v>5450</v>
      </c>
      <c r="E323" s="156" t="s">
        <v>3134</v>
      </c>
      <c r="F323" s="447" t="s">
        <v>419</v>
      </c>
      <c r="G323" s="447" t="s">
        <v>667</v>
      </c>
      <c r="H323" s="448">
        <v>44966</v>
      </c>
      <c r="I323" s="447"/>
      <c r="J323" s="447"/>
      <c r="K323" s="447"/>
      <c r="L323" s="447"/>
      <c r="M323" s="447"/>
      <c r="N323" s="447"/>
      <c r="O323" s="447">
        <v>4</v>
      </c>
      <c r="P323" s="449">
        <f t="shared" si="5"/>
        <v>4</v>
      </c>
      <c r="Q323" s="447">
        <v>4</v>
      </c>
      <c r="R323" s="447"/>
      <c r="S323" s="577" t="s">
        <v>2167</v>
      </c>
      <c r="T323" s="577" t="s">
        <v>654</v>
      </c>
      <c r="U323" s="571" t="s">
        <v>674</v>
      </c>
      <c r="V323" s="589" t="s">
        <v>653</v>
      </c>
      <c r="W323" s="589" t="s">
        <v>471</v>
      </c>
      <c r="X323" s="602" t="s">
        <v>4754</v>
      </c>
    </row>
    <row r="324" spans="1:24" s="453" customFormat="1" ht="72">
      <c r="A324" s="447"/>
      <c r="B324" s="447" t="s">
        <v>5451</v>
      </c>
      <c r="C324" s="512" t="s">
        <v>5452</v>
      </c>
      <c r="D324" s="156"/>
      <c r="E324" s="156" t="s">
        <v>5453</v>
      </c>
      <c r="F324" s="447" t="s">
        <v>417</v>
      </c>
      <c r="G324" s="447" t="s">
        <v>667</v>
      </c>
      <c r="H324" s="448">
        <v>44978</v>
      </c>
      <c r="I324" s="447"/>
      <c r="J324" s="447"/>
      <c r="K324" s="447"/>
      <c r="L324" s="447"/>
      <c r="M324" s="447"/>
      <c r="N324" s="447"/>
      <c r="O324" s="447">
        <v>4</v>
      </c>
      <c r="P324" s="449">
        <f t="shared" si="5"/>
        <v>4</v>
      </c>
      <c r="Q324" s="447"/>
      <c r="R324" s="447"/>
      <c r="S324" s="577" t="s">
        <v>2167</v>
      </c>
      <c r="T324" s="577" t="s">
        <v>654</v>
      </c>
      <c r="U324" s="571" t="s">
        <v>674</v>
      </c>
      <c r="V324" s="589" t="s">
        <v>664</v>
      </c>
      <c r="W324" s="589" t="s">
        <v>471</v>
      </c>
      <c r="X324" s="602" t="s">
        <v>5758</v>
      </c>
    </row>
    <row r="325" spans="1:24" s="453" customFormat="1" ht="57.6">
      <c r="A325" s="447"/>
      <c r="B325" s="447" t="s">
        <v>3135</v>
      </c>
      <c r="C325" s="512" t="s">
        <v>5454</v>
      </c>
      <c r="D325" s="156"/>
      <c r="E325" s="156" t="s">
        <v>5455</v>
      </c>
      <c r="F325" s="447" t="s">
        <v>417</v>
      </c>
      <c r="G325" s="447" t="s">
        <v>667</v>
      </c>
      <c r="H325" s="448">
        <v>44981</v>
      </c>
      <c r="I325" s="447"/>
      <c r="J325" s="447"/>
      <c r="K325" s="447"/>
      <c r="L325" s="447"/>
      <c r="M325" s="447"/>
      <c r="N325" s="447"/>
      <c r="O325" s="447">
        <v>1</v>
      </c>
      <c r="P325" s="449">
        <f t="shared" si="5"/>
        <v>1</v>
      </c>
      <c r="Q325" s="447"/>
      <c r="R325" s="447"/>
      <c r="S325" s="577" t="s">
        <v>2167</v>
      </c>
      <c r="T325" s="577" t="s">
        <v>654</v>
      </c>
      <c r="U325" s="571" t="s">
        <v>674</v>
      </c>
      <c r="V325" s="589" t="s">
        <v>664</v>
      </c>
      <c r="W325" s="589" t="s">
        <v>471</v>
      </c>
      <c r="X325" s="602" t="s">
        <v>5759</v>
      </c>
    </row>
    <row r="326" spans="1:24" s="453" customFormat="1" ht="244.8">
      <c r="A326" s="447"/>
      <c r="B326" s="447" t="s">
        <v>3138</v>
      </c>
      <c r="C326" s="512" t="s">
        <v>3139</v>
      </c>
      <c r="D326" s="156" t="s">
        <v>3140</v>
      </c>
      <c r="E326" s="156" t="s">
        <v>3141</v>
      </c>
      <c r="F326" s="447" t="s">
        <v>417</v>
      </c>
      <c r="G326" s="447" t="s">
        <v>667</v>
      </c>
      <c r="H326" s="448">
        <v>44986</v>
      </c>
      <c r="I326" s="447"/>
      <c r="J326" s="447"/>
      <c r="K326" s="447"/>
      <c r="L326" s="447"/>
      <c r="M326" s="447"/>
      <c r="N326" s="447"/>
      <c r="O326" s="447">
        <v>1</v>
      </c>
      <c r="P326" s="449">
        <f t="shared" si="5"/>
        <v>1</v>
      </c>
      <c r="Q326" s="447">
        <v>1</v>
      </c>
      <c r="R326" s="447"/>
      <c r="S326" s="577" t="s">
        <v>2167</v>
      </c>
      <c r="T326" s="577" t="s">
        <v>654</v>
      </c>
      <c r="U326" s="571" t="s">
        <v>674</v>
      </c>
      <c r="V326" s="589" t="s">
        <v>653</v>
      </c>
      <c r="W326" s="589" t="s">
        <v>471</v>
      </c>
      <c r="X326" s="602" t="s">
        <v>4756</v>
      </c>
    </row>
    <row r="327" spans="1:24" s="453" customFormat="1" ht="230.4">
      <c r="A327" s="447"/>
      <c r="B327" s="447" t="s">
        <v>5456</v>
      </c>
      <c r="C327" s="512" t="s">
        <v>5457</v>
      </c>
      <c r="D327" s="156" t="s">
        <v>5458</v>
      </c>
      <c r="E327" s="156" t="s">
        <v>5459</v>
      </c>
      <c r="F327" s="447" t="s">
        <v>417</v>
      </c>
      <c r="G327" s="447" t="s">
        <v>667</v>
      </c>
      <c r="H327" s="448">
        <v>44991</v>
      </c>
      <c r="I327" s="447"/>
      <c r="J327" s="447"/>
      <c r="K327" s="447"/>
      <c r="L327" s="447"/>
      <c r="M327" s="447"/>
      <c r="N327" s="447"/>
      <c r="O327" s="447">
        <v>1</v>
      </c>
      <c r="P327" s="449">
        <f t="shared" si="5"/>
        <v>1</v>
      </c>
      <c r="Q327" s="447"/>
      <c r="R327" s="447"/>
      <c r="S327" s="577" t="s">
        <v>2167</v>
      </c>
      <c r="T327" s="577" t="s">
        <v>654</v>
      </c>
      <c r="U327" s="571" t="s">
        <v>674</v>
      </c>
      <c r="V327" s="589" t="s">
        <v>664</v>
      </c>
      <c r="W327" s="589" t="s">
        <v>471</v>
      </c>
      <c r="X327" s="602" t="s">
        <v>5760</v>
      </c>
    </row>
    <row r="328" spans="1:24" s="453" customFormat="1" ht="144">
      <c r="A328" s="447"/>
      <c r="B328" s="447" t="s">
        <v>5460</v>
      </c>
      <c r="C328" s="512" t="s">
        <v>5461</v>
      </c>
      <c r="D328" s="156" t="s">
        <v>5462</v>
      </c>
      <c r="E328" s="156" t="s">
        <v>5463</v>
      </c>
      <c r="F328" s="447" t="s">
        <v>417</v>
      </c>
      <c r="G328" s="447" t="s">
        <v>667</v>
      </c>
      <c r="H328" s="448">
        <v>44992</v>
      </c>
      <c r="I328" s="447"/>
      <c r="J328" s="447"/>
      <c r="K328" s="447"/>
      <c r="L328" s="447"/>
      <c r="M328" s="447"/>
      <c r="N328" s="447"/>
      <c r="O328" s="447">
        <v>1</v>
      </c>
      <c r="P328" s="449">
        <f t="shared" si="5"/>
        <v>1</v>
      </c>
      <c r="Q328" s="447"/>
      <c r="R328" s="447"/>
      <c r="S328" s="577" t="s">
        <v>2167</v>
      </c>
      <c r="T328" s="577" t="s">
        <v>654</v>
      </c>
      <c r="U328" s="571" t="s">
        <v>674</v>
      </c>
      <c r="V328" s="589" t="s">
        <v>664</v>
      </c>
      <c r="W328" s="589" t="s">
        <v>471</v>
      </c>
      <c r="X328" s="602" t="s">
        <v>5761</v>
      </c>
    </row>
    <row r="329" spans="1:24" s="453" customFormat="1" ht="403.2">
      <c r="A329" s="447"/>
      <c r="B329" s="447" t="s">
        <v>3142</v>
      </c>
      <c r="C329" s="512" t="s">
        <v>3143</v>
      </c>
      <c r="D329" s="156" t="s">
        <v>5464</v>
      </c>
      <c r="E329" s="156" t="s">
        <v>3145</v>
      </c>
      <c r="F329" s="447" t="s">
        <v>417</v>
      </c>
      <c r="G329" s="447" t="s">
        <v>667</v>
      </c>
      <c r="H329" s="448">
        <v>44994</v>
      </c>
      <c r="I329" s="447"/>
      <c r="J329" s="447"/>
      <c r="K329" s="447"/>
      <c r="L329" s="447"/>
      <c r="M329" s="447"/>
      <c r="N329" s="447"/>
      <c r="O329" s="447">
        <v>2</v>
      </c>
      <c r="P329" s="449">
        <f t="shared" si="5"/>
        <v>2</v>
      </c>
      <c r="Q329" s="447">
        <v>2</v>
      </c>
      <c r="R329" s="447"/>
      <c r="S329" s="577" t="s">
        <v>2167</v>
      </c>
      <c r="T329" s="577" t="s">
        <v>654</v>
      </c>
      <c r="U329" s="571" t="s">
        <v>674</v>
      </c>
      <c r="V329" s="589" t="s">
        <v>653</v>
      </c>
      <c r="W329" s="589" t="s">
        <v>471</v>
      </c>
      <c r="X329" s="602" t="s">
        <v>4757</v>
      </c>
    </row>
    <row r="330" spans="1:24" s="453" customFormat="1" ht="244.8">
      <c r="A330" s="447"/>
      <c r="B330" s="447" t="s">
        <v>3146</v>
      </c>
      <c r="C330" s="512" t="s">
        <v>3147</v>
      </c>
      <c r="D330" s="156" t="s">
        <v>3148</v>
      </c>
      <c r="E330" s="156" t="s">
        <v>3149</v>
      </c>
      <c r="F330" s="447" t="s">
        <v>417</v>
      </c>
      <c r="G330" s="447" t="s">
        <v>667</v>
      </c>
      <c r="H330" s="448">
        <v>44995</v>
      </c>
      <c r="I330" s="447"/>
      <c r="J330" s="447"/>
      <c r="K330" s="447"/>
      <c r="L330" s="447"/>
      <c r="M330" s="447"/>
      <c r="N330" s="447"/>
      <c r="O330" s="447">
        <v>1</v>
      </c>
      <c r="P330" s="449">
        <f t="shared" si="5"/>
        <v>1</v>
      </c>
      <c r="Q330" s="447">
        <v>1</v>
      </c>
      <c r="R330" s="447"/>
      <c r="S330" s="577" t="s">
        <v>2167</v>
      </c>
      <c r="T330" s="577" t="s">
        <v>654</v>
      </c>
      <c r="U330" s="571" t="s">
        <v>674</v>
      </c>
      <c r="V330" s="589" t="s">
        <v>653</v>
      </c>
      <c r="W330" s="589" t="s">
        <v>471</v>
      </c>
      <c r="X330" s="599" t="s">
        <v>4758</v>
      </c>
    </row>
    <row r="331" spans="1:24" s="453" customFormat="1" ht="158.4">
      <c r="A331" s="447"/>
      <c r="B331" s="447" t="s">
        <v>3150</v>
      </c>
      <c r="C331" s="512" t="s">
        <v>3151</v>
      </c>
      <c r="D331" s="156" t="s">
        <v>3154</v>
      </c>
      <c r="E331" s="156" t="s">
        <v>3153</v>
      </c>
      <c r="F331" s="447" t="s">
        <v>423</v>
      </c>
      <c r="G331" s="447" t="s">
        <v>656</v>
      </c>
      <c r="H331" s="448">
        <v>44995</v>
      </c>
      <c r="I331" s="447"/>
      <c r="J331" s="447">
        <v>2</v>
      </c>
      <c r="K331" s="447"/>
      <c r="L331" s="447"/>
      <c r="M331" s="447"/>
      <c r="N331" s="447"/>
      <c r="O331" s="447"/>
      <c r="P331" s="449">
        <f t="shared" si="5"/>
        <v>2</v>
      </c>
      <c r="Q331" s="447">
        <v>2</v>
      </c>
      <c r="R331" s="447"/>
      <c r="S331" s="576" t="s">
        <v>2167</v>
      </c>
      <c r="T331" s="576" t="s">
        <v>654</v>
      </c>
      <c r="U331" s="571" t="s">
        <v>674</v>
      </c>
      <c r="V331" s="580" t="s">
        <v>653</v>
      </c>
      <c r="W331" s="579" t="s">
        <v>470</v>
      </c>
      <c r="X331" s="596" t="s">
        <v>4759</v>
      </c>
    </row>
    <row r="332" spans="1:24" s="453" customFormat="1" ht="172.8">
      <c r="A332" s="447"/>
      <c r="B332" s="447" t="s">
        <v>3150</v>
      </c>
      <c r="C332" s="512" t="s">
        <v>3151</v>
      </c>
      <c r="D332" s="156" t="s">
        <v>3154</v>
      </c>
      <c r="E332" s="156" t="s">
        <v>3153</v>
      </c>
      <c r="F332" s="447" t="s">
        <v>417</v>
      </c>
      <c r="G332" s="447" t="s">
        <v>667</v>
      </c>
      <c r="H332" s="448">
        <v>44995</v>
      </c>
      <c r="I332" s="447"/>
      <c r="J332" s="447"/>
      <c r="K332" s="447"/>
      <c r="L332" s="447"/>
      <c r="M332" s="447"/>
      <c r="N332" s="447"/>
      <c r="O332" s="447">
        <v>1</v>
      </c>
      <c r="P332" s="449">
        <f t="shared" si="5"/>
        <v>1</v>
      </c>
      <c r="Q332" s="447">
        <v>1</v>
      </c>
      <c r="R332" s="447"/>
      <c r="S332" s="577" t="s">
        <v>2167</v>
      </c>
      <c r="T332" s="577" t="s">
        <v>654</v>
      </c>
      <c r="U332" s="571" t="s">
        <v>674</v>
      </c>
      <c r="V332" s="589" t="s">
        <v>653</v>
      </c>
      <c r="W332" s="589" t="s">
        <v>471</v>
      </c>
      <c r="X332" s="599" t="s">
        <v>4759</v>
      </c>
    </row>
    <row r="333" spans="1:24" s="453" customFormat="1" ht="187.2">
      <c r="A333" s="447"/>
      <c r="B333" s="447" t="s">
        <v>3155</v>
      </c>
      <c r="C333" s="512" t="s">
        <v>3156</v>
      </c>
      <c r="D333" s="156" t="s">
        <v>3157</v>
      </c>
      <c r="E333" s="156" t="s">
        <v>3158</v>
      </c>
      <c r="F333" s="447" t="s">
        <v>417</v>
      </c>
      <c r="G333" s="447" t="s">
        <v>667</v>
      </c>
      <c r="H333" s="448">
        <v>44998</v>
      </c>
      <c r="I333" s="447"/>
      <c r="J333" s="447"/>
      <c r="K333" s="447"/>
      <c r="L333" s="447"/>
      <c r="M333" s="447"/>
      <c r="N333" s="447"/>
      <c r="O333" s="447">
        <v>1</v>
      </c>
      <c r="P333" s="449">
        <f t="shared" si="5"/>
        <v>1</v>
      </c>
      <c r="Q333" s="447">
        <v>1</v>
      </c>
      <c r="R333" s="447"/>
      <c r="S333" s="577" t="s">
        <v>2167</v>
      </c>
      <c r="T333" s="577" t="s">
        <v>654</v>
      </c>
      <c r="U333" s="571" t="s">
        <v>674</v>
      </c>
      <c r="V333" s="589" t="s">
        <v>653</v>
      </c>
      <c r="W333" s="589" t="s">
        <v>471</v>
      </c>
      <c r="X333" s="602" t="s">
        <v>4760</v>
      </c>
    </row>
    <row r="334" spans="1:24" s="453" customFormat="1" ht="224.4">
      <c r="A334" s="447"/>
      <c r="B334" s="447" t="s">
        <v>5465</v>
      </c>
      <c r="C334" s="512" t="s">
        <v>5466</v>
      </c>
      <c r="D334" s="156" t="s">
        <v>5467</v>
      </c>
      <c r="E334" s="156" t="s">
        <v>5468</v>
      </c>
      <c r="F334" s="447" t="s">
        <v>423</v>
      </c>
      <c r="G334" s="447" t="s">
        <v>656</v>
      </c>
      <c r="H334" s="448">
        <v>45000</v>
      </c>
      <c r="I334" s="447"/>
      <c r="J334" s="447">
        <v>1</v>
      </c>
      <c r="K334" s="447"/>
      <c r="L334" s="447"/>
      <c r="M334" s="447"/>
      <c r="N334" s="447"/>
      <c r="O334" s="447"/>
      <c r="P334" s="449">
        <f t="shared" si="5"/>
        <v>1</v>
      </c>
      <c r="Q334" s="447"/>
      <c r="R334" s="447"/>
      <c r="S334" s="576" t="s">
        <v>2167</v>
      </c>
      <c r="T334" s="576" t="s">
        <v>654</v>
      </c>
      <c r="U334" s="571" t="s">
        <v>674</v>
      </c>
      <c r="V334" s="580" t="s">
        <v>664</v>
      </c>
      <c r="W334" s="579" t="s">
        <v>470</v>
      </c>
      <c r="X334" s="592" t="s">
        <v>5762</v>
      </c>
    </row>
    <row r="335" spans="1:24" s="453" customFormat="1" ht="244.8">
      <c r="A335" s="447"/>
      <c r="B335" s="447" t="s">
        <v>5465</v>
      </c>
      <c r="C335" s="512" t="s">
        <v>5466</v>
      </c>
      <c r="D335" s="156" t="s">
        <v>5467</v>
      </c>
      <c r="E335" s="156" t="s">
        <v>5468</v>
      </c>
      <c r="F335" s="447" t="s">
        <v>417</v>
      </c>
      <c r="G335" s="447" t="s">
        <v>667</v>
      </c>
      <c r="H335" s="448">
        <v>45000</v>
      </c>
      <c r="I335" s="447"/>
      <c r="J335" s="447"/>
      <c r="K335" s="447"/>
      <c r="L335" s="447"/>
      <c r="M335" s="447"/>
      <c r="N335" s="447"/>
      <c r="O335" s="447">
        <v>1</v>
      </c>
      <c r="P335" s="449">
        <f t="shared" si="5"/>
        <v>1</v>
      </c>
      <c r="Q335" s="447"/>
      <c r="R335" s="447"/>
      <c r="S335" s="577" t="s">
        <v>2167</v>
      </c>
      <c r="T335" s="577" t="s">
        <v>654</v>
      </c>
      <c r="U335" s="571" t="s">
        <v>674</v>
      </c>
      <c r="V335" s="589" t="s">
        <v>664</v>
      </c>
      <c r="W335" s="589" t="s">
        <v>471</v>
      </c>
      <c r="X335" s="602" t="s">
        <v>5762</v>
      </c>
    </row>
    <row r="336" spans="1:24" s="453" customFormat="1" ht="60">
      <c r="A336" s="447"/>
      <c r="B336" s="447" t="s">
        <v>5469</v>
      </c>
      <c r="C336" s="512" t="s">
        <v>5470</v>
      </c>
      <c r="D336" s="156" t="s">
        <v>5471</v>
      </c>
      <c r="E336" s="156" t="s">
        <v>5472</v>
      </c>
      <c r="F336" s="447" t="s">
        <v>417</v>
      </c>
      <c r="G336" s="447" t="s">
        <v>667</v>
      </c>
      <c r="H336" s="448">
        <v>45011</v>
      </c>
      <c r="I336" s="447"/>
      <c r="J336" s="447"/>
      <c r="K336" s="447"/>
      <c r="L336" s="447"/>
      <c r="M336" s="447"/>
      <c r="N336" s="447"/>
      <c r="O336" s="447">
        <v>1</v>
      </c>
      <c r="P336" s="449">
        <f t="shared" si="5"/>
        <v>1</v>
      </c>
      <c r="Q336" s="447"/>
      <c r="R336" s="447"/>
      <c r="S336" s="577" t="s">
        <v>2167</v>
      </c>
      <c r="T336" s="577" t="s">
        <v>654</v>
      </c>
      <c r="U336" s="571" t="s">
        <v>674</v>
      </c>
      <c r="V336" s="589" t="s">
        <v>664</v>
      </c>
      <c r="W336" s="589" t="s">
        <v>471</v>
      </c>
      <c r="X336" s="602" t="s">
        <v>5763</v>
      </c>
    </row>
    <row r="337" spans="1:24" s="453" customFormat="1" ht="144">
      <c r="A337" s="447"/>
      <c r="B337" s="447" t="s">
        <v>3159</v>
      </c>
      <c r="C337" s="512" t="s">
        <v>3160</v>
      </c>
      <c r="D337" s="156" t="s">
        <v>5473</v>
      </c>
      <c r="E337" s="156" t="s">
        <v>3162</v>
      </c>
      <c r="F337" s="447" t="s">
        <v>421</v>
      </c>
      <c r="G337" s="447" t="s">
        <v>656</v>
      </c>
      <c r="H337" s="448">
        <v>45013</v>
      </c>
      <c r="I337" s="447"/>
      <c r="J337" s="447"/>
      <c r="K337" s="447">
        <v>70</v>
      </c>
      <c r="L337" s="447"/>
      <c r="M337" s="447"/>
      <c r="N337" s="447"/>
      <c r="O337" s="447">
        <v>1</v>
      </c>
      <c r="P337" s="449">
        <f t="shared" si="5"/>
        <v>71</v>
      </c>
      <c r="Q337" s="447">
        <v>71</v>
      </c>
      <c r="R337" s="447"/>
      <c r="S337" s="447" t="s">
        <v>467</v>
      </c>
      <c r="T337" s="577" t="s">
        <v>652</v>
      </c>
      <c r="U337" s="577" t="s">
        <v>652</v>
      </c>
      <c r="V337" s="589" t="s">
        <v>653</v>
      </c>
      <c r="W337" s="589" t="s">
        <v>471</v>
      </c>
      <c r="X337" s="602" t="s">
        <v>4761</v>
      </c>
    </row>
    <row r="338" spans="1:24" s="453" customFormat="1" ht="129.6">
      <c r="A338" s="447"/>
      <c r="B338" s="447" t="s">
        <v>5474</v>
      </c>
      <c r="C338" s="512" t="s">
        <v>5475</v>
      </c>
      <c r="D338" s="156" t="s">
        <v>5476</v>
      </c>
      <c r="E338" s="156" t="s">
        <v>5477</v>
      </c>
      <c r="F338" s="447" t="s">
        <v>421</v>
      </c>
      <c r="G338" s="447" t="s">
        <v>656</v>
      </c>
      <c r="H338" s="448">
        <v>45013</v>
      </c>
      <c r="I338" s="447"/>
      <c r="J338" s="447"/>
      <c r="K338" s="447"/>
      <c r="L338" s="447"/>
      <c r="M338" s="447"/>
      <c r="N338" s="447"/>
      <c r="O338" s="447">
        <v>13</v>
      </c>
      <c r="P338" s="449">
        <f t="shared" si="5"/>
        <v>13</v>
      </c>
      <c r="Q338" s="447"/>
      <c r="R338" s="447"/>
      <c r="S338" s="577" t="s">
        <v>2167</v>
      </c>
      <c r="T338" s="577" t="s">
        <v>654</v>
      </c>
      <c r="U338" s="571" t="s">
        <v>674</v>
      </c>
      <c r="V338" s="589" t="s">
        <v>664</v>
      </c>
      <c r="W338" s="589" t="s">
        <v>471</v>
      </c>
      <c r="X338" s="602" t="s">
        <v>5764</v>
      </c>
    </row>
    <row r="339" spans="1:24" s="453" customFormat="1" ht="132">
      <c r="A339" s="447"/>
      <c r="B339" s="447" t="s">
        <v>5474</v>
      </c>
      <c r="C339" s="512" t="s">
        <v>5475</v>
      </c>
      <c r="D339" s="156" t="s">
        <v>5476</v>
      </c>
      <c r="E339" s="156" t="s">
        <v>5477</v>
      </c>
      <c r="F339" s="447" t="s">
        <v>423</v>
      </c>
      <c r="G339" s="447" t="s">
        <v>656</v>
      </c>
      <c r="H339" s="448">
        <v>45013</v>
      </c>
      <c r="I339" s="447"/>
      <c r="J339" s="447">
        <v>1</v>
      </c>
      <c r="K339" s="447"/>
      <c r="L339" s="447"/>
      <c r="M339" s="447"/>
      <c r="N339" s="447"/>
      <c r="O339" s="447"/>
      <c r="P339" s="449">
        <f t="shared" si="5"/>
        <v>1</v>
      </c>
      <c r="Q339" s="447"/>
      <c r="R339" s="447"/>
      <c r="S339" s="576" t="s">
        <v>2167</v>
      </c>
      <c r="T339" s="576" t="s">
        <v>654</v>
      </c>
      <c r="U339" s="571" t="s">
        <v>674</v>
      </c>
      <c r="V339" s="580" t="s">
        <v>664</v>
      </c>
      <c r="W339" s="579" t="s">
        <v>470</v>
      </c>
      <c r="X339" s="592" t="s">
        <v>5764</v>
      </c>
    </row>
    <row r="340" spans="1:24" s="453" customFormat="1" ht="409.6">
      <c r="A340" s="447"/>
      <c r="B340" s="447" t="s">
        <v>3163</v>
      </c>
      <c r="C340" s="512" t="s">
        <v>3164</v>
      </c>
      <c r="D340" s="156" t="s">
        <v>5478</v>
      </c>
      <c r="E340" s="156" t="s">
        <v>3166</v>
      </c>
      <c r="F340" s="447" t="s">
        <v>421</v>
      </c>
      <c r="G340" s="447" t="s">
        <v>656</v>
      </c>
      <c r="H340" s="448">
        <v>45013</v>
      </c>
      <c r="I340" s="447">
        <v>49</v>
      </c>
      <c r="J340" s="447"/>
      <c r="K340" s="447"/>
      <c r="L340" s="447"/>
      <c r="M340" s="447"/>
      <c r="N340" s="447"/>
      <c r="O340" s="447"/>
      <c r="P340" s="449">
        <f t="shared" si="5"/>
        <v>49</v>
      </c>
      <c r="Q340" s="447">
        <v>49</v>
      </c>
      <c r="R340" s="447"/>
      <c r="S340" s="577" t="s">
        <v>2167</v>
      </c>
      <c r="T340" s="577" t="s">
        <v>654</v>
      </c>
      <c r="U340" s="571" t="s">
        <v>674</v>
      </c>
      <c r="V340" s="589" t="s">
        <v>653</v>
      </c>
      <c r="W340" s="589" t="s">
        <v>471</v>
      </c>
      <c r="X340" s="602" t="s">
        <v>5765</v>
      </c>
    </row>
    <row r="341" spans="1:24" s="453" customFormat="1" ht="158.4">
      <c r="A341" s="447"/>
      <c r="B341" s="447" t="s">
        <v>5479</v>
      </c>
      <c r="C341" s="512" t="s">
        <v>5480</v>
      </c>
      <c r="D341" s="156" t="s">
        <v>5481</v>
      </c>
      <c r="E341" s="156" t="s">
        <v>5482</v>
      </c>
      <c r="F341" s="447" t="s">
        <v>421</v>
      </c>
      <c r="G341" s="447" t="s">
        <v>656</v>
      </c>
      <c r="H341" s="448">
        <v>45015</v>
      </c>
      <c r="I341" s="447"/>
      <c r="J341" s="447"/>
      <c r="K341" s="447"/>
      <c r="L341" s="447"/>
      <c r="M341" s="447"/>
      <c r="N341" s="447"/>
      <c r="O341" s="447">
        <v>5</v>
      </c>
      <c r="P341" s="449">
        <f t="shared" si="5"/>
        <v>5</v>
      </c>
      <c r="Q341" s="447"/>
      <c r="R341" s="447"/>
      <c r="S341" s="577" t="s">
        <v>2167</v>
      </c>
      <c r="T341" s="577" t="s">
        <v>654</v>
      </c>
      <c r="U341" s="571" t="s">
        <v>674</v>
      </c>
      <c r="V341" s="589" t="s">
        <v>664</v>
      </c>
      <c r="W341" s="589" t="s">
        <v>471</v>
      </c>
      <c r="X341" s="602" t="s">
        <v>5766</v>
      </c>
    </row>
    <row r="342" spans="1:24" s="453" customFormat="1" ht="158.4">
      <c r="A342" s="447"/>
      <c r="B342" s="447" t="s">
        <v>5483</v>
      </c>
      <c r="C342" s="512" t="s">
        <v>5484</v>
      </c>
      <c r="D342" s="156" t="s">
        <v>5485</v>
      </c>
      <c r="E342" s="156" t="s">
        <v>5486</v>
      </c>
      <c r="F342" s="447" t="s">
        <v>417</v>
      </c>
      <c r="G342" s="447" t="s">
        <v>667</v>
      </c>
      <c r="H342" s="448">
        <v>45015</v>
      </c>
      <c r="I342" s="447"/>
      <c r="J342" s="447"/>
      <c r="K342" s="447"/>
      <c r="L342" s="447"/>
      <c r="M342" s="447"/>
      <c r="N342" s="447"/>
      <c r="O342" s="447">
        <v>2</v>
      </c>
      <c r="P342" s="449">
        <f t="shared" si="5"/>
        <v>2</v>
      </c>
      <c r="Q342" s="447"/>
      <c r="R342" s="447"/>
      <c r="S342" s="577" t="s">
        <v>2167</v>
      </c>
      <c r="T342" s="577" t="s">
        <v>654</v>
      </c>
      <c r="U342" s="571" t="s">
        <v>674</v>
      </c>
      <c r="V342" s="589" t="s">
        <v>664</v>
      </c>
      <c r="W342" s="589" t="s">
        <v>471</v>
      </c>
      <c r="X342" s="603" t="s">
        <v>5767</v>
      </c>
    </row>
    <row r="343" spans="1:24" s="453" customFormat="1" ht="409.6">
      <c r="A343" s="447"/>
      <c r="B343" s="447" t="s">
        <v>5487</v>
      </c>
      <c r="C343" s="512" t="s">
        <v>5488</v>
      </c>
      <c r="D343" s="156" t="s">
        <v>5489</v>
      </c>
      <c r="E343" s="156" t="s">
        <v>5490</v>
      </c>
      <c r="F343" s="447" t="s">
        <v>421</v>
      </c>
      <c r="G343" s="447" t="s">
        <v>656</v>
      </c>
      <c r="H343" s="448">
        <v>45023</v>
      </c>
      <c r="I343" s="447">
        <v>23</v>
      </c>
      <c r="J343" s="447"/>
      <c r="K343" s="447">
        <v>18</v>
      </c>
      <c r="L343" s="447"/>
      <c r="M343" s="447"/>
      <c r="N343" s="447"/>
      <c r="O343" s="447">
        <v>1</v>
      </c>
      <c r="P343" s="449">
        <f t="shared" ref="P343:P406" si="6">SUM($I343:$O343)</f>
        <v>42</v>
      </c>
      <c r="Q343" s="447">
        <v>42</v>
      </c>
      <c r="R343" s="447"/>
      <c r="S343" s="447" t="s">
        <v>467</v>
      </c>
      <c r="T343" s="577" t="s">
        <v>652</v>
      </c>
      <c r="U343" s="577" t="s">
        <v>652</v>
      </c>
      <c r="V343" s="589" t="s">
        <v>653</v>
      </c>
      <c r="W343" s="587" t="s">
        <v>471</v>
      </c>
      <c r="X343" s="599" t="s">
        <v>5768</v>
      </c>
    </row>
    <row r="344" spans="1:24" s="453" customFormat="1" ht="105">
      <c r="A344" s="447"/>
      <c r="B344" s="447" t="s">
        <v>5491</v>
      </c>
      <c r="C344" s="512" t="s">
        <v>5492</v>
      </c>
      <c r="D344" s="156" t="s">
        <v>5493</v>
      </c>
      <c r="E344" s="156" t="s">
        <v>5494</v>
      </c>
      <c r="F344" s="447" t="s">
        <v>419</v>
      </c>
      <c r="G344" s="447" t="s">
        <v>656</v>
      </c>
      <c r="H344" s="448">
        <v>45026</v>
      </c>
      <c r="I344" s="447"/>
      <c r="J344" s="447"/>
      <c r="K344" s="447"/>
      <c r="L344" s="447"/>
      <c r="M344" s="447"/>
      <c r="N344" s="447"/>
      <c r="O344" s="447">
        <v>1</v>
      </c>
      <c r="P344" s="449">
        <f t="shared" si="6"/>
        <v>1</v>
      </c>
      <c r="Q344" s="447"/>
      <c r="R344" s="447"/>
      <c r="S344" s="577" t="s">
        <v>2167</v>
      </c>
      <c r="T344" s="577" t="s">
        <v>654</v>
      </c>
      <c r="U344" s="571" t="s">
        <v>674</v>
      </c>
      <c r="V344" s="589" t="s">
        <v>664</v>
      </c>
      <c r="W344" s="587" t="s">
        <v>471</v>
      </c>
      <c r="X344" s="599" t="s">
        <v>5769</v>
      </c>
    </row>
    <row r="345" spans="1:24" s="453" customFormat="1" ht="105">
      <c r="A345" s="447"/>
      <c r="B345" s="447" t="s">
        <v>5491</v>
      </c>
      <c r="C345" s="512" t="s">
        <v>5492</v>
      </c>
      <c r="D345" s="156" t="s">
        <v>5493</v>
      </c>
      <c r="E345" s="156" t="s">
        <v>5494</v>
      </c>
      <c r="F345" s="447" t="s">
        <v>423</v>
      </c>
      <c r="G345" s="447" t="s">
        <v>656</v>
      </c>
      <c r="H345" s="448">
        <v>45026</v>
      </c>
      <c r="I345" s="447"/>
      <c r="J345" s="447"/>
      <c r="K345" s="447"/>
      <c r="L345" s="447">
        <v>2</v>
      </c>
      <c r="M345" s="447"/>
      <c r="N345" s="447"/>
      <c r="O345" s="447"/>
      <c r="P345" s="449">
        <f t="shared" si="6"/>
        <v>2</v>
      </c>
      <c r="Q345" s="447"/>
      <c r="R345" s="447"/>
      <c r="S345" s="576" t="s">
        <v>2167</v>
      </c>
      <c r="T345" s="576" t="s">
        <v>654</v>
      </c>
      <c r="U345" s="571" t="s">
        <v>674</v>
      </c>
      <c r="V345" s="579" t="s">
        <v>664</v>
      </c>
      <c r="W345" s="579" t="s">
        <v>470</v>
      </c>
      <c r="X345" s="596" t="s">
        <v>5769</v>
      </c>
    </row>
    <row r="346" spans="1:24" s="453" customFormat="1" ht="158.4">
      <c r="A346" s="447"/>
      <c r="B346" s="447" t="s">
        <v>5495</v>
      </c>
      <c r="C346" s="512" t="s">
        <v>5496</v>
      </c>
      <c r="D346" s="156" t="s">
        <v>5497</v>
      </c>
      <c r="E346" s="156" t="s">
        <v>5498</v>
      </c>
      <c r="F346" s="447" t="s">
        <v>417</v>
      </c>
      <c r="G346" s="447" t="s">
        <v>667</v>
      </c>
      <c r="H346" s="448">
        <v>45026</v>
      </c>
      <c r="I346" s="447"/>
      <c r="J346" s="447"/>
      <c r="K346" s="447"/>
      <c r="L346" s="447"/>
      <c r="M346" s="447"/>
      <c r="N346" s="447"/>
      <c r="O346" s="447">
        <v>1</v>
      </c>
      <c r="P346" s="449">
        <f t="shared" si="6"/>
        <v>1</v>
      </c>
      <c r="Q346" s="447"/>
      <c r="R346" s="447"/>
      <c r="S346" s="577" t="s">
        <v>2167</v>
      </c>
      <c r="T346" s="577" t="s">
        <v>654</v>
      </c>
      <c r="U346" s="571" t="s">
        <v>674</v>
      </c>
      <c r="V346" s="589" t="s">
        <v>664</v>
      </c>
      <c r="W346" s="587" t="s">
        <v>471</v>
      </c>
      <c r="X346" s="599" t="s">
        <v>5770</v>
      </c>
    </row>
    <row r="347" spans="1:24" s="453" customFormat="1" ht="60">
      <c r="A347" s="447"/>
      <c r="B347" s="447" t="s">
        <v>3167</v>
      </c>
      <c r="C347" s="512" t="s">
        <v>3168</v>
      </c>
      <c r="D347" s="156" t="s">
        <v>3169</v>
      </c>
      <c r="E347" s="156" t="s">
        <v>3170</v>
      </c>
      <c r="F347" s="447" t="s">
        <v>419</v>
      </c>
      <c r="G347" s="447" t="s">
        <v>656</v>
      </c>
      <c r="H347" s="448">
        <v>45029</v>
      </c>
      <c r="I347" s="447"/>
      <c r="J347" s="447"/>
      <c r="K347" s="447"/>
      <c r="L347" s="447"/>
      <c r="M347" s="447"/>
      <c r="N347" s="447"/>
      <c r="O347" s="447">
        <v>2</v>
      </c>
      <c r="P347" s="449">
        <f t="shared" si="6"/>
        <v>2</v>
      </c>
      <c r="Q347" s="447">
        <v>2</v>
      </c>
      <c r="R347" s="447"/>
      <c r="S347" s="577" t="s">
        <v>2167</v>
      </c>
      <c r="T347" s="577" t="s">
        <v>654</v>
      </c>
      <c r="U347" s="571" t="s">
        <v>674</v>
      </c>
      <c r="V347" s="587" t="s">
        <v>653</v>
      </c>
      <c r="W347" s="587" t="s">
        <v>471</v>
      </c>
      <c r="X347" s="599" t="s">
        <v>4763</v>
      </c>
    </row>
    <row r="348" spans="1:24" s="453" customFormat="1" ht="52.8">
      <c r="A348" s="447"/>
      <c r="B348" s="447" t="s">
        <v>3171</v>
      </c>
      <c r="C348" s="512" t="s">
        <v>3172</v>
      </c>
      <c r="D348" s="156"/>
      <c r="E348" s="156" t="s">
        <v>3173</v>
      </c>
      <c r="F348" s="447" t="s">
        <v>423</v>
      </c>
      <c r="G348" s="447" t="s">
        <v>656</v>
      </c>
      <c r="H348" s="448">
        <v>45035</v>
      </c>
      <c r="I348" s="447"/>
      <c r="J348" s="447"/>
      <c r="K348" s="447"/>
      <c r="L348" s="447"/>
      <c r="M348" s="447"/>
      <c r="N348" s="447">
        <v>1</v>
      </c>
      <c r="O348" s="447"/>
      <c r="P348" s="449">
        <f t="shared" si="6"/>
        <v>1</v>
      </c>
      <c r="Q348" s="447">
        <v>1</v>
      </c>
      <c r="R348" s="447"/>
      <c r="S348" s="576" t="s">
        <v>2167</v>
      </c>
      <c r="T348" s="576" t="s">
        <v>654</v>
      </c>
      <c r="U348" s="571" t="s">
        <v>674</v>
      </c>
      <c r="V348" s="579" t="s">
        <v>653</v>
      </c>
      <c r="W348" s="579" t="s">
        <v>470</v>
      </c>
      <c r="X348" s="596" t="s">
        <v>4764</v>
      </c>
    </row>
    <row r="349" spans="1:24" s="453" customFormat="1" ht="57.6">
      <c r="A349" s="447"/>
      <c r="B349" s="447" t="s">
        <v>3171</v>
      </c>
      <c r="C349" s="512" t="s">
        <v>3172</v>
      </c>
      <c r="D349" s="156"/>
      <c r="E349" s="156" t="s">
        <v>3173</v>
      </c>
      <c r="F349" s="447" t="s">
        <v>417</v>
      </c>
      <c r="G349" s="447" t="s">
        <v>667</v>
      </c>
      <c r="H349" s="448">
        <v>45035</v>
      </c>
      <c r="I349" s="447"/>
      <c r="J349" s="447"/>
      <c r="K349" s="447"/>
      <c r="L349" s="447"/>
      <c r="M349" s="447"/>
      <c r="N349" s="447"/>
      <c r="O349" s="447">
        <v>1</v>
      </c>
      <c r="P349" s="449">
        <f t="shared" si="6"/>
        <v>1</v>
      </c>
      <c r="Q349" s="447">
        <v>1</v>
      </c>
      <c r="R349" s="447"/>
      <c r="S349" s="577" t="s">
        <v>2167</v>
      </c>
      <c r="T349" s="577" t="s">
        <v>654</v>
      </c>
      <c r="U349" s="571" t="s">
        <v>674</v>
      </c>
      <c r="V349" s="587" t="s">
        <v>653</v>
      </c>
      <c r="W349" s="587" t="s">
        <v>471</v>
      </c>
      <c r="X349" s="599" t="s">
        <v>4764</v>
      </c>
    </row>
    <row r="350" spans="1:24" s="453" customFormat="1" ht="132">
      <c r="A350" s="447"/>
      <c r="B350" s="447" t="s">
        <v>5499</v>
      </c>
      <c r="C350" s="512" t="s">
        <v>5500</v>
      </c>
      <c r="D350" s="156" t="s">
        <v>5501</v>
      </c>
      <c r="E350" s="156" t="s">
        <v>5502</v>
      </c>
      <c r="F350" s="447" t="s">
        <v>423</v>
      </c>
      <c r="G350" s="447" t="s">
        <v>656</v>
      </c>
      <c r="H350" s="448">
        <v>45041</v>
      </c>
      <c r="I350" s="447"/>
      <c r="J350" s="447">
        <v>1</v>
      </c>
      <c r="K350" s="447"/>
      <c r="L350" s="447"/>
      <c r="M350" s="447"/>
      <c r="N350" s="447"/>
      <c r="O350" s="447"/>
      <c r="P350" s="449">
        <f t="shared" si="6"/>
        <v>1</v>
      </c>
      <c r="Q350" s="447"/>
      <c r="R350" s="447"/>
      <c r="S350" s="576" t="s">
        <v>2167</v>
      </c>
      <c r="T350" s="576" t="s">
        <v>654</v>
      </c>
      <c r="U350" s="571" t="s">
        <v>674</v>
      </c>
      <c r="V350" s="579" t="s">
        <v>664</v>
      </c>
      <c r="W350" s="579" t="s">
        <v>470</v>
      </c>
      <c r="X350" s="596" t="s">
        <v>5771</v>
      </c>
    </row>
    <row r="351" spans="1:24" s="453" customFormat="1" ht="129.6">
      <c r="A351" s="447"/>
      <c r="B351" s="447" t="s">
        <v>5499</v>
      </c>
      <c r="C351" s="512" t="s">
        <v>5500</v>
      </c>
      <c r="D351" s="156" t="s">
        <v>5501</v>
      </c>
      <c r="E351" s="156" t="s">
        <v>5502</v>
      </c>
      <c r="F351" s="447" t="s">
        <v>417</v>
      </c>
      <c r="G351" s="447" t="s">
        <v>667</v>
      </c>
      <c r="H351" s="448">
        <v>45041</v>
      </c>
      <c r="I351" s="447"/>
      <c r="J351" s="447"/>
      <c r="K351" s="447"/>
      <c r="L351" s="447"/>
      <c r="M351" s="447"/>
      <c r="N351" s="447"/>
      <c r="O351" s="447">
        <v>1</v>
      </c>
      <c r="P351" s="449">
        <f t="shared" si="6"/>
        <v>1</v>
      </c>
      <c r="Q351" s="447"/>
      <c r="R351" s="447"/>
      <c r="S351" s="577" t="s">
        <v>2167</v>
      </c>
      <c r="T351" s="577" t="s">
        <v>654</v>
      </c>
      <c r="U351" s="571" t="s">
        <v>674</v>
      </c>
      <c r="V351" s="589" t="s">
        <v>664</v>
      </c>
      <c r="W351" s="587" t="s">
        <v>471</v>
      </c>
      <c r="X351" s="599" t="s">
        <v>5771</v>
      </c>
    </row>
    <row r="352" spans="1:24" s="453" customFormat="1" ht="105">
      <c r="A352" s="447"/>
      <c r="B352" s="447" t="s">
        <v>5503</v>
      </c>
      <c r="C352" s="512" t="s">
        <v>5504</v>
      </c>
      <c r="D352" s="156" t="s">
        <v>5505</v>
      </c>
      <c r="E352" s="156" t="s">
        <v>5506</v>
      </c>
      <c r="F352" s="447" t="s">
        <v>417</v>
      </c>
      <c r="G352" s="447" t="s">
        <v>667</v>
      </c>
      <c r="H352" s="448">
        <v>45042</v>
      </c>
      <c r="I352" s="447"/>
      <c r="J352" s="447"/>
      <c r="K352" s="447"/>
      <c r="L352" s="447"/>
      <c r="M352" s="447"/>
      <c r="N352" s="447"/>
      <c r="O352" s="447">
        <v>1</v>
      </c>
      <c r="P352" s="449">
        <f t="shared" si="6"/>
        <v>1</v>
      </c>
      <c r="Q352" s="447"/>
      <c r="R352" s="447"/>
      <c r="S352" s="577" t="s">
        <v>2167</v>
      </c>
      <c r="T352" s="577" t="s">
        <v>654</v>
      </c>
      <c r="U352" s="571" t="s">
        <v>674</v>
      </c>
      <c r="V352" s="589" t="s">
        <v>664</v>
      </c>
      <c r="W352" s="587" t="s">
        <v>471</v>
      </c>
      <c r="X352" s="599" t="s">
        <v>5772</v>
      </c>
    </row>
    <row r="353" spans="1:24" s="453" customFormat="1" ht="230.4">
      <c r="A353" s="447"/>
      <c r="B353" s="447" t="s">
        <v>3174</v>
      </c>
      <c r="C353" s="512" t="s">
        <v>3175</v>
      </c>
      <c r="D353" s="156" t="s">
        <v>3176</v>
      </c>
      <c r="E353" s="156" t="s">
        <v>3177</v>
      </c>
      <c r="F353" s="447" t="s">
        <v>421</v>
      </c>
      <c r="G353" s="447" t="s">
        <v>656</v>
      </c>
      <c r="H353" s="448">
        <v>45044</v>
      </c>
      <c r="I353" s="447"/>
      <c r="J353" s="447"/>
      <c r="K353" s="447"/>
      <c r="L353" s="447"/>
      <c r="M353" s="447"/>
      <c r="N353" s="447"/>
      <c r="O353" s="447">
        <v>2</v>
      </c>
      <c r="P353" s="449">
        <f t="shared" si="6"/>
        <v>2</v>
      </c>
      <c r="Q353" s="447">
        <v>2</v>
      </c>
      <c r="R353" s="447"/>
      <c r="S353" s="577" t="s">
        <v>2167</v>
      </c>
      <c r="T353" s="577" t="s">
        <v>654</v>
      </c>
      <c r="U353" s="571" t="s">
        <v>674</v>
      </c>
      <c r="V353" s="587" t="s">
        <v>653</v>
      </c>
      <c r="W353" s="587" t="s">
        <v>471</v>
      </c>
      <c r="X353" s="599" t="s">
        <v>5773</v>
      </c>
    </row>
    <row r="354" spans="1:24" s="453" customFormat="1" ht="45">
      <c r="A354" s="447"/>
      <c r="B354" s="447" t="s">
        <v>5507</v>
      </c>
      <c r="C354" s="512" t="s">
        <v>5508</v>
      </c>
      <c r="D354" s="156" t="s">
        <v>5509</v>
      </c>
      <c r="E354" s="156" t="s">
        <v>5510</v>
      </c>
      <c r="F354" s="447" t="s">
        <v>417</v>
      </c>
      <c r="G354" s="447" t="s">
        <v>667</v>
      </c>
      <c r="H354" s="448">
        <v>45049</v>
      </c>
      <c r="I354" s="447"/>
      <c r="J354" s="447"/>
      <c r="K354" s="447"/>
      <c r="L354" s="447"/>
      <c r="M354" s="447"/>
      <c r="N354" s="447"/>
      <c r="O354" s="447">
        <v>1</v>
      </c>
      <c r="P354" s="449">
        <f t="shared" si="6"/>
        <v>1</v>
      </c>
      <c r="Q354" s="447"/>
      <c r="R354" s="447"/>
      <c r="S354" s="577" t="s">
        <v>2167</v>
      </c>
      <c r="T354" s="577" t="s">
        <v>654</v>
      </c>
      <c r="U354" s="571" t="s">
        <v>674</v>
      </c>
      <c r="V354" s="589" t="s">
        <v>664</v>
      </c>
      <c r="W354" s="587" t="s">
        <v>471</v>
      </c>
      <c r="X354" s="599" t="s">
        <v>5774</v>
      </c>
    </row>
    <row r="355" spans="1:24" s="453" customFormat="1" ht="45">
      <c r="A355" s="447"/>
      <c r="B355" s="447" t="s">
        <v>5511</v>
      </c>
      <c r="C355" s="512" t="s">
        <v>5512</v>
      </c>
      <c r="D355" s="156" t="s">
        <v>5513</v>
      </c>
      <c r="E355" s="156" t="s">
        <v>5514</v>
      </c>
      <c r="F355" s="447" t="s">
        <v>419</v>
      </c>
      <c r="G355" s="447" t="s">
        <v>667</v>
      </c>
      <c r="H355" s="448">
        <v>45056</v>
      </c>
      <c r="I355" s="447"/>
      <c r="J355" s="447"/>
      <c r="K355" s="447"/>
      <c r="L355" s="447"/>
      <c r="M355" s="447"/>
      <c r="N355" s="447"/>
      <c r="O355" s="447">
        <v>2</v>
      </c>
      <c r="P355" s="449">
        <f t="shared" si="6"/>
        <v>2</v>
      </c>
      <c r="Q355" s="447"/>
      <c r="R355" s="447"/>
      <c r="S355" s="577" t="s">
        <v>2167</v>
      </c>
      <c r="T355" s="577" t="s">
        <v>654</v>
      </c>
      <c r="U355" s="571" t="s">
        <v>674</v>
      </c>
      <c r="V355" s="589" t="s">
        <v>664</v>
      </c>
      <c r="W355" s="587" t="s">
        <v>471</v>
      </c>
      <c r="X355" s="599" t="s">
        <v>5775</v>
      </c>
    </row>
    <row r="356" spans="1:24" s="453" customFormat="1" ht="230.4">
      <c r="A356" s="447"/>
      <c r="B356" s="447" t="s">
        <v>5515</v>
      </c>
      <c r="C356" s="512" t="s">
        <v>5516</v>
      </c>
      <c r="D356" s="156" t="s">
        <v>5517</v>
      </c>
      <c r="E356" s="156" t="s">
        <v>5518</v>
      </c>
      <c r="F356" s="447" t="s">
        <v>421</v>
      </c>
      <c r="G356" s="447" t="s">
        <v>656</v>
      </c>
      <c r="H356" s="448">
        <v>45056</v>
      </c>
      <c r="I356" s="447">
        <v>3</v>
      </c>
      <c r="J356" s="447"/>
      <c r="K356" s="447"/>
      <c r="L356" s="447"/>
      <c r="M356" s="447"/>
      <c r="N356" s="447"/>
      <c r="O356" s="447">
        <v>50</v>
      </c>
      <c r="P356" s="449">
        <f t="shared" si="6"/>
        <v>53</v>
      </c>
      <c r="Q356" s="447"/>
      <c r="R356" s="447"/>
      <c r="S356" s="577" t="s">
        <v>2167</v>
      </c>
      <c r="T356" s="577" t="s">
        <v>654</v>
      </c>
      <c r="U356" s="571" t="s">
        <v>674</v>
      </c>
      <c r="V356" s="589" t="s">
        <v>664</v>
      </c>
      <c r="W356" s="587" t="s">
        <v>471</v>
      </c>
      <c r="X356" s="599" t="s">
        <v>5776</v>
      </c>
    </row>
    <row r="357" spans="1:24" s="453" customFormat="1" ht="60">
      <c r="A357" s="447"/>
      <c r="B357" s="447" t="s">
        <v>5519</v>
      </c>
      <c r="C357" s="512" t="s">
        <v>5520</v>
      </c>
      <c r="D357" s="156" t="s">
        <v>5521</v>
      </c>
      <c r="E357" s="156" t="s">
        <v>5522</v>
      </c>
      <c r="F357" s="447" t="s">
        <v>417</v>
      </c>
      <c r="G357" s="447" t="s">
        <v>667</v>
      </c>
      <c r="H357" s="448">
        <v>45061</v>
      </c>
      <c r="I357" s="447"/>
      <c r="J357" s="447"/>
      <c r="K357" s="447"/>
      <c r="L357" s="447"/>
      <c r="M357" s="447"/>
      <c r="N357" s="447"/>
      <c r="O357" s="447">
        <v>1</v>
      </c>
      <c r="P357" s="449">
        <f t="shared" si="6"/>
        <v>1</v>
      </c>
      <c r="Q357" s="447"/>
      <c r="R357" s="447"/>
      <c r="S357" s="577" t="s">
        <v>2167</v>
      </c>
      <c r="T357" s="577" t="s">
        <v>654</v>
      </c>
      <c r="U357" s="571" t="s">
        <v>674</v>
      </c>
      <c r="V357" s="589" t="s">
        <v>664</v>
      </c>
      <c r="W357" s="587" t="s">
        <v>471</v>
      </c>
      <c r="X357" s="599" t="s">
        <v>5777</v>
      </c>
    </row>
    <row r="358" spans="1:24" s="453" customFormat="1" ht="211.2">
      <c r="A358" s="447"/>
      <c r="B358" s="447" t="s">
        <v>5523</v>
      </c>
      <c r="C358" s="512" t="s">
        <v>5524</v>
      </c>
      <c r="D358" s="156" t="s">
        <v>5525</v>
      </c>
      <c r="E358" s="156" t="s">
        <v>5526</v>
      </c>
      <c r="F358" s="447" t="s">
        <v>423</v>
      </c>
      <c r="G358" s="447" t="s">
        <v>656</v>
      </c>
      <c r="H358" s="448">
        <v>45062</v>
      </c>
      <c r="I358" s="447"/>
      <c r="J358" s="447">
        <v>1</v>
      </c>
      <c r="K358" s="447"/>
      <c r="L358" s="447"/>
      <c r="M358" s="447"/>
      <c r="N358" s="447"/>
      <c r="O358" s="447"/>
      <c r="P358" s="449">
        <f t="shared" si="6"/>
        <v>1</v>
      </c>
      <c r="Q358" s="447"/>
      <c r="R358" s="447"/>
      <c r="S358" s="576" t="s">
        <v>2167</v>
      </c>
      <c r="T358" s="576" t="s">
        <v>654</v>
      </c>
      <c r="U358" s="571" t="s">
        <v>674</v>
      </c>
      <c r="V358" s="579" t="s">
        <v>664</v>
      </c>
      <c r="W358" s="579" t="s">
        <v>470</v>
      </c>
      <c r="X358" s="596" t="s">
        <v>5778</v>
      </c>
    </row>
    <row r="359" spans="1:24" s="453" customFormat="1" ht="144">
      <c r="A359" s="447"/>
      <c r="B359" s="447" t="s">
        <v>3178</v>
      </c>
      <c r="C359" s="512" t="s">
        <v>3179</v>
      </c>
      <c r="D359" s="156" t="s">
        <v>3180</v>
      </c>
      <c r="E359" s="156" t="s">
        <v>3181</v>
      </c>
      <c r="F359" s="447" t="s">
        <v>417</v>
      </c>
      <c r="G359" s="447" t="s">
        <v>667</v>
      </c>
      <c r="H359" s="448">
        <v>45063</v>
      </c>
      <c r="I359" s="447"/>
      <c r="J359" s="447"/>
      <c r="K359" s="447"/>
      <c r="L359" s="447"/>
      <c r="M359" s="447"/>
      <c r="N359" s="447"/>
      <c r="O359" s="447">
        <v>1</v>
      </c>
      <c r="P359" s="449">
        <f t="shared" si="6"/>
        <v>1</v>
      </c>
      <c r="Q359" s="447">
        <v>1</v>
      </c>
      <c r="R359" s="447"/>
      <c r="S359" s="577" t="s">
        <v>2167</v>
      </c>
      <c r="T359" s="577" t="s">
        <v>654</v>
      </c>
      <c r="U359" s="571" t="s">
        <v>674</v>
      </c>
      <c r="V359" s="577" t="s">
        <v>653</v>
      </c>
      <c r="W359" s="577" t="s">
        <v>471</v>
      </c>
      <c r="X359" s="599" t="s">
        <v>4766</v>
      </c>
    </row>
    <row r="360" spans="1:24" s="453" customFormat="1" ht="57.6">
      <c r="A360" s="447"/>
      <c r="B360" s="447" t="s">
        <v>5527</v>
      </c>
      <c r="C360" s="512" t="s">
        <v>5528</v>
      </c>
      <c r="D360" s="156" t="s">
        <v>5529</v>
      </c>
      <c r="E360" s="156" t="s">
        <v>5530</v>
      </c>
      <c r="F360" s="447" t="s">
        <v>419</v>
      </c>
      <c r="G360" s="447" t="s">
        <v>656</v>
      </c>
      <c r="H360" s="448">
        <v>45063</v>
      </c>
      <c r="I360" s="447"/>
      <c r="J360" s="447"/>
      <c r="K360" s="447"/>
      <c r="L360" s="447"/>
      <c r="M360" s="447"/>
      <c r="N360" s="447"/>
      <c r="O360" s="447">
        <v>1</v>
      </c>
      <c r="P360" s="449">
        <f t="shared" si="6"/>
        <v>1</v>
      </c>
      <c r="Q360" s="447">
        <v>1</v>
      </c>
      <c r="R360" s="447"/>
      <c r="S360" s="577" t="s">
        <v>2167</v>
      </c>
      <c r="T360" s="577" t="s">
        <v>654</v>
      </c>
      <c r="U360" s="571" t="s">
        <v>674</v>
      </c>
      <c r="V360" s="577" t="s">
        <v>653</v>
      </c>
      <c r="W360" s="577" t="s">
        <v>471</v>
      </c>
      <c r="X360" s="599" t="s">
        <v>5779</v>
      </c>
    </row>
    <row r="361" spans="1:24" s="453" customFormat="1" ht="52.8">
      <c r="A361" s="447"/>
      <c r="B361" s="447" t="s">
        <v>5527</v>
      </c>
      <c r="C361" s="512" t="s">
        <v>5528</v>
      </c>
      <c r="D361" s="156" t="s">
        <v>5529</v>
      </c>
      <c r="E361" s="156" t="s">
        <v>5530</v>
      </c>
      <c r="F361" s="447" t="s">
        <v>423</v>
      </c>
      <c r="G361" s="447" t="s">
        <v>656</v>
      </c>
      <c r="H361" s="448">
        <v>45063</v>
      </c>
      <c r="I361" s="447"/>
      <c r="J361" s="447">
        <v>1</v>
      </c>
      <c r="K361" s="447"/>
      <c r="L361" s="447"/>
      <c r="M361" s="447"/>
      <c r="N361" s="447"/>
      <c r="O361" s="447"/>
      <c r="P361" s="449">
        <f t="shared" si="6"/>
        <v>1</v>
      </c>
      <c r="Q361" s="447">
        <v>1</v>
      </c>
      <c r="R361" s="447"/>
      <c r="S361" s="576" t="s">
        <v>2167</v>
      </c>
      <c r="T361" s="576" t="s">
        <v>654</v>
      </c>
      <c r="U361" s="571" t="s">
        <v>674</v>
      </c>
      <c r="V361" s="576" t="s">
        <v>653</v>
      </c>
      <c r="W361" s="579" t="s">
        <v>470</v>
      </c>
      <c r="X361" s="596" t="s">
        <v>5779</v>
      </c>
    </row>
    <row r="362" spans="1:24" s="453" customFormat="1" ht="144">
      <c r="A362" s="447"/>
      <c r="B362" s="447" t="s">
        <v>5531</v>
      </c>
      <c r="C362" s="512" t="s">
        <v>5532</v>
      </c>
      <c r="D362" s="156" t="s">
        <v>5533</v>
      </c>
      <c r="E362" s="156" t="s">
        <v>5534</v>
      </c>
      <c r="F362" s="447" t="s">
        <v>421</v>
      </c>
      <c r="G362" s="447" t="s">
        <v>656</v>
      </c>
      <c r="H362" s="448">
        <v>45071</v>
      </c>
      <c r="I362" s="447">
        <v>20</v>
      </c>
      <c r="J362" s="447"/>
      <c r="K362" s="447"/>
      <c r="L362" s="447"/>
      <c r="M362" s="447"/>
      <c r="N362" s="447"/>
      <c r="O362" s="447">
        <v>177</v>
      </c>
      <c r="P362" s="449">
        <f t="shared" si="6"/>
        <v>197</v>
      </c>
      <c r="Q362" s="447"/>
      <c r="R362" s="447"/>
      <c r="S362" s="577" t="s">
        <v>2167</v>
      </c>
      <c r="T362" s="577" t="s">
        <v>652</v>
      </c>
      <c r="U362" s="577" t="s">
        <v>654</v>
      </c>
      <c r="V362" s="589" t="s">
        <v>664</v>
      </c>
      <c r="W362" s="587" t="s">
        <v>471</v>
      </c>
      <c r="X362" s="599" t="s">
        <v>5780</v>
      </c>
    </row>
    <row r="363" spans="1:24" s="453" customFormat="1" ht="45">
      <c r="A363" s="447"/>
      <c r="B363" s="447" t="s">
        <v>5535</v>
      </c>
      <c r="C363" s="512" t="s">
        <v>5536</v>
      </c>
      <c r="D363" s="156" t="s">
        <v>5537</v>
      </c>
      <c r="E363" s="156" t="s">
        <v>5538</v>
      </c>
      <c r="F363" s="447" t="s">
        <v>421</v>
      </c>
      <c r="G363" s="447" t="s">
        <v>656</v>
      </c>
      <c r="H363" s="448">
        <v>45077</v>
      </c>
      <c r="I363" s="447"/>
      <c r="J363" s="447"/>
      <c r="K363" s="447">
        <v>3</v>
      </c>
      <c r="L363" s="447"/>
      <c r="M363" s="447"/>
      <c r="N363" s="447"/>
      <c r="O363" s="447">
        <v>13</v>
      </c>
      <c r="P363" s="449">
        <f t="shared" si="6"/>
        <v>16</v>
      </c>
      <c r="Q363" s="447"/>
      <c r="R363" s="447"/>
      <c r="S363" s="577" t="s">
        <v>2167</v>
      </c>
      <c r="T363" s="577" t="s">
        <v>652</v>
      </c>
      <c r="U363" s="577" t="s">
        <v>654</v>
      </c>
      <c r="V363" s="589" t="s">
        <v>664</v>
      </c>
      <c r="W363" s="587" t="s">
        <v>471</v>
      </c>
      <c r="X363" s="599" t="s">
        <v>5781</v>
      </c>
    </row>
    <row r="364" spans="1:24" s="453" customFormat="1" ht="75">
      <c r="A364" s="447"/>
      <c r="B364" s="447" t="s">
        <v>5539</v>
      </c>
      <c r="C364" s="512" t="s">
        <v>5540</v>
      </c>
      <c r="D364" s="156" t="s">
        <v>5541</v>
      </c>
      <c r="E364" s="156" t="s">
        <v>5542</v>
      </c>
      <c r="F364" s="447" t="s">
        <v>419</v>
      </c>
      <c r="G364" s="447" t="s">
        <v>656</v>
      </c>
      <c r="H364" s="448">
        <v>45086</v>
      </c>
      <c r="I364" s="447"/>
      <c r="J364" s="447"/>
      <c r="K364" s="447"/>
      <c r="L364" s="447"/>
      <c r="M364" s="447"/>
      <c r="N364" s="447"/>
      <c r="O364" s="447">
        <v>1</v>
      </c>
      <c r="P364" s="449">
        <f t="shared" si="6"/>
        <v>1</v>
      </c>
      <c r="Q364" s="447"/>
      <c r="R364" s="447"/>
      <c r="S364" s="577" t="s">
        <v>2167</v>
      </c>
      <c r="T364" s="577" t="s">
        <v>654</v>
      </c>
      <c r="U364" s="571" t="s">
        <v>674</v>
      </c>
      <c r="V364" s="589" t="s">
        <v>664</v>
      </c>
      <c r="W364" s="587" t="s">
        <v>471</v>
      </c>
      <c r="X364" s="599" t="s">
        <v>5782</v>
      </c>
    </row>
    <row r="365" spans="1:24" s="453" customFormat="1" ht="75">
      <c r="A365" s="447"/>
      <c r="B365" s="447" t="s">
        <v>5539</v>
      </c>
      <c r="C365" s="512" t="s">
        <v>5540</v>
      </c>
      <c r="D365" s="156" t="s">
        <v>5541</v>
      </c>
      <c r="E365" s="156" t="s">
        <v>5542</v>
      </c>
      <c r="F365" s="447" t="s">
        <v>423</v>
      </c>
      <c r="G365" s="447" t="s">
        <v>656</v>
      </c>
      <c r="H365" s="448">
        <v>45086</v>
      </c>
      <c r="I365" s="447"/>
      <c r="J365" s="447"/>
      <c r="K365" s="447"/>
      <c r="L365" s="447"/>
      <c r="M365" s="447"/>
      <c r="N365" s="447">
        <v>1</v>
      </c>
      <c r="O365" s="447"/>
      <c r="P365" s="449">
        <f t="shared" si="6"/>
        <v>1</v>
      </c>
      <c r="Q365" s="447"/>
      <c r="R365" s="447"/>
      <c r="S365" s="576" t="s">
        <v>2167</v>
      </c>
      <c r="T365" s="576" t="s">
        <v>654</v>
      </c>
      <c r="U365" s="571" t="s">
        <v>674</v>
      </c>
      <c r="V365" s="579" t="s">
        <v>664</v>
      </c>
      <c r="W365" s="579" t="s">
        <v>470</v>
      </c>
      <c r="X365" s="596" t="s">
        <v>5782</v>
      </c>
    </row>
    <row r="366" spans="1:24" s="453" customFormat="1" ht="57.6">
      <c r="A366" s="447"/>
      <c r="B366" s="447" t="s">
        <v>5543</v>
      </c>
      <c r="C366" s="512" t="s">
        <v>5544</v>
      </c>
      <c r="D366" s="156" t="s">
        <v>5545</v>
      </c>
      <c r="E366" s="156" t="s">
        <v>5546</v>
      </c>
      <c r="F366" s="447" t="s">
        <v>417</v>
      </c>
      <c r="G366" s="447" t="s">
        <v>667</v>
      </c>
      <c r="H366" s="448">
        <v>45089</v>
      </c>
      <c r="I366" s="447"/>
      <c r="J366" s="447"/>
      <c r="K366" s="447"/>
      <c r="L366" s="447"/>
      <c r="M366" s="447"/>
      <c r="N366" s="447"/>
      <c r="O366" s="447">
        <v>1</v>
      </c>
      <c r="P366" s="449">
        <f t="shared" si="6"/>
        <v>1</v>
      </c>
      <c r="Q366" s="447"/>
      <c r="R366" s="447"/>
      <c r="S366" s="577" t="s">
        <v>2167</v>
      </c>
      <c r="T366" s="577" t="s">
        <v>654</v>
      </c>
      <c r="U366" s="571" t="s">
        <v>674</v>
      </c>
      <c r="V366" s="589" t="s">
        <v>664</v>
      </c>
      <c r="W366" s="587" t="s">
        <v>471</v>
      </c>
      <c r="X366" s="599" t="s">
        <v>5783</v>
      </c>
    </row>
    <row r="367" spans="1:24" s="453" customFormat="1" ht="171.6">
      <c r="A367" s="447"/>
      <c r="B367" s="447" t="s">
        <v>5547</v>
      </c>
      <c r="C367" s="512" t="s">
        <v>5548</v>
      </c>
      <c r="D367" s="156" t="s">
        <v>5549</v>
      </c>
      <c r="E367" s="156" t="s">
        <v>5550</v>
      </c>
      <c r="F367" s="447" t="s">
        <v>423</v>
      </c>
      <c r="G367" s="447" t="s">
        <v>656</v>
      </c>
      <c r="H367" s="448">
        <v>45092</v>
      </c>
      <c r="I367" s="447"/>
      <c r="J367" s="447">
        <v>1</v>
      </c>
      <c r="K367" s="447"/>
      <c r="L367" s="447"/>
      <c r="M367" s="447"/>
      <c r="N367" s="447"/>
      <c r="O367" s="447"/>
      <c r="P367" s="449">
        <f t="shared" si="6"/>
        <v>1</v>
      </c>
      <c r="Q367" s="447"/>
      <c r="R367" s="447"/>
      <c r="S367" s="576" t="s">
        <v>2167</v>
      </c>
      <c r="T367" s="576" t="s">
        <v>654</v>
      </c>
      <c r="U367" s="571" t="s">
        <v>674</v>
      </c>
      <c r="V367" s="579" t="s">
        <v>664</v>
      </c>
      <c r="W367" s="579" t="s">
        <v>470</v>
      </c>
      <c r="X367" s="596" t="s">
        <v>5784</v>
      </c>
    </row>
    <row r="368" spans="1:24" s="453" customFormat="1" ht="187.2">
      <c r="A368" s="447"/>
      <c r="B368" s="447" t="s">
        <v>5547</v>
      </c>
      <c r="C368" s="512" t="s">
        <v>5548</v>
      </c>
      <c r="D368" s="156" t="s">
        <v>5549</v>
      </c>
      <c r="E368" s="156" t="s">
        <v>5550</v>
      </c>
      <c r="F368" s="447" t="s">
        <v>417</v>
      </c>
      <c r="G368" s="447" t="s">
        <v>667</v>
      </c>
      <c r="H368" s="448">
        <v>45092</v>
      </c>
      <c r="I368" s="447"/>
      <c r="J368" s="447"/>
      <c r="K368" s="447"/>
      <c r="L368" s="447"/>
      <c r="M368" s="447"/>
      <c r="N368" s="447"/>
      <c r="O368" s="447">
        <v>1</v>
      </c>
      <c r="P368" s="449">
        <f t="shared" si="6"/>
        <v>1</v>
      </c>
      <c r="Q368" s="447"/>
      <c r="R368" s="447"/>
      <c r="S368" s="577" t="s">
        <v>2167</v>
      </c>
      <c r="T368" s="577" t="s">
        <v>654</v>
      </c>
      <c r="U368" s="571" t="s">
        <v>674</v>
      </c>
      <c r="V368" s="589" t="s">
        <v>664</v>
      </c>
      <c r="W368" s="587" t="s">
        <v>471</v>
      </c>
      <c r="X368" s="599" t="s">
        <v>5784</v>
      </c>
    </row>
    <row r="369" spans="1:24" s="453" customFormat="1" ht="57.6">
      <c r="A369" s="447"/>
      <c r="B369" s="447" t="s">
        <v>3182</v>
      </c>
      <c r="C369" s="512" t="s">
        <v>3183</v>
      </c>
      <c r="D369" s="156" t="s">
        <v>3184</v>
      </c>
      <c r="E369" s="156" t="s">
        <v>3185</v>
      </c>
      <c r="F369" s="447" t="s">
        <v>417</v>
      </c>
      <c r="G369" s="447" t="s">
        <v>667</v>
      </c>
      <c r="H369" s="448">
        <v>45098</v>
      </c>
      <c r="I369" s="447"/>
      <c r="J369" s="447"/>
      <c r="K369" s="447"/>
      <c r="L369" s="447"/>
      <c r="M369" s="447"/>
      <c r="N369" s="447"/>
      <c r="O369" s="447">
        <v>1</v>
      </c>
      <c r="P369" s="449">
        <f t="shared" si="6"/>
        <v>1</v>
      </c>
      <c r="Q369" s="447">
        <v>1</v>
      </c>
      <c r="R369" s="447"/>
      <c r="S369" s="577" t="s">
        <v>2167</v>
      </c>
      <c r="T369" s="577" t="s">
        <v>654</v>
      </c>
      <c r="U369" s="571" t="s">
        <v>674</v>
      </c>
      <c r="V369" s="587" t="s">
        <v>653</v>
      </c>
      <c r="W369" s="587" t="s">
        <v>471</v>
      </c>
      <c r="X369" s="599" t="s">
        <v>4767</v>
      </c>
    </row>
    <row r="370" spans="1:24" s="453" customFormat="1" ht="75">
      <c r="A370" s="447"/>
      <c r="B370" s="447" t="s">
        <v>5551</v>
      </c>
      <c r="C370" s="512" t="s">
        <v>5552</v>
      </c>
      <c r="D370" s="156" t="s">
        <v>5553</v>
      </c>
      <c r="E370" s="156" t="s">
        <v>5554</v>
      </c>
      <c r="F370" s="447" t="s">
        <v>421</v>
      </c>
      <c r="G370" s="447" t="s">
        <v>656</v>
      </c>
      <c r="H370" s="448">
        <v>45098</v>
      </c>
      <c r="I370" s="447"/>
      <c r="J370" s="447"/>
      <c r="K370" s="447"/>
      <c r="L370" s="447"/>
      <c r="M370" s="447"/>
      <c r="N370" s="447"/>
      <c r="O370" s="447">
        <v>3</v>
      </c>
      <c r="P370" s="449">
        <f t="shared" si="6"/>
        <v>3</v>
      </c>
      <c r="Q370" s="447"/>
      <c r="R370" s="447"/>
      <c r="S370" s="577" t="s">
        <v>2167</v>
      </c>
      <c r="T370" s="577" t="s">
        <v>654</v>
      </c>
      <c r="U370" s="571" t="s">
        <v>674</v>
      </c>
      <c r="V370" s="589" t="s">
        <v>664</v>
      </c>
      <c r="W370" s="587" t="s">
        <v>471</v>
      </c>
      <c r="X370" s="599" t="s">
        <v>5553</v>
      </c>
    </row>
    <row r="371" spans="1:24" s="453" customFormat="1" ht="115.2">
      <c r="A371" s="447"/>
      <c r="B371" s="447" t="s">
        <v>5555</v>
      </c>
      <c r="C371" s="512" t="s">
        <v>5556</v>
      </c>
      <c r="D371" s="156" t="s">
        <v>5557</v>
      </c>
      <c r="E371" s="156" t="s">
        <v>5558</v>
      </c>
      <c r="F371" s="447" t="s">
        <v>419</v>
      </c>
      <c r="G371" s="447" t="s">
        <v>656</v>
      </c>
      <c r="H371" s="448">
        <v>45104</v>
      </c>
      <c r="I371" s="447"/>
      <c r="J371" s="447"/>
      <c r="K371" s="447"/>
      <c r="L371" s="447"/>
      <c r="M371" s="447"/>
      <c r="N371" s="447"/>
      <c r="O371" s="447">
        <v>3</v>
      </c>
      <c r="P371" s="449">
        <f t="shared" si="6"/>
        <v>3</v>
      </c>
      <c r="Q371" s="447"/>
      <c r="R371" s="447"/>
      <c r="S371" s="577" t="s">
        <v>2167</v>
      </c>
      <c r="T371" s="577" t="s">
        <v>654</v>
      </c>
      <c r="U371" s="571" t="s">
        <v>674</v>
      </c>
      <c r="V371" s="589" t="s">
        <v>664</v>
      </c>
      <c r="W371" s="587" t="s">
        <v>471</v>
      </c>
      <c r="X371" s="599" t="s">
        <v>5785</v>
      </c>
    </row>
    <row r="372" spans="1:24" s="453" customFormat="1" ht="288">
      <c r="A372" s="447"/>
      <c r="B372" s="447" t="s">
        <v>5559</v>
      </c>
      <c r="C372" s="512" t="s">
        <v>5560</v>
      </c>
      <c r="D372" s="156" t="s">
        <v>5561</v>
      </c>
      <c r="E372" s="156" t="s">
        <v>5562</v>
      </c>
      <c r="F372" s="447" t="s">
        <v>417</v>
      </c>
      <c r="G372" s="447" t="s">
        <v>667</v>
      </c>
      <c r="H372" s="448">
        <v>45110</v>
      </c>
      <c r="I372" s="447"/>
      <c r="J372" s="447"/>
      <c r="K372" s="447"/>
      <c r="L372" s="447"/>
      <c r="M372" s="447"/>
      <c r="N372" s="447"/>
      <c r="O372" s="447">
        <v>1</v>
      </c>
      <c r="P372" s="449">
        <f t="shared" si="6"/>
        <v>1</v>
      </c>
      <c r="Q372" s="447"/>
      <c r="R372" s="447"/>
      <c r="S372" s="447" t="s">
        <v>464</v>
      </c>
      <c r="T372" s="577" t="s">
        <v>654</v>
      </c>
      <c r="U372" s="571" t="s">
        <v>674</v>
      </c>
      <c r="V372" s="589" t="s">
        <v>664</v>
      </c>
      <c r="W372" s="587" t="s">
        <v>471</v>
      </c>
      <c r="X372" s="599" t="s">
        <v>5786</v>
      </c>
    </row>
    <row r="373" spans="1:24" s="453" customFormat="1" ht="115.2">
      <c r="A373" s="447"/>
      <c r="B373" s="447" t="s">
        <v>5563</v>
      </c>
      <c r="C373" s="512" t="s">
        <v>5564</v>
      </c>
      <c r="D373" s="156" t="s">
        <v>5565</v>
      </c>
      <c r="E373" s="156" t="s">
        <v>5566</v>
      </c>
      <c r="F373" s="447" t="s">
        <v>421</v>
      </c>
      <c r="G373" s="447" t="s">
        <v>667</v>
      </c>
      <c r="H373" s="448">
        <v>45112</v>
      </c>
      <c r="I373" s="447"/>
      <c r="J373" s="447"/>
      <c r="K373" s="447"/>
      <c r="L373" s="447"/>
      <c r="M373" s="447"/>
      <c r="N373" s="447"/>
      <c r="O373" s="447">
        <v>90</v>
      </c>
      <c r="P373" s="449">
        <f t="shared" si="6"/>
        <v>90</v>
      </c>
      <c r="Q373" s="447"/>
      <c r="R373" s="447"/>
      <c r="S373" s="577" t="s">
        <v>2167</v>
      </c>
      <c r="T373" s="577" t="s">
        <v>654</v>
      </c>
      <c r="U373" s="571" t="s">
        <v>674</v>
      </c>
      <c r="V373" s="589" t="s">
        <v>664</v>
      </c>
      <c r="W373" s="587" t="s">
        <v>471</v>
      </c>
      <c r="X373" s="599" t="s">
        <v>5787</v>
      </c>
    </row>
    <row r="374" spans="1:24" s="453" customFormat="1" ht="79.2">
      <c r="A374" s="447"/>
      <c r="B374" s="447" t="s">
        <v>5567</v>
      </c>
      <c r="C374" s="512" t="s">
        <v>5568</v>
      </c>
      <c r="D374" s="156" t="s">
        <v>5569</v>
      </c>
      <c r="E374" s="156" t="s">
        <v>5570</v>
      </c>
      <c r="F374" s="447" t="s">
        <v>423</v>
      </c>
      <c r="G374" s="447" t="s">
        <v>656</v>
      </c>
      <c r="H374" s="448">
        <v>45120</v>
      </c>
      <c r="I374" s="447"/>
      <c r="J374" s="447"/>
      <c r="K374" s="447"/>
      <c r="L374" s="447"/>
      <c r="M374" s="447"/>
      <c r="N374" s="447">
        <v>1</v>
      </c>
      <c r="O374" s="447"/>
      <c r="P374" s="449">
        <f t="shared" si="6"/>
        <v>1</v>
      </c>
      <c r="Q374" s="447"/>
      <c r="R374" s="447"/>
      <c r="S374" s="576" t="s">
        <v>2167</v>
      </c>
      <c r="T374" s="576" t="s">
        <v>654</v>
      </c>
      <c r="U374" s="571" t="s">
        <v>674</v>
      </c>
      <c r="V374" s="579" t="s">
        <v>664</v>
      </c>
      <c r="W374" s="579" t="s">
        <v>470</v>
      </c>
      <c r="X374" s="596" t="s">
        <v>5788</v>
      </c>
    </row>
    <row r="375" spans="1:24" s="453" customFormat="1" ht="86.4">
      <c r="A375" s="447"/>
      <c r="B375" s="447" t="s">
        <v>5567</v>
      </c>
      <c r="C375" s="512" t="s">
        <v>5568</v>
      </c>
      <c r="D375" s="156" t="s">
        <v>5569</v>
      </c>
      <c r="E375" s="156" t="s">
        <v>5570</v>
      </c>
      <c r="F375" s="447" t="s">
        <v>417</v>
      </c>
      <c r="G375" s="447" t="s">
        <v>667</v>
      </c>
      <c r="H375" s="448">
        <v>45120</v>
      </c>
      <c r="I375" s="447"/>
      <c r="J375" s="447"/>
      <c r="K375" s="447"/>
      <c r="L375" s="447"/>
      <c r="M375" s="447"/>
      <c r="N375" s="447"/>
      <c r="O375" s="447">
        <v>1</v>
      </c>
      <c r="P375" s="449">
        <f t="shared" si="6"/>
        <v>1</v>
      </c>
      <c r="Q375" s="447"/>
      <c r="R375" s="447"/>
      <c r="S375" s="577" t="s">
        <v>2167</v>
      </c>
      <c r="T375" s="577" t="s">
        <v>654</v>
      </c>
      <c r="U375" s="571" t="s">
        <v>674</v>
      </c>
      <c r="V375" s="589" t="s">
        <v>664</v>
      </c>
      <c r="W375" s="587" t="s">
        <v>471</v>
      </c>
      <c r="X375" s="599" t="s">
        <v>5788</v>
      </c>
    </row>
    <row r="376" spans="1:24" s="453" customFormat="1" ht="86.4">
      <c r="A376" s="447"/>
      <c r="B376" s="447" t="s">
        <v>5438</v>
      </c>
      <c r="C376" s="512" t="s">
        <v>5439</v>
      </c>
      <c r="D376" s="156" t="s">
        <v>5571</v>
      </c>
      <c r="E376" s="156" t="s">
        <v>5572</v>
      </c>
      <c r="F376" s="447" t="s">
        <v>419</v>
      </c>
      <c r="G376" s="447" t="s">
        <v>656</v>
      </c>
      <c r="H376" s="448">
        <v>45125</v>
      </c>
      <c r="I376" s="447"/>
      <c r="J376" s="447"/>
      <c r="K376" s="447"/>
      <c r="L376" s="447"/>
      <c r="M376" s="447"/>
      <c r="N376" s="447"/>
      <c r="O376" s="447">
        <v>1</v>
      </c>
      <c r="P376" s="449">
        <f t="shared" si="6"/>
        <v>1</v>
      </c>
      <c r="Q376" s="447"/>
      <c r="R376" s="447"/>
      <c r="S376" s="577" t="s">
        <v>2167</v>
      </c>
      <c r="T376" s="577" t="s">
        <v>654</v>
      </c>
      <c r="U376" s="571" t="s">
        <v>674</v>
      </c>
      <c r="V376" s="589" t="s">
        <v>664</v>
      </c>
      <c r="W376" s="587" t="s">
        <v>471</v>
      </c>
      <c r="X376" s="599" t="s">
        <v>5789</v>
      </c>
    </row>
    <row r="377" spans="1:24" s="453" customFormat="1" ht="66">
      <c r="A377" s="447"/>
      <c r="B377" s="447" t="s">
        <v>5438</v>
      </c>
      <c r="C377" s="512" t="s">
        <v>5439</v>
      </c>
      <c r="D377" s="156" t="s">
        <v>5571</v>
      </c>
      <c r="E377" s="156" t="s">
        <v>5572</v>
      </c>
      <c r="F377" s="447" t="s">
        <v>423</v>
      </c>
      <c r="G377" s="447" t="s">
        <v>656</v>
      </c>
      <c r="H377" s="448">
        <v>45125</v>
      </c>
      <c r="I377" s="447"/>
      <c r="J377" s="447">
        <v>1</v>
      </c>
      <c r="K377" s="447"/>
      <c r="L377" s="447"/>
      <c r="M377" s="447"/>
      <c r="N377" s="447"/>
      <c r="O377" s="447"/>
      <c r="P377" s="449">
        <f t="shared" si="6"/>
        <v>1</v>
      </c>
      <c r="Q377" s="447"/>
      <c r="R377" s="447"/>
      <c r="S377" s="576" t="s">
        <v>2167</v>
      </c>
      <c r="T377" s="576" t="s">
        <v>654</v>
      </c>
      <c r="U377" s="571" t="s">
        <v>674</v>
      </c>
      <c r="V377" s="579" t="s">
        <v>664</v>
      </c>
      <c r="W377" s="579" t="s">
        <v>470</v>
      </c>
      <c r="X377" s="596" t="s">
        <v>5789</v>
      </c>
    </row>
    <row r="378" spans="1:24" s="453" customFormat="1" ht="145.19999999999999">
      <c r="A378" s="447"/>
      <c r="B378" s="447" t="s">
        <v>5573</v>
      </c>
      <c r="C378" s="512" t="s">
        <v>5574</v>
      </c>
      <c r="D378" s="156" t="s">
        <v>5575</v>
      </c>
      <c r="E378" s="156" t="s">
        <v>5576</v>
      </c>
      <c r="F378" s="447" t="s">
        <v>423</v>
      </c>
      <c r="G378" s="447" t="s">
        <v>656</v>
      </c>
      <c r="H378" s="448">
        <v>45125</v>
      </c>
      <c r="I378" s="447"/>
      <c r="J378" s="447"/>
      <c r="K378" s="447"/>
      <c r="L378" s="447">
        <v>1</v>
      </c>
      <c r="M378" s="447"/>
      <c r="N378" s="447"/>
      <c r="O378" s="447"/>
      <c r="P378" s="449">
        <f t="shared" si="6"/>
        <v>1</v>
      </c>
      <c r="Q378" s="447"/>
      <c r="R378" s="447"/>
      <c r="S378" s="576" t="s">
        <v>2167</v>
      </c>
      <c r="T378" s="576" t="s">
        <v>654</v>
      </c>
      <c r="U378" s="571" t="s">
        <v>674</v>
      </c>
      <c r="V378" s="579" t="s">
        <v>664</v>
      </c>
      <c r="W378" s="579" t="s">
        <v>470</v>
      </c>
      <c r="X378" s="596" t="s">
        <v>5790</v>
      </c>
    </row>
    <row r="379" spans="1:24" s="453" customFormat="1" ht="144">
      <c r="A379" s="447"/>
      <c r="B379" s="447" t="s">
        <v>5573</v>
      </c>
      <c r="C379" s="512" t="s">
        <v>5574</v>
      </c>
      <c r="D379" s="156" t="s">
        <v>5575</v>
      </c>
      <c r="E379" s="156" t="s">
        <v>5576</v>
      </c>
      <c r="F379" s="447" t="s">
        <v>417</v>
      </c>
      <c r="G379" s="447" t="s">
        <v>667</v>
      </c>
      <c r="H379" s="448">
        <v>45125</v>
      </c>
      <c r="I379" s="447"/>
      <c r="J379" s="447"/>
      <c r="K379" s="447"/>
      <c r="L379" s="447"/>
      <c r="M379" s="447"/>
      <c r="N379" s="447"/>
      <c r="O379" s="447">
        <v>1</v>
      </c>
      <c r="P379" s="449">
        <f t="shared" si="6"/>
        <v>1</v>
      </c>
      <c r="Q379" s="447"/>
      <c r="R379" s="447"/>
      <c r="S379" s="577" t="s">
        <v>2167</v>
      </c>
      <c r="T379" s="577" t="s">
        <v>654</v>
      </c>
      <c r="U379" s="571" t="s">
        <v>674</v>
      </c>
      <c r="V379" s="589" t="s">
        <v>664</v>
      </c>
      <c r="W379" s="587" t="s">
        <v>471</v>
      </c>
      <c r="X379" s="599" t="s">
        <v>5790</v>
      </c>
    </row>
    <row r="380" spans="1:24" s="453" customFormat="1" ht="57.6">
      <c r="A380" s="447"/>
      <c r="B380" s="447" t="s">
        <v>5577</v>
      </c>
      <c r="C380" s="512" t="s">
        <v>5578</v>
      </c>
      <c r="D380" s="156" t="s">
        <v>5579</v>
      </c>
      <c r="E380" s="156" t="s">
        <v>5580</v>
      </c>
      <c r="F380" s="447" t="s">
        <v>419</v>
      </c>
      <c r="G380" s="447" t="s">
        <v>656</v>
      </c>
      <c r="H380" s="448">
        <v>45142</v>
      </c>
      <c r="I380" s="447"/>
      <c r="J380" s="447"/>
      <c r="K380" s="447"/>
      <c r="L380" s="447"/>
      <c r="M380" s="447"/>
      <c r="N380" s="447"/>
      <c r="O380" s="447">
        <v>3</v>
      </c>
      <c r="P380" s="449">
        <f t="shared" si="6"/>
        <v>3</v>
      </c>
      <c r="Q380" s="447"/>
      <c r="R380" s="447"/>
      <c r="S380" s="577" t="s">
        <v>2167</v>
      </c>
      <c r="T380" s="577" t="s">
        <v>654</v>
      </c>
      <c r="U380" s="571" t="s">
        <v>674</v>
      </c>
      <c r="V380" s="589" t="s">
        <v>664</v>
      </c>
      <c r="W380" s="587" t="s">
        <v>471</v>
      </c>
      <c r="X380" s="599" t="s">
        <v>5791</v>
      </c>
    </row>
    <row r="381" spans="1:24" s="453" customFormat="1" ht="172.8">
      <c r="A381" s="447"/>
      <c r="B381" s="447" t="s">
        <v>5581</v>
      </c>
      <c r="C381" s="512" t="s">
        <v>5582</v>
      </c>
      <c r="D381" s="156" t="s">
        <v>5583</v>
      </c>
      <c r="E381" s="156" t="s">
        <v>5584</v>
      </c>
      <c r="F381" s="447" t="s">
        <v>417</v>
      </c>
      <c r="G381" s="447" t="s">
        <v>667</v>
      </c>
      <c r="H381" s="448">
        <v>45153</v>
      </c>
      <c r="I381" s="447"/>
      <c r="J381" s="447"/>
      <c r="K381" s="447"/>
      <c r="L381" s="447"/>
      <c r="M381" s="447"/>
      <c r="N381" s="447"/>
      <c r="O381" s="447">
        <v>1</v>
      </c>
      <c r="P381" s="449">
        <f t="shared" si="6"/>
        <v>1</v>
      </c>
      <c r="Q381" s="447"/>
      <c r="R381" s="447"/>
      <c r="S381" s="577" t="s">
        <v>2167</v>
      </c>
      <c r="T381" s="577" t="s">
        <v>654</v>
      </c>
      <c r="U381" s="571" t="s">
        <v>674</v>
      </c>
      <c r="V381" s="589" t="s">
        <v>664</v>
      </c>
      <c r="W381" s="587" t="s">
        <v>471</v>
      </c>
      <c r="X381" s="599" t="s">
        <v>5792</v>
      </c>
    </row>
    <row r="382" spans="1:24" s="453" customFormat="1" ht="409.6">
      <c r="A382" s="447"/>
      <c r="B382" s="447" t="s">
        <v>5585</v>
      </c>
      <c r="C382" s="512" t="s">
        <v>5586</v>
      </c>
      <c r="D382" s="156" t="s">
        <v>5587</v>
      </c>
      <c r="E382" s="156" t="s">
        <v>5588</v>
      </c>
      <c r="F382" s="447" t="s">
        <v>421</v>
      </c>
      <c r="G382" s="447" t="s">
        <v>656</v>
      </c>
      <c r="H382" s="448">
        <v>45180</v>
      </c>
      <c r="I382" s="447"/>
      <c r="J382" s="447"/>
      <c r="K382" s="447">
        <v>34</v>
      </c>
      <c r="L382" s="447"/>
      <c r="M382" s="447"/>
      <c r="N382" s="447"/>
      <c r="O382" s="447">
        <v>106</v>
      </c>
      <c r="P382" s="449">
        <f t="shared" si="6"/>
        <v>140</v>
      </c>
      <c r="Q382" s="447"/>
      <c r="R382" s="447"/>
      <c r="S382" s="577" t="s">
        <v>2167</v>
      </c>
      <c r="T382" s="577" t="s">
        <v>654</v>
      </c>
      <c r="U382" s="571" t="s">
        <v>674</v>
      </c>
      <c r="V382" s="589" t="s">
        <v>664</v>
      </c>
      <c r="W382" s="587" t="s">
        <v>471</v>
      </c>
      <c r="X382" s="599" t="s">
        <v>5793</v>
      </c>
    </row>
    <row r="383" spans="1:24" s="453" customFormat="1" ht="45">
      <c r="A383" s="447"/>
      <c r="B383" s="447" t="s">
        <v>5589</v>
      </c>
      <c r="C383" s="512" t="s">
        <v>5590</v>
      </c>
      <c r="D383" s="156" t="s">
        <v>5591</v>
      </c>
      <c r="E383" s="156" t="s">
        <v>5592</v>
      </c>
      <c r="F383" s="447" t="s">
        <v>417</v>
      </c>
      <c r="G383" s="447" t="s">
        <v>667</v>
      </c>
      <c r="H383" s="448">
        <v>45181</v>
      </c>
      <c r="I383" s="447"/>
      <c r="J383" s="447"/>
      <c r="K383" s="447"/>
      <c r="L383" s="447"/>
      <c r="M383" s="447"/>
      <c r="N383" s="447"/>
      <c r="O383" s="447">
        <v>1</v>
      </c>
      <c r="P383" s="449">
        <f t="shared" si="6"/>
        <v>1</v>
      </c>
      <c r="Q383" s="447"/>
      <c r="R383" s="447"/>
      <c r="S383" s="577" t="s">
        <v>2167</v>
      </c>
      <c r="T383" s="577" t="s">
        <v>654</v>
      </c>
      <c r="U383" s="571" t="s">
        <v>674</v>
      </c>
      <c r="V383" s="589" t="s">
        <v>664</v>
      </c>
      <c r="W383" s="587" t="s">
        <v>471</v>
      </c>
      <c r="X383" s="599" t="s">
        <v>5794</v>
      </c>
    </row>
    <row r="384" spans="1:24" s="453" customFormat="1" ht="135">
      <c r="A384" s="447"/>
      <c r="B384" s="447" t="s">
        <v>5593</v>
      </c>
      <c r="C384" s="512" t="s">
        <v>5594</v>
      </c>
      <c r="D384" s="156" t="s">
        <v>5595</v>
      </c>
      <c r="E384" s="156" t="s">
        <v>5596</v>
      </c>
      <c r="F384" s="447" t="s">
        <v>417</v>
      </c>
      <c r="G384" s="447" t="s">
        <v>667</v>
      </c>
      <c r="H384" s="448">
        <v>45183</v>
      </c>
      <c r="I384" s="447"/>
      <c r="J384" s="447"/>
      <c r="K384" s="447"/>
      <c r="L384" s="447"/>
      <c r="M384" s="447"/>
      <c r="N384" s="447"/>
      <c r="O384" s="447">
        <v>1</v>
      </c>
      <c r="P384" s="449">
        <f t="shared" si="6"/>
        <v>1</v>
      </c>
      <c r="Q384" s="447"/>
      <c r="R384" s="447"/>
      <c r="S384" s="577" t="s">
        <v>2167</v>
      </c>
      <c r="T384" s="577" t="s">
        <v>654</v>
      </c>
      <c r="U384" s="571" t="s">
        <v>674</v>
      </c>
      <c r="V384" s="589" t="s">
        <v>664</v>
      </c>
      <c r="W384" s="587" t="s">
        <v>471</v>
      </c>
      <c r="X384" s="599" t="s">
        <v>5795</v>
      </c>
    </row>
    <row r="385" spans="1:24" s="453" customFormat="1" ht="129.6">
      <c r="A385" s="447"/>
      <c r="B385" s="447" t="s">
        <v>5597</v>
      </c>
      <c r="C385" s="512" t="s">
        <v>5598</v>
      </c>
      <c r="D385" s="156" t="s">
        <v>5599</v>
      </c>
      <c r="E385" s="156" t="s">
        <v>5600</v>
      </c>
      <c r="F385" s="447" t="s">
        <v>417</v>
      </c>
      <c r="G385" s="447" t="s">
        <v>667</v>
      </c>
      <c r="H385" s="448">
        <v>45197</v>
      </c>
      <c r="I385" s="447"/>
      <c r="J385" s="447"/>
      <c r="K385" s="447"/>
      <c r="L385" s="447"/>
      <c r="M385" s="447"/>
      <c r="N385" s="447"/>
      <c r="O385" s="447">
        <v>1</v>
      </c>
      <c r="P385" s="449">
        <f t="shared" si="6"/>
        <v>1</v>
      </c>
      <c r="Q385" s="447"/>
      <c r="R385" s="447"/>
      <c r="S385" s="577" t="s">
        <v>2167</v>
      </c>
      <c r="T385" s="577" t="s">
        <v>654</v>
      </c>
      <c r="U385" s="571" t="s">
        <v>674</v>
      </c>
      <c r="V385" s="589" t="s">
        <v>664</v>
      </c>
      <c r="W385" s="587" t="s">
        <v>471</v>
      </c>
      <c r="X385" s="599" t="s">
        <v>5796</v>
      </c>
    </row>
    <row r="386" spans="1:24" s="453" customFormat="1" ht="145.19999999999999">
      <c r="A386" s="447"/>
      <c r="B386" s="447" t="s">
        <v>5601</v>
      </c>
      <c r="C386" s="512" t="s">
        <v>5602</v>
      </c>
      <c r="D386" s="156" t="s">
        <v>5603</v>
      </c>
      <c r="E386" s="156" t="s">
        <v>5604</v>
      </c>
      <c r="F386" s="447" t="s">
        <v>423</v>
      </c>
      <c r="G386" s="447" t="s">
        <v>656</v>
      </c>
      <c r="H386" s="448">
        <v>45203</v>
      </c>
      <c r="I386" s="447"/>
      <c r="J386" s="447">
        <v>1</v>
      </c>
      <c r="K386" s="447"/>
      <c r="L386" s="447"/>
      <c r="M386" s="447"/>
      <c r="N386" s="447"/>
      <c r="O386" s="447"/>
      <c r="P386" s="449">
        <f t="shared" si="6"/>
        <v>1</v>
      </c>
      <c r="Q386" s="447">
        <v>1</v>
      </c>
      <c r="R386" s="447"/>
      <c r="S386" s="576" t="s">
        <v>2167</v>
      </c>
      <c r="T386" s="576" t="s">
        <v>654</v>
      </c>
      <c r="U386" s="571" t="s">
        <v>674</v>
      </c>
      <c r="V386" s="579" t="s">
        <v>664</v>
      </c>
      <c r="W386" s="579" t="s">
        <v>470</v>
      </c>
      <c r="X386" s="596" t="s">
        <v>5797</v>
      </c>
    </row>
    <row r="387" spans="1:24" s="453" customFormat="1" ht="403.2">
      <c r="A387" s="447"/>
      <c r="B387" s="447" t="s">
        <v>5605</v>
      </c>
      <c r="C387" s="512" t="s">
        <v>5606</v>
      </c>
      <c r="D387" s="156" t="s">
        <v>5607</v>
      </c>
      <c r="E387" s="156" t="s">
        <v>5608</v>
      </c>
      <c r="F387" s="447" t="s">
        <v>417</v>
      </c>
      <c r="G387" s="447" t="s">
        <v>667</v>
      </c>
      <c r="H387" s="448">
        <v>45210</v>
      </c>
      <c r="I387" s="447"/>
      <c r="J387" s="447"/>
      <c r="K387" s="447"/>
      <c r="L387" s="447"/>
      <c r="M387" s="447"/>
      <c r="N387" s="447"/>
      <c r="O387" s="447">
        <v>1</v>
      </c>
      <c r="P387" s="449">
        <f t="shared" si="6"/>
        <v>1</v>
      </c>
      <c r="Q387" s="447"/>
      <c r="R387" s="447"/>
      <c r="S387" s="577" t="s">
        <v>2167</v>
      </c>
      <c r="T387" s="577" t="s">
        <v>654</v>
      </c>
      <c r="U387" s="571" t="s">
        <v>674</v>
      </c>
      <c r="V387" s="589" t="s">
        <v>664</v>
      </c>
      <c r="W387" s="587" t="s">
        <v>471</v>
      </c>
      <c r="X387" s="599" t="s">
        <v>5798</v>
      </c>
    </row>
    <row r="388" spans="1:24" s="453" customFormat="1" ht="60">
      <c r="A388" s="447"/>
      <c r="B388" s="447" t="s">
        <v>5609</v>
      </c>
      <c r="C388" s="512" t="s">
        <v>5610</v>
      </c>
      <c r="D388" s="156" t="s">
        <v>5611</v>
      </c>
      <c r="E388" s="156" t="s">
        <v>5612</v>
      </c>
      <c r="F388" s="447" t="s">
        <v>417</v>
      </c>
      <c r="G388" s="447" t="s">
        <v>667</v>
      </c>
      <c r="H388" s="448">
        <v>45218</v>
      </c>
      <c r="I388" s="447"/>
      <c r="J388" s="447"/>
      <c r="K388" s="447"/>
      <c r="L388" s="447"/>
      <c r="M388" s="447"/>
      <c r="N388" s="447"/>
      <c r="O388" s="447">
        <v>1</v>
      </c>
      <c r="P388" s="449">
        <f t="shared" si="6"/>
        <v>1</v>
      </c>
      <c r="Q388" s="447"/>
      <c r="R388" s="447"/>
      <c r="S388" s="577" t="s">
        <v>2167</v>
      </c>
      <c r="T388" s="577" t="s">
        <v>654</v>
      </c>
      <c r="U388" s="571" t="s">
        <v>674</v>
      </c>
      <c r="V388" s="589" t="s">
        <v>664</v>
      </c>
      <c r="W388" s="587" t="s">
        <v>471</v>
      </c>
      <c r="X388" s="599" t="s">
        <v>5799</v>
      </c>
    </row>
    <row r="389" spans="1:24" s="453" customFormat="1" ht="75">
      <c r="A389" s="447"/>
      <c r="B389" s="447" t="s">
        <v>5613</v>
      </c>
      <c r="C389" s="512" t="s">
        <v>5614</v>
      </c>
      <c r="D389" s="156" t="s">
        <v>5615</v>
      </c>
      <c r="E389" s="156" t="s">
        <v>5616</v>
      </c>
      <c r="F389" s="447" t="s">
        <v>423</v>
      </c>
      <c r="G389" s="447" t="s">
        <v>656</v>
      </c>
      <c r="H389" s="448">
        <v>45224</v>
      </c>
      <c r="I389" s="447"/>
      <c r="J389" s="447"/>
      <c r="K389" s="447"/>
      <c r="L389" s="447">
        <v>1</v>
      </c>
      <c r="M389" s="447"/>
      <c r="N389" s="447"/>
      <c r="O389" s="447"/>
      <c r="P389" s="449">
        <f t="shared" si="6"/>
        <v>1</v>
      </c>
      <c r="Q389" s="447"/>
      <c r="R389" s="447"/>
      <c r="S389" s="576" t="s">
        <v>2167</v>
      </c>
      <c r="T389" s="576" t="s">
        <v>654</v>
      </c>
      <c r="U389" s="571" t="s">
        <v>674</v>
      </c>
      <c r="V389" s="579" t="s">
        <v>664</v>
      </c>
      <c r="W389" s="579" t="s">
        <v>470</v>
      </c>
      <c r="X389" s="596" t="s">
        <v>5800</v>
      </c>
    </row>
    <row r="390" spans="1:24" s="453" customFormat="1" ht="75">
      <c r="A390" s="447"/>
      <c r="B390" s="447" t="s">
        <v>5613</v>
      </c>
      <c r="C390" s="512" t="s">
        <v>5614</v>
      </c>
      <c r="D390" s="156" t="s">
        <v>5615</v>
      </c>
      <c r="E390" s="156" t="s">
        <v>5616</v>
      </c>
      <c r="F390" s="447" t="s">
        <v>417</v>
      </c>
      <c r="G390" s="447" t="s">
        <v>667</v>
      </c>
      <c r="H390" s="448">
        <v>45224</v>
      </c>
      <c r="I390" s="447"/>
      <c r="J390" s="447"/>
      <c r="K390" s="447"/>
      <c r="L390" s="447"/>
      <c r="M390" s="447"/>
      <c r="N390" s="447"/>
      <c r="O390" s="447">
        <v>1</v>
      </c>
      <c r="P390" s="449">
        <f t="shared" si="6"/>
        <v>1</v>
      </c>
      <c r="Q390" s="447"/>
      <c r="R390" s="447"/>
      <c r="S390" s="577" t="s">
        <v>2167</v>
      </c>
      <c r="T390" s="577" t="s">
        <v>654</v>
      </c>
      <c r="U390" s="571" t="s">
        <v>674</v>
      </c>
      <c r="V390" s="589" t="s">
        <v>664</v>
      </c>
      <c r="W390" s="587" t="s">
        <v>471</v>
      </c>
      <c r="X390" s="599" t="s">
        <v>5800</v>
      </c>
    </row>
    <row r="391" spans="1:24" s="453" customFormat="1" ht="331.2">
      <c r="A391" s="447"/>
      <c r="B391" s="447" t="s">
        <v>5617</v>
      </c>
      <c r="C391" s="512" t="s">
        <v>5618</v>
      </c>
      <c r="D391" s="156" t="s">
        <v>5619</v>
      </c>
      <c r="E391" s="156" t="s">
        <v>5620</v>
      </c>
      <c r="F391" s="447" t="s">
        <v>419</v>
      </c>
      <c r="G391" s="447" t="s">
        <v>656</v>
      </c>
      <c r="H391" s="448">
        <v>45231</v>
      </c>
      <c r="I391" s="447"/>
      <c r="J391" s="447"/>
      <c r="K391" s="447"/>
      <c r="L391" s="447"/>
      <c r="M391" s="447"/>
      <c r="N391" s="447"/>
      <c r="O391" s="447">
        <v>1</v>
      </c>
      <c r="P391" s="449">
        <f t="shared" si="6"/>
        <v>1</v>
      </c>
      <c r="Q391" s="447"/>
      <c r="R391" s="447"/>
      <c r="S391" s="577" t="s">
        <v>2167</v>
      </c>
      <c r="T391" s="577" t="s">
        <v>654</v>
      </c>
      <c r="U391" s="571" t="s">
        <v>674</v>
      </c>
      <c r="V391" s="589" t="s">
        <v>664</v>
      </c>
      <c r="W391" s="587" t="s">
        <v>471</v>
      </c>
      <c r="X391" s="599" t="s">
        <v>5801</v>
      </c>
    </row>
    <row r="392" spans="1:24" s="453" customFormat="1" ht="201.6">
      <c r="A392" s="447"/>
      <c r="B392" s="447" t="s">
        <v>5621</v>
      </c>
      <c r="C392" s="512" t="s">
        <v>5622</v>
      </c>
      <c r="D392" s="156" t="s">
        <v>5623</v>
      </c>
      <c r="E392" s="156" t="s">
        <v>5624</v>
      </c>
      <c r="F392" s="447" t="s">
        <v>417</v>
      </c>
      <c r="G392" s="447" t="s">
        <v>667</v>
      </c>
      <c r="H392" s="448">
        <v>45236</v>
      </c>
      <c r="I392" s="447"/>
      <c r="J392" s="447"/>
      <c r="K392" s="447"/>
      <c r="L392" s="447"/>
      <c r="M392" s="447"/>
      <c r="N392" s="447"/>
      <c r="O392" s="447">
        <v>1</v>
      </c>
      <c r="P392" s="449">
        <f t="shared" si="6"/>
        <v>1</v>
      </c>
      <c r="Q392" s="447"/>
      <c r="R392" s="447"/>
      <c r="S392" s="577" t="s">
        <v>2167</v>
      </c>
      <c r="T392" s="577" t="s">
        <v>654</v>
      </c>
      <c r="U392" s="571" t="s">
        <v>674</v>
      </c>
      <c r="V392" s="589" t="s">
        <v>664</v>
      </c>
      <c r="W392" s="587" t="s">
        <v>471</v>
      </c>
      <c r="X392" s="599" t="s">
        <v>5802</v>
      </c>
    </row>
    <row r="393" spans="1:24" s="453" customFormat="1" ht="316.8">
      <c r="A393" s="447"/>
      <c r="B393" s="447" t="s">
        <v>5625</v>
      </c>
      <c r="C393" s="512" t="s">
        <v>5626</v>
      </c>
      <c r="D393" s="156" t="s">
        <v>5627</v>
      </c>
      <c r="E393" s="156" t="s">
        <v>5628</v>
      </c>
      <c r="F393" s="447" t="s">
        <v>419</v>
      </c>
      <c r="G393" s="447" t="s">
        <v>656</v>
      </c>
      <c r="H393" s="448">
        <v>45243</v>
      </c>
      <c r="I393" s="447"/>
      <c r="J393" s="447"/>
      <c r="K393" s="447"/>
      <c r="L393" s="447"/>
      <c r="M393" s="447"/>
      <c r="N393" s="447"/>
      <c r="O393" s="447">
        <v>1</v>
      </c>
      <c r="P393" s="449">
        <f t="shared" si="6"/>
        <v>1</v>
      </c>
      <c r="Q393" s="447"/>
      <c r="R393" s="447"/>
      <c r="S393" s="577" t="s">
        <v>2167</v>
      </c>
      <c r="T393" s="577" t="s">
        <v>654</v>
      </c>
      <c r="U393" s="571" t="s">
        <v>674</v>
      </c>
      <c r="V393" s="589" t="s">
        <v>664</v>
      </c>
      <c r="W393" s="587" t="s">
        <v>471</v>
      </c>
      <c r="X393" s="599" t="s">
        <v>5803</v>
      </c>
    </row>
    <row r="394" spans="1:24" s="453" customFormat="1" ht="290.39999999999998">
      <c r="A394" s="447"/>
      <c r="B394" s="447" t="s">
        <v>5625</v>
      </c>
      <c r="C394" s="512" t="s">
        <v>5626</v>
      </c>
      <c r="D394" s="156" t="s">
        <v>5627</v>
      </c>
      <c r="E394" s="156" t="s">
        <v>5628</v>
      </c>
      <c r="F394" s="447" t="s">
        <v>423</v>
      </c>
      <c r="G394" s="447" t="s">
        <v>656</v>
      </c>
      <c r="H394" s="448">
        <v>45243</v>
      </c>
      <c r="I394" s="447"/>
      <c r="J394" s="447"/>
      <c r="K394" s="447"/>
      <c r="L394" s="447"/>
      <c r="M394" s="447"/>
      <c r="N394" s="447">
        <v>1</v>
      </c>
      <c r="O394" s="447"/>
      <c r="P394" s="449">
        <f t="shared" si="6"/>
        <v>1</v>
      </c>
      <c r="Q394" s="447"/>
      <c r="R394" s="447"/>
      <c r="S394" s="576" t="s">
        <v>2167</v>
      </c>
      <c r="T394" s="576" t="s">
        <v>654</v>
      </c>
      <c r="U394" s="571" t="s">
        <v>674</v>
      </c>
      <c r="V394" s="579" t="s">
        <v>664</v>
      </c>
      <c r="W394" s="579" t="s">
        <v>470</v>
      </c>
      <c r="X394" s="596" t="s">
        <v>5803</v>
      </c>
    </row>
    <row r="395" spans="1:24" s="453" customFormat="1" ht="60">
      <c r="A395" s="447"/>
      <c r="B395" s="447" t="s">
        <v>2329</v>
      </c>
      <c r="C395" s="512" t="s">
        <v>2330</v>
      </c>
      <c r="D395" s="156"/>
      <c r="E395" s="156" t="s">
        <v>5629</v>
      </c>
      <c r="F395" s="447" t="s">
        <v>417</v>
      </c>
      <c r="G395" s="447" t="s">
        <v>667</v>
      </c>
      <c r="H395" s="448">
        <v>45252</v>
      </c>
      <c r="I395" s="447"/>
      <c r="J395" s="447"/>
      <c r="K395" s="447"/>
      <c r="L395" s="447"/>
      <c r="M395" s="447"/>
      <c r="N395" s="447"/>
      <c r="O395" s="447">
        <v>1</v>
      </c>
      <c r="P395" s="449">
        <f t="shared" si="6"/>
        <v>1</v>
      </c>
      <c r="Q395" s="447"/>
      <c r="R395" s="447"/>
      <c r="S395" s="577" t="s">
        <v>2167</v>
      </c>
      <c r="T395" s="577" t="s">
        <v>654</v>
      </c>
      <c r="U395" s="571" t="s">
        <v>674</v>
      </c>
      <c r="V395" s="589" t="s">
        <v>664</v>
      </c>
      <c r="W395" s="587" t="s">
        <v>471</v>
      </c>
      <c r="X395" s="599" t="s">
        <v>5804</v>
      </c>
    </row>
    <row r="396" spans="1:24" s="453" customFormat="1" ht="86.4">
      <c r="A396" s="447"/>
      <c r="B396" s="447" t="s">
        <v>5630</v>
      </c>
      <c r="C396" s="512" t="s">
        <v>5631</v>
      </c>
      <c r="D396" s="156" t="s">
        <v>5632</v>
      </c>
      <c r="E396" s="156" t="s">
        <v>5633</v>
      </c>
      <c r="F396" s="447" t="s">
        <v>417</v>
      </c>
      <c r="G396" s="447" t="s">
        <v>667</v>
      </c>
      <c r="H396" s="448">
        <v>45258</v>
      </c>
      <c r="I396" s="447"/>
      <c r="J396" s="447"/>
      <c r="K396" s="447"/>
      <c r="L396" s="447"/>
      <c r="M396" s="447"/>
      <c r="N396" s="447"/>
      <c r="O396" s="447">
        <v>1</v>
      </c>
      <c r="P396" s="449">
        <f t="shared" si="6"/>
        <v>1</v>
      </c>
      <c r="Q396" s="447"/>
      <c r="R396" s="447"/>
      <c r="S396" s="577" t="s">
        <v>2167</v>
      </c>
      <c r="T396" s="577" t="s">
        <v>654</v>
      </c>
      <c r="U396" s="571" t="s">
        <v>674</v>
      </c>
      <c r="V396" s="589" t="s">
        <v>664</v>
      </c>
      <c r="W396" s="587" t="s">
        <v>471</v>
      </c>
      <c r="X396" s="599" t="s">
        <v>5805</v>
      </c>
    </row>
    <row r="397" spans="1:24" s="453" customFormat="1" ht="144">
      <c r="A397" s="447"/>
      <c r="B397" s="447" t="s">
        <v>5634</v>
      </c>
      <c r="C397" s="512" t="s">
        <v>5635</v>
      </c>
      <c r="D397" s="156" t="s">
        <v>5636</v>
      </c>
      <c r="E397" s="156" t="s">
        <v>5637</v>
      </c>
      <c r="F397" s="447" t="s">
        <v>417</v>
      </c>
      <c r="G397" s="447" t="s">
        <v>667</v>
      </c>
      <c r="H397" s="448">
        <v>45259</v>
      </c>
      <c r="I397" s="447"/>
      <c r="J397" s="447"/>
      <c r="K397" s="447"/>
      <c r="L397" s="447"/>
      <c r="M397" s="447"/>
      <c r="N397" s="447"/>
      <c r="O397" s="447">
        <v>1</v>
      </c>
      <c r="P397" s="449">
        <f t="shared" si="6"/>
        <v>1</v>
      </c>
      <c r="Q397" s="447"/>
      <c r="R397" s="447"/>
      <c r="S397" s="577" t="s">
        <v>2167</v>
      </c>
      <c r="T397" s="577" t="s">
        <v>654</v>
      </c>
      <c r="U397" s="571" t="s">
        <v>674</v>
      </c>
      <c r="V397" s="589" t="s">
        <v>664</v>
      </c>
      <c r="W397" s="587" t="s">
        <v>471</v>
      </c>
      <c r="X397" s="599" t="s">
        <v>5806</v>
      </c>
    </row>
    <row r="398" spans="1:24" s="453" customFormat="1" ht="60">
      <c r="A398" s="447"/>
      <c r="B398" s="447" t="s">
        <v>5638</v>
      </c>
      <c r="C398" s="512" t="s">
        <v>5639</v>
      </c>
      <c r="D398" s="156" t="s">
        <v>5640</v>
      </c>
      <c r="E398" s="156" t="s">
        <v>5641</v>
      </c>
      <c r="F398" s="447" t="s">
        <v>417</v>
      </c>
      <c r="G398" s="447" t="s">
        <v>667</v>
      </c>
      <c r="H398" s="448">
        <v>45268</v>
      </c>
      <c r="I398" s="447"/>
      <c r="J398" s="447"/>
      <c r="K398" s="447"/>
      <c r="L398" s="447"/>
      <c r="M398" s="447"/>
      <c r="N398" s="447"/>
      <c r="O398" s="447">
        <v>1</v>
      </c>
      <c r="P398" s="449">
        <f t="shared" si="6"/>
        <v>1</v>
      </c>
      <c r="Q398" s="447"/>
      <c r="R398" s="447"/>
      <c r="S398" s="577" t="s">
        <v>2167</v>
      </c>
      <c r="T398" s="577" t="s">
        <v>654</v>
      </c>
      <c r="U398" s="571" t="s">
        <v>674</v>
      </c>
      <c r="V398" s="589" t="s">
        <v>664</v>
      </c>
      <c r="W398" s="587" t="s">
        <v>471</v>
      </c>
      <c r="X398" s="599" t="s">
        <v>5807</v>
      </c>
    </row>
    <row r="399" spans="1:24" s="453" customFormat="1" ht="409.6">
      <c r="A399" s="447"/>
      <c r="B399" s="447" t="s">
        <v>5642</v>
      </c>
      <c r="C399" s="512" t="s">
        <v>5643</v>
      </c>
      <c r="D399" s="156" t="s">
        <v>5644</v>
      </c>
      <c r="E399" s="156" t="s">
        <v>5645</v>
      </c>
      <c r="F399" s="447" t="s">
        <v>421</v>
      </c>
      <c r="G399" s="447" t="s">
        <v>656</v>
      </c>
      <c r="H399" s="448">
        <v>45287</v>
      </c>
      <c r="I399" s="447"/>
      <c r="J399" s="447"/>
      <c r="K399" s="447">
        <v>5</v>
      </c>
      <c r="L399" s="447"/>
      <c r="M399" s="447"/>
      <c r="N399" s="447"/>
      <c r="O399" s="447">
        <v>9</v>
      </c>
      <c r="P399" s="449">
        <f t="shared" si="6"/>
        <v>14</v>
      </c>
      <c r="Q399" s="447"/>
      <c r="R399" s="447"/>
      <c r="S399" s="577" t="s">
        <v>2167</v>
      </c>
      <c r="T399" s="577" t="s">
        <v>654</v>
      </c>
      <c r="U399" s="571" t="s">
        <v>674</v>
      </c>
      <c r="V399" s="589" t="s">
        <v>664</v>
      </c>
      <c r="W399" s="587" t="s">
        <v>471</v>
      </c>
      <c r="X399" s="599" t="s">
        <v>5808</v>
      </c>
    </row>
    <row r="400" spans="1:24" s="453" customFormat="1" ht="100.8">
      <c r="A400" s="447"/>
      <c r="B400" s="447" t="s">
        <v>5646</v>
      </c>
      <c r="C400" s="512" t="s">
        <v>5647</v>
      </c>
      <c r="D400" s="156"/>
      <c r="E400" s="156" t="s">
        <v>5648</v>
      </c>
      <c r="F400" s="447" t="s">
        <v>419</v>
      </c>
      <c r="G400" s="447" t="s">
        <v>656</v>
      </c>
      <c r="H400" s="448">
        <v>44957</v>
      </c>
      <c r="I400" s="447"/>
      <c r="J400" s="447"/>
      <c r="K400" s="447"/>
      <c r="L400" s="447"/>
      <c r="M400" s="447"/>
      <c r="N400" s="447"/>
      <c r="O400" s="447">
        <v>2</v>
      </c>
      <c r="P400" s="449">
        <f t="shared" si="6"/>
        <v>2</v>
      </c>
      <c r="Q400" s="447"/>
      <c r="R400" s="447"/>
      <c r="S400" s="577" t="s">
        <v>2167</v>
      </c>
      <c r="T400" s="577" t="s">
        <v>654</v>
      </c>
      <c r="U400" s="571" t="s">
        <v>674</v>
      </c>
      <c r="V400" s="589" t="s">
        <v>664</v>
      </c>
      <c r="W400" s="589" t="s">
        <v>471</v>
      </c>
      <c r="X400" s="602" t="s">
        <v>5809</v>
      </c>
    </row>
    <row r="401" spans="1:24" s="453" customFormat="1" ht="129.6">
      <c r="A401" s="447"/>
      <c r="B401" s="447" t="s">
        <v>5649</v>
      </c>
      <c r="C401" s="512" t="s">
        <v>5650</v>
      </c>
      <c r="D401" s="156"/>
      <c r="E401" s="156" t="s">
        <v>5651</v>
      </c>
      <c r="F401" s="447" t="s">
        <v>415</v>
      </c>
      <c r="G401" s="447" t="s">
        <v>656</v>
      </c>
      <c r="H401" s="448">
        <v>45126</v>
      </c>
      <c r="I401" s="447"/>
      <c r="J401" s="447"/>
      <c r="K401" s="447"/>
      <c r="L401" s="447"/>
      <c r="M401" s="447"/>
      <c r="N401" s="447"/>
      <c r="O401" s="447">
        <v>1</v>
      </c>
      <c r="P401" s="449">
        <f t="shared" si="6"/>
        <v>1</v>
      </c>
      <c r="Q401" s="447"/>
      <c r="R401" s="447"/>
      <c r="S401" s="577" t="s">
        <v>2167</v>
      </c>
      <c r="T401" s="577" t="s">
        <v>654</v>
      </c>
      <c r="U401" s="571" t="s">
        <v>674</v>
      </c>
      <c r="V401" s="589" t="s">
        <v>664</v>
      </c>
      <c r="W401" s="590" t="s">
        <v>471</v>
      </c>
      <c r="X401" s="604" t="s">
        <v>5810</v>
      </c>
    </row>
    <row r="402" spans="1:24" s="453" customFormat="1" ht="72">
      <c r="A402" s="447"/>
      <c r="B402" s="447" t="s">
        <v>5652</v>
      </c>
      <c r="C402" s="512" t="s">
        <v>5653</v>
      </c>
      <c r="D402" s="156"/>
      <c r="E402" s="156" t="s">
        <v>5654</v>
      </c>
      <c r="F402" s="447" t="s">
        <v>421</v>
      </c>
      <c r="G402" s="447" t="s">
        <v>656</v>
      </c>
      <c r="H402" s="448">
        <v>45202</v>
      </c>
      <c r="I402" s="447"/>
      <c r="J402" s="447"/>
      <c r="K402" s="447"/>
      <c r="L402" s="447"/>
      <c r="M402" s="447"/>
      <c r="N402" s="447"/>
      <c r="O402" s="447">
        <v>1</v>
      </c>
      <c r="P402" s="449">
        <f t="shared" si="6"/>
        <v>1</v>
      </c>
      <c r="Q402" s="447"/>
      <c r="R402" s="447"/>
      <c r="S402" s="577" t="s">
        <v>2167</v>
      </c>
      <c r="T402" s="577" t="s">
        <v>654</v>
      </c>
      <c r="U402" s="571" t="s">
        <v>674</v>
      </c>
      <c r="V402" s="589" t="s">
        <v>664</v>
      </c>
      <c r="W402" s="590" t="s">
        <v>471</v>
      </c>
      <c r="X402" s="604" t="s">
        <v>5811</v>
      </c>
    </row>
    <row r="403" spans="1:24" s="453" customFormat="1" ht="15">
      <c r="A403" s="447"/>
      <c r="B403" s="447"/>
      <c r="C403" s="512"/>
      <c r="D403" s="156"/>
      <c r="E403" s="156"/>
      <c r="F403" s="447"/>
      <c r="G403" s="447"/>
      <c r="H403" s="448"/>
      <c r="I403" s="447"/>
      <c r="J403" s="447"/>
      <c r="K403" s="447"/>
      <c r="L403" s="447"/>
      <c r="M403" s="447"/>
      <c r="N403" s="447"/>
      <c r="O403" s="447"/>
      <c r="P403" s="449">
        <f t="shared" si="6"/>
        <v>0</v>
      </c>
      <c r="Q403" s="447"/>
      <c r="R403" s="447"/>
      <c r="S403" s="447"/>
      <c r="T403" s="447"/>
      <c r="U403" s="447"/>
      <c r="V403" s="447"/>
      <c r="W403" s="447"/>
      <c r="X403" s="450"/>
    </row>
    <row r="404" spans="1:24" s="453" customFormat="1" ht="15">
      <c r="A404" s="447"/>
      <c r="B404" s="447"/>
      <c r="C404" s="512"/>
      <c r="D404" s="156"/>
      <c r="E404" s="156"/>
      <c r="F404" s="447"/>
      <c r="G404" s="447"/>
      <c r="H404" s="448"/>
      <c r="I404" s="447"/>
      <c r="J404" s="447"/>
      <c r="K404" s="447"/>
      <c r="L404" s="447"/>
      <c r="M404" s="447"/>
      <c r="N404" s="447"/>
      <c r="O404" s="447"/>
      <c r="P404" s="449">
        <f t="shared" si="6"/>
        <v>0</v>
      </c>
      <c r="Q404" s="447"/>
      <c r="R404" s="447"/>
      <c r="S404" s="447"/>
      <c r="T404" s="447"/>
      <c r="U404" s="447"/>
      <c r="V404" s="447"/>
      <c r="W404" s="447"/>
      <c r="X404" s="450"/>
    </row>
    <row r="405" spans="1:24" s="453" customFormat="1" ht="15">
      <c r="A405" s="447"/>
      <c r="B405" s="447"/>
      <c r="C405" s="512"/>
      <c r="D405" s="156"/>
      <c r="E405" s="156"/>
      <c r="F405" s="447"/>
      <c r="G405" s="447"/>
      <c r="H405" s="448"/>
      <c r="I405" s="447"/>
      <c r="J405" s="447"/>
      <c r="K405" s="447"/>
      <c r="L405" s="447"/>
      <c r="M405" s="447"/>
      <c r="N405" s="447"/>
      <c r="O405" s="447"/>
      <c r="P405" s="449">
        <f t="shared" si="6"/>
        <v>0</v>
      </c>
      <c r="Q405" s="447"/>
      <c r="R405" s="447"/>
      <c r="S405" s="447"/>
      <c r="T405" s="447"/>
      <c r="U405" s="447"/>
      <c r="V405" s="447"/>
      <c r="W405" s="447"/>
      <c r="X405" s="450"/>
    </row>
    <row r="406" spans="1:24" s="453" customFormat="1" ht="15">
      <c r="A406" s="447"/>
      <c r="B406" s="447"/>
      <c r="C406" s="512"/>
      <c r="D406" s="156"/>
      <c r="E406" s="156"/>
      <c r="F406" s="447"/>
      <c r="G406" s="447"/>
      <c r="H406" s="448"/>
      <c r="I406" s="447"/>
      <c r="J406" s="447"/>
      <c r="K406" s="447"/>
      <c r="L406" s="447"/>
      <c r="M406" s="447"/>
      <c r="N406" s="447"/>
      <c r="O406" s="447"/>
      <c r="P406" s="449">
        <f t="shared" si="6"/>
        <v>0</v>
      </c>
      <c r="Q406" s="447"/>
      <c r="R406" s="447"/>
      <c r="S406" s="447"/>
      <c r="T406" s="447"/>
      <c r="U406" s="447"/>
      <c r="V406" s="447"/>
      <c r="W406" s="447"/>
      <c r="X406" s="450"/>
    </row>
    <row r="407" spans="1:24" s="453" customFormat="1" ht="15">
      <c r="A407" s="447"/>
      <c r="B407" s="447"/>
      <c r="C407" s="512"/>
      <c r="D407" s="156"/>
      <c r="E407" s="156"/>
      <c r="F407" s="447"/>
      <c r="G407" s="447"/>
      <c r="H407" s="448"/>
      <c r="I407" s="447"/>
      <c r="J407" s="447"/>
      <c r="K407" s="447"/>
      <c r="L407" s="447"/>
      <c r="M407" s="447"/>
      <c r="N407" s="447"/>
      <c r="O407" s="447"/>
      <c r="P407" s="449">
        <f t="shared" ref="P407:P470" si="7">SUM($I407:$O407)</f>
        <v>0</v>
      </c>
      <c r="Q407" s="447"/>
      <c r="R407" s="447"/>
      <c r="S407" s="447"/>
      <c r="T407" s="447"/>
      <c r="U407" s="447"/>
      <c r="V407" s="447"/>
      <c r="W407" s="447"/>
      <c r="X407" s="450"/>
    </row>
    <row r="408" spans="1:24" s="453" customFormat="1" ht="15">
      <c r="A408" s="447"/>
      <c r="B408" s="447"/>
      <c r="C408" s="512"/>
      <c r="D408" s="156"/>
      <c r="E408" s="156"/>
      <c r="F408" s="447"/>
      <c r="G408" s="447"/>
      <c r="H408" s="448"/>
      <c r="I408" s="447"/>
      <c r="J408" s="447"/>
      <c r="K408" s="447"/>
      <c r="L408" s="447"/>
      <c r="M408" s="447"/>
      <c r="N408" s="447"/>
      <c r="O408" s="447"/>
      <c r="P408" s="449">
        <f t="shared" si="7"/>
        <v>0</v>
      </c>
      <c r="Q408" s="447"/>
      <c r="R408" s="447"/>
      <c r="S408" s="447"/>
      <c r="T408" s="447"/>
      <c r="U408" s="447"/>
      <c r="V408" s="447"/>
      <c r="W408" s="447"/>
      <c r="X408" s="450"/>
    </row>
    <row r="409" spans="1:24" s="453" customFormat="1" ht="15">
      <c r="A409" s="447"/>
      <c r="B409" s="447"/>
      <c r="C409" s="512"/>
      <c r="D409" s="156"/>
      <c r="E409" s="156"/>
      <c r="F409" s="447"/>
      <c r="G409" s="447"/>
      <c r="H409" s="448"/>
      <c r="I409" s="447"/>
      <c r="J409" s="447"/>
      <c r="K409" s="447"/>
      <c r="L409" s="447"/>
      <c r="M409" s="447"/>
      <c r="N409" s="447"/>
      <c r="O409" s="447"/>
      <c r="P409" s="449">
        <f t="shared" si="7"/>
        <v>0</v>
      </c>
      <c r="Q409" s="447"/>
      <c r="R409" s="447"/>
      <c r="S409" s="447"/>
      <c r="T409" s="447"/>
      <c r="U409" s="447"/>
      <c r="V409" s="447"/>
      <c r="W409" s="447"/>
      <c r="X409" s="450"/>
    </row>
    <row r="410" spans="1:24" s="453" customFormat="1" ht="15">
      <c r="A410" s="447"/>
      <c r="B410" s="447"/>
      <c r="C410" s="512"/>
      <c r="D410" s="156"/>
      <c r="E410" s="156"/>
      <c r="F410" s="447"/>
      <c r="G410" s="447"/>
      <c r="H410" s="448"/>
      <c r="I410" s="447"/>
      <c r="J410" s="447"/>
      <c r="K410" s="447"/>
      <c r="L410" s="447"/>
      <c r="M410" s="447"/>
      <c r="N410" s="447"/>
      <c r="O410" s="447"/>
      <c r="P410" s="449">
        <f t="shared" si="7"/>
        <v>0</v>
      </c>
      <c r="Q410" s="447"/>
      <c r="R410" s="447"/>
      <c r="S410" s="447"/>
      <c r="T410" s="447"/>
      <c r="U410" s="447"/>
      <c r="V410" s="447"/>
      <c r="W410" s="447"/>
      <c r="X410" s="450"/>
    </row>
    <row r="411" spans="1:24" s="453" customFormat="1" ht="15">
      <c r="A411" s="447"/>
      <c r="B411" s="447"/>
      <c r="C411" s="512"/>
      <c r="D411" s="156"/>
      <c r="E411" s="156"/>
      <c r="F411" s="447"/>
      <c r="G411" s="447"/>
      <c r="H411" s="448"/>
      <c r="I411" s="447"/>
      <c r="J411" s="447"/>
      <c r="K411" s="447"/>
      <c r="L411" s="447"/>
      <c r="M411" s="447"/>
      <c r="N411" s="447"/>
      <c r="O411" s="447"/>
      <c r="P411" s="449">
        <f t="shared" si="7"/>
        <v>0</v>
      </c>
      <c r="Q411" s="447"/>
      <c r="R411" s="447"/>
      <c r="S411" s="447"/>
      <c r="T411" s="447"/>
      <c r="U411" s="447"/>
      <c r="V411" s="447"/>
      <c r="W411" s="447"/>
      <c r="X411" s="450"/>
    </row>
    <row r="412" spans="1:24" s="453" customFormat="1" ht="15">
      <c r="A412" s="447"/>
      <c r="B412" s="447"/>
      <c r="C412" s="512"/>
      <c r="D412" s="156"/>
      <c r="E412" s="156"/>
      <c r="F412" s="447"/>
      <c r="G412" s="447"/>
      <c r="H412" s="448"/>
      <c r="I412" s="447"/>
      <c r="J412" s="447"/>
      <c r="K412" s="447"/>
      <c r="L412" s="447"/>
      <c r="M412" s="447"/>
      <c r="N412" s="447"/>
      <c r="O412" s="447"/>
      <c r="P412" s="449">
        <f t="shared" si="7"/>
        <v>0</v>
      </c>
      <c r="Q412" s="447"/>
      <c r="R412" s="447"/>
      <c r="S412" s="447"/>
      <c r="T412" s="447"/>
      <c r="U412" s="447"/>
      <c r="V412" s="447"/>
      <c r="W412" s="447"/>
      <c r="X412" s="450"/>
    </row>
    <row r="413" spans="1:24" s="453" customFormat="1" ht="15">
      <c r="A413" s="447"/>
      <c r="B413" s="447"/>
      <c r="C413" s="512"/>
      <c r="D413" s="156"/>
      <c r="E413" s="156"/>
      <c r="F413" s="447"/>
      <c r="G413" s="447"/>
      <c r="H413" s="448"/>
      <c r="I413" s="447"/>
      <c r="J413" s="447"/>
      <c r="K413" s="447"/>
      <c r="L413" s="447"/>
      <c r="M413" s="447"/>
      <c r="N413" s="447"/>
      <c r="O413" s="447"/>
      <c r="P413" s="449">
        <f t="shared" si="7"/>
        <v>0</v>
      </c>
      <c r="Q413" s="447"/>
      <c r="R413" s="447"/>
      <c r="S413" s="447"/>
      <c r="T413" s="447"/>
      <c r="U413" s="447"/>
      <c r="V413" s="447"/>
      <c r="W413" s="447"/>
      <c r="X413" s="450"/>
    </row>
    <row r="414" spans="1:24" s="453" customFormat="1" ht="15">
      <c r="A414" s="447"/>
      <c r="B414" s="447"/>
      <c r="C414" s="512"/>
      <c r="D414" s="156"/>
      <c r="E414" s="156"/>
      <c r="F414" s="447"/>
      <c r="G414" s="447"/>
      <c r="H414" s="448"/>
      <c r="I414" s="447"/>
      <c r="J414" s="447"/>
      <c r="K414" s="447"/>
      <c r="L414" s="447"/>
      <c r="M414" s="447"/>
      <c r="N414" s="447"/>
      <c r="O414" s="447"/>
      <c r="P414" s="449">
        <f t="shared" si="7"/>
        <v>0</v>
      </c>
      <c r="Q414" s="447"/>
      <c r="R414" s="447"/>
      <c r="S414" s="447"/>
      <c r="T414" s="447"/>
      <c r="U414" s="447"/>
      <c r="V414" s="447"/>
      <c r="W414" s="447"/>
      <c r="X414" s="450"/>
    </row>
    <row r="415" spans="1:24" s="453" customFormat="1" ht="15">
      <c r="A415" s="447"/>
      <c r="B415" s="447"/>
      <c r="C415" s="512"/>
      <c r="D415" s="156"/>
      <c r="E415" s="156"/>
      <c r="F415" s="447"/>
      <c r="G415" s="447"/>
      <c r="H415" s="448"/>
      <c r="I415" s="447"/>
      <c r="J415" s="447"/>
      <c r="K415" s="447"/>
      <c r="L415" s="447"/>
      <c r="M415" s="447"/>
      <c r="N415" s="447"/>
      <c r="O415" s="447"/>
      <c r="P415" s="449">
        <f t="shared" si="7"/>
        <v>0</v>
      </c>
      <c r="Q415" s="447"/>
      <c r="R415" s="447"/>
      <c r="S415" s="447"/>
      <c r="T415" s="447"/>
      <c r="U415" s="447"/>
      <c r="V415" s="447"/>
      <c r="W415" s="447"/>
      <c r="X415" s="450"/>
    </row>
    <row r="416" spans="1:24" s="453" customFormat="1" ht="15">
      <c r="A416" s="447"/>
      <c r="B416" s="447"/>
      <c r="C416" s="512"/>
      <c r="D416" s="156"/>
      <c r="E416" s="156"/>
      <c r="F416" s="447"/>
      <c r="G416" s="447"/>
      <c r="H416" s="448"/>
      <c r="I416" s="447"/>
      <c r="J416" s="447"/>
      <c r="K416" s="447"/>
      <c r="L416" s="447"/>
      <c r="M416" s="447"/>
      <c r="N416" s="447"/>
      <c r="O416" s="447"/>
      <c r="P416" s="449">
        <f t="shared" si="7"/>
        <v>0</v>
      </c>
      <c r="Q416" s="447"/>
      <c r="R416" s="447"/>
      <c r="S416" s="447"/>
      <c r="T416" s="447"/>
      <c r="U416" s="447"/>
      <c r="V416" s="447"/>
      <c r="W416" s="447"/>
      <c r="X416" s="450"/>
    </row>
    <row r="417" spans="1:24" s="453" customFormat="1" ht="15">
      <c r="A417" s="447"/>
      <c r="B417" s="447"/>
      <c r="C417" s="512"/>
      <c r="D417" s="156"/>
      <c r="E417" s="156"/>
      <c r="F417" s="447"/>
      <c r="G417" s="447"/>
      <c r="H417" s="448"/>
      <c r="I417" s="447"/>
      <c r="J417" s="447"/>
      <c r="K417" s="447"/>
      <c r="L417" s="447"/>
      <c r="M417" s="447"/>
      <c r="N417" s="447"/>
      <c r="O417" s="447"/>
      <c r="P417" s="449">
        <f t="shared" si="7"/>
        <v>0</v>
      </c>
      <c r="Q417" s="447"/>
      <c r="R417" s="447"/>
      <c r="S417" s="447"/>
      <c r="T417" s="447"/>
      <c r="U417" s="447"/>
      <c r="V417" s="447"/>
      <c r="W417" s="447"/>
      <c r="X417" s="450"/>
    </row>
    <row r="418" spans="1:24" s="453" customFormat="1" ht="15">
      <c r="A418" s="447"/>
      <c r="B418" s="447"/>
      <c r="C418" s="512"/>
      <c r="D418" s="156"/>
      <c r="E418" s="156"/>
      <c r="F418" s="447"/>
      <c r="G418" s="447"/>
      <c r="H418" s="448"/>
      <c r="I418" s="447"/>
      <c r="J418" s="447"/>
      <c r="K418" s="447"/>
      <c r="L418" s="447"/>
      <c r="M418" s="447"/>
      <c r="N418" s="447"/>
      <c r="O418" s="447"/>
      <c r="P418" s="449">
        <f t="shared" si="7"/>
        <v>0</v>
      </c>
      <c r="Q418" s="447"/>
      <c r="R418" s="447"/>
      <c r="S418" s="447"/>
      <c r="T418" s="447"/>
      <c r="U418" s="447"/>
      <c r="V418" s="447"/>
      <c r="W418" s="447"/>
      <c r="X418" s="450"/>
    </row>
    <row r="419" spans="1:24" s="453" customFormat="1" ht="15">
      <c r="A419" s="447"/>
      <c r="B419" s="447"/>
      <c r="C419" s="512"/>
      <c r="D419" s="156"/>
      <c r="E419" s="156"/>
      <c r="F419" s="447"/>
      <c r="G419" s="447"/>
      <c r="H419" s="448"/>
      <c r="I419" s="447"/>
      <c r="J419" s="447"/>
      <c r="K419" s="447"/>
      <c r="L419" s="447"/>
      <c r="M419" s="447"/>
      <c r="N419" s="447"/>
      <c r="O419" s="447"/>
      <c r="P419" s="449">
        <f t="shared" si="7"/>
        <v>0</v>
      </c>
      <c r="Q419" s="447"/>
      <c r="R419" s="447"/>
      <c r="S419" s="447"/>
      <c r="T419" s="447"/>
      <c r="U419" s="447"/>
      <c r="V419" s="447"/>
      <c r="W419" s="447"/>
      <c r="X419" s="450"/>
    </row>
    <row r="420" spans="1:24" s="453" customFormat="1" ht="15">
      <c r="A420" s="447"/>
      <c r="B420" s="447"/>
      <c r="C420" s="512"/>
      <c r="D420" s="156"/>
      <c r="E420" s="156"/>
      <c r="F420" s="447"/>
      <c r="G420" s="447"/>
      <c r="H420" s="448"/>
      <c r="I420" s="447"/>
      <c r="J420" s="447"/>
      <c r="K420" s="447"/>
      <c r="L420" s="447"/>
      <c r="M420" s="447"/>
      <c r="N420" s="447"/>
      <c r="O420" s="447"/>
      <c r="P420" s="449">
        <f t="shared" si="7"/>
        <v>0</v>
      </c>
      <c r="Q420" s="447"/>
      <c r="R420" s="447"/>
      <c r="S420" s="447"/>
      <c r="T420" s="447"/>
      <c r="U420" s="447"/>
      <c r="V420" s="447"/>
      <c r="W420" s="447"/>
      <c r="X420" s="450"/>
    </row>
    <row r="421" spans="1:24" s="453" customFormat="1" ht="15">
      <c r="A421" s="447"/>
      <c r="B421" s="447"/>
      <c r="C421" s="512"/>
      <c r="D421" s="156"/>
      <c r="E421" s="156"/>
      <c r="F421" s="447"/>
      <c r="G421" s="447"/>
      <c r="H421" s="448"/>
      <c r="I421" s="447"/>
      <c r="J421" s="447"/>
      <c r="K421" s="447"/>
      <c r="L421" s="447"/>
      <c r="M421" s="447"/>
      <c r="N421" s="447"/>
      <c r="O421" s="447"/>
      <c r="P421" s="449">
        <f t="shared" si="7"/>
        <v>0</v>
      </c>
      <c r="Q421" s="447"/>
      <c r="R421" s="447"/>
      <c r="S421" s="447"/>
      <c r="T421" s="447"/>
      <c r="U421" s="447"/>
      <c r="V421" s="447"/>
      <c r="W421" s="447"/>
      <c r="X421" s="450"/>
    </row>
    <row r="422" spans="1:24" s="453" customFormat="1" ht="15">
      <c r="A422" s="447"/>
      <c r="B422" s="447"/>
      <c r="C422" s="512"/>
      <c r="D422" s="156"/>
      <c r="E422" s="156"/>
      <c r="F422" s="447"/>
      <c r="G422" s="447"/>
      <c r="H422" s="448"/>
      <c r="I422" s="447"/>
      <c r="J422" s="447"/>
      <c r="K422" s="447"/>
      <c r="L422" s="447"/>
      <c r="M422" s="447"/>
      <c r="N422" s="447"/>
      <c r="O422" s="447"/>
      <c r="P422" s="449">
        <f t="shared" si="7"/>
        <v>0</v>
      </c>
      <c r="Q422" s="447"/>
      <c r="R422" s="447"/>
      <c r="S422" s="447"/>
      <c r="T422" s="447"/>
      <c r="U422" s="447"/>
      <c r="V422" s="447"/>
      <c r="W422" s="447"/>
      <c r="X422" s="450"/>
    </row>
    <row r="423" spans="1:24" s="453" customFormat="1" ht="15">
      <c r="A423" s="447"/>
      <c r="B423" s="447"/>
      <c r="C423" s="512"/>
      <c r="D423" s="156"/>
      <c r="E423" s="156"/>
      <c r="F423" s="447"/>
      <c r="G423" s="447"/>
      <c r="H423" s="448"/>
      <c r="I423" s="447"/>
      <c r="J423" s="447"/>
      <c r="K423" s="447"/>
      <c r="L423" s="447"/>
      <c r="M423" s="447"/>
      <c r="N423" s="447"/>
      <c r="O423" s="447"/>
      <c r="P423" s="449">
        <f t="shared" si="7"/>
        <v>0</v>
      </c>
      <c r="Q423" s="447"/>
      <c r="R423" s="447"/>
      <c r="S423" s="447"/>
      <c r="T423" s="447"/>
      <c r="U423" s="447"/>
      <c r="V423" s="447"/>
      <c r="W423" s="447"/>
      <c r="X423" s="450"/>
    </row>
    <row r="424" spans="1:24" s="453" customFormat="1" ht="15">
      <c r="A424" s="447"/>
      <c r="B424" s="447"/>
      <c r="C424" s="512"/>
      <c r="D424" s="156"/>
      <c r="E424" s="156"/>
      <c r="F424" s="447"/>
      <c r="G424" s="447"/>
      <c r="H424" s="448"/>
      <c r="I424" s="447"/>
      <c r="J424" s="447"/>
      <c r="K424" s="447"/>
      <c r="L424" s="447"/>
      <c r="M424" s="447"/>
      <c r="N424" s="447"/>
      <c r="O424" s="447"/>
      <c r="P424" s="449">
        <f t="shared" si="7"/>
        <v>0</v>
      </c>
      <c r="Q424" s="447"/>
      <c r="R424" s="447"/>
      <c r="S424" s="447"/>
      <c r="T424" s="447"/>
      <c r="U424" s="447"/>
      <c r="V424" s="447"/>
      <c r="W424" s="447"/>
      <c r="X424" s="450"/>
    </row>
    <row r="425" spans="1:24" s="453" customFormat="1" ht="15">
      <c r="A425" s="447"/>
      <c r="B425" s="447"/>
      <c r="C425" s="512"/>
      <c r="D425" s="156"/>
      <c r="E425" s="156"/>
      <c r="F425" s="447"/>
      <c r="G425" s="447"/>
      <c r="H425" s="448"/>
      <c r="I425" s="447"/>
      <c r="J425" s="447"/>
      <c r="K425" s="447"/>
      <c r="L425" s="447"/>
      <c r="M425" s="447"/>
      <c r="N425" s="447"/>
      <c r="O425" s="447"/>
      <c r="P425" s="449">
        <f t="shared" si="7"/>
        <v>0</v>
      </c>
      <c r="Q425" s="447"/>
      <c r="R425" s="447"/>
      <c r="S425" s="447"/>
      <c r="T425" s="447"/>
      <c r="U425" s="447"/>
      <c r="V425" s="447"/>
      <c r="W425" s="447"/>
      <c r="X425" s="450"/>
    </row>
    <row r="426" spans="1:24" s="453" customFormat="1" ht="15">
      <c r="A426" s="447"/>
      <c r="B426" s="447"/>
      <c r="C426" s="512"/>
      <c r="D426" s="156"/>
      <c r="E426" s="156"/>
      <c r="F426" s="447"/>
      <c r="G426" s="447"/>
      <c r="H426" s="448"/>
      <c r="I426" s="447"/>
      <c r="J426" s="447"/>
      <c r="K426" s="447"/>
      <c r="L426" s="447"/>
      <c r="M426" s="447"/>
      <c r="N426" s="447"/>
      <c r="O426" s="447"/>
      <c r="P426" s="449">
        <f t="shared" si="7"/>
        <v>0</v>
      </c>
      <c r="Q426" s="447"/>
      <c r="R426" s="447"/>
      <c r="S426" s="447"/>
      <c r="T426" s="447"/>
      <c r="U426" s="447"/>
      <c r="V426" s="447"/>
      <c r="W426" s="447"/>
      <c r="X426" s="450"/>
    </row>
    <row r="427" spans="1:24" s="453" customFormat="1" ht="15">
      <c r="A427" s="447"/>
      <c r="B427" s="447"/>
      <c r="C427" s="512"/>
      <c r="D427" s="156"/>
      <c r="E427" s="156"/>
      <c r="F427" s="447"/>
      <c r="G427" s="447"/>
      <c r="H427" s="448"/>
      <c r="I427" s="447"/>
      <c r="J427" s="447"/>
      <c r="K427" s="447"/>
      <c r="L427" s="447"/>
      <c r="M427" s="447"/>
      <c r="N427" s="447"/>
      <c r="O427" s="447"/>
      <c r="P427" s="449">
        <f t="shared" si="7"/>
        <v>0</v>
      </c>
      <c r="Q427" s="447"/>
      <c r="R427" s="447"/>
      <c r="S427" s="447"/>
      <c r="T427" s="447"/>
      <c r="U427" s="447"/>
      <c r="V427" s="447"/>
      <c r="W427" s="447"/>
      <c r="X427" s="450"/>
    </row>
    <row r="428" spans="1:24" s="453" customFormat="1" ht="15">
      <c r="A428" s="447"/>
      <c r="B428" s="447"/>
      <c r="C428" s="512"/>
      <c r="D428" s="156"/>
      <c r="E428" s="156"/>
      <c r="F428" s="447"/>
      <c r="G428" s="447"/>
      <c r="H428" s="448"/>
      <c r="I428" s="447"/>
      <c r="J428" s="447"/>
      <c r="K428" s="447"/>
      <c r="L428" s="447"/>
      <c r="M428" s="447"/>
      <c r="N428" s="447"/>
      <c r="O428" s="447"/>
      <c r="P428" s="449">
        <f t="shared" si="7"/>
        <v>0</v>
      </c>
      <c r="Q428" s="447"/>
      <c r="R428" s="447"/>
      <c r="S428" s="447"/>
      <c r="T428" s="447"/>
      <c r="U428" s="447"/>
      <c r="V428" s="447"/>
      <c r="W428" s="447"/>
      <c r="X428" s="450"/>
    </row>
    <row r="429" spans="1:24" s="453" customFormat="1" ht="15">
      <c r="A429" s="447"/>
      <c r="B429" s="447"/>
      <c r="C429" s="512"/>
      <c r="D429" s="156"/>
      <c r="E429" s="156"/>
      <c r="F429" s="447"/>
      <c r="G429" s="447"/>
      <c r="H429" s="448"/>
      <c r="I429" s="447"/>
      <c r="J429" s="447"/>
      <c r="K429" s="447"/>
      <c r="L429" s="447"/>
      <c r="M429" s="447"/>
      <c r="N429" s="447"/>
      <c r="O429" s="447"/>
      <c r="P429" s="449">
        <f t="shared" si="7"/>
        <v>0</v>
      </c>
      <c r="Q429" s="447"/>
      <c r="R429" s="447"/>
      <c r="S429" s="447"/>
      <c r="T429" s="447"/>
      <c r="U429" s="447"/>
      <c r="V429" s="447"/>
      <c r="W429" s="447"/>
      <c r="X429" s="450"/>
    </row>
    <row r="430" spans="1:24" s="453" customFormat="1" ht="15">
      <c r="A430" s="447"/>
      <c r="B430" s="447"/>
      <c r="C430" s="512"/>
      <c r="D430" s="156"/>
      <c r="E430" s="156"/>
      <c r="F430" s="447"/>
      <c r="G430" s="447"/>
      <c r="H430" s="448"/>
      <c r="I430" s="447"/>
      <c r="J430" s="447"/>
      <c r="K430" s="447"/>
      <c r="L430" s="447"/>
      <c r="M430" s="447"/>
      <c r="N430" s="447"/>
      <c r="O430" s="447"/>
      <c r="P430" s="449">
        <f t="shared" si="7"/>
        <v>0</v>
      </c>
      <c r="Q430" s="447"/>
      <c r="R430" s="447"/>
      <c r="S430" s="447"/>
      <c r="T430" s="447"/>
      <c r="U430" s="447"/>
      <c r="V430" s="447"/>
      <c r="W430" s="447"/>
      <c r="X430" s="450"/>
    </row>
    <row r="431" spans="1:24" s="453" customFormat="1" ht="15">
      <c r="A431" s="447"/>
      <c r="B431" s="447"/>
      <c r="C431" s="512"/>
      <c r="D431" s="156"/>
      <c r="E431" s="156"/>
      <c r="F431" s="447"/>
      <c r="G431" s="447"/>
      <c r="H431" s="448"/>
      <c r="I431" s="447"/>
      <c r="J431" s="447"/>
      <c r="K431" s="447"/>
      <c r="L431" s="447"/>
      <c r="M431" s="447"/>
      <c r="N431" s="447"/>
      <c r="O431" s="447"/>
      <c r="P431" s="449">
        <f t="shared" si="7"/>
        <v>0</v>
      </c>
      <c r="Q431" s="447"/>
      <c r="R431" s="447"/>
      <c r="S431" s="447"/>
      <c r="T431" s="447"/>
      <c r="U431" s="447"/>
      <c r="V431" s="447"/>
      <c r="W431" s="447"/>
      <c r="X431" s="450"/>
    </row>
    <row r="432" spans="1:24" s="453" customFormat="1" ht="15">
      <c r="A432" s="447"/>
      <c r="B432" s="447"/>
      <c r="C432" s="512"/>
      <c r="D432" s="156"/>
      <c r="E432" s="156"/>
      <c r="F432" s="447"/>
      <c r="G432" s="447"/>
      <c r="H432" s="448"/>
      <c r="I432" s="447"/>
      <c r="J432" s="447"/>
      <c r="K432" s="447"/>
      <c r="L432" s="447"/>
      <c r="M432" s="447"/>
      <c r="N432" s="447"/>
      <c r="O432" s="447"/>
      <c r="P432" s="449">
        <f t="shared" si="7"/>
        <v>0</v>
      </c>
      <c r="Q432" s="447"/>
      <c r="R432" s="447"/>
      <c r="S432" s="447"/>
      <c r="T432" s="447"/>
      <c r="U432" s="447"/>
      <c r="V432" s="447"/>
      <c r="W432" s="447"/>
      <c r="X432" s="450"/>
    </row>
    <row r="433" spans="1:24" s="453" customFormat="1" ht="15">
      <c r="A433" s="447"/>
      <c r="B433" s="447"/>
      <c r="C433" s="512"/>
      <c r="D433" s="156"/>
      <c r="E433" s="156"/>
      <c r="F433" s="447"/>
      <c r="G433" s="447"/>
      <c r="H433" s="448"/>
      <c r="I433" s="447"/>
      <c r="J433" s="447"/>
      <c r="K433" s="447"/>
      <c r="L433" s="447"/>
      <c r="M433" s="447"/>
      <c r="N433" s="447"/>
      <c r="O433" s="447"/>
      <c r="P433" s="449">
        <f t="shared" si="7"/>
        <v>0</v>
      </c>
      <c r="Q433" s="447"/>
      <c r="R433" s="447"/>
      <c r="S433" s="447"/>
      <c r="T433" s="447"/>
      <c r="U433" s="447"/>
      <c r="V433" s="447"/>
      <c r="W433" s="447"/>
      <c r="X433" s="450"/>
    </row>
    <row r="434" spans="1:24" s="453" customFormat="1" ht="15">
      <c r="A434" s="447"/>
      <c r="B434" s="447"/>
      <c r="C434" s="512"/>
      <c r="D434" s="156"/>
      <c r="E434" s="156"/>
      <c r="F434" s="447"/>
      <c r="G434" s="447"/>
      <c r="H434" s="448"/>
      <c r="I434" s="447"/>
      <c r="J434" s="447"/>
      <c r="K434" s="447"/>
      <c r="L434" s="447"/>
      <c r="M434" s="447"/>
      <c r="N434" s="447"/>
      <c r="O434" s="447"/>
      <c r="P434" s="449">
        <f t="shared" si="7"/>
        <v>0</v>
      </c>
      <c r="Q434" s="447"/>
      <c r="R434" s="447"/>
      <c r="S434" s="447"/>
      <c r="T434" s="447"/>
      <c r="U434" s="447"/>
      <c r="V434" s="447"/>
      <c r="W434" s="447"/>
      <c r="X434" s="450"/>
    </row>
    <row r="435" spans="1:24" s="453" customFormat="1" ht="15">
      <c r="A435" s="447"/>
      <c r="B435" s="447"/>
      <c r="C435" s="512"/>
      <c r="D435" s="156"/>
      <c r="E435" s="156"/>
      <c r="F435" s="447"/>
      <c r="G435" s="447"/>
      <c r="H435" s="448"/>
      <c r="I435" s="447"/>
      <c r="J435" s="447"/>
      <c r="K435" s="447"/>
      <c r="L435" s="447"/>
      <c r="M435" s="447"/>
      <c r="N435" s="447"/>
      <c r="O435" s="447"/>
      <c r="P435" s="449">
        <f t="shared" si="7"/>
        <v>0</v>
      </c>
      <c r="Q435" s="447"/>
      <c r="R435" s="447"/>
      <c r="S435" s="447"/>
      <c r="T435" s="447"/>
      <c r="U435" s="447"/>
      <c r="V435" s="447"/>
      <c r="W435" s="447"/>
      <c r="X435" s="450"/>
    </row>
    <row r="436" spans="1:24" s="453" customFormat="1" ht="15">
      <c r="A436" s="447"/>
      <c r="B436" s="447"/>
      <c r="C436" s="512"/>
      <c r="D436" s="156"/>
      <c r="E436" s="156"/>
      <c r="F436" s="447"/>
      <c r="G436" s="447"/>
      <c r="H436" s="448"/>
      <c r="I436" s="447"/>
      <c r="J436" s="447"/>
      <c r="K436" s="447"/>
      <c r="L436" s="447"/>
      <c r="M436" s="447"/>
      <c r="N436" s="447"/>
      <c r="O436" s="447"/>
      <c r="P436" s="449">
        <f t="shared" si="7"/>
        <v>0</v>
      </c>
      <c r="Q436" s="447"/>
      <c r="R436" s="447"/>
      <c r="S436" s="447"/>
      <c r="T436" s="447"/>
      <c r="U436" s="447"/>
      <c r="V436" s="447"/>
      <c r="W436" s="447"/>
      <c r="X436" s="450"/>
    </row>
    <row r="437" spans="1:24" s="453" customFormat="1" ht="15">
      <c r="A437" s="447"/>
      <c r="B437" s="447"/>
      <c r="C437" s="512"/>
      <c r="D437" s="156"/>
      <c r="E437" s="156"/>
      <c r="F437" s="447"/>
      <c r="G437" s="447"/>
      <c r="H437" s="448"/>
      <c r="I437" s="447"/>
      <c r="J437" s="447"/>
      <c r="K437" s="447"/>
      <c r="L437" s="447"/>
      <c r="M437" s="447"/>
      <c r="N437" s="447"/>
      <c r="O437" s="447"/>
      <c r="P437" s="449">
        <f t="shared" si="7"/>
        <v>0</v>
      </c>
      <c r="Q437" s="447"/>
      <c r="R437" s="447"/>
      <c r="S437" s="447"/>
      <c r="T437" s="447"/>
      <c r="U437" s="447"/>
      <c r="V437" s="447"/>
      <c r="W437" s="447"/>
      <c r="X437" s="450"/>
    </row>
    <row r="438" spans="1:24" s="453" customFormat="1" ht="15">
      <c r="A438" s="447"/>
      <c r="B438" s="447"/>
      <c r="C438" s="512"/>
      <c r="D438" s="156"/>
      <c r="E438" s="156"/>
      <c r="F438" s="447"/>
      <c r="G438" s="447"/>
      <c r="H438" s="448"/>
      <c r="I438" s="447"/>
      <c r="J438" s="447"/>
      <c r="K438" s="447"/>
      <c r="L438" s="447"/>
      <c r="M438" s="447"/>
      <c r="N438" s="447"/>
      <c r="O438" s="447"/>
      <c r="P438" s="449">
        <f t="shared" si="7"/>
        <v>0</v>
      </c>
      <c r="Q438" s="447"/>
      <c r="R438" s="447"/>
      <c r="S438" s="447"/>
      <c r="T438" s="447"/>
      <c r="U438" s="447"/>
      <c r="V438" s="447"/>
      <c r="W438" s="447"/>
      <c r="X438" s="450"/>
    </row>
    <row r="439" spans="1:24" s="453" customFormat="1" ht="15">
      <c r="A439" s="447"/>
      <c r="B439" s="447"/>
      <c r="C439" s="512"/>
      <c r="D439" s="156"/>
      <c r="E439" s="156"/>
      <c r="F439" s="447"/>
      <c r="G439" s="447"/>
      <c r="H439" s="448"/>
      <c r="I439" s="447"/>
      <c r="J439" s="447"/>
      <c r="K439" s="447"/>
      <c r="L439" s="447"/>
      <c r="M439" s="447"/>
      <c r="N439" s="447"/>
      <c r="O439" s="447"/>
      <c r="P439" s="449">
        <f t="shared" si="7"/>
        <v>0</v>
      </c>
      <c r="Q439" s="447"/>
      <c r="R439" s="447"/>
      <c r="S439" s="447"/>
      <c r="T439" s="447"/>
      <c r="U439" s="447"/>
      <c r="V439" s="447"/>
      <c r="W439" s="447"/>
      <c r="X439" s="450"/>
    </row>
    <row r="440" spans="1:24" s="453" customFormat="1" ht="15">
      <c r="A440" s="447"/>
      <c r="B440" s="447"/>
      <c r="C440" s="512"/>
      <c r="D440" s="156"/>
      <c r="E440" s="156"/>
      <c r="F440" s="447"/>
      <c r="G440" s="447"/>
      <c r="H440" s="448"/>
      <c r="I440" s="447"/>
      <c r="J440" s="447"/>
      <c r="K440" s="447"/>
      <c r="L440" s="447"/>
      <c r="M440" s="447"/>
      <c r="N440" s="447"/>
      <c r="O440" s="447"/>
      <c r="P440" s="449">
        <f t="shared" si="7"/>
        <v>0</v>
      </c>
      <c r="Q440" s="447"/>
      <c r="R440" s="447"/>
      <c r="S440" s="447"/>
      <c r="T440" s="447"/>
      <c r="U440" s="447"/>
      <c r="V440" s="447"/>
      <c r="W440" s="447"/>
      <c r="X440" s="450"/>
    </row>
    <row r="441" spans="1:24" s="453" customFormat="1" ht="15">
      <c r="A441" s="447"/>
      <c r="B441" s="447"/>
      <c r="C441" s="512"/>
      <c r="D441" s="156"/>
      <c r="E441" s="156"/>
      <c r="F441" s="447"/>
      <c r="G441" s="447"/>
      <c r="H441" s="448"/>
      <c r="I441" s="447"/>
      <c r="J441" s="447"/>
      <c r="K441" s="447"/>
      <c r="L441" s="447"/>
      <c r="M441" s="447"/>
      <c r="N441" s="447"/>
      <c r="O441" s="447"/>
      <c r="P441" s="449">
        <f t="shared" si="7"/>
        <v>0</v>
      </c>
      <c r="Q441" s="447"/>
      <c r="R441" s="447"/>
      <c r="S441" s="447"/>
      <c r="T441" s="447"/>
      <c r="U441" s="447"/>
      <c r="V441" s="447"/>
      <c r="W441" s="447"/>
      <c r="X441" s="450"/>
    </row>
    <row r="442" spans="1:24" s="453" customFormat="1" ht="15">
      <c r="A442" s="447"/>
      <c r="B442" s="447"/>
      <c r="C442" s="512"/>
      <c r="D442" s="156"/>
      <c r="E442" s="156"/>
      <c r="F442" s="447"/>
      <c r="G442" s="447"/>
      <c r="H442" s="448"/>
      <c r="I442" s="447"/>
      <c r="J442" s="447"/>
      <c r="K442" s="447"/>
      <c r="L442" s="447"/>
      <c r="M442" s="447"/>
      <c r="N442" s="447"/>
      <c r="O442" s="447"/>
      <c r="P442" s="449">
        <f t="shared" si="7"/>
        <v>0</v>
      </c>
      <c r="Q442" s="447"/>
      <c r="R442" s="447"/>
      <c r="S442" s="447"/>
      <c r="T442" s="447"/>
      <c r="U442" s="447"/>
      <c r="V442" s="447"/>
      <c r="W442" s="447"/>
      <c r="X442" s="450"/>
    </row>
    <row r="443" spans="1:24" s="453" customFormat="1" ht="15">
      <c r="A443" s="447"/>
      <c r="B443" s="447"/>
      <c r="C443" s="512"/>
      <c r="D443" s="156"/>
      <c r="E443" s="156"/>
      <c r="F443" s="447"/>
      <c r="G443" s="447"/>
      <c r="H443" s="448"/>
      <c r="I443" s="447"/>
      <c r="J443" s="447"/>
      <c r="K443" s="447"/>
      <c r="L443" s="447"/>
      <c r="M443" s="447"/>
      <c r="N443" s="447"/>
      <c r="O443" s="447"/>
      <c r="P443" s="449">
        <f t="shared" si="7"/>
        <v>0</v>
      </c>
      <c r="Q443" s="447"/>
      <c r="R443" s="447"/>
      <c r="S443" s="447"/>
      <c r="T443" s="447"/>
      <c r="U443" s="447"/>
      <c r="V443" s="447"/>
      <c r="W443" s="447"/>
      <c r="X443" s="450"/>
    </row>
    <row r="444" spans="1:24" s="453" customFormat="1" ht="15">
      <c r="A444" s="447"/>
      <c r="B444" s="447"/>
      <c r="C444" s="512"/>
      <c r="D444" s="156"/>
      <c r="E444" s="156"/>
      <c r="F444" s="447"/>
      <c r="G444" s="447"/>
      <c r="H444" s="448"/>
      <c r="I444" s="447"/>
      <c r="J444" s="447"/>
      <c r="K444" s="447"/>
      <c r="L444" s="447"/>
      <c r="M444" s="447"/>
      <c r="N444" s="447"/>
      <c r="O444" s="447"/>
      <c r="P444" s="449">
        <f t="shared" si="7"/>
        <v>0</v>
      </c>
      <c r="Q444" s="447"/>
      <c r="R444" s="447"/>
      <c r="S444" s="447"/>
      <c r="T444" s="447"/>
      <c r="U444" s="447"/>
      <c r="V444" s="447"/>
      <c r="W444" s="447"/>
      <c r="X444" s="450"/>
    </row>
    <row r="445" spans="1:24" s="453" customFormat="1" ht="15">
      <c r="A445" s="447"/>
      <c r="B445" s="447"/>
      <c r="C445" s="512"/>
      <c r="D445" s="156"/>
      <c r="E445" s="156"/>
      <c r="F445" s="447"/>
      <c r="G445" s="447"/>
      <c r="H445" s="448"/>
      <c r="I445" s="447"/>
      <c r="J445" s="447"/>
      <c r="K445" s="447"/>
      <c r="L445" s="447"/>
      <c r="M445" s="447"/>
      <c r="N445" s="447"/>
      <c r="O445" s="447"/>
      <c r="P445" s="449">
        <f t="shared" si="7"/>
        <v>0</v>
      </c>
      <c r="Q445" s="447"/>
      <c r="R445" s="447"/>
      <c r="S445" s="447"/>
      <c r="T445" s="447"/>
      <c r="U445" s="447"/>
      <c r="V445" s="447"/>
      <c r="W445" s="447"/>
      <c r="X445" s="450"/>
    </row>
    <row r="446" spans="1:24" s="453" customFormat="1" ht="15">
      <c r="A446" s="447"/>
      <c r="B446" s="447"/>
      <c r="C446" s="512"/>
      <c r="D446" s="156"/>
      <c r="E446" s="156"/>
      <c r="F446" s="447"/>
      <c r="G446" s="447"/>
      <c r="H446" s="448"/>
      <c r="I446" s="447"/>
      <c r="J446" s="447"/>
      <c r="K446" s="447"/>
      <c r="L446" s="447"/>
      <c r="M446" s="447"/>
      <c r="N446" s="447"/>
      <c r="O446" s="447"/>
      <c r="P446" s="449">
        <f t="shared" si="7"/>
        <v>0</v>
      </c>
      <c r="Q446" s="447"/>
      <c r="R446" s="447"/>
      <c r="S446" s="447"/>
      <c r="T446" s="447"/>
      <c r="U446" s="447"/>
      <c r="V446" s="447"/>
      <c r="W446" s="447"/>
      <c r="X446" s="450"/>
    </row>
    <row r="447" spans="1:24" s="453" customFormat="1" ht="15">
      <c r="A447" s="447"/>
      <c r="B447" s="447"/>
      <c r="C447" s="512"/>
      <c r="D447" s="156"/>
      <c r="E447" s="156"/>
      <c r="F447" s="447"/>
      <c r="G447" s="447"/>
      <c r="H447" s="448"/>
      <c r="I447" s="447"/>
      <c r="J447" s="447"/>
      <c r="K447" s="447"/>
      <c r="L447" s="447"/>
      <c r="M447" s="447"/>
      <c r="N447" s="447"/>
      <c r="O447" s="447"/>
      <c r="P447" s="449">
        <f t="shared" si="7"/>
        <v>0</v>
      </c>
      <c r="Q447" s="447"/>
      <c r="R447" s="447"/>
      <c r="S447" s="447"/>
      <c r="T447" s="447"/>
      <c r="U447" s="447"/>
      <c r="V447" s="447"/>
      <c r="W447" s="447"/>
      <c r="X447" s="450"/>
    </row>
    <row r="448" spans="1:24" s="453" customFormat="1" ht="15">
      <c r="A448" s="447"/>
      <c r="B448" s="447"/>
      <c r="C448" s="512"/>
      <c r="D448" s="156"/>
      <c r="E448" s="156"/>
      <c r="F448" s="447"/>
      <c r="G448" s="447"/>
      <c r="H448" s="448"/>
      <c r="I448" s="447"/>
      <c r="J448" s="447"/>
      <c r="K448" s="447"/>
      <c r="L448" s="447"/>
      <c r="M448" s="447"/>
      <c r="N448" s="447"/>
      <c r="O448" s="447"/>
      <c r="P448" s="449">
        <f t="shared" si="7"/>
        <v>0</v>
      </c>
      <c r="Q448" s="447"/>
      <c r="R448" s="447"/>
      <c r="S448" s="447"/>
      <c r="T448" s="447"/>
      <c r="U448" s="447"/>
      <c r="V448" s="447"/>
      <c r="W448" s="447"/>
      <c r="X448" s="450"/>
    </row>
    <row r="449" spans="1:24" s="453" customFormat="1" ht="15">
      <c r="A449" s="447"/>
      <c r="B449" s="447"/>
      <c r="C449" s="512"/>
      <c r="D449" s="156"/>
      <c r="E449" s="156"/>
      <c r="F449" s="447"/>
      <c r="G449" s="447"/>
      <c r="H449" s="448"/>
      <c r="I449" s="447"/>
      <c r="J449" s="447"/>
      <c r="K449" s="447"/>
      <c r="L449" s="447"/>
      <c r="M449" s="447"/>
      <c r="N449" s="447"/>
      <c r="O449" s="447"/>
      <c r="P449" s="449">
        <f t="shared" si="7"/>
        <v>0</v>
      </c>
      <c r="Q449" s="447"/>
      <c r="R449" s="447"/>
      <c r="S449" s="447"/>
      <c r="T449" s="447"/>
      <c r="U449" s="447"/>
      <c r="V449" s="447"/>
      <c r="W449" s="447"/>
      <c r="X449" s="450"/>
    </row>
    <row r="450" spans="1:24" s="453" customFormat="1" ht="15">
      <c r="A450" s="447"/>
      <c r="B450" s="447"/>
      <c r="C450" s="512"/>
      <c r="D450" s="156"/>
      <c r="E450" s="156"/>
      <c r="F450" s="447"/>
      <c r="G450" s="447"/>
      <c r="H450" s="448"/>
      <c r="I450" s="447"/>
      <c r="J450" s="447"/>
      <c r="K450" s="447"/>
      <c r="L450" s="447"/>
      <c r="M450" s="447"/>
      <c r="N450" s="447"/>
      <c r="O450" s="447"/>
      <c r="P450" s="449">
        <f t="shared" si="7"/>
        <v>0</v>
      </c>
      <c r="Q450" s="447"/>
      <c r="R450" s="447"/>
      <c r="S450" s="447"/>
      <c r="T450" s="447"/>
      <c r="U450" s="447"/>
      <c r="V450" s="447"/>
      <c r="W450" s="447"/>
      <c r="X450" s="450"/>
    </row>
    <row r="451" spans="1:24" s="453" customFormat="1" ht="15">
      <c r="A451" s="447"/>
      <c r="B451" s="447"/>
      <c r="C451" s="512"/>
      <c r="D451" s="156"/>
      <c r="E451" s="156"/>
      <c r="F451" s="447"/>
      <c r="G451" s="447"/>
      <c r="H451" s="448"/>
      <c r="I451" s="447"/>
      <c r="J451" s="447"/>
      <c r="K451" s="447"/>
      <c r="L451" s="447"/>
      <c r="M451" s="447"/>
      <c r="N451" s="447"/>
      <c r="O451" s="447"/>
      <c r="P451" s="449">
        <f t="shared" si="7"/>
        <v>0</v>
      </c>
      <c r="Q451" s="447"/>
      <c r="R451" s="447"/>
      <c r="S451" s="447"/>
      <c r="T451" s="447"/>
      <c r="U451" s="447"/>
      <c r="V451" s="447"/>
      <c r="W451" s="447"/>
      <c r="X451" s="450"/>
    </row>
    <row r="452" spans="1:24" s="453" customFormat="1" ht="15">
      <c r="A452" s="447"/>
      <c r="B452" s="447"/>
      <c r="C452" s="512"/>
      <c r="D452" s="156"/>
      <c r="E452" s="156"/>
      <c r="F452" s="447"/>
      <c r="G452" s="447"/>
      <c r="H452" s="448"/>
      <c r="I452" s="447"/>
      <c r="J452" s="447"/>
      <c r="K452" s="447"/>
      <c r="L452" s="447"/>
      <c r="M452" s="447"/>
      <c r="N452" s="447"/>
      <c r="O452" s="447"/>
      <c r="P452" s="449">
        <f t="shared" si="7"/>
        <v>0</v>
      </c>
      <c r="Q452" s="447"/>
      <c r="R452" s="447"/>
      <c r="S452" s="447"/>
      <c r="T452" s="447"/>
      <c r="U452" s="447"/>
      <c r="V452" s="447"/>
      <c r="W452" s="447"/>
      <c r="X452" s="450"/>
    </row>
    <row r="453" spans="1:24" s="453" customFormat="1" ht="15">
      <c r="A453" s="447"/>
      <c r="B453" s="447"/>
      <c r="C453" s="512"/>
      <c r="D453" s="156"/>
      <c r="E453" s="156"/>
      <c r="F453" s="447"/>
      <c r="G453" s="447"/>
      <c r="H453" s="448"/>
      <c r="I453" s="447"/>
      <c r="J453" s="447"/>
      <c r="K453" s="447"/>
      <c r="L453" s="447"/>
      <c r="M453" s="447"/>
      <c r="N453" s="447"/>
      <c r="O453" s="447"/>
      <c r="P453" s="449">
        <f t="shared" si="7"/>
        <v>0</v>
      </c>
      <c r="Q453" s="447"/>
      <c r="R453" s="447"/>
      <c r="S453" s="447"/>
      <c r="T453" s="447"/>
      <c r="U453" s="447"/>
      <c r="V453" s="447"/>
      <c r="W453" s="447"/>
      <c r="X453" s="450"/>
    </row>
    <row r="454" spans="1:24" s="453" customFormat="1" ht="15">
      <c r="A454" s="447"/>
      <c r="B454" s="447"/>
      <c r="C454" s="512"/>
      <c r="D454" s="156"/>
      <c r="E454" s="156"/>
      <c r="F454" s="447"/>
      <c r="G454" s="447"/>
      <c r="H454" s="448"/>
      <c r="I454" s="447"/>
      <c r="J454" s="447"/>
      <c r="K454" s="447"/>
      <c r="L454" s="447"/>
      <c r="M454" s="447"/>
      <c r="N454" s="447"/>
      <c r="O454" s="447"/>
      <c r="P454" s="449">
        <f t="shared" si="7"/>
        <v>0</v>
      </c>
      <c r="Q454" s="447"/>
      <c r="R454" s="447"/>
      <c r="S454" s="447"/>
      <c r="T454" s="447"/>
      <c r="U454" s="447"/>
      <c r="V454" s="447"/>
      <c r="W454" s="447"/>
      <c r="X454" s="450"/>
    </row>
    <row r="455" spans="1:24" s="453" customFormat="1" ht="15">
      <c r="A455" s="447"/>
      <c r="B455" s="447"/>
      <c r="C455" s="512"/>
      <c r="D455" s="156"/>
      <c r="E455" s="156"/>
      <c r="F455" s="447"/>
      <c r="G455" s="447"/>
      <c r="H455" s="448"/>
      <c r="I455" s="447"/>
      <c r="J455" s="447"/>
      <c r="K455" s="447"/>
      <c r="L455" s="447"/>
      <c r="M455" s="447"/>
      <c r="N455" s="447"/>
      <c r="O455" s="447"/>
      <c r="P455" s="449">
        <f t="shared" si="7"/>
        <v>0</v>
      </c>
      <c r="Q455" s="447"/>
      <c r="R455" s="447"/>
      <c r="S455" s="447"/>
      <c r="T455" s="447"/>
      <c r="U455" s="447"/>
      <c r="V455" s="447"/>
      <c r="W455" s="447"/>
      <c r="X455" s="450"/>
    </row>
    <row r="456" spans="1:24" s="453" customFormat="1" ht="15">
      <c r="A456" s="447"/>
      <c r="B456" s="447"/>
      <c r="C456" s="512"/>
      <c r="D456" s="156"/>
      <c r="E456" s="156"/>
      <c r="F456" s="447"/>
      <c r="G456" s="447"/>
      <c r="H456" s="448"/>
      <c r="I456" s="447"/>
      <c r="J456" s="447"/>
      <c r="K456" s="447"/>
      <c r="L456" s="447"/>
      <c r="M456" s="447"/>
      <c r="N456" s="447"/>
      <c r="O456" s="447"/>
      <c r="P456" s="449">
        <f t="shared" si="7"/>
        <v>0</v>
      </c>
      <c r="Q456" s="447"/>
      <c r="R456" s="447"/>
      <c r="S456" s="447"/>
      <c r="T456" s="447"/>
      <c r="U456" s="447"/>
      <c r="V456" s="447"/>
      <c r="W456" s="447"/>
      <c r="X456" s="450"/>
    </row>
    <row r="457" spans="1:24" s="453" customFormat="1" ht="15">
      <c r="A457" s="447"/>
      <c r="B457" s="447"/>
      <c r="C457" s="512"/>
      <c r="D457" s="156"/>
      <c r="E457" s="156"/>
      <c r="F457" s="447"/>
      <c r="G457" s="447"/>
      <c r="H457" s="448"/>
      <c r="I457" s="447"/>
      <c r="J457" s="447"/>
      <c r="K457" s="447"/>
      <c r="L457" s="447"/>
      <c r="M457" s="447"/>
      <c r="N457" s="447"/>
      <c r="O457" s="447"/>
      <c r="P457" s="449">
        <f t="shared" si="7"/>
        <v>0</v>
      </c>
      <c r="Q457" s="447"/>
      <c r="R457" s="447"/>
      <c r="S457" s="447"/>
      <c r="T457" s="447"/>
      <c r="U457" s="447"/>
      <c r="V457" s="447"/>
      <c r="W457" s="447"/>
      <c r="X457" s="450"/>
    </row>
    <row r="458" spans="1:24" s="453" customFormat="1" ht="15">
      <c r="A458" s="447"/>
      <c r="B458" s="447"/>
      <c r="C458" s="512"/>
      <c r="D458" s="156"/>
      <c r="E458" s="156"/>
      <c r="F458" s="447"/>
      <c r="G458" s="447"/>
      <c r="H458" s="448"/>
      <c r="I458" s="447"/>
      <c r="J458" s="447"/>
      <c r="K458" s="447"/>
      <c r="L458" s="447"/>
      <c r="M458" s="447"/>
      <c r="N458" s="447"/>
      <c r="O458" s="447"/>
      <c r="P458" s="449">
        <f t="shared" si="7"/>
        <v>0</v>
      </c>
      <c r="Q458" s="447"/>
      <c r="R458" s="447"/>
      <c r="S458" s="447"/>
      <c r="T458" s="447"/>
      <c r="U458" s="447"/>
      <c r="V458" s="447"/>
      <c r="W458" s="447"/>
      <c r="X458" s="450"/>
    </row>
    <row r="459" spans="1:24" s="453" customFormat="1" ht="15">
      <c r="A459" s="447"/>
      <c r="B459" s="447"/>
      <c r="C459" s="512"/>
      <c r="D459" s="156"/>
      <c r="E459" s="156"/>
      <c r="F459" s="447"/>
      <c r="G459" s="447"/>
      <c r="H459" s="448"/>
      <c r="I459" s="447"/>
      <c r="J459" s="447"/>
      <c r="K459" s="447"/>
      <c r="L459" s="447"/>
      <c r="M459" s="447"/>
      <c r="N459" s="447"/>
      <c r="O459" s="447"/>
      <c r="P459" s="449">
        <f t="shared" si="7"/>
        <v>0</v>
      </c>
      <c r="Q459" s="447"/>
      <c r="R459" s="447"/>
      <c r="S459" s="447"/>
      <c r="T459" s="447"/>
      <c r="U459" s="447"/>
      <c r="V459" s="447"/>
      <c r="W459" s="447"/>
      <c r="X459" s="450"/>
    </row>
    <row r="460" spans="1:24" s="453" customFormat="1" ht="15">
      <c r="A460" s="447"/>
      <c r="B460" s="447"/>
      <c r="C460" s="512"/>
      <c r="D460" s="156"/>
      <c r="E460" s="156"/>
      <c r="F460" s="447"/>
      <c r="G460" s="447"/>
      <c r="H460" s="448"/>
      <c r="I460" s="447"/>
      <c r="J460" s="447"/>
      <c r="K460" s="447"/>
      <c r="L460" s="447"/>
      <c r="M460" s="447"/>
      <c r="N460" s="447"/>
      <c r="O460" s="447"/>
      <c r="P460" s="449">
        <f t="shared" si="7"/>
        <v>0</v>
      </c>
      <c r="Q460" s="447"/>
      <c r="R460" s="447"/>
      <c r="S460" s="447"/>
      <c r="T460" s="447"/>
      <c r="U460" s="447"/>
      <c r="V460" s="447"/>
      <c r="W460" s="447"/>
      <c r="X460" s="450"/>
    </row>
    <row r="461" spans="1:24" s="453" customFormat="1" ht="15">
      <c r="A461" s="447"/>
      <c r="B461" s="447"/>
      <c r="C461" s="512"/>
      <c r="D461" s="156"/>
      <c r="E461" s="156"/>
      <c r="F461" s="447"/>
      <c r="G461" s="447"/>
      <c r="H461" s="448"/>
      <c r="I461" s="447"/>
      <c r="J461" s="447"/>
      <c r="K461" s="447"/>
      <c r="L461" s="447"/>
      <c r="M461" s="447"/>
      <c r="N461" s="447"/>
      <c r="O461" s="447"/>
      <c r="P461" s="449">
        <f t="shared" si="7"/>
        <v>0</v>
      </c>
      <c r="Q461" s="447"/>
      <c r="R461" s="447"/>
      <c r="S461" s="447"/>
      <c r="T461" s="447"/>
      <c r="U461" s="447"/>
      <c r="V461" s="447"/>
      <c r="W461" s="447"/>
      <c r="X461" s="450"/>
    </row>
    <row r="462" spans="1:24" s="453" customFormat="1" ht="15">
      <c r="A462" s="447"/>
      <c r="B462" s="447"/>
      <c r="C462" s="512"/>
      <c r="D462" s="156"/>
      <c r="E462" s="156"/>
      <c r="F462" s="447"/>
      <c r="G462" s="447"/>
      <c r="H462" s="448"/>
      <c r="I462" s="447"/>
      <c r="J462" s="447"/>
      <c r="K462" s="447"/>
      <c r="L462" s="447"/>
      <c r="M462" s="447"/>
      <c r="N462" s="447"/>
      <c r="O462" s="447"/>
      <c r="P462" s="449">
        <f t="shared" si="7"/>
        <v>0</v>
      </c>
      <c r="Q462" s="447"/>
      <c r="R462" s="447"/>
      <c r="S462" s="447"/>
      <c r="T462" s="447"/>
      <c r="U462" s="447"/>
      <c r="V462" s="447"/>
      <c r="W462" s="447"/>
      <c r="X462" s="450"/>
    </row>
    <row r="463" spans="1:24" s="453" customFormat="1" ht="15">
      <c r="A463" s="447"/>
      <c r="B463" s="447"/>
      <c r="C463" s="512"/>
      <c r="D463" s="156"/>
      <c r="E463" s="156"/>
      <c r="F463" s="447"/>
      <c r="G463" s="447"/>
      <c r="H463" s="448"/>
      <c r="I463" s="447"/>
      <c r="J463" s="447"/>
      <c r="K463" s="447"/>
      <c r="L463" s="447"/>
      <c r="M463" s="447"/>
      <c r="N463" s="447"/>
      <c r="O463" s="447"/>
      <c r="P463" s="449">
        <f t="shared" si="7"/>
        <v>0</v>
      </c>
      <c r="Q463" s="447"/>
      <c r="R463" s="447"/>
      <c r="S463" s="447"/>
      <c r="T463" s="447"/>
      <c r="U463" s="447"/>
      <c r="V463" s="447"/>
      <c r="W463" s="447"/>
      <c r="X463" s="450"/>
    </row>
    <row r="464" spans="1:24" s="453" customFormat="1" ht="15">
      <c r="A464" s="447"/>
      <c r="B464" s="447"/>
      <c r="C464" s="512"/>
      <c r="D464" s="156"/>
      <c r="E464" s="156"/>
      <c r="F464" s="447"/>
      <c r="G464" s="447"/>
      <c r="H464" s="448"/>
      <c r="I464" s="447"/>
      <c r="J464" s="447"/>
      <c r="K464" s="447"/>
      <c r="L464" s="447"/>
      <c r="M464" s="447"/>
      <c r="N464" s="447"/>
      <c r="O464" s="447"/>
      <c r="P464" s="449">
        <f t="shared" si="7"/>
        <v>0</v>
      </c>
      <c r="Q464" s="447"/>
      <c r="R464" s="447"/>
      <c r="S464" s="447"/>
      <c r="T464" s="447"/>
      <c r="U464" s="447"/>
      <c r="V464" s="447"/>
      <c r="W464" s="447"/>
      <c r="X464" s="450"/>
    </row>
    <row r="465" spans="1:24" s="453" customFormat="1" ht="15">
      <c r="A465" s="447"/>
      <c r="B465" s="447"/>
      <c r="C465" s="512"/>
      <c r="D465" s="156"/>
      <c r="E465" s="156"/>
      <c r="F465" s="447"/>
      <c r="G465" s="447"/>
      <c r="H465" s="448"/>
      <c r="I465" s="447"/>
      <c r="J465" s="447"/>
      <c r="K465" s="447"/>
      <c r="L465" s="447"/>
      <c r="M465" s="447"/>
      <c r="N465" s="447"/>
      <c r="O465" s="447"/>
      <c r="P465" s="449">
        <f t="shared" si="7"/>
        <v>0</v>
      </c>
      <c r="Q465" s="447"/>
      <c r="R465" s="447"/>
      <c r="S465" s="447"/>
      <c r="T465" s="447"/>
      <c r="U465" s="447"/>
      <c r="V465" s="447"/>
      <c r="W465" s="447"/>
      <c r="X465" s="450"/>
    </row>
    <row r="466" spans="1:24" s="453" customFormat="1" ht="15">
      <c r="A466" s="447"/>
      <c r="B466" s="447"/>
      <c r="C466" s="512"/>
      <c r="D466" s="156"/>
      <c r="E466" s="156"/>
      <c r="F466" s="447"/>
      <c r="G466" s="447"/>
      <c r="H466" s="448"/>
      <c r="I466" s="447"/>
      <c r="J466" s="447"/>
      <c r="K466" s="447"/>
      <c r="L466" s="447"/>
      <c r="M466" s="447"/>
      <c r="N466" s="447"/>
      <c r="O466" s="447"/>
      <c r="P466" s="449">
        <f t="shared" si="7"/>
        <v>0</v>
      </c>
      <c r="Q466" s="447"/>
      <c r="R466" s="447"/>
      <c r="S466" s="447"/>
      <c r="T466" s="447"/>
      <c r="U466" s="447"/>
      <c r="V466" s="447"/>
      <c r="W466" s="447"/>
      <c r="X466" s="450"/>
    </row>
    <row r="467" spans="1:24" s="453" customFormat="1" ht="15">
      <c r="A467" s="447"/>
      <c r="B467" s="447"/>
      <c r="C467" s="512"/>
      <c r="D467" s="156"/>
      <c r="E467" s="156"/>
      <c r="F467" s="447"/>
      <c r="G467" s="447"/>
      <c r="H467" s="448"/>
      <c r="I467" s="447"/>
      <c r="J467" s="447"/>
      <c r="K467" s="447"/>
      <c r="L467" s="447"/>
      <c r="M467" s="447"/>
      <c r="N467" s="447"/>
      <c r="O467" s="447"/>
      <c r="P467" s="449">
        <f t="shared" si="7"/>
        <v>0</v>
      </c>
      <c r="Q467" s="447"/>
      <c r="R467" s="447"/>
      <c r="S467" s="447"/>
      <c r="T467" s="447"/>
      <c r="U467" s="447"/>
      <c r="V467" s="447"/>
      <c r="W467" s="447"/>
      <c r="X467" s="450"/>
    </row>
    <row r="468" spans="1:24" s="453" customFormat="1" ht="15">
      <c r="A468" s="447"/>
      <c r="B468" s="447"/>
      <c r="C468" s="512"/>
      <c r="D468" s="156"/>
      <c r="E468" s="156"/>
      <c r="F468" s="447"/>
      <c r="G468" s="447"/>
      <c r="H468" s="448"/>
      <c r="I468" s="447"/>
      <c r="J468" s="447"/>
      <c r="K468" s="447"/>
      <c r="L468" s="447"/>
      <c r="M468" s="447"/>
      <c r="N468" s="447"/>
      <c r="O468" s="447"/>
      <c r="P468" s="449">
        <f t="shared" si="7"/>
        <v>0</v>
      </c>
      <c r="Q468" s="447"/>
      <c r="R468" s="447"/>
      <c r="S468" s="447"/>
      <c r="T468" s="447"/>
      <c r="U468" s="447"/>
      <c r="V468" s="447"/>
      <c r="W468" s="447"/>
      <c r="X468" s="450"/>
    </row>
    <row r="469" spans="1:24" s="453" customFormat="1" ht="15">
      <c r="A469" s="447"/>
      <c r="B469" s="447"/>
      <c r="C469" s="512"/>
      <c r="D469" s="156"/>
      <c r="E469" s="156"/>
      <c r="F469" s="447"/>
      <c r="G469" s="447"/>
      <c r="H469" s="448"/>
      <c r="I469" s="447"/>
      <c r="J469" s="447"/>
      <c r="K469" s="447"/>
      <c r="L469" s="447"/>
      <c r="M469" s="447"/>
      <c r="N469" s="447"/>
      <c r="O469" s="447"/>
      <c r="P469" s="449">
        <f t="shared" si="7"/>
        <v>0</v>
      </c>
      <c r="Q469" s="447"/>
      <c r="R469" s="447"/>
      <c r="S469" s="447"/>
      <c r="T469" s="447"/>
      <c r="U469" s="447"/>
      <c r="V469" s="447"/>
      <c r="W469" s="447"/>
      <c r="X469" s="450"/>
    </row>
    <row r="470" spans="1:24" s="453" customFormat="1" ht="15">
      <c r="A470" s="447"/>
      <c r="B470" s="447"/>
      <c r="C470" s="512"/>
      <c r="D470" s="156"/>
      <c r="E470" s="156"/>
      <c r="F470" s="447"/>
      <c r="G470" s="447"/>
      <c r="H470" s="448"/>
      <c r="I470" s="447"/>
      <c r="J470" s="447"/>
      <c r="K470" s="447"/>
      <c r="L470" s="447"/>
      <c r="M470" s="447"/>
      <c r="N470" s="447"/>
      <c r="O470" s="447"/>
      <c r="P470" s="449">
        <f t="shared" si="7"/>
        <v>0</v>
      </c>
      <c r="Q470" s="447"/>
      <c r="R470" s="447"/>
      <c r="S470" s="447"/>
      <c r="T470" s="447"/>
      <c r="U470" s="447"/>
      <c r="V470" s="447"/>
      <c r="W470" s="447"/>
      <c r="X470" s="450"/>
    </row>
    <row r="471" spans="1:24" s="453" customFormat="1" ht="15">
      <c r="A471" s="447"/>
      <c r="B471" s="447"/>
      <c r="C471" s="512"/>
      <c r="D471" s="156"/>
      <c r="E471" s="156"/>
      <c r="F471" s="447"/>
      <c r="G471" s="447"/>
      <c r="H471" s="448"/>
      <c r="I471" s="447"/>
      <c r="J471" s="447"/>
      <c r="K471" s="447"/>
      <c r="L471" s="447"/>
      <c r="M471" s="447"/>
      <c r="N471" s="447"/>
      <c r="O471" s="447"/>
      <c r="P471" s="449">
        <f t="shared" ref="P471:P534" si="8">SUM($I471:$O471)</f>
        <v>0</v>
      </c>
      <c r="Q471" s="447"/>
      <c r="R471" s="447"/>
      <c r="S471" s="447"/>
      <c r="T471" s="447"/>
      <c r="U471" s="447"/>
      <c r="V471" s="447"/>
      <c r="W471" s="447"/>
      <c r="X471" s="450"/>
    </row>
    <row r="472" spans="1:24" s="453" customFormat="1" ht="15">
      <c r="A472" s="447"/>
      <c r="B472" s="447"/>
      <c r="C472" s="512"/>
      <c r="D472" s="156"/>
      <c r="E472" s="156"/>
      <c r="F472" s="447"/>
      <c r="G472" s="447"/>
      <c r="H472" s="448"/>
      <c r="I472" s="447"/>
      <c r="J472" s="447"/>
      <c r="K472" s="447"/>
      <c r="L472" s="447"/>
      <c r="M472" s="447"/>
      <c r="N472" s="447"/>
      <c r="O472" s="447"/>
      <c r="P472" s="449">
        <f t="shared" si="8"/>
        <v>0</v>
      </c>
      <c r="Q472" s="447"/>
      <c r="R472" s="447"/>
      <c r="S472" s="447"/>
      <c r="T472" s="447"/>
      <c r="U472" s="447"/>
      <c r="V472" s="447"/>
      <c r="W472" s="447"/>
      <c r="X472" s="450"/>
    </row>
    <row r="473" spans="1:24" s="453" customFormat="1" ht="15">
      <c r="A473" s="447"/>
      <c r="B473" s="447"/>
      <c r="C473" s="512"/>
      <c r="D473" s="156"/>
      <c r="E473" s="156"/>
      <c r="F473" s="447"/>
      <c r="G473" s="447"/>
      <c r="H473" s="448"/>
      <c r="I473" s="447"/>
      <c r="J473" s="447"/>
      <c r="K473" s="447"/>
      <c r="L473" s="447"/>
      <c r="M473" s="447"/>
      <c r="N473" s="447"/>
      <c r="O473" s="447"/>
      <c r="P473" s="449">
        <f t="shared" si="8"/>
        <v>0</v>
      </c>
      <c r="Q473" s="447"/>
      <c r="R473" s="447"/>
      <c r="S473" s="447"/>
      <c r="T473" s="447"/>
      <c r="U473" s="447"/>
      <c r="V473" s="447"/>
      <c r="W473" s="447"/>
      <c r="X473" s="450"/>
    </row>
    <row r="474" spans="1:24" s="453" customFormat="1" ht="15">
      <c r="A474" s="447"/>
      <c r="B474" s="447"/>
      <c r="C474" s="512"/>
      <c r="D474" s="156"/>
      <c r="E474" s="156"/>
      <c r="F474" s="447"/>
      <c r="G474" s="447"/>
      <c r="H474" s="448"/>
      <c r="I474" s="447"/>
      <c r="J474" s="447"/>
      <c r="K474" s="447"/>
      <c r="L474" s="447"/>
      <c r="M474" s="447"/>
      <c r="N474" s="447"/>
      <c r="O474" s="447"/>
      <c r="P474" s="449">
        <f t="shared" si="8"/>
        <v>0</v>
      </c>
      <c r="Q474" s="447"/>
      <c r="R474" s="447"/>
      <c r="S474" s="447"/>
      <c r="T474" s="447"/>
      <c r="U474" s="447"/>
      <c r="V474" s="447"/>
      <c r="W474" s="447"/>
      <c r="X474" s="450"/>
    </row>
    <row r="475" spans="1:24" s="453" customFormat="1" ht="15">
      <c r="A475" s="447"/>
      <c r="B475" s="447"/>
      <c r="C475" s="512"/>
      <c r="D475" s="156"/>
      <c r="E475" s="156"/>
      <c r="F475" s="447"/>
      <c r="G475" s="447"/>
      <c r="H475" s="448"/>
      <c r="I475" s="447"/>
      <c r="J475" s="447"/>
      <c r="K475" s="447"/>
      <c r="L475" s="447"/>
      <c r="M475" s="447"/>
      <c r="N475" s="447"/>
      <c r="O475" s="447"/>
      <c r="P475" s="449">
        <f t="shared" si="8"/>
        <v>0</v>
      </c>
      <c r="Q475" s="447"/>
      <c r="R475" s="447"/>
      <c r="S475" s="447"/>
      <c r="T475" s="447"/>
      <c r="U475" s="447"/>
      <c r="V475" s="447"/>
      <c r="W475" s="447"/>
      <c r="X475" s="450"/>
    </row>
    <row r="476" spans="1:24" s="453" customFormat="1" ht="15">
      <c r="A476" s="447"/>
      <c r="B476" s="447"/>
      <c r="C476" s="512"/>
      <c r="D476" s="156"/>
      <c r="E476" s="156"/>
      <c r="F476" s="447"/>
      <c r="G476" s="447"/>
      <c r="H476" s="448"/>
      <c r="I476" s="447"/>
      <c r="J476" s="447"/>
      <c r="K476" s="447"/>
      <c r="L476" s="447"/>
      <c r="M476" s="447"/>
      <c r="N476" s="447"/>
      <c r="O476" s="447"/>
      <c r="P476" s="449">
        <f t="shared" si="8"/>
        <v>0</v>
      </c>
      <c r="Q476" s="447"/>
      <c r="R476" s="447"/>
      <c r="S476" s="447"/>
      <c r="T476" s="447"/>
      <c r="U476" s="447"/>
      <c r="V476" s="447"/>
      <c r="W476" s="447"/>
      <c r="X476" s="450"/>
    </row>
    <row r="477" spans="1:24" s="453" customFormat="1" ht="15">
      <c r="A477" s="447"/>
      <c r="B477" s="447"/>
      <c r="C477" s="512"/>
      <c r="D477" s="156"/>
      <c r="E477" s="156"/>
      <c r="F477" s="447"/>
      <c r="G477" s="447"/>
      <c r="H477" s="448"/>
      <c r="I477" s="447"/>
      <c r="J477" s="447"/>
      <c r="K477" s="447"/>
      <c r="L477" s="447"/>
      <c r="M477" s="447"/>
      <c r="N477" s="447"/>
      <c r="O477" s="447"/>
      <c r="P477" s="449">
        <f t="shared" si="8"/>
        <v>0</v>
      </c>
      <c r="Q477" s="447"/>
      <c r="R477" s="447"/>
      <c r="S477" s="447"/>
      <c r="T477" s="447"/>
      <c r="U477" s="447"/>
      <c r="V477" s="447"/>
      <c r="W477" s="447"/>
      <c r="X477" s="450"/>
    </row>
    <row r="478" spans="1:24" s="453" customFormat="1" ht="15">
      <c r="A478" s="447"/>
      <c r="B478" s="447"/>
      <c r="C478" s="512"/>
      <c r="D478" s="156"/>
      <c r="E478" s="156"/>
      <c r="F478" s="447"/>
      <c r="G478" s="447"/>
      <c r="H478" s="448"/>
      <c r="I478" s="447"/>
      <c r="J478" s="447"/>
      <c r="K478" s="447"/>
      <c r="L478" s="447"/>
      <c r="M478" s="447"/>
      <c r="N478" s="447"/>
      <c r="O478" s="447"/>
      <c r="P478" s="449">
        <f t="shared" si="8"/>
        <v>0</v>
      </c>
      <c r="Q478" s="447"/>
      <c r="R478" s="447"/>
      <c r="S478" s="447"/>
      <c r="T478" s="447"/>
      <c r="U478" s="447"/>
      <c r="V478" s="447"/>
      <c r="W478" s="447"/>
      <c r="X478" s="450"/>
    </row>
    <row r="479" spans="1:24" s="453" customFormat="1" ht="15">
      <c r="A479" s="447"/>
      <c r="B479" s="447"/>
      <c r="C479" s="512"/>
      <c r="D479" s="156"/>
      <c r="E479" s="156"/>
      <c r="F479" s="447"/>
      <c r="G479" s="447"/>
      <c r="H479" s="448"/>
      <c r="I479" s="447"/>
      <c r="J479" s="447"/>
      <c r="K479" s="447"/>
      <c r="L479" s="447"/>
      <c r="M479" s="447"/>
      <c r="N479" s="447"/>
      <c r="O479" s="447"/>
      <c r="P479" s="449">
        <f t="shared" si="8"/>
        <v>0</v>
      </c>
      <c r="Q479" s="447"/>
      <c r="R479" s="447"/>
      <c r="S479" s="447"/>
      <c r="T479" s="447"/>
      <c r="U479" s="447"/>
      <c r="V479" s="447"/>
      <c r="W479" s="447"/>
      <c r="X479" s="450"/>
    </row>
    <row r="480" spans="1:24" s="453" customFormat="1" ht="15">
      <c r="A480" s="447"/>
      <c r="B480" s="447"/>
      <c r="C480" s="512"/>
      <c r="D480" s="156"/>
      <c r="E480" s="156"/>
      <c r="F480" s="447"/>
      <c r="G480" s="447"/>
      <c r="H480" s="448"/>
      <c r="I480" s="447"/>
      <c r="J480" s="447"/>
      <c r="K480" s="447"/>
      <c r="L480" s="447"/>
      <c r="M480" s="447"/>
      <c r="N480" s="447"/>
      <c r="O480" s="447"/>
      <c r="P480" s="449">
        <f t="shared" si="8"/>
        <v>0</v>
      </c>
      <c r="Q480" s="447"/>
      <c r="R480" s="447"/>
      <c r="S480" s="447"/>
      <c r="T480" s="447"/>
      <c r="U480" s="447"/>
      <c r="V480" s="447"/>
      <c r="W480" s="447"/>
      <c r="X480" s="450"/>
    </row>
    <row r="481" spans="1:24" s="453" customFormat="1" ht="15">
      <c r="A481" s="447"/>
      <c r="B481" s="447"/>
      <c r="C481" s="512"/>
      <c r="D481" s="156"/>
      <c r="E481" s="156"/>
      <c r="F481" s="447"/>
      <c r="G481" s="447"/>
      <c r="H481" s="448"/>
      <c r="I481" s="447"/>
      <c r="J481" s="447"/>
      <c r="K481" s="447"/>
      <c r="L481" s="447"/>
      <c r="M481" s="447"/>
      <c r="N481" s="447"/>
      <c r="O481" s="447"/>
      <c r="P481" s="449">
        <f t="shared" si="8"/>
        <v>0</v>
      </c>
      <c r="Q481" s="447"/>
      <c r="R481" s="447"/>
      <c r="S481" s="447"/>
      <c r="T481" s="447"/>
      <c r="U481" s="447"/>
      <c r="V481" s="447"/>
      <c r="W481" s="447"/>
      <c r="X481" s="450"/>
    </row>
    <row r="482" spans="1:24" s="453" customFormat="1" ht="15">
      <c r="A482" s="447"/>
      <c r="B482" s="447"/>
      <c r="C482" s="512"/>
      <c r="D482" s="156"/>
      <c r="E482" s="156"/>
      <c r="F482" s="447"/>
      <c r="G482" s="447"/>
      <c r="H482" s="448"/>
      <c r="I482" s="447"/>
      <c r="J482" s="447"/>
      <c r="K482" s="447"/>
      <c r="L482" s="447"/>
      <c r="M482" s="447"/>
      <c r="N482" s="447"/>
      <c r="O482" s="447"/>
      <c r="P482" s="449">
        <f t="shared" si="8"/>
        <v>0</v>
      </c>
      <c r="Q482" s="447"/>
      <c r="R482" s="447"/>
      <c r="S482" s="447"/>
      <c r="T482" s="447"/>
      <c r="U482" s="447"/>
      <c r="V482" s="447"/>
      <c r="W482" s="447"/>
      <c r="X482" s="450"/>
    </row>
    <row r="483" spans="1:24" s="453" customFormat="1" ht="15">
      <c r="A483" s="447"/>
      <c r="B483" s="447"/>
      <c r="C483" s="512"/>
      <c r="D483" s="156"/>
      <c r="E483" s="156"/>
      <c r="F483" s="447"/>
      <c r="G483" s="447"/>
      <c r="H483" s="448"/>
      <c r="I483" s="447"/>
      <c r="J483" s="447"/>
      <c r="K483" s="447"/>
      <c r="L483" s="447"/>
      <c r="M483" s="447"/>
      <c r="N483" s="447"/>
      <c r="O483" s="447"/>
      <c r="P483" s="449">
        <f t="shared" si="8"/>
        <v>0</v>
      </c>
      <c r="Q483" s="447"/>
      <c r="R483" s="447"/>
      <c r="S483" s="447"/>
      <c r="T483" s="447"/>
      <c r="U483" s="447"/>
      <c r="V483" s="447"/>
      <c r="W483" s="447"/>
      <c r="X483" s="450"/>
    </row>
    <row r="484" spans="1:24" s="453" customFormat="1" ht="15">
      <c r="A484" s="447"/>
      <c r="B484" s="447"/>
      <c r="C484" s="512"/>
      <c r="D484" s="156"/>
      <c r="E484" s="156"/>
      <c r="F484" s="447"/>
      <c r="G484" s="447"/>
      <c r="H484" s="448"/>
      <c r="I484" s="447"/>
      <c r="J484" s="447"/>
      <c r="K484" s="447"/>
      <c r="L484" s="447"/>
      <c r="M484" s="447"/>
      <c r="N484" s="447"/>
      <c r="O484" s="447"/>
      <c r="P484" s="449">
        <f t="shared" si="8"/>
        <v>0</v>
      </c>
      <c r="Q484" s="447"/>
      <c r="R484" s="447"/>
      <c r="S484" s="447"/>
      <c r="T484" s="447"/>
      <c r="U484" s="447"/>
      <c r="V484" s="447"/>
      <c r="W484" s="447"/>
      <c r="X484" s="450"/>
    </row>
    <row r="485" spans="1:24" s="453" customFormat="1" ht="15">
      <c r="A485" s="447"/>
      <c r="B485" s="447"/>
      <c r="C485" s="512"/>
      <c r="D485" s="156"/>
      <c r="E485" s="156"/>
      <c r="F485" s="447"/>
      <c r="G485" s="447"/>
      <c r="H485" s="448"/>
      <c r="I485" s="447"/>
      <c r="J485" s="447"/>
      <c r="K485" s="447"/>
      <c r="L485" s="447"/>
      <c r="M485" s="447"/>
      <c r="N485" s="447"/>
      <c r="O485" s="447"/>
      <c r="P485" s="449">
        <f t="shared" si="8"/>
        <v>0</v>
      </c>
      <c r="Q485" s="447"/>
      <c r="R485" s="447"/>
      <c r="S485" s="447"/>
      <c r="T485" s="447"/>
      <c r="U485" s="447"/>
      <c r="V485" s="447"/>
      <c r="W485" s="447"/>
      <c r="X485" s="450"/>
    </row>
    <row r="486" spans="1:24" s="453" customFormat="1" ht="15">
      <c r="A486" s="447"/>
      <c r="B486" s="447"/>
      <c r="C486" s="512"/>
      <c r="D486" s="156"/>
      <c r="E486" s="156"/>
      <c r="F486" s="447"/>
      <c r="G486" s="447"/>
      <c r="H486" s="448"/>
      <c r="I486" s="447"/>
      <c r="J486" s="447"/>
      <c r="K486" s="447"/>
      <c r="L486" s="447"/>
      <c r="M486" s="447"/>
      <c r="N486" s="447"/>
      <c r="O486" s="447"/>
      <c r="P486" s="449">
        <f t="shared" si="8"/>
        <v>0</v>
      </c>
      <c r="Q486" s="447"/>
      <c r="R486" s="447"/>
      <c r="S486" s="447"/>
      <c r="T486" s="447"/>
      <c r="U486" s="447"/>
      <c r="V486" s="447"/>
      <c r="W486" s="447"/>
      <c r="X486" s="450"/>
    </row>
    <row r="487" spans="1:24" s="453" customFormat="1" ht="15">
      <c r="A487" s="447"/>
      <c r="B487" s="447"/>
      <c r="C487" s="512"/>
      <c r="D487" s="156"/>
      <c r="E487" s="156"/>
      <c r="F487" s="447"/>
      <c r="G487" s="447"/>
      <c r="H487" s="448"/>
      <c r="I487" s="447"/>
      <c r="J487" s="447"/>
      <c r="K487" s="447"/>
      <c r="L487" s="447"/>
      <c r="M487" s="447"/>
      <c r="N487" s="447"/>
      <c r="O487" s="447"/>
      <c r="P487" s="449">
        <f t="shared" si="8"/>
        <v>0</v>
      </c>
      <c r="Q487" s="447"/>
      <c r="R487" s="447"/>
      <c r="S487" s="447"/>
      <c r="T487" s="447"/>
      <c r="U487" s="447"/>
      <c r="V487" s="447"/>
      <c r="W487" s="447"/>
      <c r="X487" s="450"/>
    </row>
    <row r="488" spans="1:24" s="453" customFormat="1" ht="15">
      <c r="A488" s="447"/>
      <c r="B488" s="447"/>
      <c r="C488" s="512"/>
      <c r="D488" s="156"/>
      <c r="E488" s="156"/>
      <c r="F488" s="447"/>
      <c r="G488" s="447"/>
      <c r="H488" s="448"/>
      <c r="I488" s="447"/>
      <c r="J488" s="447"/>
      <c r="K488" s="447"/>
      <c r="L488" s="447"/>
      <c r="M488" s="447"/>
      <c r="N488" s="447"/>
      <c r="O488" s="447"/>
      <c r="P488" s="449">
        <f t="shared" si="8"/>
        <v>0</v>
      </c>
      <c r="Q488" s="447"/>
      <c r="R488" s="447"/>
      <c r="S488" s="447"/>
      <c r="T488" s="447"/>
      <c r="U488" s="447"/>
      <c r="V488" s="447"/>
      <c r="W488" s="447"/>
      <c r="X488" s="450"/>
    </row>
    <row r="489" spans="1:24" s="453" customFormat="1" ht="15">
      <c r="A489" s="447"/>
      <c r="B489" s="447"/>
      <c r="C489" s="512"/>
      <c r="D489" s="156"/>
      <c r="E489" s="156"/>
      <c r="F489" s="447"/>
      <c r="G489" s="447"/>
      <c r="H489" s="448"/>
      <c r="I489" s="447"/>
      <c r="J489" s="447"/>
      <c r="K489" s="447"/>
      <c r="L489" s="447"/>
      <c r="M489" s="447"/>
      <c r="N489" s="447"/>
      <c r="O489" s="447"/>
      <c r="P489" s="449">
        <f t="shared" si="8"/>
        <v>0</v>
      </c>
      <c r="Q489" s="447"/>
      <c r="R489" s="447"/>
      <c r="S489" s="447"/>
      <c r="T489" s="447"/>
      <c r="U489" s="447"/>
      <c r="V489" s="447"/>
      <c r="W489" s="447"/>
      <c r="X489" s="450"/>
    </row>
    <row r="490" spans="1:24" s="453" customFormat="1" ht="15">
      <c r="A490" s="447"/>
      <c r="B490" s="447"/>
      <c r="C490" s="512"/>
      <c r="D490" s="156"/>
      <c r="E490" s="156"/>
      <c r="F490" s="447"/>
      <c r="G490" s="447"/>
      <c r="H490" s="448"/>
      <c r="I490" s="447"/>
      <c r="J490" s="447"/>
      <c r="K490" s="447"/>
      <c r="L490" s="447"/>
      <c r="M490" s="447"/>
      <c r="N490" s="447"/>
      <c r="O490" s="447"/>
      <c r="P490" s="449">
        <f t="shared" si="8"/>
        <v>0</v>
      </c>
      <c r="Q490" s="447"/>
      <c r="R490" s="447"/>
      <c r="S490" s="447"/>
      <c r="T490" s="447"/>
      <c r="U490" s="447"/>
      <c r="V490" s="447"/>
      <c r="W490" s="447"/>
      <c r="X490" s="450"/>
    </row>
    <row r="491" spans="1:24" s="453" customFormat="1" ht="15">
      <c r="A491" s="447"/>
      <c r="B491" s="447"/>
      <c r="C491" s="512"/>
      <c r="D491" s="156"/>
      <c r="E491" s="156"/>
      <c r="F491" s="447"/>
      <c r="G491" s="447"/>
      <c r="H491" s="448"/>
      <c r="I491" s="447"/>
      <c r="J491" s="447"/>
      <c r="K491" s="447"/>
      <c r="L491" s="447"/>
      <c r="M491" s="447"/>
      <c r="N491" s="447"/>
      <c r="O491" s="447"/>
      <c r="P491" s="449">
        <f t="shared" si="8"/>
        <v>0</v>
      </c>
      <c r="Q491" s="447"/>
      <c r="R491" s="447"/>
      <c r="S491" s="447"/>
      <c r="T491" s="447"/>
      <c r="U491" s="447"/>
      <c r="V491" s="447"/>
      <c r="W491" s="447"/>
      <c r="X491" s="450"/>
    </row>
    <row r="492" spans="1:24" s="453" customFormat="1" ht="15">
      <c r="A492" s="447"/>
      <c r="B492" s="447"/>
      <c r="C492" s="512"/>
      <c r="D492" s="156"/>
      <c r="E492" s="156"/>
      <c r="F492" s="447"/>
      <c r="G492" s="447"/>
      <c r="H492" s="448"/>
      <c r="I492" s="447"/>
      <c r="J492" s="447"/>
      <c r="K492" s="447"/>
      <c r="L492" s="447"/>
      <c r="M492" s="447"/>
      <c r="N492" s="447"/>
      <c r="O492" s="447"/>
      <c r="P492" s="449">
        <f t="shared" si="8"/>
        <v>0</v>
      </c>
      <c r="Q492" s="447"/>
      <c r="R492" s="447"/>
      <c r="S492" s="447"/>
      <c r="T492" s="447"/>
      <c r="U492" s="447"/>
      <c r="V492" s="447"/>
      <c r="W492" s="447"/>
      <c r="X492" s="450"/>
    </row>
    <row r="493" spans="1:24" s="453" customFormat="1" ht="15">
      <c r="A493" s="447"/>
      <c r="B493" s="447"/>
      <c r="C493" s="512"/>
      <c r="D493" s="156"/>
      <c r="E493" s="156"/>
      <c r="F493" s="447"/>
      <c r="G493" s="447"/>
      <c r="H493" s="448"/>
      <c r="I493" s="447"/>
      <c r="J493" s="447"/>
      <c r="K493" s="447"/>
      <c r="L493" s="447"/>
      <c r="M493" s="447"/>
      <c r="N493" s="447"/>
      <c r="O493" s="447"/>
      <c r="P493" s="449">
        <f t="shared" si="8"/>
        <v>0</v>
      </c>
      <c r="Q493" s="447"/>
      <c r="R493" s="447"/>
      <c r="S493" s="447"/>
      <c r="T493" s="447"/>
      <c r="U493" s="447"/>
      <c r="V493" s="447"/>
      <c r="W493" s="447"/>
      <c r="X493" s="450"/>
    </row>
    <row r="494" spans="1:24" s="453" customFormat="1" ht="15">
      <c r="A494" s="447"/>
      <c r="B494" s="447"/>
      <c r="C494" s="512"/>
      <c r="D494" s="156"/>
      <c r="E494" s="156"/>
      <c r="F494" s="447"/>
      <c r="G494" s="447"/>
      <c r="H494" s="448"/>
      <c r="I494" s="447"/>
      <c r="J494" s="447"/>
      <c r="K494" s="447"/>
      <c r="L494" s="447"/>
      <c r="M494" s="447"/>
      <c r="N494" s="447"/>
      <c r="O494" s="447"/>
      <c r="P494" s="449">
        <f t="shared" si="8"/>
        <v>0</v>
      </c>
      <c r="Q494" s="447"/>
      <c r="R494" s="447"/>
      <c r="S494" s="447"/>
      <c r="T494" s="447"/>
      <c r="U494" s="447"/>
      <c r="V494" s="447"/>
      <c r="W494" s="447"/>
      <c r="X494" s="450"/>
    </row>
    <row r="495" spans="1:24" s="453" customFormat="1" ht="15">
      <c r="A495" s="447"/>
      <c r="B495" s="447"/>
      <c r="C495" s="512"/>
      <c r="D495" s="156"/>
      <c r="E495" s="156"/>
      <c r="F495" s="447"/>
      <c r="G495" s="447"/>
      <c r="H495" s="448"/>
      <c r="I495" s="447"/>
      <c r="J495" s="447"/>
      <c r="K495" s="447"/>
      <c r="L495" s="447"/>
      <c r="M495" s="447"/>
      <c r="N495" s="447"/>
      <c r="O495" s="447"/>
      <c r="P495" s="449">
        <f t="shared" si="8"/>
        <v>0</v>
      </c>
      <c r="Q495" s="447"/>
      <c r="R495" s="447"/>
      <c r="S495" s="447"/>
      <c r="T495" s="447"/>
      <c r="U495" s="447"/>
      <c r="V495" s="447"/>
      <c r="W495" s="447"/>
      <c r="X495" s="450"/>
    </row>
    <row r="496" spans="1:24" s="453" customFormat="1" ht="15">
      <c r="A496" s="447"/>
      <c r="B496" s="447"/>
      <c r="C496" s="512"/>
      <c r="D496" s="156"/>
      <c r="E496" s="156"/>
      <c r="F496" s="447"/>
      <c r="G496" s="447"/>
      <c r="H496" s="448"/>
      <c r="I496" s="447"/>
      <c r="J496" s="447"/>
      <c r="K496" s="447"/>
      <c r="L496" s="447"/>
      <c r="M496" s="447"/>
      <c r="N496" s="447"/>
      <c r="O496" s="447"/>
      <c r="P496" s="449">
        <f t="shared" si="8"/>
        <v>0</v>
      </c>
      <c r="Q496" s="447"/>
      <c r="R496" s="447"/>
      <c r="S496" s="447"/>
      <c r="T496" s="447"/>
      <c r="U496" s="447"/>
      <c r="V496" s="447"/>
      <c r="W496" s="447"/>
      <c r="X496" s="450"/>
    </row>
    <row r="497" spans="1:24" s="453" customFormat="1" ht="15">
      <c r="A497" s="447"/>
      <c r="B497" s="447"/>
      <c r="C497" s="512"/>
      <c r="D497" s="156"/>
      <c r="E497" s="156"/>
      <c r="F497" s="447"/>
      <c r="G497" s="447"/>
      <c r="H497" s="448"/>
      <c r="I497" s="447"/>
      <c r="J497" s="447"/>
      <c r="K497" s="447"/>
      <c r="L497" s="447"/>
      <c r="M497" s="447"/>
      <c r="N497" s="447"/>
      <c r="O497" s="447"/>
      <c r="P497" s="449">
        <f t="shared" si="8"/>
        <v>0</v>
      </c>
      <c r="Q497" s="447"/>
      <c r="R497" s="447"/>
      <c r="S497" s="447"/>
      <c r="T497" s="447"/>
      <c r="U497" s="447"/>
      <c r="V497" s="447"/>
      <c r="W497" s="447"/>
      <c r="X497" s="450"/>
    </row>
    <row r="498" spans="1:24" s="453" customFormat="1" ht="15">
      <c r="A498" s="447"/>
      <c r="B498" s="447"/>
      <c r="C498" s="512"/>
      <c r="D498" s="156"/>
      <c r="E498" s="156"/>
      <c r="F498" s="447"/>
      <c r="G498" s="447"/>
      <c r="H498" s="448"/>
      <c r="I498" s="447"/>
      <c r="J498" s="447"/>
      <c r="K498" s="447"/>
      <c r="L498" s="447"/>
      <c r="M498" s="447"/>
      <c r="N498" s="447"/>
      <c r="O498" s="447"/>
      <c r="P498" s="449">
        <f t="shared" si="8"/>
        <v>0</v>
      </c>
      <c r="Q498" s="447"/>
      <c r="R498" s="447"/>
      <c r="S498" s="447"/>
      <c r="T498" s="447"/>
      <c r="U498" s="447"/>
      <c r="V498" s="447"/>
      <c r="W498" s="447"/>
      <c r="X498" s="450"/>
    </row>
    <row r="499" spans="1:24" s="453" customFormat="1" ht="15">
      <c r="A499" s="447"/>
      <c r="B499" s="447"/>
      <c r="C499" s="512"/>
      <c r="D499" s="156"/>
      <c r="E499" s="156"/>
      <c r="F499" s="447"/>
      <c r="G499" s="447"/>
      <c r="H499" s="448"/>
      <c r="I499" s="447"/>
      <c r="J499" s="447"/>
      <c r="K499" s="447"/>
      <c r="L499" s="447"/>
      <c r="M499" s="447"/>
      <c r="N499" s="447"/>
      <c r="O499" s="447"/>
      <c r="P499" s="449">
        <f t="shared" si="8"/>
        <v>0</v>
      </c>
      <c r="Q499" s="447"/>
      <c r="R499" s="447"/>
      <c r="S499" s="447"/>
      <c r="T499" s="447"/>
      <c r="U499" s="447"/>
      <c r="V499" s="447"/>
      <c r="W499" s="447"/>
      <c r="X499" s="450"/>
    </row>
    <row r="500" spans="1:24" s="453" customFormat="1" ht="15">
      <c r="A500" s="447"/>
      <c r="B500" s="447"/>
      <c r="C500" s="512"/>
      <c r="D500" s="156"/>
      <c r="E500" s="156"/>
      <c r="F500" s="447"/>
      <c r="G500" s="447"/>
      <c r="H500" s="448"/>
      <c r="I500" s="447"/>
      <c r="J500" s="447"/>
      <c r="K500" s="447"/>
      <c r="L500" s="447"/>
      <c r="M500" s="447"/>
      <c r="N500" s="447"/>
      <c r="O500" s="447"/>
      <c r="P500" s="449">
        <f t="shared" si="8"/>
        <v>0</v>
      </c>
      <c r="Q500" s="447"/>
      <c r="R500" s="447"/>
      <c r="S500" s="447"/>
      <c r="T500" s="447"/>
      <c r="U500" s="447"/>
      <c r="V500" s="447"/>
      <c r="W500" s="447"/>
      <c r="X500" s="450"/>
    </row>
    <row r="501" spans="1:24" s="453" customFormat="1" ht="15">
      <c r="A501" s="447"/>
      <c r="B501" s="447"/>
      <c r="C501" s="512"/>
      <c r="D501" s="156"/>
      <c r="E501" s="156"/>
      <c r="F501" s="447"/>
      <c r="G501" s="447"/>
      <c r="H501" s="448"/>
      <c r="I501" s="447"/>
      <c r="J501" s="447"/>
      <c r="K501" s="447"/>
      <c r="L501" s="447"/>
      <c r="M501" s="447"/>
      <c r="N501" s="447"/>
      <c r="O501" s="447"/>
      <c r="P501" s="449">
        <f t="shared" si="8"/>
        <v>0</v>
      </c>
      <c r="Q501" s="447"/>
      <c r="R501" s="447"/>
      <c r="S501" s="447"/>
      <c r="T501" s="447"/>
      <c r="U501" s="447"/>
      <c r="V501" s="447"/>
      <c r="W501" s="447"/>
      <c r="X501" s="450"/>
    </row>
    <row r="502" spans="1:24" s="453" customFormat="1" ht="15">
      <c r="A502" s="447"/>
      <c r="B502" s="447"/>
      <c r="C502" s="512"/>
      <c r="D502" s="156"/>
      <c r="E502" s="156"/>
      <c r="F502" s="447"/>
      <c r="G502" s="447"/>
      <c r="H502" s="448"/>
      <c r="I502" s="447"/>
      <c r="J502" s="447"/>
      <c r="K502" s="447"/>
      <c r="L502" s="447"/>
      <c r="M502" s="447"/>
      <c r="N502" s="447"/>
      <c r="O502" s="447"/>
      <c r="P502" s="449">
        <f t="shared" si="8"/>
        <v>0</v>
      </c>
      <c r="Q502" s="447"/>
      <c r="R502" s="447"/>
      <c r="S502" s="447"/>
      <c r="T502" s="447"/>
      <c r="U502" s="447"/>
      <c r="V502" s="447"/>
      <c r="W502" s="447"/>
      <c r="X502" s="450"/>
    </row>
    <row r="503" spans="1:24" s="453" customFormat="1" ht="15">
      <c r="A503" s="447"/>
      <c r="B503" s="447"/>
      <c r="C503" s="512"/>
      <c r="D503" s="156"/>
      <c r="E503" s="156"/>
      <c r="F503" s="447"/>
      <c r="G503" s="447"/>
      <c r="H503" s="448"/>
      <c r="I503" s="447"/>
      <c r="J503" s="447"/>
      <c r="K503" s="447"/>
      <c r="L503" s="447"/>
      <c r="M503" s="447"/>
      <c r="N503" s="447"/>
      <c r="O503" s="447"/>
      <c r="P503" s="449">
        <f t="shared" si="8"/>
        <v>0</v>
      </c>
      <c r="Q503" s="447"/>
      <c r="R503" s="447"/>
      <c r="S503" s="447"/>
      <c r="T503" s="447"/>
      <c r="U503" s="447"/>
      <c r="V503" s="447"/>
      <c r="W503" s="447"/>
      <c r="X503" s="450"/>
    </row>
    <row r="504" spans="1:24" s="453" customFormat="1" ht="15">
      <c r="A504" s="447"/>
      <c r="B504" s="447"/>
      <c r="C504" s="512"/>
      <c r="D504" s="156"/>
      <c r="E504" s="156"/>
      <c r="F504" s="447"/>
      <c r="G504" s="447"/>
      <c r="H504" s="448"/>
      <c r="I504" s="447"/>
      <c r="J504" s="447"/>
      <c r="K504" s="447"/>
      <c r="L504" s="447"/>
      <c r="M504" s="447"/>
      <c r="N504" s="447"/>
      <c r="O504" s="447"/>
      <c r="P504" s="449">
        <f t="shared" si="8"/>
        <v>0</v>
      </c>
      <c r="Q504" s="447"/>
      <c r="R504" s="447"/>
      <c r="S504" s="447"/>
      <c r="T504" s="447"/>
      <c r="U504" s="447"/>
      <c r="V504" s="447"/>
      <c r="W504" s="447"/>
      <c r="X504" s="450"/>
    </row>
    <row r="505" spans="1:24" s="453" customFormat="1" ht="15">
      <c r="A505" s="447"/>
      <c r="B505" s="447"/>
      <c r="C505" s="512"/>
      <c r="D505" s="156"/>
      <c r="E505" s="156"/>
      <c r="F505" s="447"/>
      <c r="G505" s="447"/>
      <c r="H505" s="448"/>
      <c r="I505" s="447"/>
      <c r="J505" s="447"/>
      <c r="K505" s="447"/>
      <c r="L505" s="447"/>
      <c r="M505" s="447"/>
      <c r="N505" s="447"/>
      <c r="O505" s="447"/>
      <c r="P505" s="449">
        <f t="shared" si="8"/>
        <v>0</v>
      </c>
      <c r="Q505" s="447"/>
      <c r="R505" s="447"/>
      <c r="S505" s="447"/>
      <c r="T505" s="447"/>
      <c r="U505" s="447"/>
      <c r="V505" s="447"/>
      <c r="W505" s="447"/>
      <c r="X505" s="450"/>
    </row>
    <row r="506" spans="1:24" s="453" customFormat="1" ht="15">
      <c r="A506" s="447"/>
      <c r="B506" s="447"/>
      <c r="C506" s="512"/>
      <c r="D506" s="156"/>
      <c r="E506" s="156"/>
      <c r="F506" s="447"/>
      <c r="G506" s="447"/>
      <c r="H506" s="448"/>
      <c r="I506" s="447"/>
      <c r="J506" s="447"/>
      <c r="K506" s="447"/>
      <c r="L506" s="447"/>
      <c r="M506" s="447"/>
      <c r="N506" s="447"/>
      <c r="O506" s="447"/>
      <c r="P506" s="449">
        <f t="shared" si="8"/>
        <v>0</v>
      </c>
      <c r="Q506" s="447"/>
      <c r="R506" s="447"/>
      <c r="S506" s="447"/>
      <c r="T506" s="447"/>
      <c r="U506" s="447"/>
      <c r="V506" s="447"/>
      <c r="W506" s="447"/>
      <c r="X506" s="450"/>
    </row>
    <row r="507" spans="1:24" s="453" customFormat="1" ht="15">
      <c r="A507" s="447"/>
      <c r="B507" s="447"/>
      <c r="C507" s="512"/>
      <c r="D507" s="156"/>
      <c r="E507" s="156"/>
      <c r="F507" s="447"/>
      <c r="G507" s="447"/>
      <c r="H507" s="448"/>
      <c r="I507" s="447"/>
      <c r="J507" s="447"/>
      <c r="K507" s="447"/>
      <c r="L507" s="447"/>
      <c r="M507" s="447"/>
      <c r="N507" s="447"/>
      <c r="O507" s="447"/>
      <c r="P507" s="449">
        <f t="shared" si="8"/>
        <v>0</v>
      </c>
      <c r="Q507" s="447"/>
      <c r="R507" s="447"/>
      <c r="S507" s="447"/>
      <c r="T507" s="447"/>
      <c r="U507" s="447"/>
      <c r="V507" s="447"/>
      <c r="W507" s="447"/>
      <c r="X507" s="450"/>
    </row>
    <row r="508" spans="1:24" s="453" customFormat="1" ht="15">
      <c r="A508" s="447"/>
      <c r="B508" s="447"/>
      <c r="C508" s="512"/>
      <c r="D508" s="156"/>
      <c r="E508" s="156"/>
      <c r="F508" s="447"/>
      <c r="G508" s="447"/>
      <c r="H508" s="448"/>
      <c r="I508" s="447"/>
      <c r="J508" s="447"/>
      <c r="K508" s="447"/>
      <c r="L508" s="447"/>
      <c r="M508" s="447"/>
      <c r="N508" s="447"/>
      <c r="O508" s="447"/>
      <c r="P508" s="449">
        <f t="shared" si="8"/>
        <v>0</v>
      </c>
      <c r="Q508" s="447"/>
      <c r="R508" s="447"/>
      <c r="S508" s="447"/>
      <c r="T508" s="447"/>
      <c r="U508" s="447"/>
      <c r="V508" s="447"/>
      <c r="W508" s="447"/>
      <c r="X508" s="450"/>
    </row>
    <row r="509" spans="1:24" s="453" customFormat="1" ht="15">
      <c r="A509" s="447"/>
      <c r="B509" s="447"/>
      <c r="C509" s="512"/>
      <c r="D509" s="156"/>
      <c r="E509" s="156"/>
      <c r="F509" s="447"/>
      <c r="G509" s="447"/>
      <c r="H509" s="448"/>
      <c r="I509" s="447"/>
      <c r="J509" s="447"/>
      <c r="K509" s="447"/>
      <c r="L509" s="447"/>
      <c r="M509" s="447"/>
      <c r="N509" s="447"/>
      <c r="O509" s="447"/>
      <c r="P509" s="449">
        <f t="shared" si="8"/>
        <v>0</v>
      </c>
      <c r="Q509" s="447"/>
      <c r="R509" s="447"/>
      <c r="S509" s="447"/>
      <c r="T509" s="447"/>
      <c r="U509" s="447"/>
      <c r="V509" s="447"/>
      <c r="W509" s="447"/>
      <c r="X509" s="450"/>
    </row>
    <row r="510" spans="1:24" s="453" customFormat="1" ht="15">
      <c r="A510" s="447"/>
      <c r="B510" s="447"/>
      <c r="C510" s="512"/>
      <c r="D510" s="156"/>
      <c r="E510" s="156"/>
      <c r="F510" s="447"/>
      <c r="G510" s="447"/>
      <c r="H510" s="448"/>
      <c r="I510" s="447"/>
      <c r="J510" s="447"/>
      <c r="K510" s="447"/>
      <c r="L510" s="447"/>
      <c r="M510" s="447"/>
      <c r="N510" s="447"/>
      <c r="O510" s="447"/>
      <c r="P510" s="449">
        <f t="shared" si="8"/>
        <v>0</v>
      </c>
      <c r="Q510" s="447"/>
      <c r="R510" s="447"/>
      <c r="S510" s="447"/>
      <c r="T510" s="447"/>
      <c r="U510" s="447"/>
      <c r="V510" s="447"/>
      <c r="W510" s="447"/>
      <c r="X510" s="450"/>
    </row>
    <row r="511" spans="1:24" s="451" customFormat="1" ht="15">
      <c r="A511" s="447"/>
      <c r="B511" s="447"/>
      <c r="C511" s="512"/>
      <c r="D511" s="156"/>
      <c r="E511" s="156"/>
      <c r="F511" s="447"/>
      <c r="G511" s="447"/>
      <c r="H511" s="448"/>
      <c r="I511" s="447"/>
      <c r="J511" s="447"/>
      <c r="K511" s="447"/>
      <c r="L511" s="447"/>
      <c r="M511" s="447"/>
      <c r="N511" s="447"/>
      <c r="O511" s="447"/>
      <c r="P511" s="449">
        <f t="shared" si="8"/>
        <v>0</v>
      </c>
      <c r="Q511" s="447"/>
      <c r="R511" s="447"/>
      <c r="S511" s="447"/>
      <c r="T511" s="447"/>
      <c r="U511" s="447"/>
      <c r="V511" s="447"/>
      <c r="W511" s="447"/>
      <c r="X511" s="450"/>
    </row>
    <row r="512" spans="1:24" s="451" customFormat="1" ht="15">
      <c r="A512" s="447"/>
      <c r="B512" s="447"/>
      <c r="C512" s="512"/>
      <c r="D512" s="156"/>
      <c r="E512" s="156"/>
      <c r="F512" s="447"/>
      <c r="G512" s="447"/>
      <c r="H512" s="448"/>
      <c r="I512" s="447"/>
      <c r="J512" s="447"/>
      <c r="K512" s="447"/>
      <c r="L512" s="447"/>
      <c r="M512" s="447"/>
      <c r="N512" s="447"/>
      <c r="O512" s="447"/>
      <c r="P512" s="449">
        <f t="shared" si="8"/>
        <v>0</v>
      </c>
      <c r="Q512" s="447"/>
      <c r="R512" s="447"/>
      <c r="S512" s="447"/>
      <c r="T512" s="447"/>
      <c r="U512" s="447"/>
      <c r="V512" s="447"/>
      <c r="W512" s="447"/>
      <c r="X512" s="450"/>
    </row>
    <row r="513" spans="1:24" s="451" customFormat="1" ht="15">
      <c r="A513" s="447"/>
      <c r="B513" s="447"/>
      <c r="C513" s="512"/>
      <c r="D513" s="156"/>
      <c r="E513" s="156"/>
      <c r="F513" s="447"/>
      <c r="G513" s="447"/>
      <c r="H513" s="448"/>
      <c r="I513" s="447"/>
      <c r="J513" s="447"/>
      <c r="K513" s="447"/>
      <c r="L513" s="447"/>
      <c r="M513" s="447"/>
      <c r="N513" s="447"/>
      <c r="O513" s="447"/>
      <c r="P513" s="449">
        <f t="shared" si="8"/>
        <v>0</v>
      </c>
      <c r="Q513" s="447"/>
      <c r="R513" s="447"/>
      <c r="S513" s="447"/>
      <c r="T513" s="447"/>
      <c r="U513" s="447"/>
      <c r="V513" s="447"/>
      <c r="W513" s="447"/>
      <c r="X513" s="450"/>
    </row>
    <row r="514" spans="1:24" s="451" customFormat="1" ht="15">
      <c r="A514" s="447"/>
      <c r="B514" s="447"/>
      <c r="C514" s="512"/>
      <c r="D514" s="156"/>
      <c r="E514" s="156"/>
      <c r="F514" s="447"/>
      <c r="G514" s="447"/>
      <c r="H514" s="448"/>
      <c r="I514" s="447"/>
      <c r="J514" s="447"/>
      <c r="K514" s="447"/>
      <c r="L514" s="447"/>
      <c r="M514" s="447"/>
      <c r="N514" s="447"/>
      <c r="O514" s="447"/>
      <c r="P514" s="449">
        <f t="shared" si="8"/>
        <v>0</v>
      </c>
      <c r="Q514" s="447"/>
      <c r="R514" s="447"/>
      <c r="S514" s="447"/>
      <c r="T514" s="447"/>
      <c r="U514" s="447"/>
      <c r="V514" s="447"/>
      <c r="W514" s="447"/>
      <c r="X514" s="450"/>
    </row>
    <row r="515" spans="1:24" s="451" customFormat="1" ht="15">
      <c r="A515" s="447"/>
      <c r="B515" s="447"/>
      <c r="C515" s="512"/>
      <c r="D515" s="156"/>
      <c r="E515" s="156"/>
      <c r="F515" s="447"/>
      <c r="G515" s="447"/>
      <c r="H515" s="448"/>
      <c r="I515" s="447"/>
      <c r="J515" s="447"/>
      <c r="K515" s="447"/>
      <c r="L515" s="447"/>
      <c r="M515" s="447"/>
      <c r="N515" s="447"/>
      <c r="O515" s="447"/>
      <c r="P515" s="449">
        <f t="shared" si="8"/>
        <v>0</v>
      </c>
      <c r="Q515" s="447"/>
      <c r="R515" s="447"/>
      <c r="S515" s="447"/>
      <c r="T515" s="447"/>
      <c r="U515" s="447"/>
      <c r="V515" s="447"/>
      <c r="W515" s="447"/>
      <c r="X515" s="450"/>
    </row>
    <row r="516" spans="1:24" s="451" customFormat="1" ht="15">
      <c r="A516" s="447"/>
      <c r="B516" s="447"/>
      <c r="C516" s="512"/>
      <c r="D516" s="156"/>
      <c r="E516" s="156"/>
      <c r="F516" s="447"/>
      <c r="G516" s="447"/>
      <c r="H516" s="448"/>
      <c r="I516" s="447"/>
      <c r="J516" s="447"/>
      <c r="K516" s="447"/>
      <c r="L516" s="447"/>
      <c r="M516" s="447"/>
      <c r="N516" s="447"/>
      <c r="O516" s="447"/>
      <c r="P516" s="449">
        <f t="shared" si="8"/>
        <v>0</v>
      </c>
      <c r="Q516" s="447"/>
      <c r="R516" s="447"/>
      <c r="S516" s="447"/>
      <c r="T516" s="447"/>
      <c r="U516" s="447"/>
      <c r="V516" s="447"/>
      <c r="W516" s="447"/>
      <c r="X516" s="450"/>
    </row>
    <row r="517" spans="1:24" s="451" customFormat="1" ht="15">
      <c r="A517" s="447"/>
      <c r="B517" s="447"/>
      <c r="C517" s="512"/>
      <c r="D517" s="156"/>
      <c r="E517" s="156"/>
      <c r="F517" s="447"/>
      <c r="G517" s="447"/>
      <c r="H517" s="448"/>
      <c r="I517" s="447"/>
      <c r="J517" s="447"/>
      <c r="K517" s="447"/>
      <c r="L517" s="447"/>
      <c r="M517" s="447"/>
      <c r="N517" s="447"/>
      <c r="O517" s="447"/>
      <c r="P517" s="449">
        <f t="shared" si="8"/>
        <v>0</v>
      </c>
      <c r="Q517" s="447"/>
      <c r="R517" s="447"/>
      <c r="S517" s="447"/>
      <c r="T517" s="447"/>
      <c r="U517" s="447"/>
      <c r="V517" s="447"/>
      <c r="W517" s="447"/>
      <c r="X517" s="450"/>
    </row>
    <row r="518" spans="1:24" s="451" customFormat="1" ht="15">
      <c r="A518" s="447"/>
      <c r="B518" s="447"/>
      <c r="C518" s="512"/>
      <c r="D518" s="156"/>
      <c r="E518" s="156"/>
      <c r="F518" s="447"/>
      <c r="G518" s="447"/>
      <c r="H518" s="448"/>
      <c r="I518" s="447"/>
      <c r="J518" s="447"/>
      <c r="K518" s="447"/>
      <c r="L518" s="447"/>
      <c r="M518" s="447"/>
      <c r="N518" s="447"/>
      <c r="O518" s="447"/>
      <c r="P518" s="449">
        <f t="shared" si="8"/>
        <v>0</v>
      </c>
      <c r="Q518" s="447"/>
      <c r="R518" s="447"/>
      <c r="S518" s="447"/>
      <c r="T518" s="447"/>
      <c r="U518" s="447"/>
      <c r="V518" s="447"/>
      <c r="W518" s="447"/>
      <c r="X518" s="450"/>
    </row>
    <row r="519" spans="1:24" s="451" customFormat="1" ht="15">
      <c r="A519" s="447"/>
      <c r="B519" s="447"/>
      <c r="C519" s="512"/>
      <c r="D519" s="156"/>
      <c r="E519" s="156"/>
      <c r="F519" s="447"/>
      <c r="G519" s="447"/>
      <c r="H519" s="448"/>
      <c r="I519" s="447"/>
      <c r="J519" s="447"/>
      <c r="K519" s="447"/>
      <c r="L519" s="447"/>
      <c r="M519" s="447"/>
      <c r="N519" s="447"/>
      <c r="O519" s="447"/>
      <c r="P519" s="449">
        <f t="shared" si="8"/>
        <v>0</v>
      </c>
      <c r="Q519" s="447"/>
      <c r="R519" s="447"/>
      <c r="S519" s="447"/>
      <c r="T519" s="447"/>
      <c r="U519" s="447"/>
      <c r="V519" s="447"/>
      <c r="W519" s="447"/>
      <c r="X519" s="450"/>
    </row>
    <row r="520" spans="1:24" s="451" customFormat="1" ht="15">
      <c r="A520" s="447"/>
      <c r="B520" s="447"/>
      <c r="C520" s="512"/>
      <c r="D520" s="156"/>
      <c r="E520" s="156"/>
      <c r="F520" s="447"/>
      <c r="G520" s="447"/>
      <c r="H520" s="448"/>
      <c r="I520" s="447"/>
      <c r="J520" s="447"/>
      <c r="K520" s="447"/>
      <c r="L520" s="447"/>
      <c r="M520" s="447"/>
      <c r="N520" s="447"/>
      <c r="O520" s="447"/>
      <c r="P520" s="449">
        <f t="shared" si="8"/>
        <v>0</v>
      </c>
      <c r="Q520" s="447"/>
      <c r="R520" s="447"/>
      <c r="S520" s="447"/>
      <c r="T520" s="447"/>
      <c r="U520" s="447"/>
      <c r="V520" s="447"/>
      <c r="W520" s="447"/>
      <c r="X520" s="450"/>
    </row>
    <row r="521" spans="1:24" s="451" customFormat="1" ht="15">
      <c r="A521" s="447"/>
      <c r="B521" s="447"/>
      <c r="C521" s="512"/>
      <c r="D521" s="156"/>
      <c r="E521" s="156"/>
      <c r="F521" s="447"/>
      <c r="G521" s="447"/>
      <c r="H521" s="448"/>
      <c r="I521" s="447"/>
      <c r="J521" s="447"/>
      <c r="K521" s="447"/>
      <c r="L521" s="447"/>
      <c r="M521" s="447"/>
      <c r="N521" s="447"/>
      <c r="O521" s="447"/>
      <c r="P521" s="449">
        <f t="shared" si="8"/>
        <v>0</v>
      </c>
      <c r="Q521" s="447"/>
      <c r="R521" s="447"/>
      <c r="S521" s="447"/>
      <c r="T521" s="447"/>
      <c r="U521" s="447"/>
      <c r="V521" s="447"/>
      <c r="W521" s="447"/>
      <c r="X521" s="450"/>
    </row>
    <row r="522" spans="1:24" s="451" customFormat="1" ht="15">
      <c r="A522" s="447"/>
      <c r="B522" s="447"/>
      <c r="C522" s="512"/>
      <c r="D522" s="156"/>
      <c r="E522" s="156"/>
      <c r="F522" s="447"/>
      <c r="G522" s="447"/>
      <c r="H522" s="448"/>
      <c r="I522" s="447"/>
      <c r="J522" s="447"/>
      <c r="K522" s="447"/>
      <c r="L522" s="447"/>
      <c r="M522" s="447"/>
      <c r="N522" s="447"/>
      <c r="O522" s="447"/>
      <c r="P522" s="449">
        <f t="shared" si="8"/>
        <v>0</v>
      </c>
      <c r="Q522" s="447"/>
      <c r="R522" s="447"/>
      <c r="S522" s="447"/>
      <c r="T522" s="447"/>
      <c r="U522" s="447"/>
      <c r="V522" s="447"/>
      <c r="W522" s="447"/>
      <c r="X522" s="450"/>
    </row>
    <row r="523" spans="1:24" s="451" customFormat="1" ht="15">
      <c r="A523" s="447"/>
      <c r="B523" s="447"/>
      <c r="C523" s="512"/>
      <c r="D523" s="156"/>
      <c r="E523" s="156"/>
      <c r="F523" s="447"/>
      <c r="G523" s="447"/>
      <c r="H523" s="448"/>
      <c r="I523" s="447"/>
      <c r="J523" s="447"/>
      <c r="K523" s="447"/>
      <c r="L523" s="447"/>
      <c r="M523" s="447"/>
      <c r="N523" s="447"/>
      <c r="O523" s="447"/>
      <c r="P523" s="449">
        <f t="shared" si="8"/>
        <v>0</v>
      </c>
      <c r="Q523" s="447"/>
      <c r="R523" s="447"/>
      <c r="S523" s="447"/>
      <c r="T523" s="447"/>
      <c r="U523" s="447"/>
      <c r="V523" s="447"/>
      <c r="W523" s="447"/>
      <c r="X523" s="450"/>
    </row>
    <row r="524" spans="1:24" s="451" customFormat="1" ht="15">
      <c r="A524" s="447"/>
      <c r="B524" s="447"/>
      <c r="C524" s="512"/>
      <c r="D524" s="156"/>
      <c r="E524" s="156"/>
      <c r="F524" s="447"/>
      <c r="G524" s="447"/>
      <c r="H524" s="448"/>
      <c r="I524" s="447"/>
      <c r="J524" s="447"/>
      <c r="K524" s="447"/>
      <c r="L524" s="447"/>
      <c r="M524" s="447"/>
      <c r="N524" s="447"/>
      <c r="O524" s="447"/>
      <c r="P524" s="449">
        <f t="shared" si="8"/>
        <v>0</v>
      </c>
      <c r="Q524" s="447"/>
      <c r="R524" s="447"/>
      <c r="S524" s="447"/>
      <c r="T524" s="447"/>
      <c r="U524" s="447"/>
      <c r="V524" s="447"/>
      <c r="W524" s="447"/>
      <c r="X524" s="450"/>
    </row>
    <row r="525" spans="1:24" s="451" customFormat="1" ht="15">
      <c r="A525" s="447"/>
      <c r="B525" s="447"/>
      <c r="C525" s="512"/>
      <c r="D525" s="156"/>
      <c r="E525" s="156"/>
      <c r="F525" s="447"/>
      <c r="G525" s="447"/>
      <c r="H525" s="448"/>
      <c r="I525" s="447"/>
      <c r="J525" s="447"/>
      <c r="K525" s="447"/>
      <c r="L525" s="447"/>
      <c r="M525" s="447"/>
      <c r="N525" s="447"/>
      <c r="O525" s="447"/>
      <c r="P525" s="449">
        <f t="shared" si="8"/>
        <v>0</v>
      </c>
      <c r="Q525" s="447"/>
      <c r="R525" s="447"/>
      <c r="S525" s="447"/>
      <c r="T525" s="447"/>
      <c r="U525" s="447"/>
      <c r="V525" s="447"/>
      <c r="W525" s="447"/>
      <c r="X525" s="450"/>
    </row>
    <row r="526" spans="1:24" s="451" customFormat="1" ht="15">
      <c r="A526" s="447"/>
      <c r="B526" s="447"/>
      <c r="C526" s="512"/>
      <c r="D526" s="156"/>
      <c r="E526" s="156"/>
      <c r="F526" s="447"/>
      <c r="G526" s="447"/>
      <c r="H526" s="448"/>
      <c r="I526" s="447"/>
      <c r="J526" s="447"/>
      <c r="K526" s="447"/>
      <c r="L526" s="447"/>
      <c r="M526" s="447"/>
      <c r="N526" s="447"/>
      <c r="O526" s="447"/>
      <c r="P526" s="449">
        <f t="shared" si="8"/>
        <v>0</v>
      </c>
      <c r="Q526" s="447"/>
      <c r="R526" s="447"/>
      <c r="S526" s="447"/>
      <c r="T526" s="447"/>
      <c r="U526" s="447"/>
      <c r="V526" s="447"/>
      <c r="W526" s="447"/>
      <c r="X526" s="450"/>
    </row>
    <row r="527" spans="1:24" s="451" customFormat="1" ht="15">
      <c r="A527" s="447"/>
      <c r="B527" s="447"/>
      <c r="C527" s="512"/>
      <c r="D527" s="156"/>
      <c r="E527" s="156"/>
      <c r="F527" s="447"/>
      <c r="G527" s="447"/>
      <c r="H527" s="448"/>
      <c r="I527" s="447"/>
      <c r="J527" s="447"/>
      <c r="K527" s="447"/>
      <c r="L527" s="447"/>
      <c r="M527" s="447"/>
      <c r="N527" s="447"/>
      <c r="O527" s="447"/>
      <c r="P527" s="449">
        <f t="shared" si="8"/>
        <v>0</v>
      </c>
      <c r="Q527" s="447"/>
      <c r="R527" s="447"/>
      <c r="S527" s="447"/>
      <c r="T527" s="447"/>
      <c r="U527" s="447"/>
      <c r="V527" s="447"/>
      <c r="W527" s="447"/>
      <c r="X527" s="450"/>
    </row>
    <row r="528" spans="1:24" s="451" customFormat="1" ht="15">
      <c r="A528" s="447"/>
      <c r="B528" s="447"/>
      <c r="C528" s="512"/>
      <c r="D528" s="156"/>
      <c r="E528" s="156"/>
      <c r="F528" s="447"/>
      <c r="G528" s="447"/>
      <c r="H528" s="448"/>
      <c r="I528" s="447"/>
      <c r="J528" s="447"/>
      <c r="K528" s="447"/>
      <c r="L528" s="447"/>
      <c r="M528" s="447"/>
      <c r="N528" s="447"/>
      <c r="O528" s="447"/>
      <c r="P528" s="449">
        <f t="shared" si="8"/>
        <v>0</v>
      </c>
      <c r="Q528" s="447"/>
      <c r="R528" s="447"/>
      <c r="S528" s="447"/>
      <c r="T528" s="447"/>
      <c r="U528" s="447"/>
      <c r="V528" s="447"/>
      <c r="W528" s="447"/>
      <c r="X528" s="450"/>
    </row>
    <row r="529" spans="1:24" s="451" customFormat="1" ht="15">
      <c r="A529" s="447"/>
      <c r="B529" s="447"/>
      <c r="C529" s="512"/>
      <c r="D529" s="156"/>
      <c r="E529" s="156"/>
      <c r="F529" s="447"/>
      <c r="G529" s="447"/>
      <c r="H529" s="448"/>
      <c r="I529" s="447"/>
      <c r="J529" s="447"/>
      <c r="K529" s="447"/>
      <c r="L529" s="447"/>
      <c r="M529" s="447"/>
      <c r="N529" s="447"/>
      <c r="O529" s="447"/>
      <c r="P529" s="449">
        <f t="shared" si="8"/>
        <v>0</v>
      </c>
      <c r="Q529" s="447"/>
      <c r="R529" s="447"/>
      <c r="S529" s="447"/>
      <c r="T529" s="447"/>
      <c r="U529" s="447"/>
      <c r="V529" s="447"/>
      <c r="W529" s="447"/>
      <c r="X529" s="450"/>
    </row>
    <row r="530" spans="1:24" s="451" customFormat="1" ht="15">
      <c r="A530" s="447"/>
      <c r="B530" s="447"/>
      <c r="C530" s="512"/>
      <c r="D530" s="156"/>
      <c r="E530" s="156"/>
      <c r="F530" s="447"/>
      <c r="G530" s="447"/>
      <c r="H530" s="448"/>
      <c r="I530" s="447"/>
      <c r="J530" s="447"/>
      <c r="K530" s="447"/>
      <c r="L530" s="447"/>
      <c r="M530" s="447"/>
      <c r="N530" s="447"/>
      <c r="O530" s="447"/>
      <c r="P530" s="449">
        <f t="shared" si="8"/>
        <v>0</v>
      </c>
      <c r="Q530" s="447"/>
      <c r="R530" s="447"/>
      <c r="S530" s="447"/>
      <c r="T530" s="447"/>
      <c r="U530" s="447"/>
      <c r="V530" s="447"/>
      <c r="W530" s="447"/>
      <c r="X530" s="450"/>
    </row>
    <row r="531" spans="1:24" s="451" customFormat="1" ht="15">
      <c r="A531" s="447"/>
      <c r="B531" s="447"/>
      <c r="C531" s="512"/>
      <c r="D531" s="156"/>
      <c r="E531" s="156"/>
      <c r="F531" s="447"/>
      <c r="G531" s="447"/>
      <c r="H531" s="448"/>
      <c r="I531" s="447"/>
      <c r="J531" s="447"/>
      <c r="K531" s="447"/>
      <c r="L531" s="447"/>
      <c r="M531" s="447"/>
      <c r="N531" s="447"/>
      <c r="O531" s="447"/>
      <c r="P531" s="449">
        <f t="shared" si="8"/>
        <v>0</v>
      </c>
      <c r="Q531" s="447"/>
      <c r="R531" s="447"/>
      <c r="S531" s="447"/>
      <c r="T531" s="447"/>
      <c r="U531" s="447"/>
      <c r="V531" s="447"/>
      <c r="W531" s="447"/>
      <c r="X531" s="450"/>
    </row>
    <row r="532" spans="1:24" s="451" customFormat="1" ht="15">
      <c r="A532" s="447"/>
      <c r="B532" s="447"/>
      <c r="C532" s="512"/>
      <c r="D532" s="156"/>
      <c r="E532" s="156"/>
      <c r="F532" s="447"/>
      <c r="G532" s="447"/>
      <c r="H532" s="448"/>
      <c r="I532" s="447"/>
      <c r="J532" s="447"/>
      <c r="K532" s="447"/>
      <c r="L532" s="447"/>
      <c r="M532" s="447"/>
      <c r="N532" s="447"/>
      <c r="O532" s="447"/>
      <c r="P532" s="449">
        <f t="shared" si="8"/>
        <v>0</v>
      </c>
      <c r="Q532" s="447"/>
      <c r="R532" s="447"/>
      <c r="S532" s="447"/>
      <c r="T532" s="447"/>
      <c r="U532" s="447"/>
      <c r="V532" s="447"/>
      <c r="W532" s="447"/>
      <c r="X532" s="450"/>
    </row>
    <row r="533" spans="1:24" s="451" customFormat="1" ht="15">
      <c r="A533" s="447"/>
      <c r="B533" s="447"/>
      <c r="C533" s="512"/>
      <c r="D533" s="156"/>
      <c r="E533" s="156"/>
      <c r="F533" s="447"/>
      <c r="G533" s="447"/>
      <c r="H533" s="448"/>
      <c r="I533" s="447"/>
      <c r="J533" s="447"/>
      <c r="K533" s="447"/>
      <c r="L533" s="447"/>
      <c r="M533" s="447"/>
      <c r="N533" s="447"/>
      <c r="O533" s="447"/>
      <c r="P533" s="449">
        <f t="shared" si="8"/>
        <v>0</v>
      </c>
      <c r="Q533" s="447"/>
      <c r="R533" s="447"/>
      <c r="S533" s="447"/>
      <c r="T533" s="447"/>
      <c r="U533" s="447"/>
      <c r="V533" s="447"/>
      <c r="W533" s="447"/>
      <c r="X533" s="450"/>
    </row>
    <row r="534" spans="1:24" s="451" customFormat="1" ht="15">
      <c r="A534" s="447"/>
      <c r="B534" s="447"/>
      <c r="C534" s="512"/>
      <c r="D534" s="156"/>
      <c r="E534" s="156"/>
      <c r="F534" s="447"/>
      <c r="G534" s="447"/>
      <c r="H534" s="448"/>
      <c r="I534" s="447"/>
      <c r="J534" s="447"/>
      <c r="K534" s="447"/>
      <c r="L534" s="447"/>
      <c r="M534" s="447"/>
      <c r="N534" s="447"/>
      <c r="O534" s="447"/>
      <c r="P534" s="449">
        <f t="shared" si="8"/>
        <v>0</v>
      </c>
      <c r="Q534" s="447"/>
      <c r="R534" s="447"/>
      <c r="S534" s="447"/>
      <c r="T534" s="447"/>
      <c r="U534" s="447"/>
      <c r="V534" s="447"/>
      <c r="W534" s="447"/>
      <c r="X534" s="450"/>
    </row>
    <row r="535" spans="1:24" s="451" customFormat="1" ht="15">
      <c r="A535" s="447"/>
      <c r="B535" s="447"/>
      <c r="C535" s="512"/>
      <c r="D535" s="156"/>
      <c r="E535" s="156"/>
      <c r="F535" s="447"/>
      <c r="G535" s="447"/>
      <c r="H535" s="448"/>
      <c r="I535" s="447"/>
      <c r="J535" s="447"/>
      <c r="K535" s="447"/>
      <c r="L535" s="447"/>
      <c r="M535" s="447"/>
      <c r="N535" s="447"/>
      <c r="O535" s="447"/>
      <c r="P535" s="449">
        <f t="shared" ref="P535:P598" si="9">SUM($I535:$O535)</f>
        <v>0</v>
      </c>
      <c r="Q535" s="447"/>
      <c r="R535" s="447"/>
      <c r="S535" s="447"/>
      <c r="T535" s="447"/>
      <c r="U535" s="447"/>
      <c r="V535" s="447"/>
      <c r="W535" s="447"/>
      <c r="X535" s="450"/>
    </row>
    <row r="536" spans="1:24" s="451" customFormat="1" ht="15">
      <c r="A536" s="447"/>
      <c r="B536" s="447"/>
      <c r="C536" s="512"/>
      <c r="D536" s="156"/>
      <c r="E536" s="156"/>
      <c r="F536" s="447"/>
      <c r="G536" s="447"/>
      <c r="H536" s="448"/>
      <c r="I536" s="447"/>
      <c r="J536" s="447"/>
      <c r="K536" s="447"/>
      <c r="L536" s="447"/>
      <c r="M536" s="447"/>
      <c r="N536" s="447"/>
      <c r="O536" s="447"/>
      <c r="P536" s="449">
        <f t="shared" si="9"/>
        <v>0</v>
      </c>
      <c r="Q536" s="447"/>
      <c r="R536" s="447"/>
      <c r="S536" s="447"/>
      <c r="T536" s="447"/>
      <c r="U536" s="447"/>
      <c r="V536" s="447"/>
      <c r="W536" s="447"/>
      <c r="X536" s="450"/>
    </row>
    <row r="537" spans="1:24" s="451" customFormat="1" ht="15">
      <c r="A537" s="447"/>
      <c r="B537" s="447"/>
      <c r="C537" s="512"/>
      <c r="D537" s="156"/>
      <c r="E537" s="156"/>
      <c r="F537" s="447"/>
      <c r="G537" s="447"/>
      <c r="H537" s="448"/>
      <c r="I537" s="447"/>
      <c r="J537" s="447"/>
      <c r="K537" s="447"/>
      <c r="L537" s="447"/>
      <c r="M537" s="447"/>
      <c r="N537" s="447"/>
      <c r="O537" s="447"/>
      <c r="P537" s="449">
        <f t="shared" si="9"/>
        <v>0</v>
      </c>
      <c r="Q537" s="447"/>
      <c r="R537" s="447"/>
      <c r="S537" s="447"/>
      <c r="T537" s="447"/>
      <c r="U537" s="447"/>
      <c r="V537" s="447"/>
      <c r="W537" s="447"/>
      <c r="X537" s="450"/>
    </row>
    <row r="538" spans="1:24" s="451" customFormat="1" ht="15">
      <c r="A538" s="447"/>
      <c r="B538" s="447"/>
      <c r="C538" s="512"/>
      <c r="D538" s="156"/>
      <c r="E538" s="156"/>
      <c r="F538" s="447"/>
      <c r="G538" s="447"/>
      <c r="H538" s="448"/>
      <c r="I538" s="447"/>
      <c r="J538" s="447"/>
      <c r="K538" s="447"/>
      <c r="L538" s="447"/>
      <c r="M538" s="447"/>
      <c r="N538" s="447"/>
      <c r="O538" s="447"/>
      <c r="P538" s="449">
        <f t="shared" si="9"/>
        <v>0</v>
      </c>
      <c r="Q538" s="447"/>
      <c r="R538" s="447"/>
      <c r="S538" s="447"/>
      <c r="T538" s="447"/>
      <c r="U538" s="447"/>
      <c r="V538" s="447"/>
      <c r="W538" s="447"/>
      <c r="X538" s="450"/>
    </row>
    <row r="539" spans="1:24" s="451" customFormat="1" ht="15">
      <c r="A539" s="447"/>
      <c r="B539" s="447"/>
      <c r="C539" s="512"/>
      <c r="D539" s="156"/>
      <c r="E539" s="156"/>
      <c r="F539" s="447"/>
      <c r="G539" s="447"/>
      <c r="H539" s="448"/>
      <c r="I539" s="447"/>
      <c r="J539" s="447"/>
      <c r="K539" s="447"/>
      <c r="L539" s="447"/>
      <c r="M539" s="447"/>
      <c r="N539" s="447"/>
      <c r="O539" s="447"/>
      <c r="P539" s="449">
        <f t="shared" si="9"/>
        <v>0</v>
      </c>
      <c r="Q539" s="447"/>
      <c r="R539" s="447"/>
      <c r="S539" s="447"/>
      <c r="T539" s="447"/>
      <c r="U539" s="447"/>
      <c r="V539" s="447"/>
      <c r="W539" s="447"/>
      <c r="X539" s="450"/>
    </row>
    <row r="540" spans="1:24" s="451" customFormat="1" ht="15">
      <c r="A540" s="447"/>
      <c r="B540" s="447"/>
      <c r="C540" s="512"/>
      <c r="D540" s="156"/>
      <c r="E540" s="156"/>
      <c r="F540" s="447"/>
      <c r="G540" s="447"/>
      <c r="H540" s="448"/>
      <c r="I540" s="447"/>
      <c r="J540" s="447"/>
      <c r="K540" s="447"/>
      <c r="L540" s="447"/>
      <c r="M540" s="447"/>
      <c r="N540" s="447"/>
      <c r="O540" s="447"/>
      <c r="P540" s="449">
        <f t="shared" si="9"/>
        <v>0</v>
      </c>
      <c r="Q540" s="447"/>
      <c r="R540" s="447"/>
      <c r="S540" s="447"/>
      <c r="T540" s="447"/>
      <c r="U540" s="447"/>
      <c r="V540" s="447"/>
      <c r="W540" s="447"/>
      <c r="X540" s="450"/>
    </row>
    <row r="541" spans="1:24" s="451" customFormat="1" ht="15">
      <c r="A541" s="447"/>
      <c r="B541" s="447"/>
      <c r="C541" s="512"/>
      <c r="D541" s="156"/>
      <c r="E541" s="156"/>
      <c r="F541" s="447"/>
      <c r="G541" s="447"/>
      <c r="H541" s="448"/>
      <c r="I541" s="447"/>
      <c r="J541" s="447"/>
      <c r="K541" s="447"/>
      <c r="L541" s="447"/>
      <c r="M541" s="447"/>
      <c r="N541" s="447"/>
      <c r="O541" s="447"/>
      <c r="P541" s="449">
        <f t="shared" si="9"/>
        <v>0</v>
      </c>
      <c r="Q541" s="447"/>
      <c r="R541" s="447"/>
      <c r="S541" s="447"/>
      <c r="T541" s="447"/>
      <c r="U541" s="447"/>
      <c r="V541" s="447"/>
      <c r="W541" s="447"/>
      <c r="X541" s="450"/>
    </row>
    <row r="542" spans="1:24" s="451" customFormat="1" ht="15">
      <c r="A542" s="447"/>
      <c r="B542" s="447"/>
      <c r="C542" s="512"/>
      <c r="D542" s="156"/>
      <c r="E542" s="156"/>
      <c r="F542" s="447"/>
      <c r="G542" s="447"/>
      <c r="H542" s="448"/>
      <c r="I542" s="447"/>
      <c r="J542" s="447"/>
      <c r="K542" s="447"/>
      <c r="L542" s="447"/>
      <c r="M542" s="447"/>
      <c r="N542" s="447"/>
      <c r="O542" s="447"/>
      <c r="P542" s="449">
        <f t="shared" si="9"/>
        <v>0</v>
      </c>
      <c r="Q542" s="447"/>
      <c r="R542" s="447"/>
      <c r="S542" s="447"/>
      <c r="T542" s="447"/>
      <c r="U542" s="447"/>
      <c r="V542" s="447"/>
      <c r="W542" s="447"/>
      <c r="X542" s="450"/>
    </row>
    <row r="543" spans="1:24" s="451" customFormat="1" ht="15">
      <c r="A543" s="447"/>
      <c r="B543" s="447"/>
      <c r="C543" s="512"/>
      <c r="D543" s="156"/>
      <c r="E543" s="156"/>
      <c r="F543" s="447"/>
      <c r="G543" s="447"/>
      <c r="H543" s="448"/>
      <c r="I543" s="447"/>
      <c r="J543" s="447"/>
      <c r="K543" s="447"/>
      <c r="L543" s="447"/>
      <c r="M543" s="447"/>
      <c r="N543" s="447"/>
      <c r="O543" s="447"/>
      <c r="P543" s="449">
        <f t="shared" si="9"/>
        <v>0</v>
      </c>
      <c r="Q543" s="447"/>
      <c r="R543" s="447"/>
      <c r="S543" s="447"/>
      <c r="T543" s="447"/>
      <c r="U543" s="447"/>
      <c r="V543" s="447"/>
      <c r="W543" s="447"/>
      <c r="X543" s="450"/>
    </row>
    <row r="544" spans="1:24" s="451" customFormat="1" ht="15">
      <c r="A544" s="447"/>
      <c r="B544" s="447"/>
      <c r="C544" s="512"/>
      <c r="D544" s="156"/>
      <c r="E544" s="156"/>
      <c r="F544" s="447"/>
      <c r="G544" s="447"/>
      <c r="H544" s="448"/>
      <c r="I544" s="447"/>
      <c r="J544" s="447"/>
      <c r="K544" s="447"/>
      <c r="L544" s="447"/>
      <c r="M544" s="447"/>
      <c r="N544" s="447"/>
      <c r="O544" s="447"/>
      <c r="P544" s="449">
        <f t="shared" si="9"/>
        <v>0</v>
      </c>
      <c r="Q544" s="447"/>
      <c r="R544" s="447"/>
      <c r="S544" s="447"/>
      <c r="T544" s="447"/>
      <c r="U544" s="447"/>
      <c r="V544" s="447"/>
      <c r="W544" s="447"/>
      <c r="X544" s="450"/>
    </row>
    <row r="545" spans="1:24" s="451" customFormat="1" ht="15">
      <c r="A545" s="447"/>
      <c r="B545" s="447"/>
      <c r="C545" s="512"/>
      <c r="D545" s="156"/>
      <c r="E545" s="156"/>
      <c r="F545" s="447"/>
      <c r="G545" s="447"/>
      <c r="H545" s="448"/>
      <c r="I545" s="447"/>
      <c r="J545" s="447"/>
      <c r="K545" s="447"/>
      <c r="L545" s="447"/>
      <c r="M545" s="447"/>
      <c r="N545" s="447"/>
      <c r="O545" s="447"/>
      <c r="P545" s="449">
        <f t="shared" si="9"/>
        <v>0</v>
      </c>
      <c r="Q545" s="447"/>
      <c r="R545" s="447"/>
      <c r="S545" s="447"/>
      <c r="T545" s="447"/>
      <c r="U545" s="447"/>
      <c r="V545" s="447"/>
      <c r="W545" s="447"/>
      <c r="X545" s="450"/>
    </row>
    <row r="546" spans="1:24" s="451" customFormat="1" ht="15">
      <c r="A546" s="447"/>
      <c r="B546" s="447"/>
      <c r="C546" s="512"/>
      <c r="D546" s="156"/>
      <c r="E546" s="156"/>
      <c r="F546" s="447"/>
      <c r="G546" s="447"/>
      <c r="H546" s="448"/>
      <c r="I546" s="447"/>
      <c r="J546" s="447"/>
      <c r="K546" s="447"/>
      <c r="L546" s="447"/>
      <c r="M546" s="447"/>
      <c r="N546" s="447"/>
      <c r="O546" s="447"/>
      <c r="P546" s="449">
        <f t="shared" si="9"/>
        <v>0</v>
      </c>
      <c r="Q546" s="447"/>
      <c r="R546" s="447"/>
      <c r="S546" s="447"/>
      <c r="T546" s="447"/>
      <c r="U546" s="447"/>
      <c r="V546" s="447"/>
      <c r="W546" s="447"/>
      <c r="X546" s="450"/>
    </row>
    <row r="547" spans="1:24" s="451" customFormat="1" ht="15">
      <c r="A547" s="447"/>
      <c r="B547" s="447"/>
      <c r="C547" s="512"/>
      <c r="D547" s="156"/>
      <c r="E547" s="156"/>
      <c r="F547" s="447"/>
      <c r="G547" s="447"/>
      <c r="H547" s="448"/>
      <c r="I547" s="447"/>
      <c r="J547" s="447"/>
      <c r="K547" s="447"/>
      <c r="L547" s="447"/>
      <c r="M547" s="447"/>
      <c r="N547" s="447"/>
      <c r="O547" s="447"/>
      <c r="P547" s="449">
        <f t="shared" si="9"/>
        <v>0</v>
      </c>
      <c r="Q547" s="447"/>
      <c r="R547" s="447"/>
      <c r="S547" s="447"/>
      <c r="T547" s="447"/>
      <c r="U547" s="447"/>
      <c r="V547" s="447"/>
      <c r="W547" s="447"/>
      <c r="X547" s="450"/>
    </row>
    <row r="548" spans="1:24" s="451" customFormat="1" ht="15">
      <c r="A548" s="447"/>
      <c r="B548" s="447"/>
      <c r="C548" s="512"/>
      <c r="D548" s="156"/>
      <c r="E548" s="156"/>
      <c r="F548" s="447"/>
      <c r="G548" s="447"/>
      <c r="H548" s="448"/>
      <c r="I548" s="447"/>
      <c r="J548" s="447"/>
      <c r="K548" s="447"/>
      <c r="L548" s="447"/>
      <c r="M548" s="447"/>
      <c r="N548" s="447"/>
      <c r="O548" s="447"/>
      <c r="P548" s="449">
        <f t="shared" si="9"/>
        <v>0</v>
      </c>
      <c r="Q548" s="447"/>
      <c r="R548" s="447"/>
      <c r="S548" s="447"/>
      <c r="T548" s="447"/>
      <c r="U548" s="447"/>
      <c r="V548" s="447"/>
      <c r="W548" s="447"/>
      <c r="X548" s="450"/>
    </row>
    <row r="549" spans="1:24" s="451" customFormat="1" ht="15">
      <c r="A549" s="447"/>
      <c r="B549" s="447"/>
      <c r="C549" s="512"/>
      <c r="D549" s="156"/>
      <c r="E549" s="156"/>
      <c r="F549" s="447"/>
      <c r="G549" s="447"/>
      <c r="H549" s="448"/>
      <c r="I549" s="447"/>
      <c r="J549" s="447"/>
      <c r="K549" s="447"/>
      <c r="L549" s="447"/>
      <c r="M549" s="447"/>
      <c r="N549" s="447"/>
      <c r="O549" s="447"/>
      <c r="P549" s="449">
        <f t="shared" si="9"/>
        <v>0</v>
      </c>
      <c r="Q549" s="447"/>
      <c r="R549" s="447"/>
      <c r="S549" s="447"/>
      <c r="T549" s="447"/>
      <c r="U549" s="447"/>
      <c r="V549" s="447"/>
      <c r="W549" s="447"/>
      <c r="X549" s="450"/>
    </row>
    <row r="550" spans="1:24" s="451" customFormat="1" ht="15">
      <c r="A550" s="447"/>
      <c r="B550" s="447"/>
      <c r="C550" s="512"/>
      <c r="D550" s="156"/>
      <c r="E550" s="156"/>
      <c r="F550" s="447"/>
      <c r="G550" s="447"/>
      <c r="H550" s="448"/>
      <c r="I550" s="447"/>
      <c r="J550" s="447"/>
      <c r="K550" s="447"/>
      <c r="L550" s="447"/>
      <c r="M550" s="447"/>
      <c r="N550" s="447"/>
      <c r="O550" s="447"/>
      <c r="P550" s="449">
        <f t="shared" si="9"/>
        <v>0</v>
      </c>
      <c r="Q550" s="447"/>
      <c r="R550" s="447"/>
      <c r="S550" s="447"/>
      <c r="T550" s="447"/>
      <c r="U550" s="447"/>
      <c r="V550" s="447"/>
      <c r="W550" s="447"/>
      <c r="X550" s="450"/>
    </row>
    <row r="551" spans="1:24" s="451" customFormat="1" ht="15">
      <c r="A551" s="447"/>
      <c r="B551" s="447"/>
      <c r="C551" s="512"/>
      <c r="D551" s="156"/>
      <c r="E551" s="156"/>
      <c r="F551" s="447"/>
      <c r="G551" s="447"/>
      <c r="H551" s="448"/>
      <c r="I551" s="447"/>
      <c r="J551" s="447"/>
      <c r="K551" s="447"/>
      <c r="L551" s="447"/>
      <c r="M551" s="447"/>
      <c r="N551" s="447"/>
      <c r="O551" s="447"/>
      <c r="P551" s="449">
        <f t="shared" si="9"/>
        <v>0</v>
      </c>
      <c r="Q551" s="447"/>
      <c r="R551" s="447"/>
      <c r="S551" s="447"/>
      <c r="T551" s="447"/>
      <c r="U551" s="447"/>
      <c r="V551" s="447"/>
      <c r="W551" s="447"/>
      <c r="X551" s="450"/>
    </row>
    <row r="552" spans="1:24" s="451" customFormat="1" ht="15">
      <c r="A552" s="447"/>
      <c r="B552" s="447"/>
      <c r="C552" s="512"/>
      <c r="D552" s="156"/>
      <c r="E552" s="156"/>
      <c r="F552" s="447"/>
      <c r="G552" s="447"/>
      <c r="H552" s="448"/>
      <c r="I552" s="447"/>
      <c r="J552" s="447"/>
      <c r="K552" s="447"/>
      <c r="L552" s="447"/>
      <c r="M552" s="447"/>
      <c r="N552" s="447"/>
      <c r="O552" s="447"/>
      <c r="P552" s="449">
        <f t="shared" si="9"/>
        <v>0</v>
      </c>
      <c r="Q552" s="447"/>
      <c r="R552" s="447"/>
      <c r="S552" s="447"/>
      <c r="T552" s="447"/>
      <c r="U552" s="447"/>
      <c r="V552" s="447"/>
      <c r="W552" s="447"/>
      <c r="X552" s="450"/>
    </row>
    <row r="553" spans="1:24" s="451" customFormat="1" ht="15">
      <c r="A553" s="447"/>
      <c r="B553" s="447"/>
      <c r="C553" s="512"/>
      <c r="D553" s="156"/>
      <c r="E553" s="156"/>
      <c r="F553" s="447"/>
      <c r="G553" s="447"/>
      <c r="H553" s="448"/>
      <c r="I553" s="447"/>
      <c r="J553" s="447"/>
      <c r="K553" s="447"/>
      <c r="L553" s="447"/>
      <c r="M553" s="447"/>
      <c r="N553" s="447"/>
      <c r="O553" s="447"/>
      <c r="P553" s="449">
        <f t="shared" si="9"/>
        <v>0</v>
      </c>
      <c r="Q553" s="447"/>
      <c r="R553" s="447"/>
      <c r="S553" s="447"/>
      <c r="T553" s="447"/>
      <c r="U553" s="447"/>
      <c r="V553" s="447"/>
      <c r="W553" s="447"/>
      <c r="X553" s="450"/>
    </row>
    <row r="554" spans="1:24" s="451" customFormat="1" ht="15">
      <c r="A554" s="447"/>
      <c r="B554" s="447"/>
      <c r="C554" s="512"/>
      <c r="D554" s="156"/>
      <c r="E554" s="156"/>
      <c r="F554" s="447"/>
      <c r="G554" s="447"/>
      <c r="H554" s="448"/>
      <c r="I554" s="447"/>
      <c r="J554" s="447"/>
      <c r="K554" s="447"/>
      <c r="L554" s="447"/>
      <c r="M554" s="447"/>
      <c r="N554" s="447"/>
      <c r="O554" s="447"/>
      <c r="P554" s="449">
        <f t="shared" si="9"/>
        <v>0</v>
      </c>
      <c r="Q554" s="447"/>
      <c r="R554" s="447"/>
      <c r="S554" s="447"/>
      <c r="T554" s="447"/>
      <c r="U554" s="447"/>
      <c r="V554" s="447"/>
      <c r="W554" s="447"/>
      <c r="X554" s="450"/>
    </row>
    <row r="555" spans="1:24" s="451" customFormat="1" ht="15">
      <c r="A555" s="447"/>
      <c r="B555" s="447"/>
      <c r="C555" s="512"/>
      <c r="D555" s="156"/>
      <c r="E555" s="156"/>
      <c r="F555" s="447"/>
      <c r="G555" s="447"/>
      <c r="H555" s="448"/>
      <c r="I555" s="447"/>
      <c r="J555" s="447"/>
      <c r="K555" s="447"/>
      <c r="L555" s="447"/>
      <c r="M555" s="447"/>
      <c r="N555" s="447"/>
      <c r="O555" s="447"/>
      <c r="P555" s="449">
        <f t="shared" si="9"/>
        <v>0</v>
      </c>
      <c r="Q555" s="447"/>
      <c r="R555" s="447"/>
      <c r="S555" s="447"/>
      <c r="T555" s="447"/>
      <c r="U555" s="447"/>
      <c r="V555" s="447"/>
      <c r="W555" s="447"/>
      <c r="X555" s="450"/>
    </row>
    <row r="556" spans="1:24" s="451" customFormat="1" ht="15">
      <c r="A556" s="447"/>
      <c r="B556" s="447"/>
      <c r="C556" s="512"/>
      <c r="D556" s="156"/>
      <c r="E556" s="156"/>
      <c r="F556" s="447"/>
      <c r="G556" s="447"/>
      <c r="H556" s="448"/>
      <c r="I556" s="447"/>
      <c r="J556" s="447"/>
      <c r="K556" s="447"/>
      <c r="L556" s="447"/>
      <c r="M556" s="447"/>
      <c r="N556" s="447"/>
      <c r="O556" s="447"/>
      <c r="P556" s="449">
        <f t="shared" si="9"/>
        <v>0</v>
      </c>
      <c r="Q556" s="447"/>
      <c r="R556" s="447"/>
      <c r="S556" s="447"/>
      <c r="T556" s="447"/>
      <c r="U556" s="447"/>
      <c r="V556" s="447"/>
      <c r="W556" s="447"/>
      <c r="X556" s="450"/>
    </row>
    <row r="557" spans="1:24" s="451" customFormat="1" ht="15">
      <c r="A557" s="447"/>
      <c r="B557" s="447"/>
      <c r="C557" s="512"/>
      <c r="D557" s="156"/>
      <c r="E557" s="156"/>
      <c r="F557" s="447"/>
      <c r="G557" s="447"/>
      <c r="H557" s="448"/>
      <c r="I557" s="447"/>
      <c r="J557" s="447"/>
      <c r="K557" s="447"/>
      <c r="L557" s="447"/>
      <c r="M557" s="447"/>
      <c r="N557" s="447"/>
      <c r="O557" s="447"/>
      <c r="P557" s="449">
        <f t="shared" si="9"/>
        <v>0</v>
      </c>
      <c r="Q557" s="447"/>
      <c r="R557" s="447"/>
      <c r="S557" s="447"/>
      <c r="T557" s="447"/>
      <c r="U557" s="447"/>
      <c r="V557" s="447"/>
      <c r="W557" s="447"/>
      <c r="X557" s="450"/>
    </row>
    <row r="558" spans="1:24" s="451" customFormat="1" ht="15">
      <c r="A558" s="447"/>
      <c r="B558" s="447"/>
      <c r="C558" s="512"/>
      <c r="D558" s="156"/>
      <c r="E558" s="156"/>
      <c r="F558" s="447"/>
      <c r="G558" s="447"/>
      <c r="H558" s="448"/>
      <c r="I558" s="447"/>
      <c r="J558" s="447"/>
      <c r="K558" s="447"/>
      <c r="L558" s="447"/>
      <c r="M558" s="447"/>
      <c r="N558" s="447"/>
      <c r="O558" s="447"/>
      <c r="P558" s="449">
        <f t="shared" si="9"/>
        <v>0</v>
      </c>
      <c r="Q558" s="447"/>
      <c r="R558" s="447"/>
      <c r="S558" s="447"/>
      <c r="T558" s="447"/>
      <c r="U558" s="447"/>
      <c r="V558" s="447"/>
      <c r="W558" s="447"/>
      <c r="X558" s="450"/>
    </row>
    <row r="559" spans="1:24" s="451" customFormat="1" ht="15">
      <c r="A559" s="447"/>
      <c r="B559" s="447"/>
      <c r="C559" s="512"/>
      <c r="D559" s="156"/>
      <c r="E559" s="156"/>
      <c r="F559" s="447"/>
      <c r="G559" s="447"/>
      <c r="H559" s="448"/>
      <c r="I559" s="447"/>
      <c r="J559" s="447"/>
      <c r="K559" s="447"/>
      <c r="L559" s="447"/>
      <c r="M559" s="447"/>
      <c r="N559" s="447"/>
      <c r="O559" s="447"/>
      <c r="P559" s="449">
        <f t="shared" si="9"/>
        <v>0</v>
      </c>
      <c r="Q559" s="447"/>
      <c r="R559" s="447"/>
      <c r="S559" s="447"/>
      <c r="T559" s="447"/>
      <c r="U559" s="447"/>
      <c r="V559" s="447"/>
      <c r="W559" s="447"/>
      <c r="X559" s="450"/>
    </row>
    <row r="560" spans="1:24" s="451" customFormat="1" ht="15">
      <c r="A560" s="447"/>
      <c r="B560" s="447"/>
      <c r="C560" s="512"/>
      <c r="D560" s="156"/>
      <c r="E560" s="156"/>
      <c r="F560" s="447"/>
      <c r="G560" s="447"/>
      <c r="H560" s="448"/>
      <c r="I560" s="447"/>
      <c r="J560" s="447"/>
      <c r="K560" s="447"/>
      <c r="L560" s="447"/>
      <c r="M560" s="447"/>
      <c r="N560" s="447"/>
      <c r="O560" s="447"/>
      <c r="P560" s="449">
        <f t="shared" si="9"/>
        <v>0</v>
      </c>
      <c r="Q560" s="447"/>
      <c r="R560" s="447"/>
      <c r="S560" s="447"/>
      <c r="T560" s="447"/>
      <c r="U560" s="447"/>
      <c r="V560" s="447"/>
      <c r="W560" s="447"/>
      <c r="X560" s="450"/>
    </row>
    <row r="561" spans="1:24" s="451" customFormat="1" ht="15">
      <c r="A561" s="447"/>
      <c r="B561" s="447"/>
      <c r="C561" s="512"/>
      <c r="D561" s="156"/>
      <c r="E561" s="156"/>
      <c r="F561" s="447"/>
      <c r="G561" s="447"/>
      <c r="H561" s="448"/>
      <c r="I561" s="447"/>
      <c r="J561" s="447"/>
      <c r="K561" s="447"/>
      <c r="L561" s="447"/>
      <c r="M561" s="447"/>
      <c r="N561" s="447"/>
      <c r="O561" s="447"/>
      <c r="P561" s="449">
        <f t="shared" si="9"/>
        <v>0</v>
      </c>
      <c r="Q561" s="447"/>
      <c r="R561" s="447"/>
      <c r="S561" s="447"/>
      <c r="T561" s="447"/>
      <c r="U561" s="447"/>
      <c r="V561" s="447"/>
      <c r="W561" s="447"/>
      <c r="X561" s="450"/>
    </row>
    <row r="562" spans="1:24" s="451" customFormat="1" ht="15">
      <c r="A562" s="447"/>
      <c r="B562" s="447"/>
      <c r="C562" s="512"/>
      <c r="D562" s="156"/>
      <c r="E562" s="156"/>
      <c r="F562" s="447"/>
      <c r="G562" s="447"/>
      <c r="H562" s="448"/>
      <c r="I562" s="447"/>
      <c r="J562" s="447"/>
      <c r="K562" s="447"/>
      <c r="L562" s="447"/>
      <c r="M562" s="447"/>
      <c r="N562" s="447"/>
      <c r="O562" s="447"/>
      <c r="P562" s="449">
        <f t="shared" si="9"/>
        <v>0</v>
      </c>
      <c r="Q562" s="447"/>
      <c r="R562" s="447"/>
      <c r="S562" s="447"/>
      <c r="T562" s="447"/>
      <c r="U562" s="447"/>
      <c r="V562" s="447"/>
      <c r="W562" s="447"/>
      <c r="X562" s="450"/>
    </row>
    <row r="563" spans="1:24" s="451" customFormat="1" ht="15">
      <c r="A563" s="447"/>
      <c r="B563" s="447"/>
      <c r="C563" s="512"/>
      <c r="D563" s="156"/>
      <c r="E563" s="156"/>
      <c r="F563" s="447"/>
      <c r="G563" s="447"/>
      <c r="H563" s="448"/>
      <c r="I563" s="447"/>
      <c r="J563" s="447"/>
      <c r="K563" s="447"/>
      <c r="L563" s="447"/>
      <c r="M563" s="447"/>
      <c r="N563" s="447"/>
      <c r="O563" s="447"/>
      <c r="P563" s="449">
        <f t="shared" si="9"/>
        <v>0</v>
      </c>
      <c r="Q563" s="447"/>
      <c r="R563" s="447"/>
      <c r="S563" s="447"/>
      <c r="T563" s="447"/>
      <c r="U563" s="447"/>
      <c r="V563" s="447"/>
      <c r="W563" s="447"/>
      <c r="X563" s="450"/>
    </row>
    <row r="564" spans="1:24" s="451" customFormat="1" ht="15">
      <c r="A564" s="447"/>
      <c r="B564" s="447"/>
      <c r="C564" s="512"/>
      <c r="D564" s="156"/>
      <c r="E564" s="156"/>
      <c r="F564" s="447"/>
      <c r="G564" s="447"/>
      <c r="H564" s="448"/>
      <c r="I564" s="447"/>
      <c r="J564" s="447"/>
      <c r="K564" s="447"/>
      <c r="L564" s="447"/>
      <c r="M564" s="447"/>
      <c r="N564" s="447"/>
      <c r="O564" s="447"/>
      <c r="P564" s="449">
        <f t="shared" si="9"/>
        <v>0</v>
      </c>
      <c r="Q564" s="447"/>
      <c r="R564" s="447"/>
      <c r="S564" s="447"/>
      <c r="T564" s="447"/>
      <c r="U564" s="447"/>
      <c r="V564" s="447"/>
      <c r="W564" s="447"/>
      <c r="X564" s="450"/>
    </row>
    <row r="565" spans="1:24" s="451" customFormat="1" ht="15">
      <c r="A565" s="447"/>
      <c r="B565" s="447"/>
      <c r="C565" s="512"/>
      <c r="D565" s="156"/>
      <c r="E565" s="156"/>
      <c r="F565" s="447"/>
      <c r="G565" s="447"/>
      <c r="H565" s="448"/>
      <c r="I565" s="447"/>
      <c r="J565" s="447"/>
      <c r="K565" s="447"/>
      <c r="L565" s="447"/>
      <c r="M565" s="447"/>
      <c r="N565" s="447"/>
      <c r="O565" s="447"/>
      <c r="P565" s="449">
        <f t="shared" si="9"/>
        <v>0</v>
      </c>
      <c r="Q565" s="447"/>
      <c r="R565" s="447"/>
      <c r="S565" s="447"/>
      <c r="T565" s="447"/>
      <c r="U565" s="447"/>
      <c r="V565" s="447"/>
      <c r="W565" s="447"/>
      <c r="X565" s="450"/>
    </row>
    <row r="566" spans="1:24" s="451" customFormat="1" ht="15">
      <c r="A566" s="447"/>
      <c r="B566" s="447"/>
      <c r="C566" s="512"/>
      <c r="D566" s="156"/>
      <c r="E566" s="156"/>
      <c r="F566" s="447"/>
      <c r="G566" s="447"/>
      <c r="H566" s="448"/>
      <c r="I566" s="447"/>
      <c r="J566" s="447"/>
      <c r="K566" s="447"/>
      <c r="L566" s="447"/>
      <c r="M566" s="447"/>
      <c r="N566" s="447"/>
      <c r="O566" s="447"/>
      <c r="P566" s="449">
        <f t="shared" si="9"/>
        <v>0</v>
      </c>
      <c r="Q566" s="447"/>
      <c r="R566" s="447"/>
      <c r="S566" s="447"/>
      <c r="T566" s="447"/>
      <c r="U566" s="447"/>
      <c r="V566" s="447"/>
      <c r="W566" s="447"/>
      <c r="X566" s="450"/>
    </row>
    <row r="567" spans="1:24" s="451" customFormat="1" ht="15">
      <c r="A567" s="447"/>
      <c r="B567" s="447"/>
      <c r="C567" s="512"/>
      <c r="D567" s="156"/>
      <c r="E567" s="156"/>
      <c r="F567" s="447"/>
      <c r="G567" s="447"/>
      <c r="H567" s="448"/>
      <c r="I567" s="447"/>
      <c r="J567" s="447"/>
      <c r="K567" s="447"/>
      <c r="L567" s="447"/>
      <c r="M567" s="447"/>
      <c r="N567" s="447"/>
      <c r="O567" s="447"/>
      <c r="P567" s="449">
        <f t="shared" si="9"/>
        <v>0</v>
      </c>
      <c r="Q567" s="447"/>
      <c r="R567" s="447"/>
      <c r="S567" s="447"/>
      <c r="T567" s="447"/>
      <c r="U567" s="447"/>
      <c r="V567" s="447"/>
      <c r="W567" s="447"/>
      <c r="X567" s="450"/>
    </row>
    <row r="568" spans="1:24" s="451" customFormat="1" ht="15">
      <c r="A568" s="447"/>
      <c r="B568" s="447"/>
      <c r="C568" s="512"/>
      <c r="D568" s="156"/>
      <c r="E568" s="156"/>
      <c r="F568" s="447"/>
      <c r="G568" s="447"/>
      <c r="H568" s="448"/>
      <c r="I568" s="447"/>
      <c r="J568" s="447"/>
      <c r="K568" s="447"/>
      <c r="L568" s="447"/>
      <c r="M568" s="447"/>
      <c r="N568" s="447"/>
      <c r="O568" s="447"/>
      <c r="P568" s="449">
        <f t="shared" si="9"/>
        <v>0</v>
      </c>
      <c r="Q568" s="447"/>
      <c r="R568" s="447"/>
      <c r="S568" s="447"/>
      <c r="T568" s="447"/>
      <c r="U568" s="447"/>
      <c r="V568" s="447"/>
      <c r="W568" s="447"/>
      <c r="X568" s="450"/>
    </row>
    <row r="569" spans="1:24" s="451" customFormat="1" ht="15">
      <c r="A569" s="447"/>
      <c r="B569" s="447"/>
      <c r="C569" s="512"/>
      <c r="D569" s="156"/>
      <c r="E569" s="156"/>
      <c r="F569" s="447"/>
      <c r="G569" s="447"/>
      <c r="H569" s="448"/>
      <c r="I569" s="447"/>
      <c r="J569" s="447"/>
      <c r="K569" s="447"/>
      <c r="L569" s="447"/>
      <c r="M569" s="447"/>
      <c r="N569" s="447"/>
      <c r="O569" s="447"/>
      <c r="P569" s="449">
        <f t="shared" si="9"/>
        <v>0</v>
      </c>
      <c r="Q569" s="447"/>
      <c r="R569" s="447"/>
      <c r="S569" s="447"/>
      <c r="T569" s="447"/>
      <c r="U569" s="447"/>
      <c r="V569" s="447"/>
      <c r="W569" s="447"/>
      <c r="X569" s="450"/>
    </row>
    <row r="570" spans="1:24" s="451" customFormat="1" ht="15">
      <c r="A570" s="447"/>
      <c r="B570" s="447"/>
      <c r="C570" s="512"/>
      <c r="D570" s="156"/>
      <c r="E570" s="156"/>
      <c r="F570" s="447"/>
      <c r="G570" s="447"/>
      <c r="H570" s="448"/>
      <c r="I570" s="447"/>
      <c r="J570" s="447"/>
      <c r="K570" s="447"/>
      <c r="L570" s="447"/>
      <c r="M570" s="447"/>
      <c r="N570" s="447"/>
      <c r="O570" s="447"/>
      <c r="P570" s="449">
        <f t="shared" si="9"/>
        <v>0</v>
      </c>
      <c r="Q570" s="447"/>
      <c r="R570" s="447"/>
      <c r="S570" s="447"/>
      <c r="T570" s="447"/>
      <c r="U570" s="447"/>
      <c r="V570" s="447"/>
      <c r="W570" s="447"/>
      <c r="X570" s="450"/>
    </row>
    <row r="571" spans="1:24" s="451" customFormat="1" ht="15">
      <c r="A571" s="447"/>
      <c r="B571" s="447"/>
      <c r="C571" s="512"/>
      <c r="D571" s="156"/>
      <c r="E571" s="156"/>
      <c r="F571" s="447"/>
      <c r="G571" s="447"/>
      <c r="H571" s="448"/>
      <c r="I571" s="447"/>
      <c r="J571" s="447"/>
      <c r="K571" s="447"/>
      <c r="L571" s="447"/>
      <c r="M571" s="447"/>
      <c r="N571" s="447"/>
      <c r="O571" s="447"/>
      <c r="P571" s="449">
        <f t="shared" si="9"/>
        <v>0</v>
      </c>
      <c r="Q571" s="447"/>
      <c r="R571" s="447"/>
      <c r="S571" s="447"/>
      <c r="T571" s="447"/>
      <c r="U571" s="447"/>
      <c r="V571" s="447"/>
      <c r="W571" s="447"/>
      <c r="X571" s="450"/>
    </row>
    <row r="572" spans="1:24" s="451" customFormat="1" ht="15">
      <c r="A572" s="447"/>
      <c r="B572" s="447"/>
      <c r="C572" s="512"/>
      <c r="D572" s="156"/>
      <c r="E572" s="156"/>
      <c r="F572" s="447"/>
      <c r="G572" s="447"/>
      <c r="H572" s="448"/>
      <c r="I572" s="447"/>
      <c r="J572" s="447"/>
      <c r="K572" s="447"/>
      <c r="L572" s="447"/>
      <c r="M572" s="447"/>
      <c r="N572" s="447"/>
      <c r="O572" s="447"/>
      <c r="P572" s="449">
        <f t="shared" si="9"/>
        <v>0</v>
      </c>
      <c r="Q572" s="447"/>
      <c r="R572" s="447"/>
      <c r="S572" s="447"/>
      <c r="T572" s="447"/>
      <c r="U572" s="447"/>
      <c r="V572" s="447"/>
      <c r="W572" s="447"/>
      <c r="X572" s="450"/>
    </row>
    <row r="573" spans="1:24" s="451" customFormat="1" ht="15">
      <c r="A573" s="447"/>
      <c r="B573" s="447"/>
      <c r="C573" s="512"/>
      <c r="D573" s="156"/>
      <c r="E573" s="156"/>
      <c r="F573" s="447"/>
      <c r="G573" s="447"/>
      <c r="H573" s="448"/>
      <c r="I573" s="447"/>
      <c r="J573" s="447"/>
      <c r="K573" s="447"/>
      <c r="L573" s="447"/>
      <c r="M573" s="447"/>
      <c r="N573" s="447"/>
      <c r="O573" s="447"/>
      <c r="P573" s="449">
        <f t="shared" si="9"/>
        <v>0</v>
      </c>
      <c r="Q573" s="447"/>
      <c r="R573" s="447"/>
      <c r="S573" s="447"/>
      <c r="T573" s="447"/>
      <c r="U573" s="447"/>
      <c r="V573" s="447"/>
      <c r="W573" s="447"/>
      <c r="X573" s="450"/>
    </row>
    <row r="574" spans="1:24" s="451" customFormat="1" ht="15">
      <c r="A574" s="447"/>
      <c r="B574" s="447"/>
      <c r="C574" s="512"/>
      <c r="D574" s="156"/>
      <c r="E574" s="156"/>
      <c r="F574" s="447"/>
      <c r="G574" s="447"/>
      <c r="H574" s="448"/>
      <c r="I574" s="447"/>
      <c r="J574" s="447"/>
      <c r="K574" s="447"/>
      <c r="L574" s="447"/>
      <c r="M574" s="447"/>
      <c r="N574" s="447"/>
      <c r="O574" s="447"/>
      <c r="P574" s="449">
        <f t="shared" si="9"/>
        <v>0</v>
      </c>
      <c r="Q574" s="447"/>
      <c r="R574" s="447"/>
      <c r="S574" s="447"/>
      <c r="T574" s="447"/>
      <c r="U574" s="447"/>
      <c r="V574" s="447"/>
      <c r="W574" s="447"/>
      <c r="X574" s="450"/>
    </row>
    <row r="575" spans="1:24" s="451" customFormat="1" ht="15">
      <c r="A575" s="447"/>
      <c r="B575" s="447"/>
      <c r="C575" s="512"/>
      <c r="D575" s="156"/>
      <c r="E575" s="156"/>
      <c r="F575" s="447"/>
      <c r="G575" s="447"/>
      <c r="H575" s="448"/>
      <c r="I575" s="447"/>
      <c r="J575" s="447"/>
      <c r="K575" s="447"/>
      <c r="L575" s="447"/>
      <c r="M575" s="447"/>
      <c r="N575" s="447"/>
      <c r="O575" s="447"/>
      <c r="P575" s="449">
        <f t="shared" si="9"/>
        <v>0</v>
      </c>
      <c r="Q575" s="447"/>
      <c r="R575" s="447"/>
      <c r="S575" s="447"/>
      <c r="T575" s="447"/>
      <c r="U575" s="447"/>
      <c r="V575" s="447"/>
      <c r="W575" s="447"/>
      <c r="X575" s="450"/>
    </row>
    <row r="576" spans="1:24" s="451" customFormat="1" ht="15">
      <c r="A576" s="447"/>
      <c r="B576" s="447"/>
      <c r="C576" s="512"/>
      <c r="D576" s="156"/>
      <c r="E576" s="156"/>
      <c r="F576" s="447"/>
      <c r="G576" s="447"/>
      <c r="H576" s="448"/>
      <c r="I576" s="447"/>
      <c r="J576" s="447"/>
      <c r="K576" s="447"/>
      <c r="L576" s="447"/>
      <c r="M576" s="447"/>
      <c r="N576" s="447"/>
      <c r="O576" s="447"/>
      <c r="P576" s="449">
        <f t="shared" si="9"/>
        <v>0</v>
      </c>
      <c r="Q576" s="447"/>
      <c r="R576" s="447"/>
      <c r="S576" s="447"/>
      <c r="T576" s="447"/>
      <c r="U576" s="447"/>
      <c r="V576" s="447"/>
      <c r="W576" s="447"/>
      <c r="X576" s="450"/>
    </row>
    <row r="577" spans="1:24" s="451" customFormat="1" ht="15">
      <c r="A577" s="447"/>
      <c r="B577" s="447"/>
      <c r="C577" s="512"/>
      <c r="D577" s="156"/>
      <c r="E577" s="156"/>
      <c r="F577" s="447"/>
      <c r="G577" s="447"/>
      <c r="H577" s="448"/>
      <c r="I577" s="447"/>
      <c r="J577" s="447"/>
      <c r="K577" s="447"/>
      <c r="L577" s="447"/>
      <c r="M577" s="447"/>
      <c r="N577" s="447"/>
      <c r="O577" s="447"/>
      <c r="P577" s="449">
        <f t="shared" si="9"/>
        <v>0</v>
      </c>
      <c r="Q577" s="447"/>
      <c r="R577" s="447"/>
      <c r="S577" s="447"/>
      <c r="T577" s="447"/>
      <c r="U577" s="447"/>
      <c r="V577" s="447"/>
      <c r="W577" s="447"/>
      <c r="X577" s="450"/>
    </row>
    <row r="578" spans="1:24" s="451" customFormat="1" ht="15">
      <c r="A578" s="447"/>
      <c r="B578" s="447"/>
      <c r="C578" s="512"/>
      <c r="D578" s="156"/>
      <c r="E578" s="156"/>
      <c r="F578" s="447"/>
      <c r="G578" s="447"/>
      <c r="H578" s="448"/>
      <c r="I578" s="447"/>
      <c r="J578" s="447"/>
      <c r="K578" s="447"/>
      <c r="L578" s="447"/>
      <c r="M578" s="447"/>
      <c r="N578" s="447"/>
      <c r="O578" s="447"/>
      <c r="P578" s="449">
        <f t="shared" si="9"/>
        <v>0</v>
      </c>
      <c r="Q578" s="447"/>
      <c r="R578" s="447"/>
      <c r="S578" s="447"/>
      <c r="T578" s="447"/>
      <c r="U578" s="447"/>
      <c r="V578" s="447"/>
      <c r="W578" s="447"/>
      <c r="X578" s="450"/>
    </row>
    <row r="579" spans="1:24" s="451" customFormat="1" ht="15">
      <c r="A579" s="447"/>
      <c r="B579" s="447"/>
      <c r="C579" s="512"/>
      <c r="D579" s="156"/>
      <c r="E579" s="156"/>
      <c r="F579" s="447"/>
      <c r="G579" s="447"/>
      <c r="H579" s="448"/>
      <c r="I579" s="447"/>
      <c r="J579" s="447"/>
      <c r="K579" s="447"/>
      <c r="L579" s="447"/>
      <c r="M579" s="447"/>
      <c r="N579" s="447"/>
      <c r="O579" s="447"/>
      <c r="P579" s="449">
        <f t="shared" si="9"/>
        <v>0</v>
      </c>
      <c r="Q579" s="447"/>
      <c r="R579" s="447"/>
      <c r="S579" s="447"/>
      <c r="T579" s="447"/>
      <c r="U579" s="447"/>
      <c r="V579" s="447"/>
      <c r="W579" s="447"/>
      <c r="X579" s="450"/>
    </row>
    <row r="580" spans="1:24" s="451" customFormat="1" ht="15">
      <c r="A580" s="447"/>
      <c r="B580" s="447"/>
      <c r="C580" s="512"/>
      <c r="D580" s="156"/>
      <c r="E580" s="156"/>
      <c r="F580" s="447"/>
      <c r="G580" s="447"/>
      <c r="H580" s="448"/>
      <c r="I580" s="447"/>
      <c r="J580" s="447"/>
      <c r="K580" s="447"/>
      <c r="L580" s="447"/>
      <c r="M580" s="447"/>
      <c r="N580" s="447"/>
      <c r="O580" s="447"/>
      <c r="P580" s="449">
        <f t="shared" si="9"/>
        <v>0</v>
      </c>
      <c r="Q580" s="447"/>
      <c r="R580" s="447"/>
      <c r="S580" s="447"/>
      <c r="T580" s="447"/>
      <c r="U580" s="447"/>
      <c r="V580" s="447"/>
      <c r="W580" s="447"/>
      <c r="X580" s="450"/>
    </row>
    <row r="581" spans="1:24" s="451" customFormat="1" ht="15">
      <c r="A581" s="447"/>
      <c r="B581" s="447"/>
      <c r="C581" s="512"/>
      <c r="D581" s="156"/>
      <c r="E581" s="156"/>
      <c r="F581" s="447"/>
      <c r="G581" s="447"/>
      <c r="H581" s="448"/>
      <c r="I581" s="447"/>
      <c r="J581" s="447"/>
      <c r="K581" s="447"/>
      <c r="L581" s="447"/>
      <c r="M581" s="447"/>
      <c r="N581" s="447"/>
      <c r="O581" s="447"/>
      <c r="P581" s="449">
        <f t="shared" si="9"/>
        <v>0</v>
      </c>
      <c r="Q581" s="447"/>
      <c r="R581" s="447"/>
      <c r="S581" s="447"/>
      <c r="T581" s="447"/>
      <c r="U581" s="447"/>
      <c r="V581" s="447"/>
      <c r="W581" s="447"/>
      <c r="X581" s="450"/>
    </row>
    <row r="582" spans="1:24" s="451" customFormat="1" ht="15">
      <c r="A582" s="447"/>
      <c r="B582" s="447"/>
      <c r="C582" s="512"/>
      <c r="D582" s="156"/>
      <c r="E582" s="156"/>
      <c r="F582" s="447"/>
      <c r="G582" s="447"/>
      <c r="H582" s="448"/>
      <c r="I582" s="447"/>
      <c r="J582" s="447"/>
      <c r="K582" s="447"/>
      <c r="L582" s="447"/>
      <c r="M582" s="447"/>
      <c r="N582" s="447"/>
      <c r="O582" s="447"/>
      <c r="P582" s="449">
        <f t="shared" si="9"/>
        <v>0</v>
      </c>
      <c r="Q582" s="447"/>
      <c r="R582" s="447"/>
      <c r="S582" s="447"/>
      <c r="T582" s="447"/>
      <c r="U582" s="447"/>
      <c r="V582" s="447"/>
      <c r="W582" s="447"/>
      <c r="X582" s="450"/>
    </row>
    <row r="583" spans="1:24" s="451" customFormat="1" ht="15">
      <c r="A583" s="447"/>
      <c r="B583" s="447"/>
      <c r="C583" s="512"/>
      <c r="D583" s="156"/>
      <c r="E583" s="156"/>
      <c r="F583" s="447"/>
      <c r="G583" s="447"/>
      <c r="H583" s="448"/>
      <c r="I583" s="447"/>
      <c r="J583" s="447"/>
      <c r="K583" s="447"/>
      <c r="L583" s="447"/>
      <c r="M583" s="447"/>
      <c r="N583" s="447"/>
      <c r="O583" s="447"/>
      <c r="P583" s="449">
        <f t="shared" si="9"/>
        <v>0</v>
      </c>
      <c r="Q583" s="447"/>
      <c r="R583" s="447"/>
      <c r="S583" s="447"/>
      <c r="T583" s="447"/>
      <c r="U583" s="447"/>
      <c r="V583" s="447"/>
      <c r="W583" s="447"/>
      <c r="X583" s="450"/>
    </row>
    <row r="584" spans="1:24" s="451" customFormat="1" ht="15">
      <c r="A584" s="447"/>
      <c r="B584" s="447"/>
      <c r="C584" s="512"/>
      <c r="D584" s="156"/>
      <c r="E584" s="156"/>
      <c r="F584" s="447"/>
      <c r="G584" s="447"/>
      <c r="H584" s="448"/>
      <c r="I584" s="447"/>
      <c r="J584" s="447"/>
      <c r="K584" s="447"/>
      <c r="L584" s="447"/>
      <c r="M584" s="447"/>
      <c r="N584" s="447"/>
      <c r="O584" s="447"/>
      <c r="P584" s="449">
        <f t="shared" si="9"/>
        <v>0</v>
      </c>
      <c r="Q584" s="447"/>
      <c r="R584" s="447"/>
      <c r="S584" s="447"/>
      <c r="T584" s="447"/>
      <c r="U584" s="447"/>
      <c r="V584" s="447"/>
      <c r="W584" s="447"/>
      <c r="X584" s="450"/>
    </row>
    <row r="585" spans="1:24" s="451" customFormat="1" ht="15">
      <c r="A585" s="447"/>
      <c r="B585" s="447"/>
      <c r="C585" s="512"/>
      <c r="D585" s="156"/>
      <c r="E585" s="156"/>
      <c r="F585" s="447"/>
      <c r="G585" s="447"/>
      <c r="H585" s="448"/>
      <c r="I585" s="447"/>
      <c r="J585" s="447"/>
      <c r="K585" s="447"/>
      <c r="L585" s="447"/>
      <c r="M585" s="447"/>
      <c r="N585" s="447"/>
      <c r="O585" s="447"/>
      <c r="P585" s="449">
        <f t="shared" si="9"/>
        <v>0</v>
      </c>
      <c r="Q585" s="447"/>
      <c r="R585" s="447"/>
      <c r="S585" s="447"/>
      <c r="T585" s="447"/>
      <c r="U585" s="447"/>
      <c r="V585" s="447"/>
      <c r="W585" s="447"/>
      <c r="X585" s="450"/>
    </row>
    <row r="586" spans="1:24" s="451" customFormat="1" ht="15">
      <c r="A586" s="447"/>
      <c r="B586" s="447"/>
      <c r="C586" s="512"/>
      <c r="D586" s="156"/>
      <c r="E586" s="156"/>
      <c r="F586" s="447"/>
      <c r="G586" s="447"/>
      <c r="H586" s="448"/>
      <c r="I586" s="447"/>
      <c r="J586" s="447"/>
      <c r="K586" s="447"/>
      <c r="L586" s="447"/>
      <c r="M586" s="447"/>
      <c r="N586" s="447"/>
      <c r="O586" s="447"/>
      <c r="P586" s="449">
        <f t="shared" si="9"/>
        <v>0</v>
      </c>
      <c r="Q586" s="447"/>
      <c r="R586" s="447"/>
      <c r="S586" s="447"/>
      <c r="T586" s="447"/>
      <c r="U586" s="447"/>
      <c r="V586" s="447"/>
      <c r="W586" s="447"/>
      <c r="X586" s="450"/>
    </row>
    <row r="587" spans="1:24" s="451" customFormat="1" ht="15">
      <c r="A587" s="447"/>
      <c r="B587" s="447"/>
      <c r="C587" s="512"/>
      <c r="D587" s="156"/>
      <c r="E587" s="156"/>
      <c r="F587" s="447"/>
      <c r="G587" s="447"/>
      <c r="H587" s="448"/>
      <c r="I587" s="447"/>
      <c r="J587" s="447"/>
      <c r="K587" s="447"/>
      <c r="L587" s="447"/>
      <c r="M587" s="447"/>
      <c r="N587" s="447"/>
      <c r="O587" s="447"/>
      <c r="P587" s="449">
        <f t="shared" si="9"/>
        <v>0</v>
      </c>
      <c r="Q587" s="447"/>
      <c r="R587" s="447"/>
      <c r="S587" s="447"/>
      <c r="T587" s="447"/>
      <c r="U587" s="447"/>
      <c r="V587" s="447"/>
      <c r="W587" s="447"/>
      <c r="X587" s="450"/>
    </row>
    <row r="588" spans="1:24" s="451" customFormat="1" ht="15">
      <c r="A588" s="447"/>
      <c r="B588" s="447"/>
      <c r="C588" s="512"/>
      <c r="D588" s="156"/>
      <c r="E588" s="156"/>
      <c r="F588" s="447"/>
      <c r="G588" s="447"/>
      <c r="H588" s="448"/>
      <c r="I588" s="447"/>
      <c r="J588" s="447"/>
      <c r="K588" s="447"/>
      <c r="L588" s="447"/>
      <c r="M588" s="447"/>
      <c r="N588" s="447"/>
      <c r="O588" s="447"/>
      <c r="P588" s="449">
        <f t="shared" si="9"/>
        <v>0</v>
      </c>
      <c r="Q588" s="447"/>
      <c r="R588" s="447"/>
      <c r="S588" s="447"/>
      <c r="T588" s="447"/>
      <c r="U588" s="447"/>
      <c r="V588" s="447"/>
      <c r="W588" s="447"/>
      <c r="X588" s="450"/>
    </row>
    <row r="589" spans="1:24" s="451" customFormat="1" ht="15">
      <c r="A589" s="447"/>
      <c r="B589" s="447"/>
      <c r="C589" s="512"/>
      <c r="D589" s="156"/>
      <c r="E589" s="156"/>
      <c r="F589" s="447"/>
      <c r="G589" s="447"/>
      <c r="H589" s="448"/>
      <c r="I589" s="447"/>
      <c r="J589" s="447"/>
      <c r="K589" s="447"/>
      <c r="L589" s="447"/>
      <c r="M589" s="447"/>
      <c r="N589" s="447"/>
      <c r="O589" s="447"/>
      <c r="P589" s="449">
        <f t="shared" si="9"/>
        <v>0</v>
      </c>
      <c r="Q589" s="447"/>
      <c r="R589" s="447"/>
      <c r="S589" s="447"/>
      <c r="T589" s="447"/>
      <c r="U589" s="447"/>
      <c r="V589" s="447"/>
      <c r="W589" s="447"/>
      <c r="X589" s="450"/>
    </row>
    <row r="590" spans="1:24" s="451" customFormat="1" ht="15">
      <c r="A590" s="447"/>
      <c r="B590" s="447"/>
      <c r="C590" s="512"/>
      <c r="D590" s="156"/>
      <c r="E590" s="156"/>
      <c r="F590" s="447"/>
      <c r="G590" s="447"/>
      <c r="H590" s="448"/>
      <c r="I590" s="447"/>
      <c r="J590" s="447"/>
      <c r="K590" s="447"/>
      <c r="L590" s="447"/>
      <c r="M590" s="447"/>
      <c r="N590" s="447"/>
      <c r="O590" s="447"/>
      <c r="P590" s="449">
        <f t="shared" si="9"/>
        <v>0</v>
      </c>
      <c r="Q590" s="447"/>
      <c r="R590" s="447"/>
      <c r="S590" s="447"/>
      <c r="T590" s="447"/>
      <c r="U590" s="447"/>
      <c r="V590" s="447"/>
      <c r="W590" s="447"/>
      <c r="X590" s="450"/>
    </row>
    <row r="591" spans="1:24" s="451" customFormat="1" ht="15">
      <c r="A591" s="447"/>
      <c r="B591" s="447"/>
      <c r="C591" s="512"/>
      <c r="D591" s="156"/>
      <c r="E591" s="156"/>
      <c r="F591" s="447"/>
      <c r="G591" s="447"/>
      <c r="H591" s="448"/>
      <c r="I591" s="447"/>
      <c r="J591" s="447"/>
      <c r="K591" s="447"/>
      <c r="L591" s="447"/>
      <c r="M591" s="447"/>
      <c r="N591" s="447"/>
      <c r="O591" s="447"/>
      <c r="P591" s="449">
        <f t="shared" si="9"/>
        <v>0</v>
      </c>
      <c r="Q591" s="447"/>
      <c r="R591" s="447"/>
      <c r="S591" s="447"/>
      <c r="T591" s="447"/>
      <c r="U591" s="447"/>
      <c r="V591" s="447"/>
      <c r="W591" s="447"/>
      <c r="X591" s="450"/>
    </row>
    <row r="592" spans="1:24" s="451" customFormat="1" ht="15">
      <c r="A592" s="447"/>
      <c r="B592" s="447"/>
      <c r="C592" s="512"/>
      <c r="D592" s="156"/>
      <c r="E592" s="156"/>
      <c r="F592" s="447"/>
      <c r="G592" s="447"/>
      <c r="H592" s="448"/>
      <c r="I592" s="447"/>
      <c r="J592" s="447"/>
      <c r="K592" s="447"/>
      <c r="L592" s="447"/>
      <c r="M592" s="447"/>
      <c r="N592" s="447"/>
      <c r="O592" s="447"/>
      <c r="P592" s="449">
        <f t="shared" si="9"/>
        <v>0</v>
      </c>
      <c r="Q592" s="447"/>
      <c r="R592" s="447"/>
      <c r="S592" s="447"/>
      <c r="T592" s="447"/>
      <c r="U592" s="447"/>
      <c r="V592" s="447"/>
      <c r="W592" s="447"/>
      <c r="X592" s="450"/>
    </row>
    <row r="593" spans="1:24" s="451" customFormat="1" ht="15">
      <c r="A593" s="447"/>
      <c r="B593" s="447"/>
      <c r="C593" s="512"/>
      <c r="D593" s="156"/>
      <c r="E593" s="156"/>
      <c r="F593" s="447"/>
      <c r="G593" s="447"/>
      <c r="H593" s="448"/>
      <c r="I593" s="447"/>
      <c r="J593" s="447"/>
      <c r="K593" s="447"/>
      <c r="L593" s="447"/>
      <c r="M593" s="447"/>
      <c r="N593" s="447"/>
      <c r="O593" s="447"/>
      <c r="P593" s="449">
        <f t="shared" si="9"/>
        <v>0</v>
      </c>
      <c r="Q593" s="447"/>
      <c r="R593" s="447"/>
      <c r="S593" s="447"/>
      <c r="T593" s="447"/>
      <c r="U593" s="447"/>
      <c r="V593" s="447"/>
      <c r="W593" s="447"/>
      <c r="X593" s="450"/>
    </row>
    <row r="594" spans="1:24" s="451" customFormat="1" ht="15">
      <c r="A594" s="447"/>
      <c r="B594" s="447"/>
      <c r="C594" s="512"/>
      <c r="D594" s="156"/>
      <c r="E594" s="156"/>
      <c r="F594" s="447"/>
      <c r="G594" s="447"/>
      <c r="H594" s="448"/>
      <c r="I594" s="447"/>
      <c r="J594" s="447"/>
      <c r="K594" s="447"/>
      <c r="L594" s="447"/>
      <c r="M594" s="447"/>
      <c r="N594" s="447"/>
      <c r="O594" s="447"/>
      <c r="P594" s="449">
        <f t="shared" si="9"/>
        <v>0</v>
      </c>
      <c r="Q594" s="447"/>
      <c r="R594" s="447"/>
      <c r="S594" s="447"/>
      <c r="T594" s="447"/>
      <c r="U594" s="447"/>
      <c r="V594" s="447"/>
      <c r="W594" s="447"/>
      <c r="X594" s="450"/>
    </row>
    <row r="595" spans="1:24" s="451" customFormat="1" ht="15">
      <c r="A595" s="447"/>
      <c r="B595" s="447"/>
      <c r="C595" s="512"/>
      <c r="D595" s="156"/>
      <c r="E595" s="156"/>
      <c r="F595" s="447"/>
      <c r="G595" s="447"/>
      <c r="H595" s="448"/>
      <c r="I595" s="447"/>
      <c r="J595" s="447"/>
      <c r="K595" s="447"/>
      <c r="L595" s="447"/>
      <c r="M595" s="447"/>
      <c r="N595" s="447"/>
      <c r="O595" s="447"/>
      <c r="P595" s="449">
        <f t="shared" si="9"/>
        <v>0</v>
      </c>
      <c r="Q595" s="447"/>
      <c r="R595" s="447"/>
      <c r="S595" s="447"/>
      <c r="T595" s="447"/>
      <c r="U595" s="447"/>
      <c r="V595" s="447"/>
      <c r="W595" s="447"/>
      <c r="X595" s="450"/>
    </row>
    <row r="596" spans="1:24" s="451" customFormat="1" ht="15">
      <c r="A596" s="447"/>
      <c r="B596" s="447"/>
      <c r="C596" s="512"/>
      <c r="D596" s="156"/>
      <c r="E596" s="156"/>
      <c r="F596" s="447"/>
      <c r="G596" s="447"/>
      <c r="H596" s="448"/>
      <c r="I596" s="447"/>
      <c r="J596" s="447"/>
      <c r="K596" s="447"/>
      <c r="L596" s="447"/>
      <c r="M596" s="447"/>
      <c r="N596" s="447"/>
      <c r="O596" s="447"/>
      <c r="P596" s="449">
        <f t="shared" si="9"/>
        <v>0</v>
      </c>
      <c r="Q596" s="447"/>
      <c r="R596" s="447"/>
      <c r="S596" s="447"/>
      <c r="T596" s="447"/>
      <c r="U596" s="447"/>
      <c r="V596" s="447"/>
      <c r="W596" s="447"/>
      <c r="X596" s="450"/>
    </row>
    <row r="597" spans="1:24" s="451" customFormat="1" ht="15">
      <c r="A597" s="447"/>
      <c r="B597" s="447"/>
      <c r="C597" s="512"/>
      <c r="D597" s="156"/>
      <c r="E597" s="156"/>
      <c r="F597" s="447"/>
      <c r="G597" s="447"/>
      <c r="H597" s="448"/>
      <c r="I597" s="447"/>
      <c r="J597" s="447"/>
      <c r="K597" s="447"/>
      <c r="L597" s="447"/>
      <c r="M597" s="447"/>
      <c r="N597" s="447"/>
      <c r="O597" s="447"/>
      <c r="P597" s="449">
        <f t="shared" si="9"/>
        <v>0</v>
      </c>
      <c r="Q597" s="447"/>
      <c r="R597" s="447"/>
      <c r="S597" s="447"/>
      <c r="T597" s="447"/>
      <c r="U597" s="447"/>
      <c r="V597" s="447"/>
      <c r="W597" s="447"/>
      <c r="X597" s="450"/>
    </row>
    <row r="598" spans="1:24" s="451" customFormat="1" ht="15">
      <c r="A598" s="447"/>
      <c r="B598" s="447"/>
      <c r="C598" s="512"/>
      <c r="D598" s="156"/>
      <c r="E598" s="156"/>
      <c r="F598" s="447"/>
      <c r="G598" s="447"/>
      <c r="H598" s="448"/>
      <c r="I598" s="447"/>
      <c r="J598" s="447"/>
      <c r="K598" s="447"/>
      <c r="L598" s="447"/>
      <c r="M598" s="447"/>
      <c r="N598" s="447"/>
      <c r="O598" s="447"/>
      <c r="P598" s="449">
        <f t="shared" si="9"/>
        <v>0</v>
      </c>
      <c r="Q598" s="447"/>
      <c r="R598" s="447"/>
      <c r="S598" s="447"/>
      <c r="T598" s="447"/>
      <c r="U598" s="447"/>
      <c r="V598" s="447"/>
      <c r="W598" s="447"/>
      <c r="X598" s="450"/>
    </row>
    <row r="599" spans="1:24" s="451" customFormat="1" ht="15">
      <c r="A599" s="447"/>
      <c r="B599" s="447"/>
      <c r="C599" s="512"/>
      <c r="D599" s="156"/>
      <c r="E599" s="156"/>
      <c r="F599" s="447"/>
      <c r="G599" s="447"/>
      <c r="H599" s="448"/>
      <c r="I599" s="447"/>
      <c r="J599" s="447"/>
      <c r="K599" s="447"/>
      <c r="L599" s="447"/>
      <c r="M599" s="447"/>
      <c r="N599" s="447"/>
      <c r="O599" s="447"/>
      <c r="P599" s="449">
        <f t="shared" ref="P599:P662" si="10">SUM($I599:$O599)</f>
        <v>0</v>
      </c>
      <c r="Q599" s="447"/>
      <c r="R599" s="447"/>
      <c r="S599" s="447"/>
      <c r="T599" s="447"/>
      <c r="U599" s="447"/>
      <c r="V599" s="447"/>
      <c r="W599" s="447"/>
      <c r="X599" s="450"/>
    </row>
    <row r="600" spans="1:24" s="451" customFormat="1" ht="15">
      <c r="A600" s="447"/>
      <c r="B600" s="447"/>
      <c r="C600" s="512"/>
      <c r="D600" s="156"/>
      <c r="E600" s="156"/>
      <c r="F600" s="447"/>
      <c r="G600" s="447"/>
      <c r="H600" s="448"/>
      <c r="I600" s="447"/>
      <c r="J600" s="447"/>
      <c r="K600" s="447"/>
      <c r="L600" s="447"/>
      <c r="M600" s="447"/>
      <c r="N600" s="447"/>
      <c r="O600" s="447"/>
      <c r="P600" s="449">
        <f t="shared" si="10"/>
        <v>0</v>
      </c>
      <c r="Q600" s="447"/>
      <c r="R600" s="447"/>
      <c r="S600" s="447"/>
      <c r="T600" s="447"/>
      <c r="U600" s="447"/>
      <c r="V600" s="447"/>
      <c r="W600" s="447"/>
      <c r="X600" s="450"/>
    </row>
    <row r="601" spans="1:24" s="451" customFormat="1" ht="15">
      <c r="A601" s="447"/>
      <c r="B601" s="447"/>
      <c r="C601" s="512"/>
      <c r="D601" s="156"/>
      <c r="E601" s="156"/>
      <c r="F601" s="447"/>
      <c r="G601" s="447"/>
      <c r="H601" s="448"/>
      <c r="I601" s="447"/>
      <c r="J601" s="447"/>
      <c r="K601" s="447"/>
      <c r="L601" s="447"/>
      <c r="M601" s="447"/>
      <c r="N601" s="447"/>
      <c r="O601" s="447"/>
      <c r="P601" s="449">
        <f t="shared" si="10"/>
        <v>0</v>
      </c>
      <c r="Q601" s="447"/>
      <c r="R601" s="447"/>
      <c r="S601" s="447"/>
      <c r="T601" s="447"/>
      <c r="U601" s="447"/>
      <c r="V601" s="447"/>
      <c r="W601" s="447"/>
      <c r="X601" s="450"/>
    </row>
    <row r="602" spans="1:24" s="451" customFormat="1" ht="15">
      <c r="A602" s="447"/>
      <c r="B602" s="447"/>
      <c r="C602" s="512"/>
      <c r="D602" s="156"/>
      <c r="E602" s="156"/>
      <c r="F602" s="447"/>
      <c r="G602" s="447"/>
      <c r="H602" s="448"/>
      <c r="I602" s="447"/>
      <c r="J602" s="447"/>
      <c r="K602" s="447"/>
      <c r="L602" s="447"/>
      <c r="M602" s="447"/>
      <c r="N602" s="447"/>
      <c r="O602" s="447"/>
      <c r="P602" s="449">
        <f t="shared" si="10"/>
        <v>0</v>
      </c>
      <c r="Q602" s="447"/>
      <c r="R602" s="447"/>
      <c r="S602" s="447"/>
      <c r="T602" s="447"/>
      <c r="U602" s="447"/>
      <c r="V602" s="447"/>
      <c r="W602" s="447"/>
      <c r="X602" s="450"/>
    </row>
    <row r="603" spans="1:24" s="451" customFormat="1" ht="15">
      <c r="A603" s="447"/>
      <c r="B603" s="447"/>
      <c r="C603" s="512"/>
      <c r="D603" s="156"/>
      <c r="E603" s="156"/>
      <c r="F603" s="447"/>
      <c r="G603" s="447"/>
      <c r="H603" s="448"/>
      <c r="I603" s="447"/>
      <c r="J603" s="447"/>
      <c r="K603" s="447"/>
      <c r="L603" s="447"/>
      <c r="M603" s="447"/>
      <c r="N603" s="447"/>
      <c r="O603" s="447"/>
      <c r="P603" s="449">
        <f t="shared" si="10"/>
        <v>0</v>
      </c>
      <c r="Q603" s="447"/>
      <c r="R603" s="447"/>
      <c r="S603" s="447"/>
      <c r="T603" s="447"/>
      <c r="U603" s="447"/>
      <c r="V603" s="447"/>
      <c r="W603" s="447"/>
      <c r="X603" s="450"/>
    </row>
    <row r="604" spans="1:24" s="451" customFormat="1" ht="15">
      <c r="A604" s="447"/>
      <c r="B604" s="447"/>
      <c r="C604" s="512"/>
      <c r="D604" s="156"/>
      <c r="E604" s="156"/>
      <c r="F604" s="447"/>
      <c r="G604" s="447"/>
      <c r="H604" s="448"/>
      <c r="I604" s="447"/>
      <c r="J604" s="447"/>
      <c r="K604" s="447"/>
      <c r="L604" s="447"/>
      <c r="M604" s="447"/>
      <c r="N604" s="447"/>
      <c r="O604" s="447"/>
      <c r="P604" s="449">
        <f t="shared" si="10"/>
        <v>0</v>
      </c>
      <c r="Q604" s="447"/>
      <c r="R604" s="447"/>
      <c r="S604" s="447"/>
      <c r="T604" s="447"/>
      <c r="U604" s="447"/>
      <c r="V604" s="447"/>
      <c r="W604" s="447"/>
      <c r="X604" s="450"/>
    </row>
    <row r="605" spans="1:24" s="451" customFormat="1" ht="15">
      <c r="A605" s="447"/>
      <c r="B605" s="447"/>
      <c r="C605" s="512"/>
      <c r="D605" s="156"/>
      <c r="E605" s="156"/>
      <c r="F605" s="447"/>
      <c r="G605" s="447"/>
      <c r="H605" s="448"/>
      <c r="I605" s="447"/>
      <c r="J605" s="447"/>
      <c r="K605" s="447"/>
      <c r="L605" s="447"/>
      <c r="M605" s="447"/>
      <c r="N605" s="447"/>
      <c r="O605" s="447"/>
      <c r="P605" s="449">
        <f t="shared" si="10"/>
        <v>0</v>
      </c>
      <c r="Q605" s="447"/>
      <c r="R605" s="447"/>
      <c r="S605" s="447"/>
      <c r="T605" s="447"/>
      <c r="U605" s="447"/>
      <c r="V605" s="447"/>
      <c r="W605" s="447"/>
      <c r="X605" s="450"/>
    </row>
    <row r="606" spans="1:24" s="451" customFormat="1" ht="15">
      <c r="A606" s="447"/>
      <c r="B606" s="447"/>
      <c r="C606" s="512"/>
      <c r="D606" s="156"/>
      <c r="E606" s="156"/>
      <c r="F606" s="447"/>
      <c r="G606" s="447"/>
      <c r="H606" s="448"/>
      <c r="I606" s="447"/>
      <c r="J606" s="447"/>
      <c r="K606" s="447"/>
      <c r="L606" s="447"/>
      <c r="M606" s="447"/>
      <c r="N606" s="447"/>
      <c r="O606" s="447"/>
      <c r="P606" s="449">
        <f t="shared" si="10"/>
        <v>0</v>
      </c>
      <c r="Q606" s="447"/>
      <c r="R606" s="447"/>
      <c r="S606" s="447"/>
      <c r="T606" s="447"/>
      <c r="U606" s="447"/>
      <c r="V606" s="447"/>
      <c r="W606" s="447"/>
      <c r="X606" s="450"/>
    </row>
    <row r="607" spans="1:24" s="451" customFormat="1" ht="15">
      <c r="A607" s="447"/>
      <c r="B607" s="447"/>
      <c r="C607" s="512"/>
      <c r="D607" s="156"/>
      <c r="E607" s="156"/>
      <c r="F607" s="447"/>
      <c r="G607" s="447"/>
      <c r="H607" s="448"/>
      <c r="I607" s="447"/>
      <c r="J607" s="447"/>
      <c r="K607" s="447"/>
      <c r="L607" s="447"/>
      <c r="M607" s="447"/>
      <c r="N607" s="447"/>
      <c r="O607" s="447"/>
      <c r="P607" s="449">
        <f t="shared" si="10"/>
        <v>0</v>
      </c>
      <c r="Q607" s="447"/>
      <c r="R607" s="447"/>
      <c r="S607" s="447"/>
      <c r="T607" s="447"/>
      <c r="U607" s="447"/>
      <c r="V607" s="447"/>
      <c r="W607" s="447"/>
      <c r="X607" s="450"/>
    </row>
    <row r="608" spans="1:24" s="451" customFormat="1" ht="15">
      <c r="A608" s="447"/>
      <c r="B608" s="447"/>
      <c r="C608" s="512"/>
      <c r="D608" s="156"/>
      <c r="E608" s="156"/>
      <c r="F608" s="447"/>
      <c r="G608" s="447"/>
      <c r="H608" s="448"/>
      <c r="I608" s="447"/>
      <c r="J608" s="447"/>
      <c r="K608" s="447"/>
      <c r="L608" s="447"/>
      <c r="M608" s="447"/>
      <c r="N608" s="447"/>
      <c r="O608" s="447"/>
      <c r="P608" s="449">
        <f t="shared" si="10"/>
        <v>0</v>
      </c>
      <c r="Q608" s="447"/>
      <c r="R608" s="447"/>
      <c r="S608" s="447"/>
      <c r="T608" s="447"/>
      <c r="U608" s="447"/>
      <c r="V608" s="447"/>
      <c r="W608" s="447"/>
      <c r="X608" s="450"/>
    </row>
    <row r="609" spans="1:24" s="451" customFormat="1" ht="15">
      <c r="A609" s="447"/>
      <c r="B609" s="447"/>
      <c r="C609" s="512"/>
      <c r="D609" s="156"/>
      <c r="E609" s="156"/>
      <c r="F609" s="447"/>
      <c r="G609" s="447"/>
      <c r="H609" s="448"/>
      <c r="I609" s="447"/>
      <c r="J609" s="447"/>
      <c r="K609" s="447"/>
      <c r="L609" s="447"/>
      <c r="M609" s="447"/>
      <c r="N609" s="447"/>
      <c r="O609" s="447"/>
      <c r="P609" s="449">
        <f t="shared" si="10"/>
        <v>0</v>
      </c>
      <c r="Q609" s="447"/>
      <c r="R609" s="447"/>
      <c r="S609" s="447"/>
      <c r="T609" s="447"/>
      <c r="U609" s="447"/>
      <c r="V609" s="447"/>
      <c r="W609" s="447"/>
      <c r="X609" s="450"/>
    </row>
    <row r="610" spans="1:24" s="451" customFormat="1" ht="15">
      <c r="A610" s="447"/>
      <c r="B610" s="447"/>
      <c r="C610" s="512"/>
      <c r="D610" s="156"/>
      <c r="E610" s="156"/>
      <c r="F610" s="447"/>
      <c r="G610" s="447"/>
      <c r="H610" s="448"/>
      <c r="I610" s="447"/>
      <c r="J610" s="447"/>
      <c r="K610" s="447"/>
      <c r="L610" s="447"/>
      <c r="M610" s="447"/>
      <c r="N610" s="447"/>
      <c r="O610" s="447"/>
      <c r="P610" s="449">
        <f t="shared" si="10"/>
        <v>0</v>
      </c>
      <c r="Q610" s="447"/>
      <c r="R610" s="447"/>
      <c r="S610" s="447"/>
      <c r="T610" s="447"/>
      <c r="U610" s="447"/>
      <c r="V610" s="447"/>
      <c r="W610" s="447"/>
      <c r="X610" s="450"/>
    </row>
    <row r="611" spans="1:24" s="451" customFormat="1" ht="15">
      <c r="A611" s="447"/>
      <c r="B611" s="447"/>
      <c r="C611" s="512"/>
      <c r="D611" s="156"/>
      <c r="E611" s="156"/>
      <c r="F611" s="447"/>
      <c r="G611" s="447"/>
      <c r="H611" s="448"/>
      <c r="I611" s="447"/>
      <c r="J611" s="447"/>
      <c r="K611" s="447"/>
      <c r="L611" s="447"/>
      <c r="M611" s="447"/>
      <c r="N611" s="447"/>
      <c r="O611" s="447"/>
      <c r="P611" s="449">
        <f t="shared" si="10"/>
        <v>0</v>
      </c>
      <c r="Q611" s="447"/>
      <c r="R611" s="447"/>
      <c r="S611" s="447"/>
      <c r="T611" s="447"/>
      <c r="U611" s="447"/>
      <c r="V611" s="447"/>
      <c r="W611" s="447"/>
      <c r="X611" s="450"/>
    </row>
    <row r="612" spans="1:24" s="451" customFormat="1" ht="15">
      <c r="A612" s="447"/>
      <c r="B612" s="447"/>
      <c r="C612" s="512"/>
      <c r="D612" s="156"/>
      <c r="E612" s="156"/>
      <c r="F612" s="447"/>
      <c r="G612" s="447"/>
      <c r="H612" s="448"/>
      <c r="I612" s="447"/>
      <c r="J612" s="447"/>
      <c r="K612" s="447"/>
      <c r="L612" s="447"/>
      <c r="M612" s="447"/>
      <c r="N612" s="447"/>
      <c r="O612" s="447"/>
      <c r="P612" s="449">
        <f t="shared" si="10"/>
        <v>0</v>
      </c>
      <c r="Q612" s="447"/>
      <c r="R612" s="447"/>
      <c r="S612" s="447"/>
      <c r="T612" s="447"/>
      <c r="U612" s="447"/>
      <c r="V612" s="447"/>
      <c r="W612" s="447"/>
      <c r="X612" s="450"/>
    </row>
    <row r="613" spans="1:24" s="451" customFormat="1" ht="15">
      <c r="A613" s="447"/>
      <c r="B613" s="447"/>
      <c r="C613" s="512"/>
      <c r="D613" s="156"/>
      <c r="E613" s="156"/>
      <c r="F613" s="447"/>
      <c r="G613" s="447"/>
      <c r="H613" s="448"/>
      <c r="I613" s="447"/>
      <c r="J613" s="447"/>
      <c r="K613" s="447"/>
      <c r="L613" s="447"/>
      <c r="M613" s="447"/>
      <c r="N613" s="447"/>
      <c r="O613" s="447"/>
      <c r="P613" s="449">
        <f t="shared" si="10"/>
        <v>0</v>
      </c>
      <c r="Q613" s="447"/>
      <c r="R613" s="447"/>
      <c r="S613" s="447"/>
      <c r="T613" s="447"/>
      <c r="U613" s="447"/>
      <c r="V613" s="447"/>
      <c r="W613" s="447"/>
      <c r="X613" s="450"/>
    </row>
    <row r="614" spans="1:24" s="451" customFormat="1" ht="15">
      <c r="A614" s="447"/>
      <c r="B614" s="447"/>
      <c r="C614" s="512"/>
      <c r="D614" s="156"/>
      <c r="E614" s="156"/>
      <c r="F614" s="447"/>
      <c r="G614" s="447"/>
      <c r="H614" s="448"/>
      <c r="I614" s="447"/>
      <c r="J614" s="447"/>
      <c r="K614" s="447"/>
      <c r="L614" s="447"/>
      <c r="M614" s="447"/>
      <c r="N614" s="447"/>
      <c r="O614" s="447"/>
      <c r="P614" s="449">
        <f t="shared" si="10"/>
        <v>0</v>
      </c>
      <c r="Q614" s="447"/>
      <c r="R614" s="447"/>
      <c r="S614" s="447"/>
      <c r="T614" s="447"/>
      <c r="U614" s="447"/>
      <c r="V614" s="447"/>
      <c r="W614" s="447"/>
      <c r="X614" s="450"/>
    </row>
    <row r="615" spans="1:24" s="451" customFormat="1" ht="15">
      <c r="A615" s="447"/>
      <c r="B615" s="447"/>
      <c r="C615" s="512"/>
      <c r="D615" s="156"/>
      <c r="E615" s="156"/>
      <c r="F615" s="447"/>
      <c r="G615" s="447"/>
      <c r="H615" s="448"/>
      <c r="I615" s="447"/>
      <c r="J615" s="447"/>
      <c r="K615" s="447"/>
      <c r="L615" s="447"/>
      <c r="M615" s="447"/>
      <c r="N615" s="447"/>
      <c r="O615" s="447"/>
      <c r="P615" s="449">
        <f t="shared" si="10"/>
        <v>0</v>
      </c>
      <c r="Q615" s="447"/>
      <c r="R615" s="447"/>
      <c r="S615" s="447"/>
      <c r="T615" s="447"/>
      <c r="U615" s="447"/>
      <c r="V615" s="447"/>
      <c r="W615" s="447"/>
      <c r="X615" s="450"/>
    </row>
    <row r="616" spans="1:24" s="451" customFormat="1" ht="15">
      <c r="A616" s="447"/>
      <c r="B616" s="447"/>
      <c r="C616" s="512"/>
      <c r="D616" s="156"/>
      <c r="E616" s="156"/>
      <c r="F616" s="447"/>
      <c r="G616" s="447"/>
      <c r="H616" s="448"/>
      <c r="I616" s="447"/>
      <c r="J616" s="447"/>
      <c r="K616" s="447"/>
      <c r="L616" s="447"/>
      <c r="M616" s="447"/>
      <c r="N616" s="447"/>
      <c r="O616" s="447"/>
      <c r="P616" s="449">
        <f t="shared" si="10"/>
        <v>0</v>
      </c>
      <c r="Q616" s="447"/>
      <c r="R616" s="447"/>
      <c r="S616" s="447"/>
      <c r="T616" s="447"/>
      <c r="U616" s="447"/>
      <c r="V616" s="447"/>
      <c r="W616" s="447"/>
      <c r="X616" s="450"/>
    </row>
    <row r="617" spans="1:24" s="451" customFormat="1" ht="15">
      <c r="A617" s="447"/>
      <c r="B617" s="447"/>
      <c r="C617" s="512"/>
      <c r="D617" s="156"/>
      <c r="E617" s="156"/>
      <c r="F617" s="447"/>
      <c r="G617" s="447"/>
      <c r="H617" s="448"/>
      <c r="I617" s="447"/>
      <c r="J617" s="447"/>
      <c r="K617" s="447"/>
      <c r="L617" s="447"/>
      <c r="M617" s="447"/>
      <c r="N617" s="447"/>
      <c r="O617" s="447"/>
      <c r="P617" s="449">
        <f t="shared" si="10"/>
        <v>0</v>
      </c>
      <c r="Q617" s="447"/>
      <c r="R617" s="447"/>
      <c r="S617" s="447"/>
      <c r="T617" s="447"/>
      <c r="U617" s="447"/>
      <c r="V617" s="447"/>
      <c r="W617" s="447"/>
      <c r="X617" s="450"/>
    </row>
    <row r="618" spans="1:24" s="451" customFormat="1" ht="15">
      <c r="A618" s="447"/>
      <c r="B618" s="447"/>
      <c r="C618" s="512"/>
      <c r="D618" s="156"/>
      <c r="E618" s="156"/>
      <c r="F618" s="447"/>
      <c r="G618" s="447"/>
      <c r="H618" s="448"/>
      <c r="I618" s="447"/>
      <c r="J618" s="447"/>
      <c r="K618" s="447"/>
      <c r="L618" s="447"/>
      <c r="M618" s="447"/>
      <c r="N618" s="447"/>
      <c r="O618" s="447"/>
      <c r="P618" s="449">
        <f t="shared" si="10"/>
        <v>0</v>
      </c>
      <c r="Q618" s="447"/>
      <c r="R618" s="447"/>
      <c r="S618" s="447"/>
      <c r="T618" s="447"/>
      <c r="U618" s="447"/>
      <c r="V618" s="447"/>
      <c r="W618" s="447"/>
      <c r="X618" s="450"/>
    </row>
    <row r="619" spans="1:24" s="451" customFormat="1" ht="15">
      <c r="A619" s="447"/>
      <c r="B619" s="447"/>
      <c r="C619" s="512"/>
      <c r="D619" s="156"/>
      <c r="E619" s="156"/>
      <c r="F619" s="447"/>
      <c r="G619" s="447"/>
      <c r="H619" s="448"/>
      <c r="I619" s="447"/>
      <c r="J619" s="447"/>
      <c r="K619" s="447"/>
      <c r="L619" s="447"/>
      <c r="M619" s="447"/>
      <c r="N619" s="447"/>
      <c r="O619" s="447"/>
      <c r="P619" s="449">
        <f t="shared" si="10"/>
        <v>0</v>
      </c>
      <c r="Q619" s="447"/>
      <c r="R619" s="447"/>
      <c r="S619" s="447"/>
      <c r="T619" s="447"/>
      <c r="U619" s="447"/>
      <c r="V619" s="447"/>
      <c r="W619" s="447"/>
      <c r="X619" s="450"/>
    </row>
    <row r="620" spans="1:24" s="451" customFormat="1" ht="15">
      <c r="A620" s="447"/>
      <c r="B620" s="447"/>
      <c r="C620" s="512"/>
      <c r="D620" s="156"/>
      <c r="E620" s="156"/>
      <c r="F620" s="447"/>
      <c r="G620" s="447"/>
      <c r="H620" s="448"/>
      <c r="I620" s="447"/>
      <c r="J620" s="447"/>
      <c r="K620" s="447"/>
      <c r="L620" s="447"/>
      <c r="M620" s="447"/>
      <c r="N620" s="447"/>
      <c r="O620" s="447"/>
      <c r="P620" s="449">
        <f t="shared" si="10"/>
        <v>0</v>
      </c>
      <c r="Q620" s="447"/>
      <c r="R620" s="447"/>
      <c r="S620" s="447"/>
      <c r="T620" s="447"/>
      <c r="U620" s="447"/>
      <c r="V620" s="447"/>
      <c r="W620" s="447"/>
      <c r="X620" s="450"/>
    </row>
    <row r="621" spans="1:24" s="451" customFormat="1" ht="15">
      <c r="A621" s="447"/>
      <c r="B621" s="447"/>
      <c r="C621" s="512"/>
      <c r="D621" s="156"/>
      <c r="E621" s="156"/>
      <c r="F621" s="447"/>
      <c r="G621" s="447"/>
      <c r="H621" s="448"/>
      <c r="I621" s="447"/>
      <c r="J621" s="447"/>
      <c r="K621" s="447"/>
      <c r="L621" s="447"/>
      <c r="M621" s="447"/>
      <c r="N621" s="447"/>
      <c r="O621" s="447"/>
      <c r="P621" s="449">
        <f t="shared" si="10"/>
        <v>0</v>
      </c>
      <c r="Q621" s="447"/>
      <c r="R621" s="447"/>
      <c r="S621" s="447"/>
      <c r="T621" s="447"/>
      <c r="U621" s="447"/>
      <c r="V621" s="447"/>
      <c r="W621" s="447"/>
      <c r="X621" s="450"/>
    </row>
    <row r="622" spans="1:24" s="451" customFormat="1" ht="15">
      <c r="A622" s="447"/>
      <c r="B622" s="447"/>
      <c r="C622" s="512"/>
      <c r="D622" s="156"/>
      <c r="E622" s="156"/>
      <c r="F622" s="447"/>
      <c r="G622" s="447"/>
      <c r="H622" s="448"/>
      <c r="I622" s="447"/>
      <c r="J622" s="447"/>
      <c r="K622" s="447"/>
      <c r="L622" s="447"/>
      <c r="M622" s="447"/>
      <c r="N622" s="447"/>
      <c r="O622" s="447"/>
      <c r="P622" s="449">
        <f t="shared" si="10"/>
        <v>0</v>
      </c>
      <c r="Q622" s="447"/>
      <c r="R622" s="447"/>
      <c r="S622" s="447"/>
      <c r="T622" s="447"/>
      <c r="U622" s="447"/>
      <c r="V622" s="447"/>
      <c r="W622" s="447"/>
      <c r="X622" s="450"/>
    </row>
    <row r="623" spans="1:24" s="451" customFormat="1" ht="15">
      <c r="A623" s="447"/>
      <c r="B623" s="447"/>
      <c r="C623" s="512"/>
      <c r="D623" s="156"/>
      <c r="E623" s="156"/>
      <c r="F623" s="447"/>
      <c r="G623" s="447"/>
      <c r="H623" s="448"/>
      <c r="I623" s="447"/>
      <c r="J623" s="447"/>
      <c r="K623" s="447"/>
      <c r="L623" s="447"/>
      <c r="M623" s="447"/>
      <c r="N623" s="447"/>
      <c r="O623" s="447"/>
      <c r="P623" s="449">
        <f t="shared" si="10"/>
        <v>0</v>
      </c>
      <c r="Q623" s="447"/>
      <c r="R623" s="447"/>
      <c r="S623" s="447"/>
      <c r="T623" s="447"/>
      <c r="U623" s="447"/>
      <c r="V623" s="447"/>
      <c r="W623" s="447"/>
      <c r="X623" s="450"/>
    </row>
    <row r="624" spans="1:24" s="451" customFormat="1" ht="15">
      <c r="A624" s="447"/>
      <c r="B624" s="447"/>
      <c r="C624" s="512"/>
      <c r="D624" s="156"/>
      <c r="E624" s="156"/>
      <c r="F624" s="447"/>
      <c r="G624" s="447"/>
      <c r="H624" s="448"/>
      <c r="I624" s="447"/>
      <c r="J624" s="447"/>
      <c r="K624" s="447"/>
      <c r="L624" s="447"/>
      <c r="M624" s="447"/>
      <c r="N624" s="447"/>
      <c r="O624" s="447"/>
      <c r="P624" s="449">
        <f t="shared" si="10"/>
        <v>0</v>
      </c>
      <c r="Q624" s="447"/>
      <c r="R624" s="447"/>
      <c r="S624" s="447"/>
      <c r="T624" s="447"/>
      <c r="U624" s="447"/>
      <c r="V624" s="447"/>
      <c r="W624" s="447"/>
      <c r="X624" s="450"/>
    </row>
    <row r="625" spans="1:24" s="451" customFormat="1" ht="15">
      <c r="A625" s="447"/>
      <c r="B625" s="447"/>
      <c r="C625" s="512"/>
      <c r="D625" s="156"/>
      <c r="E625" s="156"/>
      <c r="F625" s="447"/>
      <c r="G625" s="447"/>
      <c r="H625" s="448"/>
      <c r="I625" s="447"/>
      <c r="J625" s="447"/>
      <c r="K625" s="447"/>
      <c r="L625" s="447"/>
      <c r="M625" s="447"/>
      <c r="N625" s="447"/>
      <c r="O625" s="447"/>
      <c r="P625" s="449">
        <f t="shared" si="10"/>
        <v>0</v>
      </c>
      <c r="Q625" s="447"/>
      <c r="R625" s="447"/>
      <c r="S625" s="447"/>
      <c r="T625" s="447"/>
      <c r="U625" s="447"/>
      <c r="V625" s="447"/>
      <c r="W625" s="447"/>
      <c r="X625" s="450"/>
    </row>
    <row r="626" spans="1:24" s="451" customFormat="1" ht="15">
      <c r="A626" s="447"/>
      <c r="B626" s="447"/>
      <c r="C626" s="512"/>
      <c r="D626" s="156"/>
      <c r="E626" s="156"/>
      <c r="F626" s="447"/>
      <c r="G626" s="447"/>
      <c r="H626" s="448"/>
      <c r="I626" s="447"/>
      <c r="J626" s="447"/>
      <c r="K626" s="447"/>
      <c r="L626" s="447"/>
      <c r="M626" s="447"/>
      <c r="N626" s="447"/>
      <c r="O626" s="447"/>
      <c r="P626" s="449">
        <f t="shared" si="10"/>
        <v>0</v>
      </c>
      <c r="Q626" s="447"/>
      <c r="R626" s="447"/>
      <c r="S626" s="447"/>
      <c r="T626" s="447"/>
      <c r="U626" s="447"/>
      <c r="V626" s="447"/>
      <c r="W626" s="447"/>
      <c r="X626" s="450"/>
    </row>
    <row r="627" spans="1:24" s="451" customFormat="1" ht="15">
      <c r="A627" s="447"/>
      <c r="B627" s="447"/>
      <c r="C627" s="512"/>
      <c r="D627" s="156"/>
      <c r="E627" s="156"/>
      <c r="F627" s="447"/>
      <c r="G627" s="447"/>
      <c r="H627" s="448"/>
      <c r="I627" s="447"/>
      <c r="J627" s="447"/>
      <c r="K627" s="447"/>
      <c r="L627" s="447"/>
      <c r="M627" s="447"/>
      <c r="N627" s="447"/>
      <c r="O627" s="447"/>
      <c r="P627" s="449">
        <f t="shared" si="10"/>
        <v>0</v>
      </c>
      <c r="Q627" s="447"/>
      <c r="R627" s="447"/>
      <c r="S627" s="447"/>
      <c r="T627" s="447"/>
      <c r="U627" s="447"/>
      <c r="V627" s="447"/>
      <c r="W627" s="447"/>
      <c r="X627" s="450"/>
    </row>
    <row r="628" spans="1:24" s="451" customFormat="1" ht="15">
      <c r="A628" s="447"/>
      <c r="B628" s="447"/>
      <c r="C628" s="512"/>
      <c r="D628" s="156"/>
      <c r="E628" s="156"/>
      <c r="F628" s="447"/>
      <c r="G628" s="447"/>
      <c r="H628" s="448"/>
      <c r="I628" s="447"/>
      <c r="J628" s="447"/>
      <c r="K628" s="447"/>
      <c r="L628" s="447"/>
      <c r="M628" s="447"/>
      <c r="N628" s="447"/>
      <c r="O628" s="447"/>
      <c r="P628" s="449">
        <f t="shared" si="10"/>
        <v>0</v>
      </c>
      <c r="Q628" s="447"/>
      <c r="R628" s="447"/>
      <c r="S628" s="447"/>
      <c r="T628" s="447"/>
      <c r="U628" s="447"/>
      <c r="V628" s="447"/>
      <c r="W628" s="447"/>
      <c r="X628" s="450"/>
    </row>
    <row r="629" spans="1:24" s="451" customFormat="1" ht="15">
      <c r="A629" s="447"/>
      <c r="B629" s="447"/>
      <c r="C629" s="512"/>
      <c r="D629" s="156"/>
      <c r="E629" s="156"/>
      <c r="F629" s="447"/>
      <c r="G629" s="447"/>
      <c r="H629" s="448"/>
      <c r="I629" s="447"/>
      <c r="J629" s="447"/>
      <c r="K629" s="447"/>
      <c r="L629" s="447"/>
      <c r="M629" s="447"/>
      <c r="N629" s="447"/>
      <c r="O629" s="447"/>
      <c r="P629" s="449">
        <f t="shared" si="10"/>
        <v>0</v>
      </c>
      <c r="Q629" s="447"/>
      <c r="R629" s="447"/>
      <c r="S629" s="447"/>
      <c r="T629" s="447"/>
      <c r="U629" s="447"/>
      <c r="V629" s="447"/>
      <c r="W629" s="447"/>
      <c r="X629" s="450"/>
    </row>
    <row r="630" spans="1:24" s="451" customFormat="1" ht="15">
      <c r="A630" s="447"/>
      <c r="B630" s="447"/>
      <c r="C630" s="512"/>
      <c r="D630" s="156"/>
      <c r="E630" s="156"/>
      <c r="F630" s="447"/>
      <c r="G630" s="447"/>
      <c r="H630" s="448"/>
      <c r="I630" s="447"/>
      <c r="J630" s="447"/>
      <c r="K630" s="447"/>
      <c r="L630" s="447"/>
      <c r="M630" s="447"/>
      <c r="N630" s="447"/>
      <c r="O630" s="447"/>
      <c r="P630" s="449">
        <f t="shared" si="10"/>
        <v>0</v>
      </c>
      <c r="Q630" s="447"/>
      <c r="R630" s="447"/>
      <c r="S630" s="447"/>
      <c r="T630" s="447"/>
      <c r="U630" s="447"/>
      <c r="V630" s="447"/>
      <c r="W630" s="447"/>
      <c r="X630" s="450"/>
    </row>
    <row r="631" spans="1:24" s="451" customFormat="1" ht="15">
      <c r="A631" s="447"/>
      <c r="B631" s="447"/>
      <c r="C631" s="512"/>
      <c r="D631" s="156"/>
      <c r="E631" s="156"/>
      <c r="F631" s="447"/>
      <c r="G631" s="447"/>
      <c r="H631" s="448"/>
      <c r="I631" s="447"/>
      <c r="J631" s="447"/>
      <c r="K631" s="447"/>
      <c r="L631" s="447"/>
      <c r="M631" s="447"/>
      <c r="N631" s="447"/>
      <c r="O631" s="447"/>
      <c r="P631" s="449">
        <f t="shared" si="10"/>
        <v>0</v>
      </c>
      <c r="Q631" s="447"/>
      <c r="R631" s="447"/>
      <c r="S631" s="447"/>
      <c r="T631" s="447"/>
      <c r="U631" s="447"/>
      <c r="V631" s="447"/>
      <c r="W631" s="447"/>
      <c r="X631" s="450"/>
    </row>
    <row r="632" spans="1:24" s="451" customFormat="1" ht="15">
      <c r="A632" s="447"/>
      <c r="B632" s="447"/>
      <c r="C632" s="512"/>
      <c r="D632" s="156"/>
      <c r="E632" s="156"/>
      <c r="F632" s="447"/>
      <c r="G632" s="447"/>
      <c r="H632" s="448"/>
      <c r="I632" s="447"/>
      <c r="J632" s="447"/>
      <c r="K632" s="447"/>
      <c r="L632" s="447"/>
      <c r="M632" s="447"/>
      <c r="N632" s="447"/>
      <c r="O632" s="447"/>
      <c r="P632" s="449">
        <f t="shared" si="10"/>
        <v>0</v>
      </c>
      <c r="Q632" s="447"/>
      <c r="R632" s="447"/>
      <c r="S632" s="447"/>
      <c r="T632" s="447"/>
      <c r="U632" s="447"/>
      <c r="V632" s="447"/>
      <c r="W632" s="447"/>
      <c r="X632" s="450"/>
    </row>
    <row r="633" spans="1:24" s="451" customFormat="1" ht="15">
      <c r="A633" s="447"/>
      <c r="B633" s="447"/>
      <c r="C633" s="512"/>
      <c r="D633" s="156"/>
      <c r="E633" s="156"/>
      <c r="F633" s="447"/>
      <c r="G633" s="447"/>
      <c r="H633" s="448"/>
      <c r="I633" s="447"/>
      <c r="J633" s="447"/>
      <c r="K633" s="447"/>
      <c r="L633" s="447"/>
      <c r="M633" s="447"/>
      <c r="N633" s="447"/>
      <c r="O633" s="447"/>
      <c r="P633" s="449">
        <f t="shared" si="10"/>
        <v>0</v>
      </c>
      <c r="Q633" s="447"/>
      <c r="R633" s="447"/>
      <c r="S633" s="447"/>
      <c r="T633" s="447"/>
      <c r="U633" s="447"/>
      <c r="V633" s="447"/>
      <c r="W633" s="447"/>
      <c r="X633" s="450"/>
    </row>
    <row r="634" spans="1:24" s="451" customFormat="1" ht="15">
      <c r="A634" s="447"/>
      <c r="B634" s="447"/>
      <c r="C634" s="512"/>
      <c r="D634" s="156"/>
      <c r="E634" s="156"/>
      <c r="F634" s="447"/>
      <c r="G634" s="447"/>
      <c r="H634" s="448"/>
      <c r="I634" s="447"/>
      <c r="J634" s="447"/>
      <c r="K634" s="447"/>
      <c r="L634" s="447"/>
      <c r="M634" s="447"/>
      <c r="N634" s="447"/>
      <c r="O634" s="447"/>
      <c r="P634" s="449">
        <f t="shared" si="10"/>
        <v>0</v>
      </c>
      <c r="Q634" s="447"/>
      <c r="R634" s="447"/>
      <c r="S634" s="447"/>
      <c r="T634" s="447"/>
      <c r="U634" s="447"/>
      <c r="V634" s="447"/>
      <c r="W634" s="447"/>
      <c r="X634" s="450"/>
    </row>
    <row r="635" spans="1:24" s="451" customFormat="1" ht="15">
      <c r="A635" s="447"/>
      <c r="B635" s="447"/>
      <c r="C635" s="512"/>
      <c r="D635" s="156"/>
      <c r="E635" s="156"/>
      <c r="F635" s="447"/>
      <c r="G635" s="447"/>
      <c r="H635" s="448"/>
      <c r="I635" s="447"/>
      <c r="J635" s="447"/>
      <c r="K635" s="447"/>
      <c r="L635" s="447"/>
      <c r="M635" s="447"/>
      <c r="N635" s="447"/>
      <c r="O635" s="447"/>
      <c r="P635" s="449">
        <f t="shared" si="10"/>
        <v>0</v>
      </c>
      <c r="Q635" s="447"/>
      <c r="R635" s="447"/>
      <c r="S635" s="447"/>
      <c r="T635" s="447"/>
      <c r="U635" s="447"/>
      <c r="V635" s="447"/>
      <c r="W635" s="447"/>
      <c r="X635" s="450"/>
    </row>
    <row r="636" spans="1:24" s="451" customFormat="1" ht="15">
      <c r="A636" s="447"/>
      <c r="B636" s="447"/>
      <c r="C636" s="512"/>
      <c r="D636" s="156"/>
      <c r="E636" s="156"/>
      <c r="F636" s="447"/>
      <c r="G636" s="447"/>
      <c r="H636" s="448"/>
      <c r="I636" s="447"/>
      <c r="J636" s="447"/>
      <c r="K636" s="447"/>
      <c r="L636" s="447"/>
      <c r="M636" s="447"/>
      <c r="N636" s="447"/>
      <c r="O636" s="447"/>
      <c r="P636" s="449">
        <f t="shared" si="10"/>
        <v>0</v>
      </c>
      <c r="Q636" s="447"/>
      <c r="R636" s="447"/>
      <c r="S636" s="447"/>
      <c r="T636" s="447"/>
      <c r="U636" s="447"/>
      <c r="V636" s="447"/>
      <c r="W636" s="447"/>
      <c r="X636" s="450"/>
    </row>
    <row r="637" spans="1:24" s="451" customFormat="1" ht="15">
      <c r="A637" s="447"/>
      <c r="B637" s="447"/>
      <c r="C637" s="512"/>
      <c r="D637" s="156"/>
      <c r="E637" s="156"/>
      <c r="F637" s="447"/>
      <c r="G637" s="447"/>
      <c r="H637" s="448"/>
      <c r="I637" s="447"/>
      <c r="J637" s="447"/>
      <c r="K637" s="447"/>
      <c r="L637" s="447"/>
      <c r="M637" s="447"/>
      <c r="N637" s="447"/>
      <c r="O637" s="447"/>
      <c r="P637" s="449">
        <f t="shared" si="10"/>
        <v>0</v>
      </c>
      <c r="Q637" s="447"/>
      <c r="R637" s="447"/>
      <c r="S637" s="447"/>
      <c r="T637" s="447"/>
      <c r="U637" s="447"/>
      <c r="V637" s="447"/>
      <c r="W637" s="447"/>
      <c r="X637" s="450"/>
    </row>
    <row r="638" spans="1:24" s="451" customFormat="1" ht="15">
      <c r="A638" s="447"/>
      <c r="B638" s="447"/>
      <c r="C638" s="512"/>
      <c r="D638" s="156"/>
      <c r="E638" s="156"/>
      <c r="F638" s="447"/>
      <c r="G638" s="447"/>
      <c r="H638" s="448"/>
      <c r="I638" s="447"/>
      <c r="J638" s="447"/>
      <c r="K638" s="447"/>
      <c r="L638" s="447"/>
      <c r="M638" s="447"/>
      <c r="N638" s="447"/>
      <c r="O638" s="447"/>
      <c r="P638" s="449">
        <f t="shared" si="10"/>
        <v>0</v>
      </c>
      <c r="Q638" s="447"/>
      <c r="R638" s="447"/>
      <c r="S638" s="447"/>
      <c r="T638" s="447"/>
      <c r="U638" s="447"/>
      <c r="V638" s="447"/>
      <c r="W638" s="447"/>
      <c r="X638" s="450"/>
    </row>
    <row r="639" spans="1:24" s="451" customFormat="1" ht="15">
      <c r="A639" s="447"/>
      <c r="B639" s="447"/>
      <c r="C639" s="512"/>
      <c r="D639" s="156"/>
      <c r="E639" s="156"/>
      <c r="F639" s="447"/>
      <c r="G639" s="447"/>
      <c r="H639" s="448"/>
      <c r="I639" s="447"/>
      <c r="J639" s="447"/>
      <c r="K639" s="447"/>
      <c r="L639" s="447"/>
      <c r="M639" s="447"/>
      <c r="N639" s="447"/>
      <c r="O639" s="447"/>
      <c r="P639" s="449">
        <f t="shared" si="10"/>
        <v>0</v>
      </c>
      <c r="Q639" s="447"/>
      <c r="R639" s="447"/>
      <c r="S639" s="447"/>
      <c r="T639" s="447"/>
      <c r="U639" s="447"/>
      <c r="V639" s="447"/>
      <c r="W639" s="447"/>
      <c r="X639" s="450"/>
    </row>
    <row r="640" spans="1:24" s="451" customFormat="1" ht="15">
      <c r="A640" s="447"/>
      <c r="B640" s="447"/>
      <c r="C640" s="512"/>
      <c r="D640" s="156"/>
      <c r="E640" s="156"/>
      <c r="F640" s="447"/>
      <c r="G640" s="447"/>
      <c r="H640" s="448"/>
      <c r="I640" s="447"/>
      <c r="J640" s="447"/>
      <c r="K640" s="447"/>
      <c r="L640" s="447"/>
      <c r="M640" s="447"/>
      <c r="N640" s="447"/>
      <c r="O640" s="447"/>
      <c r="P640" s="449">
        <f t="shared" si="10"/>
        <v>0</v>
      </c>
      <c r="Q640" s="447"/>
      <c r="R640" s="447"/>
      <c r="S640" s="447"/>
      <c r="T640" s="447"/>
      <c r="U640" s="447"/>
      <c r="V640" s="447"/>
      <c r="W640" s="447"/>
      <c r="X640" s="450"/>
    </row>
    <row r="641" spans="1:24" s="451" customFormat="1" ht="15">
      <c r="A641" s="447"/>
      <c r="B641" s="447"/>
      <c r="C641" s="512"/>
      <c r="D641" s="156"/>
      <c r="E641" s="156"/>
      <c r="F641" s="447"/>
      <c r="G641" s="447"/>
      <c r="H641" s="448"/>
      <c r="I641" s="447"/>
      <c r="J641" s="447"/>
      <c r="K641" s="447"/>
      <c r="L641" s="447"/>
      <c r="M641" s="447"/>
      <c r="N641" s="447"/>
      <c r="O641" s="447"/>
      <c r="P641" s="449">
        <f t="shared" si="10"/>
        <v>0</v>
      </c>
      <c r="Q641" s="447"/>
      <c r="R641" s="447"/>
      <c r="S641" s="447"/>
      <c r="T641" s="447"/>
      <c r="U641" s="447"/>
      <c r="V641" s="447"/>
      <c r="W641" s="447"/>
      <c r="X641" s="450"/>
    </row>
    <row r="642" spans="1:24" s="451" customFormat="1" ht="15">
      <c r="A642" s="447"/>
      <c r="B642" s="447"/>
      <c r="C642" s="512"/>
      <c r="D642" s="156"/>
      <c r="E642" s="156"/>
      <c r="F642" s="447"/>
      <c r="G642" s="447"/>
      <c r="H642" s="448"/>
      <c r="I642" s="447"/>
      <c r="J642" s="447"/>
      <c r="K642" s="447"/>
      <c r="L642" s="447"/>
      <c r="M642" s="447"/>
      <c r="N642" s="447"/>
      <c r="O642" s="447"/>
      <c r="P642" s="449">
        <f t="shared" si="10"/>
        <v>0</v>
      </c>
      <c r="Q642" s="447"/>
      <c r="R642" s="447"/>
      <c r="S642" s="447"/>
      <c r="T642" s="447"/>
      <c r="U642" s="447"/>
      <c r="V642" s="447"/>
      <c r="W642" s="447"/>
      <c r="X642" s="450"/>
    </row>
    <row r="643" spans="1:24" s="451" customFormat="1" ht="15">
      <c r="A643" s="447"/>
      <c r="B643" s="447"/>
      <c r="C643" s="512"/>
      <c r="D643" s="156"/>
      <c r="E643" s="156"/>
      <c r="F643" s="447"/>
      <c r="G643" s="447"/>
      <c r="H643" s="448"/>
      <c r="I643" s="447"/>
      <c r="J643" s="447"/>
      <c r="K643" s="447"/>
      <c r="L643" s="447"/>
      <c r="M643" s="447"/>
      <c r="N643" s="447"/>
      <c r="O643" s="447"/>
      <c r="P643" s="449">
        <f t="shared" si="10"/>
        <v>0</v>
      </c>
      <c r="Q643" s="447"/>
      <c r="R643" s="447"/>
      <c r="S643" s="447"/>
      <c r="T643" s="447"/>
      <c r="U643" s="447"/>
      <c r="V643" s="447"/>
      <c r="W643" s="447"/>
      <c r="X643" s="450"/>
    </row>
    <row r="644" spans="1:24" s="451" customFormat="1" ht="15">
      <c r="A644" s="447"/>
      <c r="B644" s="447"/>
      <c r="C644" s="512"/>
      <c r="D644" s="156"/>
      <c r="E644" s="156"/>
      <c r="F644" s="447"/>
      <c r="G644" s="447"/>
      <c r="H644" s="448"/>
      <c r="I644" s="447"/>
      <c r="J644" s="447"/>
      <c r="K644" s="447"/>
      <c r="L644" s="447"/>
      <c r="M644" s="447"/>
      <c r="N644" s="447"/>
      <c r="O644" s="447"/>
      <c r="P644" s="449">
        <f t="shared" si="10"/>
        <v>0</v>
      </c>
      <c r="Q644" s="447"/>
      <c r="R644" s="447"/>
      <c r="S644" s="447"/>
      <c r="T644" s="447"/>
      <c r="U644" s="447"/>
      <c r="V644" s="447"/>
      <c r="W644" s="447"/>
      <c r="X644" s="450"/>
    </row>
    <row r="645" spans="1:24" s="451" customFormat="1" ht="15">
      <c r="A645" s="447"/>
      <c r="B645" s="447"/>
      <c r="C645" s="512"/>
      <c r="D645" s="156"/>
      <c r="E645" s="156"/>
      <c r="F645" s="447"/>
      <c r="G645" s="447"/>
      <c r="H645" s="448"/>
      <c r="I645" s="447"/>
      <c r="J645" s="447"/>
      <c r="K645" s="447"/>
      <c r="L645" s="447"/>
      <c r="M645" s="447"/>
      <c r="N645" s="447"/>
      <c r="O645" s="447"/>
      <c r="P645" s="449">
        <f t="shared" si="10"/>
        <v>0</v>
      </c>
      <c r="Q645" s="447"/>
      <c r="R645" s="447"/>
      <c r="S645" s="447"/>
      <c r="T645" s="447"/>
      <c r="U645" s="447"/>
      <c r="V645" s="447"/>
      <c r="W645" s="447"/>
      <c r="X645" s="450"/>
    </row>
    <row r="646" spans="1:24" s="451" customFormat="1" ht="15">
      <c r="A646" s="447"/>
      <c r="B646" s="447"/>
      <c r="C646" s="512"/>
      <c r="D646" s="156"/>
      <c r="E646" s="156"/>
      <c r="F646" s="447"/>
      <c r="G646" s="447"/>
      <c r="H646" s="448"/>
      <c r="I646" s="447"/>
      <c r="J646" s="447"/>
      <c r="K646" s="447"/>
      <c r="L646" s="447"/>
      <c r="M646" s="447"/>
      <c r="N646" s="447"/>
      <c r="O646" s="447"/>
      <c r="P646" s="449">
        <f t="shared" si="10"/>
        <v>0</v>
      </c>
      <c r="Q646" s="447"/>
      <c r="R646" s="447"/>
      <c r="S646" s="447"/>
      <c r="T646" s="447"/>
      <c r="U646" s="447"/>
      <c r="V646" s="447"/>
      <c r="W646" s="447"/>
      <c r="X646" s="450"/>
    </row>
    <row r="647" spans="1:24" s="451" customFormat="1" ht="15">
      <c r="A647" s="447"/>
      <c r="B647" s="447"/>
      <c r="C647" s="512"/>
      <c r="D647" s="156"/>
      <c r="E647" s="156"/>
      <c r="F647" s="447"/>
      <c r="G647" s="447"/>
      <c r="H647" s="448"/>
      <c r="I647" s="447"/>
      <c r="J647" s="447"/>
      <c r="K647" s="447"/>
      <c r="L647" s="447"/>
      <c r="M647" s="447"/>
      <c r="N647" s="447"/>
      <c r="O647" s="447"/>
      <c r="P647" s="449">
        <f t="shared" si="10"/>
        <v>0</v>
      </c>
      <c r="Q647" s="447"/>
      <c r="R647" s="447"/>
      <c r="S647" s="447"/>
      <c r="T647" s="447"/>
      <c r="U647" s="447"/>
      <c r="V647" s="447"/>
      <c r="W647" s="447"/>
      <c r="X647" s="450"/>
    </row>
    <row r="648" spans="1:24" s="451" customFormat="1" ht="15">
      <c r="A648" s="447"/>
      <c r="B648" s="447"/>
      <c r="C648" s="512"/>
      <c r="D648" s="156"/>
      <c r="E648" s="156"/>
      <c r="F648" s="447"/>
      <c r="G648" s="447"/>
      <c r="H648" s="448"/>
      <c r="I648" s="447"/>
      <c r="J648" s="447"/>
      <c r="K648" s="447"/>
      <c r="L648" s="447"/>
      <c r="M648" s="447"/>
      <c r="N648" s="447"/>
      <c r="O648" s="447"/>
      <c r="P648" s="449">
        <f t="shared" si="10"/>
        <v>0</v>
      </c>
      <c r="Q648" s="447"/>
      <c r="R648" s="447"/>
      <c r="S648" s="447"/>
      <c r="T648" s="447"/>
      <c r="U648" s="447"/>
      <c r="V648" s="447"/>
      <c r="W648" s="447"/>
      <c r="X648" s="450"/>
    </row>
    <row r="649" spans="1:24" s="451" customFormat="1" ht="15">
      <c r="A649" s="447"/>
      <c r="B649" s="447"/>
      <c r="C649" s="512"/>
      <c r="D649" s="156"/>
      <c r="E649" s="156"/>
      <c r="F649" s="447"/>
      <c r="G649" s="447"/>
      <c r="H649" s="448"/>
      <c r="I649" s="447"/>
      <c r="J649" s="447"/>
      <c r="K649" s="447"/>
      <c r="L649" s="447"/>
      <c r="M649" s="447"/>
      <c r="N649" s="447"/>
      <c r="O649" s="447"/>
      <c r="P649" s="449">
        <f t="shared" si="10"/>
        <v>0</v>
      </c>
      <c r="Q649" s="447"/>
      <c r="R649" s="447"/>
      <c r="S649" s="447"/>
      <c r="T649" s="447"/>
      <c r="U649" s="447"/>
      <c r="V649" s="447"/>
      <c r="W649" s="447"/>
      <c r="X649" s="450"/>
    </row>
    <row r="650" spans="1:24" s="451" customFormat="1" ht="15">
      <c r="A650" s="447"/>
      <c r="B650" s="447"/>
      <c r="C650" s="512"/>
      <c r="D650" s="156"/>
      <c r="E650" s="156"/>
      <c r="F650" s="447"/>
      <c r="G650" s="447"/>
      <c r="H650" s="448"/>
      <c r="I650" s="447"/>
      <c r="J650" s="447"/>
      <c r="K650" s="447"/>
      <c r="L650" s="447"/>
      <c r="M650" s="447"/>
      <c r="N650" s="447"/>
      <c r="O650" s="447"/>
      <c r="P650" s="449">
        <f t="shared" si="10"/>
        <v>0</v>
      </c>
      <c r="Q650" s="447"/>
      <c r="R650" s="447"/>
      <c r="S650" s="447"/>
      <c r="T650" s="447"/>
      <c r="U650" s="447"/>
      <c r="V650" s="447"/>
      <c r="W650" s="447"/>
      <c r="X650" s="450"/>
    </row>
    <row r="651" spans="1:24" s="451" customFormat="1" ht="15">
      <c r="A651" s="447"/>
      <c r="B651" s="447"/>
      <c r="C651" s="512"/>
      <c r="D651" s="156"/>
      <c r="E651" s="156"/>
      <c r="F651" s="447"/>
      <c r="G651" s="447"/>
      <c r="H651" s="448"/>
      <c r="I651" s="447"/>
      <c r="J651" s="447"/>
      <c r="K651" s="447"/>
      <c r="L651" s="447"/>
      <c r="M651" s="447"/>
      <c r="N651" s="447"/>
      <c r="O651" s="447"/>
      <c r="P651" s="449">
        <f t="shared" si="10"/>
        <v>0</v>
      </c>
      <c r="Q651" s="447"/>
      <c r="R651" s="447"/>
      <c r="S651" s="447"/>
      <c r="T651" s="447"/>
      <c r="U651" s="447"/>
      <c r="V651" s="447"/>
      <c r="W651" s="447"/>
      <c r="X651" s="450"/>
    </row>
    <row r="652" spans="1:24" s="451" customFormat="1" ht="15">
      <c r="A652" s="447"/>
      <c r="B652" s="447"/>
      <c r="C652" s="512"/>
      <c r="D652" s="156"/>
      <c r="E652" s="156"/>
      <c r="F652" s="447"/>
      <c r="G652" s="447"/>
      <c r="H652" s="448"/>
      <c r="I652" s="447"/>
      <c r="J652" s="447"/>
      <c r="K652" s="447"/>
      <c r="L652" s="447"/>
      <c r="M652" s="447"/>
      <c r="N652" s="447"/>
      <c r="O652" s="447"/>
      <c r="P652" s="449">
        <f t="shared" si="10"/>
        <v>0</v>
      </c>
      <c r="Q652" s="447"/>
      <c r="R652" s="447"/>
      <c r="S652" s="447"/>
      <c r="T652" s="447"/>
      <c r="U652" s="447"/>
      <c r="V652" s="447"/>
      <c r="W652" s="447"/>
      <c r="X652" s="450"/>
    </row>
    <row r="653" spans="1:24" s="451" customFormat="1" ht="15">
      <c r="A653" s="447"/>
      <c r="B653" s="447"/>
      <c r="C653" s="512"/>
      <c r="D653" s="156"/>
      <c r="E653" s="156"/>
      <c r="F653" s="447"/>
      <c r="G653" s="447"/>
      <c r="H653" s="448"/>
      <c r="I653" s="447"/>
      <c r="J653" s="447"/>
      <c r="K653" s="447"/>
      <c r="L653" s="447"/>
      <c r="M653" s="447"/>
      <c r="N653" s="447"/>
      <c r="O653" s="447"/>
      <c r="P653" s="449">
        <f t="shared" si="10"/>
        <v>0</v>
      </c>
      <c r="Q653" s="447"/>
      <c r="R653" s="447"/>
      <c r="S653" s="447"/>
      <c r="T653" s="447"/>
      <c r="U653" s="447"/>
      <c r="V653" s="447"/>
      <c r="W653" s="447"/>
      <c r="X653" s="450"/>
    </row>
    <row r="654" spans="1:24" s="451" customFormat="1" ht="15">
      <c r="A654" s="447"/>
      <c r="B654" s="447"/>
      <c r="C654" s="512"/>
      <c r="D654" s="156"/>
      <c r="E654" s="156"/>
      <c r="F654" s="447"/>
      <c r="G654" s="447"/>
      <c r="H654" s="448"/>
      <c r="I654" s="447"/>
      <c r="J654" s="447"/>
      <c r="K654" s="447"/>
      <c r="L654" s="447"/>
      <c r="M654" s="447"/>
      <c r="N654" s="447"/>
      <c r="O654" s="447"/>
      <c r="P654" s="449">
        <f t="shared" si="10"/>
        <v>0</v>
      </c>
      <c r="Q654" s="447"/>
      <c r="R654" s="447"/>
      <c r="S654" s="447"/>
      <c r="T654" s="447"/>
      <c r="U654" s="447"/>
      <c r="V654" s="447"/>
      <c r="W654" s="447"/>
      <c r="X654" s="450"/>
    </row>
    <row r="655" spans="1:24" s="451" customFormat="1" ht="15">
      <c r="A655" s="447"/>
      <c r="B655" s="447"/>
      <c r="C655" s="512"/>
      <c r="D655" s="156"/>
      <c r="E655" s="156"/>
      <c r="F655" s="447"/>
      <c r="G655" s="447"/>
      <c r="H655" s="448"/>
      <c r="I655" s="447"/>
      <c r="J655" s="447"/>
      <c r="K655" s="447"/>
      <c r="L655" s="447"/>
      <c r="M655" s="447"/>
      <c r="N655" s="447"/>
      <c r="O655" s="447"/>
      <c r="P655" s="449">
        <f t="shared" si="10"/>
        <v>0</v>
      </c>
      <c r="Q655" s="447"/>
      <c r="R655" s="447"/>
      <c r="S655" s="447"/>
      <c r="T655" s="447"/>
      <c r="U655" s="447"/>
      <c r="V655" s="447"/>
      <c r="W655" s="447"/>
      <c r="X655" s="450"/>
    </row>
    <row r="656" spans="1:24" s="451" customFormat="1" ht="15">
      <c r="A656" s="447"/>
      <c r="B656" s="447"/>
      <c r="C656" s="512"/>
      <c r="D656" s="156"/>
      <c r="E656" s="156"/>
      <c r="F656" s="447"/>
      <c r="G656" s="447"/>
      <c r="H656" s="448"/>
      <c r="I656" s="447"/>
      <c r="J656" s="447"/>
      <c r="K656" s="447"/>
      <c r="L656" s="447"/>
      <c r="M656" s="447"/>
      <c r="N656" s="447"/>
      <c r="O656" s="447"/>
      <c r="P656" s="449">
        <f t="shared" si="10"/>
        <v>0</v>
      </c>
      <c r="Q656" s="447"/>
      <c r="R656" s="447"/>
      <c r="S656" s="447"/>
      <c r="T656" s="447"/>
      <c r="U656" s="447"/>
      <c r="V656" s="447"/>
      <c r="W656" s="447"/>
      <c r="X656" s="450"/>
    </row>
    <row r="657" spans="1:24" s="451" customFormat="1" ht="15">
      <c r="A657" s="447"/>
      <c r="B657" s="447"/>
      <c r="C657" s="512"/>
      <c r="D657" s="156"/>
      <c r="E657" s="156"/>
      <c r="F657" s="447"/>
      <c r="G657" s="447"/>
      <c r="H657" s="448"/>
      <c r="I657" s="447"/>
      <c r="J657" s="447"/>
      <c r="K657" s="447"/>
      <c r="L657" s="447"/>
      <c r="M657" s="447"/>
      <c r="N657" s="447"/>
      <c r="O657" s="447"/>
      <c r="P657" s="449">
        <f t="shared" si="10"/>
        <v>0</v>
      </c>
      <c r="Q657" s="447"/>
      <c r="R657" s="447"/>
      <c r="S657" s="447"/>
      <c r="T657" s="447"/>
      <c r="U657" s="447"/>
      <c r="V657" s="447"/>
      <c r="W657" s="447"/>
      <c r="X657" s="450"/>
    </row>
    <row r="658" spans="1:24" s="451" customFormat="1" ht="15">
      <c r="A658" s="447"/>
      <c r="B658" s="447"/>
      <c r="C658" s="512"/>
      <c r="D658" s="156"/>
      <c r="E658" s="156"/>
      <c r="F658" s="447"/>
      <c r="G658" s="447"/>
      <c r="H658" s="448"/>
      <c r="I658" s="447"/>
      <c r="J658" s="447"/>
      <c r="K658" s="447"/>
      <c r="L658" s="447"/>
      <c r="M658" s="447"/>
      <c r="N658" s="447"/>
      <c r="O658" s="447"/>
      <c r="P658" s="449">
        <f t="shared" si="10"/>
        <v>0</v>
      </c>
      <c r="Q658" s="447"/>
      <c r="R658" s="447"/>
      <c r="S658" s="447"/>
      <c r="T658" s="447"/>
      <c r="U658" s="447"/>
      <c r="V658" s="447"/>
      <c r="W658" s="447"/>
      <c r="X658" s="450"/>
    </row>
    <row r="659" spans="1:24" s="451" customFormat="1" ht="15">
      <c r="A659" s="447"/>
      <c r="B659" s="447"/>
      <c r="C659" s="512"/>
      <c r="D659" s="156"/>
      <c r="E659" s="156"/>
      <c r="F659" s="447"/>
      <c r="G659" s="447"/>
      <c r="H659" s="448"/>
      <c r="I659" s="447"/>
      <c r="J659" s="447"/>
      <c r="K659" s="447"/>
      <c r="L659" s="447"/>
      <c r="M659" s="447"/>
      <c r="N659" s="447"/>
      <c r="O659" s="447"/>
      <c r="P659" s="449">
        <f t="shared" si="10"/>
        <v>0</v>
      </c>
      <c r="Q659" s="447"/>
      <c r="R659" s="447"/>
      <c r="S659" s="447"/>
      <c r="T659" s="447"/>
      <c r="U659" s="447"/>
      <c r="V659" s="447"/>
      <c r="W659" s="447"/>
      <c r="X659" s="450"/>
    </row>
    <row r="660" spans="1:24" s="451" customFormat="1" ht="15">
      <c r="A660" s="447"/>
      <c r="B660" s="447"/>
      <c r="C660" s="512"/>
      <c r="D660" s="156"/>
      <c r="E660" s="156"/>
      <c r="F660" s="447"/>
      <c r="G660" s="447"/>
      <c r="H660" s="448"/>
      <c r="I660" s="447"/>
      <c r="J660" s="447"/>
      <c r="K660" s="447"/>
      <c r="L660" s="447"/>
      <c r="M660" s="447"/>
      <c r="N660" s="447"/>
      <c r="O660" s="447"/>
      <c r="P660" s="449">
        <f t="shared" si="10"/>
        <v>0</v>
      </c>
      <c r="Q660" s="447"/>
      <c r="R660" s="447"/>
      <c r="S660" s="447"/>
      <c r="T660" s="447"/>
      <c r="U660" s="447"/>
      <c r="V660" s="447"/>
      <c r="W660" s="447"/>
      <c r="X660" s="450"/>
    </row>
    <row r="661" spans="1:24" s="451" customFormat="1" ht="15">
      <c r="A661" s="447"/>
      <c r="B661" s="447"/>
      <c r="C661" s="512"/>
      <c r="D661" s="156"/>
      <c r="E661" s="156"/>
      <c r="F661" s="447"/>
      <c r="G661" s="447"/>
      <c r="H661" s="448"/>
      <c r="I661" s="447"/>
      <c r="J661" s="447"/>
      <c r="K661" s="447"/>
      <c r="L661" s="447"/>
      <c r="M661" s="447"/>
      <c r="N661" s="447"/>
      <c r="O661" s="447"/>
      <c r="P661" s="449">
        <f t="shared" si="10"/>
        <v>0</v>
      </c>
      <c r="Q661" s="447"/>
      <c r="R661" s="447"/>
      <c r="S661" s="447"/>
      <c r="T661" s="447"/>
      <c r="U661" s="447"/>
      <c r="V661" s="447"/>
      <c r="W661" s="447"/>
      <c r="X661" s="450"/>
    </row>
    <row r="662" spans="1:24" s="451" customFormat="1" ht="15">
      <c r="A662" s="447"/>
      <c r="B662" s="447"/>
      <c r="C662" s="512"/>
      <c r="D662" s="156"/>
      <c r="E662" s="156"/>
      <c r="F662" s="447"/>
      <c r="G662" s="447"/>
      <c r="H662" s="448"/>
      <c r="I662" s="447"/>
      <c r="J662" s="447"/>
      <c r="K662" s="447"/>
      <c r="L662" s="447"/>
      <c r="M662" s="447"/>
      <c r="N662" s="447"/>
      <c r="O662" s="447"/>
      <c r="P662" s="449">
        <f t="shared" si="10"/>
        <v>0</v>
      </c>
      <c r="Q662" s="447"/>
      <c r="R662" s="447"/>
      <c r="S662" s="447"/>
      <c r="T662" s="447"/>
      <c r="U662" s="447"/>
      <c r="V662" s="447"/>
      <c r="W662" s="447"/>
      <c r="X662" s="450"/>
    </row>
    <row r="663" spans="1:24" s="451" customFormat="1" ht="15">
      <c r="A663" s="447"/>
      <c r="B663" s="447"/>
      <c r="C663" s="512"/>
      <c r="D663" s="156"/>
      <c r="E663" s="156"/>
      <c r="F663" s="447"/>
      <c r="G663" s="447"/>
      <c r="H663" s="448"/>
      <c r="I663" s="447"/>
      <c r="J663" s="447"/>
      <c r="K663" s="447"/>
      <c r="L663" s="447"/>
      <c r="M663" s="447"/>
      <c r="N663" s="447"/>
      <c r="O663" s="447"/>
      <c r="P663" s="449">
        <f t="shared" ref="P663:P726" si="11">SUM($I663:$O663)</f>
        <v>0</v>
      </c>
      <c r="Q663" s="447"/>
      <c r="R663" s="447"/>
      <c r="S663" s="447"/>
      <c r="T663" s="447"/>
      <c r="U663" s="447"/>
      <c r="V663" s="447"/>
      <c r="W663" s="447"/>
      <c r="X663" s="450"/>
    </row>
    <row r="664" spans="1:24" s="451" customFormat="1" ht="15">
      <c r="A664" s="447"/>
      <c r="B664" s="447"/>
      <c r="C664" s="512"/>
      <c r="D664" s="156"/>
      <c r="E664" s="156"/>
      <c r="F664" s="447"/>
      <c r="G664" s="447"/>
      <c r="H664" s="448"/>
      <c r="I664" s="447"/>
      <c r="J664" s="447"/>
      <c r="K664" s="447"/>
      <c r="L664" s="447"/>
      <c r="M664" s="447"/>
      <c r="N664" s="447"/>
      <c r="O664" s="447"/>
      <c r="P664" s="449">
        <f t="shared" si="11"/>
        <v>0</v>
      </c>
      <c r="Q664" s="447"/>
      <c r="R664" s="447"/>
      <c r="S664" s="447"/>
      <c r="T664" s="447"/>
      <c r="U664" s="447"/>
      <c r="V664" s="447"/>
      <c r="W664" s="447"/>
      <c r="X664" s="450"/>
    </row>
    <row r="665" spans="1:24" s="451" customFormat="1" ht="15">
      <c r="A665" s="447"/>
      <c r="B665" s="447"/>
      <c r="C665" s="512"/>
      <c r="D665" s="156"/>
      <c r="E665" s="156"/>
      <c r="F665" s="447"/>
      <c r="G665" s="447"/>
      <c r="H665" s="448"/>
      <c r="I665" s="447"/>
      <c r="J665" s="447"/>
      <c r="K665" s="447"/>
      <c r="L665" s="447"/>
      <c r="M665" s="447"/>
      <c r="N665" s="447"/>
      <c r="O665" s="447"/>
      <c r="P665" s="449">
        <f t="shared" si="11"/>
        <v>0</v>
      </c>
      <c r="Q665" s="447"/>
      <c r="R665" s="447"/>
      <c r="S665" s="447"/>
      <c r="T665" s="447"/>
      <c r="U665" s="447"/>
      <c r="V665" s="447"/>
      <c r="W665" s="447"/>
      <c r="X665" s="450"/>
    </row>
    <row r="666" spans="1:24" s="451" customFormat="1" ht="15">
      <c r="A666" s="447"/>
      <c r="B666" s="447"/>
      <c r="C666" s="512"/>
      <c r="D666" s="156"/>
      <c r="E666" s="156"/>
      <c r="F666" s="447"/>
      <c r="G666" s="447"/>
      <c r="H666" s="448"/>
      <c r="I666" s="447"/>
      <c r="J666" s="447"/>
      <c r="K666" s="447"/>
      <c r="L666" s="447"/>
      <c r="M666" s="447"/>
      <c r="N666" s="447"/>
      <c r="O666" s="447"/>
      <c r="P666" s="449">
        <f t="shared" si="11"/>
        <v>0</v>
      </c>
      <c r="Q666" s="447"/>
      <c r="R666" s="447"/>
      <c r="S666" s="447"/>
      <c r="T666" s="447"/>
      <c r="U666" s="447"/>
      <c r="V666" s="447"/>
      <c r="W666" s="447"/>
      <c r="X666" s="450"/>
    </row>
    <row r="667" spans="1:24" s="451" customFormat="1" ht="15">
      <c r="A667" s="447"/>
      <c r="B667" s="447"/>
      <c r="C667" s="512"/>
      <c r="D667" s="156"/>
      <c r="E667" s="156"/>
      <c r="F667" s="447"/>
      <c r="G667" s="447"/>
      <c r="H667" s="448"/>
      <c r="I667" s="447"/>
      <c r="J667" s="447"/>
      <c r="K667" s="447"/>
      <c r="L667" s="447"/>
      <c r="M667" s="447"/>
      <c r="N667" s="447"/>
      <c r="O667" s="447"/>
      <c r="P667" s="449">
        <f t="shared" si="11"/>
        <v>0</v>
      </c>
      <c r="Q667" s="447"/>
      <c r="R667" s="447"/>
      <c r="S667" s="447"/>
      <c r="T667" s="447"/>
      <c r="U667" s="447"/>
      <c r="V667" s="447"/>
      <c r="W667" s="447"/>
      <c r="X667" s="450"/>
    </row>
    <row r="668" spans="1:24" s="451" customFormat="1" ht="15">
      <c r="A668" s="447"/>
      <c r="B668" s="447"/>
      <c r="C668" s="512"/>
      <c r="D668" s="156"/>
      <c r="E668" s="156"/>
      <c r="F668" s="447"/>
      <c r="G668" s="447"/>
      <c r="H668" s="448"/>
      <c r="I668" s="447"/>
      <c r="J668" s="447"/>
      <c r="K668" s="447"/>
      <c r="L668" s="447"/>
      <c r="M668" s="447"/>
      <c r="N668" s="447"/>
      <c r="O668" s="447"/>
      <c r="P668" s="449">
        <f t="shared" si="11"/>
        <v>0</v>
      </c>
      <c r="Q668" s="447"/>
      <c r="R668" s="447"/>
      <c r="S668" s="447"/>
      <c r="T668" s="447"/>
      <c r="U668" s="447"/>
      <c r="V668" s="447"/>
      <c r="W668" s="447"/>
      <c r="X668" s="450"/>
    </row>
    <row r="669" spans="1:24" s="451" customFormat="1" ht="15">
      <c r="A669" s="447"/>
      <c r="B669" s="447"/>
      <c r="C669" s="512"/>
      <c r="D669" s="156"/>
      <c r="E669" s="156"/>
      <c r="F669" s="447"/>
      <c r="G669" s="447"/>
      <c r="H669" s="448"/>
      <c r="I669" s="447"/>
      <c r="J669" s="447"/>
      <c r="K669" s="447"/>
      <c r="L669" s="447"/>
      <c r="M669" s="447"/>
      <c r="N669" s="447"/>
      <c r="O669" s="447"/>
      <c r="P669" s="449">
        <f t="shared" si="11"/>
        <v>0</v>
      </c>
      <c r="Q669" s="447"/>
      <c r="R669" s="447"/>
      <c r="S669" s="447"/>
      <c r="T669" s="447"/>
      <c r="U669" s="447"/>
      <c r="V669" s="447"/>
      <c r="W669" s="447"/>
      <c r="X669" s="450"/>
    </row>
    <row r="670" spans="1:24" s="451" customFormat="1" ht="15">
      <c r="A670" s="447"/>
      <c r="B670" s="447"/>
      <c r="C670" s="512"/>
      <c r="D670" s="156"/>
      <c r="E670" s="156"/>
      <c r="F670" s="447"/>
      <c r="G670" s="447"/>
      <c r="H670" s="448"/>
      <c r="I670" s="447"/>
      <c r="J670" s="447"/>
      <c r="K670" s="447"/>
      <c r="L670" s="447"/>
      <c r="M670" s="447"/>
      <c r="N670" s="447"/>
      <c r="O670" s="447"/>
      <c r="P670" s="449">
        <f t="shared" si="11"/>
        <v>0</v>
      </c>
      <c r="Q670" s="447"/>
      <c r="R670" s="447"/>
      <c r="S670" s="447"/>
      <c r="T670" s="447"/>
      <c r="U670" s="447"/>
      <c r="V670" s="447"/>
      <c r="W670" s="447"/>
      <c r="X670" s="450"/>
    </row>
    <row r="671" spans="1:24" s="451" customFormat="1" ht="15">
      <c r="A671" s="447"/>
      <c r="B671" s="447"/>
      <c r="C671" s="512"/>
      <c r="D671" s="156"/>
      <c r="E671" s="156"/>
      <c r="F671" s="447"/>
      <c r="G671" s="447"/>
      <c r="H671" s="448"/>
      <c r="I671" s="447"/>
      <c r="J671" s="447"/>
      <c r="K671" s="447"/>
      <c r="L671" s="447"/>
      <c r="M671" s="447"/>
      <c r="N671" s="447"/>
      <c r="O671" s="447"/>
      <c r="P671" s="449">
        <f t="shared" si="11"/>
        <v>0</v>
      </c>
      <c r="Q671" s="447"/>
      <c r="R671" s="447"/>
      <c r="S671" s="447"/>
      <c r="T671" s="447"/>
      <c r="U671" s="447"/>
      <c r="V671" s="447"/>
      <c r="W671" s="447"/>
      <c r="X671" s="450"/>
    </row>
    <row r="672" spans="1:24" s="451" customFormat="1" ht="15">
      <c r="A672" s="447"/>
      <c r="B672" s="447"/>
      <c r="C672" s="512"/>
      <c r="D672" s="156"/>
      <c r="E672" s="156"/>
      <c r="F672" s="447"/>
      <c r="G672" s="447"/>
      <c r="H672" s="448"/>
      <c r="I672" s="447"/>
      <c r="J672" s="447"/>
      <c r="K672" s="447"/>
      <c r="L672" s="447"/>
      <c r="M672" s="447"/>
      <c r="N672" s="447"/>
      <c r="O672" s="447"/>
      <c r="P672" s="449">
        <f t="shared" si="11"/>
        <v>0</v>
      </c>
      <c r="Q672" s="447"/>
      <c r="R672" s="447"/>
      <c r="S672" s="447"/>
      <c r="T672" s="447"/>
      <c r="U672" s="447"/>
      <c r="V672" s="447"/>
      <c r="W672" s="447"/>
      <c r="X672" s="450"/>
    </row>
    <row r="673" spans="1:24" s="451" customFormat="1" ht="15">
      <c r="A673" s="447"/>
      <c r="B673" s="447"/>
      <c r="C673" s="512"/>
      <c r="D673" s="156"/>
      <c r="E673" s="156"/>
      <c r="F673" s="447"/>
      <c r="G673" s="447"/>
      <c r="H673" s="448"/>
      <c r="I673" s="447"/>
      <c r="J673" s="447"/>
      <c r="K673" s="447"/>
      <c r="L673" s="447"/>
      <c r="M673" s="447"/>
      <c r="N673" s="447"/>
      <c r="O673" s="447"/>
      <c r="P673" s="449">
        <f t="shared" si="11"/>
        <v>0</v>
      </c>
      <c r="Q673" s="447"/>
      <c r="R673" s="447"/>
      <c r="S673" s="447"/>
      <c r="T673" s="447"/>
      <c r="U673" s="447"/>
      <c r="V673" s="447"/>
      <c r="W673" s="447"/>
      <c r="X673" s="450"/>
    </row>
    <row r="674" spans="1:24" s="451" customFormat="1" ht="15">
      <c r="A674" s="447"/>
      <c r="B674" s="447"/>
      <c r="C674" s="512"/>
      <c r="D674" s="156"/>
      <c r="E674" s="156"/>
      <c r="F674" s="447"/>
      <c r="G674" s="447"/>
      <c r="H674" s="448"/>
      <c r="I674" s="447"/>
      <c r="J674" s="447"/>
      <c r="K674" s="447"/>
      <c r="L674" s="447"/>
      <c r="M674" s="447"/>
      <c r="N674" s="447"/>
      <c r="O674" s="447"/>
      <c r="P674" s="449">
        <f t="shared" si="11"/>
        <v>0</v>
      </c>
      <c r="Q674" s="447"/>
      <c r="R674" s="447"/>
      <c r="S674" s="447"/>
      <c r="T674" s="447"/>
      <c r="U674" s="447"/>
      <c r="V674" s="447"/>
      <c r="W674" s="447"/>
      <c r="X674" s="450"/>
    </row>
    <row r="675" spans="1:24" s="451" customFormat="1" ht="15">
      <c r="A675" s="447"/>
      <c r="B675" s="447"/>
      <c r="C675" s="512"/>
      <c r="D675" s="156"/>
      <c r="E675" s="156"/>
      <c r="F675" s="447"/>
      <c r="G675" s="447"/>
      <c r="H675" s="448"/>
      <c r="I675" s="447"/>
      <c r="J675" s="447"/>
      <c r="K675" s="447"/>
      <c r="L675" s="447"/>
      <c r="M675" s="447"/>
      <c r="N675" s="447"/>
      <c r="O675" s="447"/>
      <c r="P675" s="449">
        <f t="shared" si="11"/>
        <v>0</v>
      </c>
      <c r="Q675" s="447"/>
      <c r="R675" s="447"/>
      <c r="S675" s="447"/>
      <c r="T675" s="447"/>
      <c r="U675" s="447"/>
      <c r="V675" s="447"/>
      <c r="W675" s="447"/>
      <c r="X675" s="450"/>
    </row>
    <row r="676" spans="1:24" s="451" customFormat="1" ht="15">
      <c r="A676" s="447"/>
      <c r="B676" s="447"/>
      <c r="C676" s="512"/>
      <c r="D676" s="156"/>
      <c r="E676" s="156"/>
      <c r="F676" s="447"/>
      <c r="G676" s="447"/>
      <c r="H676" s="448"/>
      <c r="I676" s="447"/>
      <c r="J676" s="447"/>
      <c r="K676" s="447"/>
      <c r="L676" s="447"/>
      <c r="M676" s="447"/>
      <c r="N676" s="447"/>
      <c r="O676" s="447"/>
      <c r="P676" s="449">
        <f t="shared" si="11"/>
        <v>0</v>
      </c>
      <c r="Q676" s="447"/>
      <c r="R676" s="447"/>
      <c r="S676" s="447"/>
      <c r="T676" s="447"/>
      <c r="U676" s="447"/>
      <c r="V676" s="447"/>
      <c r="W676" s="447"/>
      <c r="X676" s="450"/>
    </row>
    <row r="677" spans="1:24" s="451" customFormat="1" ht="15">
      <c r="A677" s="447"/>
      <c r="B677" s="447"/>
      <c r="C677" s="512"/>
      <c r="D677" s="156"/>
      <c r="E677" s="156"/>
      <c r="F677" s="447"/>
      <c r="G677" s="447"/>
      <c r="H677" s="448"/>
      <c r="I677" s="447"/>
      <c r="J677" s="447"/>
      <c r="K677" s="447"/>
      <c r="L677" s="447"/>
      <c r="M677" s="447"/>
      <c r="N677" s="447"/>
      <c r="O677" s="447"/>
      <c r="P677" s="449">
        <f t="shared" si="11"/>
        <v>0</v>
      </c>
      <c r="Q677" s="447"/>
      <c r="R677" s="447"/>
      <c r="S677" s="447"/>
      <c r="T677" s="447"/>
      <c r="U677" s="447"/>
      <c r="V677" s="447"/>
      <c r="W677" s="447"/>
      <c r="X677" s="450"/>
    </row>
    <row r="678" spans="1:24" s="451" customFormat="1" ht="15">
      <c r="A678" s="447"/>
      <c r="B678" s="447"/>
      <c r="C678" s="512"/>
      <c r="D678" s="156"/>
      <c r="E678" s="156"/>
      <c r="F678" s="447"/>
      <c r="G678" s="447"/>
      <c r="H678" s="448"/>
      <c r="I678" s="447"/>
      <c r="J678" s="447"/>
      <c r="K678" s="447"/>
      <c r="L678" s="447"/>
      <c r="M678" s="447"/>
      <c r="N678" s="447"/>
      <c r="O678" s="447"/>
      <c r="P678" s="449">
        <f t="shared" si="11"/>
        <v>0</v>
      </c>
      <c r="Q678" s="447"/>
      <c r="R678" s="447"/>
      <c r="S678" s="447"/>
      <c r="T678" s="447"/>
      <c r="U678" s="447"/>
      <c r="V678" s="447"/>
      <c r="W678" s="447"/>
      <c r="X678" s="450"/>
    </row>
    <row r="679" spans="1:24" s="451" customFormat="1" ht="15">
      <c r="A679" s="447"/>
      <c r="B679" s="447"/>
      <c r="C679" s="512"/>
      <c r="D679" s="156"/>
      <c r="E679" s="156"/>
      <c r="F679" s="447"/>
      <c r="G679" s="447"/>
      <c r="H679" s="448"/>
      <c r="I679" s="447"/>
      <c r="J679" s="447"/>
      <c r="K679" s="447"/>
      <c r="L679" s="447"/>
      <c r="M679" s="447"/>
      <c r="N679" s="447"/>
      <c r="O679" s="447"/>
      <c r="P679" s="449">
        <f t="shared" si="11"/>
        <v>0</v>
      </c>
      <c r="Q679" s="447"/>
      <c r="R679" s="447"/>
      <c r="S679" s="447"/>
      <c r="T679" s="447"/>
      <c r="U679" s="447"/>
      <c r="V679" s="447"/>
      <c r="W679" s="447"/>
      <c r="X679" s="450"/>
    </row>
    <row r="680" spans="1:24" s="451" customFormat="1" ht="15">
      <c r="A680" s="447"/>
      <c r="B680" s="447"/>
      <c r="C680" s="512"/>
      <c r="D680" s="156"/>
      <c r="E680" s="156"/>
      <c r="F680" s="447"/>
      <c r="G680" s="447"/>
      <c r="H680" s="448"/>
      <c r="I680" s="447"/>
      <c r="J680" s="447"/>
      <c r="K680" s="447"/>
      <c r="L680" s="447"/>
      <c r="M680" s="447"/>
      <c r="N680" s="447"/>
      <c r="O680" s="447"/>
      <c r="P680" s="449">
        <f t="shared" si="11"/>
        <v>0</v>
      </c>
      <c r="Q680" s="447"/>
      <c r="R680" s="447"/>
      <c r="S680" s="447"/>
      <c r="T680" s="447"/>
      <c r="U680" s="447"/>
      <c r="V680" s="447"/>
      <c r="W680" s="447"/>
      <c r="X680" s="450"/>
    </row>
    <row r="681" spans="1:24" s="451" customFormat="1" ht="15">
      <c r="A681" s="447"/>
      <c r="B681" s="447"/>
      <c r="C681" s="512"/>
      <c r="D681" s="156"/>
      <c r="E681" s="156"/>
      <c r="F681" s="447"/>
      <c r="G681" s="447"/>
      <c r="H681" s="448"/>
      <c r="I681" s="447"/>
      <c r="J681" s="447"/>
      <c r="K681" s="447"/>
      <c r="L681" s="447"/>
      <c r="M681" s="447"/>
      <c r="N681" s="447"/>
      <c r="O681" s="447"/>
      <c r="P681" s="449">
        <f t="shared" si="11"/>
        <v>0</v>
      </c>
      <c r="Q681" s="447"/>
      <c r="R681" s="447"/>
      <c r="S681" s="447"/>
      <c r="T681" s="447"/>
      <c r="U681" s="447"/>
      <c r="V681" s="447"/>
      <c r="W681" s="447"/>
      <c r="X681" s="450"/>
    </row>
    <row r="682" spans="1:24" s="451" customFormat="1" ht="15">
      <c r="A682" s="447"/>
      <c r="B682" s="447"/>
      <c r="C682" s="512"/>
      <c r="D682" s="156"/>
      <c r="E682" s="156"/>
      <c r="F682" s="447"/>
      <c r="G682" s="447"/>
      <c r="H682" s="448"/>
      <c r="I682" s="447"/>
      <c r="J682" s="447"/>
      <c r="K682" s="447"/>
      <c r="L682" s="447"/>
      <c r="M682" s="447"/>
      <c r="N682" s="447"/>
      <c r="O682" s="447"/>
      <c r="P682" s="449">
        <f t="shared" si="11"/>
        <v>0</v>
      </c>
      <c r="Q682" s="447"/>
      <c r="R682" s="447"/>
      <c r="S682" s="447"/>
      <c r="T682" s="447"/>
      <c r="U682" s="447"/>
      <c r="V682" s="447"/>
      <c r="W682" s="447"/>
      <c r="X682" s="450"/>
    </row>
    <row r="683" spans="1:24" s="451" customFormat="1" ht="15">
      <c r="A683" s="447"/>
      <c r="B683" s="447"/>
      <c r="C683" s="512"/>
      <c r="D683" s="156"/>
      <c r="E683" s="156"/>
      <c r="F683" s="447"/>
      <c r="G683" s="447"/>
      <c r="H683" s="448"/>
      <c r="I683" s="447"/>
      <c r="J683" s="447"/>
      <c r="K683" s="447"/>
      <c r="L683" s="447"/>
      <c r="M683" s="447"/>
      <c r="N683" s="447"/>
      <c r="O683" s="447"/>
      <c r="P683" s="449">
        <f t="shared" si="11"/>
        <v>0</v>
      </c>
      <c r="Q683" s="447"/>
      <c r="R683" s="447"/>
      <c r="S683" s="447"/>
      <c r="T683" s="447"/>
      <c r="U683" s="447"/>
      <c r="V683" s="447"/>
      <c r="W683" s="447"/>
      <c r="X683" s="450"/>
    </row>
    <row r="684" spans="1:24" s="451" customFormat="1" ht="15">
      <c r="A684" s="447"/>
      <c r="B684" s="447"/>
      <c r="C684" s="512"/>
      <c r="D684" s="156"/>
      <c r="E684" s="156"/>
      <c r="F684" s="447"/>
      <c r="G684" s="447"/>
      <c r="H684" s="448"/>
      <c r="I684" s="447"/>
      <c r="J684" s="447"/>
      <c r="K684" s="447"/>
      <c r="L684" s="447"/>
      <c r="M684" s="447"/>
      <c r="N684" s="447"/>
      <c r="O684" s="447"/>
      <c r="P684" s="449">
        <f t="shared" si="11"/>
        <v>0</v>
      </c>
      <c r="Q684" s="447"/>
      <c r="R684" s="447"/>
      <c r="S684" s="447"/>
      <c r="T684" s="447"/>
      <c r="U684" s="447"/>
      <c r="V684" s="447"/>
      <c r="W684" s="447"/>
      <c r="X684" s="450"/>
    </row>
    <row r="685" spans="1:24" s="451" customFormat="1" ht="15">
      <c r="A685" s="447"/>
      <c r="B685" s="447"/>
      <c r="C685" s="512"/>
      <c r="D685" s="156"/>
      <c r="E685" s="156"/>
      <c r="F685" s="447"/>
      <c r="G685" s="447"/>
      <c r="H685" s="448"/>
      <c r="I685" s="447"/>
      <c r="J685" s="447"/>
      <c r="K685" s="447"/>
      <c r="L685" s="447"/>
      <c r="M685" s="447"/>
      <c r="N685" s="447"/>
      <c r="O685" s="447"/>
      <c r="P685" s="449">
        <f t="shared" si="11"/>
        <v>0</v>
      </c>
      <c r="Q685" s="447"/>
      <c r="R685" s="447"/>
      <c r="S685" s="447"/>
      <c r="T685" s="447"/>
      <c r="U685" s="447"/>
      <c r="V685" s="447"/>
      <c r="W685" s="447"/>
      <c r="X685" s="450"/>
    </row>
    <row r="686" spans="1:24" s="451" customFormat="1" ht="15">
      <c r="A686" s="447"/>
      <c r="B686" s="447"/>
      <c r="C686" s="512"/>
      <c r="D686" s="156"/>
      <c r="E686" s="156"/>
      <c r="F686" s="447"/>
      <c r="G686" s="447"/>
      <c r="H686" s="448"/>
      <c r="I686" s="447"/>
      <c r="J686" s="447"/>
      <c r="K686" s="447"/>
      <c r="L686" s="447"/>
      <c r="M686" s="447"/>
      <c r="N686" s="447"/>
      <c r="O686" s="447"/>
      <c r="P686" s="449">
        <f t="shared" si="11"/>
        <v>0</v>
      </c>
      <c r="Q686" s="447"/>
      <c r="R686" s="447"/>
      <c r="S686" s="447"/>
      <c r="T686" s="447"/>
      <c r="U686" s="447"/>
      <c r="V686" s="447"/>
      <c r="W686" s="447"/>
      <c r="X686" s="450"/>
    </row>
    <row r="687" spans="1:24" s="451" customFormat="1" ht="15">
      <c r="A687" s="447"/>
      <c r="B687" s="447"/>
      <c r="C687" s="512"/>
      <c r="D687" s="156"/>
      <c r="E687" s="156"/>
      <c r="F687" s="447"/>
      <c r="G687" s="447"/>
      <c r="H687" s="448"/>
      <c r="I687" s="447"/>
      <c r="J687" s="447"/>
      <c r="K687" s="447"/>
      <c r="L687" s="447"/>
      <c r="M687" s="447"/>
      <c r="N687" s="447"/>
      <c r="O687" s="447"/>
      <c r="P687" s="449">
        <f t="shared" si="11"/>
        <v>0</v>
      </c>
      <c r="Q687" s="447"/>
      <c r="R687" s="447"/>
      <c r="S687" s="447"/>
      <c r="T687" s="447"/>
      <c r="U687" s="447"/>
      <c r="V687" s="447"/>
      <c r="W687" s="447"/>
      <c r="X687" s="450"/>
    </row>
    <row r="688" spans="1:24" s="451" customFormat="1" ht="15">
      <c r="A688" s="447"/>
      <c r="B688" s="447"/>
      <c r="C688" s="512"/>
      <c r="D688" s="156"/>
      <c r="E688" s="156"/>
      <c r="F688" s="447"/>
      <c r="G688" s="447"/>
      <c r="H688" s="448"/>
      <c r="I688" s="447"/>
      <c r="J688" s="447"/>
      <c r="K688" s="447"/>
      <c r="L688" s="447"/>
      <c r="M688" s="447"/>
      <c r="N688" s="447"/>
      <c r="O688" s="447"/>
      <c r="P688" s="449">
        <f t="shared" si="11"/>
        <v>0</v>
      </c>
      <c r="Q688" s="447"/>
      <c r="R688" s="447"/>
      <c r="S688" s="447"/>
      <c r="T688" s="447"/>
      <c r="U688" s="447"/>
      <c r="V688" s="447"/>
      <c r="W688" s="447"/>
      <c r="X688" s="450"/>
    </row>
    <row r="689" spans="1:24" s="451" customFormat="1" ht="15">
      <c r="A689" s="447"/>
      <c r="B689" s="447"/>
      <c r="C689" s="512"/>
      <c r="D689" s="156"/>
      <c r="E689" s="156"/>
      <c r="F689" s="447"/>
      <c r="G689" s="447"/>
      <c r="H689" s="448"/>
      <c r="I689" s="447"/>
      <c r="J689" s="447"/>
      <c r="K689" s="447"/>
      <c r="L689" s="447"/>
      <c r="M689" s="447"/>
      <c r="N689" s="447"/>
      <c r="O689" s="447"/>
      <c r="P689" s="449">
        <f t="shared" si="11"/>
        <v>0</v>
      </c>
      <c r="Q689" s="447"/>
      <c r="R689" s="447"/>
      <c r="S689" s="447"/>
      <c r="T689" s="447"/>
      <c r="U689" s="447"/>
      <c r="V689" s="447"/>
      <c r="W689" s="447"/>
      <c r="X689" s="450"/>
    </row>
    <row r="690" spans="1:24" s="451" customFormat="1" ht="15">
      <c r="A690" s="447"/>
      <c r="B690" s="447"/>
      <c r="C690" s="512"/>
      <c r="D690" s="156"/>
      <c r="E690" s="156"/>
      <c r="F690" s="447"/>
      <c r="G690" s="447"/>
      <c r="H690" s="448"/>
      <c r="I690" s="447"/>
      <c r="J690" s="447"/>
      <c r="K690" s="447"/>
      <c r="L690" s="447"/>
      <c r="M690" s="447"/>
      <c r="N690" s="447"/>
      <c r="O690" s="447"/>
      <c r="P690" s="449">
        <f t="shared" si="11"/>
        <v>0</v>
      </c>
      <c r="Q690" s="447"/>
      <c r="R690" s="447"/>
      <c r="S690" s="447"/>
      <c r="T690" s="447"/>
      <c r="U690" s="447"/>
      <c r="V690" s="447"/>
      <c r="W690" s="447"/>
      <c r="X690" s="450"/>
    </row>
    <row r="691" spans="1:24" s="451" customFormat="1" ht="15">
      <c r="A691" s="447"/>
      <c r="B691" s="447"/>
      <c r="C691" s="512"/>
      <c r="D691" s="156"/>
      <c r="E691" s="156"/>
      <c r="F691" s="447"/>
      <c r="G691" s="447"/>
      <c r="H691" s="448"/>
      <c r="I691" s="447"/>
      <c r="J691" s="447"/>
      <c r="K691" s="447"/>
      <c r="L691" s="447"/>
      <c r="M691" s="447"/>
      <c r="N691" s="447"/>
      <c r="O691" s="447"/>
      <c r="P691" s="449">
        <f t="shared" si="11"/>
        <v>0</v>
      </c>
      <c r="Q691" s="447"/>
      <c r="R691" s="447"/>
      <c r="S691" s="447"/>
      <c r="T691" s="447"/>
      <c r="U691" s="447"/>
      <c r="V691" s="447"/>
      <c r="W691" s="447"/>
      <c r="X691" s="450"/>
    </row>
    <row r="692" spans="1:24" s="451" customFormat="1" ht="15">
      <c r="A692" s="447"/>
      <c r="B692" s="447"/>
      <c r="C692" s="512"/>
      <c r="D692" s="156"/>
      <c r="E692" s="156"/>
      <c r="F692" s="447"/>
      <c r="G692" s="447"/>
      <c r="H692" s="448"/>
      <c r="I692" s="447"/>
      <c r="J692" s="447"/>
      <c r="K692" s="447"/>
      <c r="L692" s="447"/>
      <c r="M692" s="447"/>
      <c r="N692" s="447"/>
      <c r="O692" s="447"/>
      <c r="P692" s="449">
        <f t="shared" si="11"/>
        <v>0</v>
      </c>
      <c r="Q692" s="447"/>
      <c r="R692" s="447"/>
      <c r="S692" s="447"/>
      <c r="T692" s="447"/>
      <c r="U692" s="447"/>
      <c r="V692" s="447"/>
      <c r="W692" s="447"/>
      <c r="X692" s="450"/>
    </row>
    <row r="693" spans="1:24" s="451" customFormat="1" ht="15">
      <c r="A693" s="447"/>
      <c r="B693" s="447"/>
      <c r="C693" s="512"/>
      <c r="D693" s="156"/>
      <c r="E693" s="156"/>
      <c r="F693" s="447"/>
      <c r="G693" s="447"/>
      <c r="H693" s="448"/>
      <c r="I693" s="447"/>
      <c r="J693" s="447"/>
      <c r="K693" s="447"/>
      <c r="L693" s="447"/>
      <c r="M693" s="447"/>
      <c r="N693" s="447"/>
      <c r="O693" s="447"/>
      <c r="P693" s="449">
        <f t="shared" si="11"/>
        <v>0</v>
      </c>
      <c r="Q693" s="447"/>
      <c r="R693" s="447"/>
      <c r="S693" s="447"/>
      <c r="T693" s="447"/>
      <c r="U693" s="447"/>
      <c r="V693" s="447"/>
      <c r="W693" s="447"/>
      <c r="X693" s="450"/>
    </row>
    <row r="694" spans="1:24" s="451" customFormat="1" ht="15">
      <c r="A694" s="447"/>
      <c r="B694" s="447"/>
      <c r="C694" s="512"/>
      <c r="D694" s="156"/>
      <c r="E694" s="156"/>
      <c r="F694" s="447"/>
      <c r="G694" s="447"/>
      <c r="H694" s="448"/>
      <c r="I694" s="447"/>
      <c r="J694" s="447"/>
      <c r="K694" s="447"/>
      <c r="L694" s="447"/>
      <c r="M694" s="447"/>
      <c r="N694" s="447"/>
      <c r="O694" s="447"/>
      <c r="P694" s="449">
        <f t="shared" si="11"/>
        <v>0</v>
      </c>
      <c r="Q694" s="447"/>
      <c r="R694" s="447"/>
      <c r="S694" s="447"/>
      <c r="T694" s="447"/>
      <c r="U694" s="447"/>
      <c r="V694" s="447"/>
      <c r="W694" s="447"/>
      <c r="X694" s="450"/>
    </row>
    <row r="695" spans="1:24" s="451" customFormat="1" ht="15">
      <c r="A695" s="447"/>
      <c r="B695" s="447"/>
      <c r="C695" s="512"/>
      <c r="D695" s="156"/>
      <c r="E695" s="156"/>
      <c r="F695" s="447"/>
      <c r="G695" s="447"/>
      <c r="H695" s="448"/>
      <c r="I695" s="447"/>
      <c r="J695" s="447"/>
      <c r="K695" s="447"/>
      <c r="L695" s="447"/>
      <c r="M695" s="447"/>
      <c r="N695" s="447"/>
      <c r="O695" s="447"/>
      <c r="P695" s="449">
        <f t="shared" si="11"/>
        <v>0</v>
      </c>
      <c r="Q695" s="447"/>
      <c r="R695" s="447"/>
      <c r="S695" s="447"/>
      <c r="T695" s="447"/>
      <c r="U695" s="447"/>
      <c r="V695" s="447"/>
      <c r="W695" s="447"/>
      <c r="X695" s="450"/>
    </row>
    <row r="696" spans="1:24" s="451" customFormat="1" ht="15">
      <c r="A696" s="447"/>
      <c r="B696" s="447"/>
      <c r="C696" s="512"/>
      <c r="D696" s="156"/>
      <c r="E696" s="156"/>
      <c r="F696" s="447"/>
      <c r="G696" s="447"/>
      <c r="H696" s="448"/>
      <c r="I696" s="447"/>
      <c r="J696" s="447"/>
      <c r="K696" s="447"/>
      <c r="L696" s="447"/>
      <c r="M696" s="447"/>
      <c r="N696" s="447"/>
      <c r="O696" s="447"/>
      <c r="P696" s="449">
        <f t="shared" si="11"/>
        <v>0</v>
      </c>
      <c r="Q696" s="447"/>
      <c r="R696" s="447"/>
      <c r="S696" s="447"/>
      <c r="T696" s="447"/>
      <c r="U696" s="447"/>
      <c r="V696" s="447"/>
      <c r="W696" s="447"/>
      <c r="X696" s="450"/>
    </row>
    <row r="697" spans="1:24" s="451" customFormat="1" ht="15">
      <c r="A697" s="447"/>
      <c r="B697" s="447"/>
      <c r="C697" s="512"/>
      <c r="D697" s="156"/>
      <c r="E697" s="156"/>
      <c r="F697" s="447"/>
      <c r="G697" s="447"/>
      <c r="H697" s="448"/>
      <c r="I697" s="447"/>
      <c r="J697" s="447"/>
      <c r="K697" s="447"/>
      <c r="L697" s="447"/>
      <c r="M697" s="447"/>
      <c r="N697" s="447"/>
      <c r="O697" s="447"/>
      <c r="P697" s="449">
        <f t="shared" si="11"/>
        <v>0</v>
      </c>
      <c r="Q697" s="447"/>
      <c r="R697" s="447"/>
      <c r="S697" s="447"/>
      <c r="T697" s="447"/>
      <c r="U697" s="447"/>
      <c r="V697" s="447"/>
      <c r="W697" s="447"/>
      <c r="X697" s="450"/>
    </row>
    <row r="698" spans="1:24" s="451" customFormat="1" ht="15">
      <c r="A698" s="447"/>
      <c r="B698" s="447"/>
      <c r="C698" s="512"/>
      <c r="D698" s="156"/>
      <c r="E698" s="156"/>
      <c r="F698" s="447"/>
      <c r="G698" s="447"/>
      <c r="H698" s="448"/>
      <c r="I698" s="447"/>
      <c r="J698" s="447"/>
      <c r="K698" s="447"/>
      <c r="L698" s="447"/>
      <c r="M698" s="447"/>
      <c r="N698" s="447"/>
      <c r="O698" s="447"/>
      <c r="P698" s="449">
        <f t="shared" si="11"/>
        <v>0</v>
      </c>
      <c r="Q698" s="447"/>
      <c r="R698" s="447"/>
      <c r="S698" s="447"/>
      <c r="T698" s="447"/>
      <c r="U698" s="447"/>
      <c r="V698" s="447"/>
      <c r="W698" s="447"/>
      <c r="X698" s="450"/>
    </row>
    <row r="699" spans="1:24" s="451" customFormat="1" ht="15">
      <c r="A699" s="447"/>
      <c r="B699" s="447"/>
      <c r="C699" s="512"/>
      <c r="D699" s="156"/>
      <c r="E699" s="156"/>
      <c r="F699" s="447"/>
      <c r="G699" s="447"/>
      <c r="H699" s="448"/>
      <c r="I699" s="447"/>
      <c r="J699" s="447"/>
      <c r="K699" s="447"/>
      <c r="L699" s="447"/>
      <c r="M699" s="447"/>
      <c r="N699" s="447"/>
      <c r="O699" s="447"/>
      <c r="P699" s="449">
        <f t="shared" si="11"/>
        <v>0</v>
      </c>
      <c r="Q699" s="447"/>
      <c r="R699" s="447"/>
      <c r="S699" s="447"/>
      <c r="T699" s="447"/>
      <c r="U699" s="447"/>
      <c r="V699" s="447"/>
      <c r="W699" s="447"/>
      <c r="X699" s="450"/>
    </row>
    <row r="700" spans="1:24" s="451" customFormat="1" ht="15">
      <c r="A700" s="447"/>
      <c r="B700" s="447"/>
      <c r="C700" s="512"/>
      <c r="D700" s="156"/>
      <c r="E700" s="156"/>
      <c r="F700" s="447"/>
      <c r="G700" s="447"/>
      <c r="H700" s="448"/>
      <c r="I700" s="447"/>
      <c r="J700" s="447"/>
      <c r="K700" s="447"/>
      <c r="L700" s="447"/>
      <c r="M700" s="447"/>
      <c r="N700" s="447"/>
      <c r="O700" s="447"/>
      <c r="P700" s="449">
        <f t="shared" si="11"/>
        <v>0</v>
      </c>
      <c r="Q700" s="447"/>
      <c r="R700" s="447"/>
      <c r="S700" s="447"/>
      <c r="T700" s="447"/>
      <c r="U700" s="447"/>
      <c r="V700" s="447"/>
      <c r="W700" s="447"/>
      <c r="X700" s="450"/>
    </row>
    <row r="701" spans="1:24" s="451" customFormat="1" ht="15">
      <c r="A701" s="447"/>
      <c r="B701" s="447"/>
      <c r="C701" s="512"/>
      <c r="D701" s="156"/>
      <c r="E701" s="156"/>
      <c r="F701" s="447"/>
      <c r="G701" s="447"/>
      <c r="H701" s="448"/>
      <c r="I701" s="447"/>
      <c r="J701" s="447"/>
      <c r="K701" s="447"/>
      <c r="L701" s="447"/>
      <c r="M701" s="447"/>
      <c r="N701" s="447"/>
      <c r="O701" s="447"/>
      <c r="P701" s="449">
        <f t="shared" si="11"/>
        <v>0</v>
      </c>
      <c r="Q701" s="447"/>
      <c r="R701" s="447"/>
      <c r="S701" s="447"/>
      <c r="T701" s="447"/>
      <c r="U701" s="447"/>
      <c r="V701" s="447"/>
      <c r="W701" s="447"/>
      <c r="X701" s="450"/>
    </row>
    <row r="702" spans="1:24" s="451" customFormat="1" ht="15">
      <c r="A702" s="447"/>
      <c r="B702" s="447"/>
      <c r="C702" s="512"/>
      <c r="D702" s="156"/>
      <c r="E702" s="156"/>
      <c r="F702" s="447"/>
      <c r="G702" s="447"/>
      <c r="H702" s="448"/>
      <c r="I702" s="447"/>
      <c r="J702" s="447"/>
      <c r="K702" s="447"/>
      <c r="L702" s="447"/>
      <c r="M702" s="447"/>
      <c r="N702" s="447"/>
      <c r="O702" s="447"/>
      <c r="P702" s="449">
        <f t="shared" si="11"/>
        <v>0</v>
      </c>
      <c r="Q702" s="447"/>
      <c r="R702" s="447"/>
      <c r="S702" s="447"/>
      <c r="T702" s="447"/>
      <c r="U702" s="447"/>
      <c r="V702" s="447"/>
      <c r="W702" s="447"/>
      <c r="X702" s="450"/>
    </row>
    <row r="703" spans="1:24" s="451" customFormat="1" ht="15">
      <c r="A703" s="447"/>
      <c r="B703" s="447"/>
      <c r="C703" s="512"/>
      <c r="D703" s="156"/>
      <c r="E703" s="156"/>
      <c r="F703" s="447"/>
      <c r="G703" s="447"/>
      <c r="H703" s="448"/>
      <c r="I703" s="447"/>
      <c r="J703" s="447"/>
      <c r="K703" s="447"/>
      <c r="L703" s="447"/>
      <c r="M703" s="447"/>
      <c r="N703" s="447"/>
      <c r="O703" s="447"/>
      <c r="P703" s="449">
        <f t="shared" si="11"/>
        <v>0</v>
      </c>
      <c r="Q703" s="447"/>
      <c r="R703" s="447"/>
      <c r="S703" s="447"/>
      <c r="T703" s="447"/>
      <c r="U703" s="447"/>
      <c r="V703" s="447"/>
      <c r="W703" s="447"/>
      <c r="X703" s="450"/>
    </row>
    <row r="704" spans="1:24" s="451" customFormat="1" ht="15">
      <c r="A704" s="447"/>
      <c r="B704" s="447"/>
      <c r="C704" s="512"/>
      <c r="D704" s="156"/>
      <c r="E704" s="156"/>
      <c r="F704" s="447"/>
      <c r="G704" s="447"/>
      <c r="H704" s="448"/>
      <c r="I704" s="447"/>
      <c r="J704" s="447"/>
      <c r="K704" s="447"/>
      <c r="L704" s="447"/>
      <c r="M704" s="447"/>
      <c r="N704" s="447"/>
      <c r="O704" s="447"/>
      <c r="P704" s="449">
        <f t="shared" si="11"/>
        <v>0</v>
      </c>
      <c r="Q704" s="447"/>
      <c r="R704" s="447"/>
      <c r="S704" s="447"/>
      <c r="T704" s="447"/>
      <c r="U704" s="447"/>
      <c r="V704" s="447"/>
      <c r="W704" s="447"/>
      <c r="X704" s="450"/>
    </row>
    <row r="705" spans="1:24" s="451" customFormat="1" ht="15">
      <c r="A705" s="447"/>
      <c r="B705" s="447"/>
      <c r="C705" s="512"/>
      <c r="D705" s="156"/>
      <c r="E705" s="156"/>
      <c r="F705" s="447"/>
      <c r="G705" s="447"/>
      <c r="H705" s="448"/>
      <c r="I705" s="447"/>
      <c r="J705" s="447"/>
      <c r="K705" s="447"/>
      <c r="L705" s="447"/>
      <c r="M705" s="447"/>
      <c r="N705" s="447"/>
      <c r="O705" s="447"/>
      <c r="P705" s="449">
        <f t="shared" si="11"/>
        <v>0</v>
      </c>
      <c r="Q705" s="447"/>
      <c r="R705" s="447"/>
      <c r="S705" s="447"/>
      <c r="T705" s="447"/>
      <c r="U705" s="447"/>
      <c r="V705" s="447"/>
      <c r="W705" s="447"/>
      <c r="X705" s="450"/>
    </row>
    <row r="706" spans="1:24" s="451" customFormat="1" ht="15">
      <c r="A706" s="447"/>
      <c r="B706" s="447"/>
      <c r="C706" s="512"/>
      <c r="D706" s="156"/>
      <c r="E706" s="156"/>
      <c r="F706" s="447"/>
      <c r="G706" s="447"/>
      <c r="H706" s="448"/>
      <c r="I706" s="447"/>
      <c r="J706" s="447"/>
      <c r="K706" s="447"/>
      <c r="L706" s="447"/>
      <c r="M706" s="447"/>
      <c r="N706" s="447"/>
      <c r="O706" s="447"/>
      <c r="P706" s="449">
        <f t="shared" si="11"/>
        <v>0</v>
      </c>
      <c r="Q706" s="447"/>
      <c r="R706" s="447"/>
      <c r="S706" s="447"/>
      <c r="T706" s="447"/>
      <c r="U706" s="447"/>
      <c r="V706" s="447"/>
      <c r="W706" s="447"/>
      <c r="X706" s="450"/>
    </row>
    <row r="707" spans="1:24" s="451" customFormat="1" ht="15">
      <c r="A707" s="447"/>
      <c r="B707" s="447"/>
      <c r="C707" s="512"/>
      <c r="D707" s="156"/>
      <c r="E707" s="156"/>
      <c r="F707" s="447"/>
      <c r="G707" s="447"/>
      <c r="H707" s="448"/>
      <c r="I707" s="447"/>
      <c r="J707" s="447"/>
      <c r="K707" s="447"/>
      <c r="L707" s="447"/>
      <c r="M707" s="447"/>
      <c r="N707" s="447"/>
      <c r="O707" s="447"/>
      <c r="P707" s="449">
        <f t="shared" si="11"/>
        <v>0</v>
      </c>
      <c r="Q707" s="447"/>
      <c r="R707" s="447"/>
      <c r="S707" s="447"/>
      <c r="T707" s="447"/>
      <c r="U707" s="447"/>
      <c r="V707" s="447"/>
      <c r="W707" s="447"/>
      <c r="X707" s="450"/>
    </row>
    <row r="708" spans="1:24" s="451" customFormat="1" ht="15">
      <c r="A708" s="447"/>
      <c r="B708" s="447"/>
      <c r="C708" s="512"/>
      <c r="D708" s="156"/>
      <c r="E708" s="156"/>
      <c r="F708" s="447"/>
      <c r="G708" s="447"/>
      <c r="H708" s="448"/>
      <c r="I708" s="447"/>
      <c r="J708" s="447"/>
      <c r="K708" s="447"/>
      <c r="L708" s="447"/>
      <c r="M708" s="447"/>
      <c r="N708" s="447"/>
      <c r="O708" s="447"/>
      <c r="P708" s="449">
        <f t="shared" si="11"/>
        <v>0</v>
      </c>
      <c r="Q708" s="447"/>
      <c r="R708" s="447"/>
      <c r="S708" s="447"/>
      <c r="T708" s="447"/>
      <c r="U708" s="447"/>
      <c r="V708" s="447"/>
      <c r="W708" s="447"/>
      <c r="X708" s="450"/>
    </row>
    <row r="709" spans="1:24" s="451" customFormat="1" ht="15">
      <c r="A709" s="447"/>
      <c r="B709" s="447"/>
      <c r="C709" s="512"/>
      <c r="D709" s="156"/>
      <c r="E709" s="156"/>
      <c r="F709" s="447"/>
      <c r="G709" s="447"/>
      <c r="H709" s="448"/>
      <c r="I709" s="447"/>
      <c r="J709" s="447"/>
      <c r="K709" s="447"/>
      <c r="L709" s="447"/>
      <c r="M709" s="447"/>
      <c r="N709" s="447"/>
      <c r="O709" s="447"/>
      <c r="P709" s="449">
        <f t="shared" si="11"/>
        <v>0</v>
      </c>
      <c r="Q709" s="447"/>
      <c r="R709" s="447"/>
      <c r="S709" s="447"/>
      <c r="T709" s="447"/>
      <c r="U709" s="447"/>
      <c r="V709" s="447"/>
      <c r="W709" s="447"/>
      <c r="X709" s="450"/>
    </row>
    <row r="710" spans="1:24" s="451" customFormat="1" ht="15">
      <c r="A710" s="447"/>
      <c r="B710" s="447"/>
      <c r="C710" s="512"/>
      <c r="D710" s="156"/>
      <c r="E710" s="156"/>
      <c r="F710" s="447"/>
      <c r="G710" s="447"/>
      <c r="H710" s="448"/>
      <c r="I710" s="447"/>
      <c r="J710" s="447"/>
      <c r="K710" s="447"/>
      <c r="L710" s="447"/>
      <c r="M710" s="447"/>
      <c r="N710" s="447"/>
      <c r="O710" s="447"/>
      <c r="P710" s="449">
        <f t="shared" si="11"/>
        <v>0</v>
      </c>
      <c r="Q710" s="447"/>
      <c r="R710" s="447"/>
      <c r="S710" s="447"/>
      <c r="T710" s="447"/>
      <c r="U710" s="447"/>
      <c r="V710" s="447"/>
      <c r="W710" s="447"/>
      <c r="X710" s="450"/>
    </row>
    <row r="711" spans="1:24" s="451" customFormat="1" ht="15">
      <c r="A711" s="447"/>
      <c r="B711" s="447"/>
      <c r="C711" s="512"/>
      <c r="D711" s="156"/>
      <c r="E711" s="156"/>
      <c r="F711" s="447"/>
      <c r="G711" s="447"/>
      <c r="H711" s="448"/>
      <c r="I711" s="447"/>
      <c r="J711" s="447"/>
      <c r="K711" s="447"/>
      <c r="L711" s="447"/>
      <c r="M711" s="447"/>
      <c r="N711" s="447"/>
      <c r="O711" s="447"/>
      <c r="P711" s="449">
        <f t="shared" si="11"/>
        <v>0</v>
      </c>
      <c r="Q711" s="447"/>
      <c r="R711" s="447"/>
      <c r="S711" s="447"/>
      <c r="T711" s="447"/>
      <c r="U711" s="447"/>
      <c r="V711" s="447"/>
      <c r="W711" s="447"/>
      <c r="X711" s="450"/>
    </row>
    <row r="712" spans="1:24" s="451" customFormat="1" ht="15">
      <c r="A712" s="447"/>
      <c r="B712" s="447"/>
      <c r="C712" s="512"/>
      <c r="D712" s="156"/>
      <c r="E712" s="156"/>
      <c r="F712" s="447"/>
      <c r="G712" s="447"/>
      <c r="H712" s="448"/>
      <c r="I712" s="447"/>
      <c r="J712" s="447"/>
      <c r="K712" s="447"/>
      <c r="L712" s="447"/>
      <c r="M712" s="447"/>
      <c r="N712" s="447"/>
      <c r="O712" s="447"/>
      <c r="P712" s="449">
        <f t="shared" si="11"/>
        <v>0</v>
      </c>
      <c r="Q712" s="447"/>
      <c r="R712" s="447"/>
      <c r="S712" s="447"/>
      <c r="T712" s="447"/>
      <c r="U712" s="447"/>
      <c r="V712" s="447"/>
      <c r="W712" s="447"/>
      <c r="X712" s="450"/>
    </row>
    <row r="713" spans="1:24" s="451" customFormat="1" ht="15">
      <c r="A713" s="447"/>
      <c r="B713" s="447"/>
      <c r="C713" s="512"/>
      <c r="D713" s="156"/>
      <c r="E713" s="156"/>
      <c r="F713" s="447"/>
      <c r="G713" s="447"/>
      <c r="H713" s="448"/>
      <c r="I713" s="447"/>
      <c r="J713" s="447"/>
      <c r="K713" s="447"/>
      <c r="L713" s="447"/>
      <c r="M713" s="447"/>
      <c r="N713" s="447"/>
      <c r="O713" s="447"/>
      <c r="P713" s="449">
        <f t="shared" si="11"/>
        <v>0</v>
      </c>
      <c r="Q713" s="447"/>
      <c r="R713" s="447"/>
      <c r="S713" s="447"/>
      <c r="T713" s="447"/>
      <c r="U713" s="447"/>
      <c r="V713" s="447"/>
      <c r="W713" s="447"/>
      <c r="X713" s="450"/>
    </row>
    <row r="714" spans="1:24" s="451" customFormat="1" ht="15">
      <c r="A714" s="447"/>
      <c r="B714" s="447"/>
      <c r="C714" s="512"/>
      <c r="D714" s="156"/>
      <c r="E714" s="156"/>
      <c r="F714" s="447"/>
      <c r="G714" s="447"/>
      <c r="H714" s="448"/>
      <c r="I714" s="447"/>
      <c r="J714" s="447"/>
      <c r="K714" s="447"/>
      <c r="L714" s="447"/>
      <c r="M714" s="447"/>
      <c r="N714" s="447"/>
      <c r="O714" s="447"/>
      <c r="P714" s="449">
        <f t="shared" si="11"/>
        <v>0</v>
      </c>
      <c r="Q714" s="447"/>
      <c r="R714" s="447"/>
      <c r="S714" s="447"/>
      <c r="T714" s="447"/>
      <c r="U714" s="447"/>
      <c r="V714" s="447"/>
      <c r="W714" s="447"/>
      <c r="X714" s="450"/>
    </row>
    <row r="715" spans="1:24" s="451" customFormat="1" ht="15">
      <c r="A715" s="447"/>
      <c r="B715" s="447"/>
      <c r="C715" s="512"/>
      <c r="D715" s="156"/>
      <c r="E715" s="156"/>
      <c r="F715" s="447"/>
      <c r="G715" s="447"/>
      <c r="H715" s="448"/>
      <c r="I715" s="447"/>
      <c r="J715" s="447"/>
      <c r="K715" s="447"/>
      <c r="L715" s="447"/>
      <c r="M715" s="447"/>
      <c r="N715" s="447"/>
      <c r="O715" s="447"/>
      <c r="P715" s="449">
        <f t="shared" si="11"/>
        <v>0</v>
      </c>
      <c r="Q715" s="447"/>
      <c r="R715" s="447"/>
      <c r="S715" s="447"/>
      <c r="T715" s="447"/>
      <c r="U715" s="447"/>
      <c r="V715" s="447"/>
      <c r="W715" s="447"/>
      <c r="X715" s="450"/>
    </row>
    <row r="716" spans="1:24" s="451" customFormat="1" ht="15">
      <c r="A716" s="447"/>
      <c r="B716" s="447"/>
      <c r="C716" s="512"/>
      <c r="D716" s="156"/>
      <c r="E716" s="156"/>
      <c r="F716" s="447"/>
      <c r="G716" s="447"/>
      <c r="H716" s="448"/>
      <c r="I716" s="447"/>
      <c r="J716" s="447"/>
      <c r="K716" s="447"/>
      <c r="L716" s="447"/>
      <c r="M716" s="447"/>
      <c r="N716" s="447"/>
      <c r="O716" s="447"/>
      <c r="P716" s="449">
        <f t="shared" si="11"/>
        <v>0</v>
      </c>
      <c r="Q716" s="447"/>
      <c r="R716" s="447"/>
      <c r="S716" s="447"/>
      <c r="T716" s="447"/>
      <c r="U716" s="447"/>
      <c r="V716" s="447"/>
      <c r="W716" s="447"/>
      <c r="X716" s="450"/>
    </row>
    <row r="717" spans="1:24" s="451" customFormat="1" ht="15">
      <c r="A717" s="447"/>
      <c r="B717" s="447"/>
      <c r="C717" s="512"/>
      <c r="D717" s="156"/>
      <c r="E717" s="156"/>
      <c r="F717" s="447"/>
      <c r="G717" s="447"/>
      <c r="H717" s="448"/>
      <c r="I717" s="447"/>
      <c r="J717" s="447"/>
      <c r="K717" s="447"/>
      <c r="L717" s="447"/>
      <c r="M717" s="447"/>
      <c r="N717" s="447"/>
      <c r="O717" s="447"/>
      <c r="P717" s="449">
        <f t="shared" si="11"/>
        <v>0</v>
      </c>
      <c r="Q717" s="447"/>
      <c r="R717" s="447"/>
      <c r="S717" s="447"/>
      <c r="T717" s="447"/>
      <c r="U717" s="447"/>
      <c r="V717" s="447"/>
      <c r="W717" s="447"/>
      <c r="X717" s="450"/>
    </row>
    <row r="718" spans="1:24" s="451" customFormat="1" ht="15">
      <c r="A718" s="447"/>
      <c r="B718" s="447"/>
      <c r="C718" s="512"/>
      <c r="D718" s="156"/>
      <c r="E718" s="156"/>
      <c r="F718" s="447"/>
      <c r="G718" s="447"/>
      <c r="H718" s="448"/>
      <c r="I718" s="447"/>
      <c r="J718" s="447"/>
      <c r="K718" s="447"/>
      <c r="L718" s="447"/>
      <c r="M718" s="447"/>
      <c r="N718" s="447"/>
      <c r="O718" s="447"/>
      <c r="P718" s="449">
        <f t="shared" si="11"/>
        <v>0</v>
      </c>
      <c r="Q718" s="447"/>
      <c r="R718" s="447"/>
      <c r="S718" s="447"/>
      <c r="T718" s="447"/>
      <c r="U718" s="447"/>
      <c r="V718" s="447"/>
      <c r="W718" s="447"/>
      <c r="X718" s="450"/>
    </row>
    <row r="719" spans="1:24" s="451" customFormat="1" ht="15">
      <c r="A719" s="447"/>
      <c r="B719" s="447"/>
      <c r="C719" s="512"/>
      <c r="D719" s="156"/>
      <c r="E719" s="156"/>
      <c r="F719" s="447"/>
      <c r="G719" s="447"/>
      <c r="H719" s="448"/>
      <c r="I719" s="447"/>
      <c r="J719" s="447"/>
      <c r="K719" s="447"/>
      <c r="L719" s="447"/>
      <c r="M719" s="447"/>
      <c r="N719" s="447"/>
      <c r="O719" s="447"/>
      <c r="P719" s="449">
        <f t="shared" si="11"/>
        <v>0</v>
      </c>
      <c r="Q719" s="447"/>
      <c r="R719" s="447"/>
      <c r="S719" s="447"/>
      <c r="T719" s="447"/>
      <c r="U719" s="447"/>
      <c r="V719" s="447"/>
      <c r="W719" s="447"/>
      <c r="X719" s="450"/>
    </row>
    <row r="720" spans="1:24" s="451" customFormat="1" ht="15">
      <c r="A720" s="447"/>
      <c r="B720" s="447"/>
      <c r="C720" s="512"/>
      <c r="D720" s="156"/>
      <c r="E720" s="156"/>
      <c r="F720" s="447"/>
      <c r="G720" s="447"/>
      <c r="H720" s="448"/>
      <c r="I720" s="447"/>
      <c r="J720" s="447"/>
      <c r="K720" s="447"/>
      <c r="L720" s="447"/>
      <c r="M720" s="447"/>
      <c r="N720" s="447"/>
      <c r="O720" s="447"/>
      <c r="P720" s="449">
        <f t="shared" si="11"/>
        <v>0</v>
      </c>
      <c r="Q720" s="447"/>
      <c r="R720" s="447"/>
      <c r="S720" s="447"/>
      <c r="T720" s="447"/>
      <c r="U720" s="447"/>
      <c r="V720" s="447"/>
      <c r="W720" s="447"/>
      <c r="X720" s="450"/>
    </row>
    <row r="721" spans="1:24" s="451" customFormat="1" ht="15">
      <c r="A721" s="447"/>
      <c r="B721" s="447"/>
      <c r="C721" s="512"/>
      <c r="D721" s="156"/>
      <c r="E721" s="156"/>
      <c r="F721" s="447"/>
      <c r="G721" s="447"/>
      <c r="H721" s="448"/>
      <c r="I721" s="447"/>
      <c r="J721" s="447"/>
      <c r="K721" s="447"/>
      <c r="L721" s="447"/>
      <c r="M721" s="447"/>
      <c r="N721" s="447"/>
      <c r="O721" s="447"/>
      <c r="P721" s="449">
        <f t="shared" si="11"/>
        <v>0</v>
      </c>
      <c r="Q721" s="447"/>
      <c r="R721" s="447"/>
      <c r="S721" s="447"/>
      <c r="T721" s="447"/>
      <c r="U721" s="447"/>
      <c r="V721" s="447"/>
      <c r="W721" s="447"/>
      <c r="X721" s="450"/>
    </row>
    <row r="722" spans="1:24" s="451" customFormat="1" ht="15">
      <c r="A722" s="447"/>
      <c r="B722" s="447"/>
      <c r="C722" s="512"/>
      <c r="D722" s="156"/>
      <c r="E722" s="156"/>
      <c r="F722" s="447"/>
      <c r="G722" s="447"/>
      <c r="H722" s="448"/>
      <c r="I722" s="447"/>
      <c r="J722" s="447"/>
      <c r="K722" s="447"/>
      <c r="L722" s="447"/>
      <c r="M722" s="447"/>
      <c r="N722" s="447"/>
      <c r="O722" s="447"/>
      <c r="P722" s="449">
        <f t="shared" si="11"/>
        <v>0</v>
      </c>
      <c r="Q722" s="447"/>
      <c r="R722" s="447"/>
      <c r="S722" s="447"/>
      <c r="T722" s="447"/>
      <c r="U722" s="447"/>
      <c r="V722" s="447"/>
      <c r="W722" s="447"/>
      <c r="X722" s="450"/>
    </row>
    <row r="723" spans="1:24" s="451" customFormat="1" ht="15">
      <c r="A723" s="447"/>
      <c r="B723" s="447"/>
      <c r="C723" s="512"/>
      <c r="D723" s="156"/>
      <c r="E723" s="156"/>
      <c r="F723" s="447"/>
      <c r="G723" s="447"/>
      <c r="H723" s="448"/>
      <c r="I723" s="447"/>
      <c r="J723" s="447"/>
      <c r="K723" s="447"/>
      <c r="L723" s="447"/>
      <c r="M723" s="447"/>
      <c r="N723" s="447"/>
      <c r="O723" s="447"/>
      <c r="P723" s="449">
        <f t="shared" si="11"/>
        <v>0</v>
      </c>
      <c r="Q723" s="447"/>
      <c r="R723" s="447"/>
      <c r="S723" s="447"/>
      <c r="T723" s="447"/>
      <c r="U723" s="447"/>
      <c r="V723" s="447"/>
      <c r="W723" s="447"/>
      <c r="X723" s="450"/>
    </row>
    <row r="724" spans="1:24" s="451" customFormat="1" ht="15">
      <c r="A724" s="447"/>
      <c r="B724" s="447"/>
      <c r="C724" s="512"/>
      <c r="D724" s="156"/>
      <c r="E724" s="156"/>
      <c r="F724" s="447"/>
      <c r="G724" s="447"/>
      <c r="H724" s="448"/>
      <c r="I724" s="447"/>
      <c r="J724" s="447"/>
      <c r="K724" s="447"/>
      <c r="L724" s="447"/>
      <c r="M724" s="447"/>
      <c r="N724" s="447"/>
      <c r="O724" s="447"/>
      <c r="P724" s="449">
        <f t="shared" si="11"/>
        <v>0</v>
      </c>
      <c r="Q724" s="447"/>
      <c r="R724" s="447"/>
      <c r="S724" s="447"/>
      <c r="T724" s="447"/>
      <c r="U724" s="447"/>
      <c r="V724" s="447"/>
      <c r="W724" s="447"/>
      <c r="X724" s="450"/>
    </row>
    <row r="725" spans="1:24" s="451" customFormat="1" ht="15">
      <c r="A725" s="447"/>
      <c r="B725" s="447"/>
      <c r="C725" s="512"/>
      <c r="D725" s="156"/>
      <c r="E725" s="156"/>
      <c r="F725" s="447"/>
      <c r="G725" s="447"/>
      <c r="H725" s="448"/>
      <c r="I725" s="447"/>
      <c r="J725" s="447"/>
      <c r="K725" s="447"/>
      <c r="L725" s="447"/>
      <c r="M725" s="447"/>
      <c r="N725" s="447"/>
      <c r="O725" s="447"/>
      <c r="P725" s="449">
        <f t="shared" si="11"/>
        <v>0</v>
      </c>
      <c r="Q725" s="447"/>
      <c r="R725" s="447"/>
      <c r="S725" s="447"/>
      <c r="T725" s="447"/>
      <c r="U725" s="447"/>
      <c r="V725" s="447"/>
      <c r="W725" s="447"/>
      <c r="X725" s="450"/>
    </row>
    <row r="726" spans="1:24" s="451" customFormat="1" ht="15">
      <c r="A726" s="447"/>
      <c r="B726" s="447"/>
      <c r="C726" s="512"/>
      <c r="D726" s="156"/>
      <c r="E726" s="156"/>
      <c r="F726" s="447"/>
      <c r="G726" s="447"/>
      <c r="H726" s="448"/>
      <c r="I726" s="447"/>
      <c r="J726" s="447"/>
      <c r="K726" s="447"/>
      <c r="L726" s="447"/>
      <c r="M726" s="447"/>
      <c r="N726" s="447"/>
      <c r="O726" s="447"/>
      <c r="P726" s="449">
        <f t="shared" si="11"/>
        <v>0</v>
      </c>
      <c r="Q726" s="447"/>
      <c r="R726" s="447"/>
      <c r="S726" s="447"/>
      <c r="T726" s="447"/>
      <c r="U726" s="447"/>
      <c r="V726" s="447"/>
      <c r="W726" s="447"/>
      <c r="X726" s="450"/>
    </row>
    <row r="727" spans="1:24" s="451" customFormat="1" ht="15">
      <c r="A727" s="447"/>
      <c r="B727" s="447"/>
      <c r="C727" s="512"/>
      <c r="D727" s="156"/>
      <c r="E727" s="156"/>
      <c r="F727" s="447"/>
      <c r="G727" s="447"/>
      <c r="H727" s="448"/>
      <c r="I727" s="447"/>
      <c r="J727" s="447"/>
      <c r="K727" s="447"/>
      <c r="L727" s="447"/>
      <c r="M727" s="447"/>
      <c r="N727" s="447"/>
      <c r="O727" s="447"/>
      <c r="P727" s="449">
        <f t="shared" ref="P727:P790" si="12">SUM($I727:$O727)</f>
        <v>0</v>
      </c>
      <c r="Q727" s="447"/>
      <c r="R727" s="447"/>
      <c r="S727" s="447"/>
      <c r="T727" s="447"/>
      <c r="U727" s="447"/>
      <c r="V727" s="447"/>
      <c r="W727" s="447"/>
      <c r="X727" s="450"/>
    </row>
    <row r="728" spans="1:24" s="451" customFormat="1" ht="15">
      <c r="A728" s="447"/>
      <c r="B728" s="447"/>
      <c r="C728" s="512"/>
      <c r="D728" s="156"/>
      <c r="E728" s="156"/>
      <c r="F728" s="447"/>
      <c r="G728" s="447"/>
      <c r="H728" s="448"/>
      <c r="I728" s="447"/>
      <c r="J728" s="447"/>
      <c r="K728" s="447"/>
      <c r="L728" s="447"/>
      <c r="M728" s="447"/>
      <c r="N728" s="447"/>
      <c r="O728" s="447"/>
      <c r="P728" s="449">
        <f t="shared" si="12"/>
        <v>0</v>
      </c>
      <c r="Q728" s="447"/>
      <c r="R728" s="447"/>
      <c r="S728" s="447"/>
      <c r="T728" s="447"/>
      <c r="U728" s="447"/>
      <c r="V728" s="447"/>
      <c r="W728" s="447"/>
      <c r="X728" s="450"/>
    </row>
    <row r="729" spans="1:24" s="451" customFormat="1" ht="15">
      <c r="A729" s="447"/>
      <c r="B729" s="447"/>
      <c r="C729" s="512"/>
      <c r="D729" s="156"/>
      <c r="E729" s="156"/>
      <c r="F729" s="447"/>
      <c r="G729" s="447"/>
      <c r="H729" s="448"/>
      <c r="I729" s="447"/>
      <c r="J729" s="447"/>
      <c r="K729" s="447"/>
      <c r="L729" s="447"/>
      <c r="M729" s="447"/>
      <c r="N729" s="447"/>
      <c r="O729" s="447"/>
      <c r="P729" s="449">
        <f t="shared" si="12"/>
        <v>0</v>
      </c>
      <c r="Q729" s="447"/>
      <c r="R729" s="447"/>
      <c r="S729" s="447"/>
      <c r="T729" s="447"/>
      <c r="U729" s="447"/>
      <c r="V729" s="447"/>
      <c r="W729" s="447"/>
      <c r="X729" s="450"/>
    </row>
    <row r="730" spans="1:24" s="451" customFormat="1" ht="15">
      <c r="A730" s="447"/>
      <c r="B730" s="447"/>
      <c r="C730" s="512"/>
      <c r="D730" s="156"/>
      <c r="E730" s="156"/>
      <c r="F730" s="447"/>
      <c r="G730" s="447"/>
      <c r="H730" s="448"/>
      <c r="I730" s="447"/>
      <c r="J730" s="447"/>
      <c r="K730" s="447"/>
      <c r="L730" s="447"/>
      <c r="M730" s="447"/>
      <c r="N730" s="447"/>
      <c r="O730" s="447"/>
      <c r="P730" s="449">
        <f t="shared" si="12"/>
        <v>0</v>
      </c>
      <c r="Q730" s="447"/>
      <c r="R730" s="447"/>
      <c r="S730" s="447"/>
      <c r="T730" s="447"/>
      <c r="U730" s="447"/>
      <c r="V730" s="447"/>
      <c r="W730" s="447"/>
      <c r="X730" s="450"/>
    </row>
    <row r="731" spans="1:24" s="451" customFormat="1" ht="15">
      <c r="A731" s="447"/>
      <c r="B731" s="447"/>
      <c r="C731" s="512"/>
      <c r="D731" s="156"/>
      <c r="E731" s="156"/>
      <c r="F731" s="447"/>
      <c r="G731" s="447"/>
      <c r="H731" s="448"/>
      <c r="I731" s="447"/>
      <c r="J731" s="447"/>
      <c r="K731" s="447"/>
      <c r="L731" s="447"/>
      <c r="M731" s="447"/>
      <c r="N731" s="447"/>
      <c r="O731" s="447"/>
      <c r="P731" s="449">
        <f t="shared" si="12"/>
        <v>0</v>
      </c>
      <c r="Q731" s="447"/>
      <c r="R731" s="447"/>
      <c r="S731" s="447"/>
      <c r="T731" s="447"/>
      <c r="U731" s="447"/>
      <c r="V731" s="447"/>
      <c r="W731" s="447"/>
      <c r="X731" s="450"/>
    </row>
    <row r="732" spans="1:24" s="451" customFormat="1" ht="15">
      <c r="A732" s="447"/>
      <c r="B732" s="447"/>
      <c r="C732" s="512"/>
      <c r="D732" s="156"/>
      <c r="E732" s="156"/>
      <c r="F732" s="447"/>
      <c r="G732" s="447"/>
      <c r="H732" s="448"/>
      <c r="I732" s="447"/>
      <c r="J732" s="447"/>
      <c r="K732" s="447"/>
      <c r="L732" s="447"/>
      <c r="M732" s="447"/>
      <c r="N732" s="447"/>
      <c r="O732" s="447"/>
      <c r="P732" s="449">
        <f t="shared" si="12"/>
        <v>0</v>
      </c>
      <c r="Q732" s="447"/>
      <c r="R732" s="447"/>
      <c r="S732" s="447"/>
      <c r="T732" s="447"/>
      <c r="U732" s="447"/>
      <c r="V732" s="447"/>
      <c r="W732" s="447"/>
      <c r="X732" s="450"/>
    </row>
    <row r="733" spans="1:24" s="451" customFormat="1" ht="15">
      <c r="A733" s="447"/>
      <c r="B733" s="447"/>
      <c r="C733" s="512"/>
      <c r="D733" s="156"/>
      <c r="E733" s="156"/>
      <c r="F733" s="447"/>
      <c r="G733" s="447"/>
      <c r="H733" s="448"/>
      <c r="I733" s="447"/>
      <c r="J733" s="447"/>
      <c r="K733" s="447"/>
      <c r="L733" s="447"/>
      <c r="M733" s="447"/>
      <c r="N733" s="447"/>
      <c r="O733" s="447"/>
      <c r="P733" s="449">
        <f t="shared" si="12"/>
        <v>0</v>
      </c>
      <c r="Q733" s="447"/>
      <c r="R733" s="447"/>
      <c r="S733" s="447"/>
      <c r="T733" s="447"/>
      <c r="U733" s="447"/>
      <c r="V733" s="447"/>
      <c r="W733" s="447"/>
      <c r="X733" s="450"/>
    </row>
    <row r="734" spans="1:24" s="451" customFormat="1" ht="15">
      <c r="A734" s="447"/>
      <c r="B734" s="447"/>
      <c r="C734" s="512"/>
      <c r="D734" s="156"/>
      <c r="E734" s="156"/>
      <c r="F734" s="447"/>
      <c r="G734" s="447"/>
      <c r="H734" s="448"/>
      <c r="I734" s="447"/>
      <c r="J734" s="447"/>
      <c r="K734" s="447"/>
      <c r="L734" s="447"/>
      <c r="M734" s="447"/>
      <c r="N734" s="447"/>
      <c r="O734" s="447"/>
      <c r="P734" s="449">
        <f t="shared" si="12"/>
        <v>0</v>
      </c>
      <c r="Q734" s="447"/>
      <c r="R734" s="447"/>
      <c r="S734" s="447"/>
      <c r="T734" s="447"/>
      <c r="U734" s="447"/>
      <c r="V734" s="447"/>
      <c r="W734" s="447"/>
      <c r="X734" s="450"/>
    </row>
    <row r="735" spans="1:24" s="451" customFormat="1" ht="15">
      <c r="A735" s="447"/>
      <c r="B735" s="447"/>
      <c r="C735" s="512"/>
      <c r="D735" s="156"/>
      <c r="E735" s="156"/>
      <c r="F735" s="447"/>
      <c r="G735" s="447"/>
      <c r="H735" s="448"/>
      <c r="I735" s="447"/>
      <c r="J735" s="447"/>
      <c r="K735" s="447"/>
      <c r="L735" s="447"/>
      <c r="M735" s="447"/>
      <c r="N735" s="447"/>
      <c r="O735" s="447"/>
      <c r="P735" s="449">
        <f t="shared" si="12"/>
        <v>0</v>
      </c>
      <c r="Q735" s="447"/>
      <c r="R735" s="447"/>
      <c r="S735" s="447"/>
      <c r="T735" s="447"/>
      <c r="U735" s="447"/>
      <c r="V735" s="447"/>
      <c r="W735" s="447"/>
      <c r="X735" s="450"/>
    </row>
    <row r="736" spans="1:24" s="451" customFormat="1" ht="15">
      <c r="A736" s="447"/>
      <c r="B736" s="447"/>
      <c r="C736" s="512"/>
      <c r="D736" s="156"/>
      <c r="E736" s="156"/>
      <c r="F736" s="447"/>
      <c r="G736" s="447"/>
      <c r="H736" s="448"/>
      <c r="I736" s="447"/>
      <c r="J736" s="447"/>
      <c r="K736" s="447"/>
      <c r="L736" s="447"/>
      <c r="M736" s="447"/>
      <c r="N736" s="447"/>
      <c r="O736" s="447"/>
      <c r="P736" s="449">
        <f t="shared" si="12"/>
        <v>0</v>
      </c>
      <c r="Q736" s="447"/>
      <c r="R736" s="447"/>
      <c r="S736" s="447"/>
      <c r="T736" s="447"/>
      <c r="U736" s="447"/>
      <c r="V736" s="447"/>
      <c r="W736" s="447"/>
      <c r="X736" s="450"/>
    </row>
    <row r="737" spans="1:24" s="451" customFormat="1" ht="15">
      <c r="A737" s="447"/>
      <c r="B737" s="447"/>
      <c r="C737" s="512"/>
      <c r="D737" s="156"/>
      <c r="E737" s="156"/>
      <c r="F737" s="447"/>
      <c r="G737" s="447"/>
      <c r="H737" s="448"/>
      <c r="I737" s="447"/>
      <c r="J737" s="447"/>
      <c r="K737" s="447"/>
      <c r="L737" s="447"/>
      <c r="M737" s="447"/>
      <c r="N737" s="447"/>
      <c r="O737" s="447"/>
      <c r="P737" s="449">
        <f t="shared" si="12"/>
        <v>0</v>
      </c>
      <c r="Q737" s="447"/>
      <c r="R737" s="447"/>
      <c r="S737" s="447"/>
      <c r="T737" s="447"/>
      <c r="U737" s="447"/>
      <c r="V737" s="447"/>
      <c r="W737" s="447"/>
      <c r="X737" s="450"/>
    </row>
    <row r="738" spans="1:24" s="451" customFormat="1" ht="15">
      <c r="A738" s="447"/>
      <c r="B738" s="447"/>
      <c r="C738" s="512"/>
      <c r="D738" s="156"/>
      <c r="E738" s="156"/>
      <c r="F738" s="447"/>
      <c r="G738" s="447"/>
      <c r="H738" s="448"/>
      <c r="I738" s="447"/>
      <c r="J738" s="447"/>
      <c r="K738" s="447"/>
      <c r="L738" s="447"/>
      <c r="M738" s="447"/>
      <c r="N738" s="447"/>
      <c r="O738" s="447"/>
      <c r="P738" s="449">
        <f t="shared" si="12"/>
        <v>0</v>
      </c>
      <c r="Q738" s="447"/>
      <c r="R738" s="447"/>
      <c r="S738" s="447"/>
      <c r="T738" s="447"/>
      <c r="U738" s="447"/>
      <c r="V738" s="447"/>
      <c r="W738" s="447"/>
      <c r="X738" s="450"/>
    </row>
    <row r="739" spans="1:24" s="451" customFormat="1" ht="15">
      <c r="A739" s="447"/>
      <c r="B739" s="447"/>
      <c r="C739" s="512"/>
      <c r="D739" s="156"/>
      <c r="E739" s="156"/>
      <c r="F739" s="447"/>
      <c r="G739" s="447"/>
      <c r="H739" s="448"/>
      <c r="I739" s="447"/>
      <c r="J739" s="447"/>
      <c r="K739" s="447"/>
      <c r="L739" s="447"/>
      <c r="M739" s="447"/>
      <c r="N739" s="447"/>
      <c r="O739" s="447"/>
      <c r="P739" s="449">
        <f t="shared" si="12"/>
        <v>0</v>
      </c>
      <c r="Q739" s="447"/>
      <c r="R739" s="447"/>
      <c r="S739" s="447"/>
      <c r="T739" s="447"/>
      <c r="U739" s="447"/>
      <c r="V739" s="447"/>
      <c r="W739" s="447"/>
      <c r="X739" s="450"/>
    </row>
    <row r="740" spans="1:24" s="451" customFormat="1" ht="15">
      <c r="A740" s="447"/>
      <c r="B740" s="447"/>
      <c r="C740" s="512"/>
      <c r="D740" s="156"/>
      <c r="E740" s="156"/>
      <c r="F740" s="447"/>
      <c r="G740" s="447"/>
      <c r="H740" s="448"/>
      <c r="I740" s="447"/>
      <c r="J740" s="447"/>
      <c r="K740" s="447"/>
      <c r="L740" s="447"/>
      <c r="M740" s="447"/>
      <c r="N740" s="447"/>
      <c r="O740" s="447"/>
      <c r="P740" s="449">
        <f t="shared" si="12"/>
        <v>0</v>
      </c>
      <c r="Q740" s="447"/>
      <c r="R740" s="447"/>
      <c r="S740" s="447"/>
      <c r="T740" s="447"/>
      <c r="U740" s="447"/>
      <c r="V740" s="447"/>
      <c r="W740" s="447"/>
      <c r="X740" s="450"/>
    </row>
    <row r="741" spans="1:24" s="451" customFormat="1" ht="15">
      <c r="A741" s="447"/>
      <c r="B741" s="447"/>
      <c r="C741" s="512"/>
      <c r="D741" s="156"/>
      <c r="E741" s="156"/>
      <c r="F741" s="447"/>
      <c r="G741" s="447"/>
      <c r="H741" s="448"/>
      <c r="I741" s="447"/>
      <c r="J741" s="447"/>
      <c r="K741" s="447"/>
      <c r="L741" s="447"/>
      <c r="M741" s="447"/>
      <c r="N741" s="447"/>
      <c r="O741" s="447"/>
      <c r="P741" s="449">
        <f t="shared" si="12"/>
        <v>0</v>
      </c>
      <c r="Q741" s="447"/>
      <c r="R741" s="447"/>
      <c r="S741" s="447"/>
      <c r="T741" s="447"/>
      <c r="U741" s="447"/>
      <c r="V741" s="447"/>
      <c r="W741" s="447"/>
      <c r="X741" s="450"/>
    </row>
    <row r="742" spans="1:24" s="451" customFormat="1" ht="15">
      <c r="A742" s="447"/>
      <c r="B742" s="447"/>
      <c r="C742" s="512"/>
      <c r="D742" s="156"/>
      <c r="E742" s="156"/>
      <c r="F742" s="447"/>
      <c r="G742" s="447"/>
      <c r="H742" s="448"/>
      <c r="I742" s="447"/>
      <c r="J742" s="447"/>
      <c r="K742" s="447"/>
      <c r="L742" s="447"/>
      <c r="M742" s="447"/>
      <c r="N742" s="447"/>
      <c r="O742" s="447"/>
      <c r="P742" s="449">
        <f t="shared" si="12"/>
        <v>0</v>
      </c>
      <c r="Q742" s="447"/>
      <c r="R742" s="447"/>
      <c r="S742" s="447"/>
      <c r="T742" s="447"/>
      <c r="U742" s="447"/>
      <c r="V742" s="447"/>
      <c r="W742" s="447"/>
      <c r="X742" s="450"/>
    </row>
    <row r="743" spans="1:24" s="451" customFormat="1" ht="15">
      <c r="A743" s="447"/>
      <c r="B743" s="447"/>
      <c r="C743" s="512"/>
      <c r="D743" s="156"/>
      <c r="E743" s="156"/>
      <c r="F743" s="447"/>
      <c r="G743" s="447"/>
      <c r="H743" s="448"/>
      <c r="I743" s="447"/>
      <c r="J743" s="447"/>
      <c r="K743" s="447"/>
      <c r="L743" s="447"/>
      <c r="M743" s="447"/>
      <c r="N743" s="447"/>
      <c r="O743" s="447"/>
      <c r="P743" s="449">
        <f t="shared" si="12"/>
        <v>0</v>
      </c>
      <c r="Q743" s="447"/>
      <c r="R743" s="447"/>
      <c r="S743" s="447"/>
      <c r="T743" s="447"/>
      <c r="U743" s="447"/>
      <c r="V743" s="447"/>
      <c r="W743" s="447"/>
      <c r="X743" s="450"/>
    </row>
    <row r="744" spans="1:24" s="451" customFormat="1" ht="15">
      <c r="A744" s="447"/>
      <c r="B744" s="447"/>
      <c r="C744" s="512"/>
      <c r="D744" s="156"/>
      <c r="E744" s="156"/>
      <c r="F744" s="447"/>
      <c r="G744" s="447"/>
      <c r="H744" s="448"/>
      <c r="I744" s="447"/>
      <c r="J744" s="447"/>
      <c r="K744" s="447"/>
      <c r="L744" s="447"/>
      <c r="M744" s="447"/>
      <c r="N744" s="447"/>
      <c r="O744" s="447"/>
      <c r="P744" s="449">
        <f t="shared" si="12"/>
        <v>0</v>
      </c>
      <c r="Q744" s="447"/>
      <c r="R744" s="447"/>
      <c r="S744" s="447"/>
      <c r="T744" s="447"/>
      <c r="U744" s="447"/>
      <c r="V744" s="447"/>
      <c r="W744" s="447"/>
      <c r="X744" s="450"/>
    </row>
    <row r="745" spans="1:24" s="451" customFormat="1" ht="15">
      <c r="A745" s="447"/>
      <c r="B745" s="447"/>
      <c r="C745" s="512"/>
      <c r="D745" s="156"/>
      <c r="E745" s="156"/>
      <c r="F745" s="447"/>
      <c r="G745" s="447"/>
      <c r="H745" s="448"/>
      <c r="I745" s="447"/>
      <c r="J745" s="447"/>
      <c r="K745" s="447"/>
      <c r="L745" s="447"/>
      <c r="M745" s="447"/>
      <c r="N745" s="447"/>
      <c r="O745" s="447"/>
      <c r="P745" s="449">
        <f t="shared" si="12"/>
        <v>0</v>
      </c>
      <c r="Q745" s="447"/>
      <c r="R745" s="447"/>
      <c r="S745" s="447"/>
      <c r="T745" s="447"/>
      <c r="U745" s="447"/>
      <c r="V745" s="447"/>
      <c r="W745" s="447"/>
      <c r="X745" s="450"/>
    </row>
    <row r="746" spans="1:24" s="451" customFormat="1" ht="15">
      <c r="A746" s="447"/>
      <c r="B746" s="447"/>
      <c r="C746" s="512"/>
      <c r="D746" s="156"/>
      <c r="E746" s="156"/>
      <c r="F746" s="447"/>
      <c r="G746" s="447"/>
      <c r="H746" s="448"/>
      <c r="I746" s="447"/>
      <c r="J746" s="447"/>
      <c r="K746" s="447"/>
      <c r="L746" s="447"/>
      <c r="M746" s="447"/>
      <c r="N746" s="447"/>
      <c r="O746" s="447"/>
      <c r="P746" s="449">
        <f t="shared" si="12"/>
        <v>0</v>
      </c>
      <c r="Q746" s="447"/>
      <c r="R746" s="447"/>
      <c r="S746" s="447"/>
      <c r="T746" s="447"/>
      <c r="U746" s="447"/>
      <c r="V746" s="447"/>
      <c r="W746" s="447"/>
      <c r="X746" s="450"/>
    </row>
    <row r="747" spans="1:24" s="451" customFormat="1" ht="15">
      <c r="A747" s="447"/>
      <c r="B747" s="447"/>
      <c r="C747" s="512"/>
      <c r="D747" s="156"/>
      <c r="E747" s="156"/>
      <c r="F747" s="447"/>
      <c r="G747" s="447"/>
      <c r="H747" s="448"/>
      <c r="I747" s="447"/>
      <c r="J747" s="447"/>
      <c r="K747" s="447"/>
      <c r="L747" s="447"/>
      <c r="M747" s="447"/>
      <c r="N747" s="447"/>
      <c r="O747" s="447"/>
      <c r="P747" s="449">
        <f t="shared" si="12"/>
        <v>0</v>
      </c>
      <c r="Q747" s="447"/>
      <c r="R747" s="447"/>
      <c r="S747" s="447"/>
      <c r="T747" s="447"/>
      <c r="U747" s="447"/>
      <c r="V747" s="447"/>
      <c r="W747" s="447"/>
      <c r="X747" s="450"/>
    </row>
    <row r="748" spans="1:24" s="451" customFormat="1" ht="15">
      <c r="A748" s="447"/>
      <c r="B748" s="447"/>
      <c r="C748" s="512"/>
      <c r="D748" s="156"/>
      <c r="E748" s="156"/>
      <c r="F748" s="447"/>
      <c r="G748" s="447"/>
      <c r="H748" s="448"/>
      <c r="I748" s="447"/>
      <c r="J748" s="447"/>
      <c r="K748" s="447"/>
      <c r="L748" s="447"/>
      <c r="M748" s="447"/>
      <c r="N748" s="447"/>
      <c r="O748" s="447"/>
      <c r="P748" s="449">
        <f t="shared" si="12"/>
        <v>0</v>
      </c>
      <c r="Q748" s="447"/>
      <c r="R748" s="447"/>
      <c r="S748" s="447"/>
      <c r="T748" s="447"/>
      <c r="U748" s="447"/>
      <c r="V748" s="447"/>
      <c r="W748" s="447"/>
      <c r="X748" s="450"/>
    </row>
    <row r="749" spans="1:24" s="451" customFormat="1" ht="15">
      <c r="A749" s="447"/>
      <c r="B749" s="447"/>
      <c r="C749" s="512"/>
      <c r="D749" s="156"/>
      <c r="E749" s="156"/>
      <c r="F749" s="447"/>
      <c r="G749" s="447"/>
      <c r="H749" s="448"/>
      <c r="I749" s="447"/>
      <c r="J749" s="447"/>
      <c r="K749" s="447"/>
      <c r="L749" s="447"/>
      <c r="M749" s="447"/>
      <c r="N749" s="447"/>
      <c r="O749" s="447"/>
      <c r="P749" s="449">
        <f t="shared" si="12"/>
        <v>0</v>
      </c>
      <c r="Q749" s="447"/>
      <c r="R749" s="447"/>
      <c r="S749" s="447"/>
      <c r="T749" s="447"/>
      <c r="U749" s="447"/>
      <c r="V749" s="447"/>
      <c r="W749" s="447"/>
      <c r="X749" s="450"/>
    </row>
    <row r="750" spans="1:24" s="451" customFormat="1" ht="15">
      <c r="A750" s="447"/>
      <c r="B750" s="447"/>
      <c r="C750" s="512"/>
      <c r="D750" s="156"/>
      <c r="E750" s="156"/>
      <c r="F750" s="447"/>
      <c r="G750" s="447"/>
      <c r="H750" s="448"/>
      <c r="I750" s="447"/>
      <c r="J750" s="447"/>
      <c r="K750" s="447"/>
      <c r="L750" s="447"/>
      <c r="M750" s="447"/>
      <c r="N750" s="447"/>
      <c r="O750" s="447"/>
      <c r="P750" s="449">
        <f t="shared" si="12"/>
        <v>0</v>
      </c>
      <c r="Q750" s="447"/>
      <c r="R750" s="447"/>
      <c r="S750" s="447"/>
      <c r="T750" s="447"/>
      <c r="U750" s="447"/>
      <c r="V750" s="447"/>
      <c r="W750" s="447"/>
      <c r="X750" s="450"/>
    </row>
    <row r="751" spans="1:24" s="451" customFormat="1" ht="15">
      <c r="A751" s="447"/>
      <c r="B751" s="447"/>
      <c r="C751" s="512"/>
      <c r="D751" s="156"/>
      <c r="E751" s="156"/>
      <c r="F751" s="447"/>
      <c r="G751" s="447"/>
      <c r="H751" s="448"/>
      <c r="I751" s="447"/>
      <c r="J751" s="447"/>
      <c r="K751" s="447"/>
      <c r="L751" s="447"/>
      <c r="M751" s="447"/>
      <c r="N751" s="447"/>
      <c r="O751" s="447"/>
      <c r="P751" s="449">
        <f t="shared" si="12"/>
        <v>0</v>
      </c>
      <c r="Q751" s="447"/>
      <c r="R751" s="447"/>
      <c r="S751" s="447"/>
      <c r="T751" s="447"/>
      <c r="U751" s="447"/>
      <c r="V751" s="447"/>
      <c r="W751" s="447"/>
      <c r="X751" s="450"/>
    </row>
    <row r="752" spans="1:24" s="451" customFormat="1" ht="15">
      <c r="A752" s="447"/>
      <c r="B752" s="447"/>
      <c r="C752" s="512"/>
      <c r="D752" s="156"/>
      <c r="E752" s="156"/>
      <c r="F752" s="447"/>
      <c r="G752" s="447"/>
      <c r="H752" s="448"/>
      <c r="I752" s="447"/>
      <c r="J752" s="447"/>
      <c r="K752" s="447"/>
      <c r="L752" s="447"/>
      <c r="M752" s="447"/>
      <c r="N752" s="447"/>
      <c r="O752" s="447"/>
      <c r="P752" s="449">
        <f t="shared" si="12"/>
        <v>0</v>
      </c>
      <c r="Q752" s="447"/>
      <c r="R752" s="447"/>
      <c r="S752" s="447"/>
      <c r="T752" s="447"/>
      <c r="U752" s="447"/>
      <c r="V752" s="447"/>
      <c r="W752" s="447"/>
      <c r="X752" s="450"/>
    </row>
    <row r="753" spans="1:24" s="451" customFormat="1" ht="15">
      <c r="A753" s="447"/>
      <c r="B753" s="447"/>
      <c r="C753" s="512"/>
      <c r="D753" s="156"/>
      <c r="E753" s="156"/>
      <c r="F753" s="447"/>
      <c r="G753" s="447"/>
      <c r="H753" s="448"/>
      <c r="I753" s="447"/>
      <c r="J753" s="447"/>
      <c r="K753" s="447"/>
      <c r="L753" s="447"/>
      <c r="M753" s="447"/>
      <c r="N753" s="447"/>
      <c r="O753" s="447"/>
      <c r="P753" s="449">
        <f t="shared" si="12"/>
        <v>0</v>
      </c>
      <c r="Q753" s="447"/>
      <c r="R753" s="447"/>
      <c r="S753" s="447"/>
      <c r="T753" s="447"/>
      <c r="U753" s="447"/>
      <c r="V753" s="447"/>
      <c r="W753" s="447"/>
      <c r="X753" s="450"/>
    </row>
    <row r="754" spans="1:24" s="451" customFormat="1" ht="15">
      <c r="A754" s="447"/>
      <c r="B754" s="447"/>
      <c r="C754" s="512"/>
      <c r="D754" s="156"/>
      <c r="E754" s="156"/>
      <c r="F754" s="447"/>
      <c r="G754" s="447"/>
      <c r="H754" s="448"/>
      <c r="I754" s="447"/>
      <c r="J754" s="447"/>
      <c r="K754" s="447"/>
      <c r="L754" s="447"/>
      <c r="M754" s="447"/>
      <c r="N754" s="447"/>
      <c r="O754" s="447"/>
      <c r="P754" s="449">
        <f t="shared" si="12"/>
        <v>0</v>
      </c>
      <c r="Q754" s="447"/>
      <c r="R754" s="447"/>
      <c r="S754" s="447"/>
      <c r="T754" s="447"/>
      <c r="U754" s="447"/>
      <c r="V754" s="447"/>
      <c r="W754" s="447"/>
      <c r="X754" s="450"/>
    </row>
    <row r="755" spans="1:24" s="451" customFormat="1" ht="15">
      <c r="A755" s="447"/>
      <c r="B755" s="447"/>
      <c r="C755" s="512"/>
      <c r="D755" s="156"/>
      <c r="E755" s="156"/>
      <c r="F755" s="447"/>
      <c r="G755" s="447"/>
      <c r="H755" s="448"/>
      <c r="I755" s="447"/>
      <c r="J755" s="447"/>
      <c r="K755" s="447"/>
      <c r="L755" s="447"/>
      <c r="M755" s="447"/>
      <c r="N755" s="447"/>
      <c r="O755" s="447"/>
      <c r="P755" s="449">
        <f t="shared" si="12"/>
        <v>0</v>
      </c>
      <c r="Q755" s="447"/>
      <c r="R755" s="447"/>
      <c r="S755" s="447"/>
      <c r="T755" s="447"/>
      <c r="U755" s="447"/>
      <c r="V755" s="447"/>
      <c r="W755" s="447"/>
      <c r="X755" s="450"/>
    </row>
    <row r="756" spans="1:24" s="451" customFormat="1" ht="15">
      <c r="A756" s="447"/>
      <c r="B756" s="447"/>
      <c r="C756" s="512"/>
      <c r="D756" s="156"/>
      <c r="E756" s="156"/>
      <c r="F756" s="447"/>
      <c r="G756" s="447"/>
      <c r="H756" s="448"/>
      <c r="I756" s="447"/>
      <c r="J756" s="447"/>
      <c r="K756" s="447"/>
      <c r="L756" s="447"/>
      <c r="M756" s="447"/>
      <c r="N756" s="447"/>
      <c r="O756" s="447"/>
      <c r="P756" s="449">
        <f t="shared" si="12"/>
        <v>0</v>
      </c>
      <c r="Q756" s="447"/>
      <c r="R756" s="447"/>
      <c r="S756" s="447"/>
      <c r="T756" s="447"/>
      <c r="U756" s="447"/>
      <c r="V756" s="447"/>
      <c r="W756" s="447"/>
      <c r="X756" s="450"/>
    </row>
    <row r="757" spans="1:24" s="451" customFormat="1" ht="15">
      <c r="A757" s="447"/>
      <c r="B757" s="447"/>
      <c r="C757" s="512"/>
      <c r="D757" s="156"/>
      <c r="E757" s="156"/>
      <c r="F757" s="447"/>
      <c r="G757" s="447"/>
      <c r="H757" s="448"/>
      <c r="I757" s="447"/>
      <c r="J757" s="447"/>
      <c r="K757" s="447"/>
      <c r="L757" s="447"/>
      <c r="M757" s="447"/>
      <c r="N757" s="447"/>
      <c r="O757" s="447"/>
      <c r="P757" s="449">
        <f t="shared" si="12"/>
        <v>0</v>
      </c>
      <c r="Q757" s="447"/>
      <c r="R757" s="447"/>
      <c r="S757" s="447"/>
      <c r="T757" s="447"/>
      <c r="U757" s="447"/>
      <c r="V757" s="447"/>
      <c r="W757" s="447"/>
      <c r="X757" s="450"/>
    </row>
    <row r="758" spans="1:24" s="451" customFormat="1" ht="15">
      <c r="A758" s="447"/>
      <c r="B758" s="447"/>
      <c r="C758" s="512"/>
      <c r="D758" s="156"/>
      <c r="E758" s="156"/>
      <c r="F758" s="447"/>
      <c r="G758" s="447"/>
      <c r="H758" s="448"/>
      <c r="I758" s="447"/>
      <c r="J758" s="447"/>
      <c r="K758" s="447"/>
      <c r="L758" s="447"/>
      <c r="M758" s="447"/>
      <c r="N758" s="447"/>
      <c r="O758" s="447"/>
      <c r="P758" s="449">
        <f t="shared" si="12"/>
        <v>0</v>
      </c>
      <c r="Q758" s="447"/>
      <c r="R758" s="447"/>
      <c r="S758" s="447"/>
      <c r="T758" s="447"/>
      <c r="U758" s="447"/>
      <c r="V758" s="447"/>
      <c r="W758" s="447"/>
      <c r="X758" s="450"/>
    </row>
    <row r="759" spans="1:24" s="451" customFormat="1" ht="15">
      <c r="A759" s="447"/>
      <c r="B759" s="447"/>
      <c r="C759" s="512"/>
      <c r="D759" s="156"/>
      <c r="E759" s="156"/>
      <c r="F759" s="447"/>
      <c r="G759" s="447"/>
      <c r="H759" s="448"/>
      <c r="I759" s="447"/>
      <c r="J759" s="447"/>
      <c r="K759" s="447"/>
      <c r="L759" s="447"/>
      <c r="M759" s="447"/>
      <c r="N759" s="447"/>
      <c r="O759" s="447"/>
      <c r="P759" s="449">
        <f t="shared" si="12"/>
        <v>0</v>
      </c>
      <c r="Q759" s="447"/>
      <c r="R759" s="447"/>
      <c r="S759" s="447"/>
      <c r="T759" s="447"/>
      <c r="U759" s="447"/>
      <c r="V759" s="447"/>
      <c r="W759" s="447"/>
      <c r="X759" s="450"/>
    </row>
    <row r="760" spans="1:24" s="451" customFormat="1" ht="15">
      <c r="A760" s="447"/>
      <c r="B760" s="447"/>
      <c r="C760" s="512"/>
      <c r="D760" s="156"/>
      <c r="E760" s="156"/>
      <c r="F760" s="447"/>
      <c r="G760" s="447"/>
      <c r="H760" s="448"/>
      <c r="I760" s="447"/>
      <c r="J760" s="447"/>
      <c r="K760" s="447"/>
      <c r="L760" s="447"/>
      <c r="M760" s="447"/>
      <c r="N760" s="447"/>
      <c r="O760" s="447"/>
      <c r="P760" s="449">
        <f t="shared" si="12"/>
        <v>0</v>
      </c>
      <c r="Q760" s="447"/>
      <c r="R760" s="447"/>
      <c r="S760" s="447"/>
      <c r="T760" s="447"/>
      <c r="U760" s="447"/>
      <c r="V760" s="447"/>
      <c r="W760" s="447"/>
      <c r="X760" s="450"/>
    </row>
    <row r="761" spans="1:24" s="451" customFormat="1" ht="15">
      <c r="A761" s="447"/>
      <c r="B761" s="447"/>
      <c r="C761" s="512"/>
      <c r="D761" s="156"/>
      <c r="E761" s="156"/>
      <c r="F761" s="447"/>
      <c r="G761" s="447"/>
      <c r="H761" s="448"/>
      <c r="I761" s="447"/>
      <c r="J761" s="447"/>
      <c r="K761" s="447"/>
      <c r="L761" s="447"/>
      <c r="M761" s="447"/>
      <c r="N761" s="447"/>
      <c r="O761" s="447"/>
      <c r="P761" s="449">
        <f t="shared" si="12"/>
        <v>0</v>
      </c>
      <c r="Q761" s="447"/>
      <c r="R761" s="447"/>
      <c r="S761" s="447"/>
      <c r="T761" s="447"/>
      <c r="U761" s="447"/>
      <c r="V761" s="447"/>
      <c r="W761" s="447"/>
      <c r="X761" s="450"/>
    </row>
    <row r="762" spans="1:24" s="451" customFormat="1" ht="15">
      <c r="A762" s="447"/>
      <c r="B762" s="447"/>
      <c r="C762" s="512"/>
      <c r="D762" s="156"/>
      <c r="E762" s="156"/>
      <c r="F762" s="447"/>
      <c r="G762" s="447"/>
      <c r="H762" s="448"/>
      <c r="I762" s="447"/>
      <c r="J762" s="447"/>
      <c r="K762" s="447"/>
      <c r="L762" s="447"/>
      <c r="M762" s="447"/>
      <c r="N762" s="447"/>
      <c r="O762" s="447"/>
      <c r="P762" s="449">
        <f t="shared" si="12"/>
        <v>0</v>
      </c>
      <c r="Q762" s="447"/>
      <c r="R762" s="447"/>
      <c r="S762" s="447"/>
      <c r="T762" s="447"/>
      <c r="U762" s="447"/>
      <c r="V762" s="447"/>
      <c r="W762" s="447"/>
      <c r="X762" s="450"/>
    </row>
    <row r="763" spans="1:24" s="451" customFormat="1" ht="15">
      <c r="A763" s="447"/>
      <c r="B763" s="447"/>
      <c r="C763" s="512"/>
      <c r="D763" s="156"/>
      <c r="E763" s="156"/>
      <c r="F763" s="447"/>
      <c r="G763" s="447"/>
      <c r="H763" s="448"/>
      <c r="I763" s="447"/>
      <c r="J763" s="447"/>
      <c r="K763" s="447"/>
      <c r="L763" s="447"/>
      <c r="M763" s="447"/>
      <c r="N763" s="447"/>
      <c r="O763" s="447"/>
      <c r="P763" s="449">
        <f t="shared" si="12"/>
        <v>0</v>
      </c>
      <c r="Q763" s="447"/>
      <c r="R763" s="447"/>
      <c r="S763" s="447"/>
      <c r="T763" s="447"/>
      <c r="U763" s="447"/>
      <c r="V763" s="447"/>
      <c r="W763" s="447"/>
      <c r="X763" s="450"/>
    </row>
    <row r="764" spans="1:24" s="451" customFormat="1" ht="15">
      <c r="A764" s="447"/>
      <c r="B764" s="447"/>
      <c r="C764" s="512"/>
      <c r="D764" s="156"/>
      <c r="E764" s="156"/>
      <c r="F764" s="447"/>
      <c r="G764" s="447"/>
      <c r="H764" s="448"/>
      <c r="I764" s="447"/>
      <c r="J764" s="447"/>
      <c r="K764" s="447"/>
      <c r="L764" s="447"/>
      <c r="M764" s="447"/>
      <c r="N764" s="447"/>
      <c r="O764" s="447"/>
      <c r="P764" s="449">
        <f t="shared" si="12"/>
        <v>0</v>
      </c>
      <c r="Q764" s="447"/>
      <c r="R764" s="447"/>
      <c r="S764" s="447"/>
      <c r="T764" s="447"/>
      <c r="U764" s="447"/>
      <c r="V764" s="447"/>
      <c r="W764" s="447"/>
      <c r="X764" s="450"/>
    </row>
    <row r="765" spans="1:24" s="451" customFormat="1" ht="15">
      <c r="A765" s="447"/>
      <c r="B765" s="447"/>
      <c r="C765" s="512"/>
      <c r="D765" s="156"/>
      <c r="E765" s="156"/>
      <c r="F765" s="447"/>
      <c r="G765" s="447"/>
      <c r="H765" s="448"/>
      <c r="I765" s="447"/>
      <c r="J765" s="447"/>
      <c r="K765" s="447"/>
      <c r="L765" s="447"/>
      <c r="M765" s="447"/>
      <c r="N765" s="447"/>
      <c r="O765" s="447"/>
      <c r="P765" s="449">
        <f t="shared" si="12"/>
        <v>0</v>
      </c>
      <c r="Q765" s="447"/>
      <c r="R765" s="447"/>
      <c r="S765" s="447"/>
      <c r="T765" s="447"/>
      <c r="U765" s="447"/>
      <c r="V765" s="447"/>
      <c r="W765" s="447"/>
      <c r="X765" s="450"/>
    </row>
    <row r="766" spans="1:24" s="451" customFormat="1" ht="15">
      <c r="A766" s="447"/>
      <c r="B766" s="447"/>
      <c r="C766" s="512"/>
      <c r="D766" s="156"/>
      <c r="E766" s="156"/>
      <c r="F766" s="447"/>
      <c r="G766" s="447"/>
      <c r="H766" s="448"/>
      <c r="I766" s="447"/>
      <c r="J766" s="447"/>
      <c r="K766" s="447"/>
      <c r="L766" s="447"/>
      <c r="M766" s="447"/>
      <c r="N766" s="447"/>
      <c r="O766" s="447"/>
      <c r="P766" s="449">
        <f t="shared" si="12"/>
        <v>0</v>
      </c>
      <c r="Q766" s="447"/>
      <c r="R766" s="447"/>
      <c r="S766" s="447"/>
      <c r="T766" s="447"/>
      <c r="U766" s="447"/>
      <c r="V766" s="447"/>
      <c r="W766" s="447"/>
      <c r="X766" s="450"/>
    </row>
    <row r="767" spans="1:24" s="451" customFormat="1" ht="15">
      <c r="A767" s="447"/>
      <c r="B767" s="447"/>
      <c r="C767" s="512"/>
      <c r="D767" s="156"/>
      <c r="E767" s="156"/>
      <c r="F767" s="447"/>
      <c r="G767" s="447"/>
      <c r="H767" s="448"/>
      <c r="I767" s="447"/>
      <c r="J767" s="447"/>
      <c r="K767" s="447"/>
      <c r="L767" s="447"/>
      <c r="M767" s="447"/>
      <c r="N767" s="447"/>
      <c r="O767" s="447"/>
      <c r="P767" s="449">
        <f t="shared" si="12"/>
        <v>0</v>
      </c>
      <c r="Q767" s="447"/>
      <c r="R767" s="447"/>
      <c r="S767" s="447"/>
      <c r="T767" s="447"/>
      <c r="U767" s="447"/>
      <c r="V767" s="447"/>
      <c r="W767" s="447"/>
      <c r="X767" s="450"/>
    </row>
    <row r="768" spans="1:24" s="451" customFormat="1" ht="15">
      <c r="A768" s="447"/>
      <c r="B768" s="447"/>
      <c r="C768" s="512"/>
      <c r="D768" s="156"/>
      <c r="E768" s="156"/>
      <c r="F768" s="447"/>
      <c r="G768" s="447"/>
      <c r="H768" s="448"/>
      <c r="I768" s="447"/>
      <c r="J768" s="447"/>
      <c r="K768" s="447"/>
      <c r="L768" s="447"/>
      <c r="M768" s="447"/>
      <c r="N768" s="447"/>
      <c r="O768" s="447"/>
      <c r="P768" s="449">
        <f t="shared" si="12"/>
        <v>0</v>
      </c>
      <c r="Q768" s="447"/>
      <c r="R768" s="447"/>
      <c r="S768" s="447"/>
      <c r="T768" s="447"/>
      <c r="U768" s="447"/>
      <c r="V768" s="447"/>
      <c r="W768" s="447"/>
      <c r="X768" s="450"/>
    </row>
    <row r="769" spans="1:24" s="451" customFormat="1" ht="15">
      <c r="A769" s="447"/>
      <c r="B769" s="447"/>
      <c r="C769" s="512"/>
      <c r="D769" s="156"/>
      <c r="E769" s="156"/>
      <c r="F769" s="447"/>
      <c r="G769" s="447"/>
      <c r="H769" s="448"/>
      <c r="I769" s="447"/>
      <c r="J769" s="447"/>
      <c r="K769" s="447"/>
      <c r="L769" s="447"/>
      <c r="M769" s="447"/>
      <c r="N769" s="447"/>
      <c r="O769" s="447"/>
      <c r="P769" s="449">
        <f t="shared" si="12"/>
        <v>0</v>
      </c>
      <c r="Q769" s="447"/>
      <c r="R769" s="447"/>
      <c r="S769" s="447"/>
      <c r="T769" s="447"/>
      <c r="U769" s="447"/>
      <c r="V769" s="447"/>
      <c r="W769" s="447"/>
      <c r="X769" s="450"/>
    </row>
    <row r="770" spans="1:24" s="451" customFormat="1" ht="15">
      <c r="A770" s="447"/>
      <c r="B770" s="447"/>
      <c r="C770" s="512"/>
      <c r="D770" s="156"/>
      <c r="E770" s="156"/>
      <c r="F770" s="447"/>
      <c r="G770" s="447"/>
      <c r="H770" s="448"/>
      <c r="I770" s="447"/>
      <c r="J770" s="447"/>
      <c r="K770" s="447"/>
      <c r="L770" s="447"/>
      <c r="M770" s="447"/>
      <c r="N770" s="447"/>
      <c r="O770" s="447"/>
      <c r="P770" s="449">
        <f t="shared" si="12"/>
        <v>0</v>
      </c>
      <c r="Q770" s="447"/>
      <c r="R770" s="447"/>
      <c r="S770" s="447"/>
      <c r="T770" s="447"/>
      <c r="U770" s="447"/>
      <c r="V770" s="447"/>
      <c r="W770" s="447"/>
      <c r="X770" s="450"/>
    </row>
    <row r="771" spans="1:24" s="451" customFormat="1" ht="15">
      <c r="A771" s="447"/>
      <c r="B771" s="447"/>
      <c r="C771" s="512"/>
      <c r="D771" s="156"/>
      <c r="E771" s="156"/>
      <c r="F771" s="447"/>
      <c r="G771" s="447"/>
      <c r="H771" s="448"/>
      <c r="I771" s="447"/>
      <c r="J771" s="447"/>
      <c r="K771" s="447"/>
      <c r="L771" s="447"/>
      <c r="M771" s="447"/>
      <c r="N771" s="447"/>
      <c r="O771" s="447"/>
      <c r="P771" s="449">
        <f t="shared" si="12"/>
        <v>0</v>
      </c>
      <c r="Q771" s="447"/>
      <c r="R771" s="447"/>
      <c r="S771" s="447"/>
      <c r="T771" s="447"/>
      <c r="U771" s="447"/>
      <c r="V771" s="447"/>
      <c r="W771" s="447"/>
      <c r="X771" s="450"/>
    </row>
    <row r="772" spans="1:24" s="451" customFormat="1" ht="15">
      <c r="A772" s="447"/>
      <c r="B772" s="447"/>
      <c r="C772" s="512"/>
      <c r="D772" s="156"/>
      <c r="E772" s="156"/>
      <c r="F772" s="447"/>
      <c r="G772" s="447"/>
      <c r="H772" s="448"/>
      <c r="I772" s="447"/>
      <c r="J772" s="447"/>
      <c r="K772" s="447"/>
      <c r="L772" s="447"/>
      <c r="M772" s="447"/>
      <c r="N772" s="447"/>
      <c r="O772" s="447"/>
      <c r="P772" s="449">
        <f t="shared" si="12"/>
        <v>0</v>
      </c>
      <c r="Q772" s="447"/>
      <c r="R772" s="447"/>
      <c r="S772" s="447"/>
      <c r="T772" s="447"/>
      <c r="U772" s="447"/>
      <c r="V772" s="447"/>
      <c r="W772" s="447"/>
      <c r="X772" s="450"/>
    </row>
    <row r="773" spans="1:24" s="451" customFormat="1" ht="15">
      <c r="A773" s="447"/>
      <c r="B773" s="447"/>
      <c r="C773" s="512"/>
      <c r="D773" s="156"/>
      <c r="E773" s="156"/>
      <c r="F773" s="447"/>
      <c r="G773" s="447"/>
      <c r="H773" s="448"/>
      <c r="I773" s="447"/>
      <c r="J773" s="447"/>
      <c r="K773" s="447"/>
      <c r="L773" s="447"/>
      <c r="M773" s="447"/>
      <c r="N773" s="447"/>
      <c r="O773" s="447"/>
      <c r="P773" s="449">
        <f t="shared" si="12"/>
        <v>0</v>
      </c>
      <c r="Q773" s="447"/>
      <c r="R773" s="447"/>
      <c r="S773" s="447"/>
      <c r="T773" s="447"/>
      <c r="U773" s="447"/>
      <c r="V773" s="447"/>
      <c r="W773" s="447"/>
      <c r="X773" s="450"/>
    </row>
    <row r="774" spans="1:24" s="451" customFormat="1" ht="15">
      <c r="A774" s="447"/>
      <c r="B774" s="447"/>
      <c r="C774" s="512"/>
      <c r="D774" s="156"/>
      <c r="E774" s="156"/>
      <c r="F774" s="447"/>
      <c r="G774" s="447"/>
      <c r="H774" s="448"/>
      <c r="I774" s="447"/>
      <c r="J774" s="447"/>
      <c r="K774" s="447"/>
      <c r="L774" s="447"/>
      <c r="M774" s="447"/>
      <c r="N774" s="447"/>
      <c r="O774" s="447"/>
      <c r="P774" s="449">
        <f t="shared" si="12"/>
        <v>0</v>
      </c>
      <c r="Q774" s="447"/>
      <c r="R774" s="447"/>
      <c r="S774" s="447"/>
      <c r="T774" s="447"/>
      <c r="U774" s="447"/>
      <c r="V774" s="447"/>
      <c r="W774" s="447"/>
      <c r="X774" s="450"/>
    </row>
    <row r="775" spans="1:24" s="451" customFormat="1" ht="15">
      <c r="A775" s="447"/>
      <c r="B775" s="447"/>
      <c r="C775" s="512"/>
      <c r="D775" s="156"/>
      <c r="E775" s="156"/>
      <c r="F775" s="447"/>
      <c r="G775" s="447"/>
      <c r="H775" s="448"/>
      <c r="I775" s="447"/>
      <c r="J775" s="447"/>
      <c r="K775" s="447"/>
      <c r="L775" s="447"/>
      <c r="M775" s="447"/>
      <c r="N775" s="447"/>
      <c r="O775" s="447"/>
      <c r="P775" s="449">
        <f t="shared" si="12"/>
        <v>0</v>
      </c>
      <c r="Q775" s="447"/>
      <c r="R775" s="447"/>
      <c r="S775" s="447"/>
      <c r="T775" s="447"/>
      <c r="U775" s="447"/>
      <c r="V775" s="447"/>
      <c r="W775" s="447"/>
      <c r="X775" s="450"/>
    </row>
    <row r="776" spans="1:24" s="451" customFormat="1" ht="15">
      <c r="A776" s="447"/>
      <c r="B776" s="447"/>
      <c r="C776" s="512"/>
      <c r="D776" s="156"/>
      <c r="E776" s="156"/>
      <c r="F776" s="447"/>
      <c r="G776" s="447"/>
      <c r="H776" s="448"/>
      <c r="I776" s="447"/>
      <c r="J776" s="447"/>
      <c r="K776" s="447"/>
      <c r="L776" s="447"/>
      <c r="M776" s="447"/>
      <c r="N776" s="447"/>
      <c r="O776" s="447"/>
      <c r="P776" s="449">
        <f t="shared" si="12"/>
        <v>0</v>
      </c>
      <c r="Q776" s="447"/>
      <c r="R776" s="447"/>
      <c r="S776" s="447"/>
      <c r="T776" s="447"/>
      <c r="U776" s="447"/>
      <c r="V776" s="447"/>
      <c r="W776" s="447"/>
      <c r="X776" s="450"/>
    </row>
    <row r="777" spans="1:24" s="451" customFormat="1" ht="15">
      <c r="A777" s="447"/>
      <c r="B777" s="447"/>
      <c r="C777" s="512"/>
      <c r="D777" s="156"/>
      <c r="E777" s="156"/>
      <c r="F777" s="447"/>
      <c r="G777" s="447"/>
      <c r="H777" s="448"/>
      <c r="I777" s="447"/>
      <c r="J777" s="447"/>
      <c r="K777" s="447"/>
      <c r="L777" s="447"/>
      <c r="M777" s="447"/>
      <c r="N777" s="447"/>
      <c r="O777" s="447"/>
      <c r="P777" s="449">
        <f t="shared" si="12"/>
        <v>0</v>
      </c>
      <c r="Q777" s="447"/>
      <c r="R777" s="447"/>
      <c r="S777" s="447"/>
      <c r="T777" s="447"/>
      <c r="U777" s="447"/>
      <c r="V777" s="447"/>
      <c r="W777" s="447"/>
      <c r="X777" s="450"/>
    </row>
    <row r="778" spans="1:24" s="451" customFormat="1" ht="15">
      <c r="A778" s="447"/>
      <c r="B778" s="447"/>
      <c r="C778" s="512"/>
      <c r="D778" s="156"/>
      <c r="E778" s="156"/>
      <c r="F778" s="447"/>
      <c r="G778" s="447"/>
      <c r="H778" s="448"/>
      <c r="I778" s="447"/>
      <c r="J778" s="447"/>
      <c r="K778" s="447"/>
      <c r="L778" s="447"/>
      <c r="M778" s="447"/>
      <c r="N778" s="447"/>
      <c r="O778" s="447"/>
      <c r="P778" s="449">
        <f t="shared" si="12"/>
        <v>0</v>
      </c>
      <c r="Q778" s="447"/>
      <c r="R778" s="447"/>
      <c r="S778" s="447"/>
      <c r="T778" s="447"/>
      <c r="U778" s="447"/>
      <c r="V778" s="447"/>
      <c r="W778" s="447"/>
      <c r="X778" s="450"/>
    </row>
    <row r="779" spans="1:24" s="451" customFormat="1" ht="15">
      <c r="A779" s="447"/>
      <c r="B779" s="447"/>
      <c r="C779" s="512"/>
      <c r="D779" s="156"/>
      <c r="E779" s="156"/>
      <c r="F779" s="447"/>
      <c r="G779" s="447"/>
      <c r="H779" s="448"/>
      <c r="I779" s="447"/>
      <c r="J779" s="447"/>
      <c r="K779" s="447"/>
      <c r="L779" s="447"/>
      <c r="M779" s="447"/>
      <c r="N779" s="447"/>
      <c r="O779" s="447"/>
      <c r="P779" s="449">
        <f t="shared" si="12"/>
        <v>0</v>
      </c>
      <c r="Q779" s="447"/>
      <c r="R779" s="447"/>
      <c r="S779" s="447"/>
      <c r="T779" s="447"/>
      <c r="U779" s="447"/>
      <c r="V779" s="447"/>
      <c r="W779" s="447"/>
      <c r="X779" s="450"/>
    </row>
    <row r="780" spans="1:24" s="451" customFormat="1" ht="15">
      <c r="A780" s="447"/>
      <c r="B780" s="447"/>
      <c r="C780" s="512"/>
      <c r="D780" s="156"/>
      <c r="E780" s="156"/>
      <c r="F780" s="447"/>
      <c r="G780" s="447"/>
      <c r="H780" s="448"/>
      <c r="I780" s="447"/>
      <c r="J780" s="447"/>
      <c r="K780" s="447"/>
      <c r="L780" s="447"/>
      <c r="M780" s="447"/>
      <c r="N780" s="447"/>
      <c r="O780" s="447"/>
      <c r="P780" s="449">
        <f t="shared" si="12"/>
        <v>0</v>
      </c>
      <c r="Q780" s="447"/>
      <c r="R780" s="447"/>
      <c r="S780" s="447"/>
      <c r="T780" s="447"/>
      <c r="U780" s="447"/>
      <c r="V780" s="447"/>
      <c r="W780" s="447"/>
      <c r="X780" s="450"/>
    </row>
    <row r="781" spans="1:24" s="451" customFormat="1" ht="15">
      <c r="A781" s="447"/>
      <c r="B781" s="447"/>
      <c r="C781" s="512"/>
      <c r="D781" s="156"/>
      <c r="E781" s="156"/>
      <c r="F781" s="447"/>
      <c r="G781" s="447"/>
      <c r="H781" s="448"/>
      <c r="I781" s="447"/>
      <c r="J781" s="447"/>
      <c r="K781" s="447"/>
      <c r="L781" s="447"/>
      <c r="M781" s="447"/>
      <c r="N781" s="447"/>
      <c r="O781" s="447"/>
      <c r="P781" s="449">
        <f t="shared" si="12"/>
        <v>0</v>
      </c>
      <c r="Q781" s="447"/>
      <c r="R781" s="447"/>
      <c r="S781" s="447"/>
      <c r="T781" s="447"/>
      <c r="U781" s="447"/>
      <c r="V781" s="447"/>
      <c r="W781" s="447"/>
      <c r="X781" s="450"/>
    </row>
    <row r="782" spans="1:24" s="451" customFormat="1" ht="15">
      <c r="A782" s="447"/>
      <c r="B782" s="447"/>
      <c r="C782" s="512"/>
      <c r="D782" s="156"/>
      <c r="E782" s="156"/>
      <c r="F782" s="447"/>
      <c r="G782" s="447"/>
      <c r="H782" s="448"/>
      <c r="I782" s="447"/>
      <c r="J782" s="447"/>
      <c r="K782" s="447"/>
      <c r="L782" s="447"/>
      <c r="M782" s="447"/>
      <c r="N782" s="447"/>
      <c r="O782" s="447"/>
      <c r="P782" s="449">
        <f t="shared" si="12"/>
        <v>0</v>
      </c>
      <c r="Q782" s="447"/>
      <c r="R782" s="447"/>
      <c r="S782" s="447"/>
      <c r="T782" s="447"/>
      <c r="U782" s="447"/>
      <c r="V782" s="447"/>
      <c r="W782" s="447"/>
      <c r="X782" s="450"/>
    </row>
    <row r="783" spans="1:24" s="451" customFormat="1" ht="15">
      <c r="A783" s="447"/>
      <c r="B783" s="447"/>
      <c r="C783" s="512"/>
      <c r="D783" s="156"/>
      <c r="E783" s="156"/>
      <c r="F783" s="447"/>
      <c r="G783" s="447"/>
      <c r="H783" s="448"/>
      <c r="I783" s="447"/>
      <c r="J783" s="447"/>
      <c r="K783" s="447"/>
      <c r="L783" s="447"/>
      <c r="M783" s="447"/>
      <c r="N783" s="447"/>
      <c r="O783" s="447"/>
      <c r="P783" s="449">
        <f t="shared" si="12"/>
        <v>0</v>
      </c>
      <c r="Q783" s="447"/>
      <c r="R783" s="447"/>
      <c r="S783" s="447"/>
      <c r="T783" s="447"/>
      <c r="U783" s="447"/>
      <c r="V783" s="447"/>
      <c r="W783" s="447"/>
      <c r="X783" s="450"/>
    </row>
    <row r="784" spans="1:24" s="451" customFormat="1" ht="15">
      <c r="A784" s="447"/>
      <c r="B784" s="447"/>
      <c r="C784" s="512"/>
      <c r="D784" s="156"/>
      <c r="E784" s="156"/>
      <c r="F784" s="447"/>
      <c r="G784" s="447"/>
      <c r="H784" s="448"/>
      <c r="I784" s="447"/>
      <c r="J784" s="447"/>
      <c r="K784" s="447"/>
      <c r="L784" s="447"/>
      <c r="M784" s="447"/>
      <c r="N784" s="447"/>
      <c r="O784" s="447"/>
      <c r="P784" s="449">
        <f t="shared" si="12"/>
        <v>0</v>
      </c>
      <c r="Q784" s="447"/>
      <c r="R784" s="447"/>
      <c r="S784" s="447"/>
      <c r="T784" s="447"/>
      <c r="U784" s="447"/>
      <c r="V784" s="447"/>
      <c r="W784" s="447"/>
      <c r="X784" s="450"/>
    </row>
    <row r="785" spans="1:24" s="451" customFormat="1" ht="15">
      <c r="A785" s="447"/>
      <c r="B785" s="447"/>
      <c r="C785" s="512"/>
      <c r="D785" s="156"/>
      <c r="E785" s="156"/>
      <c r="F785" s="447"/>
      <c r="G785" s="447"/>
      <c r="H785" s="448"/>
      <c r="I785" s="447"/>
      <c r="J785" s="447"/>
      <c r="K785" s="447"/>
      <c r="L785" s="447"/>
      <c r="M785" s="447"/>
      <c r="N785" s="447"/>
      <c r="O785" s="447"/>
      <c r="P785" s="449">
        <f t="shared" si="12"/>
        <v>0</v>
      </c>
      <c r="Q785" s="447"/>
      <c r="R785" s="447"/>
      <c r="S785" s="447"/>
      <c r="T785" s="447"/>
      <c r="U785" s="447"/>
      <c r="V785" s="447"/>
      <c r="W785" s="447"/>
      <c r="X785" s="450"/>
    </row>
    <row r="786" spans="1:24" s="451" customFormat="1" ht="15">
      <c r="A786" s="447"/>
      <c r="B786" s="447"/>
      <c r="C786" s="512"/>
      <c r="D786" s="156"/>
      <c r="E786" s="156"/>
      <c r="F786" s="447"/>
      <c r="G786" s="447"/>
      <c r="H786" s="448"/>
      <c r="I786" s="447"/>
      <c r="J786" s="447"/>
      <c r="K786" s="447"/>
      <c r="L786" s="447"/>
      <c r="M786" s="447"/>
      <c r="N786" s="447"/>
      <c r="O786" s="447"/>
      <c r="P786" s="449">
        <f t="shared" si="12"/>
        <v>0</v>
      </c>
      <c r="Q786" s="447"/>
      <c r="R786" s="447"/>
      <c r="S786" s="447"/>
      <c r="T786" s="447"/>
      <c r="U786" s="447"/>
      <c r="V786" s="447"/>
      <c r="W786" s="447"/>
      <c r="X786" s="450"/>
    </row>
    <row r="787" spans="1:24" s="451" customFormat="1" ht="15">
      <c r="A787" s="447"/>
      <c r="B787" s="447"/>
      <c r="C787" s="512"/>
      <c r="D787" s="156"/>
      <c r="E787" s="156"/>
      <c r="F787" s="447"/>
      <c r="G787" s="447"/>
      <c r="H787" s="448"/>
      <c r="I787" s="447"/>
      <c r="J787" s="447"/>
      <c r="K787" s="447"/>
      <c r="L787" s="447"/>
      <c r="M787" s="447"/>
      <c r="N787" s="447"/>
      <c r="O787" s="447"/>
      <c r="P787" s="449">
        <f t="shared" si="12"/>
        <v>0</v>
      </c>
      <c r="Q787" s="447"/>
      <c r="R787" s="447"/>
      <c r="S787" s="447"/>
      <c r="T787" s="447"/>
      <c r="U787" s="447"/>
      <c r="V787" s="447"/>
      <c r="W787" s="447"/>
      <c r="X787" s="450"/>
    </row>
    <row r="788" spans="1:24" s="451" customFormat="1" ht="15">
      <c r="A788" s="447"/>
      <c r="B788" s="447"/>
      <c r="C788" s="512"/>
      <c r="D788" s="156"/>
      <c r="E788" s="156"/>
      <c r="F788" s="447"/>
      <c r="G788" s="447"/>
      <c r="H788" s="448"/>
      <c r="I788" s="447"/>
      <c r="J788" s="447"/>
      <c r="K788" s="447"/>
      <c r="L788" s="447"/>
      <c r="M788" s="447"/>
      <c r="N788" s="447"/>
      <c r="O788" s="447"/>
      <c r="P788" s="449">
        <f t="shared" si="12"/>
        <v>0</v>
      </c>
      <c r="Q788" s="447"/>
      <c r="R788" s="447"/>
      <c r="S788" s="447"/>
      <c r="T788" s="447"/>
      <c r="U788" s="447"/>
      <c r="V788" s="447"/>
      <c r="W788" s="447"/>
      <c r="X788" s="450"/>
    </row>
    <row r="789" spans="1:24" s="451" customFormat="1" ht="15">
      <c r="A789" s="447"/>
      <c r="B789" s="447"/>
      <c r="C789" s="512"/>
      <c r="D789" s="156"/>
      <c r="E789" s="156"/>
      <c r="F789" s="447"/>
      <c r="G789" s="447"/>
      <c r="H789" s="448"/>
      <c r="I789" s="447"/>
      <c r="J789" s="447"/>
      <c r="K789" s="447"/>
      <c r="L789" s="447"/>
      <c r="M789" s="447"/>
      <c r="N789" s="447"/>
      <c r="O789" s="447"/>
      <c r="P789" s="449">
        <f t="shared" si="12"/>
        <v>0</v>
      </c>
      <c r="Q789" s="447"/>
      <c r="R789" s="447"/>
      <c r="S789" s="447"/>
      <c r="T789" s="447"/>
      <c r="U789" s="447"/>
      <c r="V789" s="447"/>
      <c r="W789" s="447"/>
      <c r="X789" s="450"/>
    </row>
    <row r="790" spans="1:24" s="451" customFormat="1" ht="15">
      <c r="A790" s="447"/>
      <c r="B790" s="447"/>
      <c r="C790" s="512"/>
      <c r="D790" s="156"/>
      <c r="E790" s="156"/>
      <c r="F790" s="447"/>
      <c r="G790" s="447"/>
      <c r="H790" s="448"/>
      <c r="I790" s="447"/>
      <c r="J790" s="447"/>
      <c r="K790" s="447"/>
      <c r="L790" s="447"/>
      <c r="M790" s="447"/>
      <c r="N790" s="447"/>
      <c r="O790" s="447"/>
      <c r="P790" s="449">
        <f t="shared" si="12"/>
        <v>0</v>
      </c>
      <c r="Q790" s="447"/>
      <c r="R790" s="447"/>
      <c r="S790" s="447"/>
      <c r="T790" s="447"/>
      <c r="U790" s="447"/>
      <c r="V790" s="447"/>
      <c r="W790" s="447"/>
      <c r="X790" s="450"/>
    </row>
    <row r="791" spans="1:24" s="451" customFormat="1" ht="15">
      <c r="A791" s="447"/>
      <c r="B791" s="447"/>
      <c r="C791" s="512"/>
      <c r="D791" s="156"/>
      <c r="E791" s="156"/>
      <c r="F791" s="447"/>
      <c r="G791" s="447"/>
      <c r="H791" s="448"/>
      <c r="I791" s="447"/>
      <c r="J791" s="447"/>
      <c r="K791" s="447"/>
      <c r="L791" s="447"/>
      <c r="M791" s="447"/>
      <c r="N791" s="447"/>
      <c r="O791" s="447"/>
      <c r="P791" s="449">
        <f t="shared" ref="P791:P854" si="13">SUM($I791:$O791)</f>
        <v>0</v>
      </c>
      <c r="Q791" s="447"/>
      <c r="R791" s="447"/>
      <c r="S791" s="447"/>
      <c r="T791" s="447"/>
      <c r="U791" s="447"/>
      <c r="V791" s="447"/>
      <c r="W791" s="447"/>
      <c r="X791" s="450"/>
    </row>
    <row r="792" spans="1:24" s="451" customFormat="1" ht="15">
      <c r="A792" s="447"/>
      <c r="B792" s="447"/>
      <c r="C792" s="512"/>
      <c r="D792" s="156"/>
      <c r="E792" s="156"/>
      <c r="F792" s="447"/>
      <c r="G792" s="447"/>
      <c r="H792" s="448"/>
      <c r="I792" s="447"/>
      <c r="J792" s="447"/>
      <c r="K792" s="447"/>
      <c r="L792" s="447"/>
      <c r="M792" s="447"/>
      <c r="N792" s="447"/>
      <c r="O792" s="447"/>
      <c r="P792" s="449">
        <f t="shared" si="13"/>
        <v>0</v>
      </c>
      <c r="Q792" s="447"/>
      <c r="R792" s="447"/>
      <c r="S792" s="447"/>
      <c r="T792" s="447"/>
      <c r="U792" s="447"/>
      <c r="V792" s="447"/>
      <c r="W792" s="447"/>
      <c r="X792" s="450"/>
    </row>
    <row r="793" spans="1:24" s="451" customFormat="1" ht="15">
      <c r="A793" s="447"/>
      <c r="B793" s="447"/>
      <c r="C793" s="512"/>
      <c r="D793" s="156"/>
      <c r="E793" s="156"/>
      <c r="F793" s="447"/>
      <c r="G793" s="447"/>
      <c r="H793" s="448"/>
      <c r="I793" s="447"/>
      <c r="J793" s="447"/>
      <c r="K793" s="447"/>
      <c r="L793" s="447"/>
      <c r="M793" s="447"/>
      <c r="N793" s="447"/>
      <c r="O793" s="447"/>
      <c r="P793" s="449">
        <f t="shared" si="13"/>
        <v>0</v>
      </c>
      <c r="Q793" s="447"/>
      <c r="R793" s="447"/>
      <c r="S793" s="447"/>
      <c r="T793" s="447"/>
      <c r="U793" s="447"/>
      <c r="V793" s="447"/>
      <c r="W793" s="447"/>
      <c r="X793" s="450"/>
    </row>
    <row r="794" spans="1:24" s="451" customFormat="1" ht="15">
      <c r="A794" s="447"/>
      <c r="B794" s="447"/>
      <c r="C794" s="512"/>
      <c r="D794" s="156"/>
      <c r="E794" s="156"/>
      <c r="F794" s="447"/>
      <c r="G794" s="447"/>
      <c r="H794" s="448"/>
      <c r="I794" s="447"/>
      <c r="J794" s="447"/>
      <c r="K794" s="447"/>
      <c r="L794" s="447"/>
      <c r="M794" s="447"/>
      <c r="N794" s="447"/>
      <c r="O794" s="447"/>
      <c r="P794" s="449">
        <f t="shared" si="13"/>
        <v>0</v>
      </c>
      <c r="Q794" s="447"/>
      <c r="R794" s="447"/>
      <c r="S794" s="447"/>
      <c r="T794" s="447"/>
      <c r="U794" s="447"/>
      <c r="V794" s="447"/>
      <c r="W794" s="447"/>
      <c r="X794" s="450"/>
    </row>
    <row r="795" spans="1:24" s="451" customFormat="1" ht="15">
      <c r="A795" s="447"/>
      <c r="B795" s="447"/>
      <c r="C795" s="512"/>
      <c r="D795" s="156"/>
      <c r="E795" s="156"/>
      <c r="F795" s="447"/>
      <c r="G795" s="447"/>
      <c r="H795" s="448"/>
      <c r="I795" s="447"/>
      <c r="J795" s="447"/>
      <c r="K795" s="447"/>
      <c r="L795" s="447"/>
      <c r="M795" s="447"/>
      <c r="N795" s="447"/>
      <c r="O795" s="447"/>
      <c r="P795" s="449">
        <f t="shared" si="13"/>
        <v>0</v>
      </c>
      <c r="Q795" s="447"/>
      <c r="R795" s="447"/>
      <c r="S795" s="447"/>
      <c r="T795" s="447"/>
      <c r="U795" s="447"/>
      <c r="V795" s="447"/>
      <c r="W795" s="447"/>
      <c r="X795" s="450"/>
    </row>
    <row r="796" spans="1:24" s="451" customFormat="1" ht="15">
      <c r="A796" s="447"/>
      <c r="B796" s="447"/>
      <c r="C796" s="512"/>
      <c r="D796" s="156"/>
      <c r="E796" s="156"/>
      <c r="F796" s="447"/>
      <c r="G796" s="447"/>
      <c r="H796" s="448"/>
      <c r="I796" s="447"/>
      <c r="J796" s="447"/>
      <c r="K796" s="447"/>
      <c r="L796" s="447"/>
      <c r="M796" s="447"/>
      <c r="N796" s="447"/>
      <c r="O796" s="447"/>
      <c r="P796" s="449">
        <f t="shared" si="13"/>
        <v>0</v>
      </c>
      <c r="Q796" s="447"/>
      <c r="R796" s="447"/>
      <c r="S796" s="447"/>
      <c r="T796" s="447"/>
      <c r="U796" s="447"/>
      <c r="V796" s="447"/>
      <c r="W796" s="447"/>
      <c r="X796" s="450"/>
    </row>
    <row r="797" spans="1:24" s="451" customFormat="1" ht="15">
      <c r="A797" s="447"/>
      <c r="B797" s="447"/>
      <c r="C797" s="512"/>
      <c r="D797" s="156"/>
      <c r="E797" s="156"/>
      <c r="F797" s="447"/>
      <c r="G797" s="447"/>
      <c r="H797" s="448"/>
      <c r="I797" s="447"/>
      <c r="J797" s="447"/>
      <c r="K797" s="447"/>
      <c r="L797" s="447"/>
      <c r="M797" s="447"/>
      <c r="N797" s="447"/>
      <c r="O797" s="447"/>
      <c r="P797" s="449">
        <f t="shared" si="13"/>
        <v>0</v>
      </c>
      <c r="Q797" s="447"/>
      <c r="R797" s="447"/>
      <c r="S797" s="447"/>
      <c r="T797" s="447"/>
      <c r="U797" s="447"/>
      <c r="V797" s="447"/>
      <c r="W797" s="447"/>
      <c r="X797" s="450"/>
    </row>
    <row r="798" spans="1:24" s="451" customFormat="1" ht="15">
      <c r="A798" s="447"/>
      <c r="B798" s="447"/>
      <c r="C798" s="512"/>
      <c r="D798" s="156"/>
      <c r="E798" s="156"/>
      <c r="F798" s="447"/>
      <c r="G798" s="447"/>
      <c r="H798" s="448"/>
      <c r="I798" s="447"/>
      <c r="J798" s="447"/>
      <c r="K798" s="447"/>
      <c r="L798" s="447"/>
      <c r="M798" s="447"/>
      <c r="N798" s="447"/>
      <c r="O798" s="447"/>
      <c r="P798" s="449">
        <f t="shared" si="13"/>
        <v>0</v>
      </c>
      <c r="Q798" s="447"/>
      <c r="R798" s="447"/>
      <c r="S798" s="447"/>
      <c r="T798" s="447"/>
      <c r="U798" s="447"/>
      <c r="V798" s="447"/>
      <c r="W798" s="447"/>
      <c r="X798" s="450"/>
    </row>
    <row r="799" spans="1:24" s="451" customFormat="1" ht="15">
      <c r="A799" s="447"/>
      <c r="B799" s="447"/>
      <c r="C799" s="512"/>
      <c r="D799" s="156"/>
      <c r="E799" s="156"/>
      <c r="F799" s="447"/>
      <c r="G799" s="447"/>
      <c r="H799" s="448"/>
      <c r="I799" s="447"/>
      <c r="J799" s="447"/>
      <c r="K799" s="447"/>
      <c r="L799" s="447"/>
      <c r="M799" s="447"/>
      <c r="N799" s="447"/>
      <c r="O799" s="447"/>
      <c r="P799" s="449">
        <f t="shared" si="13"/>
        <v>0</v>
      </c>
      <c r="Q799" s="447"/>
      <c r="R799" s="447"/>
      <c r="S799" s="447"/>
      <c r="T799" s="447"/>
      <c r="U799" s="447"/>
      <c r="V799" s="447"/>
      <c r="W799" s="447"/>
      <c r="X799" s="450"/>
    </row>
    <row r="800" spans="1:24" s="451" customFormat="1" ht="15">
      <c r="A800" s="447"/>
      <c r="B800" s="447"/>
      <c r="C800" s="512"/>
      <c r="D800" s="156"/>
      <c r="E800" s="156"/>
      <c r="F800" s="447"/>
      <c r="G800" s="447"/>
      <c r="H800" s="448"/>
      <c r="I800" s="447"/>
      <c r="J800" s="447"/>
      <c r="K800" s="447"/>
      <c r="L800" s="447"/>
      <c r="M800" s="447"/>
      <c r="N800" s="447"/>
      <c r="O800" s="447"/>
      <c r="P800" s="449">
        <f t="shared" si="13"/>
        <v>0</v>
      </c>
      <c r="Q800" s="447"/>
      <c r="R800" s="447"/>
      <c r="S800" s="447"/>
      <c r="T800" s="447"/>
      <c r="U800" s="447"/>
      <c r="V800" s="447"/>
      <c r="W800" s="447"/>
      <c r="X800" s="450"/>
    </row>
    <row r="801" spans="1:24" s="451" customFormat="1" ht="15">
      <c r="A801" s="447"/>
      <c r="B801" s="447"/>
      <c r="C801" s="512"/>
      <c r="D801" s="156"/>
      <c r="E801" s="156"/>
      <c r="F801" s="447"/>
      <c r="G801" s="447"/>
      <c r="H801" s="448"/>
      <c r="I801" s="447"/>
      <c r="J801" s="447"/>
      <c r="K801" s="447"/>
      <c r="L801" s="447"/>
      <c r="M801" s="447"/>
      <c r="N801" s="447"/>
      <c r="O801" s="447"/>
      <c r="P801" s="449">
        <f t="shared" si="13"/>
        <v>0</v>
      </c>
      <c r="Q801" s="447"/>
      <c r="R801" s="447"/>
      <c r="S801" s="447"/>
      <c r="T801" s="447"/>
      <c r="U801" s="447"/>
      <c r="V801" s="447"/>
      <c r="W801" s="447"/>
      <c r="X801" s="450"/>
    </row>
    <row r="802" spans="1:24" s="451" customFormat="1" ht="15">
      <c r="A802" s="447"/>
      <c r="B802" s="447"/>
      <c r="C802" s="512"/>
      <c r="D802" s="156"/>
      <c r="E802" s="156"/>
      <c r="F802" s="447"/>
      <c r="G802" s="447"/>
      <c r="H802" s="448"/>
      <c r="I802" s="447"/>
      <c r="J802" s="447"/>
      <c r="K802" s="447"/>
      <c r="L802" s="447"/>
      <c r="M802" s="447"/>
      <c r="N802" s="447"/>
      <c r="O802" s="447"/>
      <c r="P802" s="449">
        <f t="shared" si="13"/>
        <v>0</v>
      </c>
      <c r="Q802" s="447"/>
      <c r="R802" s="447"/>
      <c r="S802" s="447"/>
      <c r="T802" s="447"/>
      <c r="U802" s="447"/>
      <c r="V802" s="447"/>
      <c r="W802" s="447"/>
      <c r="X802" s="450"/>
    </row>
    <row r="803" spans="1:24" s="451" customFormat="1" ht="15">
      <c r="A803" s="447"/>
      <c r="B803" s="447"/>
      <c r="C803" s="512"/>
      <c r="D803" s="156"/>
      <c r="E803" s="156"/>
      <c r="F803" s="447"/>
      <c r="G803" s="447"/>
      <c r="H803" s="448"/>
      <c r="I803" s="447"/>
      <c r="J803" s="447"/>
      <c r="K803" s="447"/>
      <c r="L803" s="447"/>
      <c r="M803" s="447"/>
      <c r="N803" s="447"/>
      <c r="O803" s="447"/>
      <c r="P803" s="449">
        <f t="shared" si="13"/>
        <v>0</v>
      </c>
      <c r="Q803" s="447"/>
      <c r="R803" s="447"/>
      <c r="S803" s="447"/>
      <c r="T803" s="447"/>
      <c r="U803" s="447"/>
      <c r="V803" s="447"/>
      <c r="W803" s="447"/>
      <c r="X803" s="450"/>
    </row>
    <row r="804" spans="1:24" s="451" customFormat="1" ht="15">
      <c r="A804" s="447"/>
      <c r="B804" s="447"/>
      <c r="C804" s="512"/>
      <c r="D804" s="156"/>
      <c r="E804" s="156"/>
      <c r="F804" s="447"/>
      <c r="G804" s="447"/>
      <c r="H804" s="448"/>
      <c r="I804" s="447"/>
      <c r="J804" s="447"/>
      <c r="K804" s="447"/>
      <c r="L804" s="447"/>
      <c r="M804" s="447"/>
      <c r="N804" s="447"/>
      <c r="O804" s="447"/>
      <c r="P804" s="449">
        <f t="shared" si="13"/>
        <v>0</v>
      </c>
      <c r="Q804" s="447"/>
      <c r="R804" s="447"/>
      <c r="S804" s="447"/>
      <c r="T804" s="447"/>
      <c r="U804" s="447"/>
      <c r="V804" s="447"/>
      <c r="W804" s="447"/>
      <c r="X804" s="450"/>
    </row>
    <row r="805" spans="1:24" s="451" customFormat="1" ht="15">
      <c r="A805" s="447"/>
      <c r="B805" s="447"/>
      <c r="C805" s="512"/>
      <c r="D805" s="156"/>
      <c r="E805" s="156"/>
      <c r="F805" s="447"/>
      <c r="G805" s="447"/>
      <c r="H805" s="448"/>
      <c r="I805" s="447"/>
      <c r="J805" s="447"/>
      <c r="K805" s="447"/>
      <c r="L805" s="447"/>
      <c r="M805" s="447"/>
      <c r="N805" s="447"/>
      <c r="O805" s="447"/>
      <c r="P805" s="449">
        <f t="shared" si="13"/>
        <v>0</v>
      </c>
      <c r="Q805" s="447"/>
      <c r="R805" s="447"/>
      <c r="S805" s="447"/>
      <c r="T805" s="447"/>
      <c r="U805" s="447"/>
      <c r="V805" s="447"/>
      <c r="W805" s="447"/>
      <c r="X805" s="450"/>
    </row>
    <row r="806" spans="1:24" s="451" customFormat="1" ht="15">
      <c r="A806" s="447"/>
      <c r="B806" s="447"/>
      <c r="C806" s="512"/>
      <c r="D806" s="156"/>
      <c r="E806" s="156"/>
      <c r="F806" s="447"/>
      <c r="G806" s="447"/>
      <c r="H806" s="448"/>
      <c r="I806" s="447"/>
      <c r="J806" s="447"/>
      <c r="K806" s="447"/>
      <c r="L806" s="447"/>
      <c r="M806" s="447"/>
      <c r="N806" s="447"/>
      <c r="O806" s="447"/>
      <c r="P806" s="449">
        <f t="shared" si="13"/>
        <v>0</v>
      </c>
      <c r="Q806" s="447"/>
      <c r="R806" s="447"/>
      <c r="S806" s="447"/>
      <c r="T806" s="447"/>
      <c r="U806" s="447"/>
      <c r="V806" s="447"/>
      <c r="W806" s="447"/>
      <c r="X806" s="450"/>
    </row>
    <row r="807" spans="1:24" s="451" customFormat="1" ht="15">
      <c r="A807" s="447"/>
      <c r="B807" s="447"/>
      <c r="C807" s="512"/>
      <c r="D807" s="156"/>
      <c r="E807" s="156"/>
      <c r="F807" s="447"/>
      <c r="G807" s="447"/>
      <c r="H807" s="448"/>
      <c r="I807" s="447"/>
      <c r="J807" s="447"/>
      <c r="K807" s="447"/>
      <c r="L807" s="447"/>
      <c r="M807" s="447"/>
      <c r="N807" s="447"/>
      <c r="O807" s="447"/>
      <c r="P807" s="449">
        <f t="shared" si="13"/>
        <v>0</v>
      </c>
      <c r="Q807" s="447"/>
      <c r="R807" s="447"/>
      <c r="S807" s="447"/>
      <c r="T807" s="447"/>
      <c r="U807" s="447"/>
      <c r="V807" s="447"/>
      <c r="W807" s="447"/>
      <c r="X807" s="450"/>
    </row>
    <row r="808" spans="1:24" s="451" customFormat="1" ht="15">
      <c r="A808" s="447"/>
      <c r="B808" s="447"/>
      <c r="C808" s="512"/>
      <c r="D808" s="156"/>
      <c r="E808" s="156"/>
      <c r="F808" s="447"/>
      <c r="G808" s="447"/>
      <c r="H808" s="448"/>
      <c r="I808" s="447"/>
      <c r="J808" s="447"/>
      <c r="K808" s="447"/>
      <c r="L808" s="447"/>
      <c r="M808" s="447"/>
      <c r="N808" s="447"/>
      <c r="O808" s="447"/>
      <c r="P808" s="449">
        <f t="shared" si="13"/>
        <v>0</v>
      </c>
      <c r="Q808" s="447"/>
      <c r="R808" s="447"/>
      <c r="S808" s="447"/>
      <c r="T808" s="447"/>
      <c r="U808" s="447"/>
      <c r="V808" s="447"/>
      <c r="W808" s="447"/>
      <c r="X808" s="450"/>
    </row>
    <row r="809" spans="1:24" s="451" customFormat="1" ht="15">
      <c r="A809" s="447"/>
      <c r="B809" s="447"/>
      <c r="C809" s="512"/>
      <c r="D809" s="156"/>
      <c r="E809" s="156"/>
      <c r="F809" s="447"/>
      <c r="G809" s="447"/>
      <c r="H809" s="448"/>
      <c r="I809" s="447"/>
      <c r="J809" s="447"/>
      <c r="K809" s="447"/>
      <c r="L809" s="447"/>
      <c r="M809" s="447"/>
      <c r="N809" s="447"/>
      <c r="O809" s="447"/>
      <c r="P809" s="449">
        <f t="shared" si="13"/>
        <v>0</v>
      </c>
      <c r="Q809" s="447"/>
      <c r="R809" s="447"/>
      <c r="S809" s="447"/>
      <c r="T809" s="447"/>
      <c r="U809" s="447"/>
      <c r="V809" s="447"/>
      <c r="W809" s="447"/>
      <c r="X809" s="450"/>
    </row>
    <row r="810" spans="1:24" s="451" customFormat="1" ht="15">
      <c r="A810" s="447"/>
      <c r="B810" s="447"/>
      <c r="C810" s="512"/>
      <c r="D810" s="156"/>
      <c r="E810" s="156"/>
      <c r="F810" s="447"/>
      <c r="G810" s="447"/>
      <c r="H810" s="448"/>
      <c r="I810" s="447"/>
      <c r="J810" s="447"/>
      <c r="K810" s="447"/>
      <c r="L810" s="447"/>
      <c r="M810" s="447"/>
      <c r="N810" s="447"/>
      <c r="O810" s="447"/>
      <c r="P810" s="449">
        <f t="shared" si="13"/>
        <v>0</v>
      </c>
      <c r="Q810" s="447"/>
      <c r="R810" s="447"/>
      <c r="S810" s="447"/>
      <c r="T810" s="447"/>
      <c r="U810" s="447"/>
      <c r="V810" s="447"/>
      <c r="W810" s="447"/>
      <c r="X810" s="450"/>
    </row>
    <row r="811" spans="1:24" s="451" customFormat="1" ht="15">
      <c r="A811" s="447"/>
      <c r="B811" s="447"/>
      <c r="C811" s="512"/>
      <c r="D811" s="156"/>
      <c r="E811" s="156"/>
      <c r="F811" s="447"/>
      <c r="G811" s="447"/>
      <c r="H811" s="448"/>
      <c r="I811" s="447"/>
      <c r="J811" s="447"/>
      <c r="K811" s="447"/>
      <c r="L811" s="447"/>
      <c r="M811" s="447"/>
      <c r="N811" s="447"/>
      <c r="O811" s="447"/>
      <c r="P811" s="449">
        <f t="shared" si="13"/>
        <v>0</v>
      </c>
      <c r="Q811" s="447"/>
      <c r="R811" s="447"/>
      <c r="S811" s="447"/>
      <c r="T811" s="447"/>
      <c r="U811" s="447"/>
      <c r="V811" s="447"/>
      <c r="W811" s="447"/>
      <c r="X811" s="450"/>
    </row>
    <row r="812" spans="1:24" s="451" customFormat="1" ht="15">
      <c r="A812" s="447"/>
      <c r="B812" s="447"/>
      <c r="C812" s="512"/>
      <c r="D812" s="156"/>
      <c r="E812" s="156"/>
      <c r="F812" s="447"/>
      <c r="G812" s="447"/>
      <c r="H812" s="448"/>
      <c r="I812" s="447"/>
      <c r="J812" s="447"/>
      <c r="K812" s="447"/>
      <c r="L812" s="447"/>
      <c r="M812" s="447"/>
      <c r="N812" s="447"/>
      <c r="O812" s="447"/>
      <c r="P812" s="449">
        <f t="shared" si="13"/>
        <v>0</v>
      </c>
      <c r="Q812" s="447"/>
      <c r="R812" s="447"/>
      <c r="S812" s="447"/>
      <c r="T812" s="447"/>
      <c r="U812" s="447"/>
      <c r="V812" s="447"/>
      <c r="W812" s="447"/>
      <c r="X812" s="450"/>
    </row>
    <row r="813" spans="1:24" s="451" customFormat="1" ht="15">
      <c r="A813" s="447"/>
      <c r="B813" s="447"/>
      <c r="C813" s="512"/>
      <c r="D813" s="156"/>
      <c r="E813" s="156"/>
      <c r="F813" s="447"/>
      <c r="G813" s="447"/>
      <c r="H813" s="448"/>
      <c r="I813" s="447"/>
      <c r="J813" s="447"/>
      <c r="K813" s="447"/>
      <c r="L813" s="447"/>
      <c r="M813" s="447"/>
      <c r="N813" s="447"/>
      <c r="O813" s="447"/>
      <c r="P813" s="449">
        <f t="shared" si="13"/>
        <v>0</v>
      </c>
      <c r="Q813" s="447"/>
      <c r="R813" s="447"/>
      <c r="S813" s="447"/>
      <c r="T813" s="447"/>
      <c r="U813" s="447"/>
      <c r="V813" s="447"/>
      <c r="W813" s="447"/>
      <c r="X813" s="450"/>
    </row>
    <row r="814" spans="1:24" s="451" customFormat="1" ht="15">
      <c r="A814" s="447"/>
      <c r="B814" s="447"/>
      <c r="C814" s="512"/>
      <c r="D814" s="156"/>
      <c r="E814" s="156"/>
      <c r="F814" s="447"/>
      <c r="G814" s="447"/>
      <c r="H814" s="448"/>
      <c r="I814" s="447"/>
      <c r="J814" s="447"/>
      <c r="K814" s="447"/>
      <c r="L814" s="447"/>
      <c r="M814" s="447"/>
      <c r="N814" s="447"/>
      <c r="O814" s="447"/>
      <c r="P814" s="449">
        <f t="shared" si="13"/>
        <v>0</v>
      </c>
      <c r="Q814" s="447"/>
      <c r="R814" s="447"/>
      <c r="S814" s="447"/>
      <c r="T814" s="447"/>
      <c r="U814" s="447"/>
      <c r="V814" s="447"/>
      <c r="W814" s="447"/>
      <c r="X814" s="450"/>
    </row>
    <row r="815" spans="1:24" s="451" customFormat="1" ht="15">
      <c r="A815" s="447"/>
      <c r="B815" s="447"/>
      <c r="C815" s="512"/>
      <c r="D815" s="156"/>
      <c r="E815" s="156"/>
      <c r="F815" s="447"/>
      <c r="G815" s="447"/>
      <c r="H815" s="448"/>
      <c r="I815" s="447"/>
      <c r="J815" s="447"/>
      <c r="K815" s="447"/>
      <c r="L815" s="447"/>
      <c r="M815" s="447"/>
      <c r="N815" s="447"/>
      <c r="O815" s="447"/>
      <c r="P815" s="449">
        <f t="shared" si="13"/>
        <v>0</v>
      </c>
      <c r="Q815" s="447"/>
      <c r="R815" s="447"/>
      <c r="S815" s="447"/>
      <c r="T815" s="447"/>
      <c r="U815" s="447"/>
      <c r="V815" s="447"/>
      <c r="W815" s="447"/>
      <c r="X815" s="450"/>
    </row>
    <row r="816" spans="1:24" s="451" customFormat="1" ht="15">
      <c r="A816" s="447"/>
      <c r="B816" s="447"/>
      <c r="C816" s="512"/>
      <c r="D816" s="156"/>
      <c r="E816" s="156"/>
      <c r="F816" s="447"/>
      <c r="G816" s="447"/>
      <c r="H816" s="448"/>
      <c r="I816" s="447"/>
      <c r="J816" s="447"/>
      <c r="K816" s="447"/>
      <c r="L816" s="447"/>
      <c r="M816" s="447"/>
      <c r="N816" s="447"/>
      <c r="O816" s="447"/>
      <c r="P816" s="449">
        <f t="shared" si="13"/>
        <v>0</v>
      </c>
      <c r="Q816" s="447"/>
      <c r="R816" s="447"/>
      <c r="S816" s="447"/>
      <c r="T816" s="447"/>
      <c r="U816" s="447"/>
      <c r="V816" s="447"/>
      <c r="W816" s="447"/>
      <c r="X816" s="450"/>
    </row>
    <row r="817" spans="1:24" s="451" customFormat="1" ht="15">
      <c r="A817" s="447"/>
      <c r="B817" s="447"/>
      <c r="C817" s="512"/>
      <c r="D817" s="156"/>
      <c r="E817" s="156"/>
      <c r="F817" s="447"/>
      <c r="G817" s="447"/>
      <c r="H817" s="448"/>
      <c r="I817" s="447"/>
      <c r="J817" s="447"/>
      <c r="K817" s="447"/>
      <c r="L817" s="447"/>
      <c r="M817" s="447"/>
      <c r="N817" s="447"/>
      <c r="O817" s="447"/>
      <c r="P817" s="449">
        <f t="shared" si="13"/>
        <v>0</v>
      </c>
      <c r="Q817" s="447"/>
      <c r="R817" s="447"/>
      <c r="S817" s="447"/>
      <c r="T817" s="447"/>
      <c r="U817" s="447"/>
      <c r="V817" s="447"/>
      <c r="W817" s="447"/>
      <c r="X817" s="450"/>
    </row>
    <row r="818" spans="1:24" s="451" customFormat="1" ht="15">
      <c r="A818" s="447"/>
      <c r="B818" s="447"/>
      <c r="C818" s="512"/>
      <c r="D818" s="156"/>
      <c r="E818" s="156"/>
      <c r="F818" s="447"/>
      <c r="G818" s="447"/>
      <c r="H818" s="448"/>
      <c r="I818" s="447"/>
      <c r="J818" s="447"/>
      <c r="K818" s="447"/>
      <c r="L818" s="447"/>
      <c r="M818" s="447"/>
      <c r="N818" s="447"/>
      <c r="O818" s="447"/>
      <c r="P818" s="449">
        <f t="shared" si="13"/>
        <v>0</v>
      </c>
      <c r="Q818" s="447"/>
      <c r="R818" s="447"/>
      <c r="S818" s="447"/>
      <c r="T818" s="447"/>
      <c r="U818" s="447"/>
      <c r="V818" s="447"/>
      <c r="W818" s="447"/>
      <c r="X818" s="450"/>
    </row>
    <row r="819" spans="1:24" s="451" customFormat="1" ht="15">
      <c r="A819" s="447"/>
      <c r="B819" s="447"/>
      <c r="C819" s="512"/>
      <c r="D819" s="156"/>
      <c r="E819" s="156"/>
      <c r="F819" s="447"/>
      <c r="G819" s="447"/>
      <c r="H819" s="448"/>
      <c r="I819" s="447"/>
      <c r="J819" s="447"/>
      <c r="K819" s="447"/>
      <c r="L819" s="447"/>
      <c r="M819" s="447"/>
      <c r="N819" s="447"/>
      <c r="O819" s="447"/>
      <c r="P819" s="449">
        <f t="shared" si="13"/>
        <v>0</v>
      </c>
      <c r="Q819" s="447"/>
      <c r="R819" s="447"/>
      <c r="S819" s="447"/>
      <c r="T819" s="447"/>
      <c r="U819" s="447"/>
      <c r="V819" s="447"/>
      <c r="W819" s="447"/>
      <c r="X819" s="450"/>
    </row>
    <row r="820" spans="1:24" s="451" customFormat="1" ht="15">
      <c r="A820" s="447"/>
      <c r="B820" s="447"/>
      <c r="C820" s="512"/>
      <c r="D820" s="156"/>
      <c r="E820" s="156"/>
      <c r="F820" s="447"/>
      <c r="G820" s="447"/>
      <c r="H820" s="448"/>
      <c r="I820" s="447"/>
      <c r="J820" s="447"/>
      <c r="K820" s="447"/>
      <c r="L820" s="447"/>
      <c r="M820" s="447"/>
      <c r="N820" s="447"/>
      <c r="O820" s="447"/>
      <c r="P820" s="449">
        <f t="shared" si="13"/>
        <v>0</v>
      </c>
      <c r="Q820" s="447"/>
      <c r="R820" s="447"/>
      <c r="S820" s="447"/>
      <c r="T820" s="447"/>
      <c r="U820" s="447"/>
      <c r="V820" s="447"/>
      <c r="W820" s="447"/>
      <c r="X820" s="450"/>
    </row>
    <row r="821" spans="1:24" s="451" customFormat="1" ht="15">
      <c r="A821" s="447"/>
      <c r="B821" s="447"/>
      <c r="C821" s="512"/>
      <c r="D821" s="156"/>
      <c r="E821" s="156"/>
      <c r="F821" s="447"/>
      <c r="G821" s="447"/>
      <c r="H821" s="448"/>
      <c r="I821" s="447"/>
      <c r="J821" s="447"/>
      <c r="K821" s="447"/>
      <c r="L821" s="447"/>
      <c r="M821" s="447"/>
      <c r="N821" s="447"/>
      <c r="O821" s="447"/>
      <c r="P821" s="449">
        <f t="shared" si="13"/>
        <v>0</v>
      </c>
      <c r="Q821" s="447"/>
      <c r="R821" s="447"/>
      <c r="S821" s="447"/>
      <c r="T821" s="447"/>
      <c r="U821" s="447"/>
      <c r="V821" s="447"/>
      <c r="W821" s="447"/>
      <c r="X821" s="450"/>
    </row>
    <row r="822" spans="1:24" s="451" customFormat="1" ht="15">
      <c r="A822" s="447"/>
      <c r="B822" s="447"/>
      <c r="C822" s="512"/>
      <c r="D822" s="156"/>
      <c r="E822" s="156"/>
      <c r="F822" s="447"/>
      <c r="G822" s="447"/>
      <c r="H822" s="448"/>
      <c r="I822" s="447"/>
      <c r="J822" s="447"/>
      <c r="K822" s="447"/>
      <c r="L822" s="447"/>
      <c r="M822" s="447"/>
      <c r="N822" s="447"/>
      <c r="O822" s="447"/>
      <c r="P822" s="449">
        <f t="shared" si="13"/>
        <v>0</v>
      </c>
      <c r="Q822" s="447"/>
      <c r="R822" s="447"/>
      <c r="S822" s="447"/>
      <c r="T822" s="447"/>
      <c r="U822" s="447"/>
      <c r="V822" s="447"/>
      <c r="W822" s="447"/>
      <c r="X822" s="450"/>
    </row>
    <row r="823" spans="1:24" s="451" customFormat="1" ht="15">
      <c r="A823" s="447"/>
      <c r="B823" s="447"/>
      <c r="C823" s="512"/>
      <c r="D823" s="156"/>
      <c r="E823" s="156"/>
      <c r="F823" s="447"/>
      <c r="G823" s="447"/>
      <c r="H823" s="448"/>
      <c r="I823" s="447"/>
      <c r="J823" s="447"/>
      <c r="K823" s="447"/>
      <c r="L823" s="447"/>
      <c r="M823" s="447"/>
      <c r="N823" s="447"/>
      <c r="O823" s="447"/>
      <c r="P823" s="449">
        <f t="shared" si="13"/>
        <v>0</v>
      </c>
      <c r="Q823" s="447"/>
      <c r="R823" s="447"/>
      <c r="S823" s="447"/>
      <c r="T823" s="447"/>
      <c r="U823" s="447"/>
      <c r="V823" s="447"/>
      <c r="W823" s="447"/>
      <c r="X823" s="450"/>
    </row>
    <row r="824" spans="1:24" s="451" customFormat="1" ht="15">
      <c r="A824" s="447"/>
      <c r="B824" s="447"/>
      <c r="C824" s="512"/>
      <c r="D824" s="156"/>
      <c r="E824" s="156"/>
      <c r="F824" s="447"/>
      <c r="G824" s="447"/>
      <c r="H824" s="448"/>
      <c r="I824" s="447"/>
      <c r="J824" s="447"/>
      <c r="K824" s="447"/>
      <c r="L824" s="447"/>
      <c r="M824" s="447"/>
      <c r="N824" s="447"/>
      <c r="O824" s="447"/>
      <c r="P824" s="449">
        <f t="shared" si="13"/>
        <v>0</v>
      </c>
      <c r="Q824" s="447"/>
      <c r="R824" s="447"/>
      <c r="S824" s="447"/>
      <c r="T824" s="447"/>
      <c r="U824" s="447"/>
      <c r="V824" s="447"/>
      <c r="W824" s="447"/>
      <c r="X824" s="450"/>
    </row>
    <row r="825" spans="1:24" s="451" customFormat="1" ht="15">
      <c r="A825" s="447"/>
      <c r="B825" s="447"/>
      <c r="C825" s="512"/>
      <c r="D825" s="156"/>
      <c r="E825" s="156"/>
      <c r="F825" s="447"/>
      <c r="G825" s="447"/>
      <c r="H825" s="448"/>
      <c r="I825" s="447"/>
      <c r="J825" s="447"/>
      <c r="K825" s="447"/>
      <c r="L825" s="447"/>
      <c r="M825" s="447"/>
      <c r="N825" s="447"/>
      <c r="O825" s="447"/>
      <c r="P825" s="449">
        <f t="shared" si="13"/>
        <v>0</v>
      </c>
      <c r="Q825" s="447"/>
      <c r="R825" s="447"/>
      <c r="S825" s="447"/>
      <c r="T825" s="447"/>
      <c r="U825" s="447"/>
      <c r="V825" s="447"/>
      <c r="W825" s="447"/>
      <c r="X825" s="450"/>
    </row>
    <row r="826" spans="1:24" s="451" customFormat="1" ht="15">
      <c r="A826" s="447"/>
      <c r="B826" s="447"/>
      <c r="C826" s="512"/>
      <c r="D826" s="156"/>
      <c r="E826" s="156"/>
      <c r="F826" s="447"/>
      <c r="G826" s="447"/>
      <c r="H826" s="448"/>
      <c r="I826" s="447"/>
      <c r="J826" s="447"/>
      <c r="K826" s="447"/>
      <c r="L826" s="447"/>
      <c r="M826" s="447"/>
      <c r="N826" s="447"/>
      <c r="O826" s="447"/>
      <c r="P826" s="449">
        <f t="shared" si="13"/>
        <v>0</v>
      </c>
      <c r="Q826" s="447"/>
      <c r="R826" s="447"/>
      <c r="S826" s="447"/>
      <c r="T826" s="447"/>
      <c r="U826" s="447"/>
      <c r="V826" s="447"/>
      <c r="W826" s="447"/>
      <c r="X826" s="450"/>
    </row>
    <row r="827" spans="1:24" s="451" customFormat="1" ht="15">
      <c r="A827" s="447"/>
      <c r="B827" s="447"/>
      <c r="C827" s="512"/>
      <c r="D827" s="156"/>
      <c r="E827" s="156"/>
      <c r="F827" s="447"/>
      <c r="G827" s="447"/>
      <c r="H827" s="448"/>
      <c r="I827" s="447"/>
      <c r="J827" s="447"/>
      <c r="K827" s="447"/>
      <c r="L827" s="447"/>
      <c r="M827" s="447"/>
      <c r="N827" s="447"/>
      <c r="O827" s="447"/>
      <c r="P827" s="449">
        <f t="shared" si="13"/>
        <v>0</v>
      </c>
      <c r="Q827" s="447"/>
      <c r="R827" s="447"/>
      <c r="S827" s="447"/>
      <c r="T827" s="447"/>
      <c r="U827" s="447"/>
      <c r="V827" s="447"/>
      <c r="W827" s="447"/>
      <c r="X827" s="450"/>
    </row>
    <row r="828" spans="1:24" s="451" customFormat="1" ht="15">
      <c r="A828" s="447"/>
      <c r="B828" s="447"/>
      <c r="C828" s="512"/>
      <c r="D828" s="156"/>
      <c r="E828" s="156"/>
      <c r="F828" s="447"/>
      <c r="G828" s="447"/>
      <c r="H828" s="448"/>
      <c r="I828" s="447"/>
      <c r="J828" s="447"/>
      <c r="K828" s="447"/>
      <c r="L828" s="447"/>
      <c r="M828" s="447"/>
      <c r="N828" s="447"/>
      <c r="O828" s="447"/>
      <c r="P828" s="449">
        <f t="shared" si="13"/>
        <v>0</v>
      </c>
      <c r="Q828" s="447"/>
      <c r="R828" s="447"/>
      <c r="S828" s="447"/>
      <c r="T828" s="447"/>
      <c r="U828" s="447"/>
      <c r="V828" s="447"/>
      <c r="W828" s="447"/>
      <c r="X828" s="450"/>
    </row>
    <row r="829" spans="1:24" s="451" customFormat="1" ht="15">
      <c r="A829" s="447"/>
      <c r="B829" s="447"/>
      <c r="C829" s="512"/>
      <c r="D829" s="156"/>
      <c r="E829" s="156"/>
      <c r="F829" s="447"/>
      <c r="G829" s="447"/>
      <c r="H829" s="448"/>
      <c r="I829" s="447"/>
      <c r="J829" s="447"/>
      <c r="K829" s="447"/>
      <c r="L829" s="447"/>
      <c r="M829" s="447"/>
      <c r="N829" s="447"/>
      <c r="O829" s="447"/>
      <c r="P829" s="449">
        <f t="shared" si="13"/>
        <v>0</v>
      </c>
      <c r="Q829" s="447"/>
      <c r="R829" s="447"/>
      <c r="S829" s="447"/>
      <c r="T829" s="447"/>
      <c r="U829" s="447"/>
      <c r="V829" s="447"/>
      <c r="W829" s="447"/>
      <c r="X829" s="450"/>
    </row>
    <row r="830" spans="1:24" s="451" customFormat="1" ht="15">
      <c r="A830" s="447"/>
      <c r="B830" s="447"/>
      <c r="C830" s="512"/>
      <c r="D830" s="156"/>
      <c r="E830" s="156"/>
      <c r="F830" s="447"/>
      <c r="G830" s="447"/>
      <c r="H830" s="448"/>
      <c r="I830" s="447"/>
      <c r="J830" s="447"/>
      <c r="K830" s="447"/>
      <c r="L830" s="447"/>
      <c r="M830" s="447"/>
      <c r="N830" s="447"/>
      <c r="O830" s="447"/>
      <c r="P830" s="449">
        <f t="shared" si="13"/>
        <v>0</v>
      </c>
      <c r="Q830" s="447"/>
      <c r="R830" s="447"/>
      <c r="S830" s="447"/>
      <c r="T830" s="447"/>
      <c r="U830" s="447"/>
      <c r="V830" s="447"/>
      <c r="W830" s="447"/>
      <c r="X830" s="450"/>
    </row>
    <row r="831" spans="1:24" s="451" customFormat="1" ht="15">
      <c r="A831" s="447"/>
      <c r="B831" s="447"/>
      <c r="C831" s="512"/>
      <c r="D831" s="156"/>
      <c r="E831" s="156"/>
      <c r="F831" s="447"/>
      <c r="G831" s="447"/>
      <c r="H831" s="448"/>
      <c r="I831" s="447"/>
      <c r="J831" s="447"/>
      <c r="K831" s="447"/>
      <c r="L831" s="447"/>
      <c r="M831" s="447"/>
      <c r="N831" s="447"/>
      <c r="O831" s="447"/>
      <c r="P831" s="449">
        <f t="shared" si="13"/>
        <v>0</v>
      </c>
      <c r="Q831" s="447"/>
      <c r="R831" s="447"/>
      <c r="S831" s="447"/>
      <c r="T831" s="447"/>
      <c r="U831" s="447"/>
      <c r="V831" s="447"/>
      <c r="W831" s="447"/>
      <c r="X831" s="450"/>
    </row>
    <row r="832" spans="1:24" s="451" customFormat="1" ht="15">
      <c r="A832" s="447"/>
      <c r="B832" s="447"/>
      <c r="C832" s="512"/>
      <c r="D832" s="156"/>
      <c r="E832" s="156"/>
      <c r="F832" s="447"/>
      <c r="G832" s="447"/>
      <c r="H832" s="448"/>
      <c r="I832" s="447"/>
      <c r="J832" s="447"/>
      <c r="K832" s="447"/>
      <c r="L832" s="447"/>
      <c r="M832" s="447"/>
      <c r="N832" s="447"/>
      <c r="O832" s="447"/>
      <c r="P832" s="449">
        <f t="shared" si="13"/>
        <v>0</v>
      </c>
      <c r="Q832" s="447"/>
      <c r="R832" s="447"/>
      <c r="S832" s="447"/>
      <c r="T832" s="447"/>
      <c r="U832" s="447"/>
      <c r="V832" s="447"/>
      <c r="W832" s="447"/>
      <c r="X832" s="450"/>
    </row>
    <row r="833" spans="1:24" s="451" customFormat="1" ht="15">
      <c r="A833" s="447"/>
      <c r="B833" s="447"/>
      <c r="C833" s="512"/>
      <c r="D833" s="156"/>
      <c r="E833" s="156"/>
      <c r="F833" s="447"/>
      <c r="G833" s="447"/>
      <c r="H833" s="448"/>
      <c r="I833" s="447"/>
      <c r="J833" s="447"/>
      <c r="K833" s="447"/>
      <c r="L833" s="447"/>
      <c r="M833" s="447"/>
      <c r="N833" s="447"/>
      <c r="O833" s="447"/>
      <c r="P833" s="449">
        <f t="shared" si="13"/>
        <v>0</v>
      </c>
      <c r="Q833" s="447"/>
      <c r="R833" s="447"/>
      <c r="S833" s="447"/>
      <c r="T833" s="447"/>
      <c r="U833" s="447"/>
      <c r="V833" s="447"/>
      <c r="W833" s="447"/>
      <c r="X833" s="450"/>
    </row>
    <row r="834" spans="1:24" s="451" customFormat="1" ht="15">
      <c r="A834" s="447"/>
      <c r="B834" s="447"/>
      <c r="C834" s="512"/>
      <c r="D834" s="156"/>
      <c r="E834" s="156"/>
      <c r="F834" s="447"/>
      <c r="G834" s="447"/>
      <c r="H834" s="448"/>
      <c r="I834" s="447"/>
      <c r="J834" s="447"/>
      <c r="K834" s="447"/>
      <c r="L834" s="447"/>
      <c r="M834" s="447"/>
      <c r="N834" s="447"/>
      <c r="O834" s="447"/>
      <c r="P834" s="449">
        <f t="shared" si="13"/>
        <v>0</v>
      </c>
      <c r="Q834" s="447"/>
      <c r="R834" s="447"/>
      <c r="S834" s="447"/>
      <c r="T834" s="447"/>
      <c r="U834" s="447"/>
      <c r="V834" s="447"/>
      <c r="W834" s="447"/>
      <c r="X834" s="450"/>
    </row>
    <row r="835" spans="1:24" s="451" customFormat="1" ht="15">
      <c r="A835" s="447"/>
      <c r="B835" s="447"/>
      <c r="C835" s="512"/>
      <c r="D835" s="156"/>
      <c r="E835" s="156"/>
      <c r="F835" s="447"/>
      <c r="G835" s="447"/>
      <c r="H835" s="448"/>
      <c r="I835" s="447"/>
      <c r="J835" s="447"/>
      <c r="K835" s="447"/>
      <c r="L835" s="447"/>
      <c r="M835" s="447"/>
      <c r="N835" s="447"/>
      <c r="O835" s="447"/>
      <c r="P835" s="449">
        <f t="shared" si="13"/>
        <v>0</v>
      </c>
      <c r="Q835" s="447"/>
      <c r="R835" s="447"/>
      <c r="S835" s="447"/>
      <c r="T835" s="447"/>
      <c r="U835" s="447"/>
      <c r="V835" s="447"/>
      <c r="W835" s="447"/>
      <c r="X835" s="450"/>
    </row>
    <row r="836" spans="1:24" s="451" customFormat="1" ht="15">
      <c r="A836" s="447"/>
      <c r="B836" s="447"/>
      <c r="C836" s="512"/>
      <c r="D836" s="156"/>
      <c r="E836" s="156"/>
      <c r="F836" s="447"/>
      <c r="G836" s="447"/>
      <c r="H836" s="448"/>
      <c r="I836" s="447"/>
      <c r="J836" s="447"/>
      <c r="K836" s="447"/>
      <c r="L836" s="447"/>
      <c r="M836" s="447"/>
      <c r="N836" s="447"/>
      <c r="O836" s="447"/>
      <c r="P836" s="449">
        <f t="shared" si="13"/>
        <v>0</v>
      </c>
      <c r="Q836" s="447"/>
      <c r="R836" s="447"/>
      <c r="S836" s="447"/>
      <c r="T836" s="447"/>
      <c r="U836" s="447"/>
      <c r="V836" s="447"/>
      <c r="W836" s="447"/>
      <c r="X836" s="450"/>
    </row>
    <row r="837" spans="1:24" s="451" customFormat="1" ht="15">
      <c r="A837" s="447"/>
      <c r="B837" s="447"/>
      <c r="C837" s="512"/>
      <c r="D837" s="156"/>
      <c r="E837" s="156"/>
      <c r="F837" s="447"/>
      <c r="G837" s="447"/>
      <c r="H837" s="448"/>
      <c r="I837" s="447"/>
      <c r="J837" s="447"/>
      <c r="K837" s="447"/>
      <c r="L837" s="447"/>
      <c r="M837" s="447"/>
      <c r="N837" s="447"/>
      <c r="O837" s="447"/>
      <c r="P837" s="449">
        <f t="shared" si="13"/>
        <v>0</v>
      </c>
      <c r="Q837" s="447"/>
      <c r="R837" s="447"/>
      <c r="S837" s="447"/>
      <c r="T837" s="447"/>
      <c r="U837" s="447"/>
      <c r="V837" s="447"/>
      <c r="W837" s="447"/>
      <c r="X837" s="450"/>
    </row>
    <row r="838" spans="1:24" s="451" customFormat="1" ht="15">
      <c r="A838" s="447"/>
      <c r="B838" s="447"/>
      <c r="C838" s="512"/>
      <c r="D838" s="156"/>
      <c r="E838" s="156"/>
      <c r="F838" s="447"/>
      <c r="G838" s="447"/>
      <c r="H838" s="448"/>
      <c r="I838" s="447"/>
      <c r="J838" s="447"/>
      <c r="K838" s="447"/>
      <c r="L838" s="447"/>
      <c r="M838" s="447"/>
      <c r="N838" s="447"/>
      <c r="O838" s="447"/>
      <c r="P838" s="449">
        <f t="shared" si="13"/>
        <v>0</v>
      </c>
      <c r="Q838" s="447"/>
      <c r="R838" s="447"/>
      <c r="S838" s="447"/>
      <c r="T838" s="447"/>
      <c r="U838" s="447"/>
      <c r="V838" s="447"/>
      <c r="W838" s="447"/>
      <c r="X838" s="450"/>
    </row>
    <row r="839" spans="1:24" s="451" customFormat="1" ht="15">
      <c r="A839" s="447"/>
      <c r="B839" s="447"/>
      <c r="C839" s="512"/>
      <c r="D839" s="156"/>
      <c r="E839" s="156"/>
      <c r="F839" s="447"/>
      <c r="G839" s="447"/>
      <c r="H839" s="448"/>
      <c r="I839" s="447"/>
      <c r="J839" s="447"/>
      <c r="K839" s="447"/>
      <c r="L839" s="447"/>
      <c r="M839" s="447"/>
      <c r="N839" s="447"/>
      <c r="O839" s="447"/>
      <c r="P839" s="449">
        <f t="shared" si="13"/>
        <v>0</v>
      </c>
      <c r="Q839" s="447"/>
      <c r="R839" s="447"/>
      <c r="S839" s="447"/>
      <c r="T839" s="447"/>
      <c r="U839" s="447"/>
      <c r="V839" s="447"/>
      <c r="W839" s="447"/>
      <c r="X839" s="450"/>
    </row>
    <row r="840" spans="1:24" s="451" customFormat="1" ht="15">
      <c r="A840" s="447"/>
      <c r="B840" s="447"/>
      <c r="C840" s="512"/>
      <c r="D840" s="156"/>
      <c r="E840" s="156"/>
      <c r="F840" s="447"/>
      <c r="G840" s="447"/>
      <c r="H840" s="448"/>
      <c r="I840" s="447"/>
      <c r="J840" s="447"/>
      <c r="K840" s="447"/>
      <c r="L840" s="447"/>
      <c r="M840" s="447"/>
      <c r="N840" s="447"/>
      <c r="O840" s="447"/>
      <c r="P840" s="449">
        <f t="shared" si="13"/>
        <v>0</v>
      </c>
      <c r="Q840" s="447"/>
      <c r="R840" s="447"/>
      <c r="S840" s="447"/>
      <c r="T840" s="447"/>
      <c r="U840" s="447"/>
      <c r="V840" s="447"/>
      <c r="W840" s="447"/>
      <c r="X840" s="450"/>
    </row>
    <row r="841" spans="1:24" s="451" customFormat="1" ht="15">
      <c r="A841" s="447"/>
      <c r="B841" s="447"/>
      <c r="C841" s="512"/>
      <c r="D841" s="156"/>
      <c r="E841" s="156"/>
      <c r="F841" s="447"/>
      <c r="G841" s="447"/>
      <c r="H841" s="448"/>
      <c r="I841" s="447"/>
      <c r="J841" s="447"/>
      <c r="K841" s="447"/>
      <c r="L841" s="447"/>
      <c r="M841" s="447"/>
      <c r="N841" s="447"/>
      <c r="O841" s="447"/>
      <c r="P841" s="449">
        <f t="shared" si="13"/>
        <v>0</v>
      </c>
      <c r="Q841" s="447"/>
      <c r="R841" s="447"/>
      <c r="S841" s="447"/>
      <c r="T841" s="447"/>
      <c r="U841" s="447"/>
      <c r="V841" s="447"/>
      <c r="W841" s="447"/>
      <c r="X841" s="450"/>
    </row>
    <row r="842" spans="1:24" s="451" customFormat="1" ht="15">
      <c r="A842" s="447"/>
      <c r="B842" s="447"/>
      <c r="C842" s="512"/>
      <c r="D842" s="156"/>
      <c r="E842" s="156"/>
      <c r="F842" s="447"/>
      <c r="G842" s="447"/>
      <c r="H842" s="448"/>
      <c r="I842" s="447"/>
      <c r="J842" s="447"/>
      <c r="K842" s="447"/>
      <c r="L842" s="447"/>
      <c r="M842" s="447"/>
      <c r="N842" s="447"/>
      <c r="O842" s="447"/>
      <c r="P842" s="449">
        <f t="shared" si="13"/>
        <v>0</v>
      </c>
      <c r="Q842" s="447"/>
      <c r="R842" s="447"/>
      <c r="S842" s="447"/>
      <c r="T842" s="447"/>
      <c r="U842" s="447"/>
      <c r="V842" s="447"/>
      <c r="W842" s="447"/>
      <c r="X842" s="450"/>
    </row>
    <row r="843" spans="1:24" s="451" customFormat="1" ht="15">
      <c r="A843" s="447"/>
      <c r="B843" s="447"/>
      <c r="C843" s="512"/>
      <c r="D843" s="156"/>
      <c r="E843" s="156"/>
      <c r="F843" s="447"/>
      <c r="G843" s="447"/>
      <c r="H843" s="448"/>
      <c r="I843" s="447"/>
      <c r="J843" s="447"/>
      <c r="K843" s="447"/>
      <c r="L843" s="447"/>
      <c r="M843" s="447"/>
      <c r="N843" s="447"/>
      <c r="O843" s="447"/>
      <c r="P843" s="449">
        <f t="shared" si="13"/>
        <v>0</v>
      </c>
      <c r="Q843" s="447"/>
      <c r="R843" s="447"/>
      <c r="S843" s="447"/>
      <c r="T843" s="447"/>
      <c r="U843" s="447"/>
      <c r="V843" s="447"/>
      <c r="W843" s="447"/>
      <c r="X843" s="450"/>
    </row>
    <row r="844" spans="1:24" s="451" customFormat="1" ht="15">
      <c r="A844" s="447"/>
      <c r="B844" s="447"/>
      <c r="C844" s="512"/>
      <c r="D844" s="156"/>
      <c r="E844" s="156"/>
      <c r="F844" s="447"/>
      <c r="G844" s="447"/>
      <c r="H844" s="448"/>
      <c r="I844" s="447"/>
      <c r="J844" s="447"/>
      <c r="K844" s="447"/>
      <c r="L844" s="447"/>
      <c r="M844" s="447"/>
      <c r="N844" s="447"/>
      <c r="O844" s="447"/>
      <c r="P844" s="449">
        <f t="shared" si="13"/>
        <v>0</v>
      </c>
      <c r="Q844" s="447"/>
      <c r="R844" s="447"/>
      <c r="S844" s="447"/>
      <c r="T844" s="447"/>
      <c r="U844" s="447"/>
      <c r="V844" s="447"/>
      <c r="W844" s="447"/>
      <c r="X844" s="450"/>
    </row>
    <row r="845" spans="1:24" s="451" customFormat="1" ht="15">
      <c r="A845" s="447"/>
      <c r="B845" s="447"/>
      <c r="C845" s="512"/>
      <c r="D845" s="156"/>
      <c r="E845" s="156"/>
      <c r="F845" s="447"/>
      <c r="G845" s="447"/>
      <c r="H845" s="448"/>
      <c r="I845" s="447"/>
      <c r="J845" s="447"/>
      <c r="K845" s="447"/>
      <c r="L845" s="447"/>
      <c r="M845" s="447"/>
      <c r="N845" s="447"/>
      <c r="O845" s="447"/>
      <c r="P845" s="449">
        <f t="shared" si="13"/>
        <v>0</v>
      </c>
      <c r="Q845" s="447"/>
      <c r="R845" s="447"/>
      <c r="S845" s="447"/>
      <c r="T845" s="447"/>
      <c r="U845" s="447"/>
      <c r="V845" s="447"/>
      <c r="W845" s="447"/>
      <c r="X845" s="450"/>
    </row>
    <row r="846" spans="1:24" s="451" customFormat="1" ht="15">
      <c r="A846" s="447"/>
      <c r="B846" s="447"/>
      <c r="C846" s="512"/>
      <c r="D846" s="156"/>
      <c r="E846" s="156"/>
      <c r="F846" s="447"/>
      <c r="G846" s="447"/>
      <c r="H846" s="448"/>
      <c r="I846" s="447"/>
      <c r="J846" s="447"/>
      <c r="K846" s="447"/>
      <c r="L846" s="447"/>
      <c r="M846" s="447"/>
      <c r="N846" s="447"/>
      <c r="O846" s="447"/>
      <c r="P846" s="449">
        <f t="shared" si="13"/>
        <v>0</v>
      </c>
      <c r="Q846" s="447"/>
      <c r="R846" s="447"/>
      <c r="S846" s="447"/>
      <c r="T846" s="447"/>
      <c r="U846" s="447"/>
      <c r="V846" s="447"/>
      <c r="W846" s="447"/>
      <c r="X846" s="450"/>
    </row>
    <row r="847" spans="1:24" s="451" customFormat="1" ht="15">
      <c r="A847" s="447"/>
      <c r="B847" s="447"/>
      <c r="C847" s="512"/>
      <c r="D847" s="156"/>
      <c r="E847" s="156"/>
      <c r="F847" s="447"/>
      <c r="G847" s="447"/>
      <c r="H847" s="448"/>
      <c r="I847" s="447"/>
      <c r="J847" s="447"/>
      <c r="K847" s="447"/>
      <c r="L847" s="447"/>
      <c r="M847" s="447"/>
      <c r="N847" s="447"/>
      <c r="O847" s="447"/>
      <c r="P847" s="449">
        <f t="shared" si="13"/>
        <v>0</v>
      </c>
      <c r="Q847" s="447"/>
      <c r="R847" s="447"/>
      <c r="S847" s="447"/>
      <c r="T847" s="447"/>
      <c r="U847" s="447"/>
      <c r="V847" s="447"/>
      <c r="W847" s="447"/>
      <c r="X847" s="450"/>
    </row>
    <row r="848" spans="1:24" s="451" customFormat="1" ht="15">
      <c r="A848" s="447"/>
      <c r="B848" s="447"/>
      <c r="C848" s="512"/>
      <c r="D848" s="156"/>
      <c r="E848" s="156"/>
      <c r="F848" s="447"/>
      <c r="G848" s="447"/>
      <c r="H848" s="448"/>
      <c r="I848" s="447"/>
      <c r="J848" s="447"/>
      <c r="K848" s="447"/>
      <c r="L848" s="447"/>
      <c r="M848" s="447"/>
      <c r="N848" s="447"/>
      <c r="O848" s="447"/>
      <c r="P848" s="449">
        <f t="shared" si="13"/>
        <v>0</v>
      </c>
      <c r="Q848" s="447"/>
      <c r="R848" s="447"/>
      <c r="S848" s="447"/>
      <c r="T848" s="447"/>
      <c r="U848" s="447"/>
      <c r="V848" s="447"/>
      <c r="W848" s="447"/>
      <c r="X848" s="450"/>
    </row>
    <row r="849" spans="1:24" s="451" customFormat="1" ht="15">
      <c r="A849" s="447"/>
      <c r="B849" s="447"/>
      <c r="C849" s="512"/>
      <c r="D849" s="156"/>
      <c r="E849" s="156"/>
      <c r="F849" s="447"/>
      <c r="G849" s="447"/>
      <c r="H849" s="448"/>
      <c r="I849" s="447"/>
      <c r="J849" s="447"/>
      <c r="K849" s="447"/>
      <c r="L849" s="447"/>
      <c r="M849" s="447"/>
      <c r="N849" s="447"/>
      <c r="O849" s="447"/>
      <c r="P849" s="449">
        <f t="shared" si="13"/>
        <v>0</v>
      </c>
      <c r="Q849" s="447"/>
      <c r="R849" s="447"/>
      <c r="S849" s="447"/>
      <c r="T849" s="447"/>
      <c r="U849" s="447"/>
      <c r="V849" s="447"/>
      <c r="W849" s="447"/>
      <c r="X849" s="450"/>
    </row>
    <row r="850" spans="1:24" s="451" customFormat="1" ht="15">
      <c r="A850" s="447"/>
      <c r="B850" s="447"/>
      <c r="C850" s="512"/>
      <c r="D850" s="156"/>
      <c r="E850" s="156"/>
      <c r="F850" s="447"/>
      <c r="G850" s="447"/>
      <c r="H850" s="448"/>
      <c r="I850" s="447"/>
      <c r="J850" s="447"/>
      <c r="K850" s="447"/>
      <c r="L850" s="447"/>
      <c r="M850" s="447"/>
      <c r="N850" s="447"/>
      <c r="O850" s="447"/>
      <c r="P850" s="449">
        <f t="shared" si="13"/>
        <v>0</v>
      </c>
      <c r="Q850" s="447"/>
      <c r="R850" s="447"/>
      <c r="S850" s="447"/>
      <c r="T850" s="447"/>
      <c r="U850" s="447"/>
      <c r="V850" s="447"/>
      <c r="W850" s="447"/>
      <c r="X850" s="450"/>
    </row>
    <row r="851" spans="1:24" s="451" customFormat="1" ht="15">
      <c r="A851" s="447"/>
      <c r="B851" s="447"/>
      <c r="C851" s="512"/>
      <c r="D851" s="156"/>
      <c r="E851" s="156"/>
      <c r="F851" s="447"/>
      <c r="G851" s="447"/>
      <c r="H851" s="448"/>
      <c r="I851" s="447"/>
      <c r="J851" s="447"/>
      <c r="K851" s="447"/>
      <c r="L851" s="447"/>
      <c r="M851" s="447"/>
      <c r="N851" s="447"/>
      <c r="O851" s="447"/>
      <c r="P851" s="449">
        <f t="shared" si="13"/>
        <v>0</v>
      </c>
      <c r="Q851" s="447"/>
      <c r="R851" s="447"/>
      <c r="S851" s="447"/>
      <c r="T851" s="447"/>
      <c r="U851" s="447"/>
      <c r="V851" s="447"/>
      <c r="W851" s="447"/>
      <c r="X851" s="450"/>
    </row>
    <row r="852" spans="1:24" s="451" customFormat="1" ht="15">
      <c r="A852" s="447"/>
      <c r="B852" s="447"/>
      <c r="C852" s="512"/>
      <c r="D852" s="156"/>
      <c r="E852" s="156"/>
      <c r="F852" s="447"/>
      <c r="G852" s="447"/>
      <c r="H852" s="448"/>
      <c r="I852" s="447"/>
      <c r="J852" s="447"/>
      <c r="K852" s="447"/>
      <c r="L852" s="447"/>
      <c r="M852" s="447"/>
      <c r="N852" s="447"/>
      <c r="O852" s="447"/>
      <c r="P852" s="449">
        <f t="shared" si="13"/>
        <v>0</v>
      </c>
      <c r="Q852" s="447"/>
      <c r="R852" s="447"/>
      <c r="S852" s="447"/>
      <c r="T852" s="447"/>
      <c r="U852" s="447"/>
      <c r="V852" s="447"/>
      <c r="W852" s="447"/>
      <c r="X852" s="450"/>
    </row>
    <row r="853" spans="1:24" s="451" customFormat="1" ht="15">
      <c r="A853" s="447"/>
      <c r="B853" s="447"/>
      <c r="C853" s="512"/>
      <c r="D853" s="156"/>
      <c r="E853" s="156"/>
      <c r="F853" s="447"/>
      <c r="G853" s="447"/>
      <c r="H853" s="448"/>
      <c r="I853" s="447"/>
      <c r="J853" s="447"/>
      <c r="K853" s="447"/>
      <c r="L853" s="447"/>
      <c r="M853" s="447"/>
      <c r="N853" s="447"/>
      <c r="O853" s="447"/>
      <c r="P853" s="449">
        <f t="shared" si="13"/>
        <v>0</v>
      </c>
      <c r="Q853" s="447"/>
      <c r="R853" s="447"/>
      <c r="S853" s="447"/>
      <c r="T853" s="447"/>
      <c r="U853" s="447"/>
      <c r="V853" s="447"/>
      <c r="W853" s="447"/>
      <c r="X853" s="450"/>
    </row>
    <row r="854" spans="1:24" s="451" customFormat="1" ht="15">
      <c r="A854" s="447"/>
      <c r="B854" s="447"/>
      <c r="C854" s="512"/>
      <c r="D854" s="156"/>
      <c r="E854" s="156"/>
      <c r="F854" s="447"/>
      <c r="G854" s="447"/>
      <c r="H854" s="448"/>
      <c r="I854" s="447"/>
      <c r="J854" s="447"/>
      <c r="K854" s="447"/>
      <c r="L854" s="447"/>
      <c r="M854" s="447"/>
      <c r="N854" s="447"/>
      <c r="O854" s="447"/>
      <c r="P854" s="449">
        <f t="shared" si="13"/>
        <v>0</v>
      </c>
      <c r="Q854" s="447"/>
      <c r="R854" s="447"/>
      <c r="S854" s="447"/>
      <c r="T854" s="447"/>
      <c r="U854" s="447"/>
      <c r="V854" s="447"/>
      <c r="W854" s="447"/>
      <c r="X854" s="450"/>
    </row>
    <row r="855" spans="1:24" s="451" customFormat="1" ht="15">
      <c r="A855" s="447"/>
      <c r="B855" s="447"/>
      <c r="C855" s="512"/>
      <c r="D855" s="156"/>
      <c r="E855" s="156"/>
      <c r="F855" s="447"/>
      <c r="G855" s="447"/>
      <c r="H855" s="448"/>
      <c r="I855" s="447"/>
      <c r="J855" s="447"/>
      <c r="K855" s="447"/>
      <c r="L855" s="447"/>
      <c r="M855" s="447"/>
      <c r="N855" s="447"/>
      <c r="O855" s="447"/>
      <c r="P855" s="449">
        <f t="shared" ref="P855:P918" si="14">SUM($I855:$O855)</f>
        <v>0</v>
      </c>
      <c r="Q855" s="447"/>
      <c r="R855" s="447"/>
      <c r="S855" s="447"/>
      <c r="T855" s="447"/>
      <c r="U855" s="447"/>
      <c r="V855" s="447"/>
      <c r="W855" s="447"/>
      <c r="X855" s="450"/>
    </row>
    <row r="856" spans="1:24" s="451" customFormat="1" ht="15">
      <c r="A856" s="447"/>
      <c r="B856" s="447"/>
      <c r="C856" s="512"/>
      <c r="D856" s="156"/>
      <c r="E856" s="156"/>
      <c r="F856" s="447"/>
      <c r="G856" s="447"/>
      <c r="H856" s="448"/>
      <c r="I856" s="447"/>
      <c r="J856" s="447"/>
      <c r="K856" s="447"/>
      <c r="L856" s="447"/>
      <c r="M856" s="447"/>
      <c r="N856" s="447"/>
      <c r="O856" s="447"/>
      <c r="P856" s="449">
        <f t="shared" si="14"/>
        <v>0</v>
      </c>
      <c r="Q856" s="447"/>
      <c r="R856" s="447"/>
      <c r="S856" s="447"/>
      <c r="T856" s="447"/>
      <c r="U856" s="447"/>
      <c r="V856" s="447"/>
      <c r="W856" s="447"/>
      <c r="X856" s="450"/>
    </row>
    <row r="857" spans="1:24" s="451" customFormat="1" ht="15">
      <c r="A857" s="447"/>
      <c r="B857" s="447"/>
      <c r="C857" s="512"/>
      <c r="D857" s="156"/>
      <c r="E857" s="156"/>
      <c r="F857" s="447"/>
      <c r="G857" s="447"/>
      <c r="H857" s="448"/>
      <c r="I857" s="447"/>
      <c r="J857" s="447"/>
      <c r="K857" s="447"/>
      <c r="L857" s="447"/>
      <c r="M857" s="447"/>
      <c r="N857" s="447"/>
      <c r="O857" s="447"/>
      <c r="P857" s="449">
        <f t="shared" si="14"/>
        <v>0</v>
      </c>
      <c r="Q857" s="447"/>
      <c r="R857" s="447"/>
      <c r="S857" s="447"/>
      <c r="T857" s="447"/>
      <c r="U857" s="447"/>
      <c r="V857" s="447"/>
      <c r="W857" s="447"/>
      <c r="X857" s="450"/>
    </row>
    <row r="858" spans="1:24" s="451" customFormat="1" ht="15">
      <c r="A858" s="447"/>
      <c r="B858" s="447"/>
      <c r="C858" s="512"/>
      <c r="D858" s="156"/>
      <c r="E858" s="156"/>
      <c r="F858" s="447"/>
      <c r="G858" s="447"/>
      <c r="H858" s="448"/>
      <c r="I858" s="447"/>
      <c r="J858" s="447"/>
      <c r="K858" s="447"/>
      <c r="L858" s="447"/>
      <c r="M858" s="447"/>
      <c r="N858" s="447"/>
      <c r="O858" s="447"/>
      <c r="P858" s="449">
        <f t="shared" si="14"/>
        <v>0</v>
      </c>
      <c r="Q858" s="447"/>
      <c r="R858" s="447"/>
      <c r="S858" s="447"/>
      <c r="T858" s="447"/>
      <c r="U858" s="447"/>
      <c r="V858" s="447"/>
      <c r="W858" s="447"/>
      <c r="X858" s="450"/>
    </row>
    <row r="859" spans="1:24" s="451" customFormat="1" ht="15">
      <c r="A859" s="447"/>
      <c r="B859" s="447"/>
      <c r="C859" s="512"/>
      <c r="D859" s="156"/>
      <c r="E859" s="156"/>
      <c r="F859" s="447"/>
      <c r="G859" s="447"/>
      <c r="H859" s="448"/>
      <c r="I859" s="447"/>
      <c r="J859" s="447"/>
      <c r="K859" s="447"/>
      <c r="L859" s="447"/>
      <c r="M859" s="447"/>
      <c r="N859" s="447"/>
      <c r="O859" s="447"/>
      <c r="P859" s="449">
        <f t="shared" si="14"/>
        <v>0</v>
      </c>
      <c r="Q859" s="447"/>
      <c r="R859" s="447"/>
      <c r="S859" s="447"/>
      <c r="T859" s="447"/>
      <c r="U859" s="447"/>
      <c r="V859" s="447"/>
      <c r="W859" s="447"/>
      <c r="X859" s="450"/>
    </row>
    <row r="860" spans="1:24" s="451" customFormat="1" ht="15">
      <c r="A860" s="447"/>
      <c r="B860" s="447"/>
      <c r="C860" s="512"/>
      <c r="D860" s="156"/>
      <c r="E860" s="156"/>
      <c r="F860" s="447"/>
      <c r="G860" s="447"/>
      <c r="H860" s="448"/>
      <c r="I860" s="447"/>
      <c r="J860" s="447"/>
      <c r="K860" s="447"/>
      <c r="L860" s="447"/>
      <c r="M860" s="447"/>
      <c r="N860" s="447"/>
      <c r="O860" s="447"/>
      <c r="P860" s="449">
        <f t="shared" si="14"/>
        <v>0</v>
      </c>
      <c r="Q860" s="447"/>
      <c r="R860" s="447"/>
      <c r="S860" s="447"/>
      <c r="T860" s="447"/>
      <c r="U860" s="447"/>
      <c r="V860" s="447"/>
      <c r="W860" s="447"/>
      <c r="X860" s="450"/>
    </row>
    <row r="861" spans="1:24" s="451" customFormat="1" ht="15">
      <c r="A861" s="447"/>
      <c r="B861" s="447"/>
      <c r="C861" s="512"/>
      <c r="D861" s="156"/>
      <c r="E861" s="156"/>
      <c r="F861" s="447"/>
      <c r="G861" s="447"/>
      <c r="H861" s="448"/>
      <c r="I861" s="447"/>
      <c r="J861" s="447"/>
      <c r="K861" s="447"/>
      <c r="L861" s="447"/>
      <c r="M861" s="447"/>
      <c r="N861" s="447"/>
      <c r="O861" s="447"/>
      <c r="P861" s="449">
        <f t="shared" si="14"/>
        <v>0</v>
      </c>
      <c r="Q861" s="447"/>
      <c r="R861" s="447"/>
      <c r="S861" s="447"/>
      <c r="T861" s="447"/>
      <c r="U861" s="447"/>
      <c r="V861" s="447"/>
      <c r="W861" s="447"/>
      <c r="X861" s="450"/>
    </row>
    <row r="862" spans="1:24" s="451" customFormat="1" ht="15">
      <c r="A862" s="447"/>
      <c r="B862" s="447"/>
      <c r="C862" s="512"/>
      <c r="D862" s="156"/>
      <c r="E862" s="156"/>
      <c r="F862" s="447"/>
      <c r="G862" s="447"/>
      <c r="H862" s="448"/>
      <c r="I862" s="447"/>
      <c r="J862" s="447"/>
      <c r="K862" s="447"/>
      <c r="L862" s="447"/>
      <c r="M862" s="447"/>
      <c r="N862" s="447"/>
      <c r="O862" s="447"/>
      <c r="P862" s="449">
        <f t="shared" si="14"/>
        <v>0</v>
      </c>
      <c r="Q862" s="447"/>
      <c r="R862" s="447"/>
      <c r="S862" s="447"/>
      <c r="T862" s="447"/>
      <c r="U862" s="447"/>
      <c r="V862" s="447"/>
      <c r="W862" s="447"/>
      <c r="X862" s="450"/>
    </row>
    <row r="863" spans="1:24" s="451" customFormat="1" ht="15">
      <c r="A863" s="447"/>
      <c r="B863" s="447"/>
      <c r="C863" s="512"/>
      <c r="D863" s="156"/>
      <c r="E863" s="156"/>
      <c r="F863" s="447"/>
      <c r="G863" s="447"/>
      <c r="H863" s="448"/>
      <c r="I863" s="447"/>
      <c r="J863" s="447"/>
      <c r="K863" s="447"/>
      <c r="L863" s="447"/>
      <c r="M863" s="447"/>
      <c r="N863" s="447"/>
      <c r="O863" s="447"/>
      <c r="P863" s="449">
        <f t="shared" si="14"/>
        <v>0</v>
      </c>
      <c r="Q863" s="447"/>
      <c r="R863" s="447"/>
      <c r="S863" s="447"/>
      <c r="T863" s="447"/>
      <c r="U863" s="447"/>
      <c r="V863" s="447"/>
      <c r="W863" s="447"/>
      <c r="X863" s="450"/>
    </row>
    <row r="864" spans="1:24" s="451" customFormat="1" ht="15">
      <c r="A864" s="447"/>
      <c r="B864" s="447"/>
      <c r="C864" s="512"/>
      <c r="D864" s="156"/>
      <c r="E864" s="156"/>
      <c r="F864" s="447"/>
      <c r="G864" s="447"/>
      <c r="H864" s="448"/>
      <c r="I864" s="447"/>
      <c r="J864" s="447"/>
      <c r="K864" s="447"/>
      <c r="L864" s="447"/>
      <c r="M864" s="447"/>
      <c r="N864" s="447"/>
      <c r="O864" s="447"/>
      <c r="P864" s="449">
        <f t="shared" si="14"/>
        <v>0</v>
      </c>
      <c r="Q864" s="447"/>
      <c r="R864" s="447"/>
      <c r="S864" s="447"/>
      <c r="T864" s="447"/>
      <c r="U864" s="447"/>
      <c r="V864" s="447"/>
      <c r="W864" s="447"/>
      <c r="X864" s="450"/>
    </row>
    <row r="865" spans="1:24" s="451" customFormat="1" ht="15">
      <c r="A865" s="447"/>
      <c r="B865" s="447"/>
      <c r="C865" s="512"/>
      <c r="D865" s="156"/>
      <c r="E865" s="156"/>
      <c r="F865" s="447"/>
      <c r="G865" s="447"/>
      <c r="H865" s="448"/>
      <c r="I865" s="447"/>
      <c r="J865" s="447"/>
      <c r="K865" s="447"/>
      <c r="L865" s="447"/>
      <c r="M865" s="447"/>
      <c r="N865" s="447"/>
      <c r="O865" s="447"/>
      <c r="P865" s="449">
        <f t="shared" si="14"/>
        <v>0</v>
      </c>
      <c r="Q865" s="447"/>
      <c r="R865" s="447"/>
      <c r="S865" s="447"/>
      <c r="T865" s="447"/>
      <c r="U865" s="447"/>
      <c r="V865" s="447"/>
      <c r="W865" s="447"/>
      <c r="X865" s="450"/>
    </row>
    <row r="866" spans="1:24" s="451" customFormat="1" ht="15">
      <c r="A866" s="447"/>
      <c r="B866" s="447"/>
      <c r="C866" s="512"/>
      <c r="D866" s="156"/>
      <c r="E866" s="156"/>
      <c r="F866" s="447"/>
      <c r="G866" s="447"/>
      <c r="H866" s="448"/>
      <c r="I866" s="447"/>
      <c r="J866" s="447"/>
      <c r="K866" s="447"/>
      <c r="L866" s="447"/>
      <c r="M866" s="447"/>
      <c r="N866" s="447"/>
      <c r="O866" s="447"/>
      <c r="P866" s="449">
        <f t="shared" si="14"/>
        <v>0</v>
      </c>
      <c r="Q866" s="447"/>
      <c r="R866" s="447"/>
      <c r="S866" s="447"/>
      <c r="T866" s="447"/>
      <c r="U866" s="447"/>
      <c r="V866" s="447"/>
      <c r="W866" s="447"/>
      <c r="X866" s="450"/>
    </row>
    <row r="867" spans="1:24" s="451" customFormat="1" ht="15">
      <c r="A867" s="447"/>
      <c r="B867" s="447"/>
      <c r="C867" s="512"/>
      <c r="D867" s="156"/>
      <c r="E867" s="156"/>
      <c r="F867" s="447"/>
      <c r="G867" s="447"/>
      <c r="H867" s="448"/>
      <c r="I867" s="447"/>
      <c r="J867" s="447"/>
      <c r="K867" s="447"/>
      <c r="L867" s="447"/>
      <c r="M867" s="447"/>
      <c r="N867" s="447"/>
      <c r="O867" s="447"/>
      <c r="P867" s="449">
        <f t="shared" si="14"/>
        <v>0</v>
      </c>
      <c r="Q867" s="447"/>
      <c r="R867" s="447"/>
      <c r="S867" s="447"/>
      <c r="T867" s="447"/>
      <c r="U867" s="447"/>
      <c r="V867" s="447"/>
      <c r="W867" s="447"/>
      <c r="X867" s="450"/>
    </row>
    <row r="868" spans="1:24" s="451" customFormat="1" ht="15">
      <c r="A868" s="447"/>
      <c r="B868" s="447"/>
      <c r="C868" s="512"/>
      <c r="D868" s="156"/>
      <c r="E868" s="156"/>
      <c r="F868" s="447"/>
      <c r="G868" s="447"/>
      <c r="H868" s="448"/>
      <c r="I868" s="447"/>
      <c r="J868" s="447"/>
      <c r="K868" s="447"/>
      <c r="L868" s="447"/>
      <c r="M868" s="447"/>
      <c r="N868" s="447"/>
      <c r="O868" s="447"/>
      <c r="P868" s="449">
        <f t="shared" si="14"/>
        <v>0</v>
      </c>
      <c r="Q868" s="447"/>
      <c r="R868" s="447"/>
      <c r="S868" s="447"/>
      <c r="T868" s="447"/>
      <c r="U868" s="447"/>
      <c r="V868" s="447"/>
      <c r="W868" s="447"/>
      <c r="X868" s="450"/>
    </row>
    <row r="869" spans="1:24" s="451" customFormat="1" ht="15">
      <c r="A869" s="447"/>
      <c r="B869" s="447"/>
      <c r="C869" s="512"/>
      <c r="D869" s="156"/>
      <c r="E869" s="156"/>
      <c r="F869" s="447"/>
      <c r="G869" s="447"/>
      <c r="H869" s="448"/>
      <c r="I869" s="447"/>
      <c r="J869" s="447"/>
      <c r="K869" s="447"/>
      <c r="L869" s="447"/>
      <c r="M869" s="447"/>
      <c r="N869" s="447"/>
      <c r="O869" s="447"/>
      <c r="P869" s="449">
        <f t="shared" si="14"/>
        <v>0</v>
      </c>
      <c r="Q869" s="447"/>
      <c r="R869" s="447"/>
      <c r="S869" s="447"/>
      <c r="T869" s="447"/>
      <c r="U869" s="447"/>
      <c r="V869" s="447"/>
      <c r="W869" s="447"/>
      <c r="X869" s="450"/>
    </row>
    <row r="870" spans="1:24" s="451" customFormat="1" ht="15">
      <c r="A870" s="447"/>
      <c r="B870" s="447"/>
      <c r="C870" s="512"/>
      <c r="D870" s="156"/>
      <c r="E870" s="156"/>
      <c r="F870" s="447"/>
      <c r="G870" s="447"/>
      <c r="H870" s="448"/>
      <c r="I870" s="447"/>
      <c r="J870" s="447"/>
      <c r="K870" s="447"/>
      <c r="L870" s="447"/>
      <c r="M870" s="447"/>
      <c r="N870" s="447"/>
      <c r="O870" s="447"/>
      <c r="P870" s="449">
        <f t="shared" si="14"/>
        <v>0</v>
      </c>
      <c r="Q870" s="447"/>
      <c r="R870" s="447"/>
      <c r="S870" s="447"/>
      <c r="T870" s="447"/>
      <c r="U870" s="447"/>
      <c r="V870" s="447"/>
      <c r="W870" s="447"/>
      <c r="X870" s="450"/>
    </row>
    <row r="871" spans="1:24" s="451" customFormat="1" ht="15">
      <c r="A871" s="447"/>
      <c r="B871" s="447"/>
      <c r="C871" s="512"/>
      <c r="D871" s="156"/>
      <c r="E871" s="156"/>
      <c r="F871" s="447"/>
      <c r="G871" s="447"/>
      <c r="H871" s="448"/>
      <c r="I871" s="447"/>
      <c r="J871" s="447"/>
      <c r="K871" s="447"/>
      <c r="L871" s="447"/>
      <c r="M871" s="447"/>
      <c r="N871" s="447"/>
      <c r="O871" s="447"/>
      <c r="P871" s="449">
        <f t="shared" si="14"/>
        <v>0</v>
      </c>
      <c r="Q871" s="447"/>
      <c r="R871" s="447"/>
      <c r="S871" s="447"/>
      <c r="T871" s="447"/>
      <c r="U871" s="447"/>
      <c r="V871" s="447"/>
      <c r="W871" s="447"/>
      <c r="X871" s="450"/>
    </row>
    <row r="872" spans="1:24" s="451" customFormat="1" ht="15">
      <c r="A872" s="447"/>
      <c r="B872" s="447"/>
      <c r="C872" s="512"/>
      <c r="D872" s="156"/>
      <c r="E872" s="156"/>
      <c r="F872" s="447"/>
      <c r="G872" s="447"/>
      <c r="H872" s="448"/>
      <c r="I872" s="447"/>
      <c r="J872" s="447"/>
      <c r="K872" s="447"/>
      <c r="L872" s="447"/>
      <c r="M872" s="447"/>
      <c r="N872" s="447"/>
      <c r="O872" s="447"/>
      <c r="P872" s="449">
        <f t="shared" si="14"/>
        <v>0</v>
      </c>
      <c r="Q872" s="447"/>
      <c r="R872" s="447"/>
      <c r="S872" s="447"/>
      <c r="T872" s="447"/>
      <c r="U872" s="447"/>
      <c r="V872" s="447"/>
      <c r="W872" s="447"/>
      <c r="X872" s="450"/>
    </row>
    <row r="873" spans="1:24" s="451" customFormat="1" ht="15">
      <c r="A873" s="447"/>
      <c r="B873" s="447"/>
      <c r="C873" s="512"/>
      <c r="D873" s="156"/>
      <c r="E873" s="156"/>
      <c r="F873" s="447"/>
      <c r="G873" s="447"/>
      <c r="H873" s="448"/>
      <c r="I873" s="447"/>
      <c r="J873" s="447"/>
      <c r="K873" s="447"/>
      <c r="L873" s="447"/>
      <c r="M873" s="447"/>
      <c r="N873" s="447"/>
      <c r="O873" s="447"/>
      <c r="P873" s="449">
        <f t="shared" si="14"/>
        <v>0</v>
      </c>
      <c r="Q873" s="447"/>
      <c r="R873" s="447"/>
      <c r="S873" s="447"/>
      <c r="T873" s="447"/>
      <c r="U873" s="447"/>
      <c r="V873" s="447"/>
      <c r="W873" s="447"/>
      <c r="X873" s="450"/>
    </row>
    <row r="874" spans="1:24" s="451" customFormat="1" ht="15">
      <c r="A874" s="447"/>
      <c r="B874" s="447"/>
      <c r="C874" s="512"/>
      <c r="D874" s="156"/>
      <c r="E874" s="156"/>
      <c r="F874" s="447"/>
      <c r="G874" s="447"/>
      <c r="H874" s="448"/>
      <c r="I874" s="447"/>
      <c r="J874" s="447"/>
      <c r="K874" s="447"/>
      <c r="L874" s="447"/>
      <c r="M874" s="447"/>
      <c r="N874" s="447"/>
      <c r="O874" s="447"/>
      <c r="P874" s="449">
        <f t="shared" si="14"/>
        <v>0</v>
      </c>
      <c r="Q874" s="447"/>
      <c r="R874" s="447"/>
      <c r="S874" s="447"/>
      <c r="T874" s="447"/>
      <c r="U874" s="447"/>
      <c r="V874" s="447"/>
      <c r="W874" s="447"/>
      <c r="X874" s="450"/>
    </row>
    <row r="875" spans="1:24" s="451" customFormat="1" ht="15">
      <c r="A875" s="447"/>
      <c r="B875" s="447"/>
      <c r="C875" s="512"/>
      <c r="D875" s="156"/>
      <c r="E875" s="156"/>
      <c r="F875" s="447"/>
      <c r="G875" s="447"/>
      <c r="H875" s="448"/>
      <c r="I875" s="447"/>
      <c r="J875" s="447"/>
      <c r="K875" s="447"/>
      <c r="L875" s="447"/>
      <c r="M875" s="447"/>
      <c r="N875" s="447"/>
      <c r="O875" s="447"/>
      <c r="P875" s="449">
        <f t="shared" si="14"/>
        <v>0</v>
      </c>
      <c r="Q875" s="447"/>
      <c r="R875" s="447"/>
      <c r="S875" s="447"/>
      <c r="T875" s="447"/>
      <c r="U875" s="447"/>
      <c r="V875" s="447"/>
      <c r="W875" s="447"/>
      <c r="X875" s="450"/>
    </row>
    <row r="876" spans="1:24" s="451" customFormat="1" ht="15">
      <c r="A876" s="447"/>
      <c r="B876" s="447"/>
      <c r="C876" s="512"/>
      <c r="D876" s="156"/>
      <c r="E876" s="156"/>
      <c r="F876" s="447"/>
      <c r="G876" s="447"/>
      <c r="H876" s="448"/>
      <c r="I876" s="447"/>
      <c r="J876" s="447"/>
      <c r="K876" s="447"/>
      <c r="L876" s="447"/>
      <c r="M876" s="447"/>
      <c r="N876" s="447"/>
      <c r="O876" s="447"/>
      <c r="P876" s="449">
        <f t="shared" si="14"/>
        <v>0</v>
      </c>
      <c r="Q876" s="447"/>
      <c r="R876" s="447"/>
      <c r="S876" s="447"/>
      <c r="T876" s="447"/>
      <c r="U876" s="447"/>
      <c r="V876" s="447"/>
      <c r="W876" s="447"/>
      <c r="X876" s="450"/>
    </row>
    <row r="877" spans="1:24" s="451" customFormat="1" ht="15">
      <c r="A877" s="447"/>
      <c r="B877" s="447"/>
      <c r="C877" s="512"/>
      <c r="D877" s="156"/>
      <c r="E877" s="156"/>
      <c r="F877" s="447"/>
      <c r="G877" s="447"/>
      <c r="H877" s="448"/>
      <c r="I877" s="447"/>
      <c r="J877" s="447"/>
      <c r="K877" s="447"/>
      <c r="L877" s="447"/>
      <c r="M877" s="447"/>
      <c r="N877" s="447"/>
      <c r="O877" s="447"/>
      <c r="P877" s="449">
        <f t="shared" si="14"/>
        <v>0</v>
      </c>
      <c r="Q877" s="447"/>
      <c r="R877" s="447"/>
      <c r="S877" s="447"/>
      <c r="T877" s="447"/>
      <c r="U877" s="447"/>
      <c r="V877" s="447"/>
      <c r="W877" s="447"/>
      <c r="X877" s="450"/>
    </row>
    <row r="878" spans="1:24" s="451" customFormat="1" ht="15">
      <c r="A878" s="447"/>
      <c r="B878" s="447"/>
      <c r="C878" s="512"/>
      <c r="D878" s="156"/>
      <c r="E878" s="156"/>
      <c r="F878" s="447"/>
      <c r="G878" s="447"/>
      <c r="H878" s="448"/>
      <c r="I878" s="447"/>
      <c r="J878" s="447"/>
      <c r="K878" s="447"/>
      <c r="L878" s="447"/>
      <c r="M878" s="447"/>
      <c r="N878" s="447"/>
      <c r="O878" s="447"/>
      <c r="P878" s="449">
        <f t="shared" si="14"/>
        <v>0</v>
      </c>
      <c r="Q878" s="447"/>
      <c r="R878" s="447"/>
      <c r="S878" s="447"/>
      <c r="T878" s="447"/>
      <c r="U878" s="447"/>
      <c r="V878" s="447"/>
      <c r="W878" s="447"/>
      <c r="X878" s="450"/>
    </row>
    <row r="879" spans="1:24" s="451" customFormat="1" ht="15">
      <c r="A879" s="447"/>
      <c r="B879" s="447"/>
      <c r="C879" s="512"/>
      <c r="D879" s="156"/>
      <c r="E879" s="156"/>
      <c r="F879" s="447"/>
      <c r="G879" s="447"/>
      <c r="H879" s="448"/>
      <c r="I879" s="447"/>
      <c r="J879" s="447"/>
      <c r="K879" s="447"/>
      <c r="L879" s="447"/>
      <c r="M879" s="447"/>
      <c r="N879" s="447"/>
      <c r="O879" s="447"/>
      <c r="P879" s="449">
        <f t="shared" si="14"/>
        <v>0</v>
      </c>
      <c r="Q879" s="447"/>
      <c r="R879" s="447"/>
      <c r="S879" s="447"/>
      <c r="T879" s="447"/>
      <c r="U879" s="447"/>
      <c r="V879" s="447"/>
      <c r="W879" s="447"/>
      <c r="X879" s="450"/>
    </row>
    <row r="880" spans="1:24" s="451" customFormat="1" ht="15">
      <c r="A880" s="447"/>
      <c r="B880" s="447"/>
      <c r="C880" s="512"/>
      <c r="D880" s="156"/>
      <c r="E880" s="156"/>
      <c r="F880" s="447"/>
      <c r="G880" s="447"/>
      <c r="H880" s="448"/>
      <c r="I880" s="447"/>
      <c r="J880" s="447"/>
      <c r="K880" s="447"/>
      <c r="L880" s="447"/>
      <c r="M880" s="447"/>
      <c r="N880" s="447"/>
      <c r="O880" s="447"/>
      <c r="P880" s="449">
        <f t="shared" si="14"/>
        <v>0</v>
      </c>
      <c r="Q880" s="447"/>
      <c r="R880" s="447"/>
      <c r="S880" s="447"/>
      <c r="T880" s="447"/>
      <c r="U880" s="447"/>
      <c r="V880" s="447"/>
      <c r="W880" s="447"/>
      <c r="X880" s="450"/>
    </row>
    <row r="881" spans="1:24" s="451" customFormat="1" ht="15">
      <c r="A881" s="447"/>
      <c r="B881" s="447"/>
      <c r="C881" s="512"/>
      <c r="D881" s="156"/>
      <c r="E881" s="156"/>
      <c r="F881" s="447"/>
      <c r="G881" s="447"/>
      <c r="H881" s="448"/>
      <c r="I881" s="447"/>
      <c r="J881" s="447"/>
      <c r="K881" s="447"/>
      <c r="L881" s="447"/>
      <c r="M881" s="447"/>
      <c r="N881" s="447"/>
      <c r="O881" s="447"/>
      <c r="P881" s="449">
        <f t="shared" si="14"/>
        <v>0</v>
      </c>
      <c r="Q881" s="447"/>
      <c r="R881" s="447"/>
      <c r="S881" s="447"/>
      <c r="T881" s="447"/>
      <c r="U881" s="447"/>
      <c r="V881" s="447"/>
      <c r="W881" s="447"/>
      <c r="X881" s="450"/>
    </row>
    <row r="882" spans="1:24" s="451" customFormat="1" ht="15">
      <c r="A882" s="447"/>
      <c r="B882" s="447"/>
      <c r="C882" s="512"/>
      <c r="D882" s="156"/>
      <c r="E882" s="156"/>
      <c r="F882" s="447"/>
      <c r="G882" s="447"/>
      <c r="H882" s="448"/>
      <c r="I882" s="447"/>
      <c r="J882" s="447"/>
      <c r="K882" s="447"/>
      <c r="L882" s="447"/>
      <c r="M882" s="447"/>
      <c r="N882" s="447"/>
      <c r="O882" s="447"/>
      <c r="P882" s="449">
        <f t="shared" si="14"/>
        <v>0</v>
      </c>
      <c r="Q882" s="447"/>
      <c r="R882" s="447"/>
      <c r="S882" s="447"/>
      <c r="T882" s="447"/>
      <c r="U882" s="447"/>
      <c r="V882" s="447"/>
      <c r="W882" s="447"/>
      <c r="X882" s="450"/>
    </row>
    <row r="883" spans="1:24" s="451" customFormat="1" ht="15">
      <c r="A883" s="447"/>
      <c r="B883" s="447"/>
      <c r="C883" s="512"/>
      <c r="D883" s="156"/>
      <c r="E883" s="156"/>
      <c r="F883" s="447"/>
      <c r="G883" s="447"/>
      <c r="H883" s="448"/>
      <c r="I883" s="447"/>
      <c r="J883" s="447"/>
      <c r="K883" s="447"/>
      <c r="L883" s="447"/>
      <c r="M883" s="447"/>
      <c r="N883" s="447"/>
      <c r="O883" s="447"/>
      <c r="P883" s="449">
        <f t="shared" si="14"/>
        <v>0</v>
      </c>
      <c r="Q883" s="447"/>
      <c r="R883" s="447"/>
      <c r="S883" s="447"/>
      <c r="T883" s="447"/>
      <c r="U883" s="447"/>
      <c r="V883" s="447"/>
      <c r="W883" s="447"/>
      <c r="X883" s="450"/>
    </row>
    <row r="884" spans="1:24" s="451" customFormat="1" ht="15">
      <c r="A884" s="447"/>
      <c r="B884" s="447"/>
      <c r="C884" s="512"/>
      <c r="D884" s="156"/>
      <c r="E884" s="156"/>
      <c r="F884" s="447"/>
      <c r="G884" s="447"/>
      <c r="H884" s="448"/>
      <c r="I884" s="447"/>
      <c r="J884" s="447"/>
      <c r="K884" s="447"/>
      <c r="L884" s="447"/>
      <c r="M884" s="447"/>
      <c r="N884" s="447"/>
      <c r="O884" s="447"/>
      <c r="P884" s="449">
        <f t="shared" si="14"/>
        <v>0</v>
      </c>
      <c r="Q884" s="447"/>
      <c r="R884" s="447"/>
      <c r="S884" s="447"/>
      <c r="T884" s="447"/>
      <c r="U884" s="447"/>
      <c r="V884" s="447"/>
      <c r="W884" s="447"/>
      <c r="X884" s="450"/>
    </row>
    <row r="885" spans="1:24" s="451" customFormat="1" ht="15">
      <c r="A885" s="447"/>
      <c r="B885" s="447"/>
      <c r="C885" s="512"/>
      <c r="D885" s="156"/>
      <c r="E885" s="156"/>
      <c r="F885" s="447"/>
      <c r="G885" s="447"/>
      <c r="H885" s="448"/>
      <c r="I885" s="447"/>
      <c r="J885" s="447"/>
      <c r="K885" s="447"/>
      <c r="L885" s="447"/>
      <c r="M885" s="447"/>
      <c r="N885" s="447"/>
      <c r="O885" s="447"/>
      <c r="P885" s="449">
        <f t="shared" si="14"/>
        <v>0</v>
      </c>
      <c r="Q885" s="447"/>
      <c r="R885" s="447"/>
      <c r="S885" s="447"/>
      <c r="T885" s="447"/>
      <c r="U885" s="447"/>
      <c r="V885" s="447"/>
      <c r="W885" s="447"/>
      <c r="X885" s="450"/>
    </row>
    <row r="886" spans="1:24" s="451" customFormat="1" ht="15">
      <c r="A886" s="447"/>
      <c r="B886" s="447"/>
      <c r="C886" s="512"/>
      <c r="D886" s="156"/>
      <c r="E886" s="156"/>
      <c r="F886" s="447"/>
      <c r="G886" s="447"/>
      <c r="H886" s="448"/>
      <c r="I886" s="447"/>
      <c r="J886" s="447"/>
      <c r="K886" s="447"/>
      <c r="L886" s="447"/>
      <c r="M886" s="447"/>
      <c r="N886" s="447"/>
      <c r="O886" s="447"/>
      <c r="P886" s="449">
        <f t="shared" si="14"/>
        <v>0</v>
      </c>
      <c r="Q886" s="447"/>
      <c r="R886" s="447"/>
      <c r="S886" s="447"/>
      <c r="T886" s="447"/>
      <c r="U886" s="447"/>
      <c r="V886" s="447"/>
      <c r="W886" s="447"/>
      <c r="X886" s="450"/>
    </row>
    <row r="887" spans="1:24" s="451" customFormat="1" ht="15">
      <c r="A887" s="447"/>
      <c r="B887" s="447"/>
      <c r="C887" s="512"/>
      <c r="D887" s="156"/>
      <c r="E887" s="156"/>
      <c r="F887" s="447"/>
      <c r="G887" s="447"/>
      <c r="H887" s="448"/>
      <c r="I887" s="447"/>
      <c r="J887" s="447"/>
      <c r="K887" s="447"/>
      <c r="L887" s="447"/>
      <c r="M887" s="447"/>
      <c r="N887" s="447"/>
      <c r="O887" s="447"/>
      <c r="P887" s="449">
        <f t="shared" si="14"/>
        <v>0</v>
      </c>
      <c r="Q887" s="447"/>
      <c r="R887" s="447"/>
      <c r="S887" s="447"/>
      <c r="T887" s="447"/>
      <c r="U887" s="447"/>
      <c r="V887" s="447"/>
      <c r="W887" s="447"/>
      <c r="X887" s="450"/>
    </row>
    <row r="888" spans="1:24" s="451" customFormat="1" ht="15">
      <c r="A888" s="447"/>
      <c r="B888" s="447"/>
      <c r="C888" s="512"/>
      <c r="D888" s="156"/>
      <c r="E888" s="156"/>
      <c r="F888" s="447"/>
      <c r="G888" s="447"/>
      <c r="H888" s="448"/>
      <c r="I888" s="447"/>
      <c r="J888" s="447"/>
      <c r="K888" s="447"/>
      <c r="L888" s="447"/>
      <c r="M888" s="447"/>
      <c r="N888" s="447"/>
      <c r="O888" s="447"/>
      <c r="P888" s="449">
        <f t="shared" si="14"/>
        <v>0</v>
      </c>
      <c r="Q888" s="447"/>
      <c r="R888" s="447"/>
      <c r="S888" s="447"/>
      <c r="T888" s="447"/>
      <c r="U888" s="447"/>
      <c r="V888" s="447"/>
      <c r="W888" s="447"/>
      <c r="X888" s="450"/>
    </row>
    <row r="889" spans="1:24" s="451" customFormat="1" ht="15">
      <c r="A889" s="447"/>
      <c r="B889" s="447"/>
      <c r="C889" s="512"/>
      <c r="D889" s="156"/>
      <c r="E889" s="156"/>
      <c r="F889" s="447"/>
      <c r="G889" s="447"/>
      <c r="H889" s="448"/>
      <c r="I889" s="447"/>
      <c r="J889" s="447"/>
      <c r="K889" s="447"/>
      <c r="L889" s="447"/>
      <c r="M889" s="447"/>
      <c r="N889" s="447"/>
      <c r="O889" s="447"/>
      <c r="P889" s="449">
        <f t="shared" si="14"/>
        <v>0</v>
      </c>
      <c r="Q889" s="447"/>
      <c r="R889" s="447"/>
      <c r="S889" s="447"/>
      <c r="T889" s="447"/>
      <c r="U889" s="447"/>
      <c r="V889" s="447"/>
      <c r="W889" s="447"/>
      <c r="X889" s="450"/>
    </row>
    <row r="890" spans="1:24" s="451" customFormat="1" ht="15">
      <c r="A890" s="447"/>
      <c r="B890" s="447"/>
      <c r="C890" s="512"/>
      <c r="D890" s="156"/>
      <c r="E890" s="156"/>
      <c r="F890" s="447"/>
      <c r="G890" s="447"/>
      <c r="H890" s="448"/>
      <c r="I890" s="447"/>
      <c r="J890" s="447"/>
      <c r="K890" s="447"/>
      <c r="L890" s="447"/>
      <c r="M890" s="447"/>
      <c r="N890" s="447"/>
      <c r="O890" s="447"/>
      <c r="P890" s="449">
        <f t="shared" si="14"/>
        <v>0</v>
      </c>
      <c r="Q890" s="447"/>
      <c r="R890" s="447"/>
      <c r="S890" s="447"/>
      <c r="T890" s="447"/>
      <c r="U890" s="447"/>
      <c r="V890" s="447"/>
      <c r="W890" s="447"/>
      <c r="X890" s="450"/>
    </row>
    <row r="891" spans="1:24" s="451" customFormat="1" ht="15">
      <c r="A891" s="447"/>
      <c r="B891" s="447"/>
      <c r="C891" s="512"/>
      <c r="D891" s="156"/>
      <c r="E891" s="156"/>
      <c r="F891" s="447"/>
      <c r="G891" s="447"/>
      <c r="H891" s="448"/>
      <c r="I891" s="447"/>
      <c r="J891" s="447"/>
      <c r="K891" s="447"/>
      <c r="L891" s="447"/>
      <c r="M891" s="447"/>
      <c r="N891" s="447"/>
      <c r="O891" s="447"/>
      <c r="P891" s="449">
        <f t="shared" si="14"/>
        <v>0</v>
      </c>
      <c r="Q891" s="447"/>
      <c r="R891" s="447"/>
      <c r="S891" s="447"/>
      <c r="T891" s="447"/>
      <c r="U891" s="447"/>
      <c r="V891" s="447"/>
      <c r="W891" s="447"/>
      <c r="X891" s="450"/>
    </row>
    <row r="892" spans="1:24" s="451" customFormat="1" ht="15">
      <c r="A892" s="447"/>
      <c r="B892" s="447"/>
      <c r="C892" s="512"/>
      <c r="D892" s="156"/>
      <c r="E892" s="156"/>
      <c r="F892" s="447"/>
      <c r="G892" s="447"/>
      <c r="H892" s="448"/>
      <c r="I892" s="447"/>
      <c r="J892" s="447"/>
      <c r="K892" s="447"/>
      <c r="L892" s="447"/>
      <c r="M892" s="447"/>
      <c r="N892" s="447"/>
      <c r="O892" s="447"/>
      <c r="P892" s="449">
        <f t="shared" si="14"/>
        <v>0</v>
      </c>
      <c r="Q892" s="447"/>
      <c r="R892" s="447"/>
      <c r="S892" s="447"/>
      <c r="T892" s="447"/>
      <c r="U892" s="447"/>
      <c r="V892" s="447"/>
      <c r="W892" s="447"/>
      <c r="X892" s="450"/>
    </row>
    <row r="893" spans="1:24" s="451" customFormat="1" ht="15">
      <c r="A893" s="447"/>
      <c r="B893" s="447"/>
      <c r="C893" s="512"/>
      <c r="D893" s="156"/>
      <c r="E893" s="156"/>
      <c r="F893" s="447"/>
      <c r="G893" s="447"/>
      <c r="H893" s="448"/>
      <c r="I893" s="447"/>
      <c r="J893" s="447"/>
      <c r="K893" s="447"/>
      <c r="L893" s="447"/>
      <c r="M893" s="447"/>
      <c r="N893" s="447"/>
      <c r="O893" s="447"/>
      <c r="P893" s="449">
        <f t="shared" si="14"/>
        <v>0</v>
      </c>
      <c r="Q893" s="447"/>
      <c r="R893" s="447"/>
      <c r="S893" s="447"/>
      <c r="T893" s="447"/>
      <c r="U893" s="447"/>
      <c r="V893" s="447"/>
      <c r="W893" s="447"/>
      <c r="X893" s="450"/>
    </row>
    <row r="894" spans="1:24" s="451" customFormat="1" ht="15">
      <c r="A894" s="447"/>
      <c r="B894" s="447"/>
      <c r="C894" s="512"/>
      <c r="D894" s="156"/>
      <c r="E894" s="156"/>
      <c r="F894" s="447"/>
      <c r="G894" s="447"/>
      <c r="H894" s="448"/>
      <c r="I894" s="447"/>
      <c r="J894" s="447"/>
      <c r="K894" s="447"/>
      <c r="L894" s="447"/>
      <c r="M894" s="447"/>
      <c r="N894" s="447"/>
      <c r="O894" s="447"/>
      <c r="P894" s="449">
        <f t="shared" si="14"/>
        <v>0</v>
      </c>
      <c r="Q894" s="447"/>
      <c r="R894" s="447"/>
      <c r="S894" s="447"/>
      <c r="T894" s="447"/>
      <c r="U894" s="447"/>
      <c r="V894" s="447"/>
      <c r="W894" s="447"/>
      <c r="X894" s="450"/>
    </row>
    <row r="895" spans="1:24" s="451" customFormat="1" ht="15">
      <c r="A895" s="447"/>
      <c r="B895" s="447"/>
      <c r="C895" s="512"/>
      <c r="D895" s="156"/>
      <c r="E895" s="156"/>
      <c r="F895" s="447"/>
      <c r="G895" s="447"/>
      <c r="H895" s="448"/>
      <c r="I895" s="447"/>
      <c r="J895" s="447"/>
      <c r="K895" s="447"/>
      <c r="L895" s="447"/>
      <c r="M895" s="447"/>
      <c r="N895" s="447"/>
      <c r="O895" s="447"/>
      <c r="P895" s="449">
        <f t="shared" si="14"/>
        <v>0</v>
      </c>
      <c r="Q895" s="447"/>
      <c r="R895" s="447"/>
      <c r="S895" s="447"/>
      <c r="T895" s="447"/>
      <c r="U895" s="447"/>
      <c r="V895" s="447"/>
      <c r="W895" s="447"/>
      <c r="X895" s="450"/>
    </row>
    <row r="896" spans="1:24" s="451" customFormat="1" ht="15">
      <c r="A896" s="447"/>
      <c r="B896" s="447"/>
      <c r="C896" s="512"/>
      <c r="D896" s="156"/>
      <c r="E896" s="156"/>
      <c r="F896" s="447"/>
      <c r="G896" s="447"/>
      <c r="H896" s="448"/>
      <c r="I896" s="447"/>
      <c r="J896" s="447"/>
      <c r="K896" s="447"/>
      <c r="L896" s="447"/>
      <c r="M896" s="447"/>
      <c r="N896" s="447"/>
      <c r="O896" s="447"/>
      <c r="P896" s="449">
        <f t="shared" si="14"/>
        <v>0</v>
      </c>
      <c r="Q896" s="447"/>
      <c r="R896" s="447"/>
      <c r="S896" s="447"/>
      <c r="T896" s="447"/>
      <c r="U896" s="447"/>
      <c r="V896" s="447"/>
      <c r="W896" s="447"/>
      <c r="X896" s="450"/>
    </row>
    <row r="897" spans="1:24" s="451" customFormat="1" ht="15">
      <c r="A897" s="447"/>
      <c r="B897" s="447"/>
      <c r="C897" s="512"/>
      <c r="D897" s="156"/>
      <c r="E897" s="156"/>
      <c r="F897" s="447"/>
      <c r="G897" s="447"/>
      <c r="H897" s="448"/>
      <c r="I897" s="447"/>
      <c r="J897" s="447"/>
      <c r="K897" s="447"/>
      <c r="L897" s="447"/>
      <c r="M897" s="447"/>
      <c r="N897" s="447"/>
      <c r="O897" s="447"/>
      <c r="P897" s="449">
        <f t="shared" si="14"/>
        <v>0</v>
      </c>
      <c r="Q897" s="447"/>
      <c r="R897" s="447"/>
      <c r="S897" s="447"/>
      <c r="T897" s="447"/>
      <c r="U897" s="447"/>
      <c r="V897" s="447"/>
      <c r="W897" s="447"/>
      <c r="X897" s="450"/>
    </row>
    <row r="898" spans="1:24" s="451" customFormat="1" ht="15">
      <c r="A898" s="447"/>
      <c r="B898" s="447"/>
      <c r="C898" s="512"/>
      <c r="D898" s="156"/>
      <c r="E898" s="156"/>
      <c r="F898" s="447"/>
      <c r="G898" s="447"/>
      <c r="H898" s="448"/>
      <c r="I898" s="447"/>
      <c r="J898" s="447"/>
      <c r="K898" s="447"/>
      <c r="L898" s="447"/>
      <c r="M898" s="447"/>
      <c r="N898" s="447"/>
      <c r="O898" s="447"/>
      <c r="P898" s="449">
        <f t="shared" si="14"/>
        <v>0</v>
      </c>
      <c r="Q898" s="447"/>
      <c r="R898" s="447"/>
      <c r="S898" s="447"/>
      <c r="T898" s="447"/>
      <c r="U898" s="447"/>
      <c r="V898" s="447"/>
      <c r="W898" s="447"/>
      <c r="X898" s="450"/>
    </row>
    <row r="899" spans="1:24" s="451" customFormat="1" ht="15">
      <c r="A899" s="447"/>
      <c r="B899" s="447"/>
      <c r="C899" s="512"/>
      <c r="D899" s="156"/>
      <c r="E899" s="156"/>
      <c r="F899" s="447"/>
      <c r="G899" s="447"/>
      <c r="H899" s="448"/>
      <c r="I899" s="447"/>
      <c r="J899" s="447"/>
      <c r="K899" s="447"/>
      <c r="L899" s="447"/>
      <c r="M899" s="447"/>
      <c r="N899" s="447"/>
      <c r="O899" s="447"/>
      <c r="P899" s="449">
        <f t="shared" si="14"/>
        <v>0</v>
      </c>
      <c r="Q899" s="447"/>
      <c r="R899" s="447"/>
      <c r="S899" s="447"/>
      <c r="T899" s="447"/>
      <c r="U899" s="447"/>
      <c r="V899" s="447"/>
      <c r="W899" s="447"/>
      <c r="X899" s="450"/>
    </row>
    <row r="900" spans="1:24" s="451" customFormat="1" ht="15">
      <c r="A900" s="447"/>
      <c r="B900" s="447"/>
      <c r="C900" s="512"/>
      <c r="D900" s="156"/>
      <c r="E900" s="156"/>
      <c r="F900" s="447"/>
      <c r="G900" s="447"/>
      <c r="H900" s="448"/>
      <c r="I900" s="447"/>
      <c r="J900" s="447"/>
      <c r="K900" s="447"/>
      <c r="L900" s="447"/>
      <c r="M900" s="447"/>
      <c r="N900" s="447"/>
      <c r="O900" s="447"/>
      <c r="P900" s="449">
        <f t="shared" si="14"/>
        <v>0</v>
      </c>
      <c r="Q900" s="447"/>
      <c r="R900" s="447"/>
      <c r="S900" s="447"/>
      <c r="T900" s="447"/>
      <c r="U900" s="447"/>
      <c r="V900" s="447"/>
      <c r="W900" s="447"/>
      <c r="X900" s="450"/>
    </row>
    <row r="901" spans="1:24" s="451" customFormat="1" ht="15">
      <c r="A901" s="447"/>
      <c r="B901" s="447"/>
      <c r="C901" s="512"/>
      <c r="D901" s="156"/>
      <c r="E901" s="156"/>
      <c r="F901" s="447"/>
      <c r="G901" s="447"/>
      <c r="H901" s="448"/>
      <c r="I901" s="447"/>
      <c r="J901" s="447"/>
      <c r="K901" s="447"/>
      <c r="L901" s="447"/>
      <c r="M901" s="447"/>
      <c r="N901" s="447"/>
      <c r="O901" s="447"/>
      <c r="P901" s="449">
        <f t="shared" si="14"/>
        <v>0</v>
      </c>
      <c r="Q901" s="447"/>
      <c r="R901" s="447"/>
      <c r="S901" s="447"/>
      <c r="T901" s="447"/>
      <c r="U901" s="447"/>
      <c r="V901" s="447"/>
      <c r="W901" s="447"/>
      <c r="X901" s="450"/>
    </row>
    <row r="902" spans="1:24" s="451" customFormat="1" ht="15">
      <c r="A902" s="447"/>
      <c r="B902" s="447"/>
      <c r="C902" s="512"/>
      <c r="D902" s="156"/>
      <c r="E902" s="156"/>
      <c r="F902" s="447"/>
      <c r="G902" s="447"/>
      <c r="H902" s="448"/>
      <c r="I902" s="447"/>
      <c r="J902" s="447"/>
      <c r="K902" s="447"/>
      <c r="L902" s="447"/>
      <c r="M902" s="447"/>
      <c r="N902" s="447"/>
      <c r="O902" s="447"/>
      <c r="P902" s="449">
        <f t="shared" si="14"/>
        <v>0</v>
      </c>
      <c r="Q902" s="447"/>
      <c r="R902" s="447"/>
      <c r="S902" s="447"/>
      <c r="T902" s="447"/>
      <c r="U902" s="447"/>
      <c r="V902" s="447"/>
      <c r="W902" s="447"/>
      <c r="X902" s="450"/>
    </row>
    <row r="903" spans="1:24" s="451" customFormat="1" ht="15">
      <c r="A903" s="447"/>
      <c r="B903" s="447"/>
      <c r="C903" s="512"/>
      <c r="D903" s="156"/>
      <c r="E903" s="156"/>
      <c r="F903" s="447"/>
      <c r="G903" s="447"/>
      <c r="H903" s="448"/>
      <c r="I903" s="447"/>
      <c r="J903" s="447"/>
      <c r="K903" s="447"/>
      <c r="L903" s="447"/>
      <c r="M903" s="447"/>
      <c r="N903" s="447"/>
      <c r="O903" s="447"/>
      <c r="P903" s="449">
        <f t="shared" si="14"/>
        <v>0</v>
      </c>
      <c r="Q903" s="447"/>
      <c r="R903" s="447"/>
      <c r="S903" s="447"/>
      <c r="T903" s="447"/>
      <c r="U903" s="447"/>
      <c r="V903" s="447"/>
      <c r="W903" s="447"/>
      <c r="X903" s="450"/>
    </row>
    <row r="904" spans="1:24" s="451" customFormat="1" ht="15">
      <c r="A904" s="447"/>
      <c r="B904" s="447"/>
      <c r="C904" s="512"/>
      <c r="D904" s="156"/>
      <c r="E904" s="156"/>
      <c r="F904" s="447"/>
      <c r="G904" s="447"/>
      <c r="H904" s="448"/>
      <c r="I904" s="447"/>
      <c r="J904" s="447"/>
      <c r="K904" s="447"/>
      <c r="L904" s="447"/>
      <c r="M904" s="447"/>
      <c r="N904" s="447"/>
      <c r="O904" s="447"/>
      <c r="P904" s="449">
        <f t="shared" si="14"/>
        <v>0</v>
      </c>
      <c r="Q904" s="447"/>
      <c r="R904" s="447"/>
      <c r="S904" s="447"/>
      <c r="T904" s="447"/>
      <c r="U904" s="447"/>
      <c r="V904" s="447"/>
      <c r="W904" s="447"/>
      <c r="X904" s="450"/>
    </row>
    <row r="905" spans="1:24" s="451" customFormat="1" ht="15">
      <c r="A905" s="447"/>
      <c r="B905" s="447"/>
      <c r="C905" s="512"/>
      <c r="D905" s="156"/>
      <c r="E905" s="156"/>
      <c r="F905" s="447"/>
      <c r="G905" s="447"/>
      <c r="H905" s="448"/>
      <c r="I905" s="447"/>
      <c r="J905" s="447"/>
      <c r="K905" s="447"/>
      <c r="L905" s="447"/>
      <c r="M905" s="447"/>
      <c r="N905" s="447"/>
      <c r="O905" s="447"/>
      <c r="P905" s="449">
        <f t="shared" si="14"/>
        <v>0</v>
      </c>
      <c r="Q905" s="447"/>
      <c r="R905" s="447"/>
      <c r="S905" s="447"/>
      <c r="T905" s="447"/>
      <c r="U905" s="447"/>
      <c r="V905" s="447"/>
      <c r="W905" s="447"/>
      <c r="X905" s="450"/>
    </row>
    <row r="906" spans="1:24" s="451" customFormat="1" ht="15">
      <c r="A906" s="447"/>
      <c r="B906" s="447"/>
      <c r="C906" s="512"/>
      <c r="D906" s="156"/>
      <c r="E906" s="156"/>
      <c r="F906" s="447"/>
      <c r="G906" s="447"/>
      <c r="H906" s="448"/>
      <c r="I906" s="447"/>
      <c r="J906" s="447"/>
      <c r="K906" s="447"/>
      <c r="L906" s="447"/>
      <c r="M906" s="447"/>
      <c r="N906" s="447"/>
      <c r="O906" s="447"/>
      <c r="P906" s="449">
        <f t="shared" si="14"/>
        <v>0</v>
      </c>
      <c r="Q906" s="447"/>
      <c r="R906" s="447"/>
      <c r="S906" s="447"/>
      <c r="T906" s="447"/>
      <c r="U906" s="447"/>
      <c r="V906" s="447"/>
      <c r="W906" s="447"/>
      <c r="X906" s="450"/>
    </row>
    <row r="907" spans="1:24" s="451" customFormat="1" ht="15">
      <c r="A907" s="447"/>
      <c r="B907" s="447"/>
      <c r="C907" s="512"/>
      <c r="D907" s="156"/>
      <c r="E907" s="156"/>
      <c r="F907" s="447"/>
      <c r="G907" s="447"/>
      <c r="H907" s="448"/>
      <c r="I907" s="447"/>
      <c r="J907" s="447"/>
      <c r="K907" s="447"/>
      <c r="L907" s="447"/>
      <c r="M907" s="447"/>
      <c r="N907" s="447"/>
      <c r="O907" s="447"/>
      <c r="P907" s="449">
        <f t="shared" si="14"/>
        <v>0</v>
      </c>
      <c r="Q907" s="447"/>
      <c r="R907" s="447"/>
      <c r="S907" s="447"/>
      <c r="T907" s="447"/>
      <c r="U907" s="447"/>
      <c r="V907" s="447"/>
      <c r="W907" s="447"/>
      <c r="X907" s="450"/>
    </row>
    <row r="908" spans="1:24" s="451" customFormat="1" ht="15">
      <c r="A908" s="447"/>
      <c r="B908" s="447"/>
      <c r="C908" s="512"/>
      <c r="D908" s="156"/>
      <c r="E908" s="156"/>
      <c r="F908" s="447"/>
      <c r="G908" s="447"/>
      <c r="H908" s="448"/>
      <c r="I908" s="447"/>
      <c r="J908" s="447"/>
      <c r="K908" s="447"/>
      <c r="L908" s="447"/>
      <c r="M908" s="447"/>
      <c r="N908" s="447"/>
      <c r="O908" s="447"/>
      <c r="P908" s="449">
        <f t="shared" si="14"/>
        <v>0</v>
      </c>
      <c r="Q908" s="447"/>
      <c r="R908" s="447"/>
      <c r="S908" s="447"/>
      <c r="T908" s="447"/>
      <c r="U908" s="447"/>
      <c r="V908" s="447"/>
      <c r="W908" s="447"/>
      <c r="X908" s="450"/>
    </row>
    <row r="909" spans="1:24" s="451" customFormat="1" ht="15">
      <c r="A909" s="447"/>
      <c r="B909" s="447"/>
      <c r="C909" s="512"/>
      <c r="D909" s="156"/>
      <c r="E909" s="156"/>
      <c r="F909" s="447"/>
      <c r="G909" s="447"/>
      <c r="H909" s="448"/>
      <c r="I909" s="447"/>
      <c r="J909" s="447"/>
      <c r="K909" s="447"/>
      <c r="L909" s="447"/>
      <c r="M909" s="447"/>
      <c r="N909" s="447"/>
      <c r="O909" s="447"/>
      <c r="P909" s="449">
        <f t="shared" si="14"/>
        <v>0</v>
      </c>
      <c r="Q909" s="447"/>
      <c r="R909" s="447"/>
      <c r="S909" s="447"/>
      <c r="T909" s="447"/>
      <c r="U909" s="447"/>
      <c r="V909" s="447"/>
      <c r="W909" s="447"/>
      <c r="X909" s="450"/>
    </row>
    <row r="910" spans="1:24" s="451" customFormat="1" ht="15">
      <c r="A910" s="447"/>
      <c r="B910" s="447"/>
      <c r="C910" s="512"/>
      <c r="D910" s="156"/>
      <c r="E910" s="156"/>
      <c r="F910" s="447"/>
      <c r="G910" s="447"/>
      <c r="H910" s="448"/>
      <c r="I910" s="447"/>
      <c r="J910" s="447"/>
      <c r="K910" s="447"/>
      <c r="L910" s="447"/>
      <c r="M910" s="447"/>
      <c r="N910" s="447"/>
      <c r="O910" s="447"/>
      <c r="P910" s="449">
        <f t="shared" si="14"/>
        <v>0</v>
      </c>
      <c r="Q910" s="447"/>
      <c r="R910" s="447"/>
      <c r="S910" s="447"/>
      <c r="T910" s="447"/>
      <c r="U910" s="447"/>
      <c r="V910" s="447"/>
      <c r="W910" s="447"/>
      <c r="X910" s="450"/>
    </row>
    <row r="911" spans="1:24" s="451" customFormat="1" ht="15">
      <c r="A911" s="447"/>
      <c r="B911" s="447"/>
      <c r="C911" s="512"/>
      <c r="D911" s="156"/>
      <c r="E911" s="156"/>
      <c r="F911" s="447"/>
      <c r="G911" s="447"/>
      <c r="H911" s="448"/>
      <c r="I911" s="447"/>
      <c r="J911" s="447"/>
      <c r="K911" s="447"/>
      <c r="L911" s="447"/>
      <c r="M911" s="447"/>
      <c r="N911" s="447"/>
      <c r="O911" s="447"/>
      <c r="P911" s="449">
        <f t="shared" si="14"/>
        <v>0</v>
      </c>
      <c r="Q911" s="447"/>
      <c r="R911" s="447"/>
      <c r="S911" s="447"/>
      <c r="T911" s="447"/>
      <c r="U911" s="447"/>
      <c r="V911" s="447"/>
      <c r="W911" s="447"/>
      <c r="X911" s="450"/>
    </row>
    <row r="912" spans="1:24" s="451" customFormat="1" ht="15">
      <c r="A912" s="447"/>
      <c r="B912" s="447"/>
      <c r="C912" s="512"/>
      <c r="D912" s="156"/>
      <c r="E912" s="156"/>
      <c r="F912" s="447"/>
      <c r="G912" s="447"/>
      <c r="H912" s="448"/>
      <c r="I912" s="447"/>
      <c r="J912" s="447"/>
      <c r="K912" s="447"/>
      <c r="L912" s="447"/>
      <c r="M912" s="447"/>
      <c r="N912" s="447"/>
      <c r="O912" s="447"/>
      <c r="P912" s="449">
        <f t="shared" si="14"/>
        <v>0</v>
      </c>
      <c r="Q912" s="447"/>
      <c r="R912" s="447"/>
      <c r="S912" s="447"/>
      <c r="T912" s="447"/>
      <c r="U912" s="447"/>
      <c r="V912" s="447"/>
      <c r="W912" s="447"/>
      <c r="X912" s="450"/>
    </row>
    <row r="913" spans="1:24" s="451" customFormat="1" ht="15">
      <c r="A913" s="447"/>
      <c r="B913" s="447"/>
      <c r="C913" s="512"/>
      <c r="D913" s="156"/>
      <c r="E913" s="156"/>
      <c r="F913" s="447"/>
      <c r="G913" s="447"/>
      <c r="H913" s="448"/>
      <c r="I913" s="447"/>
      <c r="J913" s="447"/>
      <c r="K913" s="447"/>
      <c r="L913" s="447"/>
      <c r="M913" s="447"/>
      <c r="N913" s="447"/>
      <c r="O913" s="447"/>
      <c r="P913" s="449">
        <f t="shared" si="14"/>
        <v>0</v>
      </c>
      <c r="Q913" s="447"/>
      <c r="R913" s="447"/>
      <c r="S913" s="447"/>
      <c r="T913" s="447"/>
      <c r="U913" s="447"/>
      <c r="V913" s="447"/>
      <c r="W913" s="447"/>
      <c r="X913" s="450"/>
    </row>
    <row r="914" spans="1:24" s="451" customFormat="1" ht="15">
      <c r="A914" s="447"/>
      <c r="B914" s="447"/>
      <c r="C914" s="512"/>
      <c r="D914" s="156"/>
      <c r="E914" s="156"/>
      <c r="F914" s="447"/>
      <c r="G914" s="447"/>
      <c r="H914" s="448"/>
      <c r="I914" s="447"/>
      <c r="J914" s="447"/>
      <c r="K914" s="447"/>
      <c r="L914" s="447"/>
      <c r="M914" s="447"/>
      <c r="N914" s="447"/>
      <c r="O914" s="447"/>
      <c r="P914" s="449">
        <f t="shared" si="14"/>
        <v>0</v>
      </c>
      <c r="Q914" s="447"/>
      <c r="R914" s="447"/>
      <c r="S914" s="447"/>
      <c r="T914" s="447"/>
      <c r="U914" s="447"/>
      <c r="V914" s="447"/>
      <c r="W914" s="447"/>
      <c r="X914" s="450"/>
    </row>
    <row r="915" spans="1:24" s="451" customFormat="1" ht="15">
      <c r="A915" s="447"/>
      <c r="B915" s="447"/>
      <c r="C915" s="512"/>
      <c r="D915" s="156"/>
      <c r="E915" s="156"/>
      <c r="F915" s="447"/>
      <c r="G915" s="447"/>
      <c r="H915" s="448"/>
      <c r="I915" s="447"/>
      <c r="J915" s="447"/>
      <c r="K915" s="447"/>
      <c r="L915" s="447"/>
      <c r="M915" s="447"/>
      <c r="N915" s="447"/>
      <c r="O915" s="447"/>
      <c r="P915" s="449">
        <f t="shared" si="14"/>
        <v>0</v>
      </c>
      <c r="Q915" s="447"/>
      <c r="R915" s="447"/>
      <c r="S915" s="447"/>
      <c r="T915" s="447"/>
      <c r="U915" s="447"/>
      <c r="V915" s="447"/>
      <c r="W915" s="447"/>
      <c r="X915" s="450"/>
    </row>
    <row r="916" spans="1:24" s="451" customFormat="1" ht="15">
      <c r="A916" s="447"/>
      <c r="B916" s="447"/>
      <c r="C916" s="512"/>
      <c r="D916" s="156"/>
      <c r="E916" s="156"/>
      <c r="F916" s="447"/>
      <c r="G916" s="447"/>
      <c r="H916" s="448"/>
      <c r="I916" s="447"/>
      <c r="J916" s="447"/>
      <c r="K916" s="447"/>
      <c r="L916" s="447"/>
      <c r="M916" s="447"/>
      <c r="N916" s="447"/>
      <c r="O916" s="447"/>
      <c r="P916" s="449">
        <f t="shared" si="14"/>
        <v>0</v>
      </c>
      <c r="Q916" s="447"/>
      <c r="R916" s="447"/>
      <c r="S916" s="447"/>
      <c r="T916" s="447"/>
      <c r="U916" s="447"/>
      <c r="V916" s="447"/>
      <c r="W916" s="447"/>
      <c r="X916" s="450"/>
    </row>
    <row r="917" spans="1:24" s="451" customFormat="1" ht="15">
      <c r="A917" s="447"/>
      <c r="B917" s="447"/>
      <c r="C917" s="512"/>
      <c r="D917" s="156"/>
      <c r="E917" s="156"/>
      <c r="F917" s="447"/>
      <c r="G917" s="447"/>
      <c r="H917" s="448"/>
      <c r="I917" s="447"/>
      <c r="J917" s="447"/>
      <c r="K917" s="447"/>
      <c r="L917" s="447"/>
      <c r="M917" s="447"/>
      <c r="N917" s="447"/>
      <c r="O917" s="447"/>
      <c r="P917" s="449">
        <f t="shared" si="14"/>
        <v>0</v>
      </c>
      <c r="Q917" s="447"/>
      <c r="R917" s="447"/>
      <c r="S917" s="447"/>
      <c r="T917" s="447"/>
      <c r="U917" s="447"/>
      <c r="V917" s="447"/>
      <c r="W917" s="447"/>
      <c r="X917" s="450"/>
    </row>
    <row r="918" spans="1:24" s="451" customFormat="1" ht="15">
      <c r="A918" s="447"/>
      <c r="B918" s="447"/>
      <c r="C918" s="512"/>
      <c r="D918" s="156"/>
      <c r="E918" s="156"/>
      <c r="F918" s="447"/>
      <c r="G918" s="447"/>
      <c r="H918" s="448"/>
      <c r="I918" s="447"/>
      <c r="J918" s="447"/>
      <c r="K918" s="447"/>
      <c r="L918" s="447"/>
      <c r="M918" s="447"/>
      <c r="N918" s="447"/>
      <c r="O918" s="447"/>
      <c r="P918" s="449">
        <f t="shared" si="14"/>
        <v>0</v>
      </c>
      <c r="Q918" s="447"/>
      <c r="R918" s="447"/>
      <c r="S918" s="447"/>
      <c r="T918" s="447"/>
      <c r="U918" s="447"/>
      <c r="V918" s="447"/>
      <c r="W918" s="447"/>
      <c r="X918" s="450"/>
    </row>
    <row r="919" spans="1:24" s="451" customFormat="1" ht="15">
      <c r="A919" s="447"/>
      <c r="B919" s="447"/>
      <c r="C919" s="512"/>
      <c r="D919" s="156"/>
      <c r="E919" s="156"/>
      <c r="F919" s="447"/>
      <c r="G919" s="447"/>
      <c r="H919" s="448"/>
      <c r="I919" s="447"/>
      <c r="J919" s="447"/>
      <c r="K919" s="447"/>
      <c r="L919" s="447"/>
      <c r="M919" s="447"/>
      <c r="N919" s="447"/>
      <c r="O919" s="447"/>
      <c r="P919" s="449">
        <f t="shared" ref="P919:P982" si="15">SUM($I919:$O919)</f>
        <v>0</v>
      </c>
      <c r="Q919" s="447"/>
      <c r="R919" s="447"/>
      <c r="S919" s="447"/>
      <c r="T919" s="447"/>
      <c r="U919" s="447"/>
      <c r="V919" s="447"/>
      <c r="W919" s="447"/>
      <c r="X919" s="450"/>
    </row>
    <row r="920" spans="1:24" s="451" customFormat="1" ht="15">
      <c r="A920" s="447"/>
      <c r="B920" s="447"/>
      <c r="C920" s="512"/>
      <c r="D920" s="156"/>
      <c r="E920" s="156"/>
      <c r="F920" s="447"/>
      <c r="G920" s="447"/>
      <c r="H920" s="448"/>
      <c r="I920" s="447"/>
      <c r="J920" s="447"/>
      <c r="K920" s="447"/>
      <c r="L920" s="447"/>
      <c r="M920" s="447"/>
      <c r="N920" s="447"/>
      <c r="O920" s="447"/>
      <c r="P920" s="449">
        <f t="shared" si="15"/>
        <v>0</v>
      </c>
      <c r="Q920" s="447"/>
      <c r="R920" s="447"/>
      <c r="S920" s="447"/>
      <c r="T920" s="447"/>
      <c r="U920" s="447"/>
      <c r="V920" s="447"/>
      <c r="W920" s="447"/>
      <c r="X920" s="450"/>
    </row>
    <row r="921" spans="1:24" s="451" customFormat="1" ht="15">
      <c r="A921" s="447"/>
      <c r="B921" s="447"/>
      <c r="C921" s="512"/>
      <c r="D921" s="156"/>
      <c r="E921" s="156"/>
      <c r="F921" s="447"/>
      <c r="G921" s="447"/>
      <c r="H921" s="448"/>
      <c r="I921" s="447"/>
      <c r="J921" s="447"/>
      <c r="K921" s="447"/>
      <c r="L921" s="447"/>
      <c r="M921" s="447"/>
      <c r="N921" s="447"/>
      <c r="O921" s="447"/>
      <c r="P921" s="449">
        <f t="shared" si="15"/>
        <v>0</v>
      </c>
      <c r="Q921" s="447"/>
      <c r="R921" s="447"/>
      <c r="S921" s="447"/>
      <c r="T921" s="447"/>
      <c r="U921" s="447"/>
      <c r="V921" s="447"/>
      <c r="W921" s="447"/>
      <c r="X921" s="450"/>
    </row>
    <row r="922" spans="1:24" s="451" customFormat="1" ht="15">
      <c r="A922" s="447"/>
      <c r="B922" s="447"/>
      <c r="C922" s="512"/>
      <c r="D922" s="156"/>
      <c r="E922" s="156"/>
      <c r="F922" s="447"/>
      <c r="G922" s="447"/>
      <c r="H922" s="448"/>
      <c r="I922" s="447"/>
      <c r="J922" s="447"/>
      <c r="K922" s="447"/>
      <c r="L922" s="447"/>
      <c r="M922" s="447"/>
      <c r="N922" s="447"/>
      <c r="O922" s="447"/>
      <c r="P922" s="449">
        <f t="shared" si="15"/>
        <v>0</v>
      </c>
      <c r="Q922" s="447"/>
      <c r="R922" s="447"/>
      <c r="S922" s="447"/>
      <c r="T922" s="447"/>
      <c r="U922" s="447"/>
      <c r="V922" s="447"/>
      <c r="W922" s="447"/>
      <c r="X922" s="450"/>
    </row>
    <row r="923" spans="1:24" s="451" customFormat="1" ht="15">
      <c r="A923" s="447"/>
      <c r="B923" s="447"/>
      <c r="C923" s="512"/>
      <c r="D923" s="156"/>
      <c r="E923" s="156"/>
      <c r="F923" s="447"/>
      <c r="G923" s="447"/>
      <c r="H923" s="448"/>
      <c r="I923" s="447"/>
      <c r="J923" s="447"/>
      <c r="K923" s="447"/>
      <c r="L923" s="447"/>
      <c r="M923" s="447"/>
      <c r="N923" s="447"/>
      <c r="O923" s="447"/>
      <c r="P923" s="449">
        <f t="shared" si="15"/>
        <v>0</v>
      </c>
      <c r="Q923" s="447"/>
      <c r="R923" s="447"/>
      <c r="S923" s="447"/>
      <c r="T923" s="447"/>
      <c r="U923" s="447"/>
      <c r="V923" s="447"/>
      <c r="W923" s="447"/>
      <c r="X923" s="450"/>
    </row>
    <row r="924" spans="1:24" s="451" customFormat="1" ht="15">
      <c r="A924" s="447"/>
      <c r="B924" s="447"/>
      <c r="C924" s="512"/>
      <c r="D924" s="156"/>
      <c r="E924" s="156"/>
      <c r="F924" s="447"/>
      <c r="G924" s="447"/>
      <c r="H924" s="448"/>
      <c r="I924" s="447"/>
      <c r="J924" s="447"/>
      <c r="K924" s="447"/>
      <c r="L924" s="447"/>
      <c r="M924" s="447"/>
      <c r="N924" s="447"/>
      <c r="O924" s="447"/>
      <c r="P924" s="449">
        <f t="shared" si="15"/>
        <v>0</v>
      </c>
      <c r="Q924" s="447"/>
      <c r="R924" s="447"/>
      <c r="S924" s="447"/>
      <c r="T924" s="447"/>
      <c r="U924" s="447"/>
      <c r="V924" s="447"/>
      <c r="W924" s="447"/>
      <c r="X924" s="450"/>
    </row>
    <row r="925" spans="1:24" s="451" customFormat="1" ht="15">
      <c r="A925" s="447"/>
      <c r="B925" s="447"/>
      <c r="C925" s="512"/>
      <c r="D925" s="156"/>
      <c r="E925" s="156"/>
      <c r="F925" s="447"/>
      <c r="G925" s="447"/>
      <c r="H925" s="448"/>
      <c r="I925" s="447"/>
      <c r="J925" s="447"/>
      <c r="K925" s="447"/>
      <c r="L925" s="447"/>
      <c r="M925" s="447"/>
      <c r="N925" s="447"/>
      <c r="O925" s="447"/>
      <c r="P925" s="449">
        <f t="shared" si="15"/>
        <v>0</v>
      </c>
      <c r="Q925" s="447"/>
      <c r="R925" s="447"/>
      <c r="S925" s="447"/>
      <c r="T925" s="447"/>
      <c r="U925" s="447"/>
      <c r="V925" s="447"/>
      <c r="W925" s="447"/>
      <c r="X925" s="450"/>
    </row>
    <row r="926" spans="1:24" s="451" customFormat="1" ht="15">
      <c r="A926" s="447"/>
      <c r="B926" s="447"/>
      <c r="C926" s="512"/>
      <c r="D926" s="156"/>
      <c r="E926" s="156"/>
      <c r="F926" s="447"/>
      <c r="G926" s="447"/>
      <c r="H926" s="448"/>
      <c r="I926" s="447"/>
      <c r="J926" s="447"/>
      <c r="K926" s="447"/>
      <c r="L926" s="447"/>
      <c r="M926" s="447"/>
      <c r="N926" s="447"/>
      <c r="O926" s="447"/>
      <c r="P926" s="449">
        <f t="shared" si="15"/>
        <v>0</v>
      </c>
      <c r="Q926" s="447"/>
      <c r="R926" s="447"/>
      <c r="S926" s="447"/>
      <c r="T926" s="447"/>
      <c r="U926" s="447"/>
      <c r="V926" s="447"/>
      <c r="W926" s="447"/>
      <c r="X926" s="450"/>
    </row>
    <row r="927" spans="1:24" s="451" customFormat="1" ht="15">
      <c r="A927" s="447"/>
      <c r="B927" s="447"/>
      <c r="C927" s="512"/>
      <c r="D927" s="156"/>
      <c r="E927" s="156"/>
      <c r="F927" s="447"/>
      <c r="G927" s="447"/>
      <c r="H927" s="448"/>
      <c r="I927" s="447"/>
      <c r="J927" s="447"/>
      <c r="K927" s="447"/>
      <c r="L927" s="447"/>
      <c r="M927" s="447"/>
      <c r="N927" s="447"/>
      <c r="O927" s="447"/>
      <c r="P927" s="449">
        <f t="shared" si="15"/>
        <v>0</v>
      </c>
      <c r="Q927" s="447"/>
      <c r="R927" s="447"/>
      <c r="S927" s="447"/>
      <c r="T927" s="447"/>
      <c r="U927" s="447"/>
      <c r="V927" s="447"/>
      <c r="W927" s="447"/>
      <c r="X927" s="450"/>
    </row>
    <row r="928" spans="1:24" s="451" customFormat="1" ht="15">
      <c r="A928" s="447"/>
      <c r="B928" s="447"/>
      <c r="C928" s="512"/>
      <c r="D928" s="156"/>
      <c r="E928" s="156"/>
      <c r="F928" s="447"/>
      <c r="G928" s="447"/>
      <c r="H928" s="448"/>
      <c r="I928" s="447"/>
      <c r="J928" s="447"/>
      <c r="K928" s="447"/>
      <c r="L928" s="447"/>
      <c r="M928" s="447"/>
      <c r="N928" s="447"/>
      <c r="O928" s="447"/>
      <c r="P928" s="449">
        <f t="shared" si="15"/>
        <v>0</v>
      </c>
      <c r="Q928" s="447"/>
      <c r="R928" s="447"/>
      <c r="S928" s="447"/>
      <c r="T928" s="447"/>
      <c r="U928" s="447"/>
      <c r="V928" s="447"/>
      <c r="W928" s="447"/>
      <c r="X928" s="450"/>
    </row>
    <row r="929" spans="1:24" s="451" customFormat="1" ht="15">
      <c r="A929" s="447"/>
      <c r="B929" s="447"/>
      <c r="C929" s="512"/>
      <c r="D929" s="156"/>
      <c r="E929" s="156"/>
      <c r="F929" s="447"/>
      <c r="G929" s="447"/>
      <c r="H929" s="448"/>
      <c r="I929" s="447"/>
      <c r="J929" s="447"/>
      <c r="K929" s="447"/>
      <c r="L929" s="447"/>
      <c r="M929" s="447"/>
      <c r="N929" s="447"/>
      <c r="O929" s="447"/>
      <c r="P929" s="449">
        <f t="shared" si="15"/>
        <v>0</v>
      </c>
      <c r="Q929" s="447"/>
      <c r="R929" s="447"/>
      <c r="S929" s="447"/>
      <c r="T929" s="447"/>
      <c r="U929" s="447"/>
      <c r="V929" s="447"/>
      <c r="W929" s="447"/>
      <c r="X929" s="450"/>
    </row>
    <row r="930" spans="1:24" s="451" customFormat="1" ht="15">
      <c r="A930" s="447"/>
      <c r="B930" s="447"/>
      <c r="C930" s="512"/>
      <c r="D930" s="156"/>
      <c r="E930" s="156"/>
      <c r="F930" s="447"/>
      <c r="G930" s="447"/>
      <c r="H930" s="448"/>
      <c r="I930" s="447"/>
      <c r="J930" s="447"/>
      <c r="K930" s="447"/>
      <c r="L930" s="447"/>
      <c r="M930" s="447"/>
      <c r="N930" s="447"/>
      <c r="O930" s="447"/>
      <c r="P930" s="449">
        <f t="shared" si="15"/>
        <v>0</v>
      </c>
      <c r="Q930" s="447"/>
      <c r="R930" s="447"/>
      <c r="S930" s="447"/>
      <c r="T930" s="447"/>
      <c r="U930" s="447"/>
      <c r="V930" s="447"/>
      <c r="W930" s="447"/>
      <c r="X930" s="450"/>
    </row>
    <row r="931" spans="1:24" s="451" customFormat="1" ht="15">
      <c r="A931" s="447"/>
      <c r="B931" s="447"/>
      <c r="C931" s="512"/>
      <c r="D931" s="156"/>
      <c r="E931" s="156"/>
      <c r="F931" s="447"/>
      <c r="G931" s="447"/>
      <c r="H931" s="448"/>
      <c r="I931" s="447"/>
      <c r="J931" s="447"/>
      <c r="K931" s="447"/>
      <c r="L931" s="447"/>
      <c r="M931" s="447"/>
      <c r="N931" s="447"/>
      <c r="O931" s="447"/>
      <c r="P931" s="449">
        <f t="shared" si="15"/>
        <v>0</v>
      </c>
      <c r="Q931" s="447"/>
      <c r="R931" s="447"/>
      <c r="S931" s="447"/>
      <c r="T931" s="447"/>
      <c r="U931" s="447"/>
      <c r="V931" s="447"/>
      <c r="W931" s="447"/>
      <c r="X931" s="450"/>
    </row>
    <row r="932" spans="1:24" s="451" customFormat="1" ht="15">
      <c r="A932" s="447"/>
      <c r="B932" s="447"/>
      <c r="C932" s="512"/>
      <c r="D932" s="156"/>
      <c r="E932" s="156"/>
      <c r="F932" s="447"/>
      <c r="G932" s="447"/>
      <c r="H932" s="448"/>
      <c r="I932" s="447"/>
      <c r="J932" s="447"/>
      <c r="K932" s="447"/>
      <c r="L932" s="447"/>
      <c r="M932" s="447"/>
      <c r="N932" s="447"/>
      <c r="O932" s="447"/>
      <c r="P932" s="449">
        <f t="shared" si="15"/>
        <v>0</v>
      </c>
      <c r="Q932" s="447"/>
      <c r="R932" s="447"/>
      <c r="S932" s="447"/>
      <c r="T932" s="447"/>
      <c r="U932" s="447"/>
      <c r="V932" s="447"/>
      <c r="W932" s="447"/>
      <c r="X932" s="450"/>
    </row>
    <row r="933" spans="1:24" s="451" customFormat="1" ht="15">
      <c r="A933" s="447"/>
      <c r="B933" s="447"/>
      <c r="C933" s="512"/>
      <c r="D933" s="156"/>
      <c r="E933" s="156"/>
      <c r="F933" s="447"/>
      <c r="G933" s="447"/>
      <c r="H933" s="448"/>
      <c r="I933" s="447"/>
      <c r="J933" s="447"/>
      <c r="K933" s="447"/>
      <c r="L933" s="447"/>
      <c r="M933" s="447"/>
      <c r="N933" s="447"/>
      <c r="O933" s="447"/>
      <c r="P933" s="449">
        <f t="shared" si="15"/>
        <v>0</v>
      </c>
      <c r="Q933" s="447"/>
      <c r="R933" s="447"/>
      <c r="S933" s="447"/>
      <c r="T933" s="447"/>
      <c r="U933" s="447"/>
      <c r="V933" s="447"/>
      <c r="W933" s="447"/>
      <c r="X933" s="450"/>
    </row>
    <row r="934" spans="1:24" s="451" customFormat="1" ht="15">
      <c r="A934" s="447"/>
      <c r="B934" s="447"/>
      <c r="C934" s="512"/>
      <c r="D934" s="156"/>
      <c r="E934" s="156"/>
      <c r="F934" s="447"/>
      <c r="G934" s="447"/>
      <c r="H934" s="448"/>
      <c r="I934" s="447"/>
      <c r="J934" s="447"/>
      <c r="K934" s="447"/>
      <c r="L934" s="447"/>
      <c r="M934" s="447"/>
      <c r="N934" s="447"/>
      <c r="O934" s="447"/>
      <c r="P934" s="449">
        <f t="shared" si="15"/>
        <v>0</v>
      </c>
      <c r="Q934" s="447"/>
      <c r="R934" s="447"/>
      <c r="S934" s="447"/>
      <c r="T934" s="447"/>
      <c r="U934" s="447"/>
      <c r="V934" s="447"/>
      <c r="W934" s="447"/>
      <c r="X934" s="450"/>
    </row>
    <row r="935" spans="1:24" s="451" customFormat="1" ht="15">
      <c r="A935" s="447"/>
      <c r="B935" s="447"/>
      <c r="C935" s="512"/>
      <c r="D935" s="156"/>
      <c r="E935" s="156"/>
      <c r="F935" s="447"/>
      <c r="G935" s="447"/>
      <c r="H935" s="448"/>
      <c r="I935" s="447"/>
      <c r="J935" s="447"/>
      <c r="K935" s="447"/>
      <c r="L935" s="447"/>
      <c r="M935" s="447"/>
      <c r="N935" s="447"/>
      <c r="O935" s="447"/>
      <c r="P935" s="449">
        <f t="shared" si="15"/>
        <v>0</v>
      </c>
      <c r="Q935" s="447"/>
      <c r="R935" s="447"/>
      <c r="S935" s="447"/>
      <c r="T935" s="447"/>
      <c r="U935" s="447"/>
      <c r="V935" s="447"/>
      <c r="W935" s="447"/>
      <c r="X935" s="450"/>
    </row>
    <row r="936" spans="1:24" s="451" customFormat="1" ht="15">
      <c r="A936" s="447"/>
      <c r="B936" s="447"/>
      <c r="C936" s="512"/>
      <c r="D936" s="156"/>
      <c r="E936" s="156"/>
      <c r="F936" s="447"/>
      <c r="G936" s="447"/>
      <c r="H936" s="448"/>
      <c r="I936" s="447"/>
      <c r="J936" s="447"/>
      <c r="K936" s="447"/>
      <c r="L936" s="447"/>
      <c r="M936" s="447"/>
      <c r="N936" s="447"/>
      <c r="O936" s="447"/>
      <c r="P936" s="449">
        <f t="shared" si="15"/>
        <v>0</v>
      </c>
      <c r="Q936" s="447"/>
      <c r="R936" s="447"/>
      <c r="S936" s="447"/>
      <c r="T936" s="447"/>
      <c r="U936" s="447"/>
      <c r="V936" s="447"/>
      <c r="W936" s="447"/>
      <c r="X936" s="450"/>
    </row>
    <row r="937" spans="1:24" s="451" customFormat="1" ht="15">
      <c r="A937" s="447"/>
      <c r="B937" s="447"/>
      <c r="C937" s="512"/>
      <c r="D937" s="156"/>
      <c r="E937" s="156"/>
      <c r="F937" s="447"/>
      <c r="G937" s="447"/>
      <c r="H937" s="448"/>
      <c r="I937" s="447"/>
      <c r="J937" s="447"/>
      <c r="K937" s="447"/>
      <c r="L937" s="447"/>
      <c r="M937" s="447"/>
      <c r="N937" s="447"/>
      <c r="O937" s="447"/>
      <c r="P937" s="449">
        <f t="shared" si="15"/>
        <v>0</v>
      </c>
      <c r="Q937" s="447"/>
      <c r="R937" s="447"/>
      <c r="S937" s="447"/>
      <c r="T937" s="447"/>
      <c r="U937" s="447"/>
      <c r="V937" s="447"/>
      <c r="W937" s="447"/>
      <c r="X937" s="450"/>
    </row>
    <row r="938" spans="1:24" s="451" customFormat="1" ht="15">
      <c r="A938" s="447"/>
      <c r="B938" s="447"/>
      <c r="C938" s="512"/>
      <c r="D938" s="156"/>
      <c r="E938" s="156"/>
      <c r="F938" s="447"/>
      <c r="G938" s="447"/>
      <c r="H938" s="448"/>
      <c r="I938" s="447"/>
      <c r="J938" s="447"/>
      <c r="K938" s="447"/>
      <c r="L938" s="447"/>
      <c r="M938" s="447"/>
      <c r="N938" s="447"/>
      <c r="O938" s="447"/>
      <c r="P938" s="449">
        <f t="shared" si="15"/>
        <v>0</v>
      </c>
      <c r="Q938" s="447"/>
      <c r="R938" s="447"/>
      <c r="S938" s="447"/>
      <c r="T938" s="447"/>
      <c r="U938" s="447"/>
      <c r="V938" s="447"/>
      <c r="W938" s="447"/>
      <c r="X938" s="450"/>
    </row>
    <row r="939" spans="1:24" s="451" customFormat="1" ht="15">
      <c r="A939" s="447"/>
      <c r="B939" s="447"/>
      <c r="C939" s="512"/>
      <c r="D939" s="156"/>
      <c r="E939" s="156"/>
      <c r="F939" s="447"/>
      <c r="G939" s="447"/>
      <c r="H939" s="448"/>
      <c r="I939" s="447"/>
      <c r="J939" s="447"/>
      <c r="K939" s="447"/>
      <c r="L939" s="447"/>
      <c r="M939" s="447"/>
      <c r="N939" s="447"/>
      <c r="O939" s="447"/>
      <c r="P939" s="449">
        <f t="shared" si="15"/>
        <v>0</v>
      </c>
      <c r="Q939" s="447"/>
      <c r="R939" s="447"/>
      <c r="S939" s="447"/>
      <c r="T939" s="447"/>
      <c r="U939" s="447"/>
      <c r="V939" s="447"/>
      <c r="W939" s="447"/>
      <c r="X939" s="450"/>
    </row>
    <row r="940" spans="1:24" s="451" customFormat="1" ht="15">
      <c r="A940" s="447"/>
      <c r="B940" s="447"/>
      <c r="C940" s="512"/>
      <c r="D940" s="156"/>
      <c r="E940" s="156"/>
      <c r="F940" s="447"/>
      <c r="G940" s="447"/>
      <c r="H940" s="448"/>
      <c r="I940" s="447"/>
      <c r="J940" s="447"/>
      <c r="K940" s="447"/>
      <c r="L940" s="447"/>
      <c r="M940" s="447"/>
      <c r="N940" s="447"/>
      <c r="O940" s="447"/>
      <c r="P940" s="449">
        <f t="shared" si="15"/>
        <v>0</v>
      </c>
      <c r="Q940" s="447"/>
      <c r="R940" s="447"/>
      <c r="S940" s="447"/>
      <c r="T940" s="447"/>
      <c r="U940" s="447"/>
      <c r="V940" s="447"/>
      <c r="W940" s="447"/>
      <c r="X940" s="450"/>
    </row>
    <row r="941" spans="1:24" s="451" customFormat="1" ht="15">
      <c r="A941" s="447"/>
      <c r="B941" s="447"/>
      <c r="C941" s="512"/>
      <c r="D941" s="156"/>
      <c r="E941" s="156"/>
      <c r="F941" s="447"/>
      <c r="G941" s="447"/>
      <c r="H941" s="448"/>
      <c r="I941" s="447"/>
      <c r="J941" s="447"/>
      <c r="K941" s="447"/>
      <c r="L941" s="447"/>
      <c r="M941" s="447"/>
      <c r="N941" s="447"/>
      <c r="O941" s="447"/>
      <c r="P941" s="449">
        <f t="shared" si="15"/>
        <v>0</v>
      </c>
      <c r="Q941" s="447"/>
      <c r="R941" s="447"/>
      <c r="S941" s="447"/>
      <c r="T941" s="447"/>
      <c r="U941" s="447"/>
      <c r="V941" s="447"/>
      <c r="W941" s="447"/>
      <c r="X941" s="450"/>
    </row>
    <row r="942" spans="1:24" s="451" customFormat="1" ht="15">
      <c r="A942" s="447"/>
      <c r="B942" s="447"/>
      <c r="C942" s="512"/>
      <c r="D942" s="156"/>
      <c r="E942" s="156"/>
      <c r="F942" s="447"/>
      <c r="G942" s="447"/>
      <c r="H942" s="448"/>
      <c r="I942" s="447"/>
      <c r="J942" s="447"/>
      <c r="K942" s="447"/>
      <c r="L942" s="447"/>
      <c r="M942" s="447"/>
      <c r="N942" s="447"/>
      <c r="O942" s="447"/>
      <c r="P942" s="449">
        <f t="shared" si="15"/>
        <v>0</v>
      </c>
      <c r="Q942" s="447"/>
      <c r="R942" s="447"/>
      <c r="S942" s="447"/>
      <c r="T942" s="447"/>
      <c r="U942" s="447"/>
      <c r="V942" s="447"/>
      <c r="W942" s="447"/>
      <c r="X942" s="450"/>
    </row>
    <row r="943" spans="1:24" s="451" customFormat="1" ht="15">
      <c r="A943" s="447"/>
      <c r="B943" s="447"/>
      <c r="C943" s="512"/>
      <c r="D943" s="156"/>
      <c r="E943" s="156"/>
      <c r="F943" s="447"/>
      <c r="G943" s="447"/>
      <c r="H943" s="448"/>
      <c r="I943" s="447"/>
      <c r="J943" s="447"/>
      <c r="K943" s="447"/>
      <c r="L943" s="447"/>
      <c r="M943" s="447"/>
      <c r="N943" s="447"/>
      <c r="O943" s="447"/>
      <c r="P943" s="449">
        <f t="shared" si="15"/>
        <v>0</v>
      </c>
      <c r="Q943" s="447"/>
      <c r="R943" s="447"/>
      <c r="S943" s="447"/>
      <c r="T943" s="447"/>
      <c r="U943" s="447"/>
      <c r="V943" s="447"/>
      <c r="W943" s="447"/>
      <c r="X943" s="450"/>
    </row>
    <row r="944" spans="1:24" s="451" customFormat="1" ht="15">
      <c r="A944" s="447"/>
      <c r="B944" s="447"/>
      <c r="C944" s="512"/>
      <c r="D944" s="156"/>
      <c r="E944" s="156"/>
      <c r="F944" s="447"/>
      <c r="G944" s="447"/>
      <c r="H944" s="448"/>
      <c r="I944" s="447"/>
      <c r="J944" s="447"/>
      <c r="K944" s="447"/>
      <c r="L944" s="447"/>
      <c r="M944" s="447"/>
      <c r="N944" s="447"/>
      <c r="O944" s="447"/>
      <c r="P944" s="449">
        <f t="shared" si="15"/>
        <v>0</v>
      </c>
      <c r="Q944" s="447"/>
      <c r="R944" s="447"/>
      <c r="S944" s="447"/>
      <c r="T944" s="447"/>
      <c r="U944" s="447"/>
      <c r="V944" s="447"/>
      <c r="W944" s="447"/>
      <c r="X944" s="450"/>
    </row>
    <row r="945" spans="1:24" s="451" customFormat="1" ht="15">
      <c r="A945" s="447"/>
      <c r="B945" s="447"/>
      <c r="C945" s="512"/>
      <c r="D945" s="156"/>
      <c r="E945" s="156"/>
      <c r="F945" s="447"/>
      <c r="G945" s="447"/>
      <c r="H945" s="448"/>
      <c r="I945" s="447"/>
      <c r="J945" s="447"/>
      <c r="K945" s="447"/>
      <c r="L945" s="447"/>
      <c r="M945" s="447"/>
      <c r="N945" s="447"/>
      <c r="O945" s="447"/>
      <c r="P945" s="449">
        <f t="shared" si="15"/>
        <v>0</v>
      </c>
      <c r="Q945" s="447"/>
      <c r="R945" s="447"/>
      <c r="S945" s="447"/>
      <c r="T945" s="447"/>
      <c r="U945" s="447"/>
      <c r="V945" s="447"/>
      <c r="W945" s="447"/>
      <c r="X945" s="450"/>
    </row>
    <row r="946" spans="1:24" s="451" customFormat="1" ht="15">
      <c r="A946" s="447"/>
      <c r="B946" s="447"/>
      <c r="C946" s="512"/>
      <c r="D946" s="156"/>
      <c r="E946" s="156"/>
      <c r="F946" s="447"/>
      <c r="G946" s="447"/>
      <c r="H946" s="448"/>
      <c r="I946" s="447"/>
      <c r="J946" s="447"/>
      <c r="K946" s="447"/>
      <c r="L946" s="447"/>
      <c r="M946" s="447"/>
      <c r="N946" s="447"/>
      <c r="O946" s="447"/>
      <c r="P946" s="449">
        <f t="shared" si="15"/>
        <v>0</v>
      </c>
      <c r="Q946" s="447"/>
      <c r="R946" s="447"/>
      <c r="S946" s="447"/>
      <c r="T946" s="447"/>
      <c r="U946" s="447"/>
      <c r="V946" s="447"/>
      <c r="W946" s="447"/>
      <c r="X946" s="450"/>
    </row>
    <row r="947" spans="1:24" s="451" customFormat="1" ht="15">
      <c r="A947" s="447"/>
      <c r="B947" s="447"/>
      <c r="C947" s="512"/>
      <c r="D947" s="156"/>
      <c r="E947" s="156"/>
      <c r="F947" s="447"/>
      <c r="G947" s="447"/>
      <c r="H947" s="448"/>
      <c r="I947" s="447"/>
      <c r="J947" s="447"/>
      <c r="K947" s="447"/>
      <c r="L947" s="447"/>
      <c r="M947" s="447"/>
      <c r="N947" s="447"/>
      <c r="O947" s="447"/>
      <c r="P947" s="449">
        <f t="shared" si="15"/>
        <v>0</v>
      </c>
      <c r="Q947" s="447"/>
      <c r="R947" s="447"/>
      <c r="S947" s="447"/>
      <c r="T947" s="447"/>
      <c r="U947" s="447"/>
      <c r="V947" s="447"/>
      <c r="W947" s="447"/>
      <c r="X947" s="450"/>
    </row>
    <row r="948" spans="1:24" s="451" customFormat="1" ht="15">
      <c r="A948" s="447"/>
      <c r="B948" s="447"/>
      <c r="C948" s="512"/>
      <c r="D948" s="156"/>
      <c r="E948" s="156"/>
      <c r="F948" s="447"/>
      <c r="G948" s="447"/>
      <c r="H948" s="448"/>
      <c r="I948" s="447"/>
      <c r="J948" s="447"/>
      <c r="K948" s="447"/>
      <c r="L948" s="447"/>
      <c r="M948" s="447"/>
      <c r="N948" s="447"/>
      <c r="O948" s="447"/>
      <c r="P948" s="449">
        <f t="shared" si="15"/>
        <v>0</v>
      </c>
      <c r="Q948" s="447"/>
      <c r="R948" s="447"/>
      <c r="S948" s="447"/>
      <c r="T948" s="447"/>
      <c r="U948" s="447"/>
      <c r="V948" s="447"/>
      <c r="W948" s="447"/>
      <c r="X948" s="450"/>
    </row>
    <row r="949" spans="1:24" s="451" customFormat="1" ht="15">
      <c r="A949" s="447"/>
      <c r="B949" s="447"/>
      <c r="C949" s="512"/>
      <c r="D949" s="156"/>
      <c r="E949" s="156"/>
      <c r="F949" s="447"/>
      <c r="G949" s="447"/>
      <c r="H949" s="448"/>
      <c r="I949" s="447"/>
      <c r="J949" s="447"/>
      <c r="K949" s="447"/>
      <c r="L949" s="447"/>
      <c r="M949" s="447"/>
      <c r="N949" s="447"/>
      <c r="O949" s="447"/>
      <c r="P949" s="449">
        <f t="shared" si="15"/>
        <v>0</v>
      </c>
      <c r="Q949" s="447"/>
      <c r="R949" s="447"/>
      <c r="S949" s="447"/>
      <c r="T949" s="447"/>
      <c r="U949" s="447"/>
      <c r="V949" s="447"/>
      <c r="W949" s="447"/>
      <c r="X949" s="450"/>
    </row>
    <row r="950" spans="1:24" s="451" customFormat="1" ht="15">
      <c r="A950" s="447"/>
      <c r="B950" s="447"/>
      <c r="C950" s="512"/>
      <c r="D950" s="156"/>
      <c r="E950" s="156"/>
      <c r="F950" s="447"/>
      <c r="G950" s="447"/>
      <c r="H950" s="448"/>
      <c r="I950" s="447"/>
      <c r="J950" s="447"/>
      <c r="K950" s="447"/>
      <c r="L950" s="447"/>
      <c r="M950" s="447"/>
      <c r="N950" s="447"/>
      <c r="O950" s="447"/>
      <c r="P950" s="449">
        <f t="shared" si="15"/>
        <v>0</v>
      </c>
      <c r="Q950" s="447"/>
      <c r="R950" s="447"/>
      <c r="S950" s="447"/>
      <c r="T950" s="447"/>
      <c r="U950" s="447"/>
      <c r="V950" s="447"/>
      <c r="W950" s="447"/>
      <c r="X950" s="450"/>
    </row>
    <row r="951" spans="1:24" s="451" customFormat="1" ht="15">
      <c r="A951" s="447"/>
      <c r="B951" s="447"/>
      <c r="C951" s="512"/>
      <c r="D951" s="156"/>
      <c r="E951" s="156"/>
      <c r="F951" s="447"/>
      <c r="G951" s="447"/>
      <c r="H951" s="448"/>
      <c r="I951" s="447"/>
      <c r="J951" s="447"/>
      <c r="K951" s="447"/>
      <c r="L951" s="447"/>
      <c r="M951" s="447"/>
      <c r="N951" s="447"/>
      <c r="O951" s="447"/>
      <c r="P951" s="449">
        <f t="shared" si="15"/>
        <v>0</v>
      </c>
      <c r="Q951" s="447"/>
      <c r="R951" s="447"/>
      <c r="S951" s="447"/>
      <c r="T951" s="447"/>
      <c r="U951" s="447"/>
      <c r="V951" s="447"/>
      <c r="W951" s="447"/>
      <c r="X951" s="450"/>
    </row>
    <row r="952" spans="1:24" s="451" customFormat="1" ht="15">
      <c r="A952" s="447"/>
      <c r="B952" s="447"/>
      <c r="C952" s="512"/>
      <c r="D952" s="156"/>
      <c r="E952" s="156"/>
      <c r="F952" s="447"/>
      <c r="G952" s="447"/>
      <c r="H952" s="448"/>
      <c r="I952" s="447"/>
      <c r="J952" s="447"/>
      <c r="K952" s="447"/>
      <c r="L952" s="447"/>
      <c r="M952" s="447"/>
      <c r="N952" s="447"/>
      <c r="O952" s="447"/>
      <c r="P952" s="449">
        <f t="shared" si="15"/>
        <v>0</v>
      </c>
      <c r="Q952" s="447"/>
      <c r="R952" s="447"/>
      <c r="S952" s="447"/>
      <c r="T952" s="447"/>
      <c r="U952" s="447"/>
      <c r="V952" s="447"/>
      <c r="W952" s="447"/>
      <c r="X952" s="450"/>
    </row>
    <row r="953" spans="1:24" s="451" customFormat="1" ht="15">
      <c r="A953" s="447"/>
      <c r="B953" s="447"/>
      <c r="C953" s="512"/>
      <c r="D953" s="156"/>
      <c r="E953" s="156"/>
      <c r="F953" s="447"/>
      <c r="G953" s="447"/>
      <c r="H953" s="448"/>
      <c r="I953" s="447"/>
      <c r="J953" s="447"/>
      <c r="K953" s="447"/>
      <c r="L953" s="447"/>
      <c r="M953" s="447"/>
      <c r="N953" s="447"/>
      <c r="O953" s="447"/>
      <c r="P953" s="449">
        <f t="shared" si="15"/>
        <v>0</v>
      </c>
      <c r="Q953" s="447"/>
      <c r="R953" s="447"/>
      <c r="S953" s="447"/>
      <c r="T953" s="447"/>
      <c r="U953" s="447"/>
      <c r="V953" s="447"/>
      <c r="W953" s="447"/>
      <c r="X953" s="450"/>
    </row>
    <row r="954" spans="1:24" s="451" customFormat="1" ht="15">
      <c r="A954" s="447"/>
      <c r="B954" s="447"/>
      <c r="C954" s="512"/>
      <c r="D954" s="156"/>
      <c r="E954" s="156"/>
      <c r="F954" s="447"/>
      <c r="G954" s="447"/>
      <c r="H954" s="448"/>
      <c r="I954" s="447"/>
      <c r="J954" s="447"/>
      <c r="K954" s="447"/>
      <c r="L954" s="447"/>
      <c r="M954" s="447"/>
      <c r="N954" s="447"/>
      <c r="O954" s="447"/>
      <c r="P954" s="449">
        <f t="shared" si="15"/>
        <v>0</v>
      </c>
      <c r="Q954" s="447"/>
      <c r="R954" s="447"/>
      <c r="S954" s="447"/>
      <c r="T954" s="447"/>
      <c r="U954" s="447"/>
      <c r="V954" s="447"/>
      <c r="W954" s="447"/>
      <c r="X954" s="450"/>
    </row>
    <row r="955" spans="1:24" s="451" customFormat="1" ht="15">
      <c r="A955" s="447"/>
      <c r="B955" s="447"/>
      <c r="C955" s="512"/>
      <c r="D955" s="156"/>
      <c r="E955" s="156"/>
      <c r="F955" s="447"/>
      <c r="G955" s="447"/>
      <c r="H955" s="448"/>
      <c r="I955" s="447"/>
      <c r="J955" s="447"/>
      <c r="K955" s="447"/>
      <c r="L955" s="447"/>
      <c r="M955" s="447"/>
      <c r="N955" s="447"/>
      <c r="O955" s="447"/>
      <c r="P955" s="449">
        <f t="shared" si="15"/>
        <v>0</v>
      </c>
      <c r="Q955" s="447"/>
      <c r="R955" s="447"/>
      <c r="S955" s="447"/>
      <c r="T955" s="447"/>
      <c r="U955" s="447"/>
      <c r="V955" s="447"/>
      <c r="W955" s="447"/>
      <c r="X955" s="450"/>
    </row>
    <row r="956" spans="1:24" s="451" customFormat="1" ht="15">
      <c r="A956" s="447"/>
      <c r="B956" s="447"/>
      <c r="C956" s="512"/>
      <c r="D956" s="156"/>
      <c r="E956" s="156"/>
      <c r="F956" s="447"/>
      <c r="G956" s="447"/>
      <c r="H956" s="448"/>
      <c r="I956" s="447"/>
      <c r="J956" s="447"/>
      <c r="K956" s="447"/>
      <c r="L956" s="447"/>
      <c r="M956" s="447"/>
      <c r="N956" s="447"/>
      <c r="O956" s="447"/>
      <c r="P956" s="449">
        <f t="shared" si="15"/>
        <v>0</v>
      </c>
      <c r="Q956" s="447"/>
      <c r="R956" s="447"/>
      <c r="S956" s="447"/>
      <c r="T956" s="447"/>
      <c r="U956" s="447"/>
      <c r="V956" s="447"/>
      <c r="W956" s="447"/>
      <c r="X956" s="450"/>
    </row>
    <row r="957" spans="1:24" s="451" customFormat="1" ht="15">
      <c r="A957" s="447"/>
      <c r="B957" s="447"/>
      <c r="C957" s="512"/>
      <c r="D957" s="156"/>
      <c r="E957" s="156"/>
      <c r="F957" s="447"/>
      <c r="G957" s="447"/>
      <c r="H957" s="448"/>
      <c r="I957" s="447"/>
      <c r="J957" s="447"/>
      <c r="K957" s="447"/>
      <c r="L957" s="447"/>
      <c r="M957" s="447"/>
      <c r="N957" s="447"/>
      <c r="O957" s="447"/>
      <c r="P957" s="449">
        <f t="shared" si="15"/>
        <v>0</v>
      </c>
      <c r="Q957" s="447"/>
      <c r="R957" s="447"/>
      <c r="S957" s="447"/>
      <c r="T957" s="447"/>
      <c r="U957" s="447"/>
      <c r="V957" s="447"/>
      <c r="W957" s="447"/>
      <c r="X957" s="450"/>
    </row>
    <row r="958" spans="1:24" s="451" customFormat="1" ht="15">
      <c r="A958" s="447"/>
      <c r="B958" s="447"/>
      <c r="C958" s="512"/>
      <c r="D958" s="156"/>
      <c r="E958" s="156"/>
      <c r="F958" s="447"/>
      <c r="G958" s="447"/>
      <c r="H958" s="448"/>
      <c r="I958" s="447"/>
      <c r="J958" s="447"/>
      <c r="K958" s="447"/>
      <c r="L958" s="447"/>
      <c r="M958" s="447"/>
      <c r="N958" s="447"/>
      <c r="O958" s="447"/>
      <c r="P958" s="449">
        <f t="shared" si="15"/>
        <v>0</v>
      </c>
      <c r="Q958" s="447"/>
      <c r="R958" s="447"/>
      <c r="S958" s="447"/>
      <c r="T958" s="447"/>
      <c r="U958" s="447"/>
      <c r="V958" s="447"/>
      <c r="W958" s="447"/>
      <c r="X958" s="450"/>
    </row>
    <row r="959" spans="1:24" s="451" customFormat="1" ht="15">
      <c r="A959" s="447"/>
      <c r="B959" s="447"/>
      <c r="C959" s="512"/>
      <c r="D959" s="156"/>
      <c r="E959" s="156"/>
      <c r="F959" s="447"/>
      <c r="G959" s="447"/>
      <c r="H959" s="448"/>
      <c r="I959" s="447"/>
      <c r="J959" s="447"/>
      <c r="K959" s="447"/>
      <c r="L959" s="447"/>
      <c r="M959" s="447"/>
      <c r="N959" s="447"/>
      <c r="O959" s="447"/>
      <c r="P959" s="449">
        <f t="shared" si="15"/>
        <v>0</v>
      </c>
      <c r="Q959" s="447"/>
      <c r="R959" s="447"/>
      <c r="S959" s="447"/>
      <c r="T959" s="447"/>
      <c r="U959" s="447"/>
      <c r="V959" s="447"/>
      <c r="W959" s="447"/>
      <c r="X959" s="450"/>
    </row>
    <row r="960" spans="1:24" s="451" customFormat="1" ht="15">
      <c r="A960" s="447"/>
      <c r="B960" s="447"/>
      <c r="C960" s="512"/>
      <c r="D960" s="156"/>
      <c r="E960" s="156"/>
      <c r="F960" s="447"/>
      <c r="G960" s="447"/>
      <c r="H960" s="448"/>
      <c r="I960" s="447"/>
      <c r="J960" s="447"/>
      <c r="K960" s="447"/>
      <c r="L960" s="447"/>
      <c r="M960" s="447"/>
      <c r="N960" s="447"/>
      <c r="O960" s="447"/>
      <c r="P960" s="449">
        <f t="shared" si="15"/>
        <v>0</v>
      </c>
      <c r="Q960" s="447"/>
      <c r="R960" s="447"/>
      <c r="S960" s="447"/>
      <c r="T960" s="447"/>
      <c r="U960" s="447"/>
      <c r="V960" s="447"/>
      <c r="W960" s="447"/>
      <c r="X960" s="450"/>
    </row>
    <row r="961" spans="1:24" s="451" customFormat="1" ht="15">
      <c r="A961" s="447"/>
      <c r="B961" s="447"/>
      <c r="C961" s="512"/>
      <c r="D961" s="156"/>
      <c r="E961" s="156"/>
      <c r="F961" s="447"/>
      <c r="G961" s="447"/>
      <c r="H961" s="448"/>
      <c r="I961" s="447"/>
      <c r="J961" s="447"/>
      <c r="K961" s="447"/>
      <c r="L961" s="447"/>
      <c r="M961" s="447"/>
      <c r="N961" s="447"/>
      <c r="O961" s="447"/>
      <c r="P961" s="449">
        <f t="shared" si="15"/>
        <v>0</v>
      </c>
      <c r="Q961" s="447"/>
      <c r="R961" s="447"/>
      <c r="S961" s="447"/>
      <c r="T961" s="447"/>
      <c r="U961" s="447"/>
      <c r="V961" s="447"/>
      <c r="W961" s="447"/>
      <c r="X961" s="450"/>
    </row>
    <row r="962" spans="1:24" s="451" customFormat="1" ht="15">
      <c r="A962" s="447"/>
      <c r="B962" s="447"/>
      <c r="C962" s="512"/>
      <c r="D962" s="156"/>
      <c r="E962" s="156"/>
      <c r="F962" s="447"/>
      <c r="G962" s="447"/>
      <c r="H962" s="448"/>
      <c r="I962" s="447"/>
      <c r="J962" s="447"/>
      <c r="K962" s="447"/>
      <c r="L962" s="447"/>
      <c r="M962" s="447"/>
      <c r="N962" s="447"/>
      <c r="O962" s="447"/>
      <c r="P962" s="449">
        <f t="shared" si="15"/>
        <v>0</v>
      </c>
      <c r="Q962" s="447"/>
      <c r="R962" s="447"/>
      <c r="S962" s="447"/>
      <c r="T962" s="447"/>
      <c r="U962" s="447"/>
      <c r="V962" s="447"/>
      <c r="W962" s="447"/>
      <c r="X962" s="450"/>
    </row>
    <row r="963" spans="1:24" s="451" customFormat="1" ht="15">
      <c r="A963" s="447"/>
      <c r="B963" s="447"/>
      <c r="C963" s="512"/>
      <c r="D963" s="156"/>
      <c r="E963" s="156"/>
      <c r="F963" s="447"/>
      <c r="G963" s="447"/>
      <c r="H963" s="448"/>
      <c r="I963" s="447"/>
      <c r="J963" s="447"/>
      <c r="K963" s="447"/>
      <c r="L963" s="447"/>
      <c r="M963" s="447"/>
      <c r="N963" s="447"/>
      <c r="O963" s="447"/>
      <c r="P963" s="449">
        <f t="shared" si="15"/>
        <v>0</v>
      </c>
      <c r="Q963" s="447"/>
      <c r="R963" s="447"/>
      <c r="S963" s="447"/>
      <c r="T963" s="447"/>
      <c r="U963" s="447"/>
      <c r="V963" s="447"/>
      <c r="W963" s="447"/>
      <c r="X963" s="450"/>
    </row>
    <row r="964" spans="1:24" s="451" customFormat="1" ht="15">
      <c r="A964" s="447"/>
      <c r="B964" s="447"/>
      <c r="C964" s="512"/>
      <c r="D964" s="156"/>
      <c r="E964" s="156"/>
      <c r="F964" s="447"/>
      <c r="G964" s="447"/>
      <c r="H964" s="448"/>
      <c r="I964" s="447"/>
      <c r="J964" s="447"/>
      <c r="K964" s="447"/>
      <c r="L964" s="447"/>
      <c r="M964" s="447"/>
      <c r="N964" s="447"/>
      <c r="O964" s="447"/>
      <c r="P964" s="449">
        <f t="shared" si="15"/>
        <v>0</v>
      </c>
      <c r="Q964" s="447"/>
      <c r="R964" s="447"/>
      <c r="S964" s="447"/>
      <c r="T964" s="447"/>
      <c r="U964" s="447"/>
      <c r="V964" s="447"/>
      <c r="W964" s="447"/>
      <c r="X964" s="450"/>
    </row>
    <row r="965" spans="1:24" s="451" customFormat="1" ht="15">
      <c r="A965" s="447"/>
      <c r="B965" s="447"/>
      <c r="C965" s="512"/>
      <c r="D965" s="156"/>
      <c r="E965" s="156"/>
      <c r="F965" s="447"/>
      <c r="G965" s="447"/>
      <c r="H965" s="448"/>
      <c r="I965" s="447"/>
      <c r="J965" s="447"/>
      <c r="K965" s="447"/>
      <c r="L965" s="447"/>
      <c r="M965" s="447"/>
      <c r="N965" s="447"/>
      <c r="O965" s="447"/>
      <c r="P965" s="449">
        <f t="shared" si="15"/>
        <v>0</v>
      </c>
      <c r="Q965" s="447"/>
      <c r="R965" s="447"/>
      <c r="S965" s="447"/>
      <c r="T965" s="447"/>
      <c r="U965" s="447"/>
      <c r="V965" s="447"/>
      <c r="W965" s="447"/>
      <c r="X965" s="450"/>
    </row>
    <row r="966" spans="1:24" s="451" customFormat="1" ht="15">
      <c r="A966" s="447"/>
      <c r="B966" s="447"/>
      <c r="C966" s="512"/>
      <c r="D966" s="156"/>
      <c r="E966" s="156"/>
      <c r="F966" s="447"/>
      <c r="G966" s="447"/>
      <c r="H966" s="448"/>
      <c r="I966" s="447"/>
      <c r="J966" s="447"/>
      <c r="K966" s="447"/>
      <c r="L966" s="447"/>
      <c r="M966" s="447"/>
      <c r="N966" s="447"/>
      <c r="O966" s="447"/>
      <c r="P966" s="449">
        <f t="shared" si="15"/>
        <v>0</v>
      </c>
      <c r="Q966" s="447"/>
      <c r="R966" s="447"/>
      <c r="S966" s="447"/>
      <c r="T966" s="447"/>
      <c r="U966" s="447"/>
      <c r="V966" s="447"/>
      <c r="W966" s="447"/>
      <c r="X966" s="450"/>
    </row>
    <row r="967" spans="1:24" s="451" customFormat="1" ht="15">
      <c r="A967" s="447"/>
      <c r="B967" s="447"/>
      <c r="C967" s="512"/>
      <c r="D967" s="156"/>
      <c r="E967" s="156"/>
      <c r="F967" s="447"/>
      <c r="G967" s="447"/>
      <c r="H967" s="448"/>
      <c r="I967" s="447"/>
      <c r="J967" s="447"/>
      <c r="K967" s="447"/>
      <c r="L967" s="447"/>
      <c r="M967" s="447"/>
      <c r="N967" s="447"/>
      <c r="O967" s="447"/>
      <c r="P967" s="449">
        <f t="shared" si="15"/>
        <v>0</v>
      </c>
      <c r="Q967" s="447"/>
      <c r="R967" s="447"/>
      <c r="S967" s="447"/>
      <c r="T967" s="447"/>
      <c r="U967" s="447"/>
      <c r="V967" s="447"/>
      <c r="W967" s="447"/>
      <c r="X967" s="450"/>
    </row>
    <row r="968" spans="1:24" s="451" customFormat="1" ht="15">
      <c r="A968" s="447"/>
      <c r="B968" s="447"/>
      <c r="C968" s="512"/>
      <c r="D968" s="156"/>
      <c r="E968" s="156"/>
      <c r="F968" s="447"/>
      <c r="G968" s="447"/>
      <c r="H968" s="448"/>
      <c r="I968" s="447"/>
      <c r="J968" s="447"/>
      <c r="K968" s="447"/>
      <c r="L968" s="447"/>
      <c r="M968" s="447"/>
      <c r="N968" s="447"/>
      <c r="O968" s="447"/>
      <c r="P968" s="449">
        <f t="shared" si="15"/>
        <v>0</v>
      </c>
      <c r="Q968" s="447"/>
      <c r="R968" s="447"/>
      <c r="S968" s="447"/>
      <c r="T968" s="447"/>
      <c r="U968" s="447"/>
      <c r="V968" s="447"/>
      <c r="W968" s="447"/>
      <c r="X968" s="450"/>
    </row>
    <row r="969" spans="1:24" s="451" customFormat="1" ht="15">
      <c r="A969" s="447"/>
      <c r="B969" s="447"/>
      <c r="C969" s="512"/>
      <c r="D969" s="156"/>
      <c r="E969" s="156"/>
      <c r="F969" s="447"/>
      <c r="G969" s="447"/>
      <c r="H969" s="448"/>
      <c r="I969" s="447"/>
      <c r="J969" s="447"/>
      <c r="K969" s="447"/>
      <c r="L969" s="447"/>
      <c r="M969" s="447"/>
      <c r="N969" s="447"/>
      <c r="O969" s="447"/>
      <c r="P969" s="449">
        <f t="shared" si="15"/>
        <v>0</v>
      </c>
      <c r="Q969" s="447"/>
      <c r="R969" s="447"/>
      <c r="S969" s="447"/>
      <c r="T969" s="447"/>
      <c r="U969" s="447"/>
      <c r="V969" s="447"/>
      <c r="W969" s="447"/>
      <c r="X969" s="450"/>
    </row>
    <row r="970" spans="1:24" s="451" customFormat="1" ht="15">
      <c r="A970" s="447"/>
      <c r="B970" s="447"/>
      <c r="C970" s="512"/>
      <c r="D970" s="156"/>
      <c r="E970" s="156"/>
      <c r="F970" s="447"/>
      <c r="G970" s="447"/>
      <c r="H970" s="448"/>
      <c r="I970" s="447"/>
      <c r="J970" s="447"/>
      <c r="K970" s="447"/>
      <c r="L970" s="447"/>
      <c r="M970" s="447"/>
      <c r="N970" s="447"/>
      <c r="O970" s="447"/>
      <c r="P970" s="449">
        <f t="shared" si="15"/>
        <v>0</v>
      </c>
      <c r="Q970" s="447"/>
      <c r="R970" s="447"/>
      <c r="S970" s="447"/>
      <c r="T970" s="447"/>
      <c r="U970" s="447"/>
      <c r="V970" s="447"/>
      <c r="W970" s="447"/>
      <c r="X970" s="450"/>
    </row>
    <row r="971" spans="1:24" s="451" customFormat="1" ht="15">
      <c r="A971" s="447"/>
      <c r="B971" s="447"/>
      <c r="C971" s="512"/>
      <c r="D971" s="156"/>
      <c r="E971" s="156"/>
      <c r="F971" s="447"/>
      <c r="G971" s="447"/>
      <c r="H971" s="448"/>
      <c r="I971" s="447"/>
      <c r="J971" s="447"/>
      <c r="K971" s="447"/>
      <c r="L971" s="447"/>
      <c r="M971" s="447"/>
      <c r="N971" s="447"/>
      <c r="O971" s="447"/>
      <c r="P971" s="449">
        <f t="shared" si="15"/>
        <v>0</v>
      </c>
      <c r="Q971" s="447"/>
      <c r="R971" s="447"/>
      <c r="S971" s="447"/>
      <c r="T971" s="447"/>
      <c r="U971" s="447"/>
      <c r="V971" s="447"/>
      <c r="W971" s="447"/>
      <c r="X971" s="450"/>
    </row>
    <row r="972" spans="1:24" s="451" customFormat="1" ht="15">
      <c r="A972" s="447"/>
      <c r="B972" s="447"/>
      <c r="C972" s="512"/>
      <c r="D972" s="156"/>
      <c r="E972" s="156"/>
      <c r="F972" s="447"/>
      <c r="G972" s="447"/>
      <c r="H972" s="448"/>
      <c r="I972" s="447"/>
      <c r="J972" s="447"/>
      <c r="K972" s="447"/>
      <c r="L972" s="447"/>
      <c r="M972" s="447"/>
      <c r="N972" s="447"/>
      <c r="O972" s="447"/>
      <c r="P972" s="449">
        <f t="shared" si="15"/>
        <v>0</v>
      </c>
      <c r="Q972" s="447"/>
      <c r="R972" s="447"/>
      <c r="S972" s="447"/>
      <c r="T972" s="447"/>
      <c r="U972" s="447"/>
      <c r="V972" s="447"/>
      <c r="W972" s="447"/>
      <c r="X972" s="450"/>
    </row>
    <row r="973" spans="1:24" s="451" customFormat="1" ht="15">
      <c r="A973" s="447"/>
      <c r="B973" s="447"/>
      <c r="C973" s="512"/>
      <c r="D973" s="156"/>
      <c r="E973" s="156"/>
      <c r="F973" s="447"/>
      <c r="G973" s="447"/>
      <c r="H973" s="448"/>
      <c r="I973" s="447"/>
      <c r="J973" s="447"/>
      <c r="K973" s="447"/>
      <c r="L973" s="447"/>
      <c r="M973" s="447"/>
      <c r="N973" s="447"/>
      <c r="O973" s="447"/>
      <c r="P973" s="449">
        <f t="shared" si="15"/>
        <v>0</v>
      </c>
      <c r="Q973" s="447"/>
      <c r="R973" s="447"/>
      <c r="S973" s="447"/>
      <c r="T973" s="447"/>
      <c r="U973" s="447"/>
      <c r="V973" s="447"/>
      <c r="W973" s="447"/>
      <c r="X973" s="450"/>
    </row>
    <row r="974" spans="1:24" s="451" customFormat="1" ht="15">
      <c r="A974" s="447"/>
      <c r="B974" s="447"/>
      <c r="C974" s="512"/>
      <c r="D974" s="156"/>
      <c r="E974" s="156"/>
      <c r="F974" s="447"/>
      <c r="G974" s="447"/>
      <c r="H974" s="448"/>
      <c r="I974" s="447"/>
      <c r="J974" s="447"/>
      <c r="K974" s="447"/>
      <c r="L974" s="447"/>
      <c r="M974" s="447"/>
      <c r="N974" s="447"/>
      <c r="O974" s="447"/>
      <c r="P974" s="449">
        <f t="shared" si="15"/>
        <v>0</v>
      </c>
      <c r="Q974" s="447"/>
      <c r="R974" s="447"/>
      <c r="S974" s="447"/>
      <c r="T974" s="447"/>
      <c r="U974" s="447"/>
      <c r="V974" s="447"/>
      <c r="W974" s="447"/>
      <c r="X974" s="450"/>
    </row>
    <row r="975" spans="1:24" s="451" customFormat="1" ht="15">
      <c r="A975" s="447"/>
      <c r="B975" s="447"/>
      <c r="C975" s="512"/>
      <c r="D975" s="156"/>
      <c r="E975" s="156"/>
      <c r="F975" s="447"/>
      <c r="G975" s="447"/>
      <c r="H975" s="448"/>
      <c r="I975" s="447"/>
      <c r="J975" s="447"/>
      <c r="K975" s="447"/>
      <c r="L975" s="447"/>
      <c r="M975" s="447"/>
      <c r="N975" s="447"/>
      <c r="O975" s="447"/>
      <c r="P975" s="449">
        <f t="shared" si="15"/>
        <v>0</v>
      </c>
      <c r="Q975" s="447"/>
      <c r="R975" s="447"/>
      <c r="S975" s="447"/>
      <c r="T975" s="447"/>
      <c r="U975" s="447"/>
      <c r="V975" s="447"/>
      <c r="W975" s="447"/>
      <c r="X975" s="450"/>
    </row>
    <row r="976" spans="1:24" s="451" customFormat="1" ht="15">
      <c r="A976" s="447"/>
      <c r="B976" s="447"/>
      <c r="C976" s="512"/>
      <c r="D976" s="156"/>
      <c r="E976" s="156"/>
      <c r="F976" s="447"/>
      <c r="G976" s="447"/>
      <c r="H976" s="448"/>
      <c r="I976" s="447"/>
      <c r="J976" s="447"/>
      <c r="K976" s="447"/>
      <c r="L976" s="447"/>
      <c r="M976" s="447"/>
      <c r="N976" s="447"/>
      <c r="O976" s="447"/>
      <c r="P976" s="449">
        <f t="shared" si="15"/>
        <v>0</v>
      </c>
      <c r="Q976" s="447"/>
      <c r="R976" s="447"/>
      <c r="S976" s="447"/>
      <c r="T976" s="447"/>
      <c r="U976" s="447"/>
      <c r="V976" s="447"/>
      <c r="W976" s="447"/>
      <c r="X976" s="450"/>
    </row>
    <row r="977" spans="1:24" s="451" customFormat="1" ht="15">
      <c r="A977" s="447"/>
      <c r="B977" s="447"/>
      <c r="C977" s="512"/>
      <c r="D977" s="156"/>
      <c r="E977" s="156"/>
      <c r="F977" s="447"/>
      <c r="G977" s="447"/>
      <c r="H977" s="448"/>
      <c r="I977" s="447"/>
      <c r="J977" s="447"/>
      <c r="K977" s="447"/>
      <c r="L977" s="447"/>
      <c r="M977" s="447"/>
      <c r="N977" s="447"/>
      <c r="O977" s="447"/>
      <c r="P977" s="449">
        <f t="shared" si="15"/>
        <v>0</v>
      </c>
      <c r="Q977" s="447"/>
      <c r="R977" s="447"/>
      <c r="S977" s="447"/>
      <c r="T977" s="447"/>
      <c r="U977" s="447"/>
      <c r="V977" s="447"/>
      <c r="W977" s="447"/>
      <c r="X977" s="450"/>
    </row>
    <row r="978" spans="1:24" s="451" customFormat="1" ht="15">
      <c r="A978" s="447"/>
      <c r="B978" s="447"/>
      <c r="C978" s="512"/>
      <c r="D978" s="156"/>
      <c r="E978" s="156"/>
      <c r="F978" s="447"/>
      <c r="G978" s="447"/>
      <c r="H978" s="448"/>
      <c r="I978" s="447"/>
      <c r="J978" s="447"/>
      <c r="K978" s="447"/>
      <c r="L978" s="447"/>
      <c r="M978" s="447"/>
      <c r="N978" s="447"/>
      <c r="O978" s="447"/>
      <c r="P978" s="449">
        <f t="shared" si="15"/>
        <v>0</v>
      </c>
      <c r="Q978" s="447"/>
      <c r="R978" s="447"/>
      <c r="S978" s="447"/>
      <c r="T978" s="447"/>
      <c r="U978" s="447"/>
      <c r="V978" s="447"/>
      <c r="W978" s="447"/>
      <c r="X978" s="450"/>
    </row>
    <row r="979" spans="1:24" s="451" customFormat="1" ht="15">
      <c r="A979" s="447"/>
      <c r="B979" s="447"/>
      <c r="C979" s="512"/>
      <c r="D979" s="156"/>
      <c r="E979" s="156"/>
      <c r="F979" s="447"/>
      <c r="G979" s="447"/>
      <c r="H979" s="448"/>
      <c r="I979" s="447"/>
      <c r="J979" s="447"/>
      <c r="K979" s="447"/>
      <c r="L979" s="447"/>
      <c r="M979" s="447"/>
      <c r="N979" s="447"/>
      <c r="O979" s="447"/>
      <c r="P979" s="449">
        <f t="shared" si="15"/>
        <v>0</v>
      </c>
      <c r="Q979" s="447"/>
      <c r="R979" s="447"/>
      <c r="S979" s="447"/>
      <c r="T979" s="447"/>
      <c r="U979" s="447"/>
      <c r="V979" s="447"/>
      <c r="W979" s="447"/>
      <c r="X979" s="450"/>
    </row>
    <row r="980" spans="1:24" s="451" customFormat="1" ht="15">
      <c r="A980" s="447"/>
      <c r="B980" s="447"/>
      <c r="C980" s="512"/>
      <c r="D980" s="156"/>
      <c r="E980" s="156"/>
      <c r="F980" s="447"/>
      <c r="G980" s="447"/>
      <c r="H980" s="448"/>
      <c r="I980" s="447"/>
      <c r="J980" s="447"/>
      <c r="K980" s="447"/>
      <c r="L980" s="447"/>
      <c r="M980" s="447"/>
      <c r="N980" s="447"/>
      <c r="O980" s="447"/>
      <c r="P980" s="449">
        <f t="shared" si="15"/>
        <v>0</v>
      </c>
      <c r="Q980" s="447"/>
      <c r="R980" s="447"/>
      <c r="S980" s="447"/>
      <c r="T980" s="447"/>
      <c r="U980" s="447"/>
      <c r="V980" s="447"/>
      <c r="W980" s="447"/>
      <c r="X980" s="450"/>
    </row>
    <row r="981" spans="1:24" s="451" customFormat="1" ht="15">
      <c r="A981" s="447"/>
      <c r="B981" s="447"/>
      <c r="C981" s="512"/>
      <c r="D981" s="156"/>
      <c r="E981" s="156"/>
      <c r="F981" s="447"/>
      <c r="G981" s="447"/>
      <c r="H981" s="448"/>
      <c r="I981" s="447"/>
      <c r="J981" s="447"/>
      <c r="K981" s="447"/>
      <c r="L981" s="447"/>
      <c r="M981" s="447"/>
      <c r="N981" s="447"/>
      <c r="O981" s="447"/>
      <c r="P981" s="449">
        <f t="shared" si="15"/>
        <v>0</v>
      </c>
      <c r="Q981" s="447"/>
      <c r="R981" s="447"/>
      <c r="S981" s="447"/>
      <c r="T981" s="447"/>
      <c r="U981" s="447"/>
      <c r="V981" s="447"/>
      <c r="W981" s="447"/>
      <c r="X981" s="450"/>
    </row>
    <row r="982" spans="1:24" s="451" customFormat="1" ht="15">
      <c r="A982" s="447"/>
      <c r="B982" s="447"/>
      <c r="C982" s="512"/>
      <c r="D982" s="156"/>
      <c r="E982" s="156"/>
      <c r="F982" s="447"/>
      <c r="G982" s="447"/>
      <c r="H982" s="448"/>
      <c r="I982" s="447"/>
      <c r="J982" s="447"/>
      <c r="K982" s="447"/>
      <c r="L982" s="447"/>
      <c r="M982" s="447"/>
      <c r="N982" s="447"/>
      <c r="O982" s="447"/>
      <c r="P982" s="449">
        <f t="shared" si="15"/>
        <v>0</v>
      </c>
      <c r="Q982" s="447"/>
      <c r="R982" s="447"/>
      <c r="S982" s="447"/>
      <c r="T982" s="447"/>
      <c r="U982" s="447"/>
      <c r="V982" s="447"/>
      <c r="W982" s="447"/>
      <c r="X982" s="450"/>
    </row>
    <row r="983" spans="1:24" s="451" customFormat="1" ht="15">
      <c r="A983" s="447"/>
      <c r="B983" s="447"/>
      <c r="C983" s="512"/>
      <c r="D983" s="156"/>
      <c r="E983" s="156"/>
      <c r="F983" s="447"/>
      <c r="G983" s="447"/>
      <c r="H983" s="448"/>
      <c r="I983" s="447"/>
      <c r="J983" s="447"/>
      <c r="K983" s="447"/>
      <c r="L983" s="447"/>
      <c r="M983" s="447"/>
      <c r="N983" s="447"/>
      <c r="O983" s="447"/>
      <c r="P983" s="449">
        <f t="shared" ref="P983:P1000" si="16">SUM($I983:$O983)</f>
        <v>0</v>
      </c>
      <c r="Q983" s="447"/>
      <c r="R983" s="447"/>
      <c r="S983" s="447"/>
      <c r="T983" s="447"/>
      <c r="U983" s="447"/>
      <c r="V983" s="447"/>
      <c r="W983" s="447"/>
      <c r="X983" s="450"/>
    </row>
    <row r="984" spans="1:24" s="451" customFormat="1" ht="15">
      <c r="A984" s="447"/>
      <c r="B984" s="447"/>
      <c r="C984" s="512"/>
      <c r="D984" s="156"/>
      <c r="E984" s="156"/>
      <c r="F984" s="447"/>
      <c r="G984" s="447"/>
      <c r="H984" s="448"/>
      <c r="I984" s="447"/>
      <c r="J984" s="447"/>
      <c r="K984" s="447"/>
      <c r="L984" s="447"/>
      <c r="M984" s="447"/>
      <c r="N984" s="447"/>
      <c r="O984" s="447"/>
      <c r="P984" s="449">
        <f t="shared" si="16"/>
        <v>0</v>
      </c>
      <c r="Q984" s="447"/>
      <c r="R984" s="447"/>
      <c r="S984" s="447"/>
      <c r="T984" s="447"/>
      <c r="U984" s="447"/>
      <c r="V984" s="447"/>
      <c r="W984" s="447"/>
      <c r="X984" s="450"/>
    </row>
    <row r="985" spans="1:24" s="451" customFormat="1" ht="15">
      <c r="A985" s="447"/>
      <c r="B985" s="447"/>
      <c r="C985" s="512"/>
      <c r="D985" s="156"/>
      <c r="E985" s="156"/>
      <c r="F985" s="447"/>
      <c r="G985" s="447"/>
      <c r="H985" s="448"/>
      <c r="I985" s="447"/>
      <c r="J985" s="447"/>
      <c r="K985" s="447"/>
      <c r="L985" s="447"/>
      <c r="M985" s="447"/>
      <c r="N985" s="447"/>
      <c r="O985" s="447"/>
      <c r="P985" s="449">
        <f t="shared" si="16"/>
        <v>0</v>
      </c>
      <c r="Q985" s="447"/>
      <c r="R985" s="447"/>
      <c r="S985" s="447"/>
      <c r="T985" s="447"/>
      <c r="U985" s="447"/>
      <c r="V985" s="447"/>
      <c r="W985" s="447"/>
      <c r="X985" s="450"/>
    </row>
    <row r="986" spans="1:24" s="451" customFormat="1" ht="15">
      <c r="A986" s="447"/>
      <c r="B986" s="447"/>
      <c r="C986" s="512"/>
      <c r="D986" s="156"/>
      <c r="E986" s="156"/>
      <c r="F986" s="447"/>
      <c r="G986" s="447"/>
      <c r="H986" s="448"/>
      <c r="I986" s="447"/>
      <c r="J986" s="447"/>
      <c r="K986" s="447"/>
      <c r="L986" s="447"/>
      <c r="M986" s="447"/>
      <c r="N986" s="447"/>
      <c r="O986" s="447"/>
      <c r="P986" s="449">
        <f t="shared" si="16"/>
        <v>0</v>
      </c>
      <c r="Q986" s="447"/>
      <c r="R986" s="447"/>
      <c r="S986" s="447"/>
      <c r="T986" s="447"/>
      <c r="U986" s="447"/>
      <c r="V986" s="447"/>
      <c r="W986" s="447"/>
      <c r="X986" s="450"/>
    </row>
    <row r="987" spans="1:24" s="451" customFormat="1" ht="15">
      <c r="A987" s="447"/>
      <c r="B987" s="447"/>
      <c r="C987" s="512"/>
      <c r="D987" s="156"/>
      <c r="E987" s="156"/>
      <c r="F987" s="447"/>
      <c r="G987" s="447"/>
      <c r="H987" s="448"/>
      <c r="I987" s="447"/>
      <c r="J987" s="447"/>
      <c r="K987" s="447"/>
      <c r="L987" s="447"/>
      <c r="M987" s="447"/>
      <c r="N987" s="447"/>
      <c r="O987" s="447"/>
      <c r="P987" s="449">
        <f t="shared" si="16"/>
        <v>0</v>
      </c>
      <c r="Q987" s="447"/>
      <c r="R987" s="447"/>
      <c r="S987" s="447"/>
      <c r="T987" s="447"/>
      <c r="U987" s="447"/>
      <c r="V987" s="447"/>
      <c r="W987" s="447"/>
      <c r="X987" s="450"/>
    </row>
    <row r="988" spans="1:24" s="451" customFormat="1" ht="15">
      <c r="A988" s="447"/>
      <c r="B988" s="447"/>
      <c r="C988" s="512"/>
      <c r="D988" s="156"/>
      <c r="E988" s="156"/>
      <c r="F988" s="447"/>
      <c r="G988" s="447"/>
      <c r="H988" s="448"/>
      <c r="I988" s="447"/>
      <c r="J988" s="447"/>
      <c r="K988" s="447"/>
      <c r="L988" s="447"/>
      <c r="M988" s="447"/>
      <c r="N988" s="447"/>
      <c r="O988" s="447"/>
      <c r="P988" s="449">
        <f t="shared" si="16"/>
        <v>0</v>
      </c>
      <c r="Q988" s="447"/>
      <c r="R988" s="447"/>
      <c r="S988" s="447"/>
      <c r="T988" s="447"/>
      <c r="U988" s="447"/>
      <c r="V988" s="447"/>
      <c r="W988" s="447"/>
      <c r="X988" s="450"/>
    </row>
    <row r="989" spans="1:24" s="451" customFormat="1" ht="15">
      <c r="A989" s="447"/>
      <c r="B989" s="447"/>
      <c r="C989" s="512"/>
      <c r="D989" s="156"/>
      <c r="E989" s="156"/>
      <c r="F989" s="447"/>
      <c r="G989" s="447"/>
      <c r="H989" s="448"/>
      <c r="I989" s="447"/>
      <c r="J989" s="447"/>
      <c r="K989" s="447"/>
      <c r="L989" s="447"/>
      <c r="M989" s="447"/>
      <c r="N989" s="447"/>
      <c r="O989" s="447"/>
      <c r="P989" s="449">
        <f t="shared" si="16"/>
        <v>0</v>
      </c>
      <c r="Q989" s="447"/>
      <c r="R989" s="447"/>
      <c r="S989" s="447"/>
      <c r="T989" s="447"/>
      <c r="U989" s="447"/>
      <c r="V989" s="447"/>
      <c r="W989" s="447"/>
      <c r="X989" s="450"/>
    </row>
    <row r="990" spans="1:24" s="451" customFormat="1" ht="15">
      <c r="A990" s="447"/>
      <c r="B990" s="447"/>
      <c r="C990" s="512"/>
      <c r="D990" s="156"/>
      <c r="E990" s="156"/>
      <c r="F990" s="447"/>
      <c r="G990" s="447"/>
      <c r="H990" s="448"/>
      <c r="I990" s="447"/>
      <c r="J990" s="447"/>
      <c r="K990" s="447"/>
      <c r="L990" s="447"/>
      <c r="M990" s="447"/>
      <c r="N990" s="447"/>
      <c r="O990" s="447"/>
      <c r="P990" s="449">
        <f t="shared" si="16"/>
        <v>0</v>
      </c>
      <c r="Q990" s="447"/>
      <c r="R990" s="447"/>
      <c r="S990" s="447"/>
      <c r="T990" s="447"/>
      <c r="U990" s="447"/>
      <c r="V990" s="447"/>
      <c r="W990" s="447"/>
      <c r="X990" s="450"/>
    </row>
    <row r="991" spans="1:24" s="451" customFormat="1" ht="15">
      <c r="A991" s="447"/>
      <c r="B991" s="447"/>
      <c r="C991" s="512"/>
      <c r="D991" s="156"/>
      <c r="E991" s="156"/>
      <c r="F991" s="447"/>
      <c r="G991" s="447"/>
      <c r="H991" s="448"/>
      <c r="I991" s="447"/>
      <c r="J991" s="447"/>
      <c r="K991" s="447"/>
      <c r="L991" s="447"/>
      <c r="M991" s="447"/>
      <c r="N991" s="447"/>
      <c r="O991" s="447"/>
      <c r="P991" s="449">
        <f t="shared" si="16"/>
        <v>0</v>
      </c>
      <c r="Q991" s="447"/>
      <c r="R991" s="447"/>
      <c r="S991" s="447"/>
      <c r="T991" s="447"/>
      <c r="U991" s="447"/>
      <c r="V991" s="447"/>
      <c r="W991" s="447"/>
      <c r="X991" s="450"/>
    </row>
    <row r="992" spans="1:24" s="451" customFormat="1" ht="15">
      <c r="A992" s="447"/>
      <c r="B992" s="447"/>
      <c r="C992" s="512"/>
      <c r="D992" s="156"/>
      <c r="E992" s="156"/>
      <c r="F992" s="447"/>
      <c r="G992" s="447"/>
      <c r="H992" s="448"/>
      <c r="I992" s="447"/>
      <c r="J992" s="447"/>
      <c r="K992" s="447"/>
      <c r="L992" s="447"/>
      <c r="M992" s="447"/>
      <c r="N992" s="447"/>
      <c r="O992" s="447"/>
      <c r="P992" s="449">
        <f t="shared" si="16"/>
        <v>0</v>
      </c>
      <c r="Q992" s="447"/>
      <c r="R992" s="447"/>
      <c r="S992" s="447"/>
      <c r="T992" s="447"/>
      <c r="U992" s="447"/>
      <c r="V992" s="447"/>
      <c r="W992" s="447"/>
      <c r="X992" s="450"/>
    </row>
    <row r="993" spans="1:24" s="451" customFormat="1" ht="15">
      <c r="A993" s="447"/>
      <c r="B993" s="447"/>
      <c r="C993" s="512"/>
      <c r="D993" s="156"/>
      <c r="E993" s="156"/>
      <c r="F993" s="447"/>
      <c r="G993" s="447"/>
      <c r="H993" s="448"/>
      <c r="I993" s="447"/>
      <c r="J993" s="447"/>
      <c r="K993" s="447"/>
      <c r="L993" s="447"/>
      <c r="M993" s="447"/>
      <c r="N993" s="447"/>
      <c r="O993" s="447"/>
      <c r="P993" s="449">
        <f t="shared" si="16"/>
        <v>0</v>
      </c>
      <c r="Q993" s="447"/>
      <c r="R993" s="447"/>
      <c r="S993" s="447"/>
      <c r="T993" s="447"/>
      <c r="U993" s="447"/>
      <c r="V993" s="447"/>
      <c r="W993" s="447"/>
      <c r="X993" s="450"/>
    </row>
    <row r="994" spans="1:24" s="451" customFormat="1" ht="15">
      <c r="A994" s="447"/>
      <c r="B994" s="447"/>
      <c r="C994" s="512"/>
      <c r="D994" s="156"/>
      <c r="E994" s="156"/>
      <c r="F994" s="447"/>
      <c r="G994" s="447"/>
      <c r="H994" s="448"/>
      <c r="I994" s="447"/>
      <c r="J994" s="447"/>
      <c r="K994" s="447"/>
      <c r="L994" s="447"/>
      <c r="M994" s="447"/>
      <c r="N994" s="447"/>
      <c r="O994" s="447"/>
      <c r="P994" s="449">
        <f t="shared" si="16"/>
        <v>0</v>
      </c>
      <c r="Q994" s="447"/>
      <c r="R994" s="447"/>
      <c r="S994" s="447"/>
      <c r="T994" s="447"/>
      <c r="U994" s="447"/>
      <c r="V994" s="447"/>
      <c r="W994" s="447"/>
      <c r="X994" s="450"/>
    </row>
    <row r="995" spans="1:24" s="451" customFormat="1" ht="15">
      <c r="A995" s="447"/>
      <c r="B995" s="447"/>
      <c r="C995" s="512"/>
      <c r="D995" s="156"/>
      <c r="E995" s="156"/>
      <c r="F995" s="447"/>
      <c r="G995" s="447"/>
      <c r="H995" s="448"/>
      <c r="I995" s="447"/>
      <c r="J995" s="447"/>
      <c r="K995" s="447"/>
      <c r="L995" s="447"/>
      <c r="M995" s="447"/>
      <c r="N995" s="447"/>
      <c r="O995" s="447"/>
      <c r="P995" s="449">
        <f t="shared" si="16"/>
        <v>0</v>
      </c>
      <c r="Q995" s="447"/>
      <c r="R995" s="447"/>
      <c r="S995" s="447"/>
      <c r="T995" s="447"/>
      <c r="U995" s="447"/>
      <c r="V995" s="447"/>
      <c r="W995" s="447"/>
      <c r="X995" s="450"/>
    </row>
    <row r="996" spans="1:24" s="451" customFormat="1" ht="15">
      <c r="A996" s="447"/>
      <c r="B996" s="447"/>
      <c r="C996" s="512"/>
      <c r="D996" s="156"/>
      <c r="E996" s="156"/>
      <c r="F996" s="447"/>
      <c r="G996" s="447"/>
      <c r="H996" s="448"/>
      <c r="I996" s="447"/>
      <c r="J996" s="447"/>
      <c r="K996" s="447"/>
      <c r="L996" s="447"/>
      <c r="M996" s="447"/>
      <c r="N996" s="447"/>
      <c r="O996" s="447"/>
      <c r="P996" s="449">
        <f t="shared" si="16"/>
        <v>0</v>
      </c>
      <c r="Q996" s="447"/>
      <c r="R996" s="447"/>
      <c r="S996" s="447"/>
      <c r="T996" s="447"/>
      <c r="U996" s="447"/>
      <c r="V996" s="447"/>
      <c r="W996" s="447"/>
      <c r="X996" s="450"/>
    </row>
    <row r="997" spans="1:24" s="451" customFormat="1" ht="15">
      <c r="A997" s="447"/>
      <c r="B997" s="447"/>
      <c r="C997" s="512"/>
      <c r="D997" s="156"/>
      <c r="E997" s="156"/>
      <c r="F997" s="447"/>
      <c r="G997" s="447"/>
      <c r="H997" s="448"/>
      <c r="I997" s="447"/>
      <c r="J997" s="447"/>
      <c r="K997" s="447"/>
      <c r="L997" s="447"/>
      <c r="M997" s="447"/>
      <c r="N997" s="447"/>
      <c r="O997" s="447"/>
      <c r="P997" s="449">
        <f t="shared" si="16"/>
        <v>0</v>
      </c>
      <c r="Q997" s="447"/>
      <c r="R997" s="447"/>
      <c r="S997" s="447"/>
      <c r="T997" s="447"/>
      <c r="U997" s="447"/>
      <c r="V997" s="447"/>
      <c r="W997" s="447"/>
      <c r="X997" s="450"/>
    </row>
    <row r="998" spans="1:24" s="451" customFormat="1" ht="15">
      <c r="A998" s="447"/>
      <c r="B998" s="447"/>
      <c r="C998" s="512"/>
      <c r="D998" s="156"/>
      <c r="E998" s="156"/>
      <c r="F998" s="447"/>
      <c r="G998" s="447"/>
      <c r="H998" s="448"/>
      <c r="I998" s="447"/>
      <c r="J998" s="447"/>
      <c r="K998" s="447"/>
      <c r="L998" s="447"/>
      <c r="M998" s="447"/>
      <c r="N998" s="447"/>
      <c r="O998" s="447"/>
      <c r="P998" s="449">
        <f t="shared" si="16"/>
        <v>0</v>
      </c>
      <c r="Q998" s="447"/>
      <c r="R998" s="447"/>
      <c r="S998" s="447"/>
      <c r="T998" s="447"/>
      <c r="U998" s="447"/>
      <c r="V998" s="447"/>
      <c r="W998" s="447"/>
      <c r="X998" s="450"/>
    </row>
    <row r="999" spans="1:24" s="451" customFormat="1" ht="15">
      <c r="A999" s="447"/>
      <c r="B999" s="447"/>
      <c r="C999" s="512"/>
      <c r="D999" s="156"/>
      <c r="E999" s="156"/>
      <c r="F999" s="447"/>
      <c r="G999" s="447"/>
      <c r="H999" s="448"/>
      <c r="I999" s="447"/>
      <c r="J999" s="447"/>
      <c r="K999" s="447"/>
      <c r="L999" s="447"/>
      <c r="M999" s="447"/>
      <c r="N999" s="447"/>
      <c r="O999" s="447"/>
      <c r="P999" s="449">
        <f t="shared" si="16"/>
        <v>0</v>
      </c>
      <c r="Q999" s="447"/>
      <c r="R999" s="447"/>
      <c r="S999" s="447"/>
      <c r="T999" s="447"/>
      <c r="U999" s="447"/>
      <c r="V999" s="447"/>
      <c r="W999" s="447"/>
      <c r="X999" s="450"/>
    </row>
    <row r="1000" spans="1:24" s="451" customFormat="1" ht="15">
      <c r="A1000" s="447"/>
      <c r="B1000" s="447"/>
      <c r="C1000" s="512"/>
      <c r="D1000" s="156"/>
      <c r="E1000" s="156"/>
      <c r="F1000" s="447"/>
      <c r="G1000" s="447"/>
      <c r="H1000" s="448"/>
      <c r="I1000" s="447"/>
      <c r="J1000" s="447"/>
      <c r="K1000" s="447"/>
      <c r="L1000" s="447"/>
      <c r="M1000" s="447"/>
      <c r="N1000" s="447"/>
      <c r="O1000" s="447"/>
      <c r="P1000" s="449">
        <f t="shared" si="16"/>
        <v>0</v>
      </c>
      <c r="Q1000" s="447"/>
      <c r="R1000" s="447"/>
      <c r="S1000" s="447"/>
      <c r="T1000" s="447"/>
      <c r="U1000" s="447"/>
      <c r="V1000" s="447"/>
      <c r="W1000" s="447"/>
      <c r="X1000" s="450"/>
    </row>
  </sheetData>
  <sheetProtection formatCells="0" formatColumns="0" formatRows="0" insertRows="0"/>
  <dataConsolidate link="1"/>
  <mergeCells count="11">
    <mergeCell ref="A7:X7"/>
    <mergeCell ref="L2:O2"/>
    <mergeCell ref="I10:O10"/>
    <mergeCell ref="A10:E10"/>
    <mergeCell ref="A9:E9"/>
    <mergeCell ref="F9:G9"/>
    <mergeCell ref="I9:P9"/>
    <mergeCell ref="T9:U9"/>
    <mergeCell ref="T10:U10"/>
    <mergeCell ref="I8:P8"/>
    <mergeCell ref="D3:K3"/>
  </mergeCells>
  <conditionalFormatting sqref="C13:C1000">
    <cfRule type="expression" dxfId="97" priority="30">
      <formula>AND(ISBLANK(C13),SUM(COUNTIF(A13:O13,"&lt;&gt;"&amp;""),COUNTIF(Q13,"&lt;&gt;"&amp;""),COUNTIF(S13:X13,"&lt;&gt;"&amp;"")&gt;0))</formula>
    </cfRule>
  </conditionalFormatting>
  <conditionalFormatting sqref="F13:F1000">
    <cfRule type="expression" dxfId="96" priority="52">
      <formula>AND(ISBLANK(F13),SUM(COUNTIF(A13:O13,"&lt;&gt;"&amp;""),COUNTIF(Q13,"&lt;&gt;"&amp;""),COUNTIF(S13:X13,"&lt;&gt;"&amp;"")&gt;0))</formula>
    </cfRule>
  </conditionalFormatting>
  <conditionalFormatting sqref="G13:G1000">
    <cfRule type="expression" dxfId="95" priority="51">
      <formula>AND(ISBLANK(G13),SUM(COUNTIF(A13:O13,"&lt;&gt;"&amp;""),COUNTIF(Q13,"&lt;&gt;"&amp;""),COUNTIF(S13:X13,"&lt;&gt;"&amp;"")&gt;0))</formula>
    </cfRule>
  </conditionalFormatting>
  <conditionalFormatting sqref="H13:H1000">
    <cfRule type="expression" dxfId="94" priority="32">
      <formula>AND(ISBLANK(H13),SUM(COUNTIF(A13:O13,"&lt;&gt;"&amp;""),COUNTIF(Q13,"&lt;&gt;"&amp;""),COUNTIF(S13:X13,"&lt;&gt;"&amp;"")&gt;0))</formula>
    </cfRule>
    <cfRule type="expression" dxfId="93" priority="50">
      <formula>ISTEXT(H13)</formula>
    </cfRule>
  </conditionalFormatting>
  <conditionalFormatting sqref="S337 S343 S372 S403:S1000">
    <cfRule type="expression" dxfId="92" priority="49">
      <formula>AND(ISBLANK(S337),SUM(COUNTIF(A337:O337,"&lt;&gt;"&amp;""),COUNTIF(Q337,"&lt;&gt;"&amp;""),COUNTIF(S337:X337,"&lt;&gt;"&amp;"")&gt;0))</formula>
    </cfRule>
  </conditionalFormatting>
  <conditionalFormatting sqref="I13:O1000">
    <cfRule type="expression" dxfId="91" priority="47">
      <formula>AND(ISBLANK(I13),SUM(COUNTIF($A13:$O13,"&lt;&gt;"&amp;""),COUNTIF($Q13,"&lt;&gt;"&amp;""),COUNTIF($S13:$X13,"&lt;&gt;"&amp;"")&gt;0))</formula>
    </cfRule>
  </conditionalFormatting>
  <conditionalFormatting sqref="I13:O1000">
    <cfRule type="expression" priority="33" stopIfTrue="1">
      <formula>COUNTIF($I13:$O13,"&lt;&gt;"&amp;"")&gt;0</formula>
    </cfRule>
  </conditionalFormatting>
  <conditionalFormatting sqref="A13:C1000 E13:E1000">
    <cfRule type="expression" dxfId="90" priority="31">
      <formula>LEN(A13)&gt;256</formula>
    </cfRule>
  </conditionalFormatting>
  <conditionalFormatting sqref="B13:B1000">
    <cfRule type="expression" dxfId="89" priority="27">
      <formula>AND(ISBLANK(B13),SUM(COUNTIF(A13:O13,"&lt;&gt;"&amp;""),COUNTIF(Q13,"&lt;&gt;"&amp;""),COUNTIF(S13:X13,"&lt;&gt;"&amp;"")&gt;0))</formula>
    </cfRule>
  </conditionalFormatting>
  <conditionalFormatting sqref="X403:X1000">
    <cfRule type="expression" dxfId="88" priority="26">
      <formula>LEN(X403)&gt;4000</formula>
    </cfRule>
  </conditionalFormatting>
  <conditionalFormatting sqref="T403:T1000">
    <cfRule type="expression" dxfId="87" priority="22">
      <formula>AND(ISBLANK(T403),SUM(COUNTIF(A403:O403,"&lt;&gt;"&amp;""),COUNTIF(Q403,"&lt;&gt;"&amp;""),COUNTIF(R403:X403,"&lt;&gt;"&amp;"")&gt;0))</formula>
    </cfRule>
  </conditionalFormatting>
  <conditionalFormatting sqref="U403:U1000">
    <cfRule type="expression" dxfId="86" priority="21">
      <formula>AND(ISBLANK(U403),SUM(COUNTIF(A403:O403,"&lt;&gt;"&amp;""),COUNTIF(Q403,"&lt;&gt;"&amp;""),COUNTIF(R403:X403,"&lt;&gt;"&amp;"")&gt;0))</formula>
    </cfRule>
  </conditionalFormatting>
  <conditionalFormatting sqref="T403:T1000">
    <cfRule type="expression" dxfId="85" priority="15">
      <formula>AND(ISBLANK(T403),SUM(COUNTIF(A403:O403,"&lt;&gt;"&amp;""),COUNTIF(Q403:S403,"&lt;&gt;"&amp;""),COUNTIF(U403:X403,"&lt;&gt;"&amp;"")&gt;0))</formula>
    </cfRule>
  </conditionalFormatting>
  <conditionalFormatting sqref="U403:U1000">
    <cfRule type="expression" dxfId="84" priority="14">
      <formula>AND(ISBLANK(U403),SUM(COUNTIF(A403:O403,"&lt;&gt;"&amp;""),COUNTIF(Q403:T403,"&lt;&gt;"&amp;""),COUNTIF(V403:X403,"&lt;&gt;"&amp;"")&gt;0))</formula>
    </cfRule>
  </conditionalFormatting>
  <conditionalFormatting sqref="V403:V1000">
    <cfRule type="expression" dxfId="83" priority="13">
      <formula>AND(ISBLANK(V403),SUM(COUNTIF(A403:O403,"&lt;&gt;"&amp;""),COUNTIF(Q403:U403,"&lt;&gt;"&amp;""),COUNTIF(W403:X403,"&lt;&gt;"&amp;"")&gt;0))</formula>
    </cfRule>
  </conditionalFormatting>
  <conditionalFormatting sqref="W403:W1000">
    <cfRule type="expression" dxfId="82" priority="12">
      <formula>AND(ISBLANK(W403),SUM(COUNTIF(A403:O403,"&lt;&gt;"&amp;""),COUNTIF(Q403:V403,"&lt;&gt;"&amp;""),COUNTIF(X403,"&lt;&gt;"&amp;"")&gt;0))</formula>
    </cfRule>
  </conditionalFormatting>
  <conditionalFormatting sqref="E13:E1000">
    <cfRule type="expression" dxfId="81" priority="11">
      <formula>AND(ISBLANK(E13),SUM(COUNTIF(A13:O13,"&lt;&gt;"&amp;""),COUNTIF(Q13,"&lt;&gt;"&amp;""),COUNTIF(S13:X13,"&lt;&gt;"&amp;"")&gt;0))</formula>
    </cfRule>
  </conditionalFormatting>
  <conditionalFormatting sqref="S13:S104">
    <cfRule type="expression" dxfId="80" priority="8">
      <formula>AND(ISBLANK(S13),SUM(COUNTIF(A13:O13,"&lt;&gt;"&amp;""),COUNTIF(Q13,"&lt;&gt;"&amp;""),COUNTIF(S13:V13,"&lt;&gt;"&amp;"")&gt;0))</formula>
    </cfRule>
  </conditionalFormatting>
  <conditionalFormatting sqref="X13:X104">
    <cfRule type="expression" dxfId="79" priority="7">
      <formula>LEN(X13)&gt;4000</formula>
    </cfRule>
  </conditionalFormatting>
  <conditionalFormatting sqref="V13:V41 W13:W362">
    <cfRule type="expression" dxfId="78" priority="6">
      <formula>AND(ISBLANK(V13),SUM(COUNTIF(A13:O13,"&lt;&gt;"&amp;""),COUNTIF(Q13,"&lt;&gt;"&amp;""),COUNTIF(R13:X13,"&lt;&gt;"&amp;"")&gt;0))</formula>
    </cfRule>
  </conditionalFormatting>
  <conditionalFormatting sqref="T13:T104">
    <cfRule type="expression" dxfId="77" priority="3">
      <formula>AND(ISBLANK(T13),SUM(COUNTIF(A13:N13,"&lt;&gt;"&amp;""),COUNTIF(Q13,"&lt;&gt;"&amp;""),COUNTIF(R13:X13,"&lt;&gt;"&amp;"")&gt;0))</formula>
    </cfRule>
  </conditionalFormatting>
  <conditionalFormatting sqref="U13:U312 U314:U317 U320:U336 U338:U342 U344:U361 U364:U402">
    <cfRule type="expression" dxfId="76" priority="4">
      <formula>AND(ISBLANK(U13),SUM(COUNTIF(A13:N13,"&lt;&gt;"&amp;""),COUNTIF(Q13,"&lt;&gt;"&amp;""),COUNTIF(R13:X13,"&lt;&gt;"&amp;"")&gt;0))</formula>
    </cfRule>
  </conditionalFormatting>
  <conditionalFormatting sqref="V42:V104">
    <cfRule type="expression" dxfId="75" priority="2">
      <formula>AND(ISBLANK(V42),SUM(COUNTIF(A42:O42,"&lt;&gt;"&amp;""),COUNTIF(Q42,"&lt;&gt;"&amp;""),COUNTIF(R42:X42,"&lt;&gt;"&amp;"")&gt;0))</formula>
    </cfRule>
  </conditionalFormatting>
  <conditionalFormatting sqref="V135:V136">
    <cfRule type="expression" dxfId="74" priority="1">
      <formula>AND(ISBLANK(V135),SUM(COUNTIF(A135:N135,"&lt;&gt;"&amp;""),COUNTIF(Q135,"&lt;&gt;"&amp;""),COUNTIF(R135:X135,"&lt;&gt;"&amp;"")&gt;0))</formula>
    </cfRule>
  </conditionalFormatting>
  <dataValidations xWindow="1607" yWindow="584" count="30">
    <dataValidation type="list" allowBlank="1" showInputMessage="1" showErrorMessage="1" sqref="F1:F2 F1001:F1048576" xr:uid="{00000000-0002-0000-0500-000001000000}">
      <formula1>"SFA,SFD,2 to 4,5+,ADU,MH"</formula1>
    </dataValidation>
    <dataValidation type="date" allowBlank="1" showInputMessage="1" showErrorMessage="1" sqref="H4:H5 H12 H10" xr:uid="{00000000-0002-0000-0500-000002000000}">
      <formula1>18264</formula1>
      <formula2>54789</formula2>
    </dataValidation>
    <dataValidation type="whole" allowBlank="1" showInputMessage="1" showErrorMessage="1" error="Please enter a number greater than 0" sqref="L2 I4:K5 I10:O11 I1001:O1048576" xr:uid="{00000000-0002-0000-0500-000003000000}">
      <formula1>0</formula1>
      <formula2>30000</formula2>
    </dataValidation>
    <dataValidation type="whole" allowBlank="1" showInputMessage="1" showErrorMessage="1" sqref="Q9:Q11 Q4:Q5 Q1001:Q1048576" xr:uid="{00000000-0002-0000-0500-000004000000}">
      <formula1>0</formula1>
      <formula2>20000</formula2>
    </dataValidation>
    <dataValidation allowBlank="1" showInputMessage="1" sqref="L4:O4" xr:uid="{00000000-0002-0000-0500-000007000000}"/>
    <dataValidation allowBlank="1" showInputMessage="1" showErrorMessage="1" error="Please enter &quot;No&quot;,&quot;Yes-But no action taken&quot;, &quot;Yes-Approved&quot; , &quot;Yes-Denied&quot;  " sqref="S1:S6 S9:S12" xr:uid="{00000000-0002-0000-0500-000008000000}"/>
    <dataValidation operator="greaterThanOrEqual" allowBlank="1" showInputMessage="1" showErrorMessage="1" error="Please enter a number." sqref="T11:T12" xr:uid="{071978F1-841E-44F6-9ED0-5D325A60819A}"/>
    <dataValidation type="whole" operator="greaterThanOrEqual" allowBlank="1" showInputMessage="1" showErrorMessage="1" error="Please enter a number" sqref="T12" xr:uid="{151F0C0E-8BC5-4A54-AF13-A45F338F8757}">
      <formula1>0</formula1>
    </dataValidation>
    <dataValidation allowBlank="1" showInputMessage="1" showErrorMessage="1" error="Please enter O for Ownership and R for Renter" sqref="T11" xr:uid="{5FFB4B3B-AF7D-4701-BB8B-A5A3F3A80680}"/>
    <dataValidation type="custom" errorStyle="information" allowBlank="1" showInputMessage="1" showErrorMessage="1" error="Please enter the number of proposed units in section five." sqref="P13:P1000" xr:uid="{00000000-0002-0000-0500-000009000000}">
      <formula1>C13 &lt;&gt; ""</formula1>
    </dataValidation>
    <dataValidation type="list" allowBlank="1" showInputMessage="1" showErrorMessage="1" error="Please enter &quot;No&quot;,&quot;Yes-But no action taken&quot;, &quot;Yes-Approved&quot; , &quot;Yes-Denied&quot;  " sqref="S1001:S1048576" xr:uid="{00000000-0002-0000-0500-000005000000}">
      <formula1>"No,Yes-But no action taken,Yes-Approved,Yes-Denied"</formula1>
    </dataValidation>
    <dataValidation type="list" allowBlank="1" showInputMessage="1" showErrorMessage="1" sqref="G1001:G1048576" xr:uid="{00000000-0002-0000-0500-000000000000}">
      <formula1>"R,O"</formula1>
    </dataValidation>
    <dataValidation type="date" allowBlank="1" showInputMessage="1" showErrorMessage="1" error="Please enter a date" sqref="H1001:H1048576" xr:uid="{00000000-0002-0000-0500-00000A000000}">
      <formula1>18264</formula1>
      <formula2>54789</formula2>
    </dataValidation>
    <dataValidation allowBlank="1" showInputMessage="1" showErrorMessage="1" prompt="Prior APN – Enter an APN previously associated with the parcel if applicable (optional field). Character Limit: 256" sqref="A13:A1000" xr:uid="{84F74F54-28A7-4E6C-A9F2-D52804D934CA}"/>
    <dataValidation allowBlank="1" showInputMessage="1" showErrorMessage="1" prompt="Current APN – Enter the current available APN.  If necessary, enter additional APNs in the notes field._x000a_Character Limit: 256" sqref="B13:B1000" xr:uid="{D47AA8CC-9DB6-4A4A-AF3C-1D6F94542DF8}"/>
    <dataValidation allowBlank="1" showInputMessage="1" showErrorMessage="1" prompt="Street Address – Enter the number and name of street._x000a_Character Limit: 256" sqref="C13:C1000" xr:uid="{28CA8070-6758-48DE-B236-439E907F4412}"/>
    <dataValidation allowBlank="1" showInputMessage="1" showErrorMessage="1" prompt="Project Name – Enter the project name, if available (optional field)._x000a_Character Limit: 256" sqref="D13:D1000" xr:uid="{529A39A7-4C3F-48D8-A21B-D00E73618A62}"/>
    <dataValidation allowBlank="1" showInputMessage="1" showErrorMessage="1" prompt="Local Jurisdiction Tracking ID – This may be the permit number or other identifier._x000a_Character Limit: 256" sqref="E13:E1000" xr:uid="{2ABBE8FA-5DC2-4F72-8E60-9DBE3CA4E385}"/>
    <dataValidation type="date" allowBlank="1" showInputMessage="1" showErrorMessage="1" errorTitle="Please enter a date" error="Please Enter a Date" prompt="Date Application Submitted: Enter the date the housing development application was submitted. If the application was incomplete at the time of submittal, enter the date the application was determined complete." sqref="H13:H1000" xr:uid="{9CE3227C-2D87-4231-8830-50247B04761B}">
      <formula1>18264</formula1>
      <formula2>54789</formula2>
    </dataValidation>
    <dataValidation type="whole" allowBlank="1" showInputMessage="1" showErrorMessage="1" prompt="Total Approved Units by Project: Enter the number of units that the jurisdiction approved for this project application. If the project has not yet been approved, you may leave this blank. _x000a_" sqref="Q13:Q1000" xr:uid="{74B8B843-C563-4F6E-A962-731190F58C2E}">
      <formula1>0</formula1>
      <formula2>20000</formula2>
    </dataValidation>
    <dataValidation allowBlank="1" showInputMessage="1" showErrorMessage="1" prompt="Total Disapproved Units by Project If project was reviewed and disapproved, please enter the number that were disapproved." sqref="R13:R1000" xr:uid="{373BC78C-EB9A-402B-BE87-1D104E92711E}"/>
    <dataValidation allowBlank="1" showInputMessage="1" showErrorMessage="1" prompt="Notes: Use this field to enter any applicable notes about the project or development._x000a_Character Limit: 4000" sqref="X13:X1000" xr:uid="{62ABAEDD-37F1-4932-B1B5-75F6F29135E9}"/>
    <dataValidation allowBlank="1" showInputMessage="1" showErrorMessage="1" prompt="Sum of units reported in this column. The date submitted must have occured during the APR year in order to be counted in this cell. If not seeing expected value in this cell, please check to ensure dates are valid." sqref="I12:O12 Q12:R12" xr:uid="{C17FFEC3-5410-419B-9727-527D068A1E35}"/>
    <dataValidation type="whole" allowBlank="1" showInputMessage="1" showErrorMessage="1" error="Please enter a number greater than 0." prompt="Insert number of units that are very low-income deed restricted" sqref="I13:I1000" xr:uid="{A43A8208-9206-4AD1-B0D4-680480CFD0C7}">
      <formula1>0</formula1>
      <formula2>30000</formula2>
    </dataValidation>
    <dataValidation type="whole" allowBlank="1" showInputMessage="1" showErrorMessage="1" error="Please enter a number greater than 0." prompt="Insert number of units that are very low-income non-deed restricted" sqref="J13:J1000" xr:uid="{C0F5F144-7B28-4A84-A106-2EDD60B5D5FB}">
      <formula1>0</formula1>
      <formula2>30000</formula2>
    </dataValidation>
    <dataValidation type="whole" allowBlank="1" showInputMessage="1" showErrorMessage="1" error="Please enter a number greater than 0." prompt="Insert number of units that are low-income deed restricted" sqref="K13:K1000" xr:uid="{E8D76A4A-8FD6-433B-99DC-FBAC6529E606}">
      <formula1>0</formula1>
      <formula2>30000</formula2>
    </dataValidation>
    <dataValidation type="whole" allowBlank="1" showInputMessage="1" showErrorMessage="1" error="Please enter a number greater than 0." prompt="Insert number of units that are low-income non-deed restricted" sqref="L13:L1000" xr:uid="{FD248CC6-B7C4-4A20-B26D-8C79F3D74243}">
      <formula1>0</formula1>
      <formula2>30000</formula2>
    </dataValidation>
    <dataValidation type="whole" allowBlank="1" showInputMessage="1" showErrorMessage="1" error="Please enter a number greater than 0." prompt="Insert number of units that are moderate-income deed restricted" sqref="M13:M1000" xr:uid="{9449AD10-0DC5-42E5-A6F8-9C71023493DF}">
      <formula1>0</formula1>
      <formula2>30000</formula2>
    </dataValidation>
    <dataValidation type="whole" allowBlank="1" showInputMessage="1" showErrorMessage="1" error="Please enter a number greater than 0." prompt="Insert number of units that are moderate-income non-deed restricted" sqref="N13:N1000" xr:uid="{1F00FB4A-D10F-4F7C-A178-790F85119F1C}">
      <formula1>0</formula1>
      <formula2>30000</formula2>
    </dataValidation>
    <dataValidation type="whole" allowBlank="1" showInputMessage="1" showErrorMessage="1" error="Please enter a number greater than 0." prompt="Insert number of units that are above moderate-income" sqref="O13:O1000" xr:uid="{2D05FB6C-F144-4461-ABFC-AA0D3104A04E}">
      <formula1>0</formula1>
      <formula2>30000</formula2>
    </dataValidation>
  </dataValidations>
  <printOptions horizontalCentered="1"/>
  <pageMargins left="0.7" right="0.7" top="0.75" bottom="0.75" header="0.3" footer="0.3"/>
  <pageSetup scale="41" fitToHeight="0" orientation="landscape" r:id="rId1"/>
  <legacyDrawing r:id="rId2"/>
  <extLst>
    <ext xmlns:x14="http://schemas.microsoft.com/office/spreadsheetml/2009/9/main" uri="{78C0D931-6437-407d-A8EE-F0AAD7539E65}">
      <x14:conditionalFormattings>
        <x14:conditionalFormatting xmlns:xm="http://schemas.microsoft.com/office/excel/2006/main">
          <x14:cfRule type="expression" priority="10" stopIfTrue="1" id="{2DEECBAA-DCC1-4050-9812-E93D211B4271}">
            <xm:f>Admin!$D$22="FORMATTING OFF"</xm:f>
            <x14:dxf/>
          </x14:cfRule>
          <xm:sqref>A13:O1000 Q337:S337 Q13:R336 Q343:S343 Q338:R342 Q372:S372 Q344:R371 Q403:X1000 Q373:R402</xm:sqref>
        </x14:conditionalFormatting>
      </x14:conditionalFormattings>
    </ext>
    <ext xmlns:x14="http://schemas.microsoft.com/office/spreadsheetml/2009/9/main" uri="{CCE6A557-97BC-4b89-ADB6-D9C93CAAB3DF}">
      <x14:dataValidations xmlns:xm="http://schemas.microsoft.com/office/excel/2006/main" xWindow="1607" yWindow="584" count="7">
        <x14:dataValidation type="list" allowBlank="1" showInputMessage="1" showErrorMessage="1" prompt="Unit Types: Each development should be categorized by one of the following codes. Refer to “Unit Category” in the Definitions section for additional descriptions._x000a_" xr:uid="{02D82332-F9A7-4091-9910-89063C3C33CB}">
          <x14:formula1>
            <xm:f>'Deed Rest And Asst Pgm Data'!$H$2:$H$7</xm:f>
          </x14:formula1>
          <xm:sqref>F13:F1000</xm:sqref>
        </x14:dataValidation>
        <x14:dataValidation type="list" allowBlank="1" showInputMessage="1" showErrorMessage="1" prompt="Tenure:   Identify whether the units within the development project are either proposed or planned at initial occupancy for either renters or owners. Use the drop-down menu to select one of the following options:_x000a__x000a_R = Renter Occupied_x000a_O = Owner Occupied" xr:uid="{0B2F8DDF-2C79-46B1-B22D-5F6D3EE23200}">
          <x14:formula1>
            <xm:f>'Deed Rest And Asst Pgm Data'!$J$2:$J$3</xm:f>
          </x14:formula1>
          <xm:sqref>G13:G1000</xm:sqref>
        </x14:dataValidation>
        <x14:dataValidation type="list" allowBlank="1" showInputMessage="1" showErrorMessage="1" prompt="Was a Density Bonus requested for this housing development? Answer yes or no." xr:uid="{454F2535-3560-46EF-9677-1DD8D75DBFE7}">
          <x14:formula1>
            <xm:f>'Deed Rest And Asst Pgm Data'!$D$2:$D$3</xm:f>
          </x14:formula1>
          <xm:sqref>T13:T1000</xm:sqref>
        </x14:dataValidation>
        <x14:dataValidation type="list" allowBlank="1" showInputMessage="1" showErrorMessage="1" prompt="Was a Density Bonus approved for this housing development? Answer yes, no, or N/A" xr:uid="{79F7809C-4BA7-4ED6-A813-567DF5350488}">
          <x14:formula1>
            <xm:f>'Deed Rest And Asst Pgm Data'!$D$2:$D$4</xm:f>
          </x14:formula1>
          <xm:sqref>U13:U1000</xm:sqref>
        </x14:dataValidation>
        <x14:dataValidation type="list" allowBlank="1" showInputMessage="1" showErrorMessage="1" prompt="Ministerial Projects are defined in section 15268 of the 2023 CEQA Guidelines._x000a__x000a_Discretionary Projects are defined in section 15357 of the 2023 CEQA Guidelines_x000a__x000a_https://www.califaep.org/docs/CEQA_Handbook_2023_final.pdf" xr:uid="{BFB4BB4D-1F8D-4586-BA40-14571CD7EC1F}">
          <x14:formula1>
            <xm:f>'Deed Rest And Asst Pgm Data'!$Q$2:$Q$3</xm:f>
          </x14:formula1>
          <xm:sqref>W13:W1000</xm:sqref>
        </x14:dataValidation>
        <x14:dataValidation type="list" allowBlank="1" showInputMessage="1" showErrorMessage="1" error="The value in the cell must be either: NONE, SB 9 (2021) - Duplex in SF Zone, SB 9 (2021) - Residential Lot Split, AB 2011 (2022), SB 6 (2022), SB 35 (2017)" prompt="Select appropriate streamlinig provisions as applicable. Select NONE if none of the available options were used. You may select more than one." xr:uid="{A8080078-E905-44AA-871F-084828F99183}">
          <x14:formula1>
            <xm:f>'Deed Rest And Asst Pgm Data'!$P$2:$P$7</xm:f>
          </x14:formula1>
          <xm:sqref>S13:S1000</xm:sqref>
        </x14:dataValidation>
        <x14:dataValidation type="list" allowBlank="1" showInputMessage="1" showErrorMessage="1" prompt="If &quot;Approved&quot; is selected, please include additional project information in Table A2 related to entitlements, permits, and certificates of occupancy, as applicable." xr:uid="{AF9C6289-B89A-4B59-BF72-DEA1F0C3E015}">
          <x14:formula1>
            <xm:f>'Deed Rest And Asst Pgm Data'!$E$2:$E$5</xm:f>
          </x14:formula1>
          <xm:sqref>V13:V1000</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pageSetUpPr fitToPage="1"/>
  </sheetPr>
  <dimension ref="A1:DY1000"/>
  <sheetViews>
    <sheetView showWhiteSpace="0" topLeftCell="B1" zoomScale="80" zoomScaleNormal="80" zoomScaleSheetLayoutView="50" zoomScalePageLayoutView="70" workbookViewId="0">
      <pane xSplit="5" ySplit="2" topLeftCell="G693" activePane="bottomRight" state="frozen"/>
      <selection activeCell="B1" sqref="B1"/>
      <selection pane="topRight" activeCell="G1" sqref="G1"/>
      <selection pane="bottomLeft" activeCell="B3" sqref="B3"/>
      <selection pane="bottomRight" activeCell="G695" sqref="G695"/>
    </sheetView>
  </sheetViews>
  <sheetFormatPr defaultColWidth="0" defaultRowHeight="13.8" zeroHeight="1"/>
  <cols>
    <col min="1" max="3" width="16.5546875" style="163" customWidth="1"/>
    <col min="4" max="4" width="18" style="163" customWidth="1"/>
    <col min="5" max="5" width="17.5546875" style="163" customWidth="1"/>
    <col min="6" max="6" width="15" style="163" customWidth="1"/>
    <col min="7" max="7" width="12.5546875" style="163" customWidth="1"/>
    <col min="8" max="8" width="14.6640625" style="163" customWidth="1"/>
    <col min="9" max="9" width="14.5546875" style="163" customWidth="1"/>
    <col min="10" max="10" width="14.33203125" style="163" customWidth="1"/>
    <col min="11" max="11" width="14.44140625" style="163" customWidth="1"/>
    <col min="12" max="12" width="13.6640625" style="163" customWidth="1"/>
    <col min="13" max="13" width="14.6640625" style="163" customWidth="1"/>
    <col min="14" max="14" width="14.44140625" style="163" customWidth="1"/>
    <col min="15" max="15" width="16.33203125" style="163" customWidth="1"/>
    <col min="16" max="16" width="17" style="163" customWidth="1"/>
    <col min="17" max="17" width="13.33203125" style="163" customWidth="1"/>
    <col min="18" max="18" width="14.44140625" style="163" customWidth="1"/>
    <col min="19" max="19" width="13.5546875" style="163" customWidth="1"/>
    <col min="20" max="20" width="13.44140625" style="163" customWidth="1"/>
    <col min="21" max="21" width="13.6640625" style="163" customWidth="1"/>
    <col min="22" max="22" width="14.6640625" style="163" customWidth="1"/>
    <col min="23" max="23" width="14.44140625" style="163" customWidth="1"/>
    <col min="24" max="24" width="17.5546875" style="163" customWidth="1"/>
    <col min="25" max="25" width="19.33203125" style="146" customWidth="1"/>
    <col min="26" max="27" width="13.5546875" style="163" bestFit="1" customWidth="1"/>
    <col min="28" max="30" width="12.5546875" style="163" customWidth="1"/>
    <col min="31" max="31" width="14.6640625" style="163" customWidth="1"/>
    <col min="32" max="32" width="14.44140625" style="163" customWidth="1"/>
    <col min="33" max="33" width="21.44140625" style="163" customWidth="1"/>
    <col min="34" max="34" width="15.33203125" style="163" bestFit="1" customWidth="1"/>
    <col min="35" max="35" width="15.33203125" style="151" customWidth="1"/>
    <col min="36" max="36" width="18.44140625" style="163" customWidth="1"/>
    <col min="37" max="37" width="16.33203125" style="163" customWidth="1"/>
    <col min="38" max="38" width="21.44140625" style="163" customWidth="1"/>
    <col min="39" max="39" width="18.44140625" style="163" customWidth="1"/>
    <col min="40" max="40" width="28.44140625" style="163" customWidth="1"/>
    <col min="41" max="41" width="22.44140625" style="163" customWidth="1"/>
    <col min="42" max="42" width="21.44140625" style="163" customWidth="1"/>
    <col min="43" max="43" width="15.33203125" style="163" customWidth="1"/>
    <col min="44" max="44" width="14.5546875" style="164" customWidth="1"/>
    <col min="45" max="45" width="27.44140625" style="181" customWidth="1"/>
    <col min="46" max="46" width="21.5546875" style="163" customWidth="1"/>
    <col min="47" max="47" width="18.44140625" style="163" customWidth="1"/>
    <col min="48" max="48" width="23.44140625" style="163" customWidth="1"/>
    <col min="49" max="49" width="20.33203125" style="151" customWidth="1"/>
    <col min="50" max="16384" width="9.33203125" style="163" hidden="1"/>
  </cols>
  <sheetData>
    <row r="1" spans="1:49" s="146" customFormat="1" ht="23.1" customHeight="1">
      <c r="A1" s="185" t="s">
        <v>388</v>
      </c>
      <c r="B1" s="137" t="str">
        <f>'Start Here'!B4</f>
        <v>Oakland</v>
      </c>
      <c r="C1" s="186"/>
      <c r="D1" s="710"/>
      <c r="E1" s="711"/>
      <c r="F1" s="711"/>
      <c r="G1" s="711"/>
      <c r="H1" s="711"/>
      <c r="I1" s="237" t="s">
        <v>482</v>
      </c>
      <c r="J1" s="237"/>
      <c r="K1" s="237"/>
      <c r="L1" s="237"/>
      <c r="M1" s="237"/>
      <c r="N1" s="237"/>
      <c r="O1" s="237"/>
      <c r="P1" s="237"/>
      <c r="Q1" s="237"/>
      <c r="R1" s="705" t="s">
        <v>483</v>
      </c>
      <c r="S1" s="706"/>
      <c r="T1" s="706"/>
      <c r="U1" s="707"/>
      <c r="V1" s="122"/>
      <c r="W1" s="122"/>
      <c r="X1" s="122"/>
      <c r="Y1" s="122"/>
      <c r="Z1" s="122"/>
      <c r="AA1" s="122"/>
      <c r="AB1" s="122"/>
      <c r="AC1" s="122"/>
      <c r="AD1" s="122"/>
      <c r="AE1" s="122"/>
      <c r="AF1" s="122"/>
      <c r="AG1" s="122"/>
      <c r="AH1" s="122"/>
      <c r="AI1" s="74"/>
      <c r="AJ1" s="122"/>
      <c r="AR1" s="150"/>
      <c r="AS1" s="154"/>
      <c r="AW1" s="151"/>
    </row>
    <row r="2" spans="1:49" s="146" customFormat="1" ht="23.1" customHeight="1">
      <c r="A2" s="187" t="s">
        <v>389</v>
      </c>
      <c r="B2" s="138">
        <f>'Start Here'!B5</f>
        <v>2023</v>
      </c>
      <c r="C2" s="189" t="s">
        <v>390</v>
      </c>
      <c r="D2" s="710"/>
      <c r="E2" s="711"/>
      <c r="F2" s="711"/>
      <c r="G2" s="711"/>
      <c r="H2" s="711"/>
      <c r="I2" s="237" t="s">
        <v>484</v>
      </c>
      <c r="J2" s="237"/>
      <c r="K2" s="237"/>
      <c r="L2" s="237"/>
      <c r="M2" s="237"/>
      <c r="N2" s="237"/>
      <c r="O2" s="237"/>
      <c r="P2" s="237"/>
      <c r="Q2" s="237"/>
      <c r="R2" s="54" t="s">
        <v>481</v>
      </c>
      <c r="S2" s="152"/>
      <c r="T2" s="152"/>
      <c r="U2" s="153"/>
      <c r="V2" s="123"/>
      <c r="W2" s="123"/>
      <c r="X2" s="123"/>
      <c r="Y2" s="123"/>
      <c r="Z2" s="123"/>
      <c r="AA2" s="123"/>
      <c r="AB2" s="123"/>
      <c r="AC2" s="123"/>
      <c r="AD2" s="123"/>
      <c r="AE2" s="123"/>
      <c r="AF2" s="123"/>
      <c r="AG2" s="123"/>
      <c r="AH2" s="123"/>
      <c r="AI2" s="75"/>
      <c r="AJ2" s="123"/>
      <c r="AR2" s="150"/>
      <c r="AS2" s="154"/>
      <c r="AW2" s="151"/>
    </row>
    <row r="3" spans="1:49" s="146" customFormat="1" ht="15.6" customHeight="1">
      <c r="A3" s="190" t="s">
        <v>485</v>
      </c>
      <c r="B3" s="138" t="str">
        <f>IFERROR(IF(ISBLANK(VLOOKUP(B1,'Planning Periods'!$E$2:$P$540,12)),"5th Cycle",VLOOKUP(B1,'Planning Periods'!$E$2:$P$540,12)),"")</f>
        <v>6th Cycle</v>
      </c>
      <c r="C3" s="360" t="str">
        <f>IF(ISBLANK(B1),"",IFERROR(VLOOKUP(B1,'Planning Periods'!$A$2:$D$540,4),""))</f>
        <v>01/31/2023 - 01/31/2031</v>
      </c>
      <c r="D3" s="48"/>
      <c r="E3" s="48"/>
      <c r="F3" s="48"/>
      <c r="G3" s="48"/>
      <c r="H3" s="48"/>
      <c r="I3" s="708"/>
      <c r="J3" s="708"/>
      <c r="K3" s="708"/>
      <c r="L3" s="708"/>
      <c r="M3" s="708"/>
      <c r="N3" s="48"/>
      <c r="O3" s="48"/>
      <c r="P3" s="48"/>
      <c r="Q3" s="48"/>
      <c r="R3" s="48"/>
      <c r="S3" s="48"/>
      <c r="T3" s="48"/>
      <c r="U3" s="556"/>
      <c r="V3" s="556"/>
      <c r="W3" s="556"/>
      <c r="X3" s="556"/>
      <c r="Y3" s="611"/>
      <c r="Z3" s="556"/>
      <c r="AA3" s="556"/>
      <c r="AB3" s="556"/>
      <c r="AC3" s="556"/>
      <c r="AD3" s="556"/>
      <c r="AE3" s="556"/>
      <c r="AF3" s="556"/>
      <c r="AG3" s="556"/>
      <c r="AH3" s="556"/>
      <c r="AI3" s="76"/>
      <c r="AJ3" s="556"/>
      <c r="AR3" s="150"/>
      <c r="AS3" s="154"/>
      <c r="AW3" s="151"/>
    </row>
    <row r="4" spans="1:49" s="50" customFormat="1" ht="7.35" customHeight="1">
      <c r="D4" s="49"/>
      <c r="E4" s="49"/>
      <c r="F4" s="49"/>
      <c r="G4" s="49"/>
      <c r="H4" s="49"/>
      <c r="I4" s="49"/>
      <c r="J4" s="49"/>
      <c r="Q4" s="49"/>
      <c r="R4" s="49"/>
      <c r="S4" s="49"/>
      <c r="Z4" s="49"/>
      <c r="AA4" s="49"/>
      <c r="AB4" s="49"/>
      <c r="AI4" s="52"/>
      <c r="AR4" s="73"/>
      <c r="AS4" s="49"/>
      <c r="AW4" s="52"/>
    </row>
    <row r="5" spans="1:49" s="50" customFormat="1" ht="2.7" customHeight="1">
      <c r="D5" s="49"/>
      <c r="E5" s="49"/>
      <c r="F5" s="49"/>
      <c r="G5" s="49"/>
      <c r="AI5" s="52"/>
      <c r="AR5" s="73"/>
      <c r="AS5" s="49"/>
      <c r="AW5" s="52"/>
    </row>
    <row r="6" spans="1:49" s="199" customFormat="1" ht="10.199999999999999" hidden="1">
      <c r="A6" s="199" t="s">
        <v>547</v>
      </c>
      <c r="B6" s="199" t="s">
        <v>548</v>
      </c>
      <c r="C6" s="199" t="s">
        <v>549</v>
      </c>
      <c r="D6" s="199" t="s">
        <v>550</v>
      </c>
      <c r="E6" s="199" t="s">
        <v>551</v>
      </c>
      <c r="F6" s="199" t="s">
        <v>552</v>
      </c>
      <c r="G6" s="199" t="s">
        <v>553</v>
      </c>
      <c r="H6" s="199" t="s">
        <v>554</v>
      </c>
      <c r="I6" s="199" t="s">
        <v>555</v>
      </c>
      <c r="J6" s="199" t="s">
        <v>556</v>
      </c>
      <c r="K6" s="199" t="s">
        <v>557</v>
      </c>
      <c r="L6" s="199" t="s">
        <v>558</v>
      </c>
      <c r="M6" s="199" t="s">
        <v>559</v>
      </c>
      <c r="N6" s="199" t="s">
        <v>560</v>
      </c>
      <c r="O6" s="199" t="s">
        <v>561</v>
      </c>
      <c r="P6" s="199" t="s">
        <v>562</v>
      </c>
      <c r="Q6" s="199" t="s">
        <v>563</v>
      </c>
      <c r="R6" s="199" t="s">
        <v>564</v>
      </c>
      <c r="S6" s="199" t="s">
        <v>565</v>
      </c>
      <c r="T6" s="199" t="s">
        <v>566</v>
      </c>
      <c r="U6" s="199" t="s">
        <v>567</v>
      </c>
      <c r="V6" s="199" t="s">
        <v>568</v>
      </c>
      <c r="W6" s="199" t="s">
        <v>569</v>
      </c>
      <c r="X6" s="199" t="s">
        <v>570</v>
      </c>
      <c r="Y6" s="199" t="s">
        <v>571</v>
      </c>
      <c r="Z6" s="199" t="s">
        <v>572</v>
      </c>
      <c r="AA6" s="199" t="s">
        <v>573</v>
      </c>
      <c r="AB6" s="199" t="s">
        <v>574</v>
      </c>
      <c r="AC6" s="199" t="s">
        <v>575</v>
      </c>
      <c r="AD6" s="199" t="s">
        <v>576</v>
      </c>
      <c r="AE6" s="199" t="s">
        <v>577</v>
      </c>
      <c r="AF6" s="199" t="s">
        <v>578</v>
      </c>
      <c r="AG6" s="199" t="s">
        <v>579</v>
      </c>
      <c r="AH6" s="199" t="s">
        <v>580</v>
      </c>
      <c r="AI6" s="199" t="s">
        <v>581</v>
      </c>
      <c r="AJ6" s="199" t="s">
        <v>582</v>
      </c>
      <c r="AK6" s="199" t="s">
        <v>583</v>
      </c>
      <c r="AL6" s="199" t="s">
        <v>584</v>
      </c>
      <c r="AM6" s="199" t="s">
        <v>585</v>
      </c>
      <c r="AN6" s="199" t="s">
        <v>586</v>
      </c>
      <c r="AO6" s="199" t="s">
        <v>587</v>
      </c>
      <c r="AP6" s="199" t="s">
        <v>588</v>
      </c>
      <c r="AQ6" s="199" t="s">
        <v>589</v>
      </c>
      <c r="AR6" s="199" t="s">
        <v>590</v>
      </c>
      <c r="AS6" s="199" t="s">
        <v>591</v>
      </c>
      <c r="AT6" s="199" t="s">
        <v>592</v>
      </c>
      <c r="AU6" s="199" t="s">
        <v>593</v>
      </c>
      <c r="AV6" s="199" t="s">
        <v>594</v>
      </c>
      <c r="AW6" s="199" t="s">
        <v>595</v>
      </c>
    </row>
    <row r="7" spans="1:49" s="134" customFormat="1" ht="23.25" customHeight="1">
      <c r="A7" s="182"/>
      <c r="B7" s="558"/>
      <c r="C7" s="558"/>
      <c r="D7" s="558"/>
      <c r="E7" s="558"/>
      <c r="F7" s="558"/>
      <c r="G7" s="558"/>
      <c r="H7" s="558"/>
      <c r="I7" s="558"/>
      <c r="J7" s="135" t="s">
        <v>596</v>
      </c>
      <c r="K7" s="558"/>
      <c r="L7" s="558"/>
      <c r="M7" s="558"/>
      <c r="N7" s="558"/>
      <c r="O7" s="558"/>
      <c r="P7" s="558"/>
      <c r="Q7" s="558"/>
      <c r="R7" s="558"/>
      <c r="S7" s="558"/>
      <c r="T7" s="558"/>
      <c r="U7" s="558"/>
      <c r="V7" s="558"/>
      <c r="W7" s="558"/>
      <c r="X7" s="558"/>
      <c r="Y7" s="612"/>
      <c r="Z7" s="558"/>
      <c r="AA7" s="558"/>
      <c r="AB7" s="558"/>
      <c r="AC7" s="558"/>
      <c r="AD7" s="558"/>
      <c r="AE7" s="558"/>
      <c r="AF7" s="558"/>
      <c r="AG7" s="558"/>
      <c r="AH7" s="558"/>
      <c r="AI7" s="77"/>
      <c r="AJ7" s="558"/>
      <c r="AK7" s="558"/>
      <c r="AL7" s="558"/>
      <c r="AM7" s="558"/>
      <c r="AN7" s="558"/>
      <c r="AO7" s="558"/>
      <c r="AP7" s="558"/>
      <c r="AQ7" s="558"/>
      <c r="AR7" s="558"/>
      <c r="AS7" s="349"/>
      <c r="AW7" s="127"/>
    </row>
    <row r="8" spans="1:49" s="4" customFormat="1" ht="23.25" customHeight="1">
      <c r="A8" s="130"/>
      <c r="B8" s="131"/>
      <c r="C8" s="131"/>
      <c r="D8" s="131"/>
      <c r="E8" s="131"/>
      <c r="F8" s="709" t="s">
        <v>597</v>
      </c>
      <c r="G8" s="709"/>
      <c r="H8" s="709"/>
      <c r="I8" s="709"/>
      <c r="J8" s="709"/>
      <c r="K8" s="709"/>
      <c r="L8" s="709"/>
      <c r="M8" s="709"/>
      <c r="N8" s="709"/>
      <c r="O8" s="131"/>
      <c r="P8" s="131"/>
      <c r="Q8" s="131"/>
      <c r="R8" s="131"/>
      <c r="S8" s="131"/>
      <c r="T8" s="131"/>
      <c r="U8" s="131"/>
      <c r="V8" s="131"/>
      <c r="W8" s="131"/>
      <c r="X8" s="131"/>
      <c r="Y8" s="131"/>
      <c r="Z8" s="131"/>
      <c r="AA8" s="131"/>
      <c r="AB8" s="131"/>
      <c r="AC8" s="131"/>
      <c r="AD8" s="131"/>
      <c r="AE8" s="131"/>
      <c r="AF8" s="131"/>
      <c r="AG8" s="131"/>
      <c r="AH8" s="131"/>
      <c r="AI8" s="132"/>
      <c r="AJ8" s="131"/>
      <c r="AK8" s="131"/>
      <c r="AL8" s="131"/>
      <c r="AM8" s="131"/>
      <c r="AN8" s="131"/>
      <c r="AO8" s="131"/>
      <c r="AP8" s="131"/>
      <c r="AQ8" s="131"/>
      <c r="AR8" s="131"/>
      <c r="AS8" s="154"/>
      <c r="AW8" s="133"/>
    </row>
    <row r="9" spans="1:49" s="53" customFormat="1" ht="51.75" customHeight="1">
      <c r="A9" s="695" t="s">
        <v>512</v>
      </c>
      <c r="B9" s="696"/>
      <c r="C9" s="696"/>
      <c r="D9" s="696"/>
      <c r="E9" s="701"/>
      <c r="F9" s="695" t="s">
        <v>513</v>
      </c>
      <c r="G9" s="701"/>
      <c r="H9" s="695" t="s">
        <v>598</v>
      </c>
      <c r="I9" s="696"/>
      <c r="J9" s="696"/>
      <c r="K9" s="696"/>
      <c r="L9" s="696"/>
      <c r="M9" s="696"/>
      <c r="N9" s="696"/>
      <c r="O9" s="701"/>
      <c r="P9" s="401"/>
      <c r="Q9" s="695" t="s">
        <v>599</v>
      </c>
      <c r="R9" s="696"/>
      <c r="S9" s="696"/>
      <c r="T9" s="696"/>
      <c r="U9" s="696"/>
      <c r="V9" s="696"/>
      <c r="W9" s="701"/>
      <c r="X9" s="401"/>
      <c r="Y9" s="155"/>
      <c r="Z9" s="695" t="s">
        <v>600</v>
      </c>
      <c r="AA9" s="696"/>
      <c r="AB9" s="696"/>
      <c r="AC9" s="696"/>
      <c r="AD9" s="696"/>
      <c r="AE9" s="696"/>
      <c r="AF9" s="696"/>
      <c r="AG9" s="696"/>
      <c r="AH9" s="701"/>
      <c r="AI9" s="156"/>
      <c r="AJ9" s="563" t="s">
        <v>518</v>
      </c>
      <c r="AK9" s="563" t="s">
        <v>601</v>
      </c>
      <c r="AL9" s="695" t="s">
        <v>602</v>
      </c>
      <c r="AM9" s="701"/>
      <c r="AN9" s="563" t="s">
        <v>603</v>
      </c>
      <c r="AO9" s="563" t="s">
        <v>604</v>
      </c>
      <c r="AP9" s="695" t="s">
        <v>605</v>
      </c>
      <c r="AQ9" s="696"/>
      <c r="AR9" s="701"/>
      <c r="AS9" s="695" t="s">
        <v>606</v>
      </c>
      <c r="AT9" s="696"/>
      <c r="AU9" s="696"/>
      <c r="AV9" s="701"/>
      <c r="AW9" s="55" t="s">
        <v>522</v>
      </c>
    </row>
    <row r="10" spans="1:49" s="8" customFormat="1" ht="23.25" customHeight="1">
      <c r="A10" s="702">
        <v>1</v>
      </c>
      <c r="B10" s="703"/>
      <c r="C10" s="703"/>
      <c r="D10" s="703"/>
      <c r="E10" s="704"/>
      <c r="F10" s="335">
        <v>2</v>
      </c>
      <c r="G10" s="335">
        <v>3</v>
      </c>
      <c r="H10" s="702">
        <v>4</v>
      </c>
      <c r="I10" s="703"/>
      <c r="J10" s="703"/>
      <c r="K10" s="703"/>
      <c r="L10" s="703"/>
      <c r="M10" s="703"/>
      <c r="N10" s="704"/>
      <c r="O10" s="335">
        <v>5</v>
      </c>
      <c r="P10" s="335">
        <v>6</v>
      </c>
      <c r="Q10" s="702">
        <v>7</v>
      </c>
      <c r="R10" s="703"/>
      <c r="S10" s="703"/>
      <c r="T10" s="703"/>
      <c r="U10" s="703"/>
      <c r="V10" s="703"/>
      <c r="W10" s="704"/>
      <c r="X10" s="335">
        <v>8</v>
      </c>
      <c r="Y10" s="610">
        <v>9</v>
      </c>
      <c r="Z10" s="702">
        <v>10</v>
      </c>
      <c r="AA10" s="703"/>
      <c r="AB10" s="703"/>
      <c r="AC10" s="703"/>
      <c r="AD10" s="703"/>
      <c r="AE10" s="703"/>
      <c r="AF10" s="704"/>
      <c r="AG10" s="335">
        <v>11</v>
      </c>
      <c r="AH10" s="335">
        <v>12</v>
      </c>
      <c r="AI10" s="78">
        <v>13</v>
      </c>
      <c r="AJ10" s="335">
        <v>14</v>
      </c>
      <c r="AK10" s="335">
        <v>15</v>
      </c>
      <c r="AL10" s="335">
        <v>16</v>
      </c>
      <c r="AM10" s="335">
        <v>17</v>
      </c>
      <c r="AN10" s="402">
        <v>18</v>
      </c>
      <c r="AO10" s="402">
        <v>19</v>
      </c>
      <c r="AP10" s="403"/>
      <c r="AQ10" s="404">
        <v>20</v>
      </c>
      <c r="AR10" s="405"/>
      <c r="AS10" s="335">
        <v>21</v>
      </c>
      <c r="AT10" s="335">
        <v>22</v>
      </c>
      <c r="AU10" s="335">
        <v>23</v>
      </c>
      <c r="AV10" s="335">
        <v>24</v>
      </c>
      <c r="AW10" s="56">
        <v>25</v>
      </c>
    </row>
    <row r="11" spans="1:49" s="8" customFormat="1" ht="147" customHeight="1" thickBot="1">
      <c r="A11" s="347" t="s">
        <v>523</v>
      </c>
      <c r="B11" s="347" t="s">
        <v>524</v>
      </c>
      <c r="C11" s="347" t="s">
        <v>371</v>
      </c>
      <c r="D11" s="347" t="s">
        <v>525</v>
      </c>
      <c r="E11" s="347" t="s">
        <v>526</v>
      </c>
      <c r="F11" s="347" t="s">
        <v>607</v>
      </c>
      <c r="G11" s="347" t="s">
        <v>528</v>
      </c>
      <c r="H11" s="406" t="s">
        <v>608</v>
      </c>
      <c r="I11" s="406" t="s">
        <v>609</v>
      </c>
      <c r="J11" s="406" t="s">
        <v>610</v>
      </c>
      <c r="K11" s="406" t="s">
        <v>611</v>
      </c>
      <c r="L11" s="406" t="s">
        <v>612</v>
      </c>
      <c r="M11" s="406" t="s">
        <v>613</v>
      </c>
      <c r="N11" s="406" t="s">
        <v>536</v>
      </c>
      <c r="O11" s="406" t="s">
        <v>614</v>
      </c>
      <c r="P11" s="406" t="s">
        <v>615</v>
      </c>
      <c r="Q11" s="407" t="s">
        <v>608</v>
      </c>
      <c r="R11" s="407" t="s">
        <v>609</v>
      </c>
      <c r="S11" s="407" t="s">
        <v>610</v>
      </c>
      <c r="T11" s="407" t="s">
        <v>611</v>
      </c>
      <c r="U11" s="407" t="s">
        <v>612</v>
      </c>
      <c r="V11" s="407" t="s">
        <v>613</v>
      </c>
      <c r="W11" s="407" t="s">
        <v>536</v>
      </c>
      <c r="X11" s="407" t="s">
        <v>616</v>
      </c>
      <c r="Y11" s="45" t="s">
        <v>617</v>
      </c>
      <c r="Z11" s="408" t="s">
        <v>608</v>
      </c>
      <c r="AA11" s="408" t="s">
        <v>609</v>
      </c>
      <c r="AB11" s="408" t="s">
        <v>610</v>
      </c>
      <c r="AC11" s="408" t="s">
        <v>611</v>
      </c>
      <c r="AD11" s="408" t="s">
        <v>612</v>
      </c>
      <c r="AE11" s="408" t="s">
        <v>613</v>
      </c>
      <c r="AF11" s="408" t="s">
        <v>536</v>
      </c>
      <c r="AG11" s="408" t="s">
        <v>618</v>
      </c>
      <c r="AH11" s="408" t="s">
        <v>619</v>
      </c>
      <c r="AI11" s="347" t="s">
        <v>620</v>
      </c>
      <c r="AJ11" s="347" t="s">
        <v>621</v>
      </c>
      <c r="AK11" s="347" t="s">
        <v>622</v>
      </c>
      <c r="AL11" s="347" t="s">
        <v>623</v>
      </c>
      <c r="AM11" s="347" t="s">
        <v>624</v>
      </c>
      <c r="AN11" s="347" t="s">
        <v>625</v>
      </c>
      <c r="AO11" s="347" t="s">
        <v>626</v>
      </c>
      <c r="AP11" s="347" t="s">
        <v>627</v>
      </c>
      <c r="AQ11" s="347" t="s">
        <v>628</v>
      </c>
      <c r="AR11" s="347" t="s">
        <v>629</v>
      </c>
      <c r="AS11" s="347" t="s">
        <v>630</v>
      </c>
      <c r="AT11" s="347" t="s">
        <v>631</v>
      </c>
      <c r="AU11" s="347" t="s">
        <v>632</v>
      </c>
      <c r="AV11" s="347" t="s">
        <v>633</v>
      </c>
      <c r="AW11" s="347" t="s">
        <v>545</v>
      </c>
    </row>
    <row r="12" spans="1:49" s="117" customFormat="1" ht="15" customHeight="1" thickTop="1">
      <c r="A12" s="179" t="s">
        <v>546</v>
      </c>
      <c r="B12" s="157"/>
      <c r="C12" s="157"/>
      <c r="D12" s="158"/>
      <c r="E12" s="159"/>
      <c r="F12" s="157"/>
      <c r="G12" s="157"/>
      <c r="H12" s="158">
        <f>SUMPRODUCT((YEAR($O13:$O997)='Start Here'!$B$5)*H13:H997)</f>
        <v>421</v>
      </c>
      <c r="I12" s="158">
        <f>SUMPRODUCT((YEAR($O13:$O997)='Start Here'!$B$5)*I13:I997)</f>
        <v>93</v>
      </c>
      <c r="J12" s="158">
        <f>SUMPRODUCT((YEAR($O13:$O997)='Start Here'!$B$5)*J13:J997)</f>
        <v>87</v>
      </c>
      <c r="K12" s="158">
        <f>SUMPRODUCT((YEAR($O13:$O997)='Start Here'!$B$5)*K13:K997)</f>
        <v>90</v>
      </c>
      <c r="L12" s="158">
        <f>SUMPRODUCT((YEAR($O13:$O997)='Start Here'!$B$5)*L13:L997)</f>
        <v>88</v>
      </c>
      <c r="M12" s="158">
        <f>SUMPRODUCT((YEAR($O13:$O997)='Start Here'!$B$5)*M13:M997)</f>
        <v>92</v>
      </c>
      <c r="N12" s="158">
        <f>SUMPRODUCT((YEAR($O13:$O997)='Start Here'!$B$5)*N13:N997)</f>
        <v>1145</v>
      </c>
      <c r="O12" s="158"/>
      <c r="P12" s="158">
        <f>SUMPRODUCT((YEAR($O13:$O997)='Start Here'!$B$5)*P13:P997)</f>
        <v>2016</v>
      </c>
      <c r="Q12" s="158">
        <f>SUMPRODUCT((YEAR($X13:$X997)='Start Here'!$B$5)*Q13:Q997)</f>
        <v>111</v>
      </c>
      <c r="R12" s="158">
        <f>SUMPRODUCT((YEAR($X13:$X997)='Start Here'!$B$5)*R13:R997)</f>
        <v>65</v>
      </c>
      <c r="S12" s="158">
        <f>SUMPRODUCT((YEAR($X13:$X997)='Start Here'!$B$5)*S13:S997)</f>
        <v>51</v>
      </c>
      <c r="T12" s="158">
        <f>SUMPRODUCT((YEAR($X13:$X997)='Start Here'!$B$5)*T13:T997)</f>
        <v>65</v>
      </c>
      <c r="U12" s="158">
        <f>SUMPRODUCT((YEAR($X13:$X997)='Start Here'!$B$5)*U13:U997)</f>
        <v>79</v>
      </c>
      <c r="V12" s="158">
        <f>SUMPRODUCT((YEAR($X13:$X997)='Start Here'!$B$5)*V13:V997)</f>
        <v>65</v>
      </c>
      <c r="W12" s="158">
        <f>SUMPRODUCT((YEAR($X13:$X997)='Start Here'!$B$5)*W13:W997)</f>
        <v>359</v>
      </c>
      <c r="X12" s="158"/>
      <c r="Y12" s="158">
        <f>SUMPRODUCT((YEAR($X13:$X997)='Start Here'!$B$5)*Y13:Y997)</f>
        <v>795</v>
      </c>
      <c r="Z12" s="158">
        <f>SUMPRODUCT((YEAR($AG13:$AG997)='Start Here'!$B$5)*Z13:Z997)</f>
        <v>81</v>
      </c>
      <c r="AA12" s="158">
        <f>SUMPRODUCT((YEAR($AG13:$AG997)='Start Here'!$B$5)*AA13:AA997)</f>
        <v>72</v>
      </c>
      <c r="AB12" s="158">
        <f>SUMPRODUCT((YEAR($AG13:$AG997)='Start Here'!$B$5)*AB13:AB997)</f>
        <v>0</v>
      </c>
      <c r="AC12" s="158">
        <f>SUMPRODUCT((YEAR($AG13:$AG997)='Start Here'!$B$5)*AC13:AC997)</f>
        <v>73</v>
      </c>
      <c r="AD12" s="158">
        <f>SUMPRODUCT((YEAR($AG13:$AG997)='Start Here'!$B$5)*AD13:AD997)</f>
        <v>0</v>
      </c>
      <c r="AE12" s="158">
        <f>SUMPRODUCT((YEAR($AG13:$AG997)='Start Here'!$B$5)*AE13:AE997)</f>
        <v>73</v>
      </c>
      <c r="AF12" s="158">
        <f>SUMPRODUCT((YEAR($AG13:$AG997)='Start Here'!$B$5)*AF13:AF997)</f>
        <v>1244</v>
      </c>
      <c r="AG12" s="158"/>
      <c r="AH12" s="158">
        <f>SUMPRODUCT((YEAR($AG13:$AG997)='Start Here'!$B$5)*AH13:AH997)</f>
        <v>1543</v>
      </c>
      <c r="AI12" s="115">
        <f>SUM(AI13:AI997)</f>
        <v>114</v>
      </c>
      <c r="AJ12" s="116"/>
      <c r="AK12" s="183"/>
      <c r="AL12" s="183"/>
      <c r="AM12" s="183"/>
      <c r="AN12" s="183"/>
      <c r="AO12" s="183"/>
      <c r="AP12" s="120">
        <f>SUM(AP13:AP997)</f>
        <v>3</v>
      </c>
      <c r="AQ12" s="120"/>
      <c r="AR12" s="120"/>
      <c r="AS12" s="348"/>
      <c r="AT12" s="348"/>
      <c r="AU12" s="348"/>
      <c r="AV12" s="348"/>
      <c r="AW12" s="119"/>
    </row>
    <row r="13" spans="1:49" s="1" customFormat="1" ht="158.4">
      <c r="A13" s="399"/>
      <c r="B13" s="399" t="s">
        <v>2201</v>
      </c>
      <c r="C13" s="264" t="s">
        <v>2202</v>
      </c>
      <c r="D13" s="264"/>
      <c r="E13" s="264" t="s">
        <v>2203</v>
      </c>
      <c r="F13" s="264" t="s">
        <v>423</v>
      </c>
      <c r="G13" s="264" t="s">
        <v>656</v>
      </c>
      <c r="H13" s="264"/>
      <c r="I13" s="264"/>
      <c r="J13" s="264"/>
      <c r="K13" s="264"/>
      <c r="L13" s="264"/>
      <c r="M13" s="264">
        <v>1</v>
      </c>
      <c r="N13" s="264"/>
      <c r="O13" s="160">
        <v>45063</v>
      </c>
      <c r="P13" s="297">
        <f>SUM($H13:$N13)</f>
        <v>1</v>
      </c>
      <c r="Q13" s="264"/>
      <c r="R13" s="264"/>
      <c r="S13" s="264"/>
      <c r="T13" s="264"/>
      <c r="U13" s="264"/>
      <c r="V13" s="264"/>
      <c r="W13" s="264"/>
      <c r="X13" s="160"/>
      <c r="Y13" s="298">
        <f>SUM($Q13:$W13)</f>
        <v>0</v>
      </c>
      <c r="Z13" s="264"/>
      <c r="AA13" s="264"/>
      <c r="AB13" s="264"/>
      <c r="AC13" s="264"/>
      <c r="AD13" s="264"/>
      <c r="AE13" s="264"/>
      <c r="AF13" s="264"/>
      <c r="AG13" s="160"/>
      <c r="AH13" s="298">
        <f>SUM($Z13:$AF13)</f>
        <v>0</v>
      </c>
      <c r="AI13" s="399"/>
      <c r="AJ13" s="264" t="s">
        <v>660</v>
      </c>
      <c r="AK13" s="264" t="s">
        <v>431</v>
      </c>
      <c r="AL13" s="264"/>
      <c r="AM13" s="264"/>
      <c r="AN13" s="264" t="s">
        <v>4493</v>
      </c>
      <c r="AO13" s="264"/>
      <c r="AP13" s="264"/>
      <c r="AQ13" s="264"/>
      <c r="AR13" s="264"/>
      <c r="AS13" s="355"/>
      <c r="AT13" s="373"/>
      <c r="AU13" s="355"/>
      <c r="AV13" s="356"/>
      <c r="AW13" s="161" t="s">
        <v>4494</v>
      </c>
    </row>
    <row r="14" spans="1:49" s="1" customFormat="1" ht="184.8">
      <c r="A14" s="399"/>
      <c r="B14" s="399" t="s">
        <v>2204</v>
      </c>
      <c r="C14" s="264" t="s">
        <v>2205</v>
      </c>
      <c r="D14" s="264" t="s">
        <v>2206</v>
      </c>
      <c r="E14" s="264" t="s">
        <v>2207</v>
      </c>
      <c r="F14" s="264" t="s">
        <v>423</v>
      </c>
      <c r="G14" s="264" t="s">
        <v>656</v>
      </c>
      <c r="H14" s="264"/>
      <c r="I14" s="264"/>
      <c r="J14" s="264"/>
      <c r="K14" s="264"/>
      <c r="L14" s="264"/>
      <c r="M14" s="264"/>
      <c r="N14" s="264">
        <v>1</v>
      </c>
      <c r="O14" s="160">
        <v>45070</v>
      </c>
      <c r="P14" s="297">
        <f t="shared" ref="P14:P77" si="0">SUM($H14:$N14)</f>
        <v>1</v>
      </c>
      <c r="Q14" s="264"/>
      <c r="R14" s="264"/>
      <c r="S14" s="264"/>
      <c r="T14" s="264"/>
      <c r="U14" s="264"/>
      <c r="V14" s="264"/>
      <c r="W14" s="264"/>
      <c r="X14" s="160"/>
      <c r="Y14" s="298">
        <f t="shared" ref="Y14:Y77" si="1">SUM($Q14:$W14)</f>
        <v>0</v>
      </c>
      <c r="Z14" s="264"/>
      <c r="AA14" s="264"/>
      <c r="AB14" s="264"/>
      <c r="AC14" s="264"/>
      <c r="AD14" s="264"/>
      <c r="AE14" s="264"/>
      <c r="AF14" s="264"/>
      <c r="AG14" s="160"/>
      <c r="AH14" s="298">
        <f t="shared" ref="AH14:AH77" si="2">SUM($Z14:$AF14)</f>
        <v>0</v>
      </c>
      <c r="AI14" s="399"/>
      <c r="AJ14" s="264" t="s">
        <v>660</v>
      </c>
      <c r="AK14" s="264" t="s">
        <v>431</v>
      </c>
      <c r="AL14" s="264"/>
      <c r="AM14" s="264"/>
      <c r="AN14" s="264"/>
      <c r="AO14" s="264"/>
      <c r="AP14" s="264"/>
      <c r="AQ14" s="264"/>
      <c r="AR14" s="264"/>
      <c r="AS14" s="355"/>
      <c r="AT14" s="373"/>
      <c r="AU14" s="355"/>
      <c r="AV14" s="356"/>
      <c r="AW14" s="161" t="s">
        <v>4495</v>
      </c>
    </row>
    <row r="15" spans="1:49" s="1" customFormat="1" ht="52.8">
      <c r="A15" s="399"/>
      <c r="B15" s="399" t="s">
        <v>2208</v>
      </c>
      <c r="C15" s="264" t="s">
        <v>2209</v>
      </c>
      <c r="D15" s="264" t="s">
        <v>2210</v>
      </c>
      <c r="E15" s="264" t="s">
        <v>2211</v>
      </c>
      <c r="F15" s="264" t="s">
        <v>423</v>
      </c>
      <c r="G15" s="264" t="s">
        <v>656</v>
      </c>
      <c r="H15" s="264"/>
      <c r="I15" s="264"/>
      <c r="J15" s="264"/>
      <c r="K15" s="264"/>
      <c r="L15" s="264"/>
      <c r="M15" s="264"/>
      <c r="N15" s="264">
        <v>1</v>
      </c>
      <c r="O15" s="160">
        <v>45043</v>
      </c>
      <c r="P15" s="297">
        <f t="shared" si="0"/>
        <v>1</v>
      </c>
      <c r="Q15" s="264"/>
      <c r="R15" s="264"/>
      <c r="S15" s="264"/>
      <c r="T15" s="264"/>
      <c r="U15" s="264"/>
      <c r="V15" s="264"/>
      <c r="W15" s="264"/>
      <c r="X15" s="160"/>
      <c r="Y15" s="298">
        <f t="shared" si="1"/>
        <v>0</v>
      </c>
      <c r="Z15" s="264"/>
      <c r="AA15" s="264"/>
      <c r="AB15" s="264"/>
      <c r="AC15" s="264"/>
      <c r="AD15" s="264"/>
      <c r="AE15" s="264"/>
      <c r="AF15" s="264"/>
      <c r="AG15" s="160"/>
      <c r="AH15" s="298">
        <f t="shared" si="2"/>
        <v>0</v>
      </c>
      <c r="AI15" s="399"/>
      <c r="AJ15" s="264" t="s">
        <v>660</v>
      </c>
      <c r="AK15" s="264" t="s">
        <v>431</v>
      </c>
      <c r="AL15" s="264"/>
      <c r="AM15" s="264"/>
      <c r="AN15" s="264"/>
      <c r="AO15" s="264"/>
      <c r="AP15" s="264"/>
      <c r="AQ15" s="264"/>
      <c r="AR15" s="264"/>
      <c r="AS15" s="355"/>
      <c r="AT15" s="373"/>
      <c r="AU15" s="355"/>
      <c r="AV15" s="356"/>
      <c r="AW15" s="161" t="s">
        <v>4496</v>
      </c>
    </row>
    <row r="16" spans="1:49" s="1" customFormat="1" ht="39.6">
      <c r="A16" s="399"/>
      <c r="B16" s="399" t="s">
        <v>2212</v>
      </c>
      <c r="C16" s="264" t="s">
        <v>2213</v>
      </c>
      <c r="D16" s="264" t="s">
        <v>2214</v>
      </c>
      <c r="E16" s="264" t="s">
        <v>2215</v>
      </c>
      <c r="F16" s="264" t="s">
        <v>423</v>
      </c>
      <c r="G16" s="264" t="s">
        <v>656</v>
      </c>
      <c r="H16" s="264"/>
      <c r="I16" s="264"/>
      <c r="J16" s="264"/>
      <c r="K16" s="264"/>
      <c r="L16" s="264"/>
      <c r="M16" s="264"/>
      <c r="N16" s="264">
        <v>1</v>
      </c>
      <c r="O16" s="160">
        <v>44929</v>
      </c>
      <c r="P16" s="297">
        <f t="shared" si="0"/>
        <v>1</v>
      </c>
      <c r="Q16" s="264"/>
      <c r="R16" s="264"/>
      <c r="S16" s="264"/>
      <c r="T16" s="264"/>
      <c r="U16" s="264"/>
      <c r="V16" s="264"/>
      <c r="W16" s="264"/>
      <c r="X16" s="160"/>
      <c r="Y16" s="298">
        <f t="shared" si="1"/>
        <v>0</v>
      </c>
      <c r="Z16" s="264"/>
      <c r="AA16" s="264"/>
      <c r="AB16" s="264"/>
      <c r="AC16" s="264"/>
      <c r="AD16" s="264"/>
      <c r="AE16" s="264"/>
      <c r="AF16" s="264"/>
      <c r="AG16" s="160"/>
      <c r="AH16" s="298">
        <f t="shared" si="2"/>
        <v>0</v>
      </c>
      <c r="AI16" s="399"/>
      <c r="AJ16" s="264" t="s">
        <v>660</v>
      </c>
      <c r="AK16" s="264" t="s">
        <v>431</v>
      </c>
      <c r="AL16" s="264"/>
      <c r="AM16" s="264"/>
      <c r="AN16" s="264"/>
      <c r="AO16" s="264"/>
      <c r="AP16" s="264"/>
      <c r="AQ16" s="264"/>
      <c r="AR16" s="264"/>
      <c r="AS16" s="355"/>
      <c r="AT16" s="373"/>
      <c r="AU16" s="355"/>
      <c r="AV16" s="356"/>
      <c r="AW16" s="161" t="s">
        <v>4497</v>
      </c>
    </row>
    <row r="17" spans="1:49" s="1" customFormat="1" ht="39.6">
      <c r="A17" s="399"/>
      <c r="B17" s="399" t="s">
        <v>2216</v>
      </c>
      <c r="C17" s="264" t="s">
        <v>2217</v>
      </c>
      <c r="D17" s="264" t="s">
        <v>2218</v>
      </c>
      <c r="E17" s="264" t="s">
        <v>2219</v>
      </c>
      <c r="F17" s="264" t="s">
        <v>423</v>
      </c>
      <c r="G17" s="264" t="s">
        <v>656</v>
      </c>
      <c r="H17" s="264"/>
      <c r="I17" s="264"/>
      <c r="J17" s="264"/>
      <c r="K17" s="264"/>
      <c r="L17" s="264"/>
      <c r="M17" s="264"/>
      <c r="N17" s="264">
        <v>1</v>
      </c>
      <c r="O17" s="160">
        <v>44930</v>
      </c>
      <c r="P17" s="297">
        <f t="shared" si="0"/>
        <v>1</v>
      </c>
      <c r="Q17" s="264"/>
      <c r="R17" s="264"/>
      <c r="S17" s="264"/>
      <c r="T17" s="264"/>
      <c r="U17" s="264"/>
      <c r="V17" s="264"/>
      <c r="W17" s="264"/>
      <c r="X17" s="160"/>
      <c r="Y17" s="298">
        <f t="shared" si="1"/>
        <v>0</v>
      </c>
      <c r="Z17" s="264"/>
      <c r="AA17" s="264"/>
      <c r="AB17" s="264"/>
      <c r="AC17" s="264"/>
      <c r="AD17" s="264"/>
      <c r="AE17" s="264"/>
      <c r="AF17" s="264"/>
      <c r="AG17" s="160"/>
      <c r="AH17" s="298">
        <f t="shared" si="2"/>
        <v>0</v>
      </c>
      <c r="AI17" s="399"/>
      <c r="AJ17" s="264" t="s">
        <v>660</v>
      </c>
      <c r="AK17" s="264" t="s">
        <v>431</v>
      </c>
      <c r="AL17" s="264"/>
      <c r="AM17" s="264"/>
      <c r="AN17" s="264"/>
      <c r="AO17" s="264"/>
      <c r="AP17" s="264"/>
      <c r="AQ17" s="264"/>
      <c r="AR17" s="264"/>
      <c r="AS17" s="355"/>
      <c r="AT17" s="373"/>
      <c r="AU17" s="355"/>
      <c r="AV17" s="356"/>
      <c r="AW17" s="161" t="s">
        <v>4498</v>
      </c>
    </row>
    <row r="18" spans="1:49" s="1" customFormat="1" ht="52.8">
      <c r="A18" s="399"/>
      <c r="B18" s="399" t="s">
        <v>2220</v>
      </c>
      <c r="C18" s="264" t="s">
        <v>2221</v>
      </c>
      <c r="D18" s="264" t="s">
        <v>2222</v>
      </c>
      <c r="E18" s="264" t="s">
        <v>2223</v>
      </c>
      <c r="F18" s="264" t="s">
        <v>423</v>
      </c>
      <c r="G18" s="264" t="s">
        <v>656</v>
      </c>
      <c r="H18" s="264"/>
      <c r="I18" s="264"/>
      <c r="J18" s="264"/>
      <c r="K18" s="264"/>
      <c r="L18" s="264"/>
      <c r="M18" s="264">
        <v>2</v>
      </c>
      <c r="N18" s="264"/>
      <c r="O18" s="160">
        <v>44930</v>
      </c>
      <c r="P18" s="297">
        <f t="shared" si="0"/>
        <v>2</v>
      </c>
      <c r="Q18" s="264"/>
      <c r="R18" s="264"/>
      <c r="S18" s="264"/>
      <c r="T18" s="264"/>
      <c r="U18" s="264"/>
      <c r="V18" s="264"/>
      <c r="W18" s="264"/>
      <c r="X18" s="160"/>
      <c r="Y18" s="298">
        <f t="shared" si="1"/>
        <v>0</v>
      </c>
      <c r="Z18" s="264"/>
      <c r="AA18" s="264"/>
      <c r="AB18" s="264"/>
      <c r="AC18" s="264"/>
      <c r="AD18" s="264"/>
      <c r="AE18" s="264"/>
      <c r="AF18" s="264"/>
      <c r="AG18" s="160"/>
      <c r="AH18" s="298">
        <f t="shared" si="2"/>
        <v>0</v>
      </c>
      <c r="AI18" s="399"/>
      <c r="AJ18" s="264" t="s">
        <v>660</v>
      </c>
      <c r="AK18" s="264" t="s">
        <v>431</v>
      </c>
      <c r="AL18" s="264"/>
      <c r="AM18" s="264"/>
      <c r="AN18" s="264" t="s">
        <v>4493</v>
      </c>
      <c r="AO18" s="264"/>
      <c r="AP18" s="264"/>
      <c r="AQ18" s="264"/>
      <c r="AR18" s="264"/>
      <c r="AS18" s="355"/>
      <c r="AT18" s="373"/>
      <c r="AU18" s="355"/>
      <c r="AV18" s="356"/>
      <c r="AW18" s="161" t="s">
        <v>4499</v>
      </c>
    </row>
    <row r="19" spans="1:49" s="1" customFormat="1" ht="105.6">
      <c r="A19" s="399"/>
      <c r="B19" s="399" t="s">
        <v>2224</v>
      </c>
      <c r="C19" s="264" t="s">
        <v>2225</v>
      </c>
      <c r="D19" s="264" t="s">
        <v>2226</v>
      </c>
      <c r="E19" s="264" t="s">
        <v>2227</v>
      </c>
      <c r="F19" s="264" t="s">
        <v>423</v>
      </c>
      <c r="G19" s="264" t="s">
        <v>656</v>
      </c>
      <c r="H19" s="264"/>
      <c r="I19" s="264">
        <v>1</v>
      </c>
      <c r="J19" s="264"/>
      <c r="K19" s="264"/>
      <c r="L19" s="264"/>
      <c r="M19" s="264"/>
      <c r="N19" s="264"/>
      <c r="O19" s="160">
        <v>44931</v>
      </c>
      <c r="P19" s="297">
        <f t="shared" si="0"/>
        <v>1</v>
      </c>
      <c r="Q19" s="264"/>
      <c r="R19" s="264"/>
      <c r="S19" s="264"/>
      <c r="T19" s="264"/>
      <c r="U19" s="264"/>
      <c r="V19" s="264"/>
      <c r="W19" s="264"/>
      <c r="X19" s="160"/>
      <c r="Y19" s="298">
        <f t="shared" si="1"/>
        <v>0</v>
      </c>
      <c r="Z19" s="264"/>
      <c r="AA19" s="264"/>
      <c r="AB19" s="264"/>
      <c r="AC19" s="264"/>
      <c r="AD19" s="264"/>
      <c r="AE19" s="264"/>
      <c r="AF19" s="264"/>
      <c r="AG19" s="160"/>
      <c r="AH19" s="298">
        <f t="shared" si="2"/>
        <v>0</v>
      </c>
      <c r="AI19" s="399"/>
      <c r="AJ19" s="264" t="s">
        <v>660</v>
      </c>
      <c r="AK19" s="264" t="s">
        <v>431</v>
      </c>
      <c r="AL19" s="264"/>
      <c r="AM19" s="264"/>
      <c r="AN19" s="264" t="s">
        <v>4493</v>
      </c>
      <c r="AO19" s="264"/>
      <c r="AP19" s="264"/>
      <c r="AQ19" s="264"/>
      <c r="AR19" s="264"/>
      <c r="AS19" s="355"/>
      <c r="AT19" s="373"/>
      <c r="AU19" s="355"/>
      <c r="AV19" s="356"/>
      <c r="AW19" s="161" t="s">
        <v>4500</v>
      </c>
    </row>
    <row r="20" spans="1:49" s="1" customFormat="1" ht="118.8">
      <c r="A20" s="399"/>
      <c r="B20" s="399" t="s">
        <v>2228</v>
      </c>
      <c r="C20" s="264" t="s">
        <v>2229</v>
      </c>
      <c r="D20" s="264" t="s">
        <v>2210</v>
      </c>
      <c r="E20" s="264" t="s">
        <v>2230</v>
      </c>
      <c r="F20" s="264" t="s">
        <v>423</v>
      </c>
      <c r="G20" s="264" t="s">
        <v>656</v>
      </c>
      <c r="H20" s="264"/>
      <c r="I20" s="264">
        <v>1</v>
      </c>
      <c r="J20" s="264"/>
      <c r="K20" s="264"/>
      <c r="L20" s="264"/>
      <c r="M20" s="264"/>
      <c r="N20" s="264"/>
      <c r="O20" s="160">
        <v>44932</v>
      </c>
      <c r="P20" s="297">
        <f t="shared" si="0"/>
        <v>1</v>
      </c>
      <c r="Q20" s="264"/>
      <c r="R20" s="264"/>
      <c r="S20" s="264"/>
      <c r="T20" s="264"/>
      <c r="U20" s="264"/>
      <c r="V20" s="264"/>
      <c r="W20" s="264"/>
      <c r="X20" s="160"/>
      <c r="Y20" s="298">
        <f t="shared" si="1"/>
        <v>0</v>
      </c>
      <c r="Z20" s="264"/>
      <c r="AA20" s="264"/>
      <c r="AB20" s="264"/>
      <c r="AC20" s="264"/>
      <c r="AD20" s="264"/>
      <c r="AE20" s="264"/>
      <c r="AF20" s="264"/>
      <c r="AG20" s="160"/>
      <c r="AH20" s="298">
        <f t="shared" si="2"/>
        <v>0</v>
      </c>
      <c r="AI20" s="399"/>
      <c r="AJ20" s="264" t="s">
        <v>660</v>
      </c>
      <c r="AK20" s="264" t="s">
        <v>431</v>
      </c>
      <c r="AL20" s="264"/>
      <c r="AM20" s="264"/>
      <c r="AN20" s="264" t="s">
        <v>4493</v>
      </c>
      <c r="AO20" s="264"/>
      <c r="AP20" s="264"/>
      <c r="AQ20" s="264"/>
      <c r="AR20" s="264"/>
      <c r="AS20" s="355"/>
      <c r="AT20" s="373"/>
      <c r="AU20" s="355"/>
      <c r="AV20" s="356"/>
      <c r="AW20" s="161" t="s">
        <v>4501</v>
      </c>
    </row>
    <row r="21" spans="1:49" s="1" customFormat="1" ht="92.4">
      <c r="A21" s="399"/>
      <c r="B21" s="399" t="s">
        <v>2231</v>
      </c>
      <c r="C21" s="264" t="s">
        <v>2232</v>
      </c>
      <c r="D21" s="264" t="s">
        <v>2233</v>
      </c>
      <c r="E21" s="264" t="s">
        <v>2234</v>
      </c>
      <c r="F21" s="264" t="s">
        <v>423</v>
      </c>
      <c r="G21" s="264" t="s">
        <v>656</v>
      </c>
      <c r="H21" s="264"/>
      <c r="I21" s="264"/>
      <c r="J21" s="264"/>
      <c r="K21" s="264"/>
      <c r="L21" s="264"/>
      <c r="M21" s="264">
        <v>1</v>
      </c>
      <c r="N21" s="264"/>
      <c r="O21" s="160">
        <v>44932</v>
      </c>
      <c r="P21" s="297">
        <f t="shared" si="0"/>
        <v>1</v>
      </c>
      <c r="Q21" s="264"/>
      <c r="R21" s="264"/>
      <c r="S21" s="264"/>
      <c r="T21" s="264"/>
      <c r="U21" s="264"/>
      <c r="V21" s="264"/>
      <c r="W21" s="264"/>
      <c r="X21" s="160"/>
      <c r="Y21" s="298">
        <f t="shared" si="1"/>
        <v>0</v>
      </c>
      <c r="Z21" s="264"/>
      <c r="AA21" s="264"/>
      <c r="AB21" s="264"/>
      <c r="AC21" s="264"/>
      <c r="AD21" s="264"/>
      <c r="AE21" s="264"/>
      <c r="AF21" s="264"/>
      <c r="AG21" s="160"/>
      <c r="AH21" s="298">
        <f t="shared" si="2"/>
        <v>0</v>
      </c>
      <c r="AI21" s="399"/>
      <c r="AJ21" s="264" t="s">
        <v>660</v>
      </c>
      <c r="AK21" s="264" t="s">
        <v>431</v>
      </c>
      <c r="AL21" s="264"/>
      <c r="AM21" s="264"/>
      <c r="AN21" s="264" t="s">
        <v>4493</v>
      </c>
      <c r="AO21" s="264"/>
      <c r="AP21" s="264"/>
      <c r="AQ21" s="264"/>
      <c r="AR21" s="264"/>
      <c r="AS21" s="355"/>
      <c r="AT21" s="373"/>
      <c r="AU21" s="355"/>
      <c r="AV21" s="356"/>
      <c r="AW21" s="161" t="s">
        <v>4502</v>
      </c>
    </row>
    <row r="22" spans="1:49" s="1" customFormat="1" ht="158.4">
      <c r="A22" s="399"/>
      <c r="B22" s="399" t="s">
        <v>2235</v>
      </c>
      <c r="C22" s="264" t="s">
        <v>2236</v>
      </c>
      <c r="D22" s="264" t="s">
        <v>2237</v>
      </c>
      <c r="E22" s="264" t="s">
        <v>2238</v>
      </c>
      <c r="F22" s="264" t="s">
        <v>423</v>
      </c>
      <c r="G22" s="264" t="s">
        <v>656</v>
      </c>
      <c r="H22" s="264"/>
      <c r="I22" s="264"/>
      <c r="J22" s="264"/>
      <c r="K22" s="264"/>
      <c r="L22" s="264"/>
      <c r="M22" s="264"/>
      <c r="N22" s="264">
        <v>2</v>
      </c>
      <c r="O22" s="160">
        <v>44934</v>
      </c>
      <c r="P22" s="297">
        <f t="shared" si="0"/>
        <v>2</v>
      </c>
      <c r="Q22" s="264"/>
      <c r="R22" s="264"/>
      <c r="S22" s="264"/>
      <c r="T22" s="264"/>
      <c r="U22" s="264"/>
      <c r="V22" s="264"/>
      <c r="W22" s="264"/>
      <c r="X22" s="160"/>
      <c r="Y22" s="298">
        <f t="shared" si="1"/>
        <v>0</v>
      </c>
      <c r="Z22" s="264"/>
      <c r="AA22" s="264"/>
      <c r="AB22" s="264"/>
      <c r="AC22" s="264"/>
      <c r="AD22" s="264"/>
      <c r="AE22" s="264"/>
      <c r="AF22" s="264"/>
      <c r="AG22" s="160"/>
      <c r="AH22" s="298">
        <f t="shared" si="2"/>
        <v>0</v>
      </c>
      <c r="AI22" s="399"/>
      <c r="AJ22" s="264" t="s">
        <v>660</v>
      </c>
      <c r="AK22" s="264" t="s">
        <v>431</v>
      </c>
      <c r="AL22" s="264"/>
      <c r="AM22" s="264"/>
      <c r="AN22" s="264"/>
      <c r="AO22" s="264"/>
      <c r="AP22" s="264"/>
      <c r="AQ22" s="264"/>
      <c r="AR22" s="264"/>
      <c r="AS22" s="355"/>
      <c r="AT22" s="373"/>
      <c r="AU22" s="355"/>
      <c r="AV22" s="356"/>
      <c r="AW22" s="161" t="s">
        <v>4503</v>
      </c>
    </row>
    <row r="23" spans="1:49" s="1" customFormat="1" ht="184.8">
      <c r="A23" s="399"/>
      <c r="B23" s="399" t="s">
        <v>2239</v>
      </c>
      <c r="C23" s="264" t="s">
        <v>2240</v>
      </c>
      <c r="D23" s="264" t="s">
        <v>2241</v>
      </c>
      <c r="E23" s="264" t="s">
        <v>2242</v>
      </c>
      <c r="F23" s="264" t="s">
        <v>423</v>
      </c>
      <c r="G23" s="264" t="s">
        <v>656</v>
      </c>
      <c r="H23" s="264"/>
      <c r="I23" s="264"/>
      <c r="J23" s="264"/>
      <c r="K23" s="264"/>
      <c r="L23" s="264"/>
      <c r="M23" s="264"/>
      <c r="N23" s="264">
        <v>1</v>
      </c>
      <c r="O23" s="160">
        <v>44943</v>
      </c>
      <c r="P23" s="297">
        <f t="shared" si="0"/>
        <v>1</v>
      </c>
      <c r="Q23" s="264"/>
      <c r="R23" s="264"/>
      <c r="S23" s="264"/>
      <c r="T23" s="264"/>
      <c r="U23" s="264"/>
      <c r="V23" s="264"/>
      <c r="W23" s="264"/>
      <c r="X23" s="160"/>
      <c r="Y23" s="298">
        <f t="shared" si="1"/>
        <v>0</v>
      </c>
      <c r="Z23" s="264"/>
      <c r="AA23" s="264"/>
      <c r="AB23" s="264"/>
      <c r="AC23" s="264"/>
      <c r="AD23" s="264"/>
      <c r="AE23" s="264"/>
      <c r="AF23" s="264"/>
      <c r="AG23" s="160"/>
      <c r="AH23" s="298">
        <f t="shared" si="2"/>
        <v>0</v>
      </c>
      <c r="AI23" s="399"/>
      <c r="AJ23" s="264" t="s">
        <v>660</v>
      </c>
      <c r="AK23" s="264" t="s">
        <v>431</v>
      </c>
      <c r="AL23" s="264"/>
      <c r="AM23" s="264"/>
      <c r="AN23" s="264"/>
      <c r="AO23" s="264"/>
      <c r="AP23" s="264"/>
      <c r="AQ23" s="264"/>
      <c r="AR23" s="264"/>
      <c r="AS23" s="355"/>
      <c r="AT23" s="373"/>
      <c r="AU23" s="355"/>
      <c r="AV23" s="356"/>
      <c r="AW23" s="161" t="s">
        <v>4504</v>
      </c>
    </row>
    <row r="24" spans="1:49" s="1" customFormat="1" ht="52.8">
      <c r="A24" s="399"/>
      <c r="B24" s="399" t="s">
        <v>2243</v>
      </c>
      <c r="C24" s="264" t="s">
        <v>2244</v>
      </c>
      <c r="D24" s="264" t="s">
        <v>2245</v>
      </c>
      <c r="E24" s="264" t="s">
        <v>2246</v>
      </c>
      <c r="F24" s="264" t="s">
        <v>423</v>
      </c>
      <c r="G24" s="264" t="s">
        <v>656</v>
      </c>
      <c r="H24" s="264"/>
      <c r="I24" s="264">
        <v>1</v>
      </c>
      <c r="J24" s="264"/>
      <c r="K24" s="264"/>
      <c r="L24" s="264"/>
      <c r="M24" s="264"/>
      <c r="N24" s="264"/>
      <c r="O24" s="160">
        <v>44944</v>
      </c>
      <c r="P24" s="297">
        <f t="shared" si="0"/>
        <v>1</v>
      </c>
      <c r="Q24" s="264"/>
      <c r="R24" s="264"/>
      <c r="S24" s="264"/>
      <c r="T24" s="264"/>
      <c r="U24" s="264"/>
      <c r="V24" s="264"/>
      <c r="W24" s="264"/>
      <c r="X24" s="160"/>
      <c r="Y24" s="298">
        <f t="shared" si="1"/>
        <v>0</v>
      </c>
      <c r="Z24" s="264"/>
      <c r="AA24" s="264"/>
      <c r="AB24" s="264"/>
      <c r="AC24" s="264"/>
      <c r="AD24" s="264"/>
      <c r="AE24" s="264"/>
      <c r="AF24" s="264"/>
      <c r="AG24" s="160"/>
      <c r="AH24" s="298">
        <f t="shared" si="2"/>
        <v>0</v>
      </c>
      <c r="AI24" s="399"/>
      <c r="AJ24" s="264" t="s">
        <v>660</v>
      </c>
      <c r="AK24" s="264" t="s">
        <v>431</v>
      </c>
      <c r="AL24" s="264"/>
      <c r="AM24" s="264"/>
      <c r="AN24" s="264" t="s">
        <v>4493</v>
      </c>
      <c r="AO24" s="264"/>
      <c r="AP24" s="264"/>
      <c r="AQ24" s="264"/>
      <c r="AR24" s="264"/>
      <c r="AS24" s="355"/>
      <c r="AT24" s="373"/>
      <c r="AU24" s="355"/>
      <c r="AV24" s="356"/>
      <c r="AW24" s="161" t="s">
        <v>4505</v>
      </c>
    </row>
    <row r="25" spans="1:49" s="1" customFormat="1" ht="79.2">
      <c r="A25" s="399"/>
      <c r="B25" s="399" t="s">
        <v>2247</v>
      </c>
      <c r="C25" s="264" t="s">
        <v>2248</v>
      </c>
      <c r="D25" s="264" t="s">
        <v>2249</v>
      </c>
      <c r="E25" s="264" t="s">
        <v>2250</v>
      </c>
      <c r="F25" s="264" t="s">
        <v>423</v>
      </c>
      <c r="G25" s="264" t="s">
        <v>656</v>
      </c>
      <c r="H25" s="264"/>
      <c r="I25" s="264">
        <v>1</v>
      </c>
      <c r="J25" s="264"/>
      <c r="K25" s="264"/>
      <c r="L25" s="264"/>
      <c r="M25" s="264"/>
      <c r="N25" s="264"/>
      <c r="O25" s="160">
        <v>44951</v>
      </c>
      <c r="P25" s="297">
        <f t="shared" si="0"/>
        <v>1</v>
      </c>
      <c r="Q25" s="264"/>
      <c r="R25" s="264"/>
      <c r="S25" s="264"/>
      <c r="T25" s="264"/>
      <c r="U25" s="264"/>
      <c r="V25" s="264"/>
      <c r="W25" s="264"/>
      <c r="X25" s="160"/>
      <c r="Y25" s="298">
        <f t="shared" si="1"/>
        <v>0</v>
      </c>
      <c r="Z25" s="264"/>
      <c r="AA25" s="264"/>
      <c r="AB25" s="264"/>
      <c r="AC25" s="264"/>
      <c r="AD25" s="264"/>
      <c r="AE25" s="264"/>
      <c r="AF25" s="264"/>
      <c r="AG25" s="160"/>
      <c r="AH25" s="298">
        <f t="shared" si="2"/>
        <v>0</v>
      </c>
      <c r="AI25" s="399"/>
      <c r="AJ25" s="264" t="s">
        <v>660</v>
      </c>
      <c r="AK25" s="264" t="s">
        <v>431</v>
      </c>
      <c r="AL25" s="264"/>
      <c r="AM25" s="264"/>
      <c r="AN25" s="264" t="s">
        <v>4493</v>
      </c>
      <c r="AO25" s="264"/>
      <c r="AP25" s="264"/>
      <c r="AQ25" s="264"/>
      <c r="AR25" s="264"/>
      <c r="AS25" s="355"/>
      <c r="AT25" s="373"/>
      <c r="AU25" s="355"/>
      <c r="AV25" s="356"/>
      <c r="AW25" s="161" t="s">
        <v>4506</v>
      </c>
    </row>
    <row r="26" spans="1:49" s="1" customFormat="1" ht="145.19999999999999">
      <c r="A26" s="399"/>
      <c r="B26" s="399" t="s">
        <v>2251</v>
      </c>
      <c r="C26" s="264" t="s">
        <v>2252</v>
      </c>
      <c r="D26" s="264" t="s">
        <v>2253</v>
      </c>
      <c r="E26" s="264" t="s">
        <v>2254</v>
      </c>
      <c r="F26" s="264" t="s">
        <v>423</v>
      </c>
      <c r="G26" s="264" t="s">
        <v>656</v>
      </c>
      <c r="H26" s="264"/>
      <c r="I26" s="264">
        <v>1</v>
      </c>
      <c r="J26" s="264"/>
      <c r="K26" s="264"/>
      <c r="L26" s="264"/>
      <c r="M26" s="264"/>
      <c r="N26" s="264"/>
      <c r="O26" s="160">
        <v>45187</v>
      </c>
      <c r="P26" s="297">
        <f t="shared" si="0"/>
        <v>1</v>
      </c>
      <c r="Q26" s="264"/>
      <c r="R26" s="264"/>
      <c r="S26" s="264"/>
      <c r="T26" s="264"/>
      <c r="U26" s="264"/>
      <c r="V26" s="264"/>
      <c r="W26" s="264"/>
      <c r="X26" s="160"/>
      <c r="Y26" s="298">
        <f t="shared" si="1"/>
        <v>0</v>
      </c>
      <c r="Z26" s="264"/>
      <c r="AA26" s="264"/>
      <c r="AB26" s="264"/>
      <c r="AC26" s="264"/>
      <c r="AD26" s="264"/>
      <c r="AE26" s="264"/>
      <c r="AF26" s="264"/>
      <c r="AG26" s="160"/>
      <c r="AH26" s="298">
        <f t="shared" si="2"/>
        <v>0</v>
      </c>
      <c r="AI26" s="399"/>
      <c r="AJ26" s="264" t="s">
        <v>660</v>
      </c>
      <c r="AK26" s="264" t="s">
        <v>431</v>
      </c>
      <c r="AL26" s="264"/>
      <c r="AM26" s="264"/>
      <c r="AN26" s="264" t="s">
        <v>4493</v>
      </c>
      <c r="AO26" s="264"/>
      <c r="AP26" s="264"/>
      <c r="AQ26" s="264"/>
      <c r="AR26" s="264"/>
      <c r="AS26" s="355"/>
      <c r="AT26" s="373"/>
      <c r="AU26" s="355"/>
      <c r="AV26" s="356"/>
      <c r="AW26" s="161" t="s">
        <v>4507</v>
      </c>
    </row>
    <row r="27" spans="1:49" s="1" customFormat="1" ht="224.4">
      <c r="A27" s="399"/>
      <c r="B27" s="399" t="s">
        <v>2255</v>
      </c>
      <c r="C27" s="264" t="s">
        <v>2256</v>
      </c>
      <c r="D27" s="264" t="s">
        <v>2257</v>
      </c>
      <c r="E27" s="264" t="s">
        <v>2258</v>
      </c>
      <c r="F27" s="264" t="s">
        <v>423</v>
      </c>
      <c r="G27" s="264" t="s">
        <v>656</v>
      </c>
      <c r="H27" s="264"/>
      <c r="I27" s="264">
        <v>1</v>
      </c>
      <c r="J27" s="264"/>
      <c r="K27" s="264"/>
      <c r="L27" s="264"/>
      <c r="M27" s="264"/>
      <c r="N27" s="264"/>
      <c r="O27" s="160">
        <v>44953</v>
      </c>
      <c r="P27" s="297">
        <f t="shared" si="0"/>
        <v>1</v>
      </c>
      <c r="Q27" s="264"/>
      <c r="R27" s="264"/>
      <c r="S27" s="264"/>
      <c r="T27" s="264"/>
      <c r="U27" s="264"/>
      <c r="V27" s="264"/>
      <c r="W27" s="264"/>
      <c r="X27" s="160"/>
      <c r="Y27" s="298">
        <f t="shared" si="1"/>
        <v>0</v>
      </c>
      <c r="Z27" s="264"/>
      <c r="AA27" s="264"/>
      <c r="AB27" s="264"/>
      <c r="AC27" s="264"/>
      <c r="AD27" s="264"/>
      <c r="AE27" s="264"/>
      <c r="AF27" s="264"/>
      <c r="AG27" s="160"/>
      <c r="AH27" s="298">
        <f t="shared" si="2"/>
        <v>0</v>
      </c>
      <c r="AI27" s="399"/>
      <c r="AJ27" s="264" t="s">
        <v>660</v>
      </c>
      <c r="AK27" s="264" t="s">
        <v>431</v>
      </c>
      <c r="AL27" s="264"/>
      <c r="AM27" s="264"/>
      <c r="AN27" s="264" t="s">
        <v>4493</v>
      </c>
      <c r="AO27" s="264"/>
      <c r="AP27" s="264"/>
      <c r="AQ27" s="264"/>
      <c r="AR27" s="264"/>
      <c r="AS27" s="355"/>
      <c r="AT27" s="373"/>
      <c r="AU27" s="355"/>
      <c r="AV27" s="356"/>
      <c r="AW27" s="161" t="s">
        <v>4508</v>
      </c>
    </row>
    <row r="28" spans="1:49" s="1" customFormat="1" ht="171.6">
      <c r="A28" s="399"/>
      <c r="B28" s="399" t="s">
        <v>2259</v>
      </c>
      <c r="C28" s="264" t="s">
        <v>2260</v>
      </c>
      <c r="D28" s="264" t="s">
        <v>2261</v>
      </c>
      <c r="E28" s="264" t="s">
        <v>2262</v>
      </c>
      <c r="F28" s="264" t="s">
        <v>423</v>
      </c>
      <c r="G28" s="264" t="s">
        <v>656</v>
      </c>
      <c r="H28" s="264"/>
      <c r="I28" s="264">
        <v>1</v>
      </c>
      <c r="J28" s="264"/>
      <c r="K28" s="264"/>
      <c r="L28" s="264"/>
      <c r="M28" s="264"/>
      <c r="N28" s="264"/>
      <c r="O28" s="160">
        <v>45042</v>
      </c>
      <c r="P28" s="297">
        <f t="shared" si="0"/>
        <v>1</v>
      </c>
      <c r="Q28" s="264"/>
      <c r="R28" s="264"/>
      <c r="S28" s="264"/>
      <c r="T28" s="264"/>
      <c r="U28" s="264"/>
      <c r="V28" s="264"/>
      <c r="W28" s="264"/>
      <c r="X28" s="160"/>
      <c r="Y28" s="298">
        <f t="shared" si="1"/>
        <v>0</v>
      </c>
      <c r="Z28" s="264"/>
      <c r="AA28" s="264"/>
      <c r="AB28" s="264"/>
      <c r="AC28" s="264"/>
      <c r="AD28" s="264"/>
      <c r="AE28" s="264"/>
      <c r="AF28" s="264"/>
      <c r="AG28" s="160"/>
      <c r="AH28" s="298">
        <f t="shared" si="2"/>
        <v>0</v>
      </c>
      <c r="AI28" s="399"/>
      <c r="AJ28" s="264" t="s">
        <v>660</v>
      </c>
      <c r="AK28" s="264" t="s">
        <v>431</v>
      </c>
      <c r="AL28" s="264"/>
      <c r="AM28" s="264"/>
      <c r="AN28" s="264" t="s">
        <v>4493</v>
      </c>
      <c r="AO28" s="264"/>
      <c r="AP28" s="264"/>
      <c r="AQ28" s="264"/>
      <c r="AR28" s="264"/>
      <c r="AS28" s="355"/>
      <c r="AT28" s="373"/>
      <c r="AU28" s="355"/>
      <c r="AV28" s="356"/>
      <c r="AW28" s="161" t="s">
        <v>4509</v>
      </c>
    </row>
    <row r="29" spans="1:49" s="1" customFormat="1" ht="237.6">
      <c r="A29" s="399"/>
      <c r="B29" s="399" t="s">
        <v>2263</v>
      </c>
      <c r="C29" s="264" t="s">
        <v>2264</v>
      </c>
      <c r="D29" s="264" t="s">
        <v>2265</v>
      </c>
      <c r="E29" s="264" t="s">
        <v>2266</v>
      </c>
      <c r="F29" s="264" t="s">
        <v>423</v>
      </c>
      <c r="G29" s="264" t="s">
        <v>656</v>
      </c>
      <c r="H29" s="264"/>
      <c r="I29" s="264"/>
      <c r="J29" s="264"/>
      <c r="K29" s="264"/>
      <c r="L29" s="264"/>
      <c r="M29" s="264"/>
      <c r="N29" s="264">
        <v>1</v>
      </c>
      <c r="O29" s="160">
        <v>44954</v>
      </c>
      <c r="P29" s="297">
        <f t="shared" si="0"/>
        <v>1</v>
      </c>
      <c r="Q29" s="264"/>
      <c r="R29" s="264"/>
      <c r="S29" s="264"/>
      <c r="T29" s="264"/>
      <c r="U29" s="264"/>
      <c r="V29" s="264"/>
      <c r="W29" s="264"/>
      <c r="X29" s="160"/>
      <c r="Y29" s="298">
        <f t="shared" si="1"/>
        <v>0</v>
      </c>
      <c r="Z29" s="264"/>
      <c r="AA29" s="264"/>
      <c r="AB29" s="264"/>
      <c r="AC29" s="264"/>
      <c r="AD29" s="264"/>
      <c r="AE29" s="264"/>
      <c r="AF29" s="264"/>
      <c r="AG29" s="160"/>
      <c r="AH29" s="298">
        <f t="shared" si="2"/>
        <v>0</v>
      </c>
      <c r="AI29" s="399"/>
      <c r="AJ29" s="264" t="s">
        <v>660</v>
      </c>
      <c r="AK29" s="264" t="s">
        <v>431</v>
      </c>
      <c r="AL29" s="264"/>
      <c r="AM29" s="264"/>
      <c r="AN29" s="264"/>
      <c r="AO29" s="264"/>
      <c r="AP29" s="264"/>
      <c r="AQ29" s="264"/>
      <c r="AR29" s="264"/>
      <c r="AS29" s="355"/>
      <c r="AT29" s="373"/>
      <c r="AU29" s="355"/>
      <c r="AV29" s="356"/>
      <c r="AW29" s="161" t="s">
        <v>4510</v>
      </c>
    </row>
    <row r="30" spans="1:49" s="1" customFormat="1" ht="92.4">
      <c r="A30" s="399"/>
      <c r="B30" s="399" t="s">
        <v>2267</v>
      </c>
      <c r="C30" s="264" t="s">
        <v>2268</v>
      </c>
      <c r="D30" s="264" t="s">
        <v>2269</v>
      </c>
      <c r="E30" s="264" t="s">
        <v>2270</v>
      </c>
      <c r="F30" s="264" t="s">
        <v>423</v>
      </c>
      <c r="G30" s="264" t="s">
        <v>656</v>
      </c>
      <c r="H30" s="264"/>
      <c r="I30" s="264"/>
      <c r="J30" s="264"/>
      <c r="K30" s="264"/>
      <c r="L30" s="264"/>
      <c r="M30" s="264">
        <v>1</v>
      </c>
      <c r="N30" s="264"/>
      <c r="O30" s="160">
        <v>44956</v>
      </c>
      <c r="P30" s="297">
        <f t="shared" si="0"/>
        <v>1</v>
      </c>
      <c r="Q30" s="264"/>
      <c r="R30" s="264"/>
      <c r="S30" s="264"/>
      <c r="T30" s="264"/>
      <c r="U30" s="264"/>
      <c r="V30" s="264"/>
      <c r="W30" s="264"/>
      <c r="X30" s="160"/>
      <c r="Y30" s="298">
        <f t="shared" si="1"/>
        <v>0</v>
      </c>
      <c r="Z30" s="264"/>
      <c r="AA30" s="264"/>
      <c r="AB30" s="264"/>
      <c r="AC30" s="264"/>
      <c r="AD30" s="264"/>
      <c r="AE30" s="264"/>
      <c r="AF30" s="264"/>
      <c r="AG30" s="160"/>
      <c r="AH30" s="298">
        <f t="shared" si="2"/>
        <v>0</v>
      </c>
      <c r="AI30" s="399"/>
      <c r="AJ30" s="264" t="s">
        <v>660</v>
      </c>
      <c r="AK30" s="264" t="s">
        <v>431</v>
      </c>
      <c r="AL30" s="264"/>
      <c r="AM30" s="264"/>
      <c r="AN30" s="264" t="s">
        <v>4493</v>
      </c>
      <c r="AO30" s="264"/>
      <c r="AP30" s="264"/>
      <c r="AQ30" s="264"/>
      <c r="AR30" s="264"/>
      <c r="AS30" s="355"/>
      <c r="AT30" s="373"/>
      <c r="AU30" s="355"/>
      <c r="AV30" s="356"/>
      <c r="AW30" s="161" t="s">
        <v>4511</v>
      </c>
    </row>
    <row r="31" spans="1:49" s="1" customFormat="1" ht="290.39999999999998">
      <c r="A31" s="399"/>
      <c r="B31" s="399" t="s">
        <v>2271</v>
      </c>
      <c r="C31" s="264" t="s">
        <v>2272</v>
      </c>
      <c r="D31" s="264" t="s">
        <v>2273</v>
      </c>
      <c r="E31" s="264" t="s">
        <v>2274</v>
      </c>
      <c r="F31" s="264" t="s">
        <v>423</v>
      </c>
      <c r="G31" s="264" t="s">
        <v>656</v>
      </c>
      <c r="H31" s="264"/>
      <c r="I31" s="264"/>
      <c r="J31" s="264"/>
      <c r="K31" s="264"/>
      <c r="L31" s="264"/>
      <c r="M31" s="264"/>
      <c r="N31" s="264">
        <v>2</v>
      </c>
      <c r="O31" s="160">
        <v>44956</v>
      </c>
      <c r="P31" s="297">
        <f t="shared" si="0"/>
        <v>2</v>
      </c>
      <c r="Q31" s="264"/>
      <c r="R31" s="264"/>
      <c r="S31" s="264"/>
      <c r="T31" s="264"/>
      <c r="U31" s="264"/>
      <c r="V31" s="264"/>
      <c r="W31" s="264"/>
      <c r="X31" s="160"/>
      <c r="Y31" s="298">
        <f t="shared" si="1"/>
        <v>0</v>
      </c>
      <c r="Z31" s="264"/>
      <c r="AA31" s="264"/>
      <c r="AB31" s="264"/>
      <c r="AC31" s="264"/>
      <c r="AD31" s="264"/>
      <c r="AE31" s="264"/>
      <c r="AF31" s="264"/>
      <c r="AG31" s="160"/>
      <c r="AH31" s="298">
        <f t="shared" si="2"/>
        <v>0</v>
      </c>
      <c r="AI31" s="399"/>
      <c r="AJ31" s="264" t="s">
        <v>660</v>
      </c>
      <c r="AK31" s="264" t="s">
        <v>431</v>
      </c>
      <c r="AL31" s="264"/>
      <c r="AM31" s="264"/>
      <c r="AN31" s="264"/>
      <c r="AO31" s="264"/>
      <c r="AP31" s="264"/>
      <c r="AQ31" s="264"/>
      <c r="AR31" s="264"/>
      <c r="AS31" s="355"/>
      <c r="AT31" s="373"/>
      <c r="AU31" s="355"/>
      <c r="AV31" s="356"/>
      <c r="AW31" s="161" t="s">
        <v>4512</v>
      </c>
    </row>
    <row r="32" spans="1:49" s="1" customFormat="1" ht="92.4">
      <c r="A32" s="399"/>
      <c r="B32" s="399" t="s">
        <v>2275</v>
      </c>
      <c r="C32" s="264" t="s">
        <v>2276</v>
      </c>
      <c r="D32" s="264" t="s">
        <v>2277</v>
      </c>
      <c r="E32" s="264" t="s">
        <v>2278</v>
      </c>
      <c r="F32" s="264" t="s">
        <v>423</v>
      </c>
      <c r="G32" s="264" t="s">
        <v>656</v>
      </c>
      <c r="H32" s="264"/>
      <c r="I32" s="264">
        <v>1</v>
      </c>
      <c r="J32" s="264"/>
      <c r="K32" s="264"/>
      <c r="L32" s="264"/>
      <c r="M32" s="264"/>
      <c r="N32" s="264"/>
      <c r="O32" s="160">
        <v>44958</v>
      </c>
      <c r="P32" s="297">
        <f t="shared" si="0"/>
        <v>1</v>
      </c>
      <c r="Q32" s="264"/>
      <c r="R32" s="264"/>
      <c r="S32" s="264"/>
      <c r="T32" s="264"/>
      <c r="U32" s="264"/>
      <c r="V32" s="264"/>
      <c r="W32" s="264"/>
      <c r="X32" s="160"/>
      <c r="Y32" s="298">
        <f t="shared" si="1"/>
        <v>0</v>
      </c>
      <c r="Z32" s="264"/>
      <c r="AA32" s="264"/>
      <c r="AB32" s="264"/>
      <c r="AC32" s="264"/>
      <c r="AD32" s="264"/>
      <c r="AE32" s="264"/>
      <c r="AF32" s="264"/>
      <c r="AG32" s="160"/>
      <c r="AH32" s="298">
        <f t="shared" si="2"/>
        <v>0</v>
      </c>
      <c r="AI32" s="399"/>
      <c r="AJ32" s="264" t="s">
        <v>660</v>
      </c>
      <c r="AK32" s="264" t="s">
        <v>431</v>
      </c>
      <c r="AL32" s="264"/>
      <c r="AM32" s="264"/>
      <c r="AN32" s="264" t="s">
        <v>4493</v>
      </c>
      <c r="AO32" s="264"/>
      <c r="AP32" s="264"/>
      <c r="AQ32" s="264"/>
      <c r="AR32" s="264"/>
      <c r="AS32" s="355"/>
      <c r="AT32" s="373"/>
      <c r="AU32" s="355"/>
      <c r="AV32" s="356"/>
      <c r="AW32" s="161" t="s">
        <v>4513</v>
      </c>
    </row>
    <row r="33" spans="1:49" s="1" customFormat="1" ht="39.6">
      <c r="A33" s="399"/>
      <c r="B33" s="399" t="s">
        <v>2279</v>
      </c>
      <c r="C33" s="264" t="s">
        <v>2280</v>
      </c>
      <c r="D33" s="264" t="s">
        <v>2281</v>
      </c>
      <c r="E33" s="264" t="s">
        <v>2282</v>
      </c>
      <c r="F33" s="264" t="s">
        <v>423</v>
      </c>
      <c r="G33" s="264" t="s">
        <v>656</v>
      </c>
      <c r="H33" s="264"/>
      <c r="I33" s="264">
        <v>1</v>
      </c>
      <c r="J33" s="264"/>
      <c r="K33" s="264"/>
      <c r="L33" s="264"/>
      <c r="M33" s="264"/>
      <c r="N33" s="264"/>
      <c r="O33" s="160">
        <v>44960</v>
      </c>
      <c r="P33" s="297">
        <f t="shared" si="0"/>
        <v>1</v>
      </c>
      <c r="Q33" s="264"/>
      <c r="R33" s="264"/>
      <c r="S33" s="264"/>
      <c r="T33" s="264"/>
      <c r="U33" s="264"/>
      <c r="V33" s="264"/>
      <c r="W33" s="264"/>
      <c r="X33" s="160"/>
      <c r="Y33" s="298">
        <f t="shared" si="1"/>
        <v>0</v>
      </c>
      <c r="Z33" s="264"/>
      <c r="AA33" s="264"/>
      <c r="AB33" s="264"/>
      <c r="AC33" s="264"/>
      <c r="AD33" s="264"/>
      <c r="AE33" s="264"/>
      <c r="AF33" s="264"/>
      <c r="AG33" s="160"/>
      <c r="AH33" s="298">
        <f t="shared" si="2"/>
        <v>0</v>
      </c>
      <c r="AI33" s="399"/>
      <c r="AJ33" s="264" t="s">
        <v>660</v>
      </c>
      <c r="AK33" s="264" t="s">
        <v>431</v>
      </c>
      <c r="AL33" s="264"/>
      <c r="AM33" s="264"/>
      <c r="AN33" s="264" t="s">
        <v>4493</v>
      </c>
      <c r="AO33" s="264"/>
      <c r="AP33" s="264"/>
      <c r="AQ33" s="264"/>
      <c r="AR33" s="264"/>
      <c r="AS33" s="355"/>
      <c r="AT33" s="373"/>
      <c r="AU33" s="355"/>
      <c r="AV33" s="356"/>
      <c r="AW33" s="161" t="s">
        <v>4514</v>
      </c>
    </row>
    <row r="34" spans="1:49" s="1" customFormat="1" ht="290.39999999999998">
      <c r="A34" s="399"/>
      <c r="B34" s="399" t="s">
        <v>2283</v>
      </c>
      <c r="C34" s="264" t="s">
        <v>2284</v>
      </c>
      <c r="D34" s="264" t="s">
        <v>2285</v>
      </c>
      <c r="E34" s="264" t="s">
        <v>2286</v>
      </c>
      <c r="F34" s="264" t="s">
        <v>423</v>
      </c>
      <c r="G34" s="264" t="s">
        <v>656</v>
      </c>
      <c r="H34" s="264"/>
      <c r="I34" s="264">
        <v>1</v>
      </c>
      <c r="J34" s="264"/>
      <c r="K34" s="264"/>
      <c r="L34" s="264"/>
      <c r="M34" s="264"/>
      <c r="N34" s="264"/>
      <c r="O34" s="160">
        <v>44960</v>
      </c>
      <c r="P34" s="297">
        <f t="shared" si="0"/>
        <v>1</v>
      </c>
      <c r="Q34" s="264"/>
      <c r="R34" s="264"/>
      <c r="S34" s="264"/>
      <c r="T34" s="264"/>
      <c r="U34" s="264"/>
      <c r="V34" s="264"/>
      <c r="W34" s="264"/>
      <c r="X34" s="160"/>
      <c r="Y34" s="298">
        <f t="shared" si="1"/>
        <v>0</v>
      </c>
      <c r="Z34" s="264"/>
      <c r="AA34" s="264"/>
      <c r="AB34" s="264"/>
      <c r="AC34" s="264"/>
      <c r="AD34" s="264"/>
      <c r="AE34" s="264"/>
      <c r="AF34" s="264"/>
      <c r="AG34" s="160"/>
      <c r="AH34" s="298">
        <f t="shared" si="2"/>
        <v>0</v>
      </c>
      <c r="AI34" s="399"/>
      <c r="AJ34" s="264" t="s">
        <v>660</v>
      </c>
      <c r="AK34" s="264" t="s">
        <v>431</v>
      </c>
      <c r="AL34" s="264"/>
      <c r="AM34" s="264"/>
      <c r="AN34" s="264" t="s">
        <v>4493</v>
      </c>
      <c r="AO34" s="264"/>
      <c r="AP34" s="264"/>
      <c r="AQ34" s="264"/>
      <c r="AR34" s="264"/>
      <c r="AS34" s="355"/>
      <c r="AT34" s="373"/>
      <c r="AU34" s="355"/>
      <c r="AV34" s="356"/>
      <c r="AW34" s="161" t="s">
        <v>4515</v>
      </c>
    </row>
    <row r="35" spans="1:49" s="1" customFormat="1" ht="145.19999999999999">
      <c r="A35" s="399"/>
      <c r="B35" s="399" t="s">
        <v>2287</v>
      </c>
      <c r="C35" s="264" t="s">
        <v>2288</v>
      </c>
      <c r="D35" s="264" t="s">
        <v>2210</v>
      </c>
      <c r="E35" s="264" t="s">
        <v>2289</v>
      </c>
      <c r="F35" s="264" t="s">
        <v>423</v>
      </c>
      <c r="G35" s="264" t="s">
        <v>656</v>
      </c>
      <c r="H35" s="264"/>
      <c r="I35" s="264">
        <v>1</v>
      </c>
      <c r="J35" s="264"/>
      <c r="K35" s="264"/>
      <c r="L35" s="264"/>
      <c r="M35" s="264"/>
      <c r="N35" s="264"/>
      <c r="O35" s="160">
        <v>45182</v>
      </c>
      <c r="P35" s="297">
        <f t="shared" si="0"/>
        <v>1</v>
      </c>
      <c r="Q35" s="264"/>
      <c r="R35" s="264"/>
      <c r="S35" s="264"/>
      <c r="T35" s="264"/>
      <c r="U35" s="264"/>
      <c r="V35" s="264"/>
      <c r="W35" s="264"/>
      <c r="X35" s="160"/>
      <c r="Y35" s="298">
        <f t="shared" si="1"/>
        <v>0</v>
      </c>
      <c r="Z35" s="264"/>
      <c r="AA35" s="264"/>
      <c r="AB35" s="264"/>
      <c r="AC35" s="264"/>
      <c r="AD35" s="264"/>
      <c r="AE35" s="264"/>
      <c r="AF35" s="264"/>
      <c r="AG35" s="160"/>
      <c r="AH35" s="298">
        <f t="shared" si="2"/>
        <v>0</v>
      </c>
      <c r="AI35" s="399"/>
      <c r="AJ35" s="264" t="s">
        <v>660</v>
      </c>
      <c r="AK35" s="264" t="s">
        <v>431</v>
      </c>
      <c r="AL35" s="264"/>
      <c r="AM35" s="264"/>
      <c r="AN35" s="264" t="s">
        <v>4493</v>
      </c>
      <c r="AO35" s="264"/>
      <c r="AP35" s="264"/>
      <c r="AQ35" s="264"/>
      <c r="AR35" s="264"/>
      <c r="AS35" s="355"/>
      <c r="AT35" s="373"/>
      <c r="AU35" s="355"/>
      <c r="AV35" s="356"/>
      <c r="AW35" s="161" t="s">
        <v>4516</v>
      </c>
    </row>
    <row r="36" spans="1:49" s="1" customFormat="1" ht="39.6">
      <c r="A36" s="399"/>
      <c r="B36" s="399" t="s">
        <v>2290</v>
      </c>
      <c r="C36" s="264" t="s">
        <v>2291</v>
      </c>
      <c r="D36" s="264" t="s">
        <v>2292</v>
      </c>
      <c r="E36" s="264" t="s">
        <v>2293</v>
      </c>
      <c r="F36" s="264" t="s">
        <v>423</v>
      </c>
      <c r="G36" s="264" t="s">
        <v>656</v>
      </c>
      <c r="H36" s="264"/>
      <c r="I36" s="264"/>
      <c r="J36" s="264"/>
      <c r="K36" s="264"/>
      <c r="L36" s="264"/>
      <c r="M36" s="264">
        <v>1</v>
      </c>
      <c r="N36" s="264"/>
      <c r="O36" s="160">
        <v>44963</v>
      </c>
      <c r="P36" s="297">
        <f t="shared" si="0"/>
        <v>1</v>
      </c>
      <c r="Q36" s="264"/>
      <c r="R36" s="264"/>
      <c r="S36" s="264"/>
      <c r="T36" s="264"/>
      <c r="U36" s="264"/>
      <c r="V36" s="264"/>
      <c r="W36" s="264"/>
      <c r="X36" s="160"/>
      <c r="Y36" s="298">
        <f t="shared" si="1"/>
        <v>0</v>
      </c>
      <c r="Z36" s="264"/>
      <c r="AA36" s="264"/>
      <c r="AB36" s="264"/>
      <c r="AC36" s="264"/>
      <c r="AD36" s="264"/>
      <c r="AE36" s="264"/>
      <c r="AF36" s="264"/>
      <c r="AG36" s="160"/>
      <c r="AH36" s="298">
        <f t="shared" si="2"/>
        <v>0</v>
      </c>
      <c r="AI36" s="399"/>
      <c r="AJ36" s="264" t="s">
        <v>660</v>
      </c>
      <c r="AK36" s="264" t="s">
        <v>431</v>
      </c>
      <c r="AL36" s="264"/>
      <c r="AM36" s="264"/>
      <c r="AN36" s="264" t="s">
        <v>4493</v>
      </c>
      <c r="AO36" s="264"/>
      <c r="AP36" s="264"/>
      <c r="AQ36" s="264"/>
      <c r="AR36" s="264"/>
      <c r="AS36" s="355"/>
      <c r="AT36" s="373"/>
      <c r="AU36" s="355"/>
      <c r="AV36" s="356"/>
      <c r="AW36" s="161" t="s">
        <v>4517</v>
      </c>
    </row>
    <row r="37" spans="1:49" s="1" customFormat="1" ht="52.8">
      <c r="A37" s="399"/>
      <c r="B37" s="399" t="s">
        <v>2294</v>
      </c>
      <c r="C37" s="264" t="s">
        <v>2295</v>
      </c>
      <c r="D37" s="264" t="s">
        <v>2292</v>
      </c>
      <c r="E37" s="264" t="s">
        <v>2296</v>
      </c>
      <c r="F37" s="264" t="s">
        <v>423</v>
      </c>
      <c r="G37" s="264" t="s">
        <v>656</v>
      </c>
      <c r="H37" s="264"/>
      <c r="I37" s="264">
        <v>1</v>
      </c>
      <c r="J37" s="264"/>
      <c r="K37" s="264"/>
      <c r="L37" s="264"/>
      <c r="M37" s="264"/>
      <c r="N37" s="264"/>
      <c r="O37" s="160">
        <v>44963</v>
      </c>
      <c r="P37" s="297">
        <f t="shared" si="0"/>
        <v>1</v>
      </c>
      <c r="Q37" s="264"/>
      <c r="R37" s="264"/>
      <c r="S37" s="264"/>
      <c r="T37" s="264"/>
      <c r="U37" s="264"/>
      <c r="V37" s="264"/>
      <c r="W37" s="264"/>
      <c r="X37" s="160"/>
      <c r="Y37" s="298">
        <f t="shared" si="1"/>
        <v>0</v>
      </c>
      <c r="Z37" s="264"/>
      <c r="AA37" s="264"/>
      <c r="AB37" s="264"/>
      <c r="AC37" s="264"/>
      <c r="AD37" s="264"/>
      <c r="AE37" s="264"/>
      <c r="AF37" s="264"/>
      <c r="AG37" s="160"/>
      <c r="AH37" s="298">
        <f t="shared" si="2"/>
        <v>0</v>
      </c>
      <c r="AI37" s="399"/>
      <c r="AJ37" s="264" t="s">
        <v>660</v>
      </c>
      <c r="AK37" s="264" t="s">
        <v>431</v>
      </c>
      <c r="AL37" s="264"/>
      <c r="AM37" s="264"/>
      <c r="AN37" s="264" t="s">
        <v>4493</v>
      </c>
      <c r="AO37" s="264"/>
      <c r="AP37" s="264"/>
      <c r="AQ37" s="264"/>
      <c r="AR37" s="264"/>
      <c r="AS37" s="355"/>
      <c r="AT37" s="373"/>
      <c r="AU37" s="355"/>
      <c r="AV37" s="356"/>
      <c r="AW37" s="161" t="s">
        <v>4518</v>
      </c>
    </row>
    <row r="38" spans="1:49" s="1" customFormat="1" ht="92.4">
      <c r="A38" s="399"/>
      <c r="B38" s="399" t="s">
        <v>2297</v>
      </c>
      <c r="C38" s="264" t="s">
        <v>2298</v>
      </c>
      <c r="D38" s="264" t="s">
        <v>2299</v>
      </c>
      <c r="E38" s="264" t="s">
        <v>2300</v>
      </c>
      <c r="F38" s="264" t="s">
        <v>423</v>
      </c>
      <c r="G38" s="264" t="s">
        <v>656</v>
      </c>
      <c r="H38" s="264"/>
      <c r="I38" s="264"/>
      <c r="J38" s="264"/>
      <c r="K38" s="264"/>
      <c r="L38" s="264"/>
      <c r="M38" s="264"/>
      <c r="N38" s="264">
        <v>1</v>
      </c>
      <c r="O38" s="160">
        <v>44964</v>
      </c>
      <c r="P38" s="297">
        <f t="shared" si="0"/>
        <v>1</v>
      </c>
      <c r="Q38" s="264"/>
      <c r="R38" s="264"/>
      <c r="S38" s="264"/>
      <c r="T38" s="264"/>
      <c r="U38" s="264"/>
      <c r="V38" s="264"/>
      <c r="W38" s="264"/>
      <c r="X38" s="160"/>
      <c r="Y38" s="298">
        <f t="shared" si="1"/>
        <v>0</v>
      </c>
      <c r="Z38" s="264"/>
      <c r="AA38" s="264"/>
      <c r="AB38" s="264"/>
      <c r="AC38" s="264"/>
      <c r="AD38" s="264"/>
      <c r="AE38" s="264"/>
      <c r="AF38" s="264"/>
      <c r="AG38" s="160"/>
      <c r="AH38" s="298">
        <f t="shared" si="2"/>
        <v>0</v>
      </c>
      <c r="AI38" s="399"/>
      <c r="AJ38" s="264" t="s">
        <v>660</v>
      </c>
      <c r="AK38" s="264" t="s">
        <v>431</v>
      </c>
      <c r="AL38" s="264"/>
      <c r="AM38" s="264"/>
      <c r="AN38" s="264"/>
      <c r="AO38" s="264"/>
      <c r="AP38" s="264"/>
      <c r="AQ38" s="264"/>
      <c r="AR38" s="264"/>
      <c r="AS38" s="355"/>
      <c r="AT38" s="373"/>
      <c r="AU38" s="355"/>
      <c r="AV38" s="356"/>
      <c r="AW38" s="161" t="s">
        <v>4519</v>
      </c>
    </row>
    <row r="39" spans="1:49" s="1" customFormat="1" ht="39.6">
      <c r="A39" s="399"/>
      <c r="B39" s="399" t="s">
        <v>2301</v>
      </c>
      <c r="C39" s="264" t="s">
        <v>2302</v>
      </c>
      <c r="D39" s="264" t="s">
        <v>2292</v>
      </c>
      <c r="E39" s="264" t="s">
        <v>2303</v>
      </c>
      <c r="F39" s="264" t="s">
        <v>423</v>
      </c>
      <c r="G39" s="264" t="s">
        <v>656</v>
      </c>
      <c r="H39" s="264"/>
      <c r="I39" s="264"/>
      <c r="J39" s="264"/>
      <c r="K39" s="264"/>
      <c r="L39" s="264"/>
      <c r="M39" s="264">
        <v>1</v>
      </c>
      <c r="N39" s="264"/>
      <c r="O39" s="160">
        <v>44965</v>
      </c>
      <c r="P39" s="297">
        <f t="shared" si="0"/>
        <v>1</v>
      </c>
      <c r="Q39" s="264"/>
      <c r="R39" s="264"/>
      <c r="S39" s="264"/>
      <c r="T39" s="264"/>
      <c r="U39" s="264"/>
      <c r="V39" s="264"/>
      <c r="W39" s="264"/>
      <c r="X39" s="160"/>
      <c r="Y39" s="298">
        <f t="shared" si="1"/>
        <v>0</v>
      </c>
      <c r="Z39" s="264"/>
      <c r="AA39" s="264"/>
      <c r="AB39" s="264"/>
      <c r="AC39" s="264"/>
      <c r="AD39" s="264"/>
      <c r="AE39" s="264"/>
      <c r="AF39" s="264"/>
      <c r="AG39" s="160"/>
      <c r="AH39" s="298">
        <f t="shared" si="2"/>
        <v>0</v>
      </c>
      <c r="AI39" s="399"/>
      <c r="AJ39" s="264" t="s">
        <v>660</v>
      </c>
      <c r="AK39" s="264" t="s">
        <v>431</v>
      </c>
      <c r="AL39" s="264"/>
      <c r="AM39" s="264"/>
      <c r="AN39" s="264" t="s">
        <v>4493</v>
      </c>
      <c r="AO39" s="264"/>
      <c r="AP39" s="264"/>
      <c r="AQ39" s="264"/>
      <c r="AR39" s="264"/>
      <c r="AS39" s="355"/>
      <c r="AT39" s="373"/>
      <c r="AU39" s="355"/>
      <c r="AV39" s="356"/>
      <c r="AW39" s="161" t="s">
        <v>4520</v>
      </c>
    </row>
    <row r="40" spans="1:49" s="1" customFormat="1" ht="52.8">
      <c r="A40" s="399"/>
      <c r="B40" s="399" t="s">
        <v>2304</v>
      </c>
      <c r="C40" s="264" t="s">
        <v>2305</v>
      </c>
      <c r="D40" s="264" t="s">
        <v>2292</v>
      </c>
      <c r="E40" s="264" t="s">
        <v>2306</v>
      </c>
      <c r="F40" s="264" t="s">
        <v>423</v>
      </c>
      <c r="G40" s="264" t="s">
        <v>656</v>
      </c>
      <c r="H40" s="264"/>
      <c r="I40" s="264"/>
      <c r="J40" s="264"/>
      <c r="K40" s="264"/>
      <c r="L40" s="264"/>
      <c r="M40" s="264">
        <v>1</v>
      </c>
      <c r="N40" s="264"/>
      <c r="O40" s="160">
        <v>44965</v>
      </c>
      <c r="P40" s="297">
        <f t="shared" si="0"/>
        <v>1</v>
      </c>
      <c r="Q40" s="264"/>
      <c r="R40" s="264"/>
      <c r="S40" s="264"/>
      <c r="T40" s="264"/>
      <c r="U40" s="264"/>
      <c r="V40" s="264"/>
      <c r="W40" s="264"/>
      <c r="X40" s="160"/>
      <c r="Y40" s="298">
        <f t="shared" si="1"/>
        <v>0</v>
      </c>
      <c r="Z40" s="264"/>
      <c r="AA40" s="264"/>
      <c r="AB40" s="264"/>
      <c r="AC40" s="264"/>
      <c r="AD40" s="264"/>
      <c r="AE40" s="264"/>
      <c r="AF40" s="264"/>
      <c r="AG40" s="160"/>
      <c r="AH40" s="298">
        <f t="shared" si="2"/>
        <v>0</v>
      </c>
      <c r="AI40" s="399"/>
      <c r="AJ40" s="264" t="s">
        <v>660</v>
      </c>
      <c r="AK40" s="264" t="s">
        <v>431</v>
      </c>
      <c r="AL40" s="264"/>
      <c r="AM40" s="264"/>
      <c r="AN40" s="264" t="s">
        <v>4493</v>
      </c>
      <c r="AO40" s="264"/>
      <c r="AP40" s="264"/>
      <c r="AQ40" s="264"/>
      <c r="AR40" s="264"/>
      <c r="AS40" s="355"/>
      <c r="AT40" s="373"/>
      <c r="AU40" s="355"/>
      <c r="AV40" s="356"/>
      <c r="AW40" s="161" t="s">
        <v>4521</v>
      </c>
    </row>
    <row r="41" spans="1:49" s="1" customFormat="1" ht="79.2">
      <c r="A41" s="399"/>
      <c r="B41" s="399" t="s">
        <v>2307</v>
      </c>
      <c r="C41" s="264" t="s">
        <v>2308</v>
      </c>
      <c r="D41" s="264" t="s">
        <v>2309</v>
      </c>
      <c r="E41" s="264" t="s">
        <v>2310</v>
      </c>
      <c r="F41" s="264" t="s">
        <v>423</v>
      </c>
      <c r="G41" s="264" t="s">
        <v>656</v>
      </c>
      <c r="H41" s="264"/>
      <c r="I41" s="264"/>
      <c r="J41" s="264"/>
      <c r="K41" s="264"/>
      <c r="L41" s="264"/>
      <c r="M41" s="264"/>
      <c r="N41" s="264">
        <v>1</v>
      </c>
      <c r="O41" s="160">
        <v>44965</v>
      </c>
      <c r="P41" s="297">
        <f t="shared" si="0"/>
        <v>1</v>
      </c>
      <c r="Q41" s="264"/>
      <c r="R41" s="264"/>
      <c r="S41" s="264"/>
      <c r="T41" s="264"/>
      <c r="U41" s="264"/>
      <c r="V41" s="264"/>
      <c r="W41" s="264"/>
      <c r="X41" s="160"/>
      <c r="Y41" s="298">
        <f t="shared" si="1"/>
        <v>0</v>
      </c>
      <c r="Z41" s="264"/>
      <c r="AA41" s="264"/>
      <c r="AB41" s="264"/>
      <c r="AC41" s="264"/>
      <c r="AD41" s="264"/>
      <c r="AE41" s="264"/>
      <c r="AF41" s="264"/>
      <c r="AG41" s="160"/>
      <c r="AH41" s="298">
        <f t="shared" si="2"/>
        <v>0</v>
      </c>
      <c r="AI41" s="399"/>
      <c r="AJ41" s="264" t="s">
        <v>660</v>
      </c>
      <c r="AK41" s="264" t="s">
        <v>431</v>
      </c>
      <c r="AL41" s="264"/>
      <c r="AM41" s="264"/>
      <c r="AN41" s="264"/>
      <c r="AO41" s="264"/>
      <c r="AP41" s="264"/>
      <c r="AQ41" s="264"/>
      <c r="AR41" s="264"/>
      <c r="AS41" s="355"/>
      <c r="AT41" s="373"/>
      <c r="AU41" s="355"/>
      <c r="AV41" s="356"/>
      <c r="AW41" s="161" t="s">
        <v>4522</v>
      </c>
    </row>
    <row r="42" spans="1:49" s="1" customFormat="1" ht="66">
      <c r="A42" s="399"/>
      <c r="B42" s="399" t="s">
        <v>2311</v>
      </c>
      <c r="C42" s="264" t="s">
        <v>2312</v>
      </c>
      <c r="D42" s="264" t="s">
        <v>2313</v>
      </c>
      <c r="E42" s="264" t="s">
        <v>2314</v>
      </c>
      <c r="F42" s="264" t="s">
        <v>423</v>
      </c>
      <c r="G42" s="264" t="s">
        <v>656</v>
      </c>
      <c r="H42" s="264"/>
      <c r="I42" s="264">
        <v>1</v>
      </c>
      <c r="J42" s="264"/>
      <c r="K42" s="264"/>
      <c r="L42" s="264"/>
      <c r="M42" s="264"/>
      <c r="N42" s="264"/>
      <c r="O42" s="160">
        <v>44973</v>
      </c>
      <c r="P42" s="297">
        <f t="shared" si="0"/>
        <v>1</v>
      </c>
      <c r="Q42" s="264"/>
      <c r="R42" s="264"/>
      <c r="S42" s="264"/>
      <c r="T42" s="264"/>
      <c r="U42" s="264"/>
      <c r="V42" s="264"/>
      <c r="W42" s="264"/>
      <c r="X42" s="160"/>
      <c r="Y42" s="298">
        <f t="shared" si="1"/>
        <v>0</v>
      </c>
      <c r="Z42" s="264"/>
      <c r="AA42" s="264"/>
      <c r="AB42" s="264"/>
      <c r="AC42" s="264"/>
      <c r="AD42" s="264"/>
      <c r="AE42" s="264"/>
      <c r="AF42" s="264"/>
      <c r="AG42" s="160"/>
      <c r="AH42" s="298">
        <f t="shared" si="2"/>
        <v>0</v>
      </c>
      <c r="AI42" s="399"/>
      <c r="AJ42" s="264" t="s">
        <v>660</v>
      </c>
      <c r="AK42" s="264" t="s">
        <v>431</v>
      </c>
      <c r="AL42" s="264"/>
      <c r="AM42" s="264"/>
      <c r="AN42" s="264" t="s">
        <v>4493</v>
      </c>
      <c r="AO42" s="264"/>
      <c r="AP42" s="264"/>
      <c r="AQ42" s="264"/>
      <c r="AR42" s="264"/>
      <c r="AS42" s="355"/>
      <c r="AT42" s="373"/>
      <c r="AU42" s="355"/>
      <c r="AV42" s="356"/>
      <c r="AW42" s="161" t="s">
        <v>4523</v>
      </c>
    </row>
    <row r="43" spans="1:49" s="1" customFormat="1" ht="52.8">
      <c r="A43" s="399"/>
      <c r="B43" s="399" t="s">
        <v>2315</v>
      </c>
      <c r="C43" s="264" t="s">
        <v>2316</v>
      </c>
      <c r="D43" s="264"/>
      <c r="E43" s="264" t="s">
        <v>2317</v>
      </c>
      <c r="F43" s="264" t="s">
        <v>423</v>
      </c>
      <c r="G43" s="264" t="s">
        <v>656</v>
      </c>
      <c r="H43" s="264"/>
      <c r="I43" s="264">
        <v>1</v>
      </c>
      <c r="J43" s="264"/>
      <c r="K43" s="264"/>
      <c r="L43" s="264"/>
      <c r="M43" s="264"/>
      <c r="N43" s="264"/>
      <c r="O43" s="160">
        <v>44973</v>
      </c>
      <c r="P43" s="297">
        <f t="shared" si="0"/>
        <v>1</v>
      </c>
      <c r="Q43" s="264"/>
      <c r="R43" s="264"/>
      <c r="S43" s="264"/>
      <c r="T43" s="264"/>
      <c r="U43" s="264"/>
      <c r="V43" s="264"/>
      <c r="W43" s="264"/>
      <c r="X43" s="160"/>
      <c r="Y43" s="298">
        <f t="shared" si="1"/>
        <v>0</v>
      </c>
      <c r="Z43" s="264"/>
      <c r="AA43" s="264"/>
      <c r="AB43" s="264"/>
      <c r="AC43" s="264"/>
      <c r="AD43" s="264"/>
      <c r="AE43" s="264"/>
      <c r="AF43" s="264"/>
      <c r="AG43" s="160"/>
      <c r="AH43" s="298">
        <f t="shared" si="2"/>
        <v>0</v>
      </c>
      <c r="AI43" s="399"/>
      <c r="AJ43" s="264" t="s">
        <v>660</v>
      </c>
      <c r="AK43" s="264" t="s">
        <v>431</v>
      </c>
      <c r="AL43" s="264"/>
      <c r="AM43" s="264"/>
      <c r="AN43" s="264" t="s">
        <v>4493</v>
      </c>
      <c r="AO43" s="264"/>
      <c r="AP43" s="264"/>
      <c r="AQ43" s="264"/>
      <c r="AR43" s="264"/>
      <c r="AS43" s="355"/>
      <c r="AT43" s="373"/>
      <c r="AU43" s="355"/>
      <c r="AV43" s="356"/>
      <c r="AW43" s="161" t="s">
        <v>4524</v>
      </c>
    </row>
    <row r="44" spans="1:49" s="1" customFormat="1" ht="105.6">
      <c r="A44" s="399"/>
      <c r="B44" s="399" t="s">
        <v>2318</v>
      </c>
      <c r="C44" s="264" t="s">
        <v>2319</v>
      </c>
      <c r="D44" s="264" t="s">
        <v>2320</v>
      </c>
      <c r="E44" s="264" t="s">
        <v>2321</v>
      </c>
      <c r="F44" s="264" t="s">
        <v>423</v>
      </c>
      <c r="G44" s="264" t="s">
        <v>656</v>
      </c>
      <c r="H44" s="264"/>
      <c r="I44" s="264">
        <v>1</v>
      </c>
      <c r="J44" s="264"/>
      <c r="K44" s="264"/>
      <c r="L44" s="264"/>
      <c r="M44" s="264"/>
      <c r="N44" s="264"/>
      <c r="O44" s="160">
        <v>44980</v>
      </c>
      <c r="P44" s="297">
        <f t="shared" si="0"/>
        <v>1</v>
      </c>
      <c r="Q44" s="264"/>
      <c r="R44" s="264"/>
      <c r="S44" s="264"/>
      <c r="T44" s="264"/>
      <c r="U44" s="264"/>
      <c r="V44" s="264"/>
      <c r="W44" s="264"/>
      <c r="X44" s="160"/>
      <c r="Y44" s="298">
        <f t="shared" si="1"/>
        <v>0</v>
      </c>
      <c r="Z44" s="264"/>
      <c r="AA44" s="264"/>
      <c r="AB44" s="264"/>
      <c r="AC44" s="264"/>
      <c r="AD44" s="264"/>
      <c r="AE44" s="264"/>
      <c r="AF44" s="264"/>
      <c r="AG44" s="160"/>
      <c r="AH44" s="298">
        <f t="shared" si="2"/>
        <v>0</v>
      </c>
      <c r="AI44" s="399"/>
      <c r="AJ44" s="264" t="s">
        <v>660</v>
      </c>
      <c r="AK44" s="264" t="s">
        <v>431</v>
      </c>
      <c r="AL44" s="264"/>
      <c r="AM44" s="264"/>
      <c r="AN44" s="264" t="s">
        <v>4493</v>
      </c>
      <c r="AO44" s="264"/>
      <c r="AP44" s="264"/>
      <c r="AQ44" s="264"/>
      <c r="AR44" s="264"/>
      <c r="AS44" s="355"/>
      <c r="AT44" s="373"/>
      <c r="AU44" s="355"/>
      <c r="AV44" s="356"/>
      <c r="AW44" s="161" t="s">
        <v>4525</v>
      </c>
    </row>
    <row r="45" spans="1:49" s="1" customFormat="1" ht="198">
      <c r="A45" s="399"/>
      <c r="B45" s="399" t="s">
        <v>2322</v>
      </c>
      <c r="C45" s="264" t="s">
        <v>2323</v>
      </c>
      <c r="D45" s="264" t="s">
        <v>2324</v>
      </c>
      <c r="E45" s="264" t="s">
        <v>2325</v>
      </c>
      <c r="F45" s="264" t="s">
        <v>423</v>
      </c>
      <c r="G45" s="264" t="s">
        <v>656</v>
      </c>
      <c r="H45" s="264"/>
      <c r="I45" s="264"/>
      <c r="J45" s="264"/>
      <c r="K45" s="264"/>
      <c r="L45" s="264"/>
      <c r="M45" s="264">
        <v>1</v>
      </c>
      <c r="N45" s="264"/>
      <c r="O45" s="160">
        <v>44986</v>
      </c>
      <c r="P45" s="297">
        <f t="shared" si="0"/>
        <v>1</v>
      </c>
      <c r="Q45" s="264"/>
      <c r="R45" s="264"/>
      <c r="S45" s="264"/>
      <c r="T45" s="264"/>
      <c r="U45" s="264"/>
      <c r="V45" s="264"/>
      <c r="W45" s="264"/>
      <c r="X45" s="160"/>
      <c r="Y45" s="298">
        <f t="shared" si="1"/>
        <v>0</v>
      </c>
      <c r="Z45" s="264"/>
      <c r="AA45" s="264"/>
      <c r="AB45" s="264"/>
      <c r="AC45" s="264"/>
      <c r="AD45" s="264"/>
      <c r="AE45" s="264"/>
      <c r="AF45" s="264"/>
      <c r="AG45" s="160"/>
      <c r="AH45" s="298">
        <f t="shared" si="2"/>
        <v>0</v>
      </c>
      <c r="AI45" s="399"/>
      <c r="AJ45" s="264" t="s">
        <v>660</v>
      </c>
      <c r="AK45" s="264" t="s">
        <v>431</v>
      </c>
      <c r="AL45" s="264"/>
      <c r="AM45" s="264"/>
      <c r="AN45" s="264" t="s">
        <v>4493</v>
      </c>
      <c r="AO45" s="264"/>
      <c r="AP45" s="264"/>
      <c r="AQ45" s="264"/>
      <c r="AR45" s="264"/>
      <c r="AS45" s="355"/>
      <c r="AT45" s="373"/>
      <c r="AU45" s="355"/>
      <c r="AV45" s="356"/>
      <c r="AW45" s="161" t="s">
        <v>4526</v>
      </c>
    </row>
    <row r="46" spans="1:49" s="1" customFormat="1" ht="396">
      <c r="A46" s="399"/>
      <c r="B46" s="399" t="s">
        <v>2326</v>
      </c>
      <c r="C46" s="264" t="s">
        <v>2327</v>
      </c>
      <c r="D46" s="264" t="s">
        <v>2210</v>
      </c>
      <c r="E46" s="264" t="s">
        <v>2328</v>
      </c>
      <c r="F46" s="264" t="s">
        <v>423</v>
      </c>
      <c r="G46" s="264" t="s">
        <v>656</v>
      </c>
      <c r="H46" s="264"/>
      <c r="I46" s="264"/>
      <c r="J46" s="264"/>
      <c r="K46" s="264"/>
      <c r="L46" s="264"/>
      <c r="M46" s="264"/>
      <c r="N46" s="264">
        <v>1</v>
      </c>
      <c r="O46" s="160">
        <v>44987</v>
      </c>
      <c r="P46" s="297">
        <f t="shared" si="0"/>
        <v>1</v>
      </c>
      <c r="Q46" s="264"/>
      <c r="R46" s="264"/>
      <c r="S46" s="264"/>
      <c r="T46" s="264"/>
      <c r="U46" s="264"/>
      <c r="V46" s="264"/>
      <c r="W46" s="264"/>
      <c r="X46" s="160"/>
      <c r="Y46" s="298">
        <f t="shared" si="1"/>
        <v>0</v>
      </c>
      <c r="Z46" s="264"/>
      <c r="AA46" s="264"/>
      <c r="AB46" s="264"/>
      <c r="AC46" s="264"/>
      <c r="AD46" s="264"/>
      <c r="AE46" s="264"/>
      <c r="AF46" s="264"/>
      <c r="AG46" s="160"/>
      <c r="AH46" s="298">
        <f t="shared" si="2"/>
        <v>0</v>
      </c>
      <c r="AI46" s="399"/>
      <c r="AJ46" s="264" t="s">
        <v>660</v>
      </c>
      <c r="AK46" s="264" t="s">
        <v>431</v>
      </c>
      <c r="AL46" s="264"/>
      <c r="AM46" s="264"/>
      <c r="AN46" s="264"/>
      <c r="AO46" s="264"/>
      <c r="AP46" s="264"/>
      <c r="AQ46" s="264"/>
      <c r="AR46" s="264"/>
      <c r="AS46" s="355"/>
      <c r="AT46" s="373"/>
      <c r="AU46" s="355"/>
      <c r="AV46" s="356"/>
      <c r="AW46" s="161" t="s">
        <v>4527</v>
      </c>
    </row>
    <row r="47" spans="1:49" s="1" customFormat="1" ht="79.2">
      <c r="A47" s="399"/>
      <c r="B47" s="399" t="s">
        <v>2329</v>
      </c>
      <c r="C47" s="264" t="s">
        <v>2330</v>
      </c>
      <c r="D47" s="264" t="s">
        <v>2218</v>
      </c>
      <c r="E47" s="264" t="s">
        <v>2331</v>
      </c>
      <c r="F47" s="264" t="s">
        <v>423</v>
      </c>
      <c r="G47" s="264" t="s">
        <v>656</v>
      </c>
      <c r="H47" s="264"/>
      <c r="I47" s="264"/>
      <c r="J47" s="264"/>
      <c r="K47" s="264"/>
      <c r="L47" s="264"/>
      <c r="M47" s="264">
        <v>1</v>
      </c>
      <c r="N47" s="264"/>
      <c r="O47" s="160">
        <v>44987</v>
      </c>
      <c r="P47" s="297">
        <f t="shared" si="0"/>
        <v>1</v>
      </c>
      <c r="Q47" s="264"/>
      <c r="R47" s="264"/>
      <c r="S47" s="264"/>
      <c r="T47" s="264"/>
      <c r="U47" s="264"/>
      <c r="V47" s="264"/>
      <c r="W47" s="264"/>
      <c r="X47" s="160"/>
      <c r="Y47" s="298">
        <f t="shared" si="1"/>
        <v>0</v>
      </c>
      <c r="Z47" s="264"/>
      <c r="AA47" s="264"/>
      <c r="AB47" s="264"/>
      <c r="AC47" s="264"/>
      <c r="AD47" s="264"/>
      <c r="AE47" s="264"/>
      <c r="AF47" s="264"/>
      <c r="AG47" s="160"/>
      <c r="AH47" s="298">
        <f t="shared" si="2"/>
        <v>0</v>
      </c>
      <c r="AI47" s="399"/>
      <c r="AJ47" s="264" t="s">
        <v>660</v>
      </c>
      <c r="AK47" s="264" t="s">
        <v>431</v>
      </c>
      <c r="AL47" s="264"/>
      <c r="AM47" s="264"/>
      <c r="AN47" s="264" t="s">
        <v>4493</v>
      </c>
      <c r="AO47" s="264"/>
      <c r="AP47" s="264"/>
      <c r="AQ47" s="264"/>
      <c r="AR47" s="264"/>
      <c r="AS47" s="355"/>
      <c r="AT47" s="373"/>
      <c r="AU47" s="355"/>
      <c r="AV47" s="356"/>
      <c r="AW47" s="161" t="s">
        <v>4528</v>
      </c>
    </row>
    <row r="48" spans="1:49" s="1" customFormat="1" ht="52.8">
      <c r="A48" s="399"/>
      <c r="B48" s="399" t="s">
        <v>2332</v>
      </c>
      <c r="C48" s="264" t="s">
        <v>2333</v>
      </c>
      <c r="D48" s="264" t="s">
        <v>2218</v>
      </c>
      <c r="E48" s="264" t="s">
        <v>2334</v>
      </c>
      <c r="F48" s="264" t="s">
        <v>423</v>
      </c>
      <c r="G48" s="264" t="s">
        <v>656</v>
      </c>
      <c r="H48" s="264"/>
      <c r="I48" s="264">
        <v>1</v>
      </c>
      <c r="J48" s="264"/>
      <c r="K48" s="264"/>
      <c r="L48" s="264"/>
      <c r="M48" s="264"/>
      <c r="N48" s="264"/>
      <c r="O48" s="160">
        <v>44991</v>
      </c>
      <c r="P48" s="297">
        <f t="shared" si="0"/>
        <v>1</v>
      </c>
      <c r="Q48" s="264"/>
      <c r="R48" s="264"/>
      <c r="S48" s="264"/>
      <c r="T48" s="264"/>
      <c r="U48" s="264"/>
      <c r="V48" s="264"/>
      <c r="W48" s="264"/>
      <c r="X48" s="160"/>
      <c r="Y48" s="298">
        <f t="shared" si="1"/>
        <v>0</v>
      </c>
      <c r="Z48" s="264"/>
      <c r="AA48" s="264"/>
      <c r="AB48" s="264"/>
      <c r="AC48" s="264"/>
      <c r="AD48" s="264"/>
      <c r="AE48" s="264"/>
      <c r="AF48" s="264"/>
      <c r="AG48" s="160"/>
      <c r="AH48" s="298">
        <f t="shared" si="2"/>
        <v>0</v>
      </c>
      <c r="AI48" s="399"/>
      <c r="AJ48" s="264" t="s">
        <v>660</v>
      </c>
      <c r="AK48" s="264" t="s">
        <v>431</v>
      </c>
      <c r="AL48" s="264"/>
      <c r="AM48" s="264"/>
      <c r="AN48" s="264" t="s">
        <v>4493</v>
      </c>
      <c r="AO48" s="264"/>
      <c r="AP48" s="264"/>
      <c r="AQ48" s="264"/>
      <c r="AR48" s="264"/>
      <c r="AS48" s="355"/>
      <c r="AT48" s="373"/>
      <c r="AU48" s="355"/>
      <c r="AV48" s="356"/>
      <c r="AW48" s="161" t="s">
        <v>4529</v>
      </c>
    </row>
    <row r="49" spans="1:49" s="1" customFormat="1" ht="66">
      <c r="A49" s="399"/>
      <c r="B49" s="399" t="s">
        <v>2335</v>
      </c>
      <c r="C49" s="264" t="s">
        <v>2336</v>
      </c>
      <c r="D49" s="264" t="s">
        <v>2214</v>
      </c>
      <c r="E49" s="264" t="s">
        <v>2337</v>
      </c>
      <c r="F49" s="264" t="s">
        <v>423</v>
      </c>
      <c r="G49" s="264" t="s">
        <v>656</v>
      </c>
      <c r="H49" s="264"/>
      <c r="I49" s="264"/>
      <c r="J49" s="264"/>
      <c r="K49" s="264"/>
      <c r="L49" s="264"/>
      <c r="M49" s="264"/>
      <c r="N49" s="264">
        <v>1</v>
      </c>
      <c r="O49" s="160">
        <v>44991</v>
      </c>
      <c r="P49" s="297">
        <f t="shared" si="0"/>
        <v>1</v>
      </c>
      <c r="Q49" s="264"/>
      <c r="R49" s="264"/>
      <c r="S49" s="264"/>
      <c r="T49" s="264"/>
      <c r="U49" s="264"/>
      <c r="V49" s="264"/>
      <c r="W49" s="264"/>
      <c r="X49" s="160"/>
      <c r="Y49" s="298">
        <f t="shared" si="1"/>
        <v>0</v>
      </c>
      <c r="Z49" s="264"/>
      <c r="AA49" s="264"/>
      <c r="AB49" s="264"/>
      <c r="AC49" s="264"/>
      <c r="AD49" s="264"/>
      <c r="AE49" s="264"/>
      <c r="AF49" s="264"/>
      <c r="AG49" s="160"/>
      <c r="AH49" s="298">
        <f t="shared" si="2"/>
        <v>0</v>
      </c>
      <c r="AI49" s="399"/>
      <c r="AJ49" s="264" t="s">
        <v>660</v>
      </c>
      <c r="AK49" s="264" t="s">
        <v>431</v>
      </c>
      <c r="AL49" s="264"/>
      <c r="AM49" s="264"/>
      <c r="AN49" s="264"/>
      <c r="AO49" s="264"/>
      <c r="AP49" s="264"/>
      <c r="AQ49" s="264"/>
      <c r="AR49" s="264"/>
      <c r="AS49" s="355"/>
      <c r="AT49" s="373"/>
      <c r="AU49" s="355"/>
      <c r="AV49" s="356"/>
      <c r="AW49" s="161" t="s">
        <v>4530</v>
      </c>
    </row>
    <row r="50" spans="1:49" s="1" customFormat="1" ht="39.6">
      <c r="A50" s="399"/>
      <c r="B50" s="399" t="s">
        <v>2338</v>
      </c>
      <c r="C50" s="264" t="s">
        <v>2339</v>
      </c>
      <c r="D50" s="264" t="s">
        <v>2340</v>
      </c>
      <c r="E50" s="264" t="s">
        <v>2341</v>
      </c>
      <c r="F50" s="264" t="s">
        <v>423</v>
      </c>
      <c r="G50" s="264" t="s">
        <v>656</v>
      </c>
      <c r="H50" s="264"/>
      <c r="I50" s="264"/>
      <c r="J50" s="264"/>
      <c r="K50" s="264"/>
      <c r="L50" s="264"/>
      <c r="M50" s="264">
        <v>1</v>
      </c>
      <c r="N50" s="264"/>
      <c r="O50" s="160">
        <v>44992</v>
      </c>
      <c r="P50" s="297">
        <f t="shared" si="0"/>
        <v>1</v>
      </c>
      <c r="Q50" s="264"/>
      <c r="R50" s="264"/>
      <c r="S50" s="264"/>
      <c r="T50" s="264"/>
      <c r="U50" s="264"/>
      <c r="V50" s="264"/>
      <c r="W50" s="264"/>
      <c r="X50" s="160"/>
      <c r="Y50" s="298">
        <f t="shared" si="1"/>
        <v>0</v>
      </c>
      <c r="Z50" s="264"/>
      <c r="AA50" s="264"/>
      <c r="AB50" s="264"/>
      <c r="AC50" s="264"/>
      <c r="AD50" s="264"/>
      <c r="AE50" s="264"/>
      <c r="AF50" s="264"/>
      <c r="AG50" s="160"/>
      <c r="AH50" s="298">
        <f t="shared" si="2"/>
        <v>0</v>
      </c>
      <c r="AI50" s="399"/>
      <c r="AJ50" s="264" t="s">
        <v>660</v>
      </c>
      <c r="AK50" s="264" t="s">
        <v>431</v>
      </c>
      <c r="AL50" s="264"/>
      <c r="AM50" s="264"/>
      <c r="AN50" s="264" t="s">
        <v>4493</v>
      </c>
      <c r="AO50" s="264"/>
      <c r="AP50" s="264"/>
      <c r="AQ50" s="264"/>
      <c r="AR50" s="264"/>
      <c r="AS50" s="355"/>
      <c r="AT50" s="373"/>
      <c r="AU50" s="355"/>
      <c r="AV50" s="356"/>
      <c r="AW50" s="161" t="s">
        <v>4531</v>
      </c>
    </row>
    <row r="51" spans="1:49" s="1" customFormat="1" ht="52.8">
      <c r="A51" s="399"/>
      <c r="B51" s="399" t="s">
        <v>2342</v>
      </c>
      <c r="C51" s="264" t="s">
        <v>2343</v>
      </c>
      <c r="D51" s="264" t="s">
        <v>2210</v>
      </c>
      <c r="E51" s="264" t="s">
        <v>2344</v>
      </c>
      <c r="F51" s="264" t="s">
        <v>423</v>
      </c>
      <c r="G51" s="264" t="s">
        <v>656</v>
      </c>
      <c r="H51" s="264"/>
      <c r="I51" s="264"/>
      <c r="J51" s="264"/>
      <c r="K51" s="264"/>
      <c r="L51" s="264"/>
      <c r="M51" s="264"/>
      <c r="N51" s="264">
        <v>1</v>
      </c>
      <c r="O51" s="160">
        <v>44998</v>
      </c>
      <c r="P51" s="297">
        <f t="shared" si="0"/>
        <v>1</v>
      </c>
      <c r="Q51" s="264"/>
      <c r="R51" s="264"/>
      <c r="S51" s="264"/>
      <c r="T51" s="264"/>
      <c r="U51" s="264"/>
      <c r="V51" s="264"/>
      <c r="W51" s="264"/>
      <c r="X51" s="160"/>
      <c r="Y51" s="298">
        <f t="shared" si="1"/>
        <v>0</v>
      </c>
      <c r="Z51" s="264"/>
      <c r="AA51" s="264"/>
      <c r="AB51" s="264"/>
      <c r="AC51" s="264"/>
      <c r="AD51" s="264"/>
      <c r="AE51" s="264"/>
      <c r="AF51" s="264"/>
      <c r="AG51" s="160"/>
      <c r="AH51" s="298">
        <f t="shared" si="2"/>
        <v>0</v>
      </c>
      <c r="AI51" s="399"/>
      <c r="AJ51" s="264" t="s">
        <v>660</v>
      </c>
      <c r="AK51" s="264" t="s">
        <v>431</v>
      </c>
      <c r="AL51" s="264"/>
      <c r="AM51" s="264"/>
      <c r="AN51" s="264"/>
      <c r="AO51" s="264"/>
      <c r="AP51" s="264"/>
      <c r="AQ51" s="264"/>
      <c r="AR51" s="264"/>
      <c r="AS51" s="355"/>
      <c r="AT51" s="373"/>
      <c r="AU51" s="355"/>
      <c r="AV51" s="356"/>
      <c r="AW51" s="161" t="s">
        <v>4532</v>
      </c>
    </row>
    <row r="52" spans="1:49" s="1" customFormat="1" ht="52.8">
      <c r="A52" s="399"/>
      <c r="B52" s="399" t="s">
        <v>2345</v>
      </c>
      <c r="C52" s="264" t="s">
        <v>2346</v>
      </c>
      <c r="D52" s="264" t="s">
        <v>2347</v>
      </c>
      <c r="E52" s="264" t="s">
        <v>2348</v>
      </c>
      <c r="F52" s="264" t="s">
        <v>423</v>
      </c>
      <c r="G52" s="264" t="s">
        <v>656</v>
      </c>
      <c r="H52" s="264"/>
      <c r="I52" s="264"/>
      <c r="J52" s="264"/>
      <c r="K52" s="264"/>
      <c r="L52" s="264"/>
      <c r="M52" s="264"/>
      <c r="N52" s="264">
        <v>1</v>
      </c>
      <c r="O52" s="160">
        <v>45000</v>
      </c>
      <c r="P52" s="297">
        <f t="shared" si="0"/>
        <v>1</v>
      </c>
      <c r="Q52" s="264"/>
      <c r="R52" s="264"/>
      <c r="S52" s="264"/>
      <c r="T52" s="264"/>
      <c r="U52" s="264"/>
      <c r="V52" s="264"/>
      <c r="W52" s="264"/>
      <c r="X52" s="160"/>
      <c r="Y52" s="298">
        <f t="shared" si="1"/>
        <v>0</v>
      </c>
      <c r="Z52" s="264"/>
      <c r="AA52" s="264"/>
      <c r="AB52" s="264"/>
      <c r="AC52" s="264"/>
      <c r="AD52" s="264"/>
      <c r="AE52" s="264"/>
      <c r="AF52" s="264"/>
      <c r="AG52" s="160"/>
      <c r="AH52" s="298">
        <f t="shared" si="2"/>
        <v>0</v>
      </c>
      <c r="AI52" s="399"/>
      <c r="AJ52" s="264" t="s">
        <v>660</v>
      </c>
      <c r="AK52" s="264" t="s">
        <v>431</v>
      </c>
      <c r="AL52" s="264"/>
      <c r="AM52" s="264"/>
      <c r="AN52" s="264"/>
      <c r="AO52" s="264"/>
      <c r="AP52" s="264"/>
      <c r="AQ52" s="264"/>
      <c r="AR52" s="264"/>
      <c r="AS52" s="355"/>
      <c r="AT52" s="373"/>
      <c r="AU52" s="355"/>
      <c r="AV52" s="356"/>
      <c r="AW52" s="161" t="s">
        <v>4533</v>
      </c>
    </row>
    <row r="53" spans="1:49" s="1" customFormat="1" ht="52.8">
      <c r="A53" s="399"/>
      <c r="B53" s="399" t="s">
        <v>2349</v>
      </c>
      <c r="C53" s="264" t="s">
        <v>2350</v>
      </c>
      <c r="D53" s="264" t="s">
        <v>2351</v>
      </c>
      <c r="E53" s="264" t="s">
        <v>2352</v>
      </c>
      <c r="F53" s="264" t="s">
        <v>423</v>
      </c>
      <c r="G53" s="264" t="s">
        <v>656</v>
      </c>
      <c r="H53" s="264"/>
      <c r="I53" s="264"/>
      <c r="J53" s="264"/>
      <c r="K53" s="264"/>
      <c r="L53" s="264"/>
      <c r="M53" s="264">
        <v>1</v>
      </c>
      <c r="N53" s="264"/>
      <c r="O53" s="160">
        <v>45002</v>
      </c>
      <c r="P53" s="297">
        <f t="shared" si="0"/>
        <v>1</v>
      </c>
      <c r="Q53" s="264"/>
      <c r="R53" s="264"/>
      <c r="S53" s="264"/>
      <c r="T53" s="264"/>
      <c r="U53" s="264"/>
      <c r="V53" s="264"/>
      <c r="W53" s="264"/>
      <c r="X53" s="160"/>
      <c r="Y53" s="298">
        <f t="shared" si="1"/>
        <v>0</v>
      </c>
      <c r="Z53" s="264"/>
      <c r="AA53" s="264"/>
      <c r="AB53" s="264"/>
      <c r="AC53" s="264"/>
      <c r="AD53" s="264"/>
      <c r="AE53" s="264"/>
      <c r="AF53" s="264"/>
      <c r="AG53" s="160"/>
      <c r="AH53" s="298">
        <f t="shared" si="2"/>
        <v>0</v>
      </c>
      <c r="AI53" s="399"/>
      <c r="AJ53" s="264" t="s">
        <v>660</v>
      </c>
      <c r="AK53" s="264" t="s">
        <v>431</v>
      </c>
      <c r="AL53" s="264"/>
      <c r="AM53" s="264"/>
      <c r="AN53" s="264" t="s">
        <v>4493</v>
      </c>
      <c r="AO53" s="264"/>
      <c r="AP53" s="264"/>
      <c r="AQ53" s="264"/>
      <c r="AR53" s="264"/>
      <c r="AS53" s="355"/>
      <c r="AT53" s="373"/>
      <c r="AU53" s="355"/>
      <c r="AV53" s="356"/>
      <c r="AW53" s="161" t="s">
        <v>4534</v>
      </c>
    </row>
    <row r="54" spans="1:49" s="1" customFormat="1" ht="132">
      <c r="A54" s="399"/>
      <c r="B54" s="399" t="s">
        <v>2353</v>
      </c>
      <c r="C54" s="264" t="s">
        <v>2354</v>
      </c>
      <c r="D54" s="264" t="s">
        <v>2355</v>
      </c>
      <c r="E54" s="264" t="s">
        <v>2356</v>
      </c>
      <c r="F54" s="264" t="s">
        <v>423</v>
      </c>
      <c r="G54" s="264" t="s">
        <v>656</v>
      </c>
      <c r="H54" s="264"/>
      <c r="I54" s="264"/>
      <c r="J54" s="264"/>
      <c r="K54" s="264"/>
      <c r="L54" s="264"/>
      <c r="M54" s="264"/>
      <c r="N54" s="264">
        <v>1</v>
      </c>
      <c r="O54" s="160">
        <v>45006</v>
      </c>
      <c r="P54" s="297">
        <f t="shared" si="0"/>
        <v>1</v>
      </c>
      <c r="Q54" s="264"/>
      <c r="R54" s="264"/>
      <c r="S54" s="264"/>
      <c r="T54" s="264"/>
      <c r="U54" s="264"/>
      <c r="V54" s="264"/>
      <c r="W54" s="264"/>
      <c r="X54" s="160"/>
      <c r="Y54" s="298">
        <f t="shared" si="1"/>
        <v>0</v>
      </c>
      <c r="Z54" s="264"/>
      <c r="AA54" s="264"/>
      <c r="AB54" s="264"/>
      <c r="AC54" s="264"/>
      <c r="AD54" s="264"/>
      <c r="AE54" s="264"/>
      <c r="AF54" s="264"/>
      <c r="AG54" s="160"/>
      <c r="AH54" s="298">
        <f t="shared" si="2"/>
        <v>0</v>
      </c>
      <c r="AI54" s="399"/>
      <c r="AJ54" s="264" t="s">
        <v>660</v>
      </c>
      <c r="AK54" s="264" t="s">
        <v>431</v>
      </c>
      <c r="AL54" s="264"/>
      <c r="AM54" s="264"/>
      <c r="AN54" s="264"/>
      <c r="AO54" s="264"/>
      <c r="AP54" s="264"/>
      <c r="AQ54" s="264"/>
      <c r="AR54" s="264"/>
      <c r="AS54" s="355"/>
      <c r="AT54" s="373"/>
      <c r="AU54" s="355"/>
      <c r="AV54" s="356"/>
      <c r="AW54" s="161" t="s">
        <v>4535</v>
      </c>
    </row>
    <row r="55" spans="1:49" s="1" customFormat="1" ht="158.4">
      <c r="A55" s="399"/>
      <c r="B55" s="399" t="s">
        <v>2357</v>
      </c>
      <c r="C55" s="264" t="s">
        <v>2358</v>
      </c>
      <c r="D55" s="264" t="s">
        <v>2359</v>
      </c>
      <c r="E55" s="264" t="s">
        <v>2360</v>
      </c>
      <c r="F55" s="264" t="s">
        <v>423</v>
      </c>
      <c r="G55" s="264" t="s">
        <v>656</v>
      </c>
      <c r="H55" s="264"/>
      <c r="I55" s="264"/>
      <c r="J55" s="264"/>
      <c r="K55" s="264"/>
      <c r="L55" s="264"/>
      <c r="M55" s="264">
        <v>1</v>
      </c>
      <c r="N55" s="264"/>
      <c r="O55" s="160">
        <v>45008</v>
      </c>
      <c r="P55" s="297">
        <f t="shared" si="0"/>
        <v>1</v>
      </c>
      <c r="Q55" s="264"/>
      <c r="R55" s="264"/>
      <c r="S55" s="264"/>
      <c r="T55" s="264"/>
      <c r="U55" s="264"/>
      <c r="V55" s="264"/>
      <c r="W55" s="264"/>
      <c r="X55" s="160"/>
      <c r="Y55" s="298">
        <f t="shared" si="1"/>
        <v>0</v>
      </c>
      <c r="Z55" s="264"/>
      <c r="AA55" s="264"/>
      <c r="AB55" s="264"/>
      <c r="AC55" s="264"/>
      <c r="AD55" s="264"/>
      <c r="AE55" s="264"/>
      <c r="AF55" s="264"/>
      <c r="AG55" s="160"/>
      <c r="AH55" s="298">
        <f t="shared" si="2"/>
        <v>0</v>
      </c>
      <c r="AI55" s="399"/>
      <c r="AJ55" s="264" t="s">
        <v>660</v>
      </c>
      <c r="AK55" s="264" t="s">
        <v>431</v>
      </c>
      <c r="AL55" s="264"/>
      <c r="AM55" s="264"/>
      <c r="AN55" s="264" t="s">
        <v>4493</v>
      </c>
      <c r="AO55" s="264"/>
      <c r="AP55" s="264"/>
      <c r="AQ55" s="264"/>
      <c r="AR55" s="264"/>
      <c r="AS55" s="355"/>
      <c r="AT55" s="373"/>
      <c r="AU55" s="355"/>
      <c r="AV55" s="356"/>
      <c r="AW55" s="161" t="s">
        <v>4536</v>
      </c>
    </row>
    <row r="56" spans="1:49" s="1" customFormat="1" ht="39.6">
      <c r="A56" s="399"/>
      <c r="B56" s="399" t="s">
        <v>2361</v>
      </c>
      <c r="C56" s="264" t="s">
        <v>2362</v>
      </c>
      <c r="D56" s="264" t="s">
        <v>2210</v>
      </c>
      <c r="E56" s="264" t="s">
        <v>2363</v>
      </c>
      <c r="F56" s="264" t="s">
        <v>423</v>
      </c>
      <c r="G56" s="264" t="s">
        <v>656</v>
      </c>
      <c r="H56" s="264"/>
      <c r="I56" s="264"/>
      <c r="J56" s="264"/>
      <c r="K56" s="264"/>
      <c r="L56" s="264"/>
      <c r="M56" s="264">
        <v>1</v>
      </c>
      <c r="N56" s="264"/>
      <c r="O56" s="160">
        <v>45009</v>
      </c>
      <c r="P56" s="297">
        <f t="shared" si="0"/>
        <v>1</v>
      </c>
      <c r="Q56" s="264"/>
      <c r="R56" s="264"/>
      <c r="S56" s="264"/>
      <c r="T56" s="264"/>
      <c r="U56" s="264"/>
      <c r="V56" s="264"/>
      <c r="W56" s="264"/>
      <c r="X56" s="160"/>
      <c r="Y56" s="298">
        <f t="shared" si="1"/>
        <v>0</v>
      </c>
      <c r="Z56" s="264"/>
      <c r="AA56" s="264"/>
      <c r="AB56" s="264"/>
      <c r="AC56" s="264"/>
      <c r="AD56" s="264"/>
      <c r="AE56" s="264"/>
      <c r="AF56" s="264"/>
      <c r="AG56" s="160"/>
      <c r="AH56" s="298">
        <f t="shared" si="2"/>
        <v>0</v>
      </c>
      <c r="AI56" s="399"/>
      <c r="AJ56" s="264" t="s">
        <v>660</v>
      </c>
      <c r="AK56" s="264" t="s">
        <v>431</v>
      </c>
      <c r="AL56" s="264"/>
      <c r="AM56" s="264"/>
      <c r="AN56" s="264" t="s">
        <v>4493</v>
      </c>
      <c r="AO56" s="264"/>
      <c r="AP56" s="264"/>
      <c r="AQ56" s="264"/>
      <c r="AR56" s="264"/>
      <c r="AS56" s="355"/>
      <c r="AT56" s="373"/>
      <c r="AU56" s="355"/>
      <c r="AV56" s="356"/>
      <c r="AW56" s="161" t="s">
        <v>4537</v>
      </c>
    </row>
    <row r="57" spans="1:49" s="1" customFormat="1" ht="39.6">
      <c r="A57" s="399"/>
      <c r="B57" s="399" t="s">
        <v>2364</v>
      </c>
      <c r="C57" s="264" t="s">
        <v>2365</v>
      </c>
      <c r="D57" s="264" t="s">
        <v>2366</v>
      </c>
      <c r="E57" s="264" t="s">
        <v>2367</v>
      </c>
      <c r="F57" s="264" t="s">
        <v>421</v>
      </c>
      <c r="G57" s="264" t="s">
        <v>656</v>
      </c>
      <c r="H57" s="264">
        <v>37</v>
      </c>
      <c r="I57" s="264"/>
      <c r="J57" s="264"/>
      <c r="K57" s="264"/>
      <c r="L57" s="264"/>
      <c r="M57" s="264"/>
      <c r="N57" s="264"/>
      <c r="O57" s="160">
        <v>45016</v>
      </c>
      <c r="P57" s="297">
        <f t="shared" si="0"/>
        <v>37</v>
      </c>
      <c r="Q57" s="264"/>
      <c r="R57" s="264"/>
      <c r="S57" s="264"/>
      <c r="T57" s="264"/>
      <c r="U57" s="264"/>
      <c r="V57" s="264"/>
      <c r="W57" s="264"/>
      <c r="X57" s="160"/>
      <c r="Y57" s="298">
        <f t="shared" si="1"/>
        <v>0</v>
      </c>
      <c r="Z57" s="264"/>
      <c r="AA57" s="264"/>
      <c r="AB57" s="264"/>
      <c r="AC57" s="264"/>
      <c r="AD57" s="264"/>
      <c r="AE57" s="264"/>
      <c r="AF57" s="264"/>
      <c r="AG57" s="160"/>
      <c r="AH57" s="298">
        <f t="shared" si="2"/>
        <v>0</v>
      </c>
      <c r="AI57" s="399">
        <v>37</v>
      </c>
      <c r="AJ57" s="264" t="s">
        <v>660</v>
      </c>
      <c r="AK57" s="264" t="s">
        <v>431</v>
      </c>
      <c r="AL57" s="264" t="s">
        <v>4490</v>
      </c>
      <c r="AM57" s="264" t="s">
        <v>672</v>
      </c>
      <c r="AN57" s="264"/>
      <c r="AO57" s="264">
        <v>55</v>
      </c>
      <c r="AP57" s="264"/>
      <c r="AQ57" s="264"/>
      <c r="AR57" s="264"/>
      <c r="AS57" s="355"/>
      <c r="AT57" s="373"/>
      <c r="AU57" s="355"/>
      <c r="AV57" s="356"/>
      <c r="AW57" s="161" t="s">
        <v>4538</v>
      </c>
    </row>
    <row r="58" spans="1:49" s="1" customFormat="1" ht="66">
      <c r="A58" s="399"/>
      <c r="B58" s="399" t="s">
        <v>2368</v>
      </c>
      <c r="C58" s="264" t="s">
        <v>2369</v>
      </c>
      <c r="D58" s="264"/>
      <c r="E58" s="264" t="s">
        <v>2370</v>
      </c>
      <c r="F58" s="264" t="s">
        <v>423</v>
      </c>
      <c r="G58" s="264" t="s">
        <v>656</v>
      </c>
      <c r="H58" s="264"/>
      <c r="I58" s="264"/>
      <c r="J58" s="264"/>
      <c r="K58" s="264">
        <v>1</v>
      </c>
      <c r="L58" s="264"/>
      <c r="M58" s="264"/>
      <c r="N58" s="264"/>
      <c r="O58" s="160">
        <v>45019</v>
      </c>
      <c r="P58" s="297">
        <f t="shared" si="0"/>
        <v>1</v>
      </c>
      <c r="Q58" s="264"/>
      <c r="R58" s="264"/>
      <c r="S58" s="264"/>
      <c r="T58" s="264"/>
      <c r="U58" s="264"/>
      <c r="V58" s="264"/>
      <c r="W58" s="264"/>
      <c r="X58" s="160"/>
      <c r="Y58" s="298">
        <f t="shared" si="1"/>
        <v>0</v>
      </c>
      <c r="Z58" s="264"/>
      <c r="AA58" s="264"/>
      <c r="AB58" s="264"/>
      <c r="AC58" s="264"/>
      <c r="AD58" s="264"/>
      <c r="AE58" s="264"/>
      <c r="AF58" s="264"/>
      <c r="AG58" s="160"/>
      <c r="AH58" s="298">
        <f t="shared" si="2"/>
        <v>0</v>
      </c>
      <c r="AI58" s="399"/>
      <c r="AJ58" s="264" t="s">
        <v>660</v>
      </c>
      <c r="AK58" s="264" t="s">
        <v>431</v>
      </c>
      <c r="AL58" s="264"/>
      <c r="AM58" s="264"/>
      <c r="AN58" s="264" t="s">
        <v>4493</v>
      </c>
      <c r="AO58" s="264"/>
      <c r="AP58" s="264"/>
      <c r="AQ58" s="264"/>
      <c r="AR58" s="264"/>
      <c r="AS58" s="355"/>
      <c r="AT58" s="373"/>
      <c r="AU58" s="355"/>
      <c r="AV58" s="356"/>
      <c r="AW58" s="161" t="s">
        <v>4539</v>
      </c>
    </row>
    <row r="59" spans="1:49" s="1" customFormat="1" ht="158.4">
      <c r="A59" s="399"/>
      <c r="B59" s="399" t="s">
        <v>2371</v>
      </c>
      <c r="C59" s="264" t="s">
        <v>2372</v>
      </c>
      <c r="D59" s="264" t="s">
        <v>2373</v>
      </c>
      <c r="E59" s="264" t="s">
        <v>2374</v>
      </c>
      <c r="F59" s="264" t="s">
        <v>423</v>
      </c>
      <c r="G59" s="264" t="s">
        <v>656</v>
      </c>
      <c r="H59" s="264"/>
      <c r="I59" s="264"/>
      <c r="J59" s="264"/>
      <c r="K59" s="264"/>
      <c r="L59" s="264"/>
      <c r="M59" s="264">
        <v>3</v>
      </c>
      <c r="N59" s="264"/>
      <c r="O59" s="160">
        <v>45022</v>
      </c>
      <c r="P59" s="297">
        <f t="shared" si="0"/>
        <v>3</v>
      </c>
      <c r="Q59" s="264"/>
      <c r="R59" s="264"/>
      <c r="S59" s="264"/>
      <c r="T59" s="264"/>
      <c r="U59" s="264"/>
      <c r="V59" s="264"/>
      <c r="W59" s="264"/>
      <c r="X59" s="160"/>
      <c r="Y59" s="298">
        <f t="shared" si="1"/>
        <v>0</v>
      </c>
      <c r="Z59" s="264"/>
      <c r="AA59" s="264"/>
      <c r="AB59" s="264"/>
      <c r="AC59" s="264"/>
      <c r="AD59" s="264"/>
      <c r="AE59" s="264"/>
      <c r="AF59" s="264"/>
      <c r="AG59" s="160"/>
      <c r="AH59" s="298">
        <f t="shared" si="2"/>
        <v>0</v>
      </c>
      <c r="AI59" s="399"/>
      <c r="AJ59" s="264" t="s">
        <v>660</v>
      </c>
      <c r="AK59" s="264" t="s">
        <v>431</v>
      </c>
      <c r="AL59" s="264"/>
      <c r="AM59" s="264"/>
      <c r="AN59" s="264" t="s">
        <v>4493</v>
      </c>
      <c r="AO59" s="264"/>
      <c r="AP59" s="264"/>
      <c r="AQ59" s="264"/>
      <c r="AR59" s="264"/>
      <c r="AS59" s="355"/>
      <c r="AT59" s="373"/>
      <c r="AU59" s="355"/>
      <c r="AV59" s="356"/>
      <c r="AW59" s="161" t="s">
        <v>4540</v>
      </c>
    </row>
    <row r="60" spans="1:49" s="1" customFormat="1" ht="92.4">
      <c r="A60" s="399"/>
      <c r="B60" s="399" t="s">
        <v>2375</v>
      </c>
      <c r="C60" s="264" t="s">
        <v>2376</v>
      </c>
      <c r="D60" s="264" t="s">
        <v>2218</v>
      </c>
      <c r="E60" s="264" t="s">
        <v>2377</v>
      </c>
      <c r="F60" s="264" t="s">
        <v>423</v>
      </c>
      <c r="G60" s="264" t="s">
        <v>656</v>
      </c>
      <c r="H60" s="264"/>
      <c r="I60" s="264">
        <v>2</v>
      </c>
      <c r="J60" s="264"/>
      <c r="K60" s="264"/>
      <c r="L60" s="264"/>
      <c r="M60" s="264"/>
      <c r="N60" s="264"/>
      <c r="O60" s="160">
        <v>45022</v>
      </c>
      <c r="P60" s="297">
        <f t="shared" si="0"/>
        <v>2</v>
      </c>
      <c r="Q60" s="264"/>
      <c r="R60" s="264"/>
      <c r="S60" s="264"/>
      <c r="T60" s="264"/>
      <c r="U60" s="264"/>
      <c r="V60" s="264"/>
      <c r="W60" s="264"/>
      <c r="X60" s="160"/>
      <c r="Y60" s="298">
        <f t="shared" si="1"/>
        <v>0</v>
      </c>
      <c r="Z60" s="264"/>
      <c r="AA60" s="264"/>
      <c r="AB60" s="264"/>
      <c r="AC60" s="264"/>
      <c r="AD60" s="264"/>
      <c r="AE60" s="264"/>
      <c r="AF60" s="264"/>
      <c r="AG60" s="160"/>
      <c r="AH60" s="298">
        <f t="shared" si="2"/>
        <v>0</v>
      </c>
      <c r="AI60" s="399"/>
      <c r="AJ60" s="264" t="s">
        <v>660</v>
      </c>
      <c r="AK60" s="264" t="s">
        <v>431</v>
      </c>
      <c r="AL60" s="264"/>
      <c r="AM60" s="264"/>
      <c r="AN60" s="264" t="s">
        <v>4493</v>
      </c>
      <c r="AO60" s="264"/>
      <c r="AP60" s="264"/>
      <c r="AQ60" s="264"/>
      <c r="AR60" s="264"/>
      <c r="AS60" s="355"/>
      <c r="AT60" s="373"/>
      <c r="AU60" s="355"/>
      <c r="AV60" s="356"/>
      <c r="AW60" s="161" t="s">
        <v>4541</v>
      </c>
    </row>
    <row r="61" spans="1:49" s="1" customFormat="1" ht="52.8">
      <c r="A61" s="399"/>
      <c r="B61" s="399" t="s">
        <v>2378</v>
      </c>
      <c r="C61" s="264" t="s">
        <v>2379</v>
      </c>
      <c r="D61" s="264" t="s">
        <v>2380</v>
      </c>
      <c r="E61" s="264" t="s">
        <v>2381</v>
      </c>
      <c r="F61" s="264" t="s">
        <v>423</v>
      </c>
      <c r="G61" s="264" t="s">
        <v>656</v>
      </c>
      <c r="H61" s="264"/>
      <c r="I61" s="264">
        <v>1</v>
      </c>
      <c r="J61" s="264"/>
      <c r="K61" s="264"/>
      <c r="L61" s="264"/>
      <c r="M61" s="264"/>
      <c r="N61" s="264"/>
      <c r="O61" s="160">
        <v>45024</v>
      </c>
      <c r="P61" s="297">
        <f t="shared" si="0"/>
        <v>1</v>
      </c>
      <c r="Q61" s="264"/>
      <c r="R61" s="264"/>
      <c r="S61" s="264"/>
      <c r="T61" s="264"/>
      <c r="U61" s="264"/>
      <c r="V61" s="264"/>
      <c r="W61" s="264"/>
      <c r="X61" s="160"/>
      <c r="Y61" s="298">
        <f t="shared" si="1"/>
        <v>0</v>
      </c>
      <c r="Z61" s="264"/>
      <c r="AA61" s="264"/>
      <c r="AB61" s="264"/>
      <c r="AC61" s="264"/>
      <c r="AD61" s="264"/>
      <c r="AE61" s="264"/>
      <c r="AF61" s="264"/>
      <c r="AG61" s="160"/>
      <c r="AH61" s="298">
        <f t="shared" si="2"/>
        <v>0</v>
      </c>
      <c r="AI61" s="399"/>
      <c r="AJ61" s="264" t="s">
        <v>660</v>
      </c>
      <c r="AK61" s="264" t="s">
        <v>431</v>
      </c>
      <c r="AL61" s="264"/>
      <c r="AM61" s="264"/>
      <c r="AN61" s="264" t="s">
        <v>4493</v>
      </c>
      <c r="AO61" s="264"/>
      <c r="AP61" s="264"/>
      <c r="AQ61" s="264"/>
      <c r="AR61" s="264"/>
      <c r="AS61" s="355"/>
      <c r="AT61" s="373"/>
      <c r="AU61" s="355"/>
      <c r="AV61" s="356"/>
      <c r="AW61" s="161" t="s">
        <v>4542</v>
      </c>
    </row>
    <row r="62" spans="1:49" s="1" customFormat="1" ht="66">
      <c r="A62" s="399"/>
      <c r="B62" s="399" t="s">
        <v>2382</v>
      </c>
      <c r="C62" s="264" t="s">
        <v>2383</v>
      </c>
      <c r="D62" s="264" t="s">
        <v>2384</v>
      </c>
      <c r="E62" s="264" t="s">
        <v>2385</v>
      </c>
      <c r="F62" s="264" t="s">
        <v>423</v>
      </c>
      <c r="G62" s="264" t="s">
        <v>656</v>
      </c>
      <c r="H62" s="264"/>
      <c r="I62" s="264"/>
      <c r="J62" s="264"/>
      <c r="K62" s="264"/>
      <c r="L62" s="264"/>
      <c r="M62" s="264"/>
      <c r="N62" s="264">
        <v>1</v>
      </c>
      <c r="O62" s="160">
        <v>45024</v>
      </c>
      <c r="P62" s="297">
        <f t="shared" si="0"/>
        <v>1</v>
      </c>
      <c r="Q62" s="264"/>
      <c r="R62" s="264"/>
      <c r="S62" s="264"/>
      <c r="T62" s="264"/>
      <c r="U62" s="264"/>
      <c r="V62" s="264"/>
      <c r="W62" s="264"/>
      <c r="X62" s="160"/>
      <c r="Y62" s="298">
        <f t="shared" si="1"/>
        <v>0</v>
      </c>
      <c r="Z62" s="264"/>
      <c r="AA62" s="264"/>
      <c r="AB62" s="264"/>
      <c r="AC62" s="264"/>
      <c r="AD62" s="264"/>
      <c r="AE62" s="264"/>
      <c r="AF62" s="264"/>
      <c r="AG62" s="160"/>
      <c r="AH62" s="298">
        <f t="shared" si="2"/>
        <v>0</v>
      </c>
      <c r="AI62" s="399"/>
      <c r="AJ62" s="264" t="s">
        <v>660</v>
      </c>
      <c r="AK62" s="264" t="s">
        <v>431</v>
      </c>
      <c r="AL62" s="264"/>
      <c r="AM62" s="264"/>
      <c r="AN62" s="264"/>
      <c r="AO62" s="264"/>
      <c r="AP62" s="264"/>
      <c r="AQ62" s="264"/>
      <c r="AR62" s="264"/>
      <c r="AS62" s="355"/>
      <c r="AT62" s="373"/>
      <c r="AU62" s="355"/>
      <c r="AV62" s="356"/>
      <c r="AW62" s="161" t="s">
        <v>4543</v>
      </c>
    </row>
    <row r="63" spans="1:49" s="1" customFormat="1" ht="39.6">
      <c r="A63" s="399"/>
      <c r="B63" s="399" t="s">
        <v>2386</v>
      </c>
      <c r="C63" s="264" t="s">
        <v>2387</v>
      </c>
      <c r="D63" s="264" t="s">
        <v>2210</v>
      </c>
      <c r="E63" s="264" t="s">
        <v>2388</v>
      </c>
      <c r="F63" s="264" t="s">
        <v>423</v>
      </c>
      <c r="G63" s="264" t="s">
        <v>656</v>
      </c>
      <c r="H63" s="264"/>
      <c r="I63" s="264"/>
      <c r="J63" s="264"/>
      <c r="K63" s="264">
        <v>1</v>
      </c>
      <c r="L63" s="264"/>
      <c r="M63" s="264"/>
      <c r="N63" s="264"/>
      <c r="O63" s="160">
        <v>45025</v>
      </c>
      <c r="P63" s="297">
        <f t="shared" si="0"/>
        <v>1</v>
      </c>
      <c r="Q63" s="264"/>
      <c r="R63" s="264"/>
      <c r="S63" s="264"/>
      <c r="T63" s="264"/>
      <c r="U63" s="264"/>
      <c r="V63" s="264"/>
      <c r="W63" s="264"/>
      <c r="X63" s="160"/>
      <c r="Y63" s="298">
        <f t="shared" si="1"/>
        <v>0</v>
      </c>
      <c r="Z63" s="264"/>
      <c r="AA63" s="264"/>
      <c r="AB63" s="264"/>
      <c r="AC63" s="264"/>
      <c r="AD63" s="264"/>
      <c r="AE63" s="264"/>
      <c r="AF63" s="264"/>
      <c r="AG63" s="160"/>
      <c r="AH63" s="298">
        <f t="shared" si="2"/>
        <v>0</v>
      </c>
      <c r="AI63" s="399"/>
      <c r="AJ63" s="264" t="s">
        <v>660</v>
      </c>
      <c r="AK63" s="264" t="s">
        <v>431</v>
      </c>
      <c r="AL63" s="264"/>
      <c r="AM63" s="264"/>
      <c r="AN63" s="264" t="s">
        <v>4493</v>
      </c>
      <c r="AO63" s="264"/>
      <c r="AP63" s="264"/>
      <c r="AQ63" s="264"/>
      <c r="AR63" s="264"/>
      <c r="AS63" s="355"/>
      <c r="AT63" s="373"/>
      <c r="AU63" s="355"/>
      <c r="AV63" s="356"/>
      <c r="AW63" s="161" t="s">
        <v>4544</v>
      </c>
    </row>
    <row r="64" spans="1:49" s="1" customFormat="1" ht="118.8">
      <c r="A64" s="399"/>
      <c r="B64" s="399" t="s">
        <v>2389</v>
      </c>
      <c r="C64" s="264" t="s">
        <v>2390</v>
      </c>
      <c r="D64" s="264" t="s">
        <v>2391</v>
      </c>
      <c r="E64" s="264" t="s">
        <v>2392</v>
      </c>
      <c r="F64" s="264" t="s">
        <v>423</v>
      </c>
      <c r="G64" s="264" t="s">
        <v>656</v>
      </c>
      <c r="H64" s="264"/>
      <c r="I64" s="264">
        <v>1</v>
      </c>
      <c r="J64" s="264"/>
      <c r="K64" s="264"/>
      <c r="L64" s="264"/>
      <c r="M64" s="264"/>
      <c r="N64" s="264"/>
      <c r="O64" s="160">
        <v>45049</v>
      </c>
      <c r="P64" s="297">
        <f t="shared" si="0"/>
        <v>1</v>
      </c>
      <c r="Q64" s="264"/>
      <c r="R64" s="264"/>
      <c r="S64" s="264"/>
      <c r="T64" s="264"/>
      <c r="U64" s="264"/>
      <c r="V64" s="264"/>
      <c r="W64" s="264"/>
      <c r="X64" s="160"/>
      <c r="Y64" s="298">
        <f t="shared" si="1"/>
        <v>0</v>
      </c>
      <c r="Z64" s="264"/>
      <c r="AA64" s="264"/>
      <c r="AB64" s="264"/>
      <c r="AC64" s="264"/>
      <c r="AD64" s="264"/>
      <c r="AE64" s="264"/>
      <c r="AF64" s="264"/>
      <c r="AG64" s="160"/>
      <c r="AH64" s="298">
        <f t="shared" si="2"/>
        <v>0</v>
      </c>
      <c r="AI64" s="399"/>
      <c r="AJ64" s="264" t="s">
        <v>660</v>
      </c>
      <c r="AK64" s="264" t="s">
        <v>431</v>
      </c>
      <c r="AL64" s="264"/>
      <c r="AM64" s="264"/>
      <c r="AN64" s="264" t="s">
        <v>4493</v>
      </c>
      <c r="AO64" s="264"/>
      <c r="AP64" s="264"/>
      <c r="AQ64" s="264"/>
      <c r="AR64" s="264"/>
      <c r="AS64" s="355"/>
      <c r="AT64" s="373"/>
      <c r="AU64" s="355"/>
      <c r="AV64" s="356"/>
      <c r="AW64" s="161" t="s">
        <v>4545</v>
      </c>
    </row>
    <row r="65" spans="1:49" s="1" customFormat="1" ht="39.6">
      <c r="A65" s="399"/>
      <c r="B65" s="399" t="s">
        <v>2393</v>
      </c>
      <c r="C65" s="264" t="s">
        <v>2394</v>
      </c>
      <c r="D65" s="264" t="s">
        <v>2395</v>
      </c>
      <c r="E65" s="264" t="s">
        <v>2396</v>
      </c>
      <c r="F65" s="264" t="s">
        <v>423</v>
      </c>
      <c r="G65" s="264" t="s">
        <v>656</v>
      </c>
      <c r="H65" s="264"/>
      <c r="I65" s="264">
        <v>1</v>
      </c>
      <c r="J65" s="264"/>
      <c r="K65" s="264"/>
      <c r="L65" s="264"/>
      <c r="M65" s="264"/>
      <c r="N65" s="264"/>
      <c r="O65" s="160">
        <v>45026</v>
      </c>
      <c r="P65" s="297">
        <f t="shared" si="0"/>
        <v>1</v>
      </c>
      <c r="Q65" s="264"/>
      <c r="R65" s="264"/>
      <c r="S65" s="264"/>
      <c r="T65" s="264"/>
      <c r="U65" s="264"/>
      <c r="V65" s="264"/>
      <c r="W65" s="264"/>
      <c r="X65" s="160"/>
      <c r="Y65" s="298">
        <f t="shared" si="1"/>
        <v>0</v>
      </c>
      <c r="Z65" s="264"/>
      <c r="AA65" s="264"/>
      <c r="AB65" s="264"/>
      <c r="AC65" s="264"/>
      <c r="AD65" s="264"/>
      <c r="AE65" s="264"/>
      <c r="AF65" s="264"/>
      <c r="AG65" s="160"/>
      <c r="AH65" s="298">
        <f t="shared" si="2"/>
        <v>0</v>
      </c>
      <c r="AI65" s="399"/>
      <c r="AJ65" s="264" t="s">
        <v>660</v>
      </c>
      <c r="AK65" s="264" t="s">
        <v>431</v>
      </c>
      <c r="AL65" s="264"/>
      <c r="AM65" s="264"/>
      <c r="AN65" s="264" t="s">
        <v>4493</v>
      </c>
      <c r="AO65" s="264"/>
      <c r="AP65" s="264"/>
      <c r="AQ65" s="264"/>
      <c r="AR65" s="264"/>
      <c r="AS65" s="355"/>
      <c r="AT65" s="373"/>
      <c r="AU65" s="355"/>
      <c r="AV65" s="356"/>
      <c r="AW65" s="161" t="s">
        <v>4546</v>
      </c>
    </row>
    <row r="66" spans="1:49" s="1" customFormat="1" ht="105.6">
      <c r="A66" s="399"/>
      <c r="B66" s="399" t="s">
        <v>2397</v>
      </c>
      <c r="C66" s="264" t="s">
        <v>2398</v>
      </c>
      <c r="D66" s="264" t="s">
        <v>2399</v>
      </c>
      <c r="E66" s="264" t="s">
        <v>2400</v>
      </c>
      <c r="F66" s="264" t="s">
        <v>423</v>
      </c>
      <c r="G66" s="264" t="s">
        <v>656</v>
      </c>
      <c r="H66" s="264"/>
      <c r="I66" s="264">
        <v>2</v>
      </c>
      <c r="J66" s="264"/>
      <c r="K66" s="264"/>
      <c r="L66" s="264"/>
      <c r="M66" s="264"/>
      <c r="N66" s="264"/>
      <c r="O66" s="160">
        <v>45219</v>
      </c>
      <c r="P66" s="297">
        <f t="shared" si="0"/>
        <v>2</v>
      </c>
      <c r="Q66" s="264"/>
      <c r="R66" s="264"/>
      <c r="S66" s="264"/>
      <c r="T66" s="264"/>
      <c r="U66" s="264"/>
      <c r="V66" s="264"/>
      <c r="W66" s="264"/>
      <c r="X66" s="160"/>
      <c r="Y66" s="298">
        <f t="shared" si="1"/>
        <v>0</v>
      </c>
      <c r="Z66" s="264"/>
      <c r="AA66" s="264"/>
      <c r="AB66" s="264"/>
      <c r="AC66" s="264"/>
      <c r="AD66" s="264"/>
      <c r="AE66" s="264"/>
      <c r="AF66" s="264"/>
      <c r="AG66" s="160"/>
      <c r="AH66" s="298">
        <f t="shared" si="2"/>
        <v>0</v>
      </c>
      <c r="AI66" s="399"/>
      <c r="AJ66" s="264" t="s">
        <v>660</v>
      </c>
      <c r="AK66" s="264" t="s">
        <v>431</v>
      </c>
      <c r="AL66" s="264"/>
      <c r="AM66" s="264"/>
      <c r="AN66" s="264" t="s">
        <v>4493</v>
      </c>
      <c r="AO66" s="264"/>
      <c r="AP66" s="264"/>
      <c r="AQ66" s="264"/>
      <c r="AR66" s="264"/>
      <c r="AS66" s="355"/>
      <c r="AT66" s="373"/>
      <c r="AU66" s="355"/>
      <c r="AV66" s="356"/>
      <c r="AW66" s="161" t="s">
        <v>4547</v>
      </c>
    </row>
    <row r="67" spans="1:49" s="1" customFormat="1" ht="158.4">
      <c r="A67" s="399"/>
      <c r="B67" s="399" t="s">
        <v>2401</v>
      </c>
      <c r="C67" s="264" t="s">
        <v>2402</v>
      </c>
      <c r="D67" s="264"/>
      <c r="E67" s="264" t="s">
        <v>2403</v>
      </c>
      <c r="F67" s="264" t="s">
        <v>419</v>
      </c>
      <c r="G67" s="264" t="s">
        <v>656</v>
      </c>
      <c r="H67" s="264"/>
      <c r="I67" s="264"/>
      <c r="J67" s="264"/>
      <c r="K67" s="264"/>
      <c r="L67" s="264"/>
      <c r="M67" s="264"/>
      <c r="N67" s="264">
        <v>1</v>
      </c>
      <c r="O67" s="160">
        <v>45029</v>
      </c>
      <c r="P67" s="297">
        <f t="shared" si="0"/>
        <v>1</v>
      </c>
      <c r="Q67" s="264"/>
      <c r="R67" s="264"/>
      <c r="S67" s="264"/>
      <c r="T67" s="264"/>
      <c r="U67" s="264"/>
      <c r="V67" s="264"/>
      <c r="W67" s="264"/>
      <c r="X67" s="160"/>
      <c r="Y67" s="298">
        <f t="shared" si="1"/>
        <v>0</v>
      </c>
      <c r="Z67" s="264"/>
      <c r="AA67" s="264"/>
      <c r="AB67" s="264"/>
      <c r="AC67" s="264"/>
      <c r="AD67" s="264"/>
      <c r="AE67" s="264"/>
      <c r="AF67" s="264"/>
      <c r="AG67" s="160"/>
      <c r="AH67" s="298">
        <f t="shared" si="2"/>
        <v>0</v>
      </c>
      <c r="AI67" s="399"/>
      <c r="AJ67" s="264" t="s">
        <v>660</v>
      </c>
      <c r="AK67" s="264" t="s">
        <v>431</v>
      </c>
      <c r="AL67" s="264"/>
      <c r="AM67" s="264"/>
      <c r="AN67" s="264"/>
      <c r="AO67" s="264"/>
      <c r="AP67" s="264"/>
      <c r="AQ67" s="264"/>
      <c r="AR67" s="264"/>
      <c r="AS67" s="355"/>
      <c r="AT67" s="373"/>
      <c r="AU67" s="355"/>
      <c r="AV67" s="356"/>
      <c r="AW67" s="161" t="s">
        <v>4548</v>
      </c>
    </row>
    <row r="68" spans="1:49" s="1" customFormat="1" ht="66">
      <c r="A68" s="399"/>
      <c r="B68" s="399" t="s">
        <v>2404</v>
      </c>
      <c r="C68" s="264" t="s">
        <v>2405</v>
      </c>
      <c r="D68" s="264" t="s">
        <v>2406</v>
      </c>
      <c r="E68" s="264" t="s">
        <v>2407</v>
      </c>
      <c r="F68" s="264" t="s">
        <v>423</v>
      </c>
      <c r="G68" s="264" t="s">
        <v>656</v>
      </c>
      <c r="H68" s="264"/>
      <c r="I68" s="264"/>
      <c r="J68" s="264"/>
      <c r="K68" s="264">
        <v>1</v>
      </c>
      <c r="L68" s="264"/>
      <c r="M68" s="264"/>
      <c r="N68" s="264"/>
      <c r="O68" s="160">
        <v>45034</v>
      </c>
      <c r="P68" s="297">
        <f t="shared" si="0"/>
        <v>1</v>
      </c>
      <c r="Q68" s="264"/>
      <c r="R68" s="264"/>
      <c r="S68" s="264"/>
      <c r="T68" s="264"/>
      <c r="U68" s="264"/>
      <c r="V68" s="264"/>
      <c r="W68" s="264"/>
      <c r="X68" s="160"/>
      <c r="Y68" s="298">
        <f t="shared" si="1"/>
        <v>0</v>
      </c>
      <c r="Z68" s="264"/>
      <c r="AA68" s="264"/>
      <c r="AB68" s="264"/>
      <c r="AC68" s="264"/>
      <c r="AD68" s="264"/>
      <c r="AE68" s="264"/>
      <c r="AF68" s="264"/>
      <c r="AG68" s="160"/>
      <c r="AH68" s="298">
        <f t="shared" si="2"/>
        <v>0</v>
      </c>
      <c r="AI68" s="399"/>
      <c r="AJ68" s="264" t="s">
        <v>660</v>
      </c>
      <c r="AK68" s="264" t="s">
        <v>431</v>
      </c>
      <c r="AL68" s="264"/>
      <c r="AM68" s="264"/>
      <c r="AN68" s="264" t="s">
        <v>4493</v>
      </c>
      <c r="AO68" s="264"/>
      <c r="AP68" s="264"/>
      <c r="AQ68" s="264"/>
      <c r="AR68" s="264"/>
      <c r="AS68" s="355"/>
      <c r="AT68" s="373"/>
      <c r="AU68" s="355"/>
      <c r="AV68" s="356"/>
      <c r="AW68" s="161" t="s">
        <v>4549</v>
      </c>
    </row>
    <row r="69" spans="1:49" s="1" customFormat="1" ht="52.8">
      <c r="A69" s="399"/>
      <c r="B69" s="399" t="s">
        <v>2408</v>
      </c>
      <c r="C69" s="264" t="s">
        <v>2409</v>
      </c>
      <c r="D69" s="264" t="s">
        <v>2410</v>
      </c>
      <c r="E69" s="264" t="s">
        <v>2411</v>
      </c>
      <c r="F69" s="264" t="s">
        <v>423</v>
      </c>
      <c r="G69" s="264" t="s">
        <v>656</v>
      </c>
      <c r="H69" s="264"/>
      <c r="I69" s="264"/>
      <c r="J69" s="264"/>
      <c r="K69" s="264"/>
      <c r="L69" s="264"/>
      <c r="M69" s="264"/>
      <c r="N69" s="264">
        <v>1</v>
      </c>
      <c r="O69" s="160">
        <v>45041</v>
      </c>
      <c r="P69" s="297">
        <f t="shared" si="0"/>
        <v>1</v>
      </c>
      <c r="Q69" s="264"/>
      <c r="R69" s="264"/>
      <c r="S69" s="264"/>
      <c r="T69" s="264"/>
      <c r="U69" s="264"/>
      <c r="V69" s="264"/>
      <c r="W69" s="264"/>
      <c r="X69" s="160"/>
      <c r="Y69" s="298">
        <f t="shared" si="1"/>
        <v>0</v>
      </c>
      <c r="Z69" s="264"/>
      <c r="AA69" s="264"/>
      <c r="AB69" s="264"/>
      <c r="AC69" s="264"/>
      <c r="AD69" s="264"/>
      <c r="AE69" s="264"/>
      <c r="AF69" s="264"/>
      <c r="AG69" s="160"/>
      <c r="AH69" s="298">
        <f t="shared" si="2"/>
        <v>0</v>
      </c>
      <c r="AI69" s="399"/>
      <c r="AJ69" s="264" t="s">
        <v>660</v>
      </c>
      <c r="AK69" s="264" t="s">
        <v>431</v>
      </c>
      <c r="AL69" s="264"/>
      <c r="AM69" s="264"/>
      <c r="AN69" s="264"/>
      <c r="AO69" s="264"/>
      <c r="AP69" s="264"/>
      <c r="AQ69" s="264"/>
      <c r="AR69" s="264"/>
      <c r="AS69" s="355"/>
      <c r="AT69" s="373"/>
      <c r="AU69" s="355"/>
      <c r="AV69" s="356"/>
      <c r="AW69" s="161" t="s">
        <v>4550</v>
      </c>
    </row>
    <row r="70" spans="1:49" s="1" customFormat="1" ht="105.6">
      <c r="A70" s="399"/>
      <c r="B70" s="399" t="s">
        <v>2412</v>
      </c>
      <c r="C70" s="264" t="s">
        <v>2413</v>
      </c>
      <c r="D70" s="264" t="s">
        <v>2210</v>
      </c>
      <c r="E70" s="264" t="s">
        <v>2414</v>
      </c>
      <c r="F70" s="264" t="s">
        <v>423</v>
      </c>
      <c r="G70" s="264" t="s">
        <v>656</v>
      </c>
      <c r="H70" s="264"/>
      <c r="I70" s="264">
        <v>1</v>
      </c>
      <c r="J70" s="264"/>
      <c r="K70" s="264"/>
      <c r="L70" s="264"/>
      <c r="M70" s="264"/>
      <c r="N70" s="264"/>
      <c r="O70" s="160">
        <v>45042</v>
      </c>
      <c r="P70" s="297">
        <f t="shared" si="0"/>
        <v>1</v>
      </c>
      <c r="Q70" s="264"/>
      <c r="R70" s="264"/>
      <c r="S70" s="264"/>
      <c r="T70" s="264"/>
      <c r="U70" s="264"/>
      <c r="V70" s="264"/>
      <c r="W70" s="264"/>
      <c r="X70" s="160"/>
      <c r="Y70" s="298">
        <f t="shared" si="1"/>
        <v>0</v>
      </c>
      <c r="Z70" s="264"/>
      <c r="AA70" s="264"/>
      <c r="AB70" s="264"/>
      <c r="AC70" s="264"/>
      <c r="AD70" s="264"/>
      <c r="AE70" s="264"/>
      <c r="AF70" s="264"/>
      <c r="AG70" s="160"/>
      <c r="AH70" s="298">
        <f t="shared" si="2"/>
        <v>0</v>
      </c>
      <c r="AI70" s="399"/>
      <c r="AJ70" s="264" t="s">
        <v>660</v>
      </c>
      <c r="AK70" s="264" t="s">
        <v>431</v>
      </c>
      <c r="AL70" s="264"/>
      <c r="AM70" s="264"/>
      <c r="AN70" s="264" t="s">
        <v>4493</v>
      </c>
      <c r="AO70" s="264"/>
      <c r="AP70" s="264"/>
      <c r="AQ70" s="264"/>
      <c r="AR70" s="264"/>
      <c r="AS70" s="355"/>
      <c r="AT70" s="373"/>
      <c r="AU70" s="355"/>
      <c r="AV70" s="356"/>
      <c r="AW70" s="161" t="s">
        <v>4551</v>
      </c>
    </row>
    <row r="71" spans="1:49" s="1" customFormat="1" ht="39.6">
      <c r="A71" s="399"/>
      <c r="B71" s="399" t="s">
        <v>2415</v>
      </c>
      <c r="C71" s="264" t="s">
        <v>2416</v>
      </c>
      <c r="D71" s="264" t="s">
        <v>2210</v>
      </c>
      <c r="E71" s="264" t="s">
        <v>2417</v>
      </c>
      <c r="F71" s="264" t="s">
        <v>423</v>
      </c>
      <c r="G71" s="264" t="s">
        <v>656</v>
      </c>
      <c r="H71" s="264"/>
      <c r="I71" s="264"/>
      <c r="J71" s="264"/>
      <c r="K71" s="264">
        <v>1</v>
      </c>
      <c r="L71" s="264"/>
      <c r="M71" s="264"/>
      <c r="N71" s="264"/>
      <c r="O71" s="160">
        <v>45042</v>
      </c>
      <c r="P71" s="297">
        <f t="shared" si="0"/>
        <v>1</v>
      </c>
      <c r="Q71" s="264"/>
      <c r="R71" s="264"/>
      <c r="S71" s="264"/>
      <c r="T71" s="264"/>
      <c r="U71" s="264"/>
      <c r="V71" s="264"/>
      <c r="W71" s="264"/>
      <c r="X71" s="160"/>
      <c r="Y71" s="298">
        <f t="shared" si="1"/>
        <v>0</v>
      </c>
      <c r="Z71" s="264"/>
      <c r="AA71" s="264"/>
      <c r="AB71" s="264"/>
      <c r="AC71" s="264"/>
      <c r="AD71" s="264"/>
      <c r="AE71" s="264"/>
      <c r="AF71" s="264"/>
      <c r="AG71" s="160"/>
      <c r="AH71" s="298">
        <f t="shared" si="2"/>
        <v>0</v>
      </c>
      <c r="AI71" s="399"/>
      <c r="AJ71" s="264" t="s">
        <v>660</v>
      </c>
      <c r="AK71" s="264" t="s">
        <v>431</v>
      </c>
      <c r="AL71" s="264"/>
      <c r="AM71" s="264"/>
      <c r="AN71" s="264" t="s">
        <v>4493</v>
      </c>
      <c r="AO71" s="264"/>
      <c r="AP71" s="264"/>
      <c r="AQ71" s="264"/>
      <c r="AR71" s="264"/>
      <c r="AS71" s="355"/>
      <c r="AT71" s="373"/>
      <c r="AU71" s="355"/>
      <c r="AV71" s="356"/>
      <c r="AW71" s="161" t="s">
        <v>4552</v>
      </c>
    </row>
    <row r="72" spans="1:49" s="1" customFormat="1" ht="52.8">
      <c r="A72" s="399"/>
      <c r="B72" s="399" t="s">
        <v>2418</v>
      </c>
      <c r="C72" s="264" t="s">
        <v>2419</v>
      </c>
      <c r="D72" s="264" t="s">
        <v>2218</v>
      </c>
      <c r="E72" s="264" t="s">
        <v>2420</v>
      </c>
      <c r="F72" s="264" t="s">
        <v>423</v>
      </c>
      <c r="G72" s="264" t="s">
        <v>656</v>
      </c>
      <c r="H72" s="264"/>
      <c r="I72" s="264"/>
      <c r="J72" s="264"/>
      <c r="K72" s="264">
        <v>1</v>
      </c>
      <c r="L72" s="264"/>
      <c r="M72" s="264"/>
      <c r="N72" s="264"/>
      <c r="O72" s="160">
        <v>45042</v>
      </c>
      <c r="P72" s="297">
        <f t="shared" si="0"/>
        <v>1</v>
      </c>
      <c r="Q72" s="264"/>
      <c r="R72" s="264"/>
      <c r="S72" s="264"/>
      <c r="T72" s="264"/>
      <c r="U72" s="264"/>
      <c r="V72" s="264"/>
      <c r="W72" s="264"/>
      <c r="X72" s="160"/>
      <c r="Y72" s="298">
        <f t="shared" si="1"/>
        <v>0</v>
      </c>
      <c r="Z72" s="264"/>
      <c r="AA72" s="264"/>
      <c r="AB72" s="264"/>
      <c r="AC72" s="264"/>
      <c r="AD72" s="264"/>
      <c r="AE72" s="264"/>
      <c r="AF72" s="264"/>
      <c r="AG72" s="160"/>
      <c r="AH72" s="298">
        <f t="shared" si="2"/>
        <v>0</v>
      </c>
      <c r="AI72" s="399"/>
      <c r="AJ72" s="264" t="s">
        <v>660</v>
      </c>
      <c r="AK72" s="264" t="s">
        <v>431</v>
      </c>
      <c r="AL72" s="264"/>
      <c r="AM72" s="264"/>
      <c r="AN72" s="264" t="s">
        <v>4493</v>
      </c>
      <c r="AO72" s="264"/>
      <c r="AP72" s="264"/>
      <c r="AQ72" s="264"/>
      <c r="AR72" s="264"/>
      <c r="AS72" s="355"/>
      <c r="AT72" s="373"/>
      <c r="AU72" s="355"/>
      <c r="AV72" s="356"/>
      <c r="AW72" s="161" t="s">
        <v>4553</v>
      </c>
    </row>
    <row r="73" spans="1:49" s="1" customFormat="1" ht="118.8">
      <c r="A73" s="399"/>
      <c r="B73" s="399" t="s">
        <v>2421</v>
      </c>
      <c r="C73" s="264" t="s">
        <v>2422</v>
      </c>
      <c r="D73" s="264" t="s">
        <v>2423</v>
      </c>
      <c r="E73" s="264" t="s">
        <v>2424</v>
      </c>
      <c r="F73" s="264" t="s">
        <v>423</v>
      </c>
      <c r="G73" s="264" t="s">
        <v>656</v>
      </c>
      <c r="H73" s="264"/>
      <c r="I73" s="264"/>
      <c r="J73" s="264"/>
      <c r="K73" s="264"/>
      <c r="L73" s="264"/>
      <c r="M73" s="264">
        <v>2</v>
      </c>
      <c r="N73" s="264"/>
      <c r="O73" s="160">
        <v>45045</v>
      </c>
      <c r="P73" s="297">
        <f t="shared" si="0"/>
        <v>2</v>
      </c>
      <c r="Q73" s="264"/>
      <c r="R73" s="264"/>
      <c r="S73" s="264"/>
      <c r="T73" s="264"/>
      <c r="U73" s="264"/>
      <c r="V73" s="264"/>
      <c r="W73" s="264"/>
      <c r="X73" s="160"/>
      <c r="Y73" s="298">
        <f t="shared" si="1"/>
        <v>0</v>
      </c>
      <c r="Z73" s="264"/>
      <c r="AA73" s="264"/>
      <c r="AB73" s="264"/>
      <c r="AC73" s="264"/>
      <c r="AD73" s="264"/>
      <c r="AE73" s="264"/>
      <c r="AF73" s="264"/>
      <c r="AG73" s="160"/>
      <c r="AH73" s="298">
        <f t="shared" si="2"/>
        <v>0</v>
      </c>
      <c r="AI73" s="399"/>
      <c r="AJ73" s="264" t="s">
        <v>660</v>
      </c>
      <c r="AK73" s="264" t="s">
        <v>431</v>
      </c>
      <c r="AL73" s="264"/>
      <c r="AM73" s="264"/>
      <c r="AN73" s="264" t="s">
        <v>4493</v>
      </c>
      <c r="AO73" s="264"/>
      <c r="AP73" s="264"/>
      <c r="AQ73" s="264"/>
      <c r="AR73" s="264"/>
      <c r="AS73" s="355"/>
      <c r="AT73" s="373"/>
      <c r="AU73" s="355"/>
      <c r="AV73" s="356"/>
      <c r="AW73" s="161" t="s">
        <v>4554</v>
      </c>
    </row>
    <row r="74" spans="1:49" s="1" customFormat="1" ht="66">
      <c r="A74" s="399"/>
      <c r="B74" s="399" t="s">
        <v>2425</v>
      </c>
      <c r="C74" s="264" t="s">
        <v>2426</v>
      </c>
      <c r="D74" s="264" t="s">
        <v>2427</v>
      </c>
      <c r="E74" s="264" t="s">
        <v>2428</v>
      </c>
      <c r="F74" s="264" t="s">
        <v>423</v>
      </c>
      <c r="G74" s="264" t="s">
        <v>656</v>
      </c>
      <c r="H74" s="264"/>
      <c r="I74" s="264"/>
      <c r="J74" s="264"/>
      <c r="K74" s="264">
        <v>1</v>
      </c>
      <c r="L74" s="264"/>
      <c r="M74" s="264"/>
      <c r="N74" s="264"/>
      <c r="O74" s="160">
        <v>45048</v>
      </c>
      <c r="P74" s="297">
        <f t="shared" si="0"/>
        <v>1</v>
      </c>
      <c r="Q74" s="264"/>
      <c r="R74" s="264"/>
      <c r="S74" s="264"/>
      <c r="T74" s="264"/>
      <c r="U74" s="264"/>
      <c r="V74" s="264"/>
      <c r="W74" s="264"/>
      <c r="X74" s="160"/>
      <c r="Y74" s="298">
        <f t="shared" si="1"/>
        <v>0</v>
      </c>
      <c r="Z74" s="264"/>
      <c r="AA74" s="264"/>
      <c r="AB74" s="264"/>
      <c r="AC74" s="264"/>
      <c r="AD74" s="264"/>
      <c r="AE74" s="264"/>
      <c r="AF74" s="264"/>
      <c r="AG74" s="160"/>
      <c r="AH74" s="298">
        <f t="shared" si="2"/>
        <v>0</v>
      </c>
      <c r="AI74" s="399"/>
      <c r="AJ74" s="264" t="s">
        <v>660</v>
      </c>
      <c r="AK74" s="264" t="s">
        <v>431</v>
      </c>
      <c r="AL74" s="264"/>
      <c r="AM74" s="264"/>
      <c r="AN74" s="264" t="s">
        <v>4493</v>
      </c>
      <c r="AO74" s="264"/>
      <c r="AP74" s="264"/>
      <c r="AQ74" s="264"/>
      <c r="AR74" s="264"/>
      <c r="AS74" s="355"/>
      <c r="AT74" s="373"/>
      <c r="AU74" s="355"/>
      <c r="AV74" s="356"/>
      <c r="AW74" s="161" t="s">
        <v>4555</v>
      </c>
    </row>
    <row r="75" spans="1:49" s="1" customFormat="1" ht="52.8">
      <c r="A75" s="399"/>
      <c r="B75" s="399" t="s">
        <v>2429</v>
      </c>
      <c r="C75" s="264" t="s">
        <v>2430</v>
      </c>
      <c r="D75" s="264" t="s">
        <v>2431</v>
      </c>
      <c r="E75" s="264" t="s">
        <v>2432</v>
      </c>
      <c r="F75" s="264" t="s">
        <v>423</v>
      </c>
      <c r="G75" s="264" t="s">
        <v>656</v>
      </c>
      <c r="H75" s="264"/>
      <c r="I75" s="264"/>
      <c r="J75" s="264"/>
      <c r="K75" s="264"/>
      <c r="L75" s="264"/>
      <c r="M75" s="264">
        <v>2</v>
      </c>
      <c r="N75" s="264"/>
      <c r="O75" s="160">
        <v>45048</v>
      </c>
      <c r="P75" s="297">
        <f t="shared" si="0"/>
        <v>2</v>
      </c>
      <c r="Q75" s="264"/>
      <c r="R75" s="264"/>
      <c r="S75" s="264"/>
      <c r="T75" s="264"/>
      <c r="U75" s="264"/>
      <c r="V75" s="264"/>
      <c r="W75" s="264"/>
      <c r="X75" s="160"/>
      <c r="Y75" s="298">
        <f t="shared" si="1"/>
        <v>0</v>
      </c>
      <c r="Z75" s="264"/>
      <c r="AA75" s="264"/>
      <c r="AB75" s="264"/>
      <c r="AC75" s="264"/>
      <c r="AD75" s="264"/>
      <c r="AE75" s="264"/>
      <c r="AF75" s="264"/>
      <c r="AG75" s="160"/>
      <c r="AH75" s="298">
        <f t="shared" si="2"/>
        <v>0</v>
      </c>
      <c r="AI75" s="399"/>
      <c r="AJ75" s="264" t="s">
        <v>660</v>
      </c>
      <c r="AK75" s="264" t="s">
        <v>431</v>
      </c>
      <c r="AL75" s="264"/>
      <c r="AM75" s="264"/>
      <c r="AN75" s="264" t="s">
        <v>4493</v>
      </c>
      <c r="AO75" s="264"/>
      <c r="AP75" s="264"/>
      <c r="AQ75" s="264"/>
      <c r="AR75" s="264"/>
      <c r="AS75" s="355"/>
      <c r="AT75" s="373"/>
      <c r="AU75" s="355"/>
      <c r="AV75" s="356"/>
      <c r="AW75" s="161" t="s">
        <v>4556</v>
      </c>
    </row>
    <row r="76" spans="1:49" s="1" customFormat="1" ht="118.8">
      <c r="A76" s="399"/>
      <c r="B76" s="399" t="s">
        <v>2433</v>
      </c>
      <c r="C76" s="264" t="s">
        <v>2434</v>
      </c>
      <c r="D76" s="264" t="s">
        <v>2218</v>
      </c>
      <c r="E76" s="264" t="s">
        <v>2435</v>
      </c>
      <c r="F76" s="264" t="s">
        <v>423</v>
      </c>
      <c r="G76" s="264" t="s">
        <v>656</v>
      </c>
      <c r="H76" s="264"/>
      <c r="I76" s="264"/>
      <c r="J76" s="264"/>
      <c r="K76" s="264"/>
      <c r="L76" s="264"/>
      <c r="M76" s="264"/>
      <c r="N76" s="264">
        <v>1</v>
      </c>
      <c r="O76" s="160">
        <v>45048</v>
      </c>
      <c r="P76" s="297">
        <f t="shared" si="0"/>
        <v>1</v>
      </c>
      <c r="Q76" s="264"/>
      <c r="R76" s="264"/>
      <c r="S76" s="264"/>
      <c r="T76" s="264"/>
      <c r="U76" s="264"/>
      <c r="V76" s="264"/>
      <c r="W76" s="264"/>
      <c r="X76" s="160"/>
      <c r="Y76" s="298">
        <f t="shared" si="1"/>
        <v>0</v>
      </c>
      <c r="Z76" s="264"/>
      <c r="AA76" s="264"/>
      <c r="AB76" s="264"/>
      <c r="AC76" s="264"/>
      <c r="AD76" s="264"/>
      <c r="AE76" s="264"/>
      <c r="AF76" s="264"/>
      <c r="AG76" s="160"/>
      <c r="AH76" s="298">
        <f t="shared" si="2"/>
        <v>0</v>
      </c>
      <c r="AI76" s="399"/>
      <c r="AJ76" s="264" t="s">
        <v>660</v>
      </c>
      <c r="AK76" s="264" t="s">
        <v>431</v>
      </c>
      <c r="AL76" s="264"/>
      <c r="AM76" s="264"/>
      <c r="AN76" s="264"/>
      <c r="AO76" s="264"/>
      <c r="AP76" s="264"/>
      <c r="AQ76" s="264"/>
      <c r="AR76" s="264"/>
      <c r="AS76" s="355"/>
      <c r="AT76" s="373"/>
      <c r="AU76" s="355"/>
      <c r="AV76" s="356"/>
      <c r="AW76" s="161" t="s">
        <v>4557</v>
      </c>
    </row>
    <row r="77" spans="1:49" s="1" customFormat="1" ht="92.4">
      <c r="A77" s="399"/>
      <c r="B77" s="399" t="s">
        <v>2436</v>
      </c>
      <c r="C77" s="264" t="s">
        <v>2437</v>
      </c>
      <c r="D77" s="264" t="s">
        <v>2218</v>
      </c>
      <c r="E77" s="264" t="s">
        <v>2438</v>
      </c>
      <c r="F77" s="264" t="s">
        <v>423</v>
      </c>
      <c r="G77" s="264" t="s">
        <v>656</v>
      </c>
      <c r="H77" s="264"/>
      <c r="I77" s="264"/>
      <c r="J77" s="264"/>
      <c r="K77" s="264">
        <v>1</v>
      </c>
      <c r="L77" s="264"/>
      <c r="M77" s="264"/>
      <c r="N77" s="264"/>
      <c r="O77" s="160">
        <v>45050</v>
      </c>
      <c r="P77" s="297">
        <f t="shared" si="0"/>
        <v>1</v>
      </c>
      <c r="Q77" s="264"/>
      <c r="R77" s="264"/>
      <c r="S77" s="264"/>
      <c r="T77" s="264"/>
      <c r="U77" s="264"/>
      <c r="V77" s="264"/>
      <c r="W77" s="264"/>
      <c r="X77" s="160"/>
      <c r="Y77" s="298">
        <f t="shared" si="1"/>
        <v>0</v>
      </c>
      <c r="Z77" s="264"/>
      <c r="AA77" s="264"/>
      <c r="AB77" s="264"/>
      <c r="AC77" s="264"/>
      <c r="AD77" s="264"/>
      <c r="AE77" s="264"/>
      <c r="AF77" s="264"/>
      <c r="AG77" s="160"/>
      <c r="AH77" s="298">
        <f t="shared" si="2"/>
        <v>0</v>
      </c>
      <c r="AI77" s="399"/>
      <c r="AJ77" s="264" t="s">
        <v>660</v>
      </c>
      <c r="AK77" s="264" t="s">
        <v>431</v>
      </c>
      <c r="AL77" s="264"/>
      <c r="AM77" s="264"/>
      <c r="AN77" s="264" t="s">
        <v>4493</v>
      </c>
      <c r="AO77" s="264"/>
      <c r="AP77" s="264"/>
      <c r="AQ77" s="264"/>
      <c r="AR77" s="264"/>
      <c r="AS77" s="355"/>
      <c r="AT77" s="373"/>
      <c r="AU77" s="355"/>
      <c r="AV77" s="356"/>
      <c r="AW77" s="161" t="s">
        <v>4558</v>
      </c>
    </row>
    <row r="78" spans="1:49" s="1" customFormat="1" ht="105.6">
      <c r="A78" s="399"/>
      <c r="B78" s="399" t="s">
        <v>2439</v>
      </c>
      <c r="C78" s="264" t="s">
        <v>2440</v>
      </c>
      <c r="D78" s="264" t="s">
        <v>2210</v>
      </c>
      <c r="E78" s="264" t="s">
        <v>2441</v>
      </c>
      <c r="F78" s="264" t="s">
        <v>423</v>
      </c>
      <c r="G78" s="264" t="s">
        <v>656</v>
      </c>
      <c r="H78" s="264"/>
      <c r="I78" s="264"/>
      <c r="J78" s="264"/>
      <c r="K78" s="264"/>
      <c r="L78" s="264"/>
      <c r="M78" s="264">
        <v>1</v>
      </c>
      <c r="N78" s="264"/>
      <c r="O78" s="160">
        <v>45056</v>
      </c>
      <c r="P78" s="297">
        <f t="shared" ref="P78:P113" si="3">SUM($H78:$N78)</f>
        <v>1</v>
      </c>
      <c r="Q78" s="264"/>
      <c r="R78" s="264"/>
      <c r="S78" s="264"/>
      <c r="T78" s="264"/>
      <c r="U78" s="264"/>
      <c r="V78" s="264"/>
      <c r="W78" s="264"/>
      <c r="X78" s="160"/>
      <c r="Y78" s="298">
        <f t="shared" ref="Y78:Y113" si="4">SUM($Q78:$W78)</f>
        <v>0</v>
      </c>
      <c r="Z78" s="264"/>
      <c r="AA78" s="264"/>
      <c r="AB78" s="264"/>
      <c r="AC78" s="264"/>
      <c r="AD78" s="264"/>
      <c r="AE78" s="264"/>
      <c r="AF78" s="264"/>
      <c r="AG78" s="160"/>
      <c r="AH78" s="298">
        <f t="shared" ref="AH78:AH113" si="5">SUM($Z78:$AF78)</f>
        <v>0</v>
      </c>
      <c r="AI78" s="399"/>
      <c r="AJ78" s="264" t="s">
        <v>660</v>
      </c>
      <c r="AK78" s="264" t="s">
        <v>431</v>
      </c>
      <c r="AL78" s="264"/>
      <c r="AM78" s="264"/>
      <c r="AN78" s="264" t="s">
        <v>4493</v>
      </c>
      <c r="AO78" s="264"/>
      <c r="AP78" s="264"/>
      <c r="AQ78" s="264"/>
      <c r="AR78" s="264"/>
      <c r="AS78" s="355"/>
      <c r="AT78" s="373"/>
      <c r="AU78" s="355"/>
      <c r="AV78" s="356"/>
      <c r="AW78" s="161" t="s">
        <v>4559</v>
      </c>
    </row>
    <row r="79" spans="1:49" s="1" customFormat="1" ht="39.6">
      <c r="A79" s="399"/>
      <c r="B79" s="399" t="s">
        <v>2442</v>
      </c>
      <c r="C79" s="264" t="s">
        <v>2443</v>
      </c>
      <c r="D79" s="264" t="s">
        <v>2218</v>
      </c>
      <c r="E79" s="264" t="s">
        <v>2444</v>
      </c>
      <c r="F79" s="264" t="s">
        <v>423</v>
      </c>
      <c r="G79" s="264" t="s">
        <v>656</v>
      </c>
      <c r="H79" s="264"/>
      <c r="I79" s="264"/>
      <c r="J79" s="264"/>
      <c r="K79" s="264">
        <v>1</v>
      </c>
      <c r="L79" s="264"/>
      <c r="M79" s="264"/>
      <c r="N79" s="264"/>
      <c r="O79" s="160">
        <v>45056</v>
      </c>
      <c r="P79" s="297">
        <f t="shared" si="3"/>
        <v>1</v>
      </c>
      <c r="Q79" s="264"/>
      <c r="R79" s="264"/>
      <c r="S79" s="264"/>
      <c r="T79" s="264"/>
      <c r="U79" s="264"/>
      <c r="V79" s="264"/>
      <c r="W79" s="264"/>
      <c r="X79" s="160"/>
      <c r="Y79" s="298">
        <f t="shared" si="4"/>
        <v>0</v>
      </c>
      <c r="Z79" s="264"/>
      <c r="AA79" s="264"/>
      <c r="AB79" s="264"/>
      <c r="AC79" s="264"/>
      <c r="AD79" s="264"/>
      <c r="AE79" s="264"/>
      <c r="AF79" s="264"/>
      <c r="AG79" s="160"/>
      <c r="AH79" s="298">
        <f t="shared" si="5"/>
        <v>0</v>
      </c>
      <c r="AI79" s="399"/>
      <c r="AJ79" s="264" t="s">
        <v>660</v>
      </c>
      <c r="AK79" s="264" t="s">
        <v>431</v>
      </c>
      <c r="AL79" s="264"/>
      <c r="AM79" s="264"/>
      <c r="AN79" s="264" t="s">
        <v>4493</v>
      </c>
      <c r="AO79" s="264"/>
      <c r="AP79" s="264"/>
      <c r="AQ79" s="264"/>
      <c r="AR79" s="264"/>
      <c r="AS79" s="355"/>
      <c r="AT79" s="373"/>
      <c r="AU79" s="355"/>
      <c r="AV79" s="356"/>
      <c r="AW79" s="161" t="s">
        <v>4560</v>
      </c>
    </row>
    <row r="80" spans="1:49" s="1" customFormat="1" ht="211.2">
      <c r="A80" s="399"/>
      <c r="B80" s="399" t="s">
        <v>2445</v>
      </c>
      <c r="C80" s="264" t="s">
        <v>2446</v>
      </c>
      <c r="D80" s="264" t="s">
        <v>2210</v>
      </c>
      <c r="E80" s="264" t="s">
        <v>2447</v>
      </c>
      <c r="F80" s="264" t="s">
        <v>423</v>
      </c>
      <c r="G80" s="264" t="s">
        <v>656</v>
      </c>
      <c r="H80" s="264"/>
      <c r="I80" s="264"/>
      <c r="J80" s="264"/>
      <c r="K80" s="264">
        <v>1</v>
      </c>
      <c r="L80" s="264"/>
      <c r="M80" s="264"/>
      <c r="N80" s="264"/>
      <c r="O80" s="160">
        <v>45056</v>
      </c>
      <c r="P80" s="297">
        <f t="shared" si="3"/>
        <v>1</v>
      </c>
      <c r="Q80" s="264"/>
      <c r="R80" s="264"/>
      <c r="S80" s="264"/>
      <c r="T80" s="264"/>
      <c r="U80" s="264"/>
      <c r="V80" s="264"/>
      <c r="W80" s="264"/>
      <c r="X80" s="160"/>
      <c r="Y80" s="298">
        <f t="shared" si="4"/>
        <v>0</v>
      </c>
      <c r="Z80" s="264"/>
      <c r="AA80" s="264"/>
      <c r="AB80" s="264"/>
      <c r="AC80" s="264"/>
      <c r="AD80" s="264"/>
      <c r="AE80" s="264"/>
      <c r="AF80" s="264"/>
      <c r="AG80" s="160"/>
      <c r="AH80" s="298">
        <f t="shared" si="5"/>
        <v>0</v>
      </c>
      <c r="AI80" s="399"/>
      <c r="AJ80" s="264" t="s">
        <v>660</v>
      </c>
      <c r="AK80" s="264" t="s">
        <v>431</v>
      </c>
      <c r="AL80" s="264"/>
      <c r="AM80" s="264"/>
      <c r="AN80" s="264" t="s">
        <v>4493</v>
      </c>
      <c r="AO80" s="264"/>
      <c r="AP80" s="264"/>
      <c r="AQ80" s="264"/>
      <c r="AR80" s="264"/>
      <c r="AS80" s="355"/>
      <c r="AT80" s="373"/>
      <c r="AU80" s="355"/>
      <c r="AV80" s="356"/>
      <c r="AW80" s="161" t="s">
        <v>4561</v>
      </c>
    </row>
    <row r="81" spans="1:49" s="1" customFormat="1" ht="52.8">
      <c r="A81" s="399"/>
      <c r="B81" s="399" t="s">
        <v>2448</v>
      </c>
      <c r="C81" s="264" t="s">
        <v>2449</v>
      </c>
      <c r="D81" s="264" t="s">
        <v>2450</v>
      </c>
      <c r="E81" s="264" t="s">
        <v>2451</v>
      </c>
      <c r="F81" s="264" t="s">
        <v>423</v>
      </c>
      <c r="G81" s="264" t="s">
        <v>656</v>
      </c>
      <c r="H81" s="264"/>
      <c r="I81" s="264"/>
      <c r="J81" s="264"/>
      <c r="K81" s="264">
        <v>3</v>
      </c>
      <c r="L81" s="264"/>
      <c r="M81" s="264"/>
      <c r="N81" s="264"/>
      <c r="O81" s="160">
        <v>45057</v>
      </c>
      <c r="P81" s="297">
        <f t="shared" si="3"/>
        <v>3</v>
      </c>
      <c r="Q81" s="264"/>
      <c r="R81" s="264"/>
      <c r="S81" s="264"/>
      <c r="T81" s="264"/>
      <c r="U81" s="264"/>
      <c r="V81" s="264"/>
      <c r="W81" s="264"/>
      <c r="X81" s="160"/>
      <c r="Y81" s="298">
        <f t="shared" si="4"/>
        <v>0</v>
      </c>
      <c r="Z81" s="264"/>
      <c r="AA81" s="264"/>
      <c r="AB81" s="264"/>
      <c r="AC81" s="264"/>
      <c r="AD81" s="264"/>
      <c r="AE81" s="264"/>
      <c r="AF81" s="264"/>
      <c r="AG81" s="160"/>
      <c r="AH81" s="298">
        <f t="shared" si="5"/>
        <v>0</v>
      </c>
      <c r="AI81" s="399"/>
      <c r="AJ81" s="264" t="s">
        <v>660</v>
      </c>
      <c r="AK81" s="264" t="s">
        <v>431</v>
      </c>
      <c r="AL81" s="264"/>
      <c r="AM81" s="264"/>
      <c r="AN81" s="264" t="s">
        <v>4493</v>
      </c>
      <c r="AO81" s="264"/>
      <c r="AP81" s="264"/>
      <c r="AQ81" s="264"/>
      <c r="AR81" s="264"/>
      <c r="AS81" s="355"/>
      <c r="AT81" s="373"/>
      <c r="AU81" s="355"/>
      <c r="AV81" s="356"/>
      <c r="AW81" s="161" t="s">
        <v>4562</v>
      </c>
    </row>
    <row r="82" spans="1:49" s="1" customFormat="1" ht="79.2">
      <c r="A82" s="399"/>
      <c r="B82" s="399" t="s">
        <v>2452</v>
      </c>
      <c r="C82" s="264" t="s">
        <v>2453</v>
      </c>
      <c r="D82" s="264" t="s">
        <v>2454</v>
      </c>
      <c r="E82" s="264" t="s">
        <v>2455</v>
      </c>
      <c r="F82" s="264" t="s">
        <v>423</v>
      </c>
      <c r="G82" s="264" t="s">
        <v>656</v>
      </c>
      <c r="H82" s="264"/>
      <c r="I82" s="264"/>
      <c r="J82" s="264"/>
      <c r="K82" s="264">
        <v>1</v>
      </c>
      <c r="L82" s="264"/>
      <c r="M82" s="264"/>
      <c r="N82" s="264"/>
      <c r="O82" s="160">
        <v>45058</v>
      </c>
      <c r="P82" s="297">
        <f t="shared" si="3"/>
        <v>1</v>
      </c>
      <c r="Q82" s="264"/>
      <c r="R82" s="264"/>
      <c r="S82" s="264"/>
      <c r="T82" s="264"/>
      <c r="U82" s="264"/>
      <c r="V82" s="264"/>
      <c r="W82" s="264"/>
      <c r="X82" s="160"/>
      <c r="Y82" s="298">
        <f t="shared" si="4"/>
        <v>0</v>
      </c>
      <c r="Z82" s="264"/>
      <c r="AA82" s="264"/>
      <c r="AB82" s="264"/>
      <c r="AC82" s="264"/>
      <c r="AD82" s="264"/>
      <c r="AE82" s="264"/>
      <c r="AF82" s="264"/>
      <c r="AG82" s="160"/>
      <c r="AH82" s="298">
        <f t="shared" si="5"/>
        <v>0</v>
      </c>
      <c r="AI82" s="399"/>
      <c r="AJ82" s="264" t="s">
        <v>660</v>
      </c>
      <c r="AK82" s="264" t="s">
        <v>431</v>
      </c>
      <c r="AL82" s="264"/>
      <c r="AM82" s="264"/>
      <c r="AN82" s="264" t="s">
        <v>4493</v>
      </c>
      <c r="AO82" s="264"/>
      <c r="AP82" s="264"/>
      <c r="AQ82" s="264"/>
      <c r="AR82" s="264"/>
      <c r="AS82" s="355"/>
      <c r="AT82" s="373"/>
      <c r="AU82" s="355"/>
      <c r="AV82" s="356"/>
      <c r="AW82" s="161" t="s">
        <v>4563</v>
      </c>
    </row>
    <row r="83" spans="1:49" s="1" customFormat="1" ht="409.6">
      <c r="A83" s="399"/>
      <c r="B83" s="399" t="s">
        <v>2456</v>
      </c>
      <c r="C83" s="264" t="s">
        <v>2457</v>
      </c>
      <c r="D83" s="264" t="s">
        <v>2458</v>
      </c>
      <c r="E83" s="264" t="s">
        <v>2459</v>
      </c>
      <c r="F83" s="264" t="s">
        <v>423</v>
      </c>
      <c r="G83" s="264" t="s">
        <v>656</v>
      </c>
      <c r="H83" s="264"/>
      <c r="I83" s="264"/>
      <c r="J83" s="264"/>
      <c r="K83" s="264"/>
      <c r="L83" s="264"/>
      <c r="M83" s="264">
        <v>1</v>
      </c>
      <c r="N83" s="264"/>
      <c r="O83" s="160">
        <v>45061</v>
      </c>
      <c r="P83" s="297">
        <f t="shared" si="3"/>
        <v>1</v>
      </c>
      <c r="Q83" s="264"/>
      <c r="R83" s="264"/>
      <c r="S83" s="264"/>
      <c r="T83" s="264"/>
      <c r="U83" s="264"/>
      <c r="V83" s="264"/>
      <c r="W83" s="264"/>
      <c r="X83" s="160"/>
      <c r="Y83" s="298">
        <f t="shared" si="4"/>
        <v>0</v>
      </c>
      <c r="Z83" s="264"/>
      <c r="AA83" s="264"/>
      <c r="AB83" s="264"/>
      <c r="AC83" s="264"/>
      <c r="AD83" s="264"/>
      <c r="AE83" s="264"/>
      <c r="AF83" s="264"/>
      <c r="AG83" s="160"/>
      <c r="AH83" s="298">
        <f t="shared" si="5"/>
        <v>0</v>
      </c>
      <c r="AI83" s="399"/>
      <c r="AJ83" s="264" t="s">
        <v>660</v>
      </c>
      <c r="AK83" s="264" t="s">
        <v>431</v>
      </c>
      <c r="AL83" s="264"/>
      <c r="AM83" s="264"/>
      <c r="AN83" s="264" t="s">
        <v>4493</v>
      </c>
      <c r="AO83" s="264"/>
      <c r="AP83" s="264"/>
      <c r="AQ83" s="264"/>
      <c r="AR83" s="264"/>
      <c r="AS83" s="355"/>
      <c r="AT83" s="373"/>
      <c r="AU83" s="355"/>
      <c r="AV83" s="356"/>
      <c r="AW83" s="161" t="s">
        <v>4564</v>
      </c>
    </row>
    <row r="84" spans="1:49" s="1" customFormat="1" ht="92.4">
      <c r="A84" s="399"/>
      <c r="B84" s="399" t="s">
        <v>2460</v>
      </c>
      <c r="C84" s="264" t="s">
        <v>2461</v>
      </c>
      <c r="D84" s="264" t="s">
        <v>2218</v>
      </c>
      <c r="E84" s="264" t="s">
        <v>2462</v>
      </c>
      <c r="F84" s="264" t="s">
        <v>423</v>
      </c>
      <c r="G84" s="264" t="s">
        <v>656</v>
      </c>
      <c r="H84" s="264"/>
      <c r="I84" s="264"/>
      <c r="J84" s="264"/>
      <c r="K84" s="264"/>
      <c r="L84" s="264"/>
      <c r="M84" s="264">
        <v>1</v>
      </c>
      <c r="N84" s="264"/>
      <c r="O84" s="160">
        <v>45058</v>
      </c>
      <c r="P84" s="297">
        <f t="shared" si="3"/>
        <v>1</v>
      </c>
      <c r="Q84" s="264"/>
      <c r="R84" s="264"/>
      <c r="S84" s="264"/>
      <c r="T84" s="264"/>
      <c r="U84" s="264"/>
      <c r="V84" s="264"/>
      <c r="W84" s="264"/>
      <c r="X84" s="160"/>
      <c r="Y84" s="298">
        <f t="shared" si="4"/>
        <v>0</v>
      </c>
      <c r="Z84" s="264"/>
      <c r="AA84" s="264"/>
      <c r="AB84" s="264"/>
      <c r="AC84" s="264"/>
      <c r="AD84" s="264"/>
      <c r="AE84" s="264"/>
      <c r="AF84" s="264"/>
      <c r="AG84" s="160"/>
      <c r="AH84" s="298">
        <f t="shared" si="5"/>
        <v>0</v>
      </c>
      <c r="AI84" s="399"/>
      <c r="AJ84" s="264" t="s">
        <v>660</v>
      </c>
      <c r="AK84" s="264" t="s">
        <v>431</v>
      </c>
      <c r="AL84" s="264"/>
      <c r="AM84" s="264"/>
      <c r="AN84" s="264" t="s">
        <v>4493</v>
      </c>
      <c r="AO84" s="264"/>
      <c r="AP84" s="264"/>
      <c r="AQ84" s="264"/>
      <c r="AR84" s="264"/>
      <c r="AS84" s="355"/>
      <c r="AT84" s="373"/>
      <c r="AU84" s="355"/>
      <c r="AV84" s="356"/>
      <c r="AW84" s="161" t="s">
        <v>4565</v>
      </c>
    </row>
    <row r="85" spans="1:49" s="1" customFormat="1" ht="198">
      <c r="A85" s="399"/>
      <c r="B85" s="399" t="s">
        <v>2463</v>
      </c>
      <c r="C85" s="264" t="s">
        <v>2464</v>
      </c>
      <c r="D85" s="264" t="s">
        <v>2313</v>
      </c>
      <c r="E85" s="264" t="s">
        <v>2465</v>
      </c>
      <c r="F85" s="264" t="s">
        <v>423</v>
      </c>
      <c r="G85" s="264" t="s">
        <v>656</v>
      </c>
      <c r="H85" s="264"/>
      <c r="I85" s="264"/>
      <c r="J85" s="264"/>
      <c r="K85" s="264"/>
      <c r="L85" s="264"/>
      <c r="M85" s="264">
        <v>1</v>
      </c>
      <c r="N85" s="264"/>
      <c r="O85" s="160">
        <v>45058</v>
      </c>
      <c r="P85" s="297">
        <f t="shared" si="3"/>
        <v>1</v>
      </c>
      <c r="Q85" s="264"/>
      <c r="R85" s="264"/>
      <c r="S85" s="264"/>
      <c r="T85" s="264"/>
      <c r="U85" s="264"/>
      <c r="V85" s="264"/>
      <c r="W85" s="264"/>
      <c r="X85" s="160"/>
      <c r="Y85" s="298">
        <f t="shared" si="4"/>
        <v>0</v>
      </c>
      <c r="Z85" s="264"/>
      <c r="AA85" s="264"/>
      <c r="AB85" s="264"/>
      <c r="AC85" s="264"/>
      <c r="AD85" s="264"/>
      <c r="AE85" s="264"/>
      <c r="AF85" s="264"/>
      <c r="AG85" s="160"/>
      <c r="AH85" s="298">
        <f t="shared" si="5"/>
        <v>0</v>
      </c>
      <c r="AI85" s="399"/>
      <c r="AJ85" s="264" t="s">
        <v>660</v>
      </c>
      <c r="AK85" s="264" t="s">
        <v>431</v>
      </c>
      <c r="AL85" s="264"/>
      <c r="AM85" s="264"/>
      <c r="AN85" s="264" t="s">
        <v>4493</v>
      </c>
      <c r="AO85" s="264"/>
      <c r="AP85" s="264"/>
      <c r="AQ85" s="264"/>
      <c r="AR85" s="264"/>
      <c r="AS85" s="355"/>
      <c r="AT85" s="373"/>
      <c r="AU85" s="355"/>
      <c r="AV85" s="356"/>
      <c r="AW85" s="161" t="s">
        <v>4566</v>
      </c>
    </row>
    <row r="86" spans="1:49" s="1" customFormat="1" ht="132">
      <c r="A86" s="399"/>
      <c r="B86" s="399" t="s">
        <v>2466</v>
      </c>
      <c r="C86" s="264" t="s">
        <v>2467</v>
      </c>
      <c r="D86" s="264" t="s">
        <v>2468</v>
      </c>
      <c r="E86" s="264" t="s">
        <v>2469</v>
      </c>
      <c r="F86" s="264" t="s">
        <v>421</v>
      </c>
      <c r="G86" s="264" t="s">
        <v>656</v>
      </c>
      <c r="H86" s="264"/>
      <c r="I86" s="264"/>
      <c r="J86" s="264"/>
      <c r="K86" s="264"/>
      <c r="L86" s="264"/>
      <c r="M86" s="264"/>
      <c r="N86" s="264">
        <v>10</v>
      </c>
      <c r="O86" s="160">
        <v>45063</v>
      </c>
      <c r="P86" s="297">
        <f t="shared" si="3"/>
        <v>10</v>
      </c>
      <c r="Q86" s="264"/>
      <c r="R86" s="264"/>
      <c r="S86" s="264"/>
      <c r="T86" s="264"/>
      <c r="U86" s="264"/>
      <c r="V86" s="264"/>
      <c r="W86" s="264"/>
      <c r="X86" s="160"/>
      <c r="Y86" s="298">
        <f t="shared" si="4"/>
        <v>0</v>
      </c>
      <c r="Z86" s="264"/>
      <c r="AA86" s="264"/>
      <c r="AB86" s="264"/>
      <c r="AC86" s="264"/>
      <c r="AD86" s="264"/>
      <c r="AE86" s="264"/>
      <c r="AF86" s="264"/>
      <c r="AG86" s="160"/>
      <c r="AH86" s="298">
        <f t="shared" si="5"/>
        <v>0</v>
      </c>
      <c r="AI86" s="399"/>
      <c r="AJ86" s="264" t="s">
        <v>660</v>
      </c>
      <c r="AK86" s="264" t="s">
        <v>431</v>
      </c>
      <c r="AL86" s="264"/>
      <c r="AM86" s="264"/>
      <c r="AN86" s="264"/>
      <c r="AO86" s="264"/>
      <c r="AP86" s="264"/>
      <c r="AQ86" s="264"/>
      <c r="AR86" s="264"/>
      <c r="AS86" s="355"/>
      <c r="AT86" s="373"/>
      <c r="AU86" s="355"/>
      <c r="AV86" s="356"/>
      <c r="AW86" s="161" t="s">
        <v>4567</v>
      </c>
    </row>
    <row r="87" spans="1:49" s="1" customFormat="1" ht="52.8">
      <c r="A87" s="399"/>
      <c r="B87" s="399" t="s">
        <v>2470</v>
      </c>
      <c r="C87" s="264" t="s">
        <v>2471</v>
      </c>
      <c r="D87" s="264" t="s">
        <v>2472</v>
      </c>
      <c r="E87" s="264" t="s">
        <v>2473</v>
      </c>
      <c r="F87" s="264" t="s">
        <v>423</v>
      </c>
      <c r="G87" s="264" t="s">
        <v>656</v>
      </c>
      <c r="H87" s="264"/>
      <c r="I87" s="264"/>
      <c r="J87" s="264"/>
      <c r="K87" s="264"/>
      <c r="L87" s="264"/>
      <c r="M87" s="264">
        <v>1</v>
      </c>
      <c r="N87" s="264"/>
      <c r="O87" s="160">
        <v>45064</v>
      </c>
      <c r="P87" s="297">
        <f t="shared" si="3"/>
        <v>1</v>
      </c>
      <c r="Q87" s="264"/>
      <c r="R87" s="264"/>
      <c r="S87" s="264"/>
      <c r="T87" s="264"/>
      <c r="U87" s="264"/>
      <c r="V87" s="264"/>
      <c r="W87" s="264"/>
      <c r="X87" s="160"/>
      <c r="Y87" s="298">
        <f t="shared" si="4"/>
        <v>0</v>
      </c>
      <c r="Z87" s="264"/>
      <c r="AA87" s="264"/>
      <c r="AB87" s="264"/>
      <c r="AC87" s="264"/>
      <c r="AD87" s="264"/>
      <c r="AE87" s="264"/>
      <c r="AF87" s="264"/>
      <c r="AG87" s="160"/>
      <c r="AH87" s="298">
        <f t="shared" si="5"/>
        <v>0</v>
      </c>
      <c r="AI87" s="399"/>
      <c r="AJ87" s="264" t="s">
        <v>660</v>
      </c>
      <c r="AK87" s="264" t="s">
        <v>431</v>
      </c>
      <c r="AL87" s="264"/>
      <c r="AM87" s="264"/>
      <c r="AN87" s="264" t="s">
        <v>4493</v>
      </c>
      <c r="AO87" s="264"/>
      <c r="AP87" s="264"/>
      <c r="AQ87" s="264"/>
      <c r="AR87" s="264"/>
      <c r="AS87" s="355"/>
      <c r="AT87" s="373"/>
      <c r="AU87" s="355"/>
      <c r="AV87" s="356"/>
      <c r="AW87" s="161" t="s">
        <v>4568</v>
      </c>
    </row>
    <row r="88" spans="1:49" s="1" customFormat="1" ht="145.19999999999999">
      <c r="A88" s="399"/>
      <c r="B88" s="399" t="s">
        <v>2474</v>
      </c>
      <c r="C88" s="264" t="s">
        <v>2475</v>
      </c>
      <c r="D88" s="264" t="s">
        <v>2476</v>
      </c>
      <c r="E88" s="264" t="s">
        <v>2477</v>
      </c>
      <c r="F88" s="264" t="s">
        <v>423</v>
      </c>
      <c r="G88" s="264" t="s">
        <v>656</v>
      </c>
      <c r="H88" s="264"/>
      <c r="I88" s="264"/>
      <c r="J88" s="264"/>
      <c r="K88" s="264">
        <v>1</v>
      </c>
      <c r="L88" s="264"/>
      <c r="M88" s="264"/>
      <c r="N88" s="264"/>
      <c r="O88" s="160">
        <v>45065</v>
      </c>
      <c r="P88" s="297">
        <f t="shared" si="3"/>
        <v>1</v>
      </c>
      <c r="Q88" s="264"/>
      <c r="R88" s="264"/>
      <c r="S88" s="264"/>
      <c r="T88" s="264"/>
      <c r="U88" s="264"/>
      <c r="V88" s="264"/>
      <c r="W88" s="264"/>
      <c r="X88" s="160"/>
      <c r="Y88" s="298">
        <f t="shared" si="4"/>
        <v>0</v>
      </c>
      <c r="Z88" s="264"/>
      <c r="AA88" s="264"/>
      <c r="AB88" s="264"/>
      <c r="AC88" s="264"/>
      <c r="AD88" s="264"/>
      <c r="AE88" s="264"/>
      <c r="AF88" s="264"/>
      <c r="AG88" s="160"/>
      <c r="AH88" s="298">
        <f t="shared" si="5"/>
        <v>0</v>
      </c>
      <c r="AI88" s="399"/>
      <c r="AJ88" s="264" t="s">
        <v>660</v>
      </c>
      <c r="AK88" s="264" t="s">
        <v>431</v>
      </c>
      <c r="AL88" s="264"/>
      <c r="AM88" s="264"/>
      <c r="AN88" s="264" t="s">
        <v>4493</v>
      </c>
      <c r="AO88" s="264"/>
      <c r="AP88" s="264"/>
      <c r="AQ88" s="264"/>
      <c r="AR88" s="264"/>
      <c r="AS88" s="355"/>
      <c r="AT88" s="373"/>
      <c r="AU88" s="355"/>
      <c r="AV88" s="356"/>
      <c r="AW88" s="161" t="s">
        <v>4569</v>
      </c>
    </row>
    <row r="89" spans="1:49" s="1" customFormat="1" ht="132">
      <c r="A89" s="399"/>
      <c r="B89" s="399" t="s">
        <v>2478</v>
      </c>
      <c r="C89" s="264" t="s">
        <v>2479</v>
      </c>
      <c r="D89" s="264" t="s">
        <v>2480</v>
      </c>
      <c r="E89" s="264" t="s">
        <v>2481</v>
      </c>
      <c r="F89" s="264" t="s">
        <v>423</v>
      </c>
      <c r="G89" s="264" t="s">
        <v>656</v>
      </c>
      <c r="H89" s="264"/>
      <c r="I89" s="264"/>
      <c r="J89" s="264"/>
      <c r="K89" s="264"/>
      <c r="L89" s="264"/>
      <c r="M89" s="264">
        <v>1</v>
      </c>
      <c r="N89" s="264"/>
      <c r="O89" s="160">
        <v>45070</v>
      </c>
      <c r="P89" s="297">
        <f t="shared" si="3"/>
        <v>1</v>
      </c>
      <c r="Q89" s="264"/>
      <c r="R89" s="264"/>
      <c r="S89" s="264"/>
      <c r="T89" s="264"/>
      <c r="U89" s="264"/>
      <c r="V89" s="264"/>
      <c r="W89" s="264"/>
      <c r="X89" s="160"/>
      <c r="Y89" s="298">
        <f t="shared" si="4"/>
        <v>0</v>
      </c>
      <c r="Z89" s="264"/>
      <c r="AA89" s="264"/>
      <c r="AB89" s="264"/>
      <c r="AC89" s="264"/>
      <c r="AD89" s="264"/>
      <c r="AE89" s="264"/>
      <c r="AF89" s="264"/>
      <c r="AG89" s="160"/>
      <c r="AH89" s="298">
        <f t="shared" si="5"/>
        <v>0</v>
      </c>
      <c r="AI89" s="399"/>
      <c r="AJ89" s="264" t="s">
        <v>660</v>
      </c>
      <c r="AK89" s="264" t="s">
        <v>431</v>
      </c>
      <c r="AL89" s="264"/>
      <c r="AM89" s="264"/>
      <c r="AN89" s="264" t="s">
        <v>4493</v>
      </c>
      <c r="AO89" s="264"/>
      <c r="AP89" s="264"/>
      <c r="AQ89" s="264"/>
      <c r="AR89" s="264"/>
      <c r="AS89" s="355"/>
      <c r="AT89" s="373"/>
      <c r="AU89" s="355"/>
      <c r="AV89" s="356"/>
      <c r="AW89" s="161" t="s">
        <v>4570</v>
      </c>
    </row>
    <row r="90" spans="1:49" s="1" customFormat="1" ht="158.4">
      <c r="A90" s="399"/>
      <c r="B90" s="399" t="s">
        <v>2482</v>
      </c>
      <c r="C90" s="264" t="s">
        <v>2483</v>
      </c>
      <c r="D90" s="264" t="s">
        <v>2484</v>
      </c>
      <c r="E90" s="264" t="s">
        <v>2485</v>
      </c>
      <c r="F90" s="264" t="s">
        <v>423</v>
      </c>
      <c r="G90" s="264" t="s">
        <v>656</v>
      </c>
      <c r="H90" s="264"/>
      <c r="I90" s="264"/>
      <c r="J90" s="264"/>
      <c r="K90" s="264"/>
      <c r="L90" s="264"/>
      <c r="M90" s="264">
        <v>1</v>
      </c>
      <c r="N90" s="264"/>
      <c r="O90" s="160">
        <v>45070</v>
      </c>
      <c r="P90" s="297">
        <f t="shared" si="3"/>
        <v>1</v>
      </c>
      <c r="Q90" s="264"/>
      <c r="R90" s="264"/>
      <c r="S90" s="264"/>
      <c r="T90" s="264"/>
      <c r="U90" s="264"/>
      <c r="V90" s="264"/>
      <c r="W90" s="264"/>
      <c r="X90" s="160"/>
      <c r="Y90" s="298">
        <f t="shared" si="4"/>
        <v>0</v>
      </c>
      <c r="Z90" s="264"/>
      <c r="AA90" s="264"/>
      <c r="AB90" s="264"/>
      <c r="AC90" s="264"/>
      <c r="AD90" s="264"/>
      <c r="AE90" s="264"/>
      <c r="AF90" s="264"/>
      <c r="AG90" s="160"/>
      <c r="AH90" s="298">
        <f t="shared" si="5"/>
        <v>0</v>
      </c>
      <c r="AI90" s="399"/>
      <c r="AJ90" s="264" t="s">
        <v>660</v>
      </c>
      <c r="AK90" s="264" t="s">
        <v>431</v>
      </c>
      <c r="AL90" s="264"/>
      <c r="AM90" s="264"/>
      <c r="AN90" s="264" t="s">
        <v>4493</v>
      </c>
      <c r="AO90" s="264"/>
      <c r="AP90" s="264"/>
      <c r="AQ90" s="264"/>
      <c r="AR90" s="264"/>
      <c r="AS90" s="355"/>
      <c r="AT90" s="373"/>
      <c r="AU90" s="355"/>
      <c r="AV90" s="356"/>
      <c r="AW90" s="161" t="s">
        <v>4571</v>
      </c>
    </row>
    <row r="91" spans="1:49" s="1" customFormat="1" ht="39.6">
      <c r="A91" s="399"/>
      <c r="B91" s="399" t="s">
        <v>2486</v>
      </c>
      <c r="C91" s="264" t="s">
        <v>2487</v>
      </c>
      <c r="D91" s="264" t="s">
        <v>2488</v>
      </c>
      <c r="E91" s="264" t="s">
        <v>2489</v>
      </c>
      <c r="F91" s="264" t="s">
        <v>423</v>
      </c>
      <c r="G91" s="264" t="s">
        <v>656</v>
      </c>
      <c r="H91" s="264"/>
      <c r="I91" s="264"/>
      <c r="J91" s="264"/>
      <c r="K91" s="264"/>
      <c r="L91" s="264"/>
      <c r="M91" s="264">
        <v>1</v>
      </c>
      <c r="N91" s="264"/>
      <c r="O91" s="160">
        <v>45070</v>
      </c>
      <c r="P91" s="297">
        <f t="shared" si="3"/>
        <v>1</v>
      </c>
      <c r="Q91" s="264"/>
      <c r="R91" s="264"/>
      <c r="S91" s="264"/>
      <c r="T91" s="264"/>
      <c r="U91" s="264"/>
      <c r="V91" s="264"/>
      <c r="W91" s="264"/>
      <c r="X91" s="160"/>
      <c r="Y91" s="298">
        <f t="shared" si="4"/>
        <v>0</v>
      </c>
      <c r="Z91" s="264"/>
      <c r="AA91" s="264"/>
      <c r="AB91" s="264"/>
      <c r="AC91" s="264"/>
      <c r="AD91" s="264"/>
      <c r="AE91" s="264"/>
      <c r="AF91" s="264"/>
      <c r="AG91" s="160"/>
      <c r="AH91" s="298">
        <f t="shared" si="5"/>
        <v>0</v>
      </c>
      <c r="AI91" s="399"/>
      <c r="AJ91" s="264" t="s">
        <v>660</v>
      </c>
      <c r="AK91" s="264" t="s">
        <v>431</v>
      </c>
      <c r="AL91" s="264"/>
      <c r="AM91" s="264"/>
      <c r="AN91" s="264" t="s">
        <v>4493</v>
      </c>
      <c r="AO91" s="264"/>
      <c r="AP91" s="264"/>
      <c r="AQ91" s="264"/>
      <c r="AR91" s="264"/>
      <c r="AS91" s="355"/>
      <c r="AT91" s="373"/>
      <c r="AU91" s="355"/>
      <c r="AV91" s="356"/>
      <c r="AW91" s="161" t="s">
        <v>4572</v>
      </c>
    </row>
    <row r="92" spans="1:49" s="1" customFormat="1" ht="105.6">
      <c r="A92" s="399"/>
      <c r="B92" s="399" t="s">
        <v>2490</v>
      </c>
      <c r="C92" s="264" t="s">
        <v>2491</v>
      </c>
      <c r="D92" s="264" t="s">
        <v>2249</v>
      </c>
      <c r="E92" s="264" t="s">
        <v>2492</v>
      </c>
      <c r="F92" s="264" t="s">
        <v>423</v>
      </c>
      <c r="G92" s="264" t="s">
        <v>656</v>
      </c>
      <c r="H92" s="264"/>
      <c r="I92" s="264">
        <v>1</v>
      </c>
      <c r="J92" s="264"/>
      <c r="K92" s="264"/>
      <c r="L92" s="264"/>
      <c r="M92" s="264"/>
      <c r="N92" s="264"/>
      <c r="O92" s="160">
        <v>45072</v>
      </c>
      <c r="P92" s="297">
        <f t="shared" si="3"/>
        <v>1</v>
      </c>
      <c r="Q92" s="264"/>
      <c r="R92" s="264"/>
      <c r="S92" s="264"/>
      <c r="T92" s="264"/>
      <c r="U92" s="264"/>
      <c r="V92" s="264"/>
      <c r="W92" s="264"/>
      <c r="X92" s="160"/>
      <c r="Y92" s="298">
        <f t="shared" si="4"/>
        <v>0</v>
      </c>
      <c r="Z92" s="264"/>
      <c r="AA92" s="264"/>
      <c r="AB92" s="264"/>
      <c r="AC92" s="264"/>
      <c r="AD92" s="264"/>
      <c r="AE92" s="264"/>
      <c r="AF92" s="264"/>
      <c r="AG92" s="160"/>
      <c r="AH92" s="298">
        <f t="shared" si="5"/>
        <v>0</v>
      </c>
      <c r="AI92" s="399"/>
      <c r="AJ92" s="264" t="s">
        <v>660</v>
      </c>
      <c r="AK92" s="264" t="s">
        <v>431</v>
      </c>
      <c r="AL92" s="264"/>
      <c r="AM92" s="264"/>
      <c r="AN92" s="264" t="s">
        <v>4493</v>
      </c>
      <c r="AO92" s="264"/>
      <c r="AP92" s="264"/>
      <c r="AQ92" s="264"/>
      <c r="AR92" s="264"/>
      <c r="AS92" s="355"/>
      <c r="AT92" s="373"/>
      <c r="AU92" s="355"/>
      <c r="AV92" s="356"/>
      <c r="AW92" s="161" t="s">
        <v>4573</v>
      </c>
    </row>
    <row r="93" spans="1:49" s="1" customFormat="1" ht="39.6">
      <c r="A93" s="399"/>
      <c r="B93" s="399" t="s">
        <v>2493</v>
      </c>
      <c r="C93" s="264" t="s">
        <v>2494</v>
      </c>
      <c r="D93" s="264" t="s">
        <v>2347</v>
      </c>
      <c r="E93" s="264" t="s">
        <v>2495</v>
      </c>
      <c r="F93" s="264" t="s">
        <v>423</v>
      </c>
      <c r="G93" s="264" t="s">
        <v>656</v>
      </c>
      <c r="H93" s="264"/>
      <c r="I93" s="264">
        <v>1</v>
      </c>
      <c r="J93" s="264"/>
      <c r="K93" s="264"/>
      <c r="L93" s="264"/>
      <c r="M93" s="264"/>
      <c r="N93" s="264"/>
      <c r="O93" s="160">
        <v>45072</v>
      </c>
      <c r="P93" s="297">
        <f t="shared" si="3"/>
        <v>1</v>
      </c>
      <c r="Q93" s="264"/>
      <c r="R93" s="264"/>
      <c r="S93" s="264"/>
      <c r="T93" s="264"/>
      <c r="U93" s="264"/>
      <c r="V93" s="264"/>
      <c r="W93" s="264"/>
      <c r="X93" s="160"/>
      <c r="Y93" s="298">
        <f t="shared" si="4"/>
        <v>0</v>
      </c>
      <c r="Z93" s="264"/>
      <c r="AA93" s="264"/>
      <c r="AB93" s="264"/>
      <c r="AC93" s="264"/>
      <c r="AD93" s="264"/>
      <c r="AE93" s="264"/>
      <c r="AF93" s="264"/>
      <c r="AG93" s="160"/>
      <c r="AH93" s="298">
        <f t="shared" si="5"/>
        <v>0</v>
      </c>
      <c r="AI93" s="399"/>
      <c r="AJ93" s="264" t="s">
        <v>660</v>
      </c>
      <c r="AK93" s="264" t="s">
        <v>431</v>
      </c>
      <c r="AL93" s="264"/>
      <c r="AM93" s="264"/>
      <c r="AN93" s="264" t="s">
        <v>4493</v>
      </c>
      <c r="AO93" s="264"/>
      <c r="AP93" s="264"/>
      <c r="AQ93" s="264"/>
      <c r="AR93" s="264"/>
      <c r="AS93" s="355"/>
      <c r="AT93" s="373"/>
      <c r="AU93" s="355"/>
      <c r="AV93" s="356"/>
      <c r="AW93" s="161" t="s">
        <v>4574</v>
      </c>
    </row>
    <row r="94" spans="1:49" s="1" customFormat="1" ht="39.6">
      <c r="A94" s="399"/>
      <c r="B94" s="399" t="s">
        <v>2496</v>
      </c>
      <c r="C94" s="264" t="s">
        <v>2497</v>
      </c>
      <c r="D94" s="264" t="s">
        <v>2498</v>
      </c>
      <c r="E94" s="264" t="s">
        <v>2499</v>
      </c>
      <c r="F94" s="264" t="s">
        <v>423</v>
      </c>
      <c r="G94" s="264" t="s">
        <v>656</v>
      </c>
      <c r="H94" s="264"/>
      <c r="I94" s="264"/>
      <c r="J94" s="264"/>
      <c r="K94" s="264">
        <v>1</v>
      </c>
      <c r="L94" s="264"/>
      <c r="M94" s="264"/>
      <c r="N94" s="264"/>
      <c r="O94" s="160">
        <v>45076</v>
      </c>
      <c r="P94" s="297">
        <f t="shared" si="3"/>
        <v>1</v>
      </c>
      <c r="Q94" s="264"/>
      <c r="R94" s="264"/>
      <c r="S94" s="264"/>
      <c r="T94" s="264"/>
      <c r="U94" s="264"/>
      <c r="V94" s="264"/>
      <c r="W94" s="264"/>
      <c r="X94" s="160"/>
      <c r="Y94" s="298">
        <f t="shared" si="4"/>
        <v>0</v>
      </c>
      <c r="Z94" s="264"/>
      <c r="AA94" s="264"/>
      <c r="AB94" s="264"/>
      <c r="AC94" s="264"/>
      <c r="AD94" s="264"/>
      <c r="AE94" s="264"/>
      <c r="AF94" s="264"/>
      <c r="AG94" s="160"/>
      <c r="AH94" s="298">
        <f t="shared" si="5"/>
        <v>0</v>
      </c>
      <c r="AI94" s="399"/>
      <c r="AJ94" s="264" t="s">
        <v>660</v>
      </c>
      <c r="AK94" s="264" t="s">
        <v>431</v>
      </c>
      <c r="AL94" s="264"/>
      <c r="AM94" s="264"/>
      <c r="AN94" s="264" t="s">
        <v>4493</v>
      </c>
      <c r="AO94" s="264"/>
      <c r="AP94" s="264"/>
      <c r="AQ94" s="264"/>
      <c r="AR94" s="264"/>
      <c r="AS94" s="355"/>
      <c r="AT94" s="373"/>
      <c r="AU94" s="355"/>
      <c r="AV94" s="356"/>
      <c r="AW94" s="161" t="s">
        <v>4575</v>
      </c>
    </row>
    <row r="95" spans="1:49" s="1" customFormat="1" ht="66">
      <c r="A95" s="399"/>
      <c r="B95" s="399" t="s">
        <v>2500</v>
      </c>
      <c r="C95" s="264" t="s">
        <v>2501</v>
      </c>
      <c r="D95" s="264" t="s">
        <v>2502</v>
      </c>
      <c r="E95" s="264" t="s">
        <v>2503</v>
      </c>
      <c r="F95" s="264" t="s">
        <v>423</v>
      </c>
      <c r="G95" s="264" t="s">
        <v>656</v>
      </c>
      <c r="H95" s="264"/>
      <c r="I95" s="264"/>
      <c r="J95" s="264"/>
      <c r="K95" s="264">
        <v>1</v>
      </c>
      <c r="L95" s="264"/>
      <c r="M95" s="264"/>
      <c r="N95" s="264"/>
      <c r="O95" s="160">
        <v>45076</v>
      </c>
      <c r="P95" s="297">
        <f t="shared" si="3"/>
        <v>1</v>
      </c>
      <c r="Q95" s="264"/>
      <c r="R95" s="264"/>
      <c r="S95" s="264"/>
      <c r="T95" s="264"/>
      <c r="U95" s="264"/>
      <c r="V95" s="264"/>
      <c r="W95" s="264"/>
      <c r="X95" s="160"/>
      <c r="Y95" s="298">
        <f t="shared" si="4"/>
        <v>0</v>
      </c>
      <c r="Z95" s="264"/>
      <c r="AA95" s="264"/>
      <c r="AB95" s="264"/>
      <c r="AC95" s="264"/>
      <c r="AD95" s="264"/>
      <c r="AE95" s="264"/>
      <c r="AF95" s="264"/>
      <c r="AG95" s="160"/>
      <c r="AH95" s="298">
        <f t="shared" si="5"/>
        <v>0</v>
      </c>
      <c r="AI95" s="399"/>
      <c r="AJ95" s="264" t="s">
        <v>660</v>
      </c>
      <c r="AK95" s="264" t="s">
        <v>431</v>
      </c>
      <c r="AL95" s="264"/>
      <c r="AM95" s="264"/>
      <c r="AN95" s="264" t="s">
        <v>4493</v>
      </c>
      <c r="AO95" s="264"/>
      <c r="AP95" s="264"/>
      <c r="AQ95" s="264"/>
      <c r="AR95" s="264"/>
      <c r="AS95" s="355"/>
      <c r="AT95" s="373"/>
      <c r="AU95" s="355"/>
      <c r="AV95" s="356"/>
      <c r="AW95" s="161" t="s">
        <v>4576</v>
      </c>
    </row>
    <row r="96" spans="1:49" s="1" customFormat="1" ht="105.6">
      <c r="A96" s="399"/>
      <c r="B96" s="399" t="s">
        <v>2504</v>
      </c>
      <c r="C96" s="264" t="s">
        <v>2505</v>
      </c>
      <c r="D96" s="264" t="s">
        <v>2506</v>
      </c>
      <c r="E96" s="264" t="s">
        <v>2507</v>
      </c>
      <c r="F96" s="264" t="s">
        <v>423</v>
      </c>
      <c r="G96" s="264" t="s">
        <v>656</v>
      </c>
      <c r="H96" s="264"/>
      <c r="I96" s="264"/>
      <c r="J96" s="264"/>
      <c r="K96" s="264">
        <v>1</v>
      </c>
      <c r="L96" s="264"/>
      <c r="M96" s="264"/>
      <c r="N96" s="264"/>
      <c r="O96" s="160">
        <v>45077</v>
      </c>
      <c r="P96" s="297">
        <f t="shared" si="3"/>
        <v>1</v>
      </c>
      <c r="Q96" s="264"/>
      <c r="R96" s="264"/>
      <c r="S96" s="264"/>
      <c r="T96" s="264"/>
      <c r="U96" s="264"/>
      <c r="V96" s="264"/>
      <c r="W96" s="264"/>
      <c r="X96" s="160"/>
      <c r="Y96" s="298">
        <f t="shared" si="4"/>
        <v>0</v>
      </c>
      <c r="Z96" s="264"/>
      <c r="AA96" s="264"/>
      <c r="AB96" s="264"/>
      <c r="AC96" s="264"/>
      <c r="AD96" s="264"/>
      <c r="AE96" s="264"/>
      <c r="AF96" s="264"/>
      <c r="AG96" s="160"/>
      <c r="AH96" s="298">
        <f t="shared" si="5"/>
        <v>0</v>
      </c>
      <c r="AI96" s="399"/>
      <c r="AJ96" s="264" t="s">
        <v>660</v>
      </c>
      <c r="AK96" s="264" t="s">
        <v>431</v>
      </c>
      <c r="AL96" s="264"/>
      <c r="AM96" s="264"/>
      <c r="AN96" s="264" t="s">
        <v>4493</v>
      </c>
      <c r="AO96" s="264"/>
      <c r="AP96" s="264"/>
      <c r="AQ96" s="264"/>
      <c r="AR96" s="264"/>
      <c r="AS96" s="355"/>
      <c r="AT96" s="373"/>
      <c r="AU96" s="355"/>
      <c r="AV96" s="356"/>
      <c r="AW96" s="161" t="s">
        <v>4577</v>
      </c>
    </row>
    <row r="97" spans="1:49" s="1" customFormat="1" ht="52.8">
      <c r="A97" s="399"/>
      <c r="B97" s="399" t="s">
        <v>2508</v>
      </c>
      <c r="C97" s="264" t="s">
        <v>2509</v>
      </c>
      <c r="D97" s="264" t="s">
        <v>2510</v>
      </c>
      <c r="E97" s="264" t="s">
        <v>2511</v>
      </c>
      <c r="F97" s="264" t="s">
        <v>421</v>
      </c>
      <c r="G97" s="264" t="s">
        <v>656</v>
      </c>
      <c r="H97" s="264">
        <v>138</v>
      </c>
      <c r="I97" s="264"/>
      <c r="J97" s="264"/>
      <c r="K97" s="264"/>
      <c r="L97" s="264"/>
      <c r="M97" s="264"/>
      <c r="N97" s="264">
        <v>2</v>
      </c>
      <c r="O97" s="160">
        <v>45077</v>
      </c>
      <c r="P97" s="297">
        <f t="shared" si="3"/>
        <v>140</v>
      </c>
      <c r="Q97" s="264"/>
      <c r="R97" s="264"/>
      <c r="S97" s="264"/>
      <c r="T97" s="264"/>
      <c r="U97" s="264"/>
      <c r="V97" s="264"/>
      <c r="W97" s="264"/>
      <c r="X97" s="160"/>
      <c r="Y97" s="298">
        <f t="shared" si="4"/>
        <v>0</v>
      </c>
      <c r="Z97" s="264"/>
      <c r="AA97" s="264"/>
      <c r="AB97" s="264"/>
      <c r="AC97" s="264"/>
      <c r="AD97" s="264"/>
      <c r="AE97" s="264"/>
      <c r="AF97" s="264"/>
      <c r="AG97" s="160"/>
      <c r="AH97" s="298">
        <f t="shared" si="5"/>
        <v>0</v>
      </c>
      <c r="AI97" s="399"/>
      <c r="AJ97" s="264" t="s">
        <v>660</v>
      </c>
      <c r="AK97" s="264" t="s">
        <v>431</v>
      </c>
      <c r="AL97" s="264" t="s">
        <v>689</v>
      </c>
      <c r="AM97" s="264" t="s">
        <v>672</v>
      </c>
      <c r="AN97" s="264"/>
      <c r="AO97" s="264">
        <v>55</v>
      </c>
      <c r="AP97" s="264"/>
      <c r="AQ97" s="264"/>
      <c r="AR97" s="264"/>
      <c r="AS97" s="355"/>
      <c r="AT97" s="373"/>
      <c r="AU97" s="355"/>
      <c r="AV97" s="356"/>
      <c r="AW97" s="161" t="s">
        <v>4578</v>
      </c>
    </row>
    <row r="98" spans="1:49" s="1" customFormat="1" ht="132">
      <c r="A98" s="399"/>
      <c r="B98" s="399" t="s">
        <v>2512</v>
      </c>
      <c r="C98" s="264" t="s">
        <v>2513</v>
      </c>
      <c r="D98" s="264" t="s">
        <v>2514</v>
      </c>
      <c r="E98" s="264" t="s">
        <v>2515</v>
      </c>
      <c r="F98" s="264" t="s">
        <v>423</v>
      </c>
      <c r="G98" s="264" t="s">
        <v>656</v>
      </c>
      <c r="H98" s="264"/>
      <c r="I98" s="264"/>
      <c r="J98" s="264"/>
      <c r="K98" s="264">
        <v>1</v>
      </c>
      <c r="L98" s="264"/>
      <c r="M98" s="264"/>
      <c r="N98" s="264"/>
      <c r="O98" s="160">
        <v>45078</v>
      </c>
      <c r="P98" s="297">
        <f t="shared" si="3"/>
        <v>1</v>
      </c>
      <c r="Q98" s="264"/>
      <c r="R98" s="264"/>
      <c r="S98" s="264"/>
      <c r="T98" s="264"/>
      <c r="U98" s="264"/>
      <c r="V98" s="264"/>
      <c r="W98" s="264"/>
      <c r="X98" s="160"/>
      <c r="Y98" s="298">
        <f t="shared" si="4"/>
        <v>0</v>
      </c>
      <c r="Z98" s="264"/>
      <c r="AA98" s="264"/>
      <c r="AB98" s="264"/>
      <c r="AC98" s="264"/>
      <c r="AD98" s="264"/>
      <c r="AE98" s="264"/>
      <c r="AF98" s="264"/>
      <c r="AG98" s="160"/>
      <c r="AH98" s="298">
        <f t="shared" si="5"/>
        <v>0</v>
      </c>
      <c r="AI98" s="399"/>
      <c r="AJ98" s="264" t="s">
        <v>660</v>
      </c>
      <c r="AK98" s="264" t="s">
        <v>431</v>
      </c>
      <c r="AL98" s="264"/>
      <c r="AM98" s="264"/>
      <c r="AN98" s="264" t="s">
        <v>4493</v>
      </c>
      <c r="AO98" s="264"/>
      <c r="AP98" s="264"/>
      <c r="AQ98" s="264"/>
      <c r="AR98" s="264"/>
      <c r="AS98" s="355"/>
      <c r="AT98" s="373"/>
      <c r="AU98" s="355"/>
      <c r="AV98" s="356"/>
      <c r="AW98" s="161" t="s">
        <v>4579</v>
      </c>
    </row>
    <row r="99" spans="1:49" s="1" customFormat="1" ht="66">
      <c r="A99" s="399"/>
      <c r="B99" s="399" t="s">
        <v>2516</v>
      </c>
      <c r="C99" s="264" t="s">
        <v>2517</v>
      </c>
      <c r="D99" s="264"/>
      <c r="E99" s="264" t="s">
        <v>2518</v>
      </c>
      <c r="F99" s="264" t="s">
        <v>423</v>
      </c>
      <c r="G99" s="264" t="s">
        <v>656</v>
      </c>
      <c r="H99" s="264"/>
      <c r="I99" s="264"/>
      <c r="J99" s="264"/>
      <c r="K99" s="264"/>
      <c r="L99" s="264"/>
      <c r="M99" s="264">
        <v>1</v>
      </c>
      <c r="N99" s="264"/>
      <c r="O99" s="160">
        <v>45078</v>
      </c>
      <c r="P99" s="297">
        <f t="shared" si="3"/>
        <v>1</v>
      </c>
      <c r="Q99" s="264"/>
      <c r="R99" s="264"/>
      <c r="S99" s="264"/>
      <c r="T99" s="264"/>
      <c r="U99" s="264"/>
      <c r="V99" s="264"/>
      <c r="W99" s="264"/>
      <c r="X99" s="160"/>
      <c r="Y99" s="298">
        <f t="shared" si="4"/>
        <v>0</v>
      </c>
      <c r="Z99" s="264"/>
      <c r="AA99" s="264"/>
      <c r="AB99" s="264"/>
      <c r="AC99" s="264"/>
      <c r="AD99" s="264"/>
      <c r="AE99" s="264"/>
      <c r="AF99" s="264"/>
      <c r="AG99" s="160"/>
      <c r="AH99" s="298">
        <f t="shared" si="5"/>
        <v>0</v>
      </c>
      <c r="AI99" s="399"/>
      <c r="AJ99" s="264" t="s">
        <v>660</v>
      </c>
      <c r="AK99" s="264" t="s">
        <v>431</v>
      </c>
      <c r="AL99" s="264"/>
      <c r="AM99" s="264"/>
      <c r="AN99" s="264" t="s">
        <v>4493</v>
      </c>
      <c r="AO99" s="264"/>
      <c r="AP99" s="264"/>
      <c r="AQ99" s="264"/>
      <c r="AR99" s="264"/>
      <c r="AS99" s="355"/>
      <c r="AT99" s="373"/>
      <c r="AU99" s="355"/>
      <c r="AV99" s="356"/>
      <c r="AW99" s="161" t="s">
        <v>4580</v>
      </c>
    </row>
    <row r="100" spans="1:49" s="1" customFormat="1" ht="211.2">
      <c r="A100" s="399"/>
      <c r="B100" s="399" t="s">
        <v>2519</v>
      </c>
      <c r="C100" s="264" t="s">
        <v>2520</v>
      </c>
      <c r="D100" s="264" t="s">
        <v>2521</v>
      </c>
      <c r="E100" s="264" t="s">
        <v>2522</v>
      </c>
      <c r="F100" s="264" t="s">
        <v>423</v>
      </c>
      <c r="G100" s="264" t="s">
        <v>656</v>
      </c>
      <c r="H100" s="264"/>
      <c r="I100" s="264">
        <v>2</v>
      </c>
      <c r="J100" s="264"/>
      <c r="K100" s="264"/>
      <c r="L100" s="264"/>
      <c r="M100" s="264"/>
      <c r="N100" s="264"/>
      <c r="O100" s="160">
        <v>45084</v>
      </c>
      <c r="P100" s="297">
        <f t="shared" si="3"/>
        <v>2</v>
      </c>
      <c r="Q100" s="264"/>
      <c r="R100" s="264"/>
      <c r="S100" s="264"/>
      <c r="T100" s="264"/>
      <c r="U100" s="264"/>
      <c r="V100" s="264"/>
      <c r="W100" s="264"/>
      <c r="X100" s="160"/>
      <c r="Y100" s="298">
        <f t="shared" si="4"/>
        <v>0</v>
      </c>
      <c r="Z100" s="264"/>
      <c r="AA100" s="264"/>
      <c r="AB100" s="264"/>
      <c r="AC100" s="264"/>
      <c r="AD100" s="264"/>
      <c r="AE100" s="264"/>
      <c r="AF100" s="264"/>
      <c r="AG100" s="160"/>
      <c r="AH100" s="298">
        <f t="shared" si="5"/>
        <v>0</v>
      </c>
      <c r="AI100" s="399"/>
      <c r="AJ100" s="264" t="s">
        <v>660</v>
      </c>
      <c r="AK100" s="264" t="s">
        <v>431</v>
      </c>
      <c r="AL100" s="264"/>
      <c r="AM100" s="264"/>
      <c r="AN100" s="264" t="s">
        <v>4493</v>
      </c>
      <c r="AO100" s="264"/>
      <c r="AP100" s="264"/>
      <c r="AQ100" s="264"/>
      <c r="AR100" s="264"/>
      <c r="AS100" s="355"/>
      <c r="AT100" s="373"/>
      <c r="AU100" s="355"/>
      <c r="AV100" s="356"/>
      <c r="AW100" s="161" t="s">
        <v>4581</v>
      </c>
    </row>
    <row r="101" spans="1:49" s="1" customFormat="1" ht="39.6">
      <c r="A101" s="399"/>
      <c r="B101" s="399" t="s">
        <v>2523</v>
      </c>
      <c r="C101" s="264" t="s">
        <v>2524</v>
      </c>
      <c r="D101" s="264" t="s">
        <v>2525</v>
      </c>
      <c r="E101" s="264" t="s">
        <v>2526</v>
      </c>
      <c r="F101" s="264" t="s">
        <v>423</v>
      </c>
      <c r="G101" s="264" t="s">
        <v>656</v>
      </c>
      <c r="H101" s="264"/>
      <c r="I101" s="264"/>
      <c r="J101" s="264"/>
      <c r="K101" s="264">
        <v>1</v>
      </c>
      <c r="L101" s="264"/>
      <c r="M101" s="264"/>
      <c r="N101" s="264"/>
      <c r="O101" s="160">
        <v>45084</v>
      </c>
      <c r="P101" s="297">
        <f t="shared" si="3"/>
        <v>1</v>
      </c>
      <c r="Q101" s="264"/>
      <c r="R101" s="264"/>
      <c r="S101" s="264"/>
      <c r="T101" s="264"/>
      <c r="U101" s="264"/>
      <c r="V101" s="264"/>
      <c r="W101" s="264"/>
      <c r="X101" s="160"/>
      <c r="Y101" s="298">
        <f t="shared" si="4"/>
        <v>0</v>
      </c>
      <c r="Z101" s="264"/>
      <c r="AA101" s="264"/>
      <c r="AB101" s="264"/>
      <c r="AC101" s="264"/>
      <c r="AD101" s="264"/>
      <c r="AE101" s="264"/>
      <c r="AF101" s="264"/>
      <c r="AG101" s="160"/>
      <c r="AH101" s="298">
        <f t="shared" si="5"/>
        <v>0</v>
      </c>
      <c r="AI101" s="399"/>
      <c r="AJ101" s="264" t="s">
        <v>660</v>
      </c>
      <c r="AK101" s="264" t="s">
        <v>431</v>
      </c>
      <c r="AL101" s="264"/>
      <c r="AM101" s="264"/>
      <c r="AN101" s="264" t="s">
        <v>4493</v>
      </c>
      <c r="AO101" s="264"/>
      <c r="AP101" s="264"/>
      <c r="AQ101" s="264"/>
      <c r="AR101" s="264"/>
      <c r="AS101" s="355"/>
      <c r="AT101" s="373"/>
      <c r="AU101" s="355"/>
      <c r="AV101" s="356"/>
      <c r="AW101" s="161" t="s">
        <v>4582</v>
      </c>
    </row>
    <row r="102" spans="1:49" s="1" customFormat="1" ht="39.6">
      <c r="A102" s="399"/>
      <c r="B102" s="399" t="s">
        <v>2527</v>
      </c>
      <c r="C102" s="264" t="s">
        <v>2528</v>
      </c>
      <c r="D102" s="264" t="s">
        <v>2529</v>
      </c>
      <c r="E102" s="264" t="s">
        <v>2530</v>
      </c>
      <c r="F102" s="264" t="s">
        <v>423</v>
      </c>
      <c r="G102" s="264" t="s">
        <v>656</v>
      </c>
      <c r="H102" s="264"/>
      <c r="I102" s="264"/>
      <c r="J102" s="264"/>
      <c r="K102" s="264">
        <v>1</v>
      </c>
      <c r="L102" s="264"/>
      <c r="M102" s="264"/>
      <c r="N102" s="264"/>
      <c r="O102" s="160">
        <v>45085</v>
      </c>
      <c r="P102" s="297">
        <f t="shared" si="3"/>
        <v>1</v>
      </c>
      <c r="Q102" s="264"/>
      <c r="R102" s="264"/>
      <c r="S102" s="264"/>
      <c r="T102" s="264"/>
      <c r="U102" s="264"/>
      <c r="V102" s="264"/>
      <c r="W102" s="264"/>
      <c r="X102" s="160"/>
      <c r="Y102" s="298">
        <f t="shared" si="4"/>
        <v>0</v>
      </c>
      <c r="Z102" s="264"/>
      <c r="AA102" s="264"/>
      <c r="AB102" s="264"/>
      <c r="AC102" s="264"/>
      <c r="AD102" s="264"/>
      <c r="AE102" s="264"/>
      <c r="AF102" s="264"/>
      <c r="AG102" s="160"/>
      <c r="AH102" s="298">
        <f t="shared" si="5"/>
        <v>0</v>
      </c>
      <c r="AI102" s="399"/>
      <c r="AJ102" s="264" t="s">
        <v>660</v>
      </c>
      <c r="AK102" s="264" t="s">
        <v>431</v>
      </c>
      <c r="AL102" s="264"/>
      <c r="AM102" s="264"/>
      <c r="AN102" s="264" t="s">
        <v>4493</v>
      </c>
      <c r="AO102" s="264"/>
      <c r="AP102" s="264"/>
      <c r="AQ102" s="264"/>
      <c r="AR102" s="264"/>
      <c r="AS102" s="355"/>
      <c r="AT102" s="373"/>
      <c r="AU102" s="355"/>
      <c r="AV102" s="356"/>
      <c r="AW102" s="161" t="s">
        <v>4583</v>
      </c>
    </row>
    <row r="103" spans="1:49" s="1" customFormat="1" ht="39.6">
      <c r="A103" s="399"/>
      <c r="B103" s="399" t="s">
        <v>2531</v>
      </c>
      <c r="C103" s="264" t="s">
        <v>2532</v>
      </c>
      <c r="D103" s="264" t="s">
        <v>2533</v>
      </c>
      <c r="E103" s="264" t="s">
        <v>2534</v>
      </c>
      <c r="F103" s="264" t="s">
        <v>423</v>
      </c>
      <c r="G103" s="264" t="s">
        <v>656</v>
      </c>
      <c r="H103" s="264"/>
      <c r="I103" s="264"/>
      <c r="J103" s="264"/>
      <c r="K103" s="264"/>
      <c r="L103" s="264"/>
      <c r="M103" s="264">
        <v>1</v>
      </c>
      <c r="N103" s="264"/>
      <c r="O103" s="160">
        <v>45085</v>
      </c>
      <c r="P103" s="297">
        <f t="shared" si="3"/>
        <v>1</v>
      </c>
      <c r="Q103" s="264"/>
      <c r="R103" s="264"/>
      <c r="S103" s="264"/>
      <c r="T103" s="264"/>
      <c r="U103" s="264"/>
      <c r="V103" s="264"/>
      <c r="W103" s="264"/>
      <c r="X103" s="160"/>
      <c r="Y103" s="298">
        <f t="shared" si="4"/>
        <v>0</v>
      </c>
      <c r="Z103" s="264"/>
      <c r="AA103" s="264"/>
      <c r="AB103" s="264"/>
      <c r="AC103" s="264"/>
      <c r="AD103" s="264"/>
      <c r="AE103" s="264"/>
      <c r="AF103" s="264"/>
      <c r="AG103" s="160"/>
      <c r="AH103" s="298">
        <f t="shared" si="5"/>
        <v>0</v>
      </c>
      <c r="AI103" s="399"/>
      <c r="AJ103" s="264" t="s">
        <v>660</v>
      </c>
      <c r="AK103" s="264" t="s">
        <v>431</v>
      </c>
      <c r="AL103" s="264"/>
      <c r="AM103" s="264"/>
      <c r="AN103" s="264" t="s">
        <v>4493</v>
      </c>
      <c r="AO103" s="264"/>
      <c r="AP103" s="264"/>
      <c r="AQ103" s="264"/>
      <c r="AR103" s="264"/>
      <c r="AS103" s="355"/>
      <c r="AT103" s="373"/>
      <c r="AU103" s="355"/>
      <c r="AV103" s="356"/>
      <c r="AW103" s="161" t="s">
        <v>4584</v>
      </c>
    </row>
    <row r="104" spans="1:49" s="1" customFormat="1" ht="39.6">
      <c r="A104" s="399"/>
      <c r="B104" s="399" t="s">
        <v>2535</v>
      </c>
      <c r="C104" s="264" t="s">
        <v>2536</v>
      </c>
      <c r="D104" s="264"/>
      <c r="E104" s="264" t="s">
        <v>2537</v>
      </c>
      <c r="F104" s="264" t="s">
        <v>423</v>
      </c>
      <c r="G104" s="264" t="s">
        <v>656</v>
      </c>
      <c r="H104" s="264"/>
      <c r="I104" s="264"/>
      <c r="J104" s="264"/>
      <c r="K104" s="264"/>
      <c r="L104" s="264"/>
      <c r="M104" s="264">
        <v>1</v>
      </c>
      <c r="N104" s="264"/>
      <c r="O104" s="160">
        <v>45092</v>
      </c>
      <c r="P104" s="297">
        <f t="shared" si="3"/>
        <v>1</v>
      </c>
      <c r="Q104" s="264"/>
      <c r="R104" s="264"/>
      <c r="S104" s="264"/>
      <c r="T104" s="264"/>
      <c r="U104" s="264"/>
      <c r="V104" s="264"/>
      <c r="W104" s="264"/>
      <c r="X104" s="160"/>
      <c r="Y104" s="298">
        <f t="shared" si="4"/>
        <v>0</v>
      </c>
      <c r="Z104" s="264"/>
      <c r="AA104" s="264"/>
      <c r="AB104" s="264"/>
      <c r="AC104" s="264"/>
      <c r="AD104" s="264"/>
      <c r="AE104" s="264"/>
      <c r="AF104" s="264"/>
      <c r="AG104" s="160"/>
      <c r="AH104" s="298">
        <f t="shared" si="5"/>
        <v>0</v>
      </c>
      <c r="AI104" s="399"/>
      <c r="AJ104" s="264" t="s">
        <v>660</v>
      </c>
      <c r="AK104" s="264" t="s">
        <v>431</v>
      </c>
      <c r="AL104" s="264"/>
      <c r="AM104" s="264"/>
      <c r="AN104" s="264" t="s">
        <v>4493</v>
      </c>
      <c r="AO104" s="264"/>
      <c r="AP104" s="264"/>
      <c r="AQ104" s="264"/>
      <c r="AR104" s="264"/>
      <c r="AS104" s="355"/>
      <c r="AT104" s="373"/>
      <c r="AU104" s="355"/>
      <c r="AV104" s="356"/>
      <c r="AW104" s="161" t="s">
        <v>4585</v>
      </c>
    </row>
    <row r="105" spans="1:49" s="1" customFormat="1" ht="66">
      <c r="A105" s="399"/>
      <c r="B105" s="399" t="s">
        <v>2538</v>
      </c>
      <c r="C105" s="264" t="s">
        <v>2539</v>
      </c>
      <c r="D105" s="264" t="s">
        <v>2540</v>
      </c>
      <c r="E105" s="264" t="s">
        <v>2541</v>
      </c>
      <c r="F105" s="264" t="s">
        <v>423</v>
      </c>
      <c r="G105" s="264" t="s">
        <v>656</v>
      </c>
      <c r="H105" s="264"/>
      <c r="I105" s="264">
        <v>1</v>
      </c>
      <c r="J105" s="264"/>
      <c r="K105" s="264"/>
      <c r="L105" s="264"/>
      <c r="M105" s="264"/>
      <c r="N105" s="264"/>
      <c r="O105" s="160">
        <v>45093</v>
      </c>
      <c r="P105" s="297">
        <f t="shared" si="3"/>
        <v>1</v>
      </c>
      <c r="Q105" s="264"/>
      <c r="R105" s="264"/>
      <c r="S105" s="264"/>
      <c r="T105" s="264"/>
      <c r="U105" s="264"/>
      <c r="V105" s="264"/>
      <c r="W105" s="264"/>
      <c r="X105" s="160"/>
      <c r="Y105" s="298">
        <f t="shared" si="4"/>
        <v>0</v>
      </c>
      <c r="Z105" s="264"/>
      <c r="AA105" s="264"/>
      <c r="AB105" s="264"/>
      <c r="AC105" s="264"/>
      <c r="AD105" s="264"/>
      <c r="AE105" s="264"/>
      <c r="AF105" s="264"/>
      <c r="AG105" s="160"/>
      <c r="AH105" s="298">
        <f t="shared" si="5"/>
        <v>0</v>
      </c>
      <c r="AI105" s="399"/>
      <c r="AJ105" s="264" t="s">
        <v>660</v>
      </c>
      <c r="AK105" s="264" t="s">
        <v>431</v>
      </c>
      <c r="AL105" s="264"/>
      <c r="AM105" s="264"/>
      <c r="AN105" s="264" t="s">
        <v>4493</v>
      </c>
      <c r="AO105" s="264"/>
      <c r="AP105" s="264"/>
      <c r="AQ105" s="264"/>
      <c r="AR105" s="264"/>
      <c r="AS105" s="355"/>
      <c r="AT105" s="373"/>
      <c r="AU105" s="355"/>
      <c r="AV105" s="356"/>
      <c r="AW105" s="161" t="s">
        <v>4586</v>
      </c>
    </row>
    <row r="106" spans="1:49" s="1" customFormat="1" ht="277.2">
      <c r="A106" s="399"/>
      <c r="B106" s="399" t="s">
        <v>2542</v>
      </c>
      <c r="C106" s="264" t="s">
        <v>2543</v>
      </c>
      <c r="D106" s="264" t="s">
        <v>2544</v>
      </c>
      <c r="E106" s="264" t="s">
        <v>2545</v>
      </c>
      <c r="F106" s="264" t="s">
        <v>423</v>
      </c>
      <c r="G106" s="264" t="s">
        <v>656</v>
      </c>
      <c r="H106" s="264"/>
      <c r="I106" s="264"/>
      <c r="J106" s="264"/>
      <c r="K106" s="264"/>
      <c r="L106" s="264"/>
      <c r="M106" s="264">
        <v>1</v>
      </c>
      <c r="N106" s="264"/>
      <c r="O106" s="160">
        <v>45099</v>
      </c>
      <c r="P106" s="297">
        <f t="shared" si="3"/>
        <v>1</v>
      </c>
      <c r="Q106" s="264"/>
      <c r="R106" s="264"/>
      <c r="S106" s="264"/>
      <c r="T106" s="264"/>
      <c r="U106" s="264"/>
      <c r="V106" s="264"/>
      <c r="W106" s="264"/>
      <c r="X106" s="160"/>
      <c r="Y106" s="298">
        <f t="shared" si="4"/>
        <v>0</v>
      </c>
      <c r="Z106" s="264"/>
      <c r="AA106" s="264"/>
      <c r="AB106" s="264"/>
      <c r="AC106" s="264"/>
      <c r="AD106" s="264"/>
      <c r="AE106" s="264"/>
      <c r="AF106" s="264"/>
      <c r="AG106" s="160"/>
      <c r="AH106" s="298">
        <f t="shared" si="5"/>
        <v>0</v>
      </c>
      <c r="AI106" s="399"/>
      <c r="AJ106" s="264" t="s">
        <v>660</v>
      </c>
      <c r="AK106" s="264" t="s">
        <v>431</v>
      </c>
      <c r="AL106" s="264"/>
      <c r="AM106" s="264"/>
      <c r="AN106" s="264" t="s">
        <v>4493</v>
      </c>
      <c r="AO106" s="264"/>
      <c r="AP106" s="264"/>
      <c r="AQ106" s="264"/>
      <c r="AR106" s="264"/>
      <c r="AS106" s="355"/>
      <c r="AT106" s="373"/>
      <c r="AU106" s="355"/>
      <c r="AV106" s="356"/>
      <c r="AW106" s="161" t="s">
        <v>4587</v>
      </c>
    </row>
    <row r="107" spans="1:49" s="1" customFormat="1" ht="39.6">
      <c r="A107" s="399"/>
      <c r="B107" s="399" t="s">
        <v>2546</v>
      </c>
      <c r="C107" s="264" t="s">
        <v>2547</v>
      </c>
      <c r="D107" s="264"/>
      <c r="E107" s="264" t="s">
        <v>2548</v>
      </c>
      <c r="F107" s="264" t="s">
        <v>423</v>
      </c>
      <c r="G107" s="264" t="s">
        <v>656</v>
      </c>
      <c r="H107" s="264"/>
      <c r="I107" s="264"/>
      <c r="J107" s="264"/>
      <c r="K107" s="264"/>
      <c r="L107" s="264"/>
      <c r="M107" s="264">
        <v>1</v>
      </c>
      <c r="N107" s="264"/>
      <c r="O107" s="160">
        <v>45100</v>
      </c>
      <c r="P107" s="297">
        <f t="shared" si="3"/>
        <v>1</v>
      </c>
      <c r="Q107" s="264"/>
      <c r="R107" s="264"/>
      <c r="S107" s="264"/>
      <c r="T107" s="264"/>
      <c r="U107" s="264"/>
      <c r="V107" s="264"/>
      <c r="W107" s="264"/>
      <c r="X107" s="160"/>
      <c r="Y107" s="298">
        <f t="shared" si="4"/>
        <v>0</v>
      </c>
      <c r="Z107" s="264"/>
      <c r="AA107" s="264"/>
      <c r="AB107" s="264"/>
      <c r="AC107" s="264"/>
      <c r="AD107" s="264"/>
      <c r="AE107" s="264"/>
      <c r="AF107" s="264"/>
      <c r="AG107" s="160"/>
      <c r="AH107" s="298">
        <f t="shared" si="5"/>
        <v>0</v>
      </c>
      <c r="AI107" s="399"/>
      <c r="AJ107" s="264" t="s">
        <v>660</v>
      </c>
      <c r="AK107" s="264" t="s">
        <v>431</v>
      </c>
      <c r="AL107" s="264"/>
      <c r="AM107" s="264"/>
      <c r="AN107" s="264" t="s">
        <v>4493</v>
      </c>
      <c r="AO107" s="264"/>
      <c r="AP107" s="264"/>
      <c r="AQ107" s="264"/>
      <c r="AR107" s="264"/>
      <c r="AS107" s="355"/>
      <c r="AT107" s="373"/>
      <c r="AU107" s="355"/>
      <c r="AV107" s="356"/>
      <c r="AW107" s="161" t="s">
        <v>4588</v>
      </c>
    </row>
    <row r="108" spans="1:49" s="1" customFormat="1" ht="39.6">
      <c r="A108" s="399"/>
      <c r="B108" s="399" t="s">
        <v>2549</v>
      </c>
      <c r="C108" s="264" t="s">
        <v>2550</v>
      </c>
      <c r="D108" s="264" t="s">
        <v>2292</v>
      </c>
      <c r="E108" s="264" t="s">
        <v>2551</v>
      </c>
      <c r="F108" s="264" t="s">
        <v>423</v>
      </c>
      <c r="G108" s="264" t="s">
        <v>656</v>
      </c>
      <c r="H108" s="264"/>
      <c r="I108" s="264"/>
      <c r="J108" s="264"/>
      <c r="K108" s="264">
        <v>1</v>
      </c>
      <c r="L108" s="264"/>
      <c r="M108" s="264"/>
      <c r="N108" s="264"/>
      <c r="O108" s="160">
        <v>45099</v>
      </c>
      <c r="P108" s="297">
        <f t="shared" si="3"/>
        <v>1</v>
      </c>
      <c r="Q108" s="264"/>
      <c r="R108" s="264"/>
      <c r="S108" s="264"/>
      <c r="T108" s="264"/>
      <c r="U108" s="264"/>
      <c r="V108" s="264"/>
      <c r="W108" s="264"/>
      <c r="X108" s="160"/>
      <c r="Y108" s="298">
        <f t="shared" si="4"/>
        <v>0</v>
      </c>
      <c r="Z108" s="264"/>
      <c r="AA108" s="264"/>
      <c r="AB108" s="264"/>
      <c r="AC108" s="264"/>
      <c r="AD108" s="264"/>
      <c r="AE108" s="264"/>
      <c r="AF108" s="264"/>
      <c r="AG108" s="160"/>
      <c r="AH108" s="298">
        <f t="shared" si="5"/>
        <v>0</v>
      </c>
      <c r="AI108" s="399"/>
      <c r="AJ108" s="264" t="s">
        <v>660</v>
      </c>
      <c r="AK108" s="264" t="s">
        <v>431</v>
      </c>
      <c r="AL108" s="264"/>
      <c r="AM108" s="264"/>
      <c r="AN108" s="264" t="s">
        <v>4493</v>
      </c>
      <c r="AO108" s="264"/>
      <c r="AP108" s="264"/>
      <c r="AQ108" s="264"/>
      <c r="AR108" s="264"/>
      <c r="AS108" s="355"/>
      <c r="AT108" s="373"/>
      <c r="AU108" s="355"/>
      <c r="AV108" s="356"/>
      <c r="AW108" s="161" t="s">
        <v>4589</v>
      </c>
    </row>
    <row r="109" spans="1:49" s="1" customFormat="1" ht="39.6">
      <c r="A109" s="399"/>
      <c r="B109" s="399" t="s">
        <v>2552</v>
      </c>
      <c r="C109" s="264" t="s">
        <v>2553</v>
      </c>
      <c r="D109" s="264" t="s">
        <v>2554</v>
      </c>
      <c r="E109" s="264" t="s">
        <v>2555</v>
      </c>
      <c r="F109" s="264" t="s">
        <v>423</v>
      </c>
      <c r="G109" s="264" t="s">
        <v>656</v>
      </c>
      <c r="H109" s="264"/>
      <c r="I109" s="264"/>
      <c r="J109" s="264"/>
      <c r="K109" s="264">
        <v>1</v>
      </c>
      <c r="L109" s="264"/>
      <c r="M109" s="264"/>
      <c r="N109" s="264"/>
      <c r="O109" s="160">
        <v>45099</v>
      </c>
      <c r="P109" s="297">
        <f t="shared" si="3"/>
        <v>1</v>
      </c>
      <c r="Q109" s="264"/>
      <c r="R109" s="264"/>
      <c r="S109" s="264"/>
      <c r="T109" s="264"/>
      <c r="U109" s="264"/>
      <c r="V109" s="264"/>
      <c r="W109" s="264"/>
      <c r="X109" s="160"/>
      <c r="Y109" s="298">
        <f t="shared" si="4"/>
        <v>0</v>
      </c>
      <c r="Z109" s="264"/>
      <c r="AA109" s="264"/>
      <c r="AB109" s="264"/>
      <c r="AC109" s="264"/>
      <c r="AD109" s="264"/>
      <c r="AE109" s="264"/>
      <c r="AF109" s="264"/>
      <c r="AG109" s="160"/>
      <c r="AH109" s="298">
        <f t="shared" si="5"/>
        <v>0</v>
      </c>
      <c r="AI109" s="399"/>
      <c r="AJ109" s="264" t="s">
        <v>660</v>
      </c>
      <c r="AK109" s="264" t="s">
        <v>431</v>
      </c>
      <c r="AL109" s="264"/>
      <c r="AM109" s="264"/>
      <c r="AN109" s="264" t="s">
        <v>4493</v>
      </c>
      <c r="AO109" s="264"/>
      <c r="AP109" s="264"/>
      <c r="AQ109" s="264"/>
      <c r="AR109" s="264"/>
      <c r="AS109" s="355"/>
      <c r="AT109" s="373"/>
      <c r="AU109" s="355"/>
      <c r="AV109" s="356"/>
      <c r="AW109" s="161" t="s">
        <v>4590</v>
      </c>
    </row>
    <row r="110" spans="1:49" s="1" customFormat="1" ht="39.6">
      <c r="A110" s="399"/>
      <c r="B110" s="399" t="s">
        <v>2556</v>
      </c>
      <c r="C110" s="264" t="s">
        <v>2557</v>
      </c>
      <c r="D110" s="264" t="s">
        <v>2292</v>
      </c>
      <c r="E110" s="264" t="s">
        <v>2558</v>
      </c>
      <c r="F110" s="264" t="s">
        <v>423</v>
      </c>
      <c r="G110" s="264" t="s">
        <v>656</v>
      </c>
      <c r="H110" s="264"/>
      <c r="I110" s="264"/>
      <c r="J110" s="264"/>
      <c r="K110" s="264"/>
      <c r="L110" s="264"/>
      <c r="M110" s="264">
        <v>1</v>
      </c>
      <c r="N110" s="264"/>
      <c r="O110" s="160">
        <v>45099</v>
      </c>
      <c r="P110" s="297">
        <f t="shared" si="3"/>
        <v>1</v>
      </c>
      <c r="Q110" s="264"/>
      <c r="R110" s="264"/>
      <c r="S110" s="264"/>
      <c r="T110" s="264"/>
      <c r="U110" s="264"/>
      <c r="V110" s="264"/>
      <c r="W110" s="264"/>
      <c r="X110" s="160"/>
      <c r="Y110" s="298">
        <f t="shared" si="4"/>
        <v>0</v>
      </c>
      <c r="Z110" s="264"/>
      <c r="AA110" s="264"/>
      <c r="AB110" s="264"/>
      <c r="AC110" s="264"/>
      <c r="AD110" s="264"/>
      <c r="AE110" s="264"/>
      <c r="AF110" s="264"/>
      <c r="AG110" s="160"/>
      <c r="AH110" s="298">
        <f t="shared" si="5"/>
        <v>0</v>
      </c>
      <c r="AI110" s="399"/>
      <c r="AJ110" s="264" t="s">
        <v>660</v>
      </c>
      <c r="AK110" s="264" t="s">
        <v>431</v>
      </c>
      <c r="AL110" s="264"/>
      <c r="AM110" s="264"/>
      <c r="AN110" s="264" t="s">
        <v>4493</v>
      </c>
      <c r="AO110" s="264"/>
      <c r="AP110" s="264"/>
      <c r="AQ110" s="264"/>
      <c r="AR110" s="264"/>
      <c r="AS110" s="355"/>
      <c r="AT110" s="373"/>
      <c r="AU110" s="355"/>
      <c r="AV110" s="356"/>
      <c r="AW110" s="161" t="s">
        <v>4591</v>
      </c>
    </row>
    <row r="111" spans="1:49" s="1" customFormat="1" ht="52.8">
      <c r="A111" s="399"/>
      <c r="B111" s="399" t="s">
        <v>2559</v>
      </c>
      <c r="C111" s="264" t="s">
        <v>2560</v>
      </c>
      <c r="D111" s="264" t="s">
        <v>2245</v>
      </c>
      <c r="E111" s="264" t="s">
        <v>2561</v>
      </c>
      <c r="F111" s="264" t="s">
        <v>423</v>
      </c>
      <c r="G111" s="264" t="s">
        <v>656</v>
      </c>
      <c r="H111" s="264"/>
      <c r="I111" s="264"/>
      <c r="J111" s="264"/>
      <c r="K111" s="264">
        <v>1</v>
      </c>
      <c r="L111" s="264"/>
      <c r="M111" s="264"/>
      <c r="N111" s="264"/>
      <c r="O111" s="160">
        <v>45103</v>
      </c>
      <c r="P111" s="297">
        <f t="shared" si="3"/>
        <v>1</v>
      </c>
      <c r="Q111" s="264"/>
      <c r="R111" s="264"/>
      <c r="S111" s="264"/>
      <c r="T111" s="264"/>
      <c r="U111" s="264"/>
      <c r="V111" s="264"/>
      <c r="W111" s="264"/>
      <c r="X111" s="160"/>
      <c r="Y111" s="298">
        <f t="shared" si="4"/>
        <v>0</v>
      </c>
      <c r="Z111" s="264"/>
      <c r="AA111" s="264"/>
      <c r="AB111" s="264"/>
      <c r="AC111" s="264"/>
      <c r="AD111" s="264"/>
      <c r="AE111" s="264"/>
      <c r="AF111" s="264"/>
      <c r="AG111" s="160"/>
      <c r="AH111" s="298">
        <f t="shared" si="5"/>
        <v>0</v>
      </c>
      <c r="AI111" s="399"/>
      <c r="AJ111" s="264" t="s">
        <v>660</v>
      </c>
      <c r="AK111" s="264" t="s">
        <v>431</v>
      </c>
      <c r="AL111" s="264"/>
      <c r="AM111" s="264"/>
      <c r="AN111" s="264" t="s">
        <v>4493</v>
      </c>
      <c r="AO111" s="264"/>
      <c r="AP111" s="264"/>
      <c r="AQ111" s="264"/>
      <c r="AR111" s="264"/>
      <c r="AS111" s="355"/>
      <c r="AT111" s="373"/>
      <c r="AU111" s="355"/>
      <c r="AV111" s="356"/>
      <c r="AW111" s="161" t="s">
        <v>4592</v>
      </c>
    </row>
    <row r="112" spans="1:49" s="1" customFormat="1" ht="66">
      <c r="A112" s="399"/>
      <c r="B112" s="399" t="s">
        <v>2562</v>
      </c>
      <c r="C112" s="264" t="s">
        <v>2563</v>
      </c>
      <c r="D112" s="264" t="s">
        <v>2245</v>
      </c>
      <c r="E112" s="264" t="s">
        <v>2564</v>
      </c>
      <c r="F112" s="264" t="s">
        <v>423</v>
      </c>
      <c r="G112" s="264" t="s">
        <v>656</v>
      </c>
      <c r="H112" s="264"/>
      <c r="I112" s="264"/>
      <c r="J112" s="264"/>
      <c r="K112" s="264">
        <v>1</v>
      </c>
      <c r="L112" s="264"/>
      <c r="M112" s="264"/>
      <c r="N112" s="264"/>
      <c r="O112" s="160">
        <v>45106</v>
      </c>
      <c r="P112" s="297">
        <f t="shared" si="3"/>
        <v>1</v>
      </c>
      <c r="Q112" s="264"/>
      <c r="R112" s="264"/>
      <c r="S112" s="264"/>
      <c r="T112" s="264"/>
      <c r="U112" s="264"/>
      <c r="V112" s="264"/>
      <c r="W112" s="264"/>
      <c r="X112" s="160"/>
      <c r="Y112" s="298">
        <f t="shared" si="4"/>
        <v>0</v>
      </c>
      <c r="Z112" s="264"/>
      <c r="AA112" s="264"/>
      <c r="AB112" s="264"/>
      <c r="AC112" s="264"/>
      <c r="AD112" s="264"/>
      <c r="AE112" s="264"/>
      <c r="AF112" s="264"/>
      <c r="AG112" s="160"/>
      <c r="AH112" s="298">
        <f t="shared" si="5"/>
        <v>0</v>
      </c>
      <c r="AI112" s="399"/>
      <c r="AJ112" s="264" t="s">
        <v>660</v>
      </c>
      <c r="AK112" s="264" t="s">
        <v>431</v>
      </c>
      <c r="AL112" s="264"/>
      <c r="AM112" s="264"/>
      <c r="AN112" s="264" t="s">
        <v>4493</v>
      </c>
      <c r="AO112" s="264"/>
      <c r="AP112" s="264"/>
      <c r="AQ112" s="264"/>
      <c r="AR112" s="264"/>
      <c r="AS112" s="355"/>
      <c r="AT112" s="373"/>
      <c r="AU112" s="355"/>
      <c r="AV112" s="356"/>
      <c r="AW112" s="161" t="s">
        <v>4593</v>
      </c>
    </row>
    <row r="113" spans="1:49" s="1" customFormat="1" ht="52.8">
      <c r="A113" s="399"/>
      <c r="B113" s="399" t="s">
        <v>2565</v>
      </c>
      <c r="C113" s="264" t="s">
        <v>2566</v>
      </c>
      <c r="D113" s="264" t="s">
        <v>2245</v>
      </c>
      <c r="E113" s="264" t="s">
        <v>2567</v>
      </c>
      <c r="F113" s="264" t="s">
        <v>423</v>
      </c>
      <c r="G113" s="264" t="s">
        <v>656</v>
      </c>
      <c r="H113" s="264"/>
      <c r="I113" s="264"/>
      <c r="J113" s="264"/>
      <c r="K113" s="264">
        <v>1</v>
      </c>
      <c r="L113" s="264"/>
      <c r="M113" s="264"/>
      <c r="N113" s="264"/>
      <c r="O113" s="160">
        <v>45110</v>
      </c>
      <c r="P113" s="297">
        <f t="shared" si="3"/>
        <v>1</v>
      </c>
      <c r="Q113" s="264"/>
      <c r="R113" s="264"/>
      <c r="S113" s="264"/>
      <c r="T113" s="264"/>
      <c r="U113" s="264"/>
      <c r="V113" s="264"/>
      <c r="W113" s="264"/>
      <c r="X113" s="160"/>
      <c r="Y113" s="298">
        <f t="shared" si="4"/>
        <v>0</v>
      </c>
      <c r="Z113" s="264"/>
      <c r="AA113" s="264"/>
      <c r="AB113" s="264"/>
      <c r="AC113" s="264"/>
      <c r="AD113" s="264"/>
      <c r="AE113" s="264"/>
      <c r="AF113" s="264"/>
      <c r="AG113" s="160"/>
      <c r="AH113" s="298">
        <f t="shared" si="5"/>
        <v>0</v>
      </c>
      <c r="AI113" s="399"/>
      <c r="AJ113" s="264" t="s">
        <v>660</v>
      </c>
      <c r="AK113" s="264" t="s">
        <v>431</v>
      </c>
      <c r="AL113" s="264"/>
      <c r="AM113" s="264"/>
      <c r="AN113" s="264" t="s">
        <v>4493</v>
      </c>
      <c r="AO113" s="264"/>
      <c r="AP113" s="264"/>
      <c r="AQ113" s="264"/>
      <c r="AR113" s="264"/>
      <c r="AS113" s="355"/>
      <c r="AT113" s="373"/>
      <c r="AU113" s="355"/>
      <c r="AV113" s="356"/>
      <c r="AW113" s="161" t="s">
        <v>4594</v>
      </c>
    </row>
    <row r="114" spans="1:49" s="1" customFormat="1" ht="79.2">
      <c r="A114" s="399"/>
      <c r="B114" s="399" t="s">
        <v>2568</v>
      </c>
      <c r="C114" s="264" t="s">
        <v>2569</v>
      </c>
      <c r="D114" s="264" t="s">
        <v>2570</v>
      </c>
      <c r="E114" s="264" t="s">
        <v>2571</v>
      </c>
      <c r="F114" s="264" t="s">
        <v>423</v>
      </c>
      <c r="G114" s="264" t="s">
        <v>656</v>
      </c>
      <c r="H114" s="264"/>
      <c r="I114" s="264"/>
      <c r="J114" s="264"/>
      <c r="K114" s="264"/>
      <c r="L114" s="264"/>
      <c r="M114" s="264">
        <v>1</v>
      </c>
      <c r="N114" s="264"/>
      <c r="O114" s="160">
        <v>45113</v>
      </c>
      <c r="P114" s="297">
        <f t="shared" ref="P114:P119" si="6">SUM($H114:$N114)</f>
        <v>1</v>
      </c>
      <c r="Q114" s="264"/>
      <c r="R114" s="264"/>
      <c r="S114" s="264"/>
      <c r="T114" s="264"/>
      <c r="U114" s="264"/>
      <c r="V114" s="264"/>
      <c r="W114" s="264"/>
      <c r="X114" s="160"/>
      <c r="Y114" s="298">
        <f t="shared" ref="Y114:Y119" si="7">SUM($Q114:$W114)</f>
        <v>0</v>
      </c>
      <c r="Z114" s="264"/>
      <c r="AA114" s="264"/>
      <c r="AB114" s="264"/>
      <c r="AC114" s="264"/>
      <c r="AD114" s="264"/>
      <c r="AE114" s="264"/>
      <c r="AF114" s="264"/>
      <c r="AG114" s="160"/>
      <c r="AH114" s="298">
        <f t="shared" ref="AH114:AH177" si="8">SUM($Z114:$AF114)</f>
        <v>0</v>
      </c>
      <c r="AI114" s="399"/>
      <c r="AJ114" s="264" t="s">
        <v>660</v>
      </c>
      <c r="AK114" s="264" t="s">
        <v>431</v>
      </c>
      <c r="AL114" s="264"/>
      <c r="AM114" s="264"/>
      <c r="AN114" s="264" t="s">
        <v>4493</v>
      </c>
      <c r="AO114" s="264"/>
      <c r="AP114" s="264"/>
      <c r="AQ114" s="264"/>
      <c r="AR114" s="264"/>
      <c r="AS114" s="355"/>
      <c r="AT114" s="373"/>
      <c r="AU114" s="355"/>
      <c r="AV114" s="356"/>
      <c r="AW114" s="161" t="s">
        <v>4595</v>
      </c>
    </row>
    <row r="115" spans="1:49" s="1" customFormat="1" ht="66">
      <c r="A115" s="399"/>
      <c r="B115" s="399" t="s">
        <v>2572</v>
      </c>
      <c r="C115" s="264" t="s">
        <v>2573</v>
      </c>
      <c r="D115" s="264" t="s">
        <v>2574</v>
      </c>
      <c r="E115" s="264" t="s">
        <v>2575</v>
      </c>
      <c r="F115" s="264" t="s">
        <v>423</v>
      </c>
      <c r="G115" s="264" t="s">
        <v>656</v>
      </c>
      <c r="H115" s="264"/>
      <c r="I115" s="264"/>
      <c r="J115" s="264"/>
      <c r="K115" s="264">
        <v>1</v>
      </c>
      <c r="L115" s="264"/>
      <c r="M115" s="264"/>
      <c r="N115" s="264"/>
      <c r="O115" s="160">
        <v>45121</v>
      </c>
      <c r="P115" s="297">
        <f t="shared" si="6"/>
        <v>1</v>
      </c>
      <c r="Q115" s="264"/>
      <c r="R115" s="264"/>
      <c r="S115" s="264"/>
      <c r="T115" s="264"/>
      <c r="U115" s="264"/>
      <c r="V115" s="264"/>
      <c r="W115" s="264"/>
      <c r="X115" s="260"/>
      <c r="Y115" s="298">
        <f t="shared" si="7"/>
        <v>0</v>
      </c>
      <c r="Z115" s="264"/>
      <c r="AA115" s="264"/>
      <c r="AB115" s="264"/>
      <c r="AC115" s="264"/>
      <c r="AD115" s="264"/>
      <c r="AE115" s="264"/>
      <c r="AF115" s="264"/>
      <c r="AG115" s="160"/>
      <c r="AH115" s="298">
        <f t="shared" si="8"/>
        <v>0</v>
      </c>
      <c r="AI115" s="399"/>
      <c r="AJ115" s="264" t="s">
        <v>660</v>
      </c>
      <c r="AK115" s="264" t="s">
        <v>431</v>
      </c>
      <c r="AL115" s="264"/>
      <c r="AM115" s="264"/>
      <c r="AN115" s="264" t="s">
        <v>4493</v>
      </c>
      <c r="AO115" s="264"/>
      <c r="AP115" s="264"/>
      <c r="AQ115" s="264"/>
      <c r="AR115" s="264"/>
      <c r="AS115" s="355"/>
      <c r="AT115" s="373"/>
      <c r="AU115" s="355"/>
      <c r="AV115" s="356"/>
      <c r="AW115" s="161" t="s">
        <v>4596</v>
      </c>
    </row>
    <row r="116" spans="1:49" s="1" customFormat="1" ht="277.2">
      <c r="A116" s="399"/>
      <c r="B116" s="399" t="s">
        <v>2576</v>
      </c>
      <c r="C116" s="264" t="s">
        <v>2577</v>
      </c>
      <c r="D116" s="264" t="s">
        <v>2406</v>
      </c>
      <c r="E116" s="264" t="s">
        <v>2578</v>
      </c>
      <c r="F116" s="264" t="s">
        <v>423</v>
      </c>
      <c r="G116" s="264" t="s">
        <v>656</v>
      </c>
      <c r="H116" s="264"/>
      <c r="I116" s="264"/>
      <c r="J116" s="264"/>
      <c r="K116" s="264">
        <v>1</v>
      </c>
      <c r="L116" s="264"/>
      <c r="M116" s="264"/>
      <c r="N116" s="264"/>
      <c r="O116" s="160">
        <v>45126</v>
      </c>
      <c r="P116" s="297">
        <f t="shared" si="6"/>
        <v>1</v>
      </c>
      <c r="Q116" s="264"/>
      <c r="R116" s="264"/>
      <c r="S116" s="264"/>
      <c r="T116" s="264"/>
      <c r="U116" s="264"/>
      <c r="V116" s="264"/>
      <c r="W116" s="264"/>
      <c r="X116" s="160"/>
      <c r="Y116" s="298">
        <f t="shared" si="7"/>
        <v>0</v>
      </c>
      <c r="Z116" s="264"/>
      <c r="AA116" s="264"/>
      <c r="AB116" s="264"/>
      <c r="AC116" s="264"/>
      <c r="AD116" s="264"/>
      <c r="AE116" s="264"/>
      <c r="AF116" s="264"/>
      <c r="AG116" s="160"/>
      <c r="AH116" s="298">
        <f t="shared" si="8"/>
        <v>0</v>
      </c>
      <c r="AI116" s="399"/>
      <c r="AJ116" s="264" t="s">
        <v>660</v>
      </c>
      <c r="AK116" s="264" t="s">
        <v>431</v>
      </c>
      <c r="AL116" s="264"/>
      <c r="AM116" s="264" t="s">
        <v>672</v>
      </c>
      <c r="AN116" s="264" t="s">
        <v>4493</v>
      </c>
      <c r="AO116" s="264"/>
      <c r="AP116" s="264"/>
      <c r="AQ116" s="264"/>
      <c r="AR116" s="264"/>
      <c r="AS116" s="355"/>
      <c r="AT116" s="373"/>
      <c r="AU116" s="355"/>
      <c r="AV116" s="356"/>
      <c r="AW116" s="161" t="s">
        <v>4597</v>
      </c>
    </row>
    <row r="117" spans="1:49" s="1" customFormat="1" ht="171.6">
      <c r="A117" s="399"/>
      <c r="B117" s="399" t="s">
        <v>2579</v>
      </c>
      <c r="C117" s="264" t="s">
        <v>2580</v>
      </c>
      <c r="D117" s="264" t="s">
        <v>2581</v>
      </c>
      <c r="E117" s="264" t="s">
        <v>2582</v>
      </c>
      <c r="F117" s="264" t="s">
        <v>423</v>
      </c>
      <c r="G117" s="264" t="s">
        <v>656</v>
      </c>
      <c r="H117" s="264"/>
      <c r="I117" s="264"/>
      <c r="J117" s="264"/>
      <c r="K117" s="264">
        <v>1</v>
      </c>
      <c r="L117" s="264"/>
      <c r="M117" s="264"/>
      <c r="N117" s="264"/>
      <c r="O117" s="160">
        <v>45125</v>
      </c>
      <c r="P117" s="297">
        <f t="shared" si="6"/>
        <v>1</v>
      </c>
      <c r="Q117" s="264"/>
      <c r="R117" s="264"/>
      <c r="S117" s="264"/>
      <c r="T117" s="264"/>
      <c r="U117" s="264"/>
      <c r="V117" s="264"/>
      <c r="W117" s="264"/>
      <c r="X117" s="260"/>
      <c r="Y117" s="298">
        <f t="shared" si="7"/>
        <v>0</v>
      </c>
      <c r="Z117" s="264"/>
      <c r="AA117" s="264"/>
      <c r="AB117" s="264"/>
      <c r="AC117" s="264"/>
      <c r="AD117" s="264"/>
      <c r="AE117" s="264"/>
      <c r="AF117" s="264"/>
      <c r="AG117" s="160"/>
      <c r="AH117" s="298">
        <f t="shared" si="8"/>
        <v>0</v>
      </c>
      <c r="AI117" s="399"/>
      <c r="AJ117" s="264" t="s">
        <v>660</v>
      </c>
      <c r="AK117" s="264" t="s">
        <v>431</v>
      </c>
      <c r="AL117" s="264"/>
      <c r="AM117" s="264"/>
      <c r="AN117" s="264" t="s">
        <v>4493</v>
      </c>
      <c r="AO117" s="264"/>
      <c r="AP117" s="264"/>
      <c r="AQ117" s="264"/>
      <c r="AR117" s="264"/>
      <c r="AS117" s="355"/>
      <c r="AT117" s="373"/>
      <c r="AU117" s="355"/>
      <c r="AV117" s="356"/>
      <c r="AW117" s="161" t="s">
        <v>4598</v>
      </c>
    </row>
    <row r="118" spans="1:49" s="1" customFormat="1" ht="145.19999999999999">
      <c r="A118" s="399"/>
      <c r="B118" s="399" t="s">
        <v>2583</v>
      </c>
      <c r="C118" s="264" t="s">
        <v>2584</v>
      </c>
      <c r="D118" s="264" t="s">
        <v>2585</v>
      </c>
      <c r="E118" s="264" t="s">
        <v>2586</v>
      </c>
      <c r="F118" s="264" t="s">
        <v>423</v>
      </c>
      <c r="G118" s="264" t="s">
        <v>656</v>
      </c>
      <c r="H118" s="264"/>
      <c r="I118" s="264"/>
      <c r="J118" s="264"/>
      <c r="K118" s="264">
        <v>1</v>
      </c>
      <c r="L118" s="264"/>
      <c r="M118" s="264"/>
      <c r="N118" s="264"/>
      <c r="O118" s="160">
        <v>45131</v>
      </c>
      <c r="P118" s="297">
        <f t="shared" si="6"/>
        <v>1</v>
      </c>
      <c r="Q118" s="264"/>
      <c r="R118" s="264"/>
      <c r="S118" s="264"/>
      <c r="T118" s="264"/>
      <c r="U118" s="264"/>
      <c r="V118" s="264"/>
      <c r="W118" s="264"/>
      <c r="X118" s="160"/>
      <c r="Y118" s="298">
        <f t="shared" si="7"/>
        <v>0</v>
      </c>
      <c r="Z118" s="264"/>
      <c r="AA118" s="264"/>
      <c r="AB118" s="264"/>
      <c r="AC118" s="264"/>
      <c r="AD118" s="264"/>
      <c r="AE118" s="264"/>
      <c r="AF118" s="264"/>
      <c r="AG118" s="160"/>
      <c r="AH118" s="298">
        <f t="shared" si="8"/>
        <v>0</v>
      </c>
      <c r="AI118" s="399"/>
      <c r="AJ118" s="264" t="s">
        <v>660</v>
      </c>
      <c r="AK118" s="264" t="s">
        <v>431</v>
      </c>
      <c r="AL118" s="264"/>
      <c r="AM118" s="264"/>
      <c r="AN118" s="264" t="s">
        <v>4493</v>
      </c>
      <c r="AO118" s="264"/>
      <c r="AP118" s="264"/>
      <c r="AQ118" s="264"/>
      <c r="AR118" s="264"/>
      <c r="AS118" s="355"/>
      <c r="AT118" s="373"/>
      <c r="AU118" s="355"/>
      <c r="AV118" s="356"/>
      <c r="AW118" s="161" t="s">
        <v>4599</v>
      </c>
    </row>
    <row r="119" spans="1:49" s="1" customFormat="1" ht="290.39999999999998">
      <c r="A119" s="399"/>
      <c r="B119" s="399" t="s">
        <v>2587</v>
      </c>
      <c r="C119" s="264" t="s">
        <v>2588</v>
      </c>
      <c r="D119" s="264" t="s">
        <v>2589</v>
      </c>
      <c r="E119" s="264" t="s">
        <v>2590</v>
      </c>
      <c r="F119" s="264" t="s">
        <v>421</v>
      </c>
      <c r="G119" s="264" t="s">
        <v>656</v>
      </c>
      <c r="H119" s="264">
        <v>103</v>
      </c>
      <c r="I119" s="264"/>
      <c r="J119" s="264"/>
      <c r="K119" s="264"/>
      <c r="L119" s="264"/>
      <c r="M119" s="264"/>
      <c r="N119" s="264">
        <v>1</v>
      </c>
      <c r="O119" s="160">
        <v>45133</v>
      </c>
      <c r="P119" s="297">
        <f t="shared" si="6"/>
        <v>104</v>
      </c>
      <c r="Q119" s="264"/>
      <c r="R119" s="264"/>
      <c r="S119" s="264"/>
      <c r="T119" s="264"/>
      <c r="U119" s="264"/>
      <c r="V119" s="264"/>
      <c r="W119" s="264"/>
      <c r="X119" s="260"/>
      <c r="Y119" s="298">
        <f t="shared" si="7"/>
        <v>0</v>
      </c>
      <c r="Z119" s="264"/>
      <c r="AA119" s="264"/>
      <c r="AB119" s="264"/>
      <c r="AC119" s="264"/>
      <c r="AD119" s="264"/>
      <c r="AE119" s="264"/>
      <c r="AF119" s="264"/>
      <c r="AG119" s="160"/>
      <c r="AH119" s="298">
        <f>SUM($Z119:$AF119)</f>
        <v>0</v>
      </c>
      <c r="AI119" s="399"/>
      <c r="AJ119" s="264" t="s">
        <v>660</v>
      </c>
      <c r="AK119" s="264" t="s">
        <v>431</v>
      </c>
      <c r="AL119" s="264" t="s">
        <v>4490</v>
      </c>
      <c r="AM119" s="264" t="s">
        <v>672</v>
      </c>
      <c r="AN119" s="264"/>
      <c r="AO119" s="264">
        <v>55</v>
      </c>
      <c r="AP119" s="264"/>
      <c r="AQ119" s="264"/>
      <c r="AR119" s="264"/>
      <c r="AS119" s="355"/>
      <c r="AT119" s="373"/>
      <c r="AU119" s="355"/>
      <c r="AV119" s="356"/>
      <c r="AW119" s="161" t="s">
        <v>4600</v>
      </c>
    </row>
    <row r="120" spans="1:49" s="1" customFormat="1" ht="92.4">
      <c r="A120" s="399"/>
      <c r="B120" s="399" t="s">
        <v>2591</v>
      </c>
      <c r="C120" s="264" t="s">
        <v>2592</v>
      </c>
      <c r="D120" s="264" t="s">
        <v>2210</v>
      </c>
      <c r="E120" s="264" t="s">
        <v>2593</v>
      </c>
      <c r="F120" s="264" t="s">
        <v>423</v>
      </c>
      <c r="G120" s="264" t="s">
        <v>656</v>
      </c>
      <c r="H120" s="264"/>
      <c r="I120" s="264"/>
      <c r="J120" s="264"/>
      <c r="K120" s="264"/>
      <c r="L120" s="264"/>
      <c r="M120" s="264">
        <v>1</v>
      </c>
      <c r="N120" s="264"/>
      <c r="O120" s="160">
        <v>45135</v>
      </c>
      <c r="P120" s="297">
        <f t="shared" ref="P120:P183" si="9">SUM($H120:$N120)</f>
        <v>1</v>
      </c>
      <c r="Q120" s="264"/>
      <c r="R120" s="264"/>
      <c r="S120" s="264"/>
      <c r="T120" s="264"/>
      <c r="U120" s="264"/>
      <c r="V120" s="264"/>
      <c r="W120" s="264"/>
      <c r="X120" s="160"/>
      <c r="Y120" s="298">
        <f t="shared" ref="Y120:Y183" si="10">SUM($Q120:$W120)</f>
        <v>0</v>
      </c>
      <c r="Z120" s="264"/>
      <c r="AA120" s="264"/>
      <c r="AB120" s="264"/>
      <c r="AC120" s="264"/>
      <c r="AD120" s="264"/>
      <c r="AE120" s="264"/>
      <c r="AF120" s="264"/>
      <c r="AG120" s="160"/>
      <c r="AH120" s="298">
        <f t="shared" si="8"/>
        <v>0</v>
      </c>
      <c r="AI120" s="399"/>
      <c r="AJ120" s="264" t="s">
        <v>660</v>
      </c>
      <c r="AK120" s="264" t="s">
        <v>431</v>
      </c>
      <c r="AL120" s="264"/>
      <c r="AM120" s="264"/>
      <c r="AN120" s="264" t="s">
        <v>4493</v>
      </c>
      <c r="AO120" s="264"/>
      <c r="AP120" s="264"/>
      <c r="AQ120" s="264"/>
      <c r="AR120" s="264"/>
      <c r="AS120" s="355"/>
      <c r="AT120" s="373"/>
      <c r="AU120" s="355"/>
      <c r="AV120" s="356"/>
      <c r="AW120" s="161" t="s">
        <v>4601</v>
      </c>
    </row>
    <row r="121" spans="1:49" s="1" customFormat="1" ht="52.8">
      <c r="A121" s="399"/>
      <c r="B121" s="399" t="s">
        <v>2594</v>
      </c>
      <c r="C121" s="264" t="s">
        <v>2595</v>
      </c>
      <c r="D121" s="264"/>
      <c r="E121" s="264" t="s">
        <v>2596</v>
      </c>
      <c r="F121" s="264" t="s">
        <v>423</v>
      </c>
      <c r="G121" s="264" t="s">
        <v>656</v>
      </c>
      <c r="H121" s="264"/>
      <c r="I121" s="264"/>
      <c r="J121" s="264"/>
      <c r="K121" s="264">
        <v>1</v>
      </c>
      <c r="L121" s="264"/>
      <c r="M121" s="264"/>
      <c r="N121" s="264"/>
      <c r="O121" s="160">
        <v>45138</v>
      </c>
      <c r="P121" s="297">
        <f t="shared" si="9"/>
        <v>1</v>
      </c>
      <c r="Q121" s="264"/>
      <c r="R121" s="264"/>
      <c r="S121" s="264"/>
      <c r="T121" s="264"/>
      <c r="U121" s="264"/>
      <c r="V121" s="264"/>
      <c r="W121" s="264"/>
      <c r="X121" s="160"/>
      <c r="Y121" s="298">
        <f t="shared" si="10"/>
        <v>0</v>
      </c>
      <c r="Z121" s="264"/>
      <c r="AA121" s="264"/>
      <c r="AB121" s="264"/>
      <c r="AC121" s="264"/>
      <c r="AD121" s="264"/>
      <c r="AE121" s="264"/>
      <c r="AF121" s="264"/>
      <c r="AG121" s="160"/>
      <c r="AH121" s="298">
        <f t="shared" si="8"/>
        <v>0</v>
      </c>
      <c r="AI121" s="399"/>
      <c r="AJ121" s="264" t="s">
        <v>660</v>
      </c>
      <c r="AK121" s="264" t="s">
        <v>431</v>
      </c>
      <c r="AL121" s="264"/>
      <c r="AM121" s="264"/>
      <c r="AN121" s="264" t="s">
        <v>4493</v>
      </c>
      <c r="AO121" s="264"/>
      <c r="AP121" s="264"/>
      <c r="AQ121" s="264"/>
      <c r="AR121" s="264"/>
      <c r="AS121" s="355"/>
      <c r="AT121" s="373"/>
      <c r="AU121" s="355"/>
      <c r="AV121" s="356"/>
      <c r="AW121" s="161" t="s">
        <v>4602</v>
      </c>
    </row>
    <row r="122" spans="1:49" s="1" customFormat="1" ht="105.6">
      <c r="A122" s="399"/>
      <c r="B122" s="399" t="s">
        <v>2597</v>
      </c>
      <c r="C122" s="264" t="s">
        <v>2598</v>
      </c>
      <c r="D122" s="264" t="s">
        <v>2599</v>
      </c>
      <c r="E122" s="264" t="s">
        <v>2600</v>
      </c>
      <c r="F122" s="264" t="s">
        <v>423</v>
      </c>
      <c r="G122" s="264" t="s">
        <v>656</v>
      </c>
      <c r="H122" s="264"/>
      <c r="I122" s="264"/>
      <c r="J122" s="264"/>
      <c r="K122" s="264"/>
      <c r="L122" s="264"/>
      <c r="M122" s="264">
        <v>1</v>
      </c>
      <c r="N122" s="264"/>
      <c r="O122" s="160">
        <v>45138</v>
      </c>
      <c r="P122" s="297">
        <f t="shared" si="9"/>
        <v>1</v>
      </c>
      <c r="Q122" s="264"/>
      <c r="R122" s="264"/>
      <c r="S122" s="264"/>
      <c r="T122" s="264"/>
      <c r="U122" s="264"/>
      <c r="V122" s="264"/>
      <c r="W122" s="264"/>
      <c r="X122" s="160"/>
      <c r="Y122" s="298">
        <f t="shared" si="10"/>
        <v>0</v>
      </c>
      <c r="Z122" s="264"/>
      <c r="AA122" s="264"/>
      <c r="AB122" s="264"/>
      <c r="AC122" s="264"/>
      <c r="AD122" s="264"/>
      <c r="AE122" s="264"/>
      <c r="AF122" s="264"/>
      <c r="AG122" s="160"/>
      <c r="AH122" s="298">
        <f t="shared" si="8"/>
        <v>0</v>
      </c>
      <c r="AI122" s="399"/>
      <c r="AJ122" s="264" t="s">
        <v>660</v>
      </c>
      <c r="AK122" s="264" t="s">
        <v>431</v>
      </c>
      <c r="AL122" s="264"/>
      <c r="AM122" s="264"/>
      <c r="AN122" s="264" t="s">
        <v>4493</v>
      </c>
      <c r="AO122" s="264"/>
      <c r="AP122" s="264"/>
      <c r="AQ122" s="264"/>
      <c r="AR122" s="264"/>
      <c r="AS122" s="355"/>
      <c r="AT122" s="373"/>
      <c r="AU122" s="355"/>
      <c r="AV122" s="356"/>
      <c r="AW122" s="161" t="s">
        <v>4603</v>
      </c>
    </row>
    <row r="123" spans="1:49" s="1" customFormat="1" ht="52.8">
      <c r="A123" s="399"/>
      <c r="B123" s="399" t="s">
        <v>2601</v>
      </c>
      <c r="C123" s="264" t="s">
        <v>2602</v>
      </c>
      <c r="D123" s="264" t="s">
        <v>2218</v>
      </c>
      <c r="E123" s="264" t="s">
        <v>2603</v>
      </c>
      <c r="F123" s="264" t="s">
        <v>423</v>
      </c>
      <c r="G123" s="264" t="s">
        <v>656</v>
      </c>
      <c r="H123" s="264"/>
      <c r="I123" s="264">
        <v>1</v>
      </c>
      <c r="J123" s="264"/>
      <c r="K123" s="264"/>
      <c r="L123" s="264"/>
      <c r="M123" s="264"/>
      <c r="N123" s="264"/>
      <c r="O123" s="160">
        <v>45140</v>
      </c>
      <c r="P123" s="297">
        <f t="shared" si="9"/>
        <v>1</v>
      </c>
      <c r="Q123" s="264"/>
      <c r="R123" s="264"/>
      <c r="S123" s="264"/>
      <c r="T123" s="264"/>
      <c r="U123" s="264"/>
      <c r="V123" s="264"/>
      <c r="W123" s="264"/>
      <c r="X123" s="160"/>
      <c r="Y123" s="298">
        <f t="shared" si="10"/>
        <v>0</v>
      </c>
      <c r="Z123" s="264"/>
      <c r="AA123" s="264"/>
      <c r="AB123" s="264"/>
      <c r="AC123" s="264"/>
      <c r="AD123" s="264"/>
      <c r="AE123" s="264"/>
      <c r="AF123" s="264"/>
      <c r="AG123" s="160"/>
      <c r="AH123" s="298">
        <f t="shared" si="8"/>
        <v>0</v>
      </c>
      <c r="AI123" s="399"/>
      <c r="AJ123" s="264" t="s">
        <v>660</v>
      </c>
      <c r="AK123" s="264" t="s">
        <v>431</v>
      </c>
      <c r="AL123" s="264"/>
      <c r="AM123" s="264"/>
      <c r="AN123" s="264" t="s">
        <v>4493</v>
      </c>
      <c r="AO123" s="264"/>
      <c r="AP123" s="264"/>
      <c r="AQ123" s="264"/>
      <c r="AR123" s="264"/>
      <c r="AS123" s="355"/>
      <c r="AT123" s="373"/>
      <c r="AU123" s="355"/>
      <c r="AV123" s="356"/>
      <c r="AW123" s="161" t="s">
        <v>4604</v>
      </c>
    </row>
    <row r="124" spans="1:49" s="1" customFormat="1" ht="92.4">
      <c r="A124" s="399"/>
      <c r="B124" s="399" t="s">
        <v>2604</v>
      </c>
      <c r="C124" s="264" t="s">
        <v>2605</v>
      </c>
      <c r="D124" s="264" t="s">
        <v>2606</v>
      </c>
      <c r="E124" s="264" t="s">
        <v>2607</v>
      </c>
      <c r="F124" s="264" t="s">
        <v>423</v>
      </c>
      <c r="G124" s="264" t="s">
        <v>656</v>
      </c>
      <c r="H124" s="264"/>
      <c r="I124" s="264"/>
      <c r="J124" s="264"/>
      <c r="K124" s="264">
        <v>1</v>
      </c>
      <c r="L124" s="264"/>
      <c r="M124" s="264"/>
      <c r="N124" s="264"/>
      <c r="O124" s="160">
        <v>45141</v>
      </c>
      <c r="P124" s="297">
        <f t="shared" si="9"/>
        <v>1</v>
      </c>
      <c r="Q124" s="264"/>
      <c r="R124" s="264"/>
      <c r="S124" s="264"/>
      <c r="T124" s="264"/>
      <c r="U124" s="264"/>
      <c r="V124" s="264"/>
      <c r="W124" s="264"/>
      <c r="X124" s="160"/>
      <c r="Y124" s="298">
        <f t="shared" si="10"/>
        <v>0</v>
      </c>
      <c r="Z124" s="264"/>
      <c r="AA124" s="264"/>
      <c r="AB124" s="264"/>
      <c r="AC124" s="264"/>
      <c r="AD124" s="264"/>
      <c r="AE124" s="264"/>
      <c r="AF124" s="264"/>
      <c r="AG124" s="160"/>
      <c r="AH124" s="298">
        <f t="shared" si="8"/>
        <v>0</v>
      </c>
      <c r="AI124" s="399"/>
      <c r="AJ124" s="264" t="s">
        <v>660</v>
      </c>
      <c r="AK124" s="264" t="s">
        <v>431</v>
      </c>
      <c r="AL124" s="264"/>
      <c r="AM124" s="264"/>
      <c r="AN124" s="264" t="s">
        <v>4493</v>
      </c>
      <c r="AO124" s="264"/>
      <c r="AP124" s="264"/>
      <c r="AQ124" s="264"/>
      <c r="AR124" s="264"/>
      <c r="AS124" s="355"/>
      <c r="AT124" s="373"/>
      <c r="AU124" s="355"/>
      <c r="AV124" s="356"/>
      <c r="AW124" s="161" t="s">
        <v>4605</v>
      </c>
    </row>
    <row r="125" spans="1:49" s="1" customFormat="1" ht="66">
      <c r="A125" s="399"/>
      <c r="B125" s="399" t="s">
        <v>2608</v>
      </c>
      <c r="C125" s="264" t="s">
        <v>2609</v>
      </c>
      <c r="D125" s="264" t="s">
        <v>2610</v>
      </c>
      <c r="E125" s="264" t="s">
        <v>2611</v>
      </c>
      <c r="F125" s="264" t="s">
        <v>423</v>
      </c>
      <c r="G125" s="264" t="s">
        <v>656</v>
      </c>
      <c r="H125" s="264"/>
      <c r="I125" s="264"/>
      <c r="J125" s="264"/>
      <c r="K125" s="264">
        <v>1</v>
      </c>
      <c r="L125" s="264"/>
      <c r="M125" s="264"/>
      <c r="N125" s="264"/>
      <c r="O125" s="160">
        <v>45142</v>
      </c>
      <c r="P125" s="297">
        <f t="shared" si="9"/>
        <v>1</v>
      </c>
      <c r="Q125" s="264"/>
      <c r="R125" s="264"/>
      <c r="S125" s="264"/>
      <c r="T125" s="264"/>
      <c r="U125" s="264"/>
      <c r="V125" s="264"/>
      <c r="W125" s="264"/>
      <c r="X125" s="160"/>
      <c r="Y125" s="298">
        <f t="shared" si="10"/>
        <v>0</v>
      </c>
      <c r="Z125" s="264"/>
      <c r="AA125" s="264"/>
      <c r="AB125" s="264"/>
      <c r="AC125" s="264"/>
      <c r="AD125" s="264"/>
      <c r="AE125" s="264"/>
      <c r="AF125" s="264"/>
      <c r="AG125" s="160"/>
      <c r="AH125" s="298">
        <f t="shared" si="8"/>
        <v>0</v>
      </c>
      <c r="AI125" s="399"/>
      <c r="AJ125" s="264" t="s">
        <v>660</v>
      </c>
      <c r="AK125" s="264" t="s">
        <v>431</v>
      </c>
      <c r="AL125" s="264"/>
      <c r="AM125" s="264"/>
      <c r="AN125" s="264" t="s">
        <v>4493</v>
      </c>
      <c r="AO125" s="264"/>
      <c r="AP125" s="264"/>
      <c r="AQ125" s="264"/>
      <c r="AR125" s="264"/>
      <c r="AS125" s="355"/>
      <c r="AT125" s="373"/>
      <c r="AU125" s="355"/>
      <c r="AV125" s="356"/>
      <c r="AW125" s="161" t="s">
        <v>4606</v>
      </c>
    </row>
    <row r="126" spans="1:49" s="1" customFormat="1" ht="39.6">
      <c r="A126" s="399"/>
      <c r="B126" s="399" t="s">
        <v>2612</v>
      </c>
      <c r="C126" s="264" t="s">
        <v>2613</v>
      </c>
      <c r="D126" s="264" t="s">
        <v>2214</v>
      </c>
      <c r="E126" s="264" t="s">
        <v>2614</v>
      </c>
      <c r="F126" s="264" t="s">
        <v>423</v>
      </c>
      <c r="G126" s="264" t="s">
        <v>656</v>
      </c>
      <c r="H126" s="264"/>
      <c r="I126" s="264"/>
      <c r="J126" s="264"/>
      <c r="K126" s="264">
        <v>1</v>
      </c>
      <c r="L126" s="264"/>
      <c r="M126" s="264"/>
      <c r="N126" s="264"/>
      <c r="O126" s="160">
        <v>45146</v>
      </c>
      <c r="P126" s="297">
        <f t="shared" si="9"/>
        <v>1</v>
      </c>
      <c r="Q126" s="264"/>
      <c r="R126" s="264"/>
      <c r="S126" s="264"/>
      <c r="T126" s="264"/>
      <c r="U126" s="264"/>
      <c r="V126" s="264"/>
      <c r="W126" s="264"/>
      <c r="X126" s="160"/>
      <c r="Y126" s="298">
        <f t="shared" si="10"/>
        <v>0</v>
      </c>
      <c r="Z126" s="264"/>
      <c r="AA126" s="264"/>
      <c r="AB126" s="264"/>
      <c r="AC126" s="264"/>
      <c r="AD126" s="264"/>
      <c r="AE126" s="264"/>
      <c r="AF126" s="264"/>
      <c r="AG126" s="160"/>
      <c r="AH126" s="298">
        <f t="shared" si="8"/>
        <v>0</v>
      </c>
      <c r="AI126" s="399"/>
      <c r="AJ126" s="264" t="s">
        <v>660</v>
      </c>
      <c r="AK126" s="264" t="s">
        <v>431</v>
      </c>
      <c r="AL126" s="264"/>
      <c r="AM126" s="264"/>
      <c r="AN126" s="264" t="s">
        <v>4493</v>
      </c>
      <c r="AO126" s="264"/>
      <c r="AP126" s="264"/>
      <c r="AQ126" s="264"/>
      <c r="AR126" s="264"/>
      <c r="AS126" s="355"/>
      <c r="AT126" s="373"/>
      <c r="AU126" s="355"/>
      <c r="AV126" s="356"/>
      <c r="AW126" s="161" t="s">
        <v>4607</v>
      </c>
    </row>
    <row r="127" spans="1:49" s="1" customFormat="1" ht="79.2">
      <c r="A127" s="399"/>
      <c r="B127" s="399" t="s">
        <v>2615</v>
      </c>
      <c r="C127" s="264" t="s">
        <v>2616</v>
      </c>
      <c r="D127" s="264" t="s">
        <v>2617</v>
      </c>
      <c r="E127" s="264" t="s">
        <v>2618</v>
      </c>
      <c r="F127" s="264" t="s">
        <v>423</v>
      </c>
      <c r="G127" s="264" t="s">
        <v>656</v>
      </c>
      <c r="H127" s="264"/>
      <c r="I127" s="264">
        <v>3</v>
      </c>
      <c r="J127" s="264"/>
      <c r="K127" s="264"/>
      <c r="L127" s="264"/>
      <c r="M127" s="264"/>
      <c r="N127" s="264"/>
      <c r="O127" s="160">
        <v>45146</v>
      </c>
      <c r="P127" s="297">
        <f t="shared" si="9"/>
        <v>3</v>
      </c>
      <c r="Q127" s="264"/>
      <c r="R127" s="264"/>
      <c r="S127" s="264"/>
      <c r="T127" s="264"/>
      <c r="U127" s="264"/>
      <c r="V127" s="264"/>
      <c r="W127" s="264"/>
      <c r="X127" s="160"/>
      <c r="Y127" s="298">
        <f t="shared" si="10"/>
        <v>0</v>
      </c>
      <c r="Z127" s="264"/>
      <c r="AA127" s="264"/>
      <c r="AB127" s="264"/>
      <c r="AC127" s="264"/>
      <c r="AD127" s="264"/>
      <c r="AE127" s="264"/>
      <c r="AF127" s="264"/>
      <c r="AG127" s="160"/>
      <c r="AH127" s="298">
        <f t="shared" si="8"/>
        <v>0</v>
      </c>
      <c r="AI127" s="399"/>
      <c r="AJ127" s="264" t="s">
        <v>660</v>
      </c>
      <c r="AK127" s="264" t="s">
        <v>431</v>
      </c>
      <c r="AL127" s="264"/>
      <c r="AM127" s="264"/>
      <c r="AN127" s="264" t="s">
        <v>4493</v>
      </c>
      <c r="AO127" s="264"/>
      <c r="AP127" s="264"/>
      <c r="AQ127" s="264"/>
      <c r="AR127" s="264"/>
      <c r="AS127" s="355"/>
      <c r="AT127" s="373"/>
      <c r="AU127" s="355"/>
      <c r="AV127" s="356"/>
      <c r="AW127" s="161" t="s">
        <v>4608</v>
      </c>
    </row>
    <row r="128" spans="1:49" s="1" customFormat="1" ht="52.8">
      <c r="A128" s="399"/>
      <c r="B128" s="399" t="s">
        <v>2619</v>
      </c>
      <c r="C128" s="264" t="s">
        <v>2620</v>
      </c>
      <c r="D128" s="264" t="s">
        <v>2214</v>
      </c>
      <c r="E128" s="264" t="s">
        <v>2621</v>
      </c>
      <c r="F128" s="264" t="s">
        <v>423</v>
      </c>
      <c r="G128" s="264" t="s">
        <v>656</v>
      </c>
      <c r="H128" s="264"/>
      <c r="I128" s="264"/>
      <c r="J128" s="264"/>
      <c r="K128" s="264">
        <v>1</v>
      </c>
      <c r="L128" s="264"/>
      <c r="M128" s="264"/>
      <c r="N128" s="264"/>
      <c r="O128" s="160">
        <v>45146</v>
      </c>
      <c r="P128" s="297">
        <f t="shared" si="9"/>
        <v>1</v>
      </c>
      <c r="Q128" s="264"/>
      <c r="R128" s="264"/>
      <c r="S128" s="264"/>
      <c r="T128" s="264"/>
      <c r="U128" s="264"/>
      <c r="V128" s="264"/>
      <c r="W128" s="264"/>
      <c r="X128" s="160"/>
      <c r="Y128" s="298">
        <f t="shared" si="10"/>
        <v>0</v>
      </c>
      <c r="Z128" s="264"/>
      <c r="AA128" s="264"/>
      <c r="AB128" s="264"/>
      <c r="AC128" s="264"/>
      <c r="AD128" s="264"/>
      <c r="AE128" s="264"/>
      <c r="AF128" s="264"/>
      <c r="AG128" s="160"/>
      <c r="AH128" s="298">
        <f t="shared" si="8"/>
        <v>0</v>
      </c>
      <c r="AI128" s="399"/>
      <c r="AJ128" s="264" t="s">
        <v>660</v>
      </c>
      <c r="AK128" s="264" t="s">
        <v>431</v>
      </c>
      <c r="AL128" s="264"/>
      <c r="AM128" s="264"/>
      <c r="AN128" s="264" t="s">
        <v>4493</v>
      </c>
      <c r="AO128" s="264"/>
      <c r="AP128" s="264"/>
      <c r="AQ128" s="264"/>
      <c r="AR128" s="264"/>
      <c r="AS128" s="355"/>
      <c r="AT128" s="373"/>
      <c r="AU128" s="355"/>
      <c r="AV128" s="356"/>
      <c r="AW128" s="161" t="s">
        <v>4609</v>
      </c>
    </row>
    <row r="129" spans="1:129" s="1" customFormat="1" ht="39.6">
      <c r="A129" s="399"/>
      <c r="B129" s="399" t="s">
        <v>2622</v>
      </c>
      <c r="C129" s="264" t="s">
        <v>2623</v>
      </c>
      <c r="D129" s="264" t="s">
        <v>2624</v>
      </c>
      <c r="E129" s="264" t="s">
        <v>2625</v>
      </c>
      <c r="F129" s="264" t="s">
        <v>423</v>
      </c>
      <c r="G129" s="264" t="s">
        <v>656</v>
      </c>
      <c r="H129" s="264"/>
      <c r="I129" s="264"/>
      <c r="J129" s="264"/>
      <c r="K129" s="264"/>
      <c r="L129" s="264"/>
      <c r="M129" s="264">
        <v>1</v>
      </c>
      <c r="N129" s="264"/>
      <c r="O129" s="160">
        <v>45146</v>
      </c>
      <c r="P129" s="297">
        <f t="shared" si="9"/>
        <v>1</v>
      </c>
      <c r="Q129" s="264"/>
      <c r="R129" s="264"/>
      <c r="S129" s="264"/>
      <c r="T129" s="264"/>
      <c r="U129" s="264"/>
      <c r="V129" s="264"/>
      <c r="W129" s="264"/>
      <c r="X129" s="160"/>
      <c r="Y129" s="298">
        <f t="shared" si="10"/>
        <v>0</v>
      </c>
      <c r="Z129" s="264"/>
      <c r="AA129" s="264"/>
      <c r="AB129" s="264"/>
      <c r="AC129" s="264"/>
      <c r="AD129" s="264"/>
      <c r="AE129" s="264"/>
      <c r="AF129" s="264"/>
      <c r="AG129" s="160"/>
      <c r="AH129" s="298">
        <f t="shared" si="8"/>
        <v>0</v>
      </c>
      <c r="AI129" s="399"/>
      <c r="AJ129" s="264" t="s">
        <v>660</v>
      </c>
      <c r="AK129" s="264" t="s">
        <v>431</v>
      </c>
      <c r="AL129" s="264"/>
      <c r="AM129" s="264"/>
      <c r="AN129" s="264" t="s">
        <v>4493</v>
      </c>
      <c r="AO129" s="264"/>
      <c r="AP129" s="264"/>
      <c r="AQ129" s="264"/>
      <c r="AR129" s="264"/>
      <c r="AS129" s="355"/>
      <c r="AT129" s="373"/>
      <c r="AU129" s="355"/>
      <c r="AV129" s="356"/>
      <c r="AW129" s="161" t="s">
        <v>4610</v>
      </c>
    </row>
    <row r="130" spans="1:129" s="1" customFormat="1" ht="66">
      <c r="A130" s="399"/>
      <c r="B130" s="399" t="s">
        <v>2626</v>
      </c>
      <c r="C130" s="264" t="s">
        <v>2627</v>
      </c>
      <c r="D130" s="264" t="s">
        <v>2218</v>
      </c>
      <c r="E130" s="264" t="s">
        <v>2628</v>
      </c>
      <c r="F130" s="264" t="s">
        <v>423</v>
      </c>
      <c r="G130" s="264" t="s">
        <v>656</v>
      </c>
      <c r="H130" s="264"/>
      <c r="I130" s="264"/>
      <c r="J130" s="264"/>
      <c r="K130" s="264">
        <v>1</v>
      </c>
      <c r="L130" s="264"/>
      <c r="M130" s="264"/>
      <c r="N130" s="264"/>
      <c r="O130" s="160">
        <v>45146</v>
      </c>
      <c r="P130" s="297">
        <f t="shared" si="9"/>
        <v>1</v>
      </c>
      <c r="Q130" s="264"/>
      <c r="R130" s="264"/>
      <c r="S130" s="264"/>
      <c r="T130" s="264"/>
      <c r="U130" s="264"/>
      <c r="V130" s="264"/>
      <c r="W130" s="264"/>
      <c r="X130" s="160"/>
      <c r="Y130" s="298">
        <f t="shared" si="10"/>
        <v>0</v>
      </c>
      <c r="Z130" s="264"/>
      <c r="AA130" s="264"/>
      <c r="AB130" s="264"/>
      <c r="AC130" s="264"/>
      <c r="AD130" s="264"/>
      <c r="AE130" s="264"/>
      <c r="AF130" s="264"/>
      <c r="AG130" s="160"/>
      <c r="AH130" s="298">
        <f t="shared" si="8"/>
        <v>0</v>
      </c>
      <c r="AI130" s="399"/>
      <c r="AJ130" s="264" t="s">
        <v>660</v>
      </c>
      <c r="AK130" s="264" t="s">
        <v>431</v>
      </c>
      <c r="AL130" s="264"/>
      <c r="AM130" s="264"/>
      <c r="AN130" s="264" t="s">
        <v>4493</v>
      </c>
      <c r="AO130" s="264"/>
      <c r="AP130" s="264"/>
      <c r="AQ130" s="264"/>
      <c r="AR130" s="264"/>
      <c r="AS130" s="355"/>
      <c r="AT130" s="373"/>
      <c r="AU130" s="355"/>
      <c r="AV130" s="356"/>
      <c r="AW130" s="161" t="s">
        <v>4611</v>
      </c>
    </row>
    <row r="131" spans="1:129" s="1" customFormat="1" ht="158.4">
      <c r="A131" s="399"/>
      <c r="B131" s="399" t="s">
        <v>2629</v>
      </c>
      <c r="C131" s="264" t="s">
        <v>2630</v>
      </c>
      <c r="D131" s="264" t="s">
        <v>2631</v>
      </c>
      <c r="E131" s="264" t="s">
        <v>2632</v>
      </c>
      <c r="F131" s="264" t="s">
        <v>423</v>
      </c>
      <c r="G131" s="264" t="s">
        <v>656</v>
      </c>
      <c r="H131" s="264"/>
      <c r="I131" s="264"/>
      <c r="J131" s="264"/>
      <c r="K131" s="264"/>
      <c r="L131" s="264"/>
      <c r="M131" s="264">
        <v>2</v>
      </c>
      <c r="N131" s="264"/>
      <c r="O131" s="160">
        <v>45147</v>
      </c>
      <c r="P131" s="297">
        <f t="shared" si="9"/>
        <v>2</v>
      </c>
      <c r="Q131" s="264"/>
      <c r="R131" s="264"/>
      <c r="S131" s="264"/>
      <c r="T131" s="264"/>
      <c r="U131" s="264"/>
      <c r="V131" s="264"/>
      <c r="W131" s="264"/>
      <c r="X131" s="160"/>
      <c r="Y131" s="298">
        <f t="shared" si="10"/>
        <v>0</v>
      </c>
      <c r="Z131" s="264"/>
      <c r="AA131" s="264"/>
      <c r="AB131" s="264"/>
      <c r="AC131" s="264"/>
      <c r="AD131" s="264"/>
      <c r="AE131" s="264"/>
      <c r="AF131" s="264"/>
      <c r="AG131" s="160"/>
      <c r="AH131" s="298">
        <f t="shared" si="8"/>
        <v>0</v>
      </c>
      <c r="AI131" s="399"/>
      <c r="AJ131" s="264" t="s">
        <v>660</v>
      </c>
      <c r="AK131" s="264" t="s">
        <v>431</v>
      </c>
      <c r="AL131" s="264"/>
      <c r="AM131" s="264"/>
      <c r="AN131" s="264" t="s">
        <v>4493</v>
      </c>
      <c r="AO131" s="264"/>
      <c r="AP131" s="264"/>
      <c r="AQ131" s="264"/>
      <c r="AR131" s="264"/>
      <c r="AS131" s="355"/>
      <c r="AT131" s="373"/>
      <c r="AU131" s="355"/>
      <c r="AV131" s="356"/>
      <c r="AW131" s="161" t="s">
        <v>4612</v>
      </c>
    </row>
    <row r="132" spans="1:129" s="1" customFormat="1" ht="118.8">
      <c r="A132" s="399"/>
      <c r="B132" s="399" t="s">
        <v>2633</v>
      </c>
      <c r="C132" s="264" t="s">
        <v>2634</v>
      </c>
      <c r="D132" s="264" t="s">
        <v>2635</v>
      </c>
      <c r="E132" s="264" t="s">
        <v>2636</v>
      </c>
      <c r="F132" s="264" t="s">
        <v>423</v>
      </c>
      <c r="G132" s="264" t="s">
        <v>656</v>
      </c>
      <c r="H132" s="264"/>
      <c r="I132" s="264">
        <v>2</v>
      </c>
      <c r="J132" s="264"/>
      <c r="K132" s="264"/>
      <c r="L132" s="264"/>
      <c r="M132" s="264"/>
      <c r="N132" s="264"/>
      <c r="O132" s="160">
        <v>45147</v>
      </c>
      <c r="P132" s="297">
        <f t="shared" si="9"/>
        <v>2</v>
      </c>
      <c r="Q132" s="264"/>
      <c r="R132" s="264"/>
      <c r="S132" s="264"/>
      <c r="T132" s="264"/>
      <c r="U132" s="264"/>
      <c r="V132" s="264"/>
      <c r="W132" s="264"/>
      <c r="X132" s="160"/>
      <c r="Y132" s="298">
        <f t="shared" si="10"/>
        <v>0</v>
      </c>
      <c r="Z132" s="264"/>
      <c r="AA132" s="264"/>
      <c r="AB132" s="264"/>
      <c r="AC132" s="264"/>
      <c r="AD132" s="264"/>
      <c r="AE132" s="264"/>
      <c r="AF132" s="264"/>
      <c r="AG132" s="160"/>
      <c r="AH132" s="298">
        <f t="shared" si="8"/>
        <v>0</v>
      </c>
      <c r="AI132" s="399"/>
      <c r="AJ132" s="264" t="s">
        <v>660</v>
      </c>
      <c r="AK132" s="264" t="s">
        <v>431</v>
      </c>
      <c r="AL132" s="264"/>
      <c r="AM132" s="264"/>
      <c r="AN132" s="264" t="s">
        <v>4493</v>
      </c>
      <c r="AO132" s="264"/>
      <c r="AP132" s="264"/>
      <c r="AQ132" s="264"/>
      <c r="AR132" s="264"/>
      <c r="AS132" s="355"/>
      <c r="AT132" s="373"/>
      <c r="AU132" s="355"/>
      <c r="AV132" s="356"/>
      <c r="AW132" s="161" t="s">
        <v>4613</v>
      </c>
    </row>
    <row r="133" spans="1:129" s="162" customFormat="1" ht="39.6">
      <c r="A133" s="399"/>
      <c r="B133" s="399" t="s">
        <v>2637</v>
      </c>
      <c r="C133" s="264" t="s">
        <v>2638</v>
      </c>
      <c r="D133" s="264" t="s">
        <v>2525</v>
      </c>
      <c r="E133" s="264" t="s">
        <v>2639</v>
      </c>
      <c r="F133" s="264" t="s">
        <v>423</v>
      </c>
      <c r="G133" s="264" t="s">
        <v>656</v>
      </c>
      <c r="H133" s="264"/>
      <c r="I133" s="264"/>
      <c r="J133" s="264"/>
      <c r="K133" s="264"/>
      <c r="L133" s="264"/>
      <c r="M133" s="264">
        <v>1</v>
      </c>
      <c r="N133" s="264"/>
      <c r="O133" s="160">
        <v>45148</v>
      </c>
      <c r="P133" s="297">
        <f t="shared" si="9"/>
        <v>1</v>
      </c>
      <c r="Q133" s="264"/>
      <c r="R133" s="264"/>
      <c r="S133" s="264"/>
      <c r="T133" s="264"/>
      <c r="U133" s="264"/>
      <c r="V133" s="264"/>
      <c r="W133" s="264"/>
      <c r="X133" s="160"/>
      <c r="Y133" s="298">
        <f t="shared" si="10"/>
        <v>0</v>
      </c>
      <c r="Z133" s="264"/>
      <c r="AA133" s="264"/>
      <c r="AB133" s="264"/>
      <c r="AC133" s="264"/>
      <c r="AD133" s="264"/>
      <c r="AE133" s="264"/>
      <c r="AF133" s="264"/>
      <c r="AG133" s="160"/>
      <c r="AH133" s="298">
        <f t="shared" si="8"/>
        <v>0</v>
      </c>
      <c r="AI133" s="399"/>
      <c r="AJ133" s="264" t="s">
        <v>660</v>
      </c>
      <c r="AK133" s="264" t="s">
        <v>431</v>
      </c>
      <c r="AL133" s="264"/>
      <c r="AM133" s="264"/>
      <c r="AN133" s="264" t="s">
        <v>4493</v>
      </c>
      <c r="AO133" s="264"/>
      <c r="AP133" s="264"/>
      <c r="AQ133" s="264"/>
      <c r="AR133" s="264"/>
      <c r="AS133" s="355"/>
      <c r="AT133" s="373"/>
      <c r="AU133" s="355"/>
      <c r="AV133" s="356"/>
      <c r="AW133" s="161" t="s">
        <v>4614</v>
      </c>
      <c r="AX133" s="124"/>
      <c r="AY133" s="124"/>
      <c r="AZ133" s="124"/>
      <c r="BA133" s="124"/>
      <c r="BB133" s="124"/>
      <c r="BC133" s="124"/>
      <c r="BD133" s="124"/>
      <c r="BE133" s="124"/>
      <c r="BF133" s="124"/>
      <c r="BG133" s="124"/>
      <c r="BH133" s="124"/>
      <c r="BI133" s="124"/>
      <c r="BJ133" s="124"/>
      <c r="BK133" s="124"/>
      <c r="BL133" s="124"/>
      <c r="BM133" s="124"/>
      <c r="BN133" s="124"/>
      <c r="BO133" s="124"/>
      <c r="BP133" s="124"/>
      <c r="BQ133" s="124"/>
      <c r="BR133" s="124"/>
      <c r="BS133" s="124"/>
      <c r="BT133" s="124"/>
      <c r="BU133" s="124"/>
      <c r="BV133" s="124"/>
      <c r="BW133" s="124"/>
      <c r="BX133" s="124"/>
      <c r="BY133" s="124"/>
      <c r="BZ133" s="124"/>
      <c r="CA133" s="124"/>
      <c r="CB133" s="124"/>
      <c r="CC133" s="124"/>
      <c r="CD133" s="124"/>
      <c r="CE133" s="124"/>
      <c r="CF133" s="124"/>
      <c r="CG133" s="124"/>
      <c r="CH133" s="124"/>
      <c r="CI133" s="124"/>
      <c r="CJ133" s="124"/>
      <c r="CK133" s="124"/>
      <c r="CL133" s="124"/>
      <c r="CM133" s="124"/>
      <c r="CN133" s="124"/>
      <c r="CO133" s="124"/>
      <c r="CP133" s="124"/>
      <c r="CQ133" s="124"/>
      <c r="CR133" s="124"/>
      <c r="CS133" s="124"/>
      <c r="CT133" s="124"/>
      <c r="CU133" s="124"/>
      <c r="CV133" s="124"/>
      <c r="CW133" s="124"/>
      <c r="CX133" s="124"/>
      <c r="CY133" s="124"/>
      <c r="CZ133" s="124"/>
      <c r="DA133" s="124"/>
      <c r="DB133" s="124"/>
      <c r="DC133" s="124"/>
      <c r="DD133" s="124"/>
      <c r="DE133" s="124"/>
      <c r="DF133" s="124"/>
      <c r="DG133" s="124"/>
      <c r="DH133" s="124"/>
      <c r="DI133" s="124"/>
      <c r="DJ133" s="124"/>
      <c r="DK133" s="124"/>
      <c r="DL133" s="124"/>
      <c r="DM133" s="124"/>
      <c r="DN133" s="124"/>
      <c r="DO133" s="124"/>
      <c r="DP133" s="124"/>
      <c r="DQ133" s="124"/>
      <c r="DR133" s="124"/>
      <c r="DS133" s="124"/>
      <c r="DT133" s="124"/>
      <c r="DU133" s="124"/>
      <c r="DV133" s="124"/>
      <c r="DW133" s="124"/>
      <c r="DX133" s="124"/>
      <c r="DY133" s="124"/>
    </row>
    <row r="134" spans="1:129" s="57" customFormat="1" ht="66">
      <c r="A134" s="399"/>
      <c r="B134" s="399" t="s">
        <v>2640</v>
      </c>
      <c r="C134" s="264" t="s">
        <v>4489</v>
      </c>
      <c r="D134" s="264" t="s">
        <v>1308</v>
      </c>
      <c r="E134" s="264" t="s">
        <v>2641</v>
      </c>
      <c r="F134" s="264" t="s">
        <v>423</v>
      </c>
      <c r="G134" s="264" t="s">
        <v>656</v>
      </c>
      <c r="H134" s="264"/>
      <c r="I134" s="264">
        <v>1</v>
      </c>
      <c r="J134" s="264"/>
      <c r="K134" s="264"/>
      <c r="L134" s="264"/>
      <c r="M134" s="264"/>
      <c r="N134" s="264"/>
      <c r="O134" s="160">
        <v>45149</v>
      </c>
      <c r="P134" s="297">
        <f t="shared" si="9"/>
        <v>1</v>
      </c>
      <c r="Q134" s="264"/>
      <c r="R134" s="264"/>
      <c r="S134" s="264"/>
      <c r="T134" s="264"/>
      <c r="U134" s="264"/>
      <c r="V134" s="264"/>
      <c r="W134" s="264"/>
      <c r="X134" s="160"/>
      <c r="Y134" s="298">
        <f t="shared" si="10"/>
        <v>0</v>
      </c>
      <c r="Z134" s="264"/>
      <c r="AA134" s="264"/>
      <c r="AB134" s="264"/>
      <c r="AC134" s="264"/>
      <c r="AD134" s="264"/>
      <c r="AE134" s="264"/>
      <c r="AF134" s="264"/>
      <c r="AG134" s="160"/>
      <c r="AH134" s="298">
        <f t="shared" si="8"/>
        <v>0</v>
      </c>
      <c r="AI134" s="399"/>
      <c r="AJ134" s="264" t="s">
        <v>660</v>
      </c>
      <c r="AK134" s="264" t="s">
        <v>431</v>
      </c>
      <c r="AL134" s="264"/>
      <c r="AM134" s="264"/>
      <c r="AN134" s="264" t="s">
        <v>4493</v>
      </c>
      <c r="AO134" s="264"/>
      <c r="AP134" s="264"/>
      <c r="AQ134" s="264"/>
      <c r="AR134" s="264"/>
      <c r="AS134" s="355"/>
      <c r="AT134" s="373"/>
      <c r="AU134" s="355"/>
      <c r="AV134" s="356"/>
      <c r="AW134" s="161" t="s">
        <v>4615</v>
      </c>
      <c r="AX134" s="79"/>
      <c r="AY134" s="79"/>
      <c r="AZ134" s="79"/>
      <c r="BA134" s="79"/>
      <c r="BB134" s="79"/>
      <c r="BC134" s="79"/>
      <c r="BD134" s="79"/>
      <c r="BE134" s="79"/>
      <c r="BF134" s="79"/>
      <c r="BG134" s="79"/>
      <c r="BH134" s="79"/>
      <c r="BI134" s="79"/>
      <c r="BJ134" s="79"/>
      <c r="BK134" s="79"/>
      <c r="BL134" s="79"/>
      <c r="BM134" s="79"/>
      <c r="BN134" s="79"/>
      <c r="BO134" s="79"/>
      <c r="BP134" s="79"/>
      <c r="BQ134" s="79"/>
      <c r="BR134" s="79"/>
      <c r="BS134" s="79"/>
      <c r="BT134" s="79"/>
      <c r="BU134" s="79"/>
      <c r="BV134" s="79"/>
      <c r="BW134" s="79"/>
      <c r="BX134" s="79"/>
      <c r="BY134" s="79"/>
      <c r="BZ134" s="79"/>
      <c r="CA134" s="79"/>
      <c r="CB134" s="79"/>
      <c r="CC134" s="79"/>
      <c r="CD134" s="79"/>
      <c r="CE134" s="79"/>
      <c r="CF134" s="79"/>
      <c r="CG134" s="79"/>
      <c r="CH134" s="79"/>
      <c r="CI134" s="79"/>
      <c r="CJ134" s="79"/>
      <c r="CK134" s="79"/>
      <c r="CL134" s="79"/>
      <c r="CM134" s="79"/>
      <c r="CN134" s="79"/>
      <c r="CO134" s="79"/>
      <c r="CP134" s="79"/>
      <c r="CQ134" s="79"/>
      <c r="CR134" s="79"/>
      <c r="CS134" s="79"/>
      <c r="CT134" s="79"/>
      <c r="CU134" s="79"/>
      <c r="CV134" s="79"/>
      <c r="CW134" s="79"/>
      <c r="CX134" s="79"/>
      <c r="CY134" s="79"/>
      <c r="CZ134" s="79"/>
      <c r="DA134" s="79"/>
      <c r="DB134" s="79"/>
      <c r="DC134" s="79"/>
      <c r="DD134" s="79"/>
      <c r="DE134" s="79"/>
      <c r="DF134" s="79"/>
      <c r="DG134" s="79"/>
      <c r="DH134" s="79"/>
      <c r="DI134" s="79"/>
      <c r="DJ134" s="79"/>
      <c r="DK134" s="79"/>
      <c r="DL134" s="79"/>
      <c r="DM134" s="79"/>
      <c r="DN134" s="79"/>
      <c r="DO134" s="79"/>
      <c r="DP134" s="79"/>
      <c r="DQ134" s="79"/>
      <c r="DR134" s="79"/>
      <c r="DS134" s="79"/>
      <c r="DT134" s="79"/>
      <c r="DU134" s="79"/>
      <c r="DV134" s="79"/>
      <c r="DW134" s="79"/>
      <c r="DX134" s="79"/>
      <c r="DY134" s="79"/>
    </row>
    <row r="135" spans="1:129" s="58" customFormat="1" ht="52.8">
      <c r="A135" s="399"/>
      <c r="B135" s="399" t="s">
        <v>2642</v>
      </c>
      <c r="C135" s="264" t="s">
        <v>2643</v>
      </c>
      <c r="D135" s="264" t="s">
        <v>2292</v>
      </c>
      <c r="E135" s="264" t="s">
        <v>2644</v>
      </c>
      <c r="F135" s="264" t="s">
        <v>423</v>
      </c>
      <c r="G135" s="264" t="s">
        <v>656</v>
      </c>
      <c r="H135" s="264"/>
      <c r="I135" s="264"/>
      <c r="J135" s="264"/>
      <c r="K135" s="264">
        <v>1</v>
      </c>
      <c r="L135" s="264"/>
      <c r="M135" s="264"/>
      <c r="N135" s="264"/>
      <c r="O135" s="160">
        <v>45149</v>
      </c>
      <c r="P135" s="297">
        <f t="shared" si="9"/>
        <v>1</v>
      </c>
      <c r="Q135" s="264"/>
      <c r="R135" s="264"/>
      <c r="S135" s="264"/>
      <c r="T135" s="264"/>
      <c r="U135" s="264"/>
      <c r="V135" s="264"/>
      <c r="W135" s="264"/>
      <c r="X135" s="160"/>
      <c r="Y135" s="298">
        <f t="shared" si="10"/>
        <v>0</v>
      </c>
      <c r="Z135" s="264"/>
      <c r="AA135" s="264"/>
      <c r="AB135" s="264"/>
      <c r="AC135" s="264"/>
      <c r="AD135" s="264"/>
      <c r="AE135" s="264"/>
      <c r="AF135" s="264"/>
      <c r="AG135" s="160"/>
      <c r="AH135" s="298">
        <f t="shared" si="8"/>
        <v>0</v>
      </c>
      <c r="AI135" s="399"/>
      <c r="AJ135" s="264" t="s">
        <v>660</v>
      </c>
      <c r="AK135" s="264" t="s">
        <v>431</v>
      </c>
      <c r="AL135" s="264"/>
      <c r="AM135" s="264"/>
      <c r="AN135" s="264" t="s">
        <v>4493</v>
      </c>
      <c r="AO135" s="264"/>
      <c r="AP135" s="264"/>
      <c r="AQ135" s="264"/>
      <c r="AR135" s="264"/>
      <c r="AS135" s="355"/>
      <c r="AT135" s="373"/>
      <c r="AU135" s="355"/>
      <c r="AV135" s="356"/>
      <c r="AW135" s="161" t="s">
        <v>4616</v>
      </c>
    </row>
    <row r="136" spans="1:129" s="58" customFormat="1" ht="66">
      <c r="A136" s="399"/>
      <c r="B136" s="399" t="s">
        <v>2645</v>
      </c>
      <c r="C136" s="264" t="s">
        <v>2646</v>
      </c>
      <c r="D136" s="264" t="s">
        <v>2647</v>
      </c>
      <c r="E136" s="264" t="s">
        <v>2648</v>
      </c>
      <c r="F136" s="264" t="s">
        <v>423</v>
      </c>
      <c r="G136" s="264" t="s">
        <v>656</v>
      </c>
      <c r="H136" s="264"/>
      <c r="I136" s="264"/>
      <c r="J136" s="264"/>
      <c r="K136" s="264">
        <v>1</v>
      </c>
      <c r="L136" s="264"/>
      <c r="M136" s="264"/>
      <c r="N136" s="264"/>
      <c r="O136" s="160">
        <v>45152</v>
      </c>
      <c r="P136" s="297">
        <f t="shared" si="9"/>
        <v>1</v>
      </c>
      <c r="Q136" s="264"/>
      <c r="R136" s="264"/>
      <c r="S136" s="264"/>
      <c r="T136" s="264"/>
      <c r="U136" s="264"/>
      <c r="V136" s="264"/>
      <c r="W136" s="264"/>
      <c r="X136" s="160"/>
      <c r="Y136" s="298">
        <f t="shared" si="10"/>
        <v>0</v>
      </c>
      <c r="Z136" s="264"/>
      <c r="AA136" s="264"/>
      <c r="AB136" s="264"/>
      <c r="AC136" s="264"/>
      <c r="AD136" s="264"/>
      <c r="AE136" s="264"/>
      <c r="AF136" s="264"/>
      <c r="AG136" s="160"/>
      <c r="AH136" s="298">
        <f t="shared" si="8"/>
        <v>0</v>
      </c>
      <c r="AI136" s="399"/>
      <c r="AJ136" s="264" t="s">
        <v>660</v>
      </c>
      <c r="AK136" s="264" t="s">
        <v>431</v>
      </c>
      <c r="AL136" s="264"/>
      <c r="AM136" s="264"/>
      <c r="AN136" s="264" t="s">
        <v>4493</v>
      </c>
      <c r="AO136" s="264"/>
      <c r="AP136" s="264"/>
      <c r="AQ136" s="264"/>
      <c r="AR136" s="264"/>
      <c r="AS136" s="355"/>
      <c r="AT136" s="373"/>
      <c r="AU136" s="355"/>
      <c r="AV136" s="356"/>
      <c r="AW136" s="161" t="s">
        <v>4617</v>
      </c>
    </row>
    <row r="137" spans="1:129" s="58" customFormat="1" ht="52.8">
      <c r="A137" s="399"/>
      <c r="B137" s="399" t="s">
        <v>2649</v>
      </c>
      <c r="C137" s="264" t="s">
        <v>2650</v>
      </c>
      <c r="D137" s="264" t="s">
        <v>2651</v>
      </c>
      <c r="E137" s="264" t="s">
        <v>2652</v>
      </c>
      <c r="F137" s="264" t="s">
        <v>423</v>
      </c>
      <c r="G137" s="264" t="s">
        <v>656</v>
      </c>
      <c r="H137" s="264"/>
      <c r="I137" s="264"/>
      <c r="J137" s="264"/>
      <c r="K137" s="264"/>
      <c r="L137" s="264"/>
      <c r="M137" s="264">
        <v>2</v>
      </c>
      <c r="N137" s="264"/>
      <c r="O137" s="160">
        <v>45156</v>
      </c>
      <c r="P137" s="297">
        <f t="shared" si="9"/>
        <v>2</v>
      </c>
      <c r="Q137" s="264"/>
      <c r="R137" s="264"/>
      <c r="S137" s="264"/>
      <c r="T137" s="264"/>
      <c r="U137" s="264"/>
      <c r="V137" s="264"/>
      <c r="W137" s="264"/>
      <c r="X137" s="160"/>
      <c r="Y137" s="298">
        <f t="shared" si="10"/>
        <v>0</v>
      </c>
      <c r="Z137" s="264"/>
      <c r="AA137" s="264"/>
      <c r="AB137" s="264"/>
      <c r="AC137" s="264"/>
      <c r="AD137" s="264"/>
      <c r="AE137" s="264"/>
      <c r="AF137" s="264"/>
      <c r="AG137" s="160"/>
      <c r="AH137" s="298">
        <f t="shared" si="8"/>
        <v>0</v>
      </c>
      <c r="AI137" s="399"/>
      <c r="AJ137" s="264" t="s">
        <v>660</v>
      </c>
      <c r="AK137" s="264" t="s">
        <v>431</v>
      </c>
      <c r="AL137" s="264"/>
      <c r="AM137" s="264"/>
      <c r="AN137" s="264" t="s">
        <v>4493</v>
      </c>
      <c r="AO137" s="264"/>
      <c r="AP137" s="264"/>
      <c r="AQ137" s="264"/>
      <c r="AR137" s="264"/>
      <c r="AS137" s="355"/>
      <c r="AT137" s="373"/>
      <c r="AU137" s="355"/>
      <c r="AV137" s="356"/>
      <c r="AW137" s="161" t="s">
        <v>4618</v>
      </c>
    </row>
    <row r="138" spans="1:129" s="58" customFormat="1" ht="92.4">
      <c r="A138" s="399"/>
      <c r="B138" s="399" t="s">
        <v>2653</v>
      </c>
      <c r="C138" s="264" t="s">
        <v>2654</v>
      </c>
      <c r="D138" s="264" t="s">
        <v>2218</v>
      </c>
      <c r="E138" s="264" t="s">
        <v>2655</v>
      </c>
      <c r="F138" s="264" t="s">
        <v>423</v>
      </c>
      <c r="G138" s="264" t="s">
        <v>656</v>
      </c>
      <c r="H138" s="264"/>
      <c r="I138" s="264"/>
      <c r="J138" s="264"/>
      <c r="K138" s="264"/>
      <c r="L138" s="264"/>
      <c r="M138" s="264">
        <v>1</v>
      </c>
      <c r="N138" s="264"/>
      <c r="O138" s="160">
        <v>45156</v>
      </c>
      <c r="P138" s="297">
        <f t="shared" si="9"/>
        <v>1</v>
      </c>
      <c r="Q138" s="264"/>
      <c r="R138" s="264"/>
      <c r="S138" s="264"/>
      <c r="T138" s="264"/>
      <c r="U138" s="264"/>
      <c r="V138" s="264"/>
      <c r="W138" s="264"/>
      <c r="X138" s="160"/>
      <c r="Y138" s="298">
        <f t="shared" si="10"/>
        <v>0</v>
      </c>
      <c r="Z138" s="264"/>
      <c r="AA138" s="264"/>
      <c r="AB138" s="264"/>
      <c r="AC138" s="264"/>
      <c r="AD138" s="264"/>
      <c r="AE138" s="264"/>
      <c r="AF138" s="264"/>
      <c r="AG138" s="160"/>
      <c r="AH138" s="298">
        <f t="shared" si="8"/>
        <v>0</v>
      </c>
      <c r="AI138" s="399"/>
      <c r="AJ138" s="264" t="s">
        <v>660</v>
      </c>
      <c r="AK138" s="264" t="s">
        <v>431</v>
      </c>
      <c r="AL138" s="264"/>
      <c r="AM138" s="264"/>
      <c r="AN138" s="264" t="s">
        <v>4493</v>
      </c>
      <c r="AO138" s="264"/>
      <c r="AP138" s="264"/>
      <c r="AQ138" s="264"/>
      <c r="AR138" s="264"/>
      <c r="AS138" s="355"/>
      <c r="AT138" s="373"/>
      <c r="AU138" s="355"/>
      <c r="AV138" s="356"/>
      <c r="AW138" s="161" t="s">
        <v>4619</v>
      </c>
    </row>
    <row r="139" spans="1:129" s="58" customFormat="1" ht="158.4">
      <c r="A139" s="399"/>
      <c r="B139" s="399" t="s">
        <v>2656</v>
      </c>
      <c r="C139" s="264" t="s">
        <v>2657</v>
      </c>
      <c r="D139" s="264" t="s">
        <v>2658</v>
      </c>
      <c r="E139" s="264" t="s">
        <v>2659</v>
      </c>
      <c r="F139" s="264" t="s">
        <v>423</v>
      </c>
      <c r="G139" s="264" t="s">
        <v>656</v>
      </c>
      <c r="H139" s="264"/>
      <c r="I139" s="264">
        <v>1</v>
      </c>
      <c r="J139" s="264"/>
      <c r="K139" s="264"/>
      <c r="L139" s="264"/>
      <c r="M139" s="264"/>
      <c r="N139" s="264"/>
      <c r="O139" s="160">
        <v>45160</v>
      </c>
      <c r="P139" s="297">
        <f t="shared" si="9"/>
        <v>1</v>
      </c>
      <c r="Q139" s="264"/>
      <c r="R139" s="264"/>
      <c r="S139" s="264"/>
      <c r="T139" s="264"/>
      <c r="U139" s="264"/>
      <c r="V139" s="264"/>
      <c r="W139" s="264"/>
      <c r="X139" s="160"/>
      <c r="Y139" s="298">
        <f t="shared" si="10"/>
        <v>0</v>
      </c>
      <c r="Z139" s="264"/>
      <c r="AA139" s="264"/>
      <c r="AB139" s="264"/>
      <c r="AC139" s="264"/>
      <c r="AD139" s="264"/>
      <c r="AE139" s="264"/>
      <c r="AF139" s="264"/>
      <c r="AG139" s="160"/>
      <c r="AH139" s="298">
        <f t="shared" si="8"/>
        <v>0</v>
      </c>
      <c r="AI139" s="399"/>
      <c r="AJ139" s="264" t="s">
        <v>660</v>
      </c>
      <c r="AK139" s="264" t="s">
        <v>431</v>
      </c>
      <c r="AL139" s="264"/>
      <c r="AM139" s="264"/>
      <c r="AN139" s="264" t="s">
        <v>4493</v>
      </c>
      <c r="AO139" s="264"/>
      <c r="AP139" s="264"/>
      <c r="AQ139" s="264"/>
      <c r="AR139" s="264"/>
      <c r="AS139" s="355"/>
      <c r="AT139" s="373"/>
      <c r="AU139" s="355"/>
      <c r="AV139" s="356"/>
      <c r="AW139" s="161" t="s">
        <v>4620</v>
      </c>
    </row>
    <row r="140" spans="1:129" s="58" customFormat="1" ht="92.4">
      <c r="A140" s="399"/>
      <c r="B140" s="399" t="s">
        <v>2660</v>
      </c>
      <c r="C140" s="264" t="s">
        <v>2661</v>
      </c>
      <c r="D140" s="264" t="s">
        <v>2662</v>
      </c>
      <c r="E140" s="264" t="s">
        <v>2663</v>
      </c>
      <c r="F140" s="264" t="s">
        <v>423</v>
      </c>
      <c r="G140" s="264" t="s">
        <v>656</v>
      </c>
      <c r="H140" s="264"/>
      <c r="I140" s="264">
        <v>1</v>
      </c>
      <c r="J140" s="264"/>
      <c r="K140" s="264"/>
      <c r="L140" s="264"/>
      <c r="M140" s="264"/>
      <c r="N140" s="264"/>
      <c r="O140" s="160">
        <v>45161</v>
      </c>
      <c r="P140" s="297">
        <f t="shared" si="9"/>
        <v>1</v>
      </c>
      <c r="Q140" s="264"/>
      <c r="R140" s="264"/>
      <c r="S140" s="264"/>
      <c r="T140" s="264"/>
      <c r="U140" s="264"/>
      <c r="V140" s="264"/>
      <c r="W140" s="264"/>
      <c r="X140" s="160"/>
      <c r="Y140" s="298">
        <f t="shared" si="10"/>
        <v>0</v>
      </c>
      <c r="Z140" s="264"/>
      <c r="AA140" s="264"/>
      <c r="AB140" s="264"/>
      <c r="AC140" s="264"/>
      <c r="AD140" s="264"/>
      <c r="AE140" s="264"/>
      <c r="AF140" s="264"/>
      <c r="AG140" s="160"/>
      <c r="AH140" s="298">
        <f t="shared" si="8"/>
        <v>0</v>
      </c>
      <c r="AI140" s="399"/>
      <c r="AJ140" s="264" t="s">
        <v>660</v>
      </c>
      <c r="AK140" s="264" t="s">
        <v>431</v>
      </c>
      <c r="AL140" s="264"/>
      <c r="AM140" s="264"/>
      <c r="AN140" s="264" t="s">
        <v>4493</v>
      </c>
      <c r="AO140" s="264"/>
      <c r="AP140" s="264"/>
      <c r="AQ140" s="264"/>
      <c r="AR140" s="264"/>
      <c r="AS140" s="355"/>
      <c r="AT140" s="373"/>
      <c r="AU140" s="355"/>
      <c r="AV140" s="356"/>
      <c r="AW140" s="161" t="s">
        <v>4621</v>
      </c>
    </row>
    <row r="141" spans="1:129" s="58" customFormat="1" ht="158.4">
      <c r="A141" s="399"/>
      <c r="B141" s="399" t="s">
        <v>2664</v>
      </c>
      <c r="C141" s="264" t="s">
        <v>2665</v>
      </c>
      <c r="D141" s="264" t="s">
        <v>2666</v>
      </c>
      <c r="E141" s="264" t="s">
        <v>2667</v>
      </c>
      <c r="F141" s="264" t="s">
        <v>423</v>
      </c>
      <c r="G141" s="264" t="s">
        <v>656</v>
      </c>
      <c r="H141" s="264"/>
      <c r="I141" s="264"/>
      <c r="J141" s="264"/>
      <c r="K141" s="264">
        <v>1</v>
      </c>
      <c r="L141" s="264"/>
      <c r="M141" s="264"/>
      <c r="N141" s="264"/>
      <c r="O141" s="160">
        <v>45167</v>
      </c>
      <c r="P141" s="297">
        <f t="shared" si="9"/>
        <v>1</v>
      </c>
      <c r="Q141" s="264"/>
      <c r="R141" s="264"/>
      <c r="S141" s="264"/>
      <c r="T141" s="264"/>
      <c r="U141" s="264"/>
      <c r="V141" s="264"/>
      <c r="W141" s="264"/>
      <c r="X141" s="160"/>
      <c r="Y141" s="298">
        <f t="shared" si="10"/>
        <v>0</v>
      </c>
      <c r="Z141" s="264"/>
      <c r="AA141" s="264"/>
      <c r="AB141" s="264"/>
      <c r="AC141" s="264"/>
      <c r="AD141" s="264"/>
      <c r="AE141" s="264"/>
      <c r="AF141" s="264"/>
      <c r="AG141" s="160"/>
      <c r="AH141" s="298">
        <f t="shared" si="8"/>
        <v>0</v>
      </c>
      <c r="AI141" s="399"/>
      <c r="AJ141" s="264" t="s">
        <v>660</v>
      </c>
      <c r="AK141" s="264" t="s">
        <v>431</v>
      </c>
      <c r="AL141" s="264"/>
      <c r="AM141" s="264"/>
      <c r="AN141" s="264" t="s">
        <v>4493</v>
      </c>
      <c r="AO141" s="264"/>
      <c r="AP141" s="264"/>
      <c r="AQ141" s="264"/>
      <c r="AR141" s="264"/>
      <c r="AS141" s="355"/>
      <c r="AT141" s="373"/>
      <c r="AU141" s="355"/>
      <c r="AV141" s="356"/>
      <c r="AW141" s="161" t="s">
        <v>4622</v>
      </c>
    </row>
    <row r="142" spans="1:129" s="58" customFormat="1" ht="39.6">
      <c r="A142" s="399"/>
      <c r="B142" s="399" t="s">
        <v>2668</v>
      </c>
      <c r="C142" s="264" t="s">
        <v>2669</v>
      </c>
      <c r="D142" s="264" t="s">
        <v>2670</v>
      </c>
      <c r="E142" s="264" t="s">
        <v>2671</v>
      </c>
      <c r="F142" s="264" t="s">
        <v>423</v>
      </c>
      <c r="G142" s="264" t="s">
        <v>656</v>
      </c>
      <c r="H142" s="264"/>
      <c r="I142" s="264"/>
      <c r="J142" s="264"/>
      <c r="K142" s="264"/>
      <c r="L142" s="264"/>
      <c r="M142" s="264">
        <v>1</v>
      </c>
      <c r="N142" s="264"/>
      <c r="O142" s="160">
        <v>45168</v>
      </c>
      <c r="P142" s="297">
        <f t="shared" si="9"/>
        <v>1</v>
      </c>
      <c r="Q142" s="264"/>
      <c r="R142" s="264"/>
      <c r="S142" s="264"/>
      <c r="T142" s="264"/>
      <c r="U142" s="264"/>
      <c r="V142" s="264"/>
      <c r="W142" s="264"/>
      <c r="X142" s="160"/>
      <c r="Y142" s="298">
        <f t="shared" si="10"/>
        <v>0</v>
      </c>
      <c r="Z142" s="264"/>
      <c r="AA142" s="264"/>
      <c r="AB142" s="264"/>
      <c r="AC142" s="264"/>
      <c r="AD142" s="264"/>
      <c r="AE142" s="264"/>
      <c r="AF142" s="264"/>
      <c r="AG142" s="160"/>
      <c r="AH142" s="298">
        <f t="shared" si="8"/>
        <v>0</v>
      </c>
      <c r="AI142" s="399"/>
      <c r="AJ142" s="264" t="s">
        <v>660</v>
      </c>
      <c r="AK142" s="264" t="s">
        <v>431</v>
      </c>
      <c r="AL142" s="264"/>
      <c r="AM142" s="264"/>
      <c r="AN142" s="264" t="s">
        <v>4493</v>
      </c>
      <c r="AO142" s="264"/>
      <c r="AP142" s="264"/>
      <c r="AQ142" s="264"/>
      <c r="AR142" s="264"/>
      <c r="AS142" s="355"/>
      <c r="AT142" s="373"/>
      <c r="AU142" s="355"/>
      <c r="AV142" s="356"/>
      <c r="AW142" s="161" t="s">
        <v>4623</v>
      </c>
    </row>
    <row r="143" spans="1:129" s="58" customFormat="1" ht="105.6">
      <c r="A143" s="399"/>
      <c r="B143" s="399" t="s">
        <v>2672</v>
      </c>
      <c r="C143" s="264" t="s">
        <v>2673</v>
      </c>
      <c r="D143" s="264" t="s">
        <v>2525</v>
      </c>
      <c r="E143" s="264" t="s">
        <v>2674</v>
      </c>
      <c r="F143" s="264" t="s">
        <v>423</v>
      </c>
      <c r="G143" s="264" t="s">
        <v>656</v>
      </c>
      <c r="H143" s="264"/>
      <c r="I143" s="264"/>
      <c r="J143" s="264"/>
      <c r="K143" s="264">
        <v>1</v>
      </c>
      <c r="L143" s="264"/>
      <c r="M143" s="264"/>
      <c r="N143" s="264"/>
      <c r="O143" s="160">
        <v>45170</v>
      </c>
      <c r="P143" s="297">
        <f t="shared" si="9"/>
        <v>1</v>
      </c>
      <c r="Q143" s="264"/>
      <c r="R143" s="264"/>
      <c r="S143" s="264"/>
      <c r="T143" s="264"/>
      <c r="U143" s="264"/>
      <c r="V143" s="264"/>
      <c r="W143" s="264"/>
      <c r="X143" s="160"/>
      <c r="Y143" s="298">
        <f t="shared" si="10"/>
        <v>0</v>
      </c>
      <c r="Z143" s="264"/>
      <c r="AA143" s="264"/>
      <c r="AB143" s="264"/>
      <c r="AC143" s="264"/>
      <c r="AD143" s="264"/>
      <c r="AE143" s="264"/>
      <c r="AF143" s="264"/>
      <c r="AG143" s="160"/>
      <c r="AH143" s="298">
        <f t="shared" si="8"/>
        <v>0</v>
      </c>
      <c r="AI143" s="399"/>
      <c r="AJ143" s="264" t="s">
        <v>660</v>
      </c>
      <c r="AK143" s="264" t="s">
        <v>431</v>
      </c>
      <c r="AL143" s="264"/>
      <c r="AM143" s="264"/>
      <c r="AN143" s="264" t="s">
        <v>4493</v>
      </c>
      <c r="AO143" s="264"/>
      <c r="AP143" s="264"/>
      <c r="AQ143" s="264"/>
      <c r="AR143" s="264"/>
      <c r="AS143" s="355"/>
      <c r="AT143" s="373"/>
      <c r="AU143" s="355"/>
      <c r="AV143" s="356"/>
      <c r="AW143" s="161" t="s">
        <v>4624</v>
      </c>
    </row>
    <row r="144" spans="1:129" s="58" customFormat="1" ht="145.19999999999999">
      <c r="A144" s="399"/>
      <c r="B144" s="399" t="s">
        <v>2675</v>
      </c>
      <c r="C144" s="264" t="s">
        <v>2676</v>
      </c>
      <c r="D144" s="264" t="s">
        <v>2677</v>
      </c>
      <c r="E144" s="264" t="s">
        <v>2678</v>
      </c>
      <c r="F144" s="264" t="s">
        <v>423</v>
      </c>
      <c r="G144" s="264" t="s">
        <v>656</v>
      </c>
      <c r="H144" s="264"/>
      <c r="I144" s="264">
        <v>1</v>
      </c>
      <c r="J144" s="264"/>
      <c r="K144" s="264"/>
      <c r="L144" s="264"/>
      <c r="M144" s="264"/>
      <c r="N144" s="264"/>
      <c r="O144" s="160">
        <v>45174</v>
      </c>
      <c r="P144" s="297">
        <f t="shared" si="9"/>
        <v>1</v>
      </c>
      <c r="Q144" s="264"/>
      <c r="R144" s="264"/>
      <c r="S144" s="264"/>
      <c r="T144" s="264"/>
      <c r="U144" s="264"/>
      <c r="V144" s="264"/>
      <c r="W144" s="264"/>
      <c r="X144" s="160"/>
      <c r="Y144" s="298">
        <f t="shared" si="10"/>
        <v>0</v>
      </c>
      <c r="Z144" s="264"/>
      <c r="AA144" s="264"/>
      <c r="AB144" s="264"/>
      <c r="AC144" s="264"/>
      <c r="AD144" s="264"/>
      <c r="AE144" s="264"/>
      <c r="AF144" s="264"/>
      <c r="AG144" s="160"/>
      <c r="AH144" s="298">
        <f t="shared" si="8"/>
        <v>0</v>
      </c>
      <c r="AI144" s="399"/>
      <c r="AJ144" s="264" t="s">
        <v>660</v>
      </c>
      <c r="AK144" s="264" t="s">
        <v>431</v>
      </c>
      <c r="AL144" s="264"/>
      <c r="AM144" s="264"/>
      <c r="AN144" s="264" t="s">
        <v>4493</v>
      </c>
      <c r="AO144" s="264"/>
      <c r="AP144" s="264"/>
      <c r="AQ144" s="264"/>
      <c r="AR144" s="264"/>
      <c r="AS144" s="355"/>
      <c r="AT144" s="373"/>
      <c r="AU144" s="355"/>
      <c r="AV144" s="356"/>
      <c r="AW144" s="161" t="s">
        <v>4625</v>
      </c>
    </row>
    <row r="145" spans="1:49" s="58" customFormat="1" ht="250.8">
      <c r="A145" s="399"/>
      <c r="B145" s="399" t="s">
        <v>2679</v>
      </c>
      <c r="C145" s="264" t="s">
        <v>2680</v>
      </c>
      <c r="D145" s="264" t="s">
        <v>2210</v>
      </c>
      <c r="E145" s="264" t="s">
        <v>2681</v>
      </c>
      <c r="F145" s="264" t="s">
        <v>423</v>
      </c>
      <c r="G145" s="264" t="s">
        <v>656</v>
      </c>
      <c r="H145" s="264"/>
      <c r="I145" s="264">
        <v>1</v>
      </c>
      <c r="J145" s="264"/>
      <c r="K145" s="264"/>
      <c r="L145" s="264"/>
      <c r="M145" s="264"/>
      <c r="N145" s="264"/>
      <c r="O145" s="160">
        <v>45174</v>
      </c>
      <c r="P145" s="297">
        <f t="shared" si="9"/>
        <v>1</v>
      </c>
      <c r="Q145" s="264"/>
      <c r="R145" s="264"/>
      <c r="S145" s="264"/>
      <c r="T145" s="264"/>
      <c r="U145" s="264"/>
      <c r="V145" s="264"/>
      <c r="W145" s="264"/>
      <c r="X145" s="160"/>
      <c r="Y145" s="298">
        <f t="shared" si="10"/>
        <v>0</v>
      </c>
      <c r="Z145" s="264"/>
      <c r="AA145" s="264"/>
      <c r="AB145" s="264"/>
      <c r="AC145" s="264"/>
      <c r="AD145" s="264"/>
      <c r="AE145" s="264"/>
      <c r="AF145" s="264"/>
      <c r="AG145" s="160"/>
      <c r="AH145" s="298">
        <f t="shared" si="8"/>
        <v>0</v>
      </c>
      <c r="AI145" s="399"/>
      <c r="AJ145" s="264" t="s">
        <v>660</v>
      </c>
      <c r="AK145" s="264" t="s">
        <v>431</v>
      </c>
      <c r="AL145" s="264"/>
      <c r="AM145" s="264"/>
      <c r="AN145" s="264" t="s">
        <v>4493</v>
      </c>
      <c r="AO145" s="264"/>
      <c r="AP145" s="264"/>
      <c r="AQ145" s="264"/>
      <c r="AR145" s="264"/>
      <c r="AS145" s="355"/>
      <c r="AT145" s="373"/>
      <c r="AU145" s="355"/>
      <c r="AV145" s="356"/>
      <c r="AW145" s="161" t="s">
        <v>4626</v>
      </c>
    </row>
    <row r="146" spans="1:49" s="58" customFormat="1" ht="158.4">
      <c r="A146" s="399"/>
      <c r="B146" s="399" t="s">
        <v>2682</v>
      </c>
      <c r="C146" s="264" t="s">
        <v>2683</v>
      </c>
      <c r="D146" s="264" t="s">
        <v>2210</v>
      </c>
      <c r="E146" s="264" t="s">
        <v>2684</v>
      </c>
      <c r="F146" s="264" t="s">
        <v>423</v>
      </c>
      <c r="G146" s="264" t="s">
        <v>656</v>
      </c>
      <c r="H146" s="264"/>
      <c r="I146" s="264"/>
      <c r="J146" s="264"/>
      <c r="K146" s="264">
        <v>1</v>
      </c>
      <c r="L146" s="264"/>
      <c r="M146" s="264"/>
      <c r="N146" s="264"/>
      <c r="O146" s="160">
        <v>45174</v>
      </c>
      <c r="P146" s="297">
        <f t="shared" si="9"/>
        <v>1</v>
      </c>
      <c r="Q146" s="264"/>
      <c r="R146" s="264"/>
      <c r="S146" s="264"/>
      <c r="T146" s="264"/>
      <c r="U146" s="264"/>
      <c r="V146" s="264"/>
      <c r="W146" s="264"/>
      <c r="X146" s="160"/>
      <c r="Y146" s="298">
        <f t="shared" si="10"/>
        <v>0</v>
      </c>
      <c r="Z146" s="264"/>
      <c r="AA146" s="264"/>
      <c r="AB146" s="264"/>
      <c r="AC146" s="264"/>
      <c r="AD146" s="264"/>
      <c r="AE146" s="264"/>
      <c r="AF146" s="264"/>
      <c r="AG146" s="160"/>
      <c r="AH146" s="298">
        <f t="shared" si="8"/>
        <v>0</v>
      </c>
      <c r="AI146" s="399"/>
      <c r="AJ146" s="264" t="s">
        <v>660</v>
      </c>
      <c r="AK146" s="264" t="s">
        <v>431</v>
      </c>
      <c r="AL146" s="264"/>
      <c r="AM146" s="264"/>
      <c r="AN146" s="264" t="s">
        <v>4493</v>
      </c>
      <c r="AO146" s="264"/>
      <c r="AP146" s="264"/>
      <c r="AQ146" s="264"/>
      <c r="AR146" s="264"/>
      <c r="AS146" s="355"/>
      <c r="AT146" s="373"/>
      <c r="AU146" s="355"/>
      <c r="AV146" s="356"/>
      <c r="AW146" s="161" t="s">
        <v>4627</v>
      </c>
    </row>
    <row r="147" spans="1:49" s="58" customFormat="1" ht="92.4">
      <c r="A147" s="399"/>
      <c r="B147" s="399" t="s">
        <v>2685</v>
      </c>
      <c r="C147" s="264" t="s">
        <v>2686</v>
      </c>
      <c r="D147" s="264" t="s">
        <v>2687</v>
      </c>
      <c r="E147" s="264" t="s">
        <v>2688</v>
      </c>
      <c r="F147" s="264" t="s">
        <v>423</v>
      </c>
      <c r="G147" s="264" t="s">
        <v>656</v>
      </c>
      <c r="H147" s="264"/>
      <c r="I147" s="264"/>
      <c r="J147" s="264"/>
      <c r="K147" s="264">
        <v>1</v>
      </c>
      <c r="L147" s="264"/>
      <c r="M147" s="264"/>
      <c r="N147" s="264"/>
      <c r="O147" s="160">
        <v>45175</v>
      </c>
      <c r="P147" s="297">
        <f t="shared" si="9"/>
        <v>1</v>
      </c>
      <c r="Q147" s="264"/>
      <c r="R147" s="264"/>
      <c r="S147" s="264"/>
      <c r="T147" s="264"/>
      <c r="U147" s="264"/>
      <c r="V147" s="264"/>
      <c r="W147" s="264"/>
      <c r="X147" s="160"/>
      <c r="Y147" s="298">
        <f t="shared" si="10"/>
        <v>0</v>
      </c>
      <c r="Z147" s="264"/>
      <c r="AA147" s="264"/>
      <c r="AB147" s="264"/>
      <c r="AC147" s="264"/>
      <c r="AD147" s="264"/>
      <c r="AE147" s="264"/>
      <c r="AF147" s="264"/>
      <c r="AG147" s="160"/>
      <c r="AH147" s="298">
        <f t="shared" si="8"/>
        <v>0</v>
      </c>
      <c r="AI147" s="399"/>
      <c r="AJ147" s="264" t="s">
        <v>660</v>
      </c>
      <c r="AK147" s="264" t="s">
        <v>431</v>
      </c>
      <c r="AL147" s="264"/>
      <c r="AM147" s="264"/>
      <c r="AN147" s="264" t="s">
        <v>4493</v>
      </c>
      <c r="AO147" s="264"/>
      <c r="AP147" s="264"/>
      <c r="AQ147" s="264"/>
      <c r="AR147" s="264"/>
      <c r="AS147" s="355"/>
      <c r="AT147" s="373"/>
      <c r="AU147" s="355"/>
      <c r="AV147" s="356"/>
      <c r="AW147" s="161" t="s">
        <v>4628</v>
      </c>
    </row>
    <row r="148" spans="1:49" s="151" customFormat="1" ht="39.6">
      <c r="A148" s="399"/>
      <c r="B148" s="399" t="s">
        <v>2689</v>
      </c>
      <c r="C148" s="264" t="s">
        <v>2690</v>
      </c>
      <c r="D148" s="264" t="s">
        <v>2691</v>
      </c>
      <c r="E148" s="264" t="s">
        <v>2692</v>
      </c>
      <c r="F148" s="264" t="s">
        <v>423</v>
      </c>
      <c r="G148" s="264" t="s">
        <v>656</v>
      </c>
      <c r="H148" s="264"/>
      <c r="I148" s="264"/>
      <c r="J148" s="264"/>
      <c r="K148" s="264">
        <v>1</v>
      </c>
      <c r="L148" s="264"/>
      <c r="M148" s="264"/>
      <c r="N148" s="264"/>
      <c r="O148" s="160">
        <v>45175</v>
      </c>
      <c r="P148" s="297">
        <f t="shared" si="9"/>
        <v>1</v>
      </c>
      <c r="Q148" s="264"/>
      <c r="R148" s="264"/>
      <c r="S148" s="264"/>
      <c r="T148" s="264"/>
      <c r="U148" s="264"/>
      <c r="V148" s="264"/>
      <c r="W148" s="264"/>
      <c r="X148" s="160"/>
      <c r="Y148" s="298">
        <f t="shared" si="10"/>
        <v>0</v>
      </c>
      <c r="Z148" s="264"/>
      <c r="AA148" s="264"/>
      <c r="AB148" s="264"/>
      <c r="AC148" s="264"/>
      <c r="AD148" s="264"/>
      <c r="AE148" s="264"/>
      <c r="AF148" s="264"/>
      <c r="AG148" s="160"/>
      <c r="AH148" s="298">
        <f t="shared" si="8"/>
        <v>0</v>
      </c>
      <c r="AI148" s="399"/>
      <c r="AJ148" s="264" t="s">
        <v>660</v>
      </c>
      <c r="AK148" s="264" t="s">
        <v>431</v>
      </c>
      <c r="AL148" s="264"/>
      <c r="AM148" s="264"/>
      <c r="AN148" s="264" t="s">
        <v>4493</v>
      </c>
      <c r="AO148" s="264"/>
      <c r="AP148" s="264"/>
      <c r="AQ148" s="264"/>
      <c r="AR148" s="264"/>
      <c r="AS148" s="355"/>
      <c r="AT148" s="373"/>
      <c r="AU148" s="355"/>
      <c r="AV148" s="356"/>
      <c r="AW148" s="161" t="s">
        <v>4629</v>
      </c>
    </row>
    <row r="149" spans="1:49" s="151" customFormat="1" ht="369.6">
      <c r="A149" s="399"/>
      <c r="B149" s="399" t="s">
        <v>2693</v>
      </c>
      <c r="C149" s="264" t="s">
        <v>2694</v>
      </c>
      <c r="D149" s="264" t="s">
        <v>2695</v>
      </c>
      <c r="E149" s="264" t="s">
        <v>2696</v>
      </c>
      <c r="F149" s="264" t="s">
        <v>423</v>
      </c>
      <c r="G149" s="264" t="s">
        <v>656</v>
      </c>
      <c r="H149" s="264"/>
      <c r="I149" s="264"/>
      <c r="J149" s="264"/>
      <c r="K149" s="264"/>
      <c r="L149" s="264"/>
      <c r="M149" s="264">
        <v>1</v>
      </c>
      <c r="N149" s="264"/>
      <c r="O149" s="160">
        <v>45176</v>
      </c>
      <c r="P149" s="297">
        <f t="shared" si="9"/>
        <v>1</v>
      </c>
      <c r="Q149" s="264"/>
      <c r="R149" s="264"/>
      <c r="S149" s="264"/>
      <c r="T149" s="264"/>
      <c r="U149" s="264"/>
      <c r="V149" s="264"/>
      <c r="W149" s="264"/>
      <c r="X149" s="160"/>
      <c r="Y149" s="298">
        <f t="shared" si="10"/>
        <v>0</v>
      </c>
      <c r="Z149" s="264"/>
      <c r="AA149" s="264"/>
      <c r="AB149" s="264"/>
      <c r="AC149" s="264"/>
      <c r="AD149" s="264"/>
      <c r="AE149" s="264"/>
      <c r="AF149" s="264"/>
      <c r="AG149" s="160"/>
      <c r="AH149" s="298">
        <f t="shared" si="8"/>
        <v>0</v>
      </c>
      <c r="AI149" s="399"/>
      <c r="AJ149" s="264" t="s">
        <v>660</v>
      </c>
      <c r="AK149" s="264" t="s">
        <v>431</v>
      </c>
      <c r="AL149" s="264"/>
      <c r="AM149" s="264"/>
      <c r="AN149" s="264" t="s">
        <v>4493</v>
      </c>
      <c r="AO149" s="264"/>
      <c r="AP149" s="264"/>
      <c r="AQ149" s="264"/>
      <c r="AR149" s="264"/>
      <c r="AS149" s="355"/>
      <c r="AT149" s="373"/>
      <c r="AU149" s="355"/>
      <c r="AV149" s="356"/>
      <c r="AW149" s="161" t="s">
        <v>4630</v>
      </c>
    </row>
    <row r="150" spans="1:49" s="57" customFormat="1" ht="303.60000000000002">
      <c r="A150" s="399"/>
      <c r="B150" s="399" t="s">
        <v>2697</v>
      </c>
      <c r="C150" s="264" t="s">
        <v>2698</v>
      </c>
      <c r="D150" s="264" t="s">
        <v>2699</v>
      </c>
      <c r="E150" s="264" t="s">
        <v>2700</v>
      </c>
      <c r="F150" s="264" t="s">
        <v>425</v>
      </c>
      <c r="G150" s="264" t="s">
        <v>656</v>
      </c>
      <c r="H150" s="264"/>
      <c r="I150" s="264"/>
      <c r="J150" s="264"/>
      <c r="K150" s="264"/>
      <c r="L150" s="264"/>
      <c r="M150" s="264"/>
      <c r="N150" s="264">
        <v>1</v>
      </c>
      <c r="O150" s="160">
        <v>45181</v>
      </c>
      <c r="P150" s="297">
        <f t="shared" si="9"/>
        <v>1</v>
      </c>
      <c r="Q150" s="264"/>
      <c r="R150" s="264"/>
      <c r="S150" s="264"/>
      <c r="T150" s="264"/>
      <c r="U150" s="264"/>
      <c r="V150" s="264"/>
      <c r="W150" s="264"/>
      <c r="X150" s="160"/>
      <c r="Y150" s="298">
        <f t="shared" si="10"/>
        <v>0</v>
      </c>
      <c r="Z150" s="264"/>
      <c r="AA150" s="264"/>
      <c r="AB150" s="264"/>
      <c r="AC150" s="264"/>
      <c r="AD150" s="264"/>
      <c r="AE150" s="264"/>
      <c r="AF150" s="264"/>
      <c r="AG150" s="160"/>
      <c r="AH150" s="298">
        <f t="shared" si="8"/>
        <v>0</v>
      </c>
      <c r="AI150" s="399"/>
      <c r="AJ150" s="264" t="s">
        <v>660</v>
      </c>
      <c r="AK150" s="264" t="s">
        <v>431</v>
      </c>
      <c r="AL150" s="264"/>
      <c r="AM150" s="264"/>
      <c r="AN150" s="264"/>
      <c r="AO150" s="264"/>
      <c r="AP150" s="264"/>
      <c r="AQ150" s="264"/>
      <c r="AR150" s="264"/>
      <c r="AS150" s="355"/>
      <c r="AT150" s="373"/>
      <c r="AU150" s="355"/>
      <c r="AV150" s="356"/>
      <c r="AW150" s="161" t="s">
        <v>4631</v>
      </c>
    </row>
    <row r="151" spans="1:49" s="57" customFormat="1" ht="409.6">
      <c r="A151" s="399"/>
      <c r="B151" s="399" t="s">
        <v>2701</v>
      </c>
      <c r="C151" s="264" t="s">
        <v>2702</v>
      </c>
      <c r="D151" s="264" t="s">
        <v>2703</v>
      </c>
      <c r="E151" s="264" t="s">
        <v>2704</v>
      </c>
      <c r="F151" s="264" t="s">
        <v>415</v>
      </c>
      <c r="G151" s="264" t="s">
        <v>656</v>
      </c>
      <c r="H151" s="264"/>
      <c r="I151" s="264"/>
      <c r="J151" s="264"/>
      <c r="K151" s="264"/>
      <c r="L151" s="264"/>
      <c r="M151" s="264"/>
      <c r="N151" s="264">
        <v>1</v>
      </c>
      <c r="O151" s="160">
        <v>45181</v>
      </c>
      <c r="P151" s="297">
        <f t="shared" si="9"/>
        <v>1</v>
      </c>
      <c r="Q151" s="264"/>
      <c r="R151" s="264"/>
      <c r="S151" s="264"/>
      <c r="T151" s="264"/>
      <c r="U151" s="264"/>
      <c r="V151" s="264"/>
      <c r="W151" s="264"/>
      <c r="X151" s="160"/>
      <c r="Y151" s="298">
        <f t="shared" si="10"/>
        <v>0</v>
      </c>
      <c r="Z151" s="264"/>
      <c r="AA151" s="264"/>
      <c r="AB151" s="264"/>
      <c r="AC151" s="264"/>
      <c r="AD151" s="264"/>
      <c r="AE151" s="264"/>
      <c r="AF151" s="264"/>
      <c r="AG151" s="160"/>
      <c r="AH151" s="298">
        <f t="shared" si="8"/>
        <v>0</v>
      </c>
      <c r="AI151" s="399"/>
      <c r="AJ151" s="264" t="s">
        <v>660</v>
      </c>
      <c r="AK151" s="264" t="s">
        <v>431</v>
      </c>
      <c r="AL151" s="264"/>
      <c r="AM151" s="264"/>
      <c r="AN151" s="264"/>
      <c r="AO151" s="264"/>
      <c r="AP151" s="264"/>
      <c r="AQ151" s="264"/>
      <c r="AR151" s="264"/>
      <c r="AS151" s="355"/>
      <c r="AT151" s="373"/>
      <c r="AU151" s="355"/>
      <c r="AV151" s="356"/>
      <c r="AW151" s="161" t="s">
        <v>4632</v>
      </c>
    </row>
    <row r="152" spans="1:49" s="151" customFormat="1" ht="66">
      <c r="A152" s="399"/>
      <c r="B152" s="399" t="s">
        <v>2705</v>
      </c>
      <c r="C152" s="264" t="s">
        <v>2706</v>
      </c>
      <c r="D152" s="264" t="s">
        <v>2218</v>
      </c>
      <c r="E152" s="264" t="s">
        <v>2707</v>
      </c>
      <c r="F152" s="264" t="s">
        <v>423</v>
      </c>
      <c r="G152" s="264" t="s">
        <v>656</v>
      </c>
      <c r="H152" s="264"/>
      <c r="I152" s="264">
        <v>1</v>
      </c>
      <c r="J152" s="264"/>
      <c r="K152" s="264"/>
      <c r="L152" s="264"/>
      <c r="M152" s="264"/>
      <c r="N152" s="264"/>
      <c r="O152" s="160">
        <v>45184</v>
      </c>
      <c r="P152" s="297">
        <f t="shared" si="9"/>
        <v>1</v>
      </c>
      <c r="Q152" s="264"/>
      <c r="R152" s="264"/>
      <c r="S152" s="264"/>
      <c r="T152" s="264"/>
      <c r="U152" s="264"/>
      <c r="V152" s="264"/>
      <c r="W152" s="264"/>
      <c r="X152" s="160"/>
      <c r="Y152" s="298">
        <f t="shared" si="10"/>
        <v>0</v>
      </c>
      <c r="Z152" s="264"/>
      <c r="AA152" s="264"/>
      <c r="AB152" s="264"/>
      <c r="AC152" s="264"/>
      <c r="AD152" s="264"/>
      <c r="AE152" s="264"/>
      <c r="AF152" s="264"/>
      <c r="AG152" s="160"/>
      <c r="AH152" s="298">
        <f t="shared" si="8"/>
        <v>0</v>
      </c>
      <c r="AI152" s="399"/>
      <c r="AJ152" s="264" t="s">
        <v>660</v>
      </c>
      <c r="AK152" s="264" t="s">
        <v>431</v>
      </c>
      <c r="AL152" s="264"/>
      <c r="AM152" s="264"/>
      <c r="AN152" s="264" t="s">
        <v>4493</v>
      </c>
      <c r="AO152" s="264"/>
      <c r="AP152" s="264"/>
      <c r="AQ152" s="264"/>
      <c r="AR152" s="264"/>
      <c r="AS152" s="355"/>
      <c r="AT152" s="373"/>
      <c r="AU152" s="355"/>
      <c r="AV152" s="356"/>
      <c r="AW152" s="161" t="s">
        <v>4633</v>
      </c>
    </row>
    <row r="153" spans="1:49" s="59" customFormat="1" ht="92.4">
      <c r="A153" s="399"/>
      <c r="B153" s="399" t="s">
        <v>2708</v>
      </c>
      <c r="C153" s="264" t="s">
        <v>2709</v>
      </c>
      <c r="D153" s="264" t="s">
        <v>2710</v>
      </c>
      <c r="E153" s="264" t="s">
        <v>2711</v>
      </c>
      <c r="F153" s="264" t="s">
        <v>423</v>
      </c>
      <c r="G153" s="264" t="s">
        <v>656</v>
      </c>
      <c r="H153" s="264"/>
      <c r="I153" s="264">
        <v>1</v>
      </c>
      <c r="J153" s="264"/>
      <c r="K153" s="264"/>
      <c r="L153" s="264"/>
      <c r="M153" s="264"/>
      <c r="N153" s="264"/>
      <c r="O153" s="160">
        <v>45184</v>
      </c>
      <c r="P153" s="297">
        <f t="shared" si="9"/>
        <v>1</v>
      </c>
      <c r="Q153" s="264"/>
      <c r="R153" s="264"/>
      <c r="S153" s="264"/>
      <c r="T153" s="264"/>
      <c r="U153" s="264"/>
      <c r="V153" s="264"/>
      <c r="W153" s="264"/>
      <c r="X153" s="160"/>
      <c r="Y153" s="298">
        <f t="shared" si="10"/>
        <v>0</v>
      </c>
      <c r="Z153" s="264"/>
      <c r="AA153" s="264"/>
      <c r="AB153" s="264"/>
      <c r="AC153" s="264"/>
      <c r="AD153" s="264"/>
      <c r="AE153" s="264"/>
      <c r="AF153" s="264"/>
      <c r="AG153" s="160"/>
      <c r="AH153" s="298">
        <f t="shared" si="8"/>
        <v>0</v>
      </c>
      <c r="AI153" s="399"/>
      <c r="AJ153" s="264" t="s">
        <v>660</v>
      </c>
      <c r="AK153" s="264" t="s">
        <v>431</v>
      </c>
      <c r="AL153" s="264"/>
      <c r="AM153" s="264"/>
      <c r="AN153" s="264" t="s">
        <v>4493</v>
      </c>
      <c r="AO153" s="264"/>
      <c r="AP153" s="264"/>
      <c r="AQ153" s="264"/>
      <c r="AR153" s="264"/>
      <c r="AS153" s="355"/>
      <c r="AT153" s="373"/>
      <c r="AU153" s="355"/>
      <c r="AV153" s="356"/>
      <c r="AW153" s="161" t="s">
        <v>4634</v>
      </c>
    </row>
    <row r="154" spans="1:49" s="59" customFormat="1" ht="92.4">
      <c r="A154" s="399"/>
      <c r="B154" s="399" t="s">
        <v>2712</v>
      </c>
      <c r="C154" s="264" t="s">
        <v>2713</v>
      </c>
      <c r="D154" s="264" t="s">
        <v>2714</v>
      </c>
      <c r="E154" s="264" t="s">
        <v>2715</v>
      </c>
      <c r="F154" s="264" t="s">
        <v>423</v>
      </c>
      <c r="G154" s="264" t="s">
        <v>656</v>
      </c>
      <c r="H154" s="264"/>
      <c r="I154" s="264">
        <v>1</v>
      </c>
      <c r="J154" s="264"/>
      <c r="K154" s="264"/>
      <c r="L154" s="264"/>
      <c r="M154" s="264"/>
      <c r="N154" s="264"/>
      <c r="O154" s="160">
        <v>45187</v>
      </c>
      <c r="P154" s="297">
        <f t="shared" si="9"/>
        <v>1</v>
      </c>
      <c r="Q154" s="264"/>
      <c r="R154" s="264"/>
      <c r="S154" s="264"/>
      <c r="T154" s="264"/>
      <c r="U154" s="264"/>
      <c r="V154" s="264"/>
      <c r="W154" s="264"/>
      <c r="X154" s="160"/>
      <c r="Y154" s="298">
        <f t="shared" si="10"/>
        <v>0</v>
      </c>
      <c r="Z154" s="264"/>
      <c r="AA154" s="264"/>
      <c r="AB154" s="264"/>
      <c r="AC154" s="264"/>
      <c r="AD154" s="264"/>
      <c r="AE154" s="264"/>
      <c r="AF154" s="264"/>
      <c r="AG154" s="160"/>
      <c r="AH154" s="298">
        <f t="shared" si="8"/>
        <v>0</v>
      </c>
      <c r="AI154" s="399"/>
      <c r="AJ154" s="264" t="s">
        <v>660</v>
      </c>
      <c r="AK154" s="264" t="s">
        <v>431</v>
      </c>
      <c r="AL154" s="264"/>
      <c r="AM154" s="264"/>
      <c r="AN154" s="264" t="s">
        <v>4493</v>
      </c>
      <c r="AO154" s="264"/>
      <c r="AP154" s="264"/>
      <c r="AQ154" s="264"/>
      <c r="AR154" s="264"/>
      <c r="AS154" s="355"/>
      <c r="AT154" s="373"/>
      <c r="AU154" s="355"/>
      <c r="AV154" s="356"/>
      <c r="AW154" s="161" t="s">
        <v>4635</v>
      </c>
    </row>
    <row r="155" spans="1:49" s="151" customFormat="1" ht="66">
      <c r="A155" s="399"/>
      <c r="B155" s="399" t="s">
        <v>2716</v>
      </c>
      <c r="C155" s="264" t="s">
        <v>2717</v>
      </c>
      <c r="D155" s="264" t="s">
        <v>2718</v>
      </c>
      <c r="E155" s="264" t="s">
        <v>2719</v>
      </c>
      <c r="F155" s="264" t="s">
        <v>423</v>
      </c>
      <c r="G155" s="264" t="s">
        <v>656</v>
      </c>
      <c r="H155" s="264"/>
      <c r="I155" s="264"/>
      <c r="J155" s="264"/>
      <c r="K155" s="264">
        <v>1</v>
      </c>
      <c r="L155" s="264"/>
      <c r="M155" s="264"/>
      <c r="N155" s="264"/>
      <c r="O155" s="160">
        <v>45190</v>
      </c>
      <c r="P155" s="297">
        <f t="shared" si="9"/>
        <v>1</v>
      </c>
      <c r="Q155" s="264"/>
      <c r="R155" s="264"/>
      <c r="S155" s="264"/>
      <c r="T155" s="264"/>
      <c r="U155" s="264"/>
      <c r="V155" s="264"/>
      <c r="W155" s="264"/>
      <c r="X155" s="160"/>
      <c r="Y155" s="298">
        <f t="shared" si="10"/>
        <v>0</v>
      </c>
      <c r="Z155" s="264"/>
      <c r="AA155" s="264"/>
      <c r="AB155" s="264"/>
      <c r="AC155" s="264"/>
      <c r="AD155" s="264"/>
      <c r="AE155" s="264"/>
      <c r="AF155" s="264"/>
      <c r="AG155" s="160"/>
      <c r="AH155" s="298">
        <f t="shared" si="8"/>
        <v>0</v>
      </c>
      <c r="AI155" s="399"/>
      <c r="AJ155" s="264" t="s">
        <v>660</v>
      </c>
      <c r="AK155" s="264" t="s">
        <v>431</v>
      </c>
      <c r="AL155" s="264"/>
      <c r="AM155" s="264"/>
      <c r="AN155" s="264" t="s">
        <v>4493</v>
      </c>
      <c r="AO155" s="264"/>
      <c r="AP155" s="264"/>
      <c r="AQ155" s="264"/>
      <c r="AR155" s="264"/>
      <c r="AS155" s="355"/>
      <c r="AT155" s="373"/>
      <c r="AU155" s="355"/>
      <c r="AV155" s="356"/>
      <c r="AW155" s="161" t="s">
        <v>4636</v>
      </c>
    </row>
    <row r="156" spans="1:49" s="151" customFormat="1" ht="118.8">
      <c r="A156" s="399"/>
      <c r="B156" s="399" t="s">
        <v>2720</v>
      </c>
      <c r="C156" s="264" t="s">
        <v>2721</v>
      </c>
      <c r="D156" s="264" t="s">
        <v>2722</v>
      </c>
      <c r="E156" s="264" t="s">
        <v>2723</v>
      </c>
      <c r="F156" s="264" t="s">
        <v>423</v>
      </c>
      <c r="G156" s="264" t="s">
        <v>656</v>
      </c>
      <c r="H156" s="264"/>
      <c r="I156" s="264"/>
      <c r="J156" s="264"/>
      <c r="K156" s="264"/>
      <c r="L156" s="264"/>
      <c r="M156" s="264">
        <v>1</v>
      </c>
      <c r="N156" s="264"/>
      <c r="O156" s="160">
        <v>45190</v>
      </c>
      <c r="P156" s="297">
        <f t="shared" si="9"/>
        <v>1</v>
      </c>
      <c r="Q156" s="264"/>
      <c r="R156" s="264"/>
      <c r="S156" s="264"/>
      <c r="T156" s="264"/>
      <c r="U156" s="264"/>
      <c r="V156" s="264"/>
      <c r="W156" s="264"/>
      <c r="X156" s="160"/>
      <c r="Y156" s="298">
        <f t="shared" si="10"/>
        <v>0</v>
      </c>
      <c r="Z156" s="264"/>
      <c r="AA156" s="264"/>
      <c r="AB156" s="264"/>
      <c r="AC156" s="264"/>
      <c r="AD156" s="264"/>
      <c r="AE156" s="264"/>
      <c r="AF156" s="264"/>
      <c r="AG156" s="160"/>
      <c r="AH156" s="298">
        <f t="shared" si="8"/>
        <v>0</v>
      </c>
      <c r="AI156" s="399"/>
      <c r="AJ156" s="264" t="s">
        <v>660</v>
      </c>
      <c r="AK156" s="264" t="s">
        <v>431</v>
      </c>
      <c r="AL156" s="264"/>
      <c r="AM156" s="264"/>
      <c r="AN156" s="264" t="s">
        <v>4493</v>
      </c>
      <c r="AO156" s="264"/>
      <c r="AP156" s="264"/>
      <c r="AQ156" s="264"/>
      <c r="AR156" s="264"/>
      <c r="AS156" s="355"/>
      <c r="AT156" s="373"/>
      <c r="AU156" s="355"/>
      <c r="AV156" s="356"/>
      <c r="AW156" s="161" t="s">
        <v>4637</v>
      </c>
    </row>
    <row r="157" spans="1:49" s="151" customFormat="1" ht="409.6">
      <c r="A157" s="399"/>
      <c r="B157" s="399" t="s">
        <v>2724</v>
      </c>
      <c r="C157" s="264" t="s">
        <v>2725</v>
      </c>
      <c r="D157" s="264" t="s">
        <v>2726</v>
      </c>
      <c r="E157" s="264" t="s">
        <v>2727</v>
      </c>
      <c r="F157" s="264" t="s">
        <v>423</v>
      </c>
      <c r="G157" s="264" t="s">
        <v>656</v>
      </c>
      <c r="H157" s="264"/>
      <c r="I157" s="264"/>
      <c r="J157" s="264"/>
      <c r="K157" s="264"/>
      <c r="L157" s="264"/>
      <c r="M157" s="264">
        <v>1</v>
      </c>
      <c r="N157" s="264"/>
      <c r="O157" s="160">
        <v>45190</v>
      </c>
      <c r="P157" s="297">
        <f t="shared" si="9"/>
        <v>1</v>
      </c>
      <c r="Q157" s="264"/>
      <c r="R157" s="264"/>
      <c r="S157" s="264"/>
      <c r="T157" s="264"/>
      <c r="U157" s="264"/>
      <c r="V157" s="264"/>
      <c r="W157" s="264"/>
      <c r="X157" s="160"/>
      <c r="Y157" s="298">
        <f t="shared" si="10"/>
        <v>0</v>
      </c>
      <c r="Z157" s="264"/>
      <c r="AA157" s="264"/>
      <c r="AB157" s="264"/>
      <c r="AC157" s="264"/>
      <c r="AD157" s="264"/>
      <c r="AE157" s="264"/>
      <c r="AF157" s="264"/>
      <c r="AG157" s="160"/>
      <c r="AH157" s="298">
        <f t="shared" si="8"/>
        <v>0</v>
      </c>
      <c r="AI157" s="399"/>
      <c r="AJ157" s="264" t="s">
        <v>660</v>
      </c>
      <c r="AK157" s="264" t="s">
        <v>431</v>
      </c>
      <c r="AL157" s="264"/>
      <c r="AM157" s="264"/>
      <c r="AN157" s="264" t="s">
        <v>4493</v>
      </c>
      <c r="AO157" s="264"/>
      <c r="AP157" s="264"/>
      <c r="AQ157" s="264"/>
      <c r="AR157" s="264"/>
      <c r="AS157" s="355"/>
      <c r="AT157" s="373"/>
      <c r="AU157" s="355"/>
      <c r="AV157" s="356"/>
      <c r="AW157" s="161" t="s">
        <v>4638</v>
      </c>
    </row>
    <row r="158" spans="1:49" s="151" customFormat="1" ht="92.4">
      <c r="A158" s="399"/>
      <c r="B158" s="399" t="s">
        <v>2728</v>
      </c>
      <c r="C158" s="264" t="s">
        <v>2729</v>
      </c>
      <c r="D158" s="264"/>
      <c r="E158" s="264" t="s">
        <v>2730</v>
      </c>
      <c r="F158" s="264" t="s">
        <v>423</v>
      </c>
      <c r="G158" s="264" t="s">
        <v>656</v>
      </c>
      <c r="H158" s="264"/>
      <c r="I158" s="264">
        <v>1</v>
      </c>
      <c r="J158" s="264"/>
      <c r="K158" s="264"/>
      <c r="L158" s="264"/>
      <c r="M158" s="264"/>
      <c r="N158" s="264"/>
      <c r="O158" s="160">
        <v>45210</v>
      </c>
      <c r="P158" s="297">
        <f t="shared" si="9"/>
        <v>1</v>
      </c>
      <c r="Q158" s="264"/>
      <c r="R158" s="264"/>
      <c r="S158" s="264"/>
      <c r="T158" s="264"/>
      <c r="U158" s="264"/>
      <c r="V158" s="264"/>
      <c r="W158" s="264"/>
      <c r="X158" s="160"/>
      <c r="Y158" s="298">
        <f t="shared" si="10"/>
        <v>0</v>
      </c>
      <c r="Z158" s="264"/>
      <c r="AA158" s="264"/>
      <c r="AB158" s="264"/>
      <c r="AC158" s="264"/>
      <c r="AD158" s="264"/>
      <c r="AE158" s="264"/>
      <c r="AF158" s="264"/>
      <c r="AG158" s="160"/>
      <c r="AH158" s="298">
        <f t="shared" si="8"/>
        <v>0</v>
      </c>
      <c r="AI158" s="399"/>
      <c r="AJ158" s="264" t="s">
        <v>660</v>
      </c>
      <c r="AK158" s="264" t="s">
        <v>431</v>
      </c>
      <c r="AL158" s="264"/>
      <c r="AM158" s="264"/>
      <c r="AN158" s="264" t="s">
        <v>4493</v>
      </c>
      <c r="AO158" s="264"/>
      <c r="AP158" s="264"/>
      <c r="AQ158" s="264"/>
      <c r="AR158" s="264"/>
      <c r="AS158" s="355"/>
      <c r="AT158" s="373"/>
      <c r="AU158" s="355"/>
      <c r="AV158" s="356"/>
      <c r="AW158" s="161" t="s">
        <v>4639</v>
      </c>
    </row>
    <row r="159" spans="1:49" s="151" customFormat="1" ht="39.6">
      <c r="A159" s="399"/>
      <c r="B159" s="399" t="s">
        <v>2731</v>
      </c>
      <c r="C159" s="264" t="s">
        <v>2732</v>
      </c>
      <c r="D159" s="264" t="s">
        <v>2218</v>
      </c>
      <c r="E159" s="264" t="s">
        <v>2733</v>
      </c>
      <c r="F159" s="264" t="s">
        <v>423</v>
      </c>
      <c r="G159" s="264" t="s">
        <v>656</v>
      </c>
      <c r="H159" s="264"/>
      <c r="I159" s="264">
        <v>1</v>
      </c>
      <c r="J159" s="264"/>
      <c r="K159" s="264"/>
      <c r="L159" s="264"/>
      <c r="M159" s="264"/>
      <c r="N159" s="264"/>
      <c r="O159" s="160">
        <v>45191</v>
      </c>
      <c r="P159" s="297">
        <f t="shared" si="9"/>
        <v>1</v>
      </c>
      <c r="Q159" s="264"/>
      <c r="R159" s="264"/>
      <c r="S159" s="264"/>
      <c r="T159" s="264"/>
      <c r="U159" s="264"/>
      <c r="V159" s="264"/>
      <c r="W159" s="264"/>
      <c r="X159" s="160"/>
      <c r="Y159" s="298">
        <f t="shared" si="10"/>
        <v>0</v>
      </c>
      <c r="Z159" s="264"/>
      <c r="AA159" s="264"/>
      <c r="AB159" s="264"/>
      <c r="AC159" s="264"/>
      <c r="AD159" s="264"/>
      <c r="AE159" s="264"/>
      <c r="AF159" s="264"/>
      <c r="AG159" s="160"/>
      <c r="AH159" s="298">
        <f t="shared" si="8"/>
        <v>0</v>
      </c>
      <c r="AI159" s="399"/>
      <c r="AJ159" s="264" t="s">
        <v>660</v>
      </c>
      <c r="AK159" s="264" t="s">
        <v>431</v>
      </c>
      <c r="AL159" s="264"/>
      <c r="AM159" s="264"/>
      <c r="AN159" s="264" t="s">
        <v>4493</v>
      </c>
      <c r="AO159" s="264"/>
      <c r="AP159" s="264"/>
      <c r="AQ159" s="264"/>
      <c r="AR159" s="264"/>
      <c r="AS159" s="355"/>
      <c r="AT159" s="373"/>
      <c r="AU159" s="355"/>
      <c r="AV159" s="356"/>
      <c r="AW159" s="161" t="s">
        <v>4640</v>
      </c>
    </row>
    <row r="160" spans="1:49" s="151" customFormat="1" ht="39.6">
      <c r="A160" s="399"/>
      <c r="B160" s="399" t="s">
        <v>2734</v>
      </c>
      <c r="C160" s="264" t="s">
        <v>2735</v>
      </c>
      <c r="D160" s="264" t="s">
        <v>2736</v>
      </c>
      <c r="E160" s="264" t="s">
        <v>2737</v>
      </c>
      <c r="F160" s="264" t="s">
        <v>423</v>
      </c>
      <c r="G160" s="264" t="s">
        <v>656</v>
      </c>
      <c r="H160" s="264"/>
      <c r="I160" s="264">
        <v>1</v>
      </c>
      <c r="J160" s="264"/>
      <c r="K160" s="264"/>
      <c r="L160" s="264"/>
      <c r="M160" s="264"/>
      <c r="N160" s="264"/>
      <c r="O160" s="160">
        <v>45244</v>
      </c>
      <c r="P160" s="297">
        <f t="shared" si="9"/>
        <v>1</v>
      </c>
      <c r="Q160" s="264"/>
      <c r="R160" s="264"/>
      <c r="S160" s="264"/>
      <c r="T160" s="264"/>
      <c r="U160" s="264"/>
      <c r="V160" s="264"/>
      <c r="W160" s="264"/>
      <c r="X160" s="160"/>
      <c r="Y160" s="298">
        <f t="shared" si="10"/>
        <v>0</v>
      </c>
      <c r="Z160" s="264"/>
      <c r="AA160" s="264"/>
      <c r="AB160" s="264"/>
      <c r="AC160" s="264"/>
      <c r="AD160" s="264"/>
      <c r="AE160" s="264"/>
      <c r="AF160" s="264"/>
      <c r="AG160" s="160"/>
      <c r="AH160" s="298">
        <f t="shared" si="8"/>
        <v>0</v>
      </c>
      <c r="AI160" s="399"/>
      <c r="AJ160" s="264" t="s">
        <v>660</v>
      </c>
      <c r="AK160" s="264" t="s">
        <v>431</v>
      </c>
      <c r="AL160" s="264"/>
      <c r="AM160" s="264"/>
      <c r="AN160" s="264" t="s">
        <v>4493</v>
      </c>
      <c r="AO160" s="264"/>
      <c r="AP160" s="264"/>
      <c r="AQ160" s="264"/>
      <c r="AR160" s="264"/>
      <c r="AS160" s="355"/>
      <c r="AT160" s="373"/>
      <c r="AU160" s="355"/>
      <c r="AV160" s="356"/>
      <c r="AW160" s="161" t="s">
        <v>4641</v>
      </c>
    </row>
    <row r="161" spans="1:49" s="151" customFormat="1" ht="105.6">
      <c r="A161" s="399"/>
      <c r="B161" s="399" t="s">
        <v>2738</v>
      </c>
      <c r="C161" s="264" t="s">
        <v>2739</v>
      </c>
      <c r="D161" s="264" t="s">
        <v>2740</v>
      </c>
      <c r="E161" s="264" t="s">
        <v>2741</v>
      </c>
      <c r="F161" s="264" t="s">
        <v>423</v>
      </c>
      <c r="G161" s="264" t="s">
        <v>656</v>
      </c>
      <c r="H161" s="264"/>
      <c r="I161" s="264"/>
      <c r="J161" s="264"/>
      <c r="K161" s="264">
        <v>1</v>
      </c>
      <c r="L161" s="264"/>
      <c r="M161" s="264"/>
      <c r="N161" s="264"/>
      <c r="O161" s="160">
        <v>45251</v>
      </c>
      <c r="P161" s="297">
        <f t="shared" si="9"/>
        <v>1</v>
      </c>
      <c r="Q161" s="264"/>
      <c r="R161" s="264"/>
      <c r="S161" s="264"/>
      <c r="T161" s="264"/>
      <c r="U161" s="264"/>
      <c r="V161" s="264"/>
      <c r="W161" s="264"/>
      <c r="X161" s="160"/>
      <c r="Y161" s="298">
        <f t="shared" si="10"/>
        <v>0</v>
      </c>
      <c r="Z161" s="264"/>
      <c r="AA161" s="264"/>
      <c r="AB161" s="264"/>
      <c r="AC161" s="264"/>
      <c r="AD161" s="264"/>
      <c r="AE161" s="264"/>
      <c r="AF161" s="264"/>
      <c r="AG161" s="160"/>
      <c r="AH161" s="298">
        <f t="shared" si="8"/>
        <v>0</v>
      </c>
      <c r="AI161" s="399"/>
      <c r="AJ161" s="264" t="s">
        <v>660</v>
      </c>
      <c r="AK161" s="264" t="s">
        <v>431</v>
      </c>
      <c r="AL161" s="264"/>
      <c r="AM161" s="264"/>
      <c r="AN161" s="264" t="s">
        <v>4493</v>
      </c>
      <c r="AO161" s="264"/>
      <c r="AP161" s="264"/>
      <c r="AQ161" s="264"/>
      <c r="AR161" s="264"/>
      <c r="AS161" s="355"/>
      <c r="AT161" s="373"/>
      <c r="AU161" s="355"/>
      <c r="AV161" s="356"/>
      <c r="AW161" s="161" t="s">
        <v>4642</v>
      </c>
    </row>
    <row r="162" spans="1:49" s="151" customFormat="1" ht="66">
      <c r="A162" s="399"/>
      <c r="B162" s="399" t="s">
        <v>2742</v>
      </c>
      <c r="C162" s="264" t="s">
        <v>2743</v>
      </c>
      <c r="D162" s="264" t="s">
        <v>2210</v>
      </c>
      <c r="E162" s="264" t="s">
        <v>2744</v>
      </c>
      <c r="F162" s="264" t="s">
        <v>423</v>
      </c>
      <c r="G162" s="264" t="s">
        <v>656</v>
      </c>
      <c r="H162" s="264"/>
      <c r="I162" s="264">
        <v>1</v>
      </c>
      <c r="J162" s="264"/>
      <c r="K162" s="264"/>
      <c r="L162" s="264"/>
      <c r="M162" s="264"/>
      <c r="N162" s="264"/>
      <c r="O162" s="160">
        <v>45195</v>
      </c>
      <c r="P162" s="297">
        <f t="shared" si="9"/>
        <v>1</v>
      </c>
      <c r="Q162" s="264"/>
      <c r="R162" s="264"/>
      <c r="S162" s="264"/>
      <c r="T162" s="264"/>
      <c r="U162" s="264"/>
      <c r="V162" s="264"/>
      <c r="W162" s="264"/>
      <c r="X162" s="160"/>
      <c r="Y162" s="298">
        <f t="shared" si="10"/>
        <v>0</v>
      </c>
      <c r="Z162" s="264"/>
      <c r="AA162" s="264"/>
      <c r="AB162" s="264"/>
      <c r="AC162" s="264"/>
      <c r="AD162" s="264"/>
      <c r="AE162" s="264"/>
      <c r="AF162" s="264"/>
      <c r="AG162" s="160"/>
      <c r="AH162" s="298">
        <f t="shared" si="8"/>
        <v>0</v>
      </c>
      <c r="AI162" s="399"/>
      <c r="AJ162" s="264" t="s">
        <v>660</v>
      </c>
      <c r="AK162" s="264" t="s">
        <v>431</v>
      </c>
      <c r="AL162" s="264"/>
      <c r="AM162" s="264"/>
      <c r="AN162" s="264" t="s">
        <v>4493</v>
      </c>
      <c r="AO162" s="264"/>
      <c r="AP162" s="264"/>
      <c r="AQ162" s="264"/>
      <c r="AR162" s="264"/>
      <c r="AS162" s="355"/>
      <c r="AT162" s="373"/>
      <c r="AU162" s="355"/>
      <c r="AV162" s="356"/>
      <c r="AW162" s="161" t="s">
        <v>4643</v>
      </c>
    </row>
    <row r="163" spans="1:49" s="151" customFormat="1" ht="52.8">
      <c r="A163" s="399"/>
      <c r="B163" s="399" t="s">
        <v>2745</v>
      </c>
      <c r="C163" s="264" t="s">
        <v>2746</v>
      </c>
      <c r="D163" s="264" t="s">
        <v>2747</v>
      </c>
      <c r="E163" s="264" t="s">
        <v>2748</v>
      </c>
      <c r="F163" s="264" t="s">
        <v>423</v>
      </c>
      <c r="G163" s="264" t="s">
        <v>656</v>
      </c>
      <c r="H163" s="264"/>
      <c r="I163" s="264"/>
      <c r="J163" s="264"/>
      <c r="K163" s="264">
        <v>1</v>
      </c>
      <c r="L163" s="264"/>
      <c r="M163" s="264"/>
      <c r="N163" s="264"/>
      <c r="O163" s="160">
        <v>45197</v>
      </c>
      <c r="P163" s="297">
        <f t="shared" si="9"/>
        <v>1</v>
      </c>
      <c r="Q163" s="264"/>
      <c r="R163" s="264"/>
      <c r="S163" s="264"/>
      <c r="T163" s="264"/>
      <c r="U163" s="264"/>
      <c r="V163" s="264"/>
      <c r="W163" s="264"/>
      <c r="X163" s="160"/>
      <c r="Y163" s="298">
        <f t="shared" si="10"/>
        <v>0</v>
      </c>
      <c r="Z163" s="264"/>
      <c r="AA163" s="264"/>
      <c r="AB163" s="264"/>
      <c r="AC163" s="264"/>
      <c r="AD163" s="264"/>
      <c r="AE163" s="264"/>
      <c r="AF163" s="264"/>
      <c r="AG163" s="160"/>
      <c r="AH163" s="298">
        <f t="shared" si="8"/>
        <v>0</v>
      </c>
      <c r="AI163" s="399"/>
      <c r="AJ163" s="264" t="s">
        <v>660</v>
      </c>
      <c r="AK163" s="264" t="s">
        <v>431</v>
      </c>
      <c r="AL163" s="264"/>
      <c r="AM163" s="264"/>
      <c r="AN163" s="264" t="s">
        <v>4493</v>
      </c>
      <c r="AO163" s="264"/>
      <c r="AP163" s="264"/>
      <c r="AQ163" s="264"/>
      <c r="AR163" s="264"/>
      <c r="AS163" s="355"/>
      <c r="AT163" s="373"/>
      <c r="AU163" s="355"/>
      <c r="AV163" s="356"/>
      <c r="AW163" s="161" t="s">
        <v>4644</v>
      </c>
    </row>
    <row r="164" spans="1:49" s="151" customFormat="1" ht="39.6">
      <c r="A164" s="399"/>
      <c r="B164" s="399" t="s">
        <v>2749</v>
      </c>
      <c r="C164" s="264" t="s">
        <v>2750</v>
      </c>
      <c r="D164" s="264" t="s">
        <v>2751</v>
      </c>
      <c r="E164" s="264" t="s">
        <v>2752</v>
      </c>
      <c r="F164" s="264" t="s">
        <v>423</v>
      </c>
      <c r="G164" s="264" t="s">
        <v>656</v>
      </c>
      <c r="H164" s="264"/>
      <c r="I164" s="264"/>
      <c r="J164" s="264"/>
      <c r="K164" s="264">
        <v>1</v>
      </c>
      <c r="L164" s="264"/>
      <c r="M164" s="264"/>
      <c r="N164" s="264"/>
      <c r="O164" s="160">
        <v>45197</v>
      </c>
      <c r="P164" s="297">
        <f t="shared" si="9"/>
        <v>1</v>
      </c>
      <c r="Q164" s="264"/>
      <c r="R164" s="264"/>
      <c r="S164" s="264"/>
      <c r="T164" s="264"/>
      <c r="U164" s="264"/>
      <c r="V164" s="264"/>
      <c r="W164" s="264"/>
      <c r="X164" s="160"/>
      <c r="Y164" s="298">
        <f t="shared" si="10"/>
        <v>0</v>
      </c>
      <c r="Z164" s="264"/>
      <c r="AA164" s="264"/>
      <c r="AB164" s="264"/>
      <c r="AC164" s="264"/>
      <c r="AD164" s="264"/>
      <c r="AE164" s="264"/>
      <c r="AF164" s="264"/>
      <c r="AG164" s="160"/>
      <c r="AH164" s="298">
        <f t="shared" si="8"/>
        <v>0</v>
      </c>
      <c r="AI164" s="399"/>
      <c r="AJ164" s="264" t="s">
        <v>660</v>
      </c>
      <c r="AK164" s="264" t="s">
        <v>431</v>
      </c>
      <c r="AL164" s="264"/>
      <c r="AM164" s="264"/>
      <c r="AN164" s="264" t="s">
        <v>4493</v>
      </c>
      <c r="AO164" s="264"/>
      <c r="AP164" s="264"/>
      <c r="AQ164" s="264"/>
      <c r="AR164" s="264"/>
      <c r="AS164" s="355"/>
      <c r="AT164" s="373"/>
      <c r="AU164" s="355"/>
      <c r="AV164" s="356"/>
      <c r="AW164" s="161" t="s">
        <v>4645</v>
      </c>
    </row>
    <row r="165" spans="1:49" s="151" customFormat="1" ht="198">
      <c r="A165" s="399"/>
      <c r="B165" s="399" t="s">
        <v>2753</v>
      </c>
      <c r="C165" s="264" t="s">
        <v>2754</v>
      </c>
      <c r="D165" s="264" t="s">
        <v>2210</v>
      </c>
      <c r="E165" s="264" t="s">
        <v>2755</v>
      </c>
      <c r="F165" s="264" t="s">
        <v>423</v>
      </c>
      <c r="G165" s="264" t="s">
        <v>656</v>
      </c>
      <c r="H165" s="264"/>
      <c r="I165" s="264"/>
      <c r="J165" s="264"/>
      <c r="K165" s="264"/>
      <c r="L165" s="264"/>
      <c r="M165" s="264">
        <v>1</v>
      </c>
      <c r="N165" s="264"/>
      <c r="O165" s="160">
        <v>45198</v>
      </c>
      <c r="P165" s="297">
        <f t="shared" si="9"/>
        <v>1</v>
      </c>
      <c r="Q165" s="264"/>
      <c r="R165" s="264"/>
      <c r="S165" s="264"/>
      <c r="T165" s="264"/>
      <c r="U165" s="264"/>
      <c r="V165" s="264"/>
      <c r="W165" s="264"/>
      <c r="X165" s="160"/>
      <c r="Y165" s="298">
        <f t="shared" si="10"/>
        <v>0</v>
      </c>
      <c r="Z165" s="264"/>
      <c r="AA165" s="264"/>
      <c r="AB165" s="264"/>
      <c r="AC165" s="264"/>
      <c r="AD165" s="264"/>
      <c r="AE165" s="264"/>
      <c r="AF165" s="264"/>
      <c r="AG165" s="160"/>
      <c r="AH165" s="298">
        <f t="shared" si="8"/>
        <v>0</v>
      </c>
      <c r="AI165" s="399"/>
      <c r="AJ165" s="264" t="s">
        <v>660</v>
      </c>
      <c r="AK165" s="264" t="s">
        <v>431</v>
      </c>
      <c r="AL165" s="264"/>
      <c r="AM165" s="264"/>
      <c r="AN165" s="264" t="s">
        <v>4493</v>
      </c>
      <c r="AO165" s="264"/>
      <c r="AP165" s="264"/>
      <c r="AQ165" s="264"/>
      <c r="AR165" s="264"/>
      <c r="AS165" s="355"/>
      <c r="AT165" s="373"/>
      <c r="AU165" s="355"/>
      <c r="AV165" s="356"/>
      <c r="AW165" s="161" t="s">
        <v>4646</v>
      </c>
    </row>
    <row r="166" spans="1:49" s="57" customFormat="1" ht="105.6">
      <c r="A166" s="399"/>
      <c r="B166" s="399" t="s">
        <v>2756</v>
      </c>
      <c r="C166" s="264" t="s">
        <v>2757</v>
      </c>
      <c r="D166" s="264" t="s">
        <v>2210</v>
      </c>
      <c r="E166" s="264" t="s">
        <v>2758</v>
      </c>
      <c r="F166" s="264" t="s">
        <v>423</v>
      </c>
      <c r="G166" s="264" t="s">
        <v>656</v>
      </c>
      <c r="H166" s="264"/>
      <c r="I166" s="264"/>
      <c r="J166" s="264"/>
      <c r="K166" s="264"/>
      <c r="L166" s="264"/>
      <c r="M166" s="264">
        <v>1</v>
      </c>
      <c r="N166" s="264"/>
      <c r="O166" s="160">
        <v>45198</v>
      </c>
      <c r="P166" s="297">
        <f t="shared" si="9"/>
        <v>1</v>
      </c>
      <c r="Q166" s="264"/>
      <c r="R166" s="264"/>
      <c r="S166" s="264"/>
      <c r="T166" s="264"/>
      <c r="U166" s="264"/>
      <c r="V166" s="264"/>
      <c r="W166" s="264"/>
      <c r="X166" s="160"/>
      <c r="Y166" s="298">
        <f t="shared" si="10"/>
        <v>0</v>
      </c>
      <c r="Z166" s="264"/>
      <c r="AA166" s="264"/>
      <c r="AB166" s="264"/>
      <c r="AC166" s="264"/>
      <c r="AD166" s="264"/>
      <c r="AE166" s="264"/>
      <c r="AF166" s="264"/>
      <c r="AG166" s="160"/>
      <c r="AH166" s="298">
        <f t="shared" si="8"/>
        <v>0</v>
      </c>
      <c r="AI166" s="399"/>
      <c r="AJ166" s="264" t="s">
        <v>660</v>
      </c>
      <c r="AK166" s="264" t="s">
        <v>431</v>
      </c>
      <c r="AL166" s="264"/>
      <c r="AM166" s="264"/>
      <c r="AN166" s="264" t="s">
        <v>4493</v>
      </c>
      <c r="AO166" s="264"/>
      <c r="AP166" s="264"/>
      <c r="AQ166" s="264"/>
      <c r="AR166" s="264"/>
      <c r="AS166" s="355"/>
      <c r="AT166" s="373"/>
      <c r="AU166" s="355"/>
      <c r="AV166" s="356"/>
      <c r="AW166" s="161" t="s">
        <v>4647</v>
      </c>
    </row>
    <row r="167" spans="1:49" s="57" customFormat="1" ht="92.4">
      <c r="A167" s="399"/>
      <c r="B167" s="399" t="s">
        <v>2759</v>
      </c>
      <c r="C167" s="264" t="s">
        <v>2760</v>
      </c>
      <c r="D167" s="264" t="s">
        <v>2761</v>
      </c>
      <c r="E167" s="264" t="s">
        <v>2762</v>
      </c>
      <c r="F167" s="264" t="s">
        <v>425</v>
      </c>
      <c r="G167" s="264" t="s">
        <v>656</v>
      </c>
      <c r="H167" s="264"/>
      <c r="I167" s="264"/>
      <c r="J167" s="264"/>
      <c r="K167" s="264"/>
      <c r="L167" s="264"/>
      <c r="M167" s="264"/>
      <c r="N167" s="264">
        <v>1</v>
      </c>
      <c r="O167" s="160">
        <v>45202</v>
      </c>
      <c r="P167" s="297">
        <f t="shared" si="9"/>
        <v>1</v>
      </c>
      <c r="Q167" s="264"/>
      <c r="R167" s="264"/>
      <c r="S167" s="264"/>
      <c r="T167" s="264"/>
      <c r="U167" s="264"/>
      <c r="V167" s="264"/>
      <c r="W167" s="264"/>
      <c r="X167" s="160"/>
      <c r="Y167" s="298">
        <f t="shared" si="10"/>
        <v>0</v>
      </c>
      <c r="Z167" s="264"/>
      <c r="AA167" s="264"/>
      <c r="AB167" s="264"/>
      <c r="AC167" s="264"/>
      <c r="AD167" s="264"/>
      <c r="AE167" s="264"/>
      <c r="AF167" s="264"/>
      <c r="AG167" s="160"/>
      <c r="AH167" s="298">
        <f t="shared" si="8"/>
        <v>0</v>
      </c>
      <c r="AI167" s="399"/>
      <c r="AJ167" s="264" t="s">
        <v>660</v>
      </c>
      <c r="AK167" s="264" t="s">
        <v>431</v>
      </c>
      <c r="AL167" s="264"/>
      <c r="AM167" s="264"/>
      <c r="AN167" s="264"/>
      <c r="AO167" s="264"/>
      <c r="AP167" s="264"/>
      <c r="AQ167" s="264"/>
      <c r="AR167" s="264"/>
      <c r="AS167" s="355"/>
      <c r="AT167" s="373"/>
      <c r="AU167" s="355"/>
      <c r="AV167" s="356"/>
      <c r="AW167" s="161" t="s">
        <v>4648</v>
      </c>
    </row>
    <row r="168" spans="1:49" s="59" customFormat="1" ht="409.6">
      <c r="A168" s="399"/>
      <c r="B168" s="399" t="s">
        <v>2763</v>
      </c>
      <c r="C168" s="264" t="s">
        <v>2764</v>
      </c>
      <c r="D168" s="264" t="s">
        <v>2658</v>
      </c>
      <c r="E168" s="264" t="s">
        <v>2765</v>
      </c>
      <c r="F168" s="264" t="s">
        <v>423</v>
      </c>
      <c r="G168" s="264" t="s">
        <v>656</v>
      </c>
      <c r="H168" s="264"/>
      <c r="I168" s="264">
        <v>1</v>
      </c>
      <c r="J168" s="264"/>
      <c r="K168" s="264"/>
      <c r="L168" s="264"/>
      <c r="M168" s="264"/>
      <c r="N168" s="264"/>
      <c r="O168" s="160">
        <v>45201</v>
      </c>
      <c r="P168" s="297">
        <f t="shared" si="9"/>
        <v>1</v>
      </c>
      <c r="Q168" s="264"/>
      <c r="R168" s="264"/>
      <c r="S168" s="264"/>
      <c r="T168" s="264"/>
      <c r="U168" s="264"/>
      <c r="V168" s="264"/>
      <c r="W168" s="264"/>
      <c r="X168" s="160"/>
      <c r="Y168" s="298">
        <f t="shared" si="10"/>
        <v>0</v>
      </c>
      <c r="Z168" s="264"/>
      <c r="AA168" s="264"/>
      <c r="AB168" s="264"/>
      <c r="AC168" s="264"/>
      <c r="AD168" s="264"/>
      <c r="AE168" s="264"/>
      <c r="AF168" s="264"/>
      <c r="AG168" s="160"/>
      <c r="AH168" s="298">
        <f t="shared" si="8"/>
        <v>0</v>
      </c>
      <c r="AI168" s="399"/>
      <c r="AJ168" s="264" t="s">
        <v>660</v>
      </c>
      <c r="AK168" s="264" t="s">
        <v>431</v>
      </c>
      <c r="AL168" s="264"/>
      <c r="AM168" s="264"/>
      <c r="AN168" s="264" t="s">
        <v>4493</v>
      </c>
      <c r="AO168" s="264"/>
      <c r="AP168" s="264"/>
      <c r="AQ168" s="264"/>
      <c r="AR168" s="264"/>
      <c r="AS168" s="355"/>
      <c r="AT168" s="373"/>
      <c r="AU168" s="355"/>
      <c r="AV168" s="356"/>
      <c r="AW168" s="161" t="s">
        <v>4649</v>
      </c>
    </row>
    <row r="169" spans="1:49" s="58" customFormat="1" ht="118.8">
      <c r="A169" s="399"/>
      <c r="B169" s="399" t="s">
        <v>2766</v>
      </c>
      <c r="C169" s="264" t="s">
        <v>2767</v>
      </c>
      <c r="D169" s="264" t="s">
        <v>2768</v>
      </c>
      <c r="E169" s="264" t="s">
        <v>2769</v>
      </c>
      <c r="F169" s="264" t="s">
        <v>425</v>
      </c>
      <c r="G169" s="264" t="s">
        <v>656</v>
      </c>
      <c r="H169" s="264"/>
      <c r="I169" s="264"/>
      <c r="J169" s="264"/>
      <c r="K169" s="264"/>
      <c r="L169" s="264"/>
      <c r="M169" s="264"/>
      <c r="N169" s="264">
        <v>1</v>
      </c>
      <c r="O169" s="160">
        <v>45203</v>
      </c>
      <c r="P169" s="297">
        <f t="shared" si="9"/>
        <v>1</v>
      </c>
      <c r="Q169" s="264"/>
      <c r="R169" s="264"/>
      <c r="S169" s="264"/>
      <c r="T169" s="264"/>
      <c r="U169" s="264"/>
      <c r="V169" s="264"/>
      <c r="W169" s="264"/>
      <c r="X169" s="160"/>
      <c r="Y169" s="298">
        <f t="shared" si="10"/>
        <v>0</v>
      </c>
      <c r="Z169" s="264"/>
      <c r="AA169" s="264"/>
      <c r="AB169" s="264"/>
      <c r="AC169" s="264"/>
      <c r="AD169" s="264"/>
      <c r="AE169" s="264"/>
      <c r="AF169" s="264"/>
      <c r="AG169" s="160"/>
      <c r="AH169" s="298">
        <f t="shared" si="8"/>
        <v>0</v>
      </c>
      <c r="AI169" s="399"/>
      <c r="AJ169" s="264" t="s">
        <v>660</v>
      </c>
      <c r="AK169" s="264" t="s">
        <v>431</v>
      </c>
      <c r="AL169" s="264"/>
      <c r="AM169" s="264"/>
      <c r="AN169" s="264"/>
      <c r="AO169" s="264"/>
      <c r="AP169" s="264"/>
      <c r="AQ169" s="264"/>
      <c r="AR169" s="264"/>
      <c r="AS169" s="355"/>
      <c r="AT169" s="373"/>
      <c r="AU169" s="355"/>
      <c r="AV169" s="356"/>
      <c r="AW169" s="161" t="s">
        <v>4650</v>
      </c>
    </row>
    <row r="170" spans="1:49" s="58" customFormat="1" ht="66">
      <c r="A170" s="399"/>
      <c r="B170" s="399" t="s">
        <v>2770</v>
      </c>
      <c r="C170" s="264" t="s">
        <v>2771</v>
      </c>
      <c r="D170" s="264" t="s">
        <v>2214</v>
      </c>
      <c r="E170" s="264" t="s">
        <v>2772</v>
      </c>
      <c r="F170" s="264" t="s">
        <v>423</v>
      </c>
      <c r="G170" s="264" t="s">
        <v>656</v>
      </c>
      <c r="H170" s="264"/>
      <c r="I170" s="569">
        <v>1</v>
      </c>
      <c r="J170" s="264"/>
      <c r="K170" s="264"/>
      <c r="L170" s="264"/>
      <c r="M170" s="264"/>
      <c r="N170" s="264"/>
      <c r="O170" s="160">
        <v>45204</v>
      </c>
      <c r="P170" s="297">
        <f t="shared" si="9"/>
        <v>1</v>
      </c>
      <c r="Q170" s="264"/>
      <c r="R170" s="264"/>
      <c r="S170" s="264"/>
      <c r="T170" s="264"/>
      <c r="U170" s="264"/>
      <c r="V170" s="264"/>
      <c r="W170" s="264"/>
      <c r="X170" s="160"/>
      <c r="Y170" s="298">
        <f t="shared" si="10"/>
        <v>0</v>
      </c>
      <c r="Z170" s="264"/>
      <c r="AA170" s="264"/>
      <c r="AB170" s="264"/>
      <c r="AC170" s="264"/>
      <c r="AD170" s="264"/>
      <c r="AE170" s="264"/>
      <c r="AF170" s="264"/>
      <c r="AG170" s="160"/>
      <c r="AH170" s="298">
        <f t="shared" si="8"/>
        <v>0</v>
      </c>
      <c r="AI170" s="399"/>
      <c r="AJ170" s="264" t="s">
        <v>660</v>
      </c>
      <c r="AK170" s="264" t="s">
        <v>431</v>
      </c>
      <c r="AL170" s="264"/>
      <c r="AM170" s="264"/>
      <c r="AN170" s="264" t="s">
        <v>4493</v>
      </c>
      <c r="AO170" s="264"/>
      <c r="AP170" s="264"/>
      <c r="AQ170" s="264"/>
      <c r="AR170" s="264"/>
      <c r="AS170" s="355"/>
      <c r="AT170" s="373"/>
      <c r="AU170" s="355"/>
      <c r="AV170" s="356"/>
      <c r="AW170" s="161" t="s">
        <v>4651</v>
      </c>
    </row>
    <row r="171" spans="1:49" s="58" customFormat="1" ht="66">
      <c r="A171" s="399"/>
      <c r="B171" s="399" t="s">
        <v>2773</v>
      </c>
      <c r="C171" s="264" t="s">
        <v>2774</v>
      </c>
      <c r="D171" s="264" t="s">
        <v>2775</v>
      </c>
      <c r="E171" s="264" t="s">
        <v>2776</v>
      </c>
      <c r="F171" s="264" t="s">
        <v>423</v>
      </c>
      <c r="G171" s="264" t="s">
        <v>656</v>
      </c>
      <c r="H171" s="264"/>
      <c r="I171" s="264">
        <v>1</v>
      </c>
      <c r="J171" s="264"/>
      <c r="K171" s="264"/>
      <c r="L171" s="264"/>
      <c r="M171" s="264"/>
      <c r="N171" s="264"/>
      <c r="O171" s="160">
        <v>45237</v>
      </c>
      <c r="P171" s="297">
        <f t="shared" si="9"/>
        <v>1</v>
      </c>
      <c r="Q171" s="264"/>
      <c r="R171" s="264"/>
      <c r="S171" s="264"/>
      <c r="T171" s="264"/>
      <c r="U171" s="264"/>
      <c r="V171" s="264"/>
      <c r="W171" s="264"/>
      <c r="X171" s="160"/>
      <c r="Y171" s="298">
        <f t="shared" si="10"/>
        <v>0</v>
      </c>
      <c r="Z171" s="264"/>
      <c r="AA171" s="264"/>
      <c r="AB171" s="264"/>
      <c r="AC171" s="264"/>
      <c r="AD171" s="264"/>
      <c r="AE171" s="264"/>
      <c r="AF171" s="264"/>
      <c r="AG171" s="160"/>
      <c r="AH171" s="298">
        <f t="shared" si="8"/>
        <v>0</v>
      </c>
      <c r="AI171" s="399"/>
      <c r="AJ171" s="264" t="s">
        <v>660</v>
      </c>
      <c r="AK171" s="264" t="s">
        <v>431</v>
      </c>
      <c r="AL171" s="264"/>
      <c r="AM171" s="264"/>
      <c r="AN171" s="264" t="s">
        <v>4493</v>
      </c>
      <c r="AO171" s="264"/>
      <c r="AP171" s="264"/>
      <c r="AQ171" s="264"/>
      <c r="AR171" s="264"/>
      <c r="AS171" s="355"/>
      <c r="AT171" s="373"/>
      <c r="AU171" s="355"/>
      <c r="AV171" s="356"/>
      <c r="AW171" s="161" t="s">
        <v>4652</v>
      </c>
    </row>
    <row r="172" spans="1:49" s="58" customFormat="1" ht="39.6">
      <c r="A172" s="399"/>
      <c r="B172" s="399" t="s">
        <v>2777</v>
      </c>
      <c r="C172" s="264" t="s">
        <v>2778</v>
      </c>
      <c r="D172" s="264" t="s">
        <v>2747</v>
      </c>
      <c r="E172" s="264" t="s">
        <v>2779</v>
      </c>
      <c r="F172" s="264" t="s">
        <v>423</v>
      </c>
      <c r="G172" s="264" t="s">
        <v>656</v>
      </c>
      <c r="H172" s="264"/>
      <c r="I172" s="264"/>
      <c r="J172" s="264"/>
      <c r="K172" s="264">
        <v>1</v>
      </c>
      <c r="L172" s="264"/>
      <c r="M172" s="264"/>
      <c r="N172" s="264"/>
      <c r="O172" s="160">
        <v>45209</v>
      </c>
      <c r="P172" s="297">
        <f t="shared" si="9"/>
        <v>1</v>
      </c>
      <c r="Q172" s="264"/>
      <c r="R172" s="264"/>
      <c r="S172" s="264"/>
      <c r="T172" s="264"/>
      <c r="U172" s="264"/>
      <c r="V172" s="264"/>
      <c r="W172" s="264"/>
      <c r="X172" s="160"/>
      <c r="Y172" s="298">
        <f t="shared" si="10"/>
        <v>0</v>
      </c>
      <c r="Z172" s="264"/>
      <c r="AA172" s="264"/>
      <c r="AB172" s="264"/>
      <c r="AC172" s="264"/>
      <c r="AD172" s="264"/>
      <c r="AE172" s="264"/>
      <c r="AF172" s="264"/>
      <c r="AG172" s="160"/>
      <c r="AH172" s="298">
        <f t="shared" si="8"/>
        <v>0</v>
      </c>
      <c r="AI172" s="399"/>
      <c r="AJ172" s="264" t="s">
        <v>660</v>
      </c>
      <c r="AK172" s="264" t="s">
        <v>431</v>
      </c>
      <c r="AL172" s="264"/>
      <c r="AM172" s="264"/>
      <c r="AN172" s="264" t="s">
        <v>4493</v>
      </c>
      <c r="AO172" s="264"/>
      <c r="AP172" s="264"/>
      <c r="AQ172" s="264"/>
      <c r="AR172" s="264"/>
      <c r="AS172" s="355"/>
      <c r="AT172" s="373"/>
      <c r="AU172" s="355"/>
      <c r="AV172" s="356"/>
      <c r="AW172" s="161" t="s">
        <v>4653</v>
      </c>
    </row>
    <row r="173" spans="1:49" s="58" customFormat="1" ht="66">
      <c r="A173" s="399"/>
      <c r="B173" s="399" t="s">
        <v>2780</v>
      </c>
      <c r="C173" s="264" t="s">
        <v>2781</v>
      </c>
      <c r="D173" s="264" t="s">
        <v>2313</v>
      </c>
      <c r="E173" s="264" t="s">
        <v>2782</v>
      </c>
      <c r="F173" s="264" t="s">
        <v>423</v>
      </c>
      <c r="G173" s="264" t="s">
        <v>656</v>
      </c>
      <c r="H173" s="264"/>
      <c r="I173" s="264"/>
      <c r="J173" s="264"/>
      <c r="K173" s="264"/>
      <c r="L173" s="264"/>
      <c r="M173" s="264">
        <v>1</v>
      </c>
      <c r="N173" s="264"/>
      <c r="O173" s="160">
        <v>45215</v>
      </c>
      <c r="P173" s="297">
        <f t="shared" si="9"/>
        <v>1</v>
      </c>
      <c r="Q173" s="264"/>
      <c r="R173" s="264"/>
      <c r="S173" s="264"/>
      <c r="T173" s="264"/>
      <c r="U173" s="264"/>
      <c r="V173" s="264"/>
      <c r="W173" s="264"/>
      <c r="X173" s="160"/>
      <c r="Y173" s="298">
        <f t="shared" si="10"/>
        <v>0</v>
      </c>
      <c r="Z173" s="264"/>
      <c r="AA173" s="264"/>
      <c r="AB173" s="264"/>
      <c r="AC173" s="264"/>
      <c r="AD173" s="264"/>
      <c r="AE173" s="264"/>
      <c r="AF173" s="264"/>
      <c r="AG173" s="160"/>
      <c r="AH173" s="298">
        <f t="shared" si="8"/>
        <v>0</v>
      </c>
      <c r="AI173" s="399"/>
      <c r="AJ173" s="264" t="s">
        <v>660</v>
      </c>
      <c r="AK173" s="264" t="s">
        <v>431</v>
      </c>
      <c r="AL173" s="264"/>
      <c r="AM173" s="264"/>
      <c r="AN173" s="264" t="s">
        <v>4493</v>
      </c>
      <c r="AO173" s="264"/>
      <c r="AP173" s="264"/>
      <c r="AQ173" s="264"/>
      <c r="AR173" s="264"/>
      <c r="AS173" s="355"/>
      <c r="AT173" s="373"/>
      <c r="AU173" s="355"/>
      <c r="AV173" s="356"/>
      <c r="AW173" s="161" t="s">
        <v>4654</v>
      </c>
    </row>
    <row r="174" spans="1:49" s="58" customFormat="1" ht="92.4">
      <c r="A174" s="399"/>
      <c r="B174" s="399" t="s">
        <v>2783</v>
      </c>
      <c r="C174" s="264" t="s">
        <v>2784</v>
      </c>
      <c r="D174" s="264" t="s">
        <v>2722</v>
      </c>
      <c r="E174" s="264" t="s">
        <v>2785</v>
      </c>
      <c r="F174" s="264" t="s">
        <v>423</v>
      </c>
      <c r="G174" s="264" t="s">
        <v>656</v>
      </c>
      <c r="H174" s="264"/>
      <c r="I174" s="264"/>
      <c r="J174" s="264"/>
      <c r="K174" s="264">
        <v>1</v>
      </c>
      <c r="L174" s="264"/>
      <c r="M174" s="264"/>
      <c r="N174" s="264"/>
      <c r="O174" s="160">
        <v>45215</v>
      </c>
      <c r="P174" s="297">
        <f t="shared" si="9"/>
        <v>1</v>
      </c>
      <c r="Q174" s="264"/>
      <c r="R174" s="264"/>
      <c r="S174" s="264"/>
      <c r="T174" s="264"/>
      <c r="U174" s="264"/>
      <c r="V174" s="264"/>
      <c r="W174" s="264"/>
      <c r="X174" s="160"/>
      <c r="Y174" s="298">
        <f t="shared" si="10"/>
        <v>0</v>
      </c>
      <c r="Z174" s="264"/>
      <c r="AA174" s="264"/>
      <c r="AB174" s="264"/>
      <c r="AC174" s="264"/>
      <c r="AD174" s="264"/>
      <c r="AE174" s="264"/>
      <c r="AF174" s="264"/>
      <c r="AG174" s="160"/>
      <c r="AH174" s="298">
        <f t="shared" si="8"/>
        <v>0</v>
      </c>
      <c r="AI174" s="399"/>
      <c r="AJ174" s="264" t="s">
        <v>660</v>
      </c>
      <c r="AK174" s="264" t="s">
        <v>431</v>
      </c>
      <c r="AL174" s="264"/>
      <c r="AM174" s="264"/>
      <c r="AN174" s="264" t="s">
        <v>4493</v>
      </c>
      <c r="AO174" s="264"/>
      <c r="AP174" s="264"/>
      <c r="AQ174" s="264"/>
      <c r="AR174" s="264"/>
      <c r="AS174" s="355"/>
      <c r="AT174" s="373"/>
      <c r="AU174" s="355"/>
      <c r="AV174" s="356"/>
      <c r="AW174" s="161" t="s">
        <v>4655</v>
      </c>
    </row>
    <row r="175" spans="1:49" s="58" customFormat="1" ht="145.19999999999999">
      <c r="A175" s="399"/>
      <c r="B175" s="399" t="s">
        <v>2786</v>
      </c>
      <c r="C175" s="264" t="s">
        <v>2787</v>
      </c>
      <c r="D175" s="264" t="s">
        <v>2218</v>
      </c>
      <c r="E175" s="264" t="s">
        <v>2788</v>
      </c>
      <c r="F175" s="264" t="s">
        <v>423</v>
      </c>
      <c r="G175" s="264" t="s">
        <v>656</v>
      </c>
      <c r="H175" s="264"/>
      <c r="I175" s="264">
        <v>1</v>
      </c>
      <c r="J175" s="264"/>
      <c r="K175" s="264"/>
      <c r="L175" s="264"/>
      <c r="M175" s="264"/>
      <c r="N175" s="264"/>
      <c r="O175" s="160">
        <v>45217</v>
      </c>
      <c r="P175" s="297">
        <f t="shared" si="9"/>
        <v>1</v>
      </c>
      <c r="Q175" s="264"/>
      <c r="R175" s="264"/>
      <c r="S175" s="264"/>
      <c r="T175" s="264"/>
      <c r="U175" s="264"/>
      <c r="V175" s="264"/>
      <c r="W175" s="264"/>
      <c r="X175" s="160"/>
      <c r="Y175" s="298">
        <f t="shared" si="10"/>
        <v>0</v>
      </c>
      <c r="Z175" s="264"/>
      <c r="AA175" s="264"/>
      <c r="AB175" s="264"/>
      <c r="AC175" s="264"/>
      <c r="AD175" s="264"/>
      <c r="AE175" s="264"/>
      <c r="AF175" s="264"/>
      <c r="AG175" s="160"/>
      <c r="AH175" s="298">
        <f t="shared" si="8"/>
        <v>0</v>
      </c>
      <c r="AI175" s="399"/>
      <c r="AJ175" s="264" t="s">
        <v>660</v>
      </c>
      <c r="AK175" s="264" t="s">
        <v>431</v>
      </c>
      <c r="AL175" s="264"/>
      <c r="AM175" s="264"/>
      <c r="AN175" s="264" t="s">
        <v>4493</v>
      </c>
      <c r="AO175" s="264"/>
      <c r="AP175" s="264"/>
      <c r="AQ175" s="264"/>
      <c r="AR175" s="264"/>
      <c r="AS175" s="355"/>
      <c r="AT175" s="373"/>
      <c r="AU175" s="355"/>
      <c r="AV175" s="356"/>
      <c r="AW175" s="161" t="s">
        <v>4656</v>
      </c>
    </row>
    <row r="176" spans="1:49" s="58" customFormat="1" ht="52.8">
      <c r="A176" s="399"/>
      <c r="B176" s="399" t="s">
        <v>2789</v>
      </c>
      <c r="C176" s="264" t="s">
        <v>2790</v>
      </c>
      <c r="D176" s="264" t="s">
        <v>1308</v>
      </c>
      <c r="E176" s="264" t="s">
        <v>2791</v>
      </c>
      <c r="F176" s="264" t="s">
        <v>423</v>
      </c>
      <c r="G176" s="264" t="s">
        <v>656</v>
      </c>
      <c r="H176" s="264"/>
      <c r="I176" s="264">
        <v>1</v>
      </c>
      <c r="J176" s="264"/>
      <c r="K176" s="264"/>
      <c r="L176" s="264"/>
      <c r="M176" s="264"/>
      <c r="N176" s="264"/>
      <c r="O176" s="160">
        <v>45222</v>
      </c>
      <c r="P176" s="297">
        <f t="shared" si="9"/>
        <v>1</v>
      </c>
      <c r="Q176" s="264"/>
      <c r="R176" s="264"/>
      <c r="S176" s="264"/>
      <c r="T176" s="264"/>
      <c r="U176" s="264"/>
      <c r="V176" s="264"/>
      <c r="W176" s="264"/>
      <c r="X176" s="160"/>
      <c r="Y176" s="298">
        <f t="shared" si="10"/>
        <v>0</v>
      </c>
      <c r="Z176" s="264"/>
      <c r="AA176" s="264"/>
      <c r="AB176" s="264"/>
      <c r="AC176" s="264"/>
      <c r="AD176" s="264"/>
      <c r="AE176" s="264"/>
      <c r="AF176" s="264"/>
      <c r="AG176" s="160"/>
      <c r="AH176" s="298">
        <f t="shared" si="8"/>
        <v>0</v>
      </c>
      <c r="AI176" s="399"/>
      <c r="AJ176" s="264" t="s">
        <v>660</v>
      </c>
      <c r="AK176" s="264" t="s">
        <v>431</v>
      </c>
      <c r="AL176" s="264"/>
      <c r="AM176" s="264"/>
      <c r="AN176" s="264" t="s">
        <v>4493</v>
      </c>
      <c r="AO176" s="264"/>
      <c r="AP176" s="264"/>
      <c r="AQ176" s="264"/>
      <c r="AR176" s="264"/>
      <c r="AS176" s="355"/>
      <c r="AT176" s="373"/>
      <c r="AU176" s="355"/>
      <c r="AV176" s="356"/>
      <c r="AW176" s="161" t="s">
        <v>4657</v>
      </c>
    </row>
    <row r="177" spans="1:49" s="58" customFormat="1" ht="132">
      <c r="A177" s="399"/>
      <c r="B177" s="399" t="s">
        <v>2792</v>
      </c>
      <c r="C177" s="264" t="s">
        <v>2793</v>
      </c>
      <c r="D177" s="264" t="s">
        <v>2794</v>
      </c>
      <c r="E177" s="264" t="s">
        <v>2795</v>
      </c>
      <c r="F177" s="264" t="s">
        <v>423</v>
      </c>
      <c r="G177" s="264" t="s">
        <v>656</v>
      </c>
      <c r="H177" s="264"/>
      <c r="I177" s="264">
        <v>1</v>
      </c>
      <c r="J177" s="264"/>
      <c r="K177" s="264"/>
      <c r="L177" s="264"/>
      <c r="M177" s="264"/>
      <c r="N177" s="264"/>
      <c r="O177" s="160">
        <v>45222</v>
      </c>
      <c r="P177" s="297">
        <f t="shared" si="9"/>
        <v>1</v>
      </c>
      <c r="Q177" s="264"/>
      <c r="R177" s="264"/>
      <c r="S177" s="264"/>
      <c r="T177" s="264"/>
      <c r="U177" s="264"/>
      <c r="V177" s="264"/>
      <c r="W177" s="264"/>
      <c r="X177" s="160"/>
      <c r="Y177" s="298">
        <f t="shared" si="10"/>
        <v>0</v>
      </c>
      <c r="Z177" s="264"/>
      <c r="AA177" s="264"/>
      <c r="AB177" s="264"/>
      <c r="AC177" s="264"/>
      <c r="AD177" s="264"/>
      <c r="AE177" s="264"/>
      <c r="AF177" s="264"/>
      <c r="AG177" s="160"/>
      <c r="AH177" s="298">
        <f t="shared" si="8"/>
        <v>0</v>
      </c>
      <c r="AI177" s="399"/>
      <c r="AJ177" s="264" t="s">
        <v>660</v>
      </c>
      <c r="AK177" s="264" t="s">
        <v>431</v>
      </c>
      <c r="AL177" s="264"/>
      <c r="AM177" s="264"/>
      <c r="AN177" s="264" t="s">
        <v>4493</v>
      </c>
      <c r="AO177" s="264"/>
      <c r="AP177" s="264"/>
      <c r="AQ177" s="264"/>
      <c r="AR177" s="264"/>
      <c r="AS177" s="355"/>
      <c r="AT177" s="373"/>
      <c r="AU177" s="355"/>
      <c r="AV177" s="356"/>
      <c r="AW177" s="161" t="s">
        <v>4658</v>
      </c>
    </row>
    <row r="178" spans="1:49" s="58" customFormat="1" ht="39.6">
      <c r="A178" s="399"/>
      <c r="B178" s="399" t="s">
        <v>2796</v>
      </c>
      <c r="C178" s="264" t="s">
        <v>2797</v>
      </c>
      <c r="D178" s="264" t="s">
        <v>2210</v>
      </c>
      <c r="E178" s="264" t="s">
        <v>2798</v>
      </c>
      <c r="F178" s="264" t="s">
        <v>423</v>
      </c>
      <c r="G178" s="264" t="s">
        <v>656</v>
      </c>
      <c r="H178" s="264"/>
      <c r="I178" s="264">
        <v>1</v>
      </c>
      <c r="J178" s="264"/>
      <c r="K178" s="264"/>
      <c r="L178" s="264"/>
      <c r="M178" s="264"/>
      <c r="N178" s="264"/>
      <c r="O178" s="160">
        <v>45224</v>
      </c>
      <c r="P178" s="297">
        <f t="shared" si="9"/>
        <v>1</v>
      </c>
      <c r="Q178" s="264"/>
      <c r="R178" s="264"/>
      <c r="S178" s="264"/>
      <c r="T178" s="264"/>
      <c r="U178" s="264"/>
      <c r="V178" s="264"/>
      <c r="W178" s="264"/>
      <c r="X178" s="160"/>
      <c r="Y178" s="298">
        <f t="shared" si="10"/>
        <v>0</v>
      </c>
      <c r="Z178" s="264"/>
      <c r="AA178" s="264"/>
      <c r="AB178" s="264"/>
      <c r="AC178" s="264"/>
      <c r="AD178" s="264"/>
      <c r="AE178" s="264"/>
      <c r="AF178" s="264"/>
      <c r="AG178" s="160"/>
      <c r="AH178" s="298">
        <f t="shared" ref="AH178:AH241" si="11">SUM($Z178:$AF178)</f>
        <v>0</v>
      </c>
      <c r="AI178" s="399"/>
      <c r="AJ178" s="264" t="s">
        <v>660</v>
      </c>
      <c r="AK178" s="264" t="s">
        <v>431</v>
      </c>
      <c r="AL178" s="264"/>
      <c r="AM178" s="264"/>
      <c r="AN178" s="264" t="s">
        <v>4493</v>
      </c>
      <c r="AO178" s="264"/>
      <c r="AP178" s="264"/>
      <c r="AQ178" s="264"/>
      <c r="AR178" s="264"/>
      <c r="AS178" s="355"/>
      <c r="AT178" s="373"/>
      <c r="AU178" s="355"/>
      <c r="AV178" s="356"/>
      <c r="AW178" s="161" t="s">
        <v>4659</v>
      </c>
    </row>
    <row r="179" spans="1:49" s="58" customFormat="1" ht="118.8">
      <c r="A179" s="399"/>
      <c r="B179" s="399" t="s">
        <v>2799</v>
      </c>
      <c r="C179" s="264" t="s">
        <v>2800</v>
      </c>
      <c r="D179" s="264" t="s">
        <v>2801</v>
      </c>
      <c r="E179" s="264" t="s">
        <v>2802</v>
      </c>
      <c r="F179" s="264" t="s">
        <v>423</v>
      </c>
      <c r="G179" s="264" t="s">
        <v>656</v>
      </c>
      <c r="H179" s="264"/>
      <c r="I179" s="264"/>
      <c r="J179" s="264"/>
      <c r="K179" s="264">
        <v>1</v>
      </c>
      <c r="L179" s="264"/>
      <c r="M179" s="264"/>
      <c r="N179" s="264"/>
      <c r="O179" s="160">
        <v>45225</v>
      </c>
      <c r="P179" s="297">
        <f t="shared" si="9"/>
        <v>1</v>
      </c>
      <c r="Q179" s="264"/>
      <c r="R179" s="264"/>
      <c r="S179" s="264"/>
      <c r="T179" s="264"/>
      <c r="U179" s="264"/>
      <c r="V179" s="264"/>
      <c r="W179" s="264"/>
      <c r="X179" s="160"/>
      <c r="Y179" s="298">
        <f t="shared" si="10"/>
        <v>0</v>
      </c>
      <c r="Z179" s="264"/>
      <c r="AA179" s="264"/>
      <c r="AB179" s="264"/>
      <c r="AC179" s="264"/>
      <c r="AD179" s="264"/>
      <c r="AE179" s="264"/>
      <c r="AF179" s="264"/>
      <c r="AG179" s="160"/>
      <c r="AH179" s="298">
        <f t="shared" si="11"/>
        <v>0</v>
      </c>
      <c r="AI179" s="399"/>
      <c r="AJ179" s="264" t="s">
        <v>660</v>
      </c>
      <c r="AK179" s="264" t="s">
        <v>431</v>
      </c>
      <c r="AL179" s="264"/>
      <c r="AM179" s="264"/>
      <c r="AN179" s="264" t="s">
        <v>4493</v>
      </c>
      <c r="AO179" s="264"/>
      <c r="AP179" s="264"/>
      <c r="AQ179" s="264"/>
      <c r="AR179" s="264"/>
      <c r="AS179" s="355"/>
      <c r="AT179" s="373"/>
      <c r="AU179" s="355"/>
      <c r="AV179" s="356"/>
      <c r="AW179" s="161" t="s">
        <v>4660</v>
      </c>
    </row>
    <row r="180" spans="1:49" s="60" customFormat="1" ht="39.6">
      <c r="A180" s="399"/>
      <c r="B180" s="399" t="s">
        <v>2803</v>
      </c>
      <c r="C180" s="264" t="s">
        <v>2804</v>
      </c>
      <c r="D180" s="264" t="s">
        <v>2805</v>
      </c>
      <c r="E180" s="264" t="s">
        <v>2806</v>
      </c>
      <c r="F180" s="264" t="s">
        <v>423</v>
      </c>
      <c r="G180" s="264" t="s">
        <v>656</v>
      </c>
      <c r="H180" s="264"/>
      <c r="I180" s="264"/>
      <c r="J180" s="264"/>
      <c r="K180" s="264"/>
      <c r="L180" s="264"/>
      <c r="M180" s="264">
        <v>1</v>
      </c>
      <c r="N180" s="264"/>
      <c r="O180" s="160">
        <v>45230</v>
      </c>
      <c r="P180" s="297">
        <f t="shared" si="9"/>
        <v>1</v>
      </c>
      <c r="Q180" s="264"/>
      <c r="R180" s="264"/>
      <c r="S180" s="264"/>
      <c r="T180" s="264"/>
      <c r="U180" s="264"/>
      <c r="V180" s="264"/>
      <c r="W180" s="264"/>
      <c r="X180" s="160"/>
      <c r="Y180" s="298">
        <f t="shared" si="10"/>
        <v>0</v>
      </c>
      <c r="Z180" s="264"/>
      <c r="AA180" s="264"/>
      <c r="AB180" s="264"/>
      <c r="AC180" s="264"/>
      <c r="AD180" s="264"/>
      <c r="AE180" s="264"/>
      <c r="AF180" s="264"/>
      <c r="AG180" s="160"/>
      <c r="AH180" s="298">
        <f t="shared" si="11"/>
        <v>0</v>
      </c>
      <c r="AI180" s="399"/>
      <c r="AJ180" s="264" t="s">
        <v>660</v>
      </c>
      <c r="AK180" s="264" t="s">
        <v>431</v>
      </c>
      <c r="AL180" s="264"/>
      <c r="AM180" s="264"/>
      <c r="AN180" s="264" t="s">
        <v>4493</v>
      </c>
      <c r="AO180" s="264"/>
      <c r="AP180" s="264"/>
      <c r="AQ180" s="264"/>
      <c r="AR180" s="264"/>
      <c r="AS180" s="355"/>
      <c r="AT180" s="373"/>
      <c r="AU180" s="355"/>
      <c r="AV180" s="356"/>
      <c r="AW180" s="161" t="s">
        <v>4661</v>
      </c>
    </row>
    <row r="181" spans="1:49" s="60" customFormat="1" ht="118.8">
      <c r="A181" s="399"/>
      <c r="B181" s="399" t="s">
        <v>2807</v>
      </c>
      <c r="C181" s="264" t="s">
        <v>2808</v>
      </c>
      <c r="D181" s="264" t="s">
        <v>2809</v>
      </c>
      <c r="E181" s="264" t="s">
        <v>2810</v>
      </c>
      <c r="F181" s="264" t="s">
        <v>423</v>
      </c>
      <c r="G181" s="264" t="s">
        <v>656</v>
      </c>
      <c r="H181" s="264"/>
      <c r="I181" s="264"/>
      <c r="J181" s="264"/>
      <c r="K181" s="264"/>
      <c r="L181" s="264"/>
      <c r="M181" s="264">
        <v>1</v>
      </c>
      <c r="N181" s="264"/>
      <c r="O181" s="160">
        <v>45232</v>
      </c>
      <c r="P181" s="297">
        <f t="shared" si="9"/>
        <v>1</v>
      </c>
      <c r="Q181" s="264"/>
      <c r="R181" s="264"/>
      <c r="S181" s="264"/>
      <c r="T181" s="264"/>
      <c r="U181" s="264"/>
      <c r="V181" s="264"/>
      <c r="W181" s="264"/>
      <c r="X181" s="160"/>
      <c r="Y181" s="298">
        <f t="shared" si="10"/>
        <v>0</v>
      </c>
      <c r="Z181" s="264"/>
      <c r="AA181" s="264"/>
      <c r="AB181" s="264"/>
      <c r="AC181" s="264"/>
      <c r="AD181" s="264"/>
      <c r="AE181" s="264"/>
      <c r="AF181" s="264"/>
      <c r="AG181" s="160"/>
      <c r="AH181" s="298">
        <f t="shared" si="11"/>
        <v>0</v>
      </c>
      <c r="AI181" s="399"/>
      <c r="AJ181" s="264" t="s">
        <v>660</v>
      </c>
      <c r="AK181" s="264" t="s">
        <v>431</v>
      </c>
      <c r="AL181" s="264"/>
      <c r="AM181" s="264"/>
      <c r="AN181" s="264" t="s">
        <v>4493</v>
      </c>
      <c r="AO181" s="264"/>
      <c r="AP181" s="264"/>
      <c r="AQ181" s="264"/>
      <c r="AR181" s="264"/>
      <c r="AS181" s="355"/>
      <c r="AT181" s="373"/>
      <c r="AU181" s="355"/>
      <c r="AV181" s="356"/>
      <c r="AW181" s="161" t="s">
        <v>4662</v>
      </c>
    </row>
    <row r="182" spans="1:49" s="151" customFormat="1" ht="264">
      <c r="A182" s="399"/>
      <c r="B182" s="399" t="s">
        <v>2811</v>
      </c>
      <c r="C182" s="264" t="s">
        <v>2812</v>
      </c>
      <c r="D182" s="264" t="s">
        <v>2658</v>
      </c>
      <c r="E182" s="264" t="s">
        <v>2813</v>
      </c>
      <c r="F182" s="264" t="s">
        <v>423</v>
      </c>
      <c r="G182" s="264" t="s">
        <v>656</v>
      </c>
      <c r="H182" s="264"/>
      <c r="I182" s="264">
        <v>3</v>
      </c>
      <c r="J182" s="264"/>
      <c r="K182" s="264"/>
      <c r="L182" s="264"/>
      <c r="M182" s="264"/>
      <c r="N182" s="264"/>
      <c r="O182" s="160">
        <v>45236</v>
      </c>
      <c r="P182" s="297">
        <f t="shared" si="9"/>
        <v>3</v>
      </c>
      <c r="Q182" s="264"/>
      <c r="R182" s="264"/>
      <c r="S182" s="264"/>
      <c r="T182" s="264"/>
      <c r="U182" s="264"/>
      <c r="V182" s="264"/>
      <c r="W182" s="264"/>
      <c r="X182" s="160"/>
      <c r="Y182" s="298">
        <f t="shared" si="10"/>
        <v>0</v>
      </c>
      <c r="Z182" s="264"/>
      <c r="AA182" s="264"/>
      <c r="AB182" s="264"/>
      <c r="AC182" s="264"/>
      <c r="AD182" s="264"/>
      <c r="AE182" s="264"/>
      <c r="AF182" s="264"/>
      <c r="AG182" s="160"/>
      <c r="AH182" s="298">
        <f t="shared" si="11"/>
        <v>0</v>
      </c>
      <c r="AI182" s="399"/>
      <c r="AJ182" s="264" t="s">
        <v>660</v>
      </c>
      <c r="AK182" s="264" t="s">
        <v>431</v>
      </c>
      <c r="AL182" s="264"/>
      <c r="AM182" s="264"/>
      <c r="AN182" s="264" t="s">
        <v>4493</v>
      </c>
      <c r="AO182" s="264"/>
      <c r="AP182" s="264"/>
      <c r="AQ182" s="264"/>
      <c r="AR182" s="264"/>
      <c r="AS182" s="355"/>
      <c r="AT182" s="373"/>
      <c r="AU182" s="355"/>
      <c r="AV182" s="356"/>
      <c r="AW182" s="161" t="s">
        <v>4663</v>
      </c>
    </row>
    <row r="183" spans="1:49" s="151" customFormat="1" ht="52.8">
      <c r="A183" s="399"/>
      <c r="B183" s="399" t="s">
        <v>2814</v>
      </c>
      <c r="C183" s="264" t="s">
        <v>2815</v>
      </c>
      <c r="D183" s="264" t="s">
        <v>2718</v>
      </c>
      <c r="E183" s="264" t="s">
        <v>2816</v>
      </c>
      <c r="F183" s="264" t="s">
        <v>423</v>
      </c>
      <c r="G183" s="264" t="s">
        <v>656</v>
      </c>
      <c r="H183" s="264"/>
      <c r="I183" s="264"/>
      <c r="J183" s="264"/>
      <c r="K183" s="264">
        <v>1</v>
      </c>
      <c r="L183" s="264"/>
      <c r="M183" s="264"/>
      <c r="N183" s="264"/>
      <c r="O183" s="160">
        <v>45236</v>
      </c>
      <c r="P183" s="297">
        <f t="shared" si="9"/>
        <v>1</v>
      </c>
      <c r="Q183" s="264"/>
      <c r="R183" s="264"/>
      <c r="S183" s="264"/>
      <c r="T183" s="264"/>
      <c r="U183" s="264"/>
      <c r="V183" s="264"/>
      <c r="W183" s="264"/>
      <c r="X183" s="160"/>
      <c r="Y183" s="298">
        <f t="shared" si="10"/>
        <v>0</v>
      </c>
      <c r="Z183" s="264"/>
      <c r="AA183" s="264"/>
      <c r="AB183" s="264"/>
      <c r="AC183" s="264"/>
      <c r="AD183" s="264"/>
      <c r="AE183" s="264"/>
      <c r="AF183" s="264"/>
      <c r="AG183" s="160"/>
      <c r="AH183" s="298">
        <f t="shared" si="11"/>
        <v>0</v>
      </c>
      <c r="AI183" s="399"/>
      <c r="AJ183" s="264" t="s">
        <v>660</v>
      </c>
      <c r="AK183" s="264" t="s">
        <v>431</v>
      </c>
      <c r="AL183" s="264"/>
      <c r="AM183" s="264"/>
      <c r="AN183" s="264" t="s">
        <v>4493</v>
      </c>
      <c r="AO183" s="264"/>
      <c r="AP183" s="264"/>
      <c r="AQ183" s="264"/>
      <c r="AR183" s="264"/>
      <c r="AS183" s="355"/>
      <c r="AT183" s="373"/>
      <c r="AU183" s="355"/>
      <c r="AV183" s="356"/>
      <c r="AW183" s="161" t="s">
        <v>4664</v>
      </c>
    </row>
    <row r="184" spans="1:49" s="151" customFormat="1" ht="409.6">
      <c r="A184" s="399"/>
      <c r="B184" s="399" t="s">
        <v>2811</v>
      </c>
      <c r="C184" s="264" t="s">
        <v>2812</v>
      </c>
      <c r="D184" s="264" t="s">
        <v>1308</v>
      </c>
      <c r="E184" s="264" t="s">
        <v>2817</v>
      </c>
      <c r="F184" s="264" t="s">
        <v>421</v>
      </c>
      <c r="G184" s="264" t="s">
        <v>656</v>
      </c>
      <c r="H184" s="264"/>
      <c r="I184" s="264"/>
      <c r="J184" s="264"/>
      <c r="K184" s="264"/>
      <c r="L184" s="264"/>
      <c r="M184" s="264"/>
      <c r="N184" s="264">
        <v>1</v>
      </c>
      <c r="O184" s="160">
        <v>45236</v>
      </c>
      <c r="P184" s="297">
        <f t="shared" ref="P184:P247" si="12">SUM($H184:$N184)</f>
        <v>1</v>
      </c>
      <c r="Q184" s="264"/>
      <c r="R184" s="264"/>
      <c r="S184" s="264"/>
      <c r="T184" s="264"/>
      <c r="U184" s="264"/>
      <c r="V184" s="264"/>
      <c r="W184" s="264"/>
      <c r="X184" s="160"/>
      <c r="Y184" s="298">
        <f t="shared" ref="Y184:Y247" si="13">SUM($Q184:$W184)</f>
        <v>0</v>
      </c>
      <c r="Z184" s="264"/>
      <c r="AA184" s="264"/>
      <c r="AB184" s="264"/>
      <c r="AC184" s="264"/>
      <c r="AD184" s="264"/>
      <c r="AE184" s="264"/>
      <c r="AF184" s="264"/>
      <c r="AG184" s="160"/>
      <c r="AH184" s="298">
        <f t="shared" si="11"/>
        <v>0</v>
      </c>
      <c r="AI184" s="399"/>
      <c r="AJ184" s="264" t="s">
        <v>660</v>
      </c>
      <c r="AK184" s="264" t="s">
        <v>431</v>
      </c>
      <c r="AL184" s="264"/>
      <c r="AM184" s="264"/>
      <c r="AN184" s="264"/>
      <c r="AO184" s="264"/>
      <c r="AP184" s="264"/>
      <c r="AQ184" s="264"/>
      <c r="AR184" s="264"/>
      <c r="AS184" s="355"/>
      <c r="AT184" s="373"/>
      <c r="AU184" s="355"/>
      <c r="AV184" s="356"/>
      <c r="AW184" s="161" t="s">
        <v>4665</v>
      </c>
    </row>
    <row r="185" spans="1:49" s="151" customFormat="1" ht="409.2">
      <c r="A185" s="399"/>
      <c r="B185" s="399" t="s">
        <v>2818</v>
      </c>
      <c r="C185" s="264" t="s">
        <v>2819</v>
      </c>
      <c r="D185" s="264"/>
      <c r="E185" s="264" t="s">
        <v>2820</v>
      </c>
      <c r="F185" s="264" t="s">
        <v>421</v>
      </c>
      <c r="G185" s="264" t="s">
        <v>656</v>
      </c>
      <c r="H185" s="264"/>
      <c r="I185" s="264"/>
      <c r="J185" s="264"/>
      <c r="K185" s="264"/>
      <c r="L185" s="264"/>
      <c r="M185" s="264"/>
      <c r="N185" s="264">
        <v>17</v>
      </c>
      <c r="O185" s="160">
        <v>45236</v>
      </c>
      <c r="P185" s="297">
        <f t="shared" si="12"/>
        <v>17</v>
      </c>
      <c r="Q185" s="264"/>
      <c r="R185" s="264"/>
      <c r="S185" s="264"/>
      <c r="T185" s="264"/>
      <c r="U185" s="264"/>
      <c r="V185" s="264"/>
      <c r="W185" s="264"/>
      <c r="X185" s="160"/>
      <c r="Y185" s="298">
        <f t="shared" si="13"/>
        <v>0</v>
      </c>
      <c r="Z185" s="264"/>
      <c r="AA185" s="264"/>
      <c r="AB185" s="264"/>
      <c r="AC185" s="264"/>
      <c r="AD185" s="264"/>
      <c r="AE185" s="264"/>
      <c r="AF185" s="264"/>
      <c r="AG185" s="160"/>
      <c r="AH185" s="298">
        <f t="shared" si="11"/>
        <v>0</v>
      </c>
      <c r="AI185" s="399"/>
      <c r="AJ185" s="264" t="s">
        <v>660</v>
      </c>
      <c r="AK185" s="264" t="s">
        <v>431</v>
      </c>
      <c r="AL185" s="264"/>
      <c r="AM185" s="264"/>
      <c r="AN185" s="264"/>
      <c r="AO185" s="264"/>
      <c r="AP185" s="264"/>
      <c r="AQ185" s="264"/>
      <c r="AR185" s="264"/>
      <c r="AS185" s="355"/>
      <c r="AT185" s="373"/>
      <c r="AU185" s="355"/>
      <c r="AV185" s="356"/>
      <c r="AW185" s="161" t="s">
        <v>4666</v>
      </c>
    </row>
    <row r="186" spans="1:49" s="151" customFormat="1" ht="39.6">
      <c r="A186" s="399"/>
      <c r="B186" s="399" t="s">
        <v>2821</v>
      </c>
      <c r="C186" s="264" t="s">
        <v>2822</v>
      </c>
      <c r="D186" s="264" t="s">
        <v>2210</v>
      </c>
      <c r="E186" s="264" t="s">
        <v>2823</v>
      </c>
      <c r="F186" s="264" t="s">
        <v>423</v>
      </c>
      <c r="G186" s="264" t="s">
        <v>656</v>
      </c>
      <c r="H186" s="264"/>
      <c r="I186" s="264"/>
      <c r="J186" s="264"/>
      <c r="K186" s="264"/>
      <c r="L186" s="264"/>
      <c r="M186" s="264">
        <v>1</v>
      </c>
      <c r="N186" s="264"/>
      <c r="O186" s="160">
        <v>45238</v>
      </c>
      <c r="P186" s="297">
        <f t="shared" si="12"/>
        <v>1</v>
      </c>
      <c r="Q186" s="264"/>
      <c r="R186" s="264"/>
      <c r="S186" s="264"/>
      <c r="T186" s="264"/>
      <c r="U186" s="264"/>
      <c r="V186" s="264"/>
      <c r="W186" s="264"/>
      <c r="X186" s="160"/>
      <c r="Y186" s="298">
        <f t="shared" si="13"/>
        <v>0</v>
      </c>
      <c r="Z186" s="264"/>
      <c r="AA186" s="264"/>
      <c r="AB186" s="264"/>
      <c r="AC186" s="264"/>
      <c r="AD186" s="264"/>
      <c r="AE186" s="264"/>
      <c r="AF186" s="264"/>
      <c r="AG186" s="160"/>
      <c r="AH186" s="298">
        <f t="shared" si="11"/>
        <v>0</v>
      </c>
      <c r="AI186" s="399"/>
      <c r="AJ186" s="264" t="s">
        <v>660</v>
      </c>
      <c r="AK186" s="264" t="s">
        <v>431</v>
      </c>
      <c r="AL186" s="264"/>
      <c r="AM186" s="264"/>
      <c r="AN186" s="264" t="s">
        <v>4493</v>
      </c>
      <c r="AO186" s="264"/>
      <c r="AP186" s="264"/>
      <c r="AQ186" s="264"/>
      <c r="AR186" s="264"/>
      <c r="AS186" s="355"/>
      <c r="AT186" s="373"/>
      <c r="AU186" s="355"/>
      <c r="AV186" s="356"/>
      <c r="AW186" s="161" t="s">
        <v>4667</v>
      </c>
    </row>
    <row r="187" spans="1:49" s="151" customFormat="1" ht="132">
      <c r="A187" s="399"/>
      <c r="B187" s="399" t="s">
        <v>2824</v>
      </c>
      <c r="C187" s="264" t="s">
        <v>2825</v>
      </c>
      <c r="D187" s="264" t="s">
        <v>2210</v>
      </c>
      <c r="E187" s="264" t="s">
        <v>2826</v>
      </c>
      <c r="F187" s="264" t="s">
        <v>423</v>
      </c>
      <c r="G187" s="264" t="s">
        <v>656</v>
      </c>
      <c r="H187" s="264"/>
      <c r="I187" s="264"/>
      <c r="J187" s="264"/>
      <c r="K187" s="264"/>
      <c r="L187" s="264"/>
      <c r="M187" s="264"/>
      <c r="N187" s="264">
        <v>5</v>
      </c>
      <c r="O187" s="160">
        <v>45238</v>
      </c>
      <c r="P187" s="297">
        <f t="shared" si="12"/>
        <v>5</v>
      </c>
      <c r="Q187" s="264"/>
      <c r="R187" s="264"/>
      <c r="S187" s="264"/>
      <c r="T187" s="264"/>
      <c r="U187" s="264"/>
      <c r="V187" s="264"/>
      <c r="W187" s="264"/>
      <c r="X187" s="160"/>
      <c r="Y187" s="298">
        <f t="shared" si="13"/>
        <v>0</v>
      </c>
      <c r="Z187" s="264"/>
      <c r="AA187" s="264"/>
      <c r="AB187" s="264"/>
      <c r="AC187" s="264"/>
      <c r="AD187" s="264"/>
      <c r="AE187" s="264"/>
      <c r="AF187" s="264"/>
      <c r="AG187" s="160"/>
      <c r="AH187" s="298">
        <f t="shared" si="11"/>
        <v>0</v>
      </c>
      <c r="AI187" s="399"/>
      <c r="AJ187" s="264" t="s">
        <v>660</v>
      </c>
      <c r="AK187" s="264" t="s">
        <v>431</v>
      </c>
      <c r="AL187" s="264"/>
      <c r="AM187" s="264"/>
      <c r="AN187" s="264"/>
      <c r="AO187" s="264"/>
      <c r="AP187" s="264"/>
      <c r="AQ187" s="264"/>
      <c r="AR187" s="264"/>
      <c r="AS187" s="355"/>
      <c r="AT187" s="373"/>
      <c r="AU187" s="355"/>
      <c r="AV187" s="356"/>
      <c r="AW187" s="161" t="s">
        <v>4668</v>
      </c>
    </row>
    <row r="188" spans="1:49" s="151" customFormat="1" ht="39.6">
      <c r="A188" s="399"/>
      <c r="B188" s="399" t="s">
        <v>2827</v>
      </c>
      <c r="C188" s="264" t="s">
        <v>2828</v>
      </c>
      <c r="D188" s="264" t="s">
        <v>2218</v>
      </c>
      <c r="E188" s="264" t="s">
        <v>2829</v>
      </c>
      <c r="F188" s="264" t="s">
        <v>423</v>
      </c>
      <c r="G188" s="264" t="s">
        <v>656</v>
      </c>
      <c r="H188" s="264"/>
      <c r="I188" s="264"/>
      <c r="J188" s="264"/>
      <c r="K188" s="264">
        <v>1</v>
      </c>
      <c r="L188" s="264"/>
      <c r="M188" s="264"/>
      <c r="N188" s="264"/>
      <c r="O188" s="160">
        <v>45238</v>
      </c>
      <c r="P188" s="297">
        <f t="shared" si="12"/>
        <v>1</v>
      </c>
      <c r="Q188" s="264"/>
      <c r="R188" s="264"/>
      <c r="S188" s="264"/>
      <c r="T188" s="264"/>
      <c r="U188" s="264"/>
      <c r="V188" s="264"/>
      <c r="W188" s="264"/>
      <c r="X188" s="160"/>
      <c r="Y188" s="298">
        <f t="shared" si="13"/>
        <v>0</v>
      </c>
      <c r="Z188" s="264"/>
      <c r="AA188" s="264"/>
      <c r="AB188" s="264"/>
      <c r="AC188" s="264"/>
      <c r="AD188" s="264"/>
      <c r="AE188" s="264"/>
      <c r="AF188" s="264"/>
      <c r="AG188" s="160"/>
      <c r="AH188" s="298">
        <f t="shared" si="11"/>
        <v>0</v>
      </c>
      <c r="AI188" s="399"/>
      <c r="AJ188" s="264" t="s">
        <v>660</v>
      </c>
      <c r="AK188" s="264" t="s">
        <v>431</v>
      </c>
      <c r="AL188" s="264"/>
      <c r="AM188" s="264"/>
      <c r="AN188" s="264" t="s">
        <v>4493</v>
      </c>
      <c r="AO188" s="264"/>
      <c r="AP188" s="264"/>
      <c r="AQ188" s="264"/>
      <c r="AR188" s="264"/>
      <c r="AS188" s="355"/>
      <c r="AT188" s="373"/>
      <c r="AU188" s="355"/>
      <c r="AV188" s="356"/>
      <c r="AW188" s="161" t="s">
        <v>4669</v>
      </c>
    </row>
    <row r="189" spans="1:49" s="151" customFormat="1" ht="132">
      <c r="A189" s="399"/>
      <c r="B189" s="399" t="s">
        <v>2830</v>
      </c>
      <c r="C189" s="264" t="s">
        <v>2831</v>
      </c>
      <c r="D189" s="264" t="s">
        <v>2832</v>
      </c>
      <c r="E189" s="264" t="s">
        <v>2833</v>
      </c>
      <c r="F189" s="264" t="s">
        <v>423</v>
      </c>
      <c r="G189" s="264" t="s">
        <v>656</v>
      </c>
      <c r="H189" s="264"/>
      <c r="I189" s="264"/>
      <c r="J189" s="264"/>
      <c r="K189" s="264"/>
      <c r="L189" s="264"/>
      <c r="M189" s="264">
        <v>1</v>
      </c>
      <c r="N189" s="264"/>
      <c r="O189" s="160">
        <v>45240</v>
      </c>
      <c r="P189" s="297">
        <f t="shared" si="12"/>
        <v>1</v>
      </c>
      <c r="Q189" s="264"/>
      <c r="R189" s="264"/>
      <c r="S189" s="264"/>
      <c r="T189" s="264"/>
      <c r="U189" s="264"/>
      <c r="V189" s="264"/>
      <c r="W189" s="264"/>
      <c r="X189" s="160"/>
      <c r="Y189" s="298">
        <f t="shared" si="13"/>
        <v>0</v>
      </c>
      <c r="Z189" s="264"/>
      <c r="AA189" s="264"/>
      <c r="AB189" s="264"/>
      <c r="AC189" s="264"/>
      <c r="AD189" s="264"/>
      <c r="AE189" s="264"/>
      <c r="AF189" s="264"/>
      <c r="AG189" s="160"/>
      <c r="AH189" s="298">
        <f t="shared" si="11"/>
        <v>0</v>
      </c>
      <c r="AI189" s="399"/>
      <c r="AJ189" s="264" t="s">
        <v>660</v>
      </c>
      <c r="AK189" s="264" t="s">
        <v>431</v>
      </c>
      <c r="AL189" s="264"/>
      <c r="AM189" s="264"/>
      <c r="AN189" s="264" t="s">
        <v>4493</v>
      </c>
      <c r="AO189" s="264"/>
      <c r="AP189" s="264"/>
      <c r="AQ189" s="264"/>
      <c r="AR189" s="264"/>
      <c r="AS189" s="355"/>
      <c r="AT189" s="373"/>
      <c r="AU189" s="355"/>
      <c r="AV189" s="356"/>
      <c r="AW189" s="161" t="s">
        <v>4670</v>
      </c>
    </row>
    <row r="190" spans="1:49" s="60" customFormat="1" ht="132">
      <c r="A190" s="399"/>
      <c r="B190" s="399" t="s">
        <v>2834</v>
      </c>
      <c r="C190" s="264" t="s">
        <v>2835</v>
      </c>
      <c r="D190" s="264" t="s">
        <v>1308</v>
      </c>
      <c r="E190" s="264" t="s">
        <v>2836</v>
      </c>
      <c r="F190" s="264" t="s">
        <v>423</v>
      </c>
      <c r="G190" s="264" t="s">
        <v>656</v>
      </c>
      <c r="H190" s="264"/>
      <c r="I190" s="264">
        <v>2</v>
      </c>
      <c r="J190" s="264"/>
      <c r="K190" s="264"/>
      <c r="L190" s="264"/>
      <c r="M190" s="264"/>
      <c r="N190" s="264"/>
      <c r="O190" s="160">
        <v>45244</v>
      </c>
      <c r="P190" s="297">
        <f t="shared" si="12"/>
        <v>2</v>
      </c>
      <c r="Q190" s="264"/>
      <c r="R190" s="264"/>
      <c r="S190" s="264"/>
      <c r="T190" s="264"/>
      <c r="U190" s="264"/>
      <c r="V190" s="264"/>
      <c r="W190" s="264"/>
      <c r="X190" s="160"/>
      <c r="Y190" s="298">
        <f t="shared" si="13"/>
        <v>0</v>
      </c>
      <c r="Z190" s="264"/>
      <c r="AA190" s="264"/>
      <c r="AB190" s="264"/>
      <c r="AC190" s="264"/>
      <c r="AD190" s="264"/>
      <c r="AE190" s="264"/>
      <c r="AF190" s="264"/>
      <c r="AG190" s="160"/>
      <c r="AH190" s="298">
        <f t="shared" si="11"/>
        <v>0</v>
      </c>
      <c r="AI190" s="399"/>
      <c r="AJ190" s="264" t="s">
        <v>660</v>
      </c>
      <c r="AK190" s="264" t="s">
        <v>431</v>
      </c>
      <c r="AL190" s="264"/>
      <c r="AM190" s="264"/>
      <c r="AN190" s="264" t="s">
        <v>4493</v>
      </c>
      <c r="AO190" s="264"/>
      <c r="AP190" s="264"/>
      <c r="AQ190" s="264"/>
      <c r="AR190" s="264"/>
      <c r="AS190" s="355"/>
      <c r="AT190" s="373"/>
      <c r="AU190" s="355"/>
      <c r="AV190" s="356"/>
      <c r="AW190" s="161" t="s">
        <v>4671</v>
      </c>
    </row>
    <row r="191" spans="1:49" s="60" customFormat="1" ht="52.8">
      <c r="A191" s="399"/>
      <c r="B191" s="399" t="s">
        <v>2837</v>
      </c>
      <c r="C191" s="264" t="s">
        <v>2838</v>
      </c>
      <c r="D191" s="264" t="s">
        <v>2839</v>
      </c>
      <c r="E191" s="264" t="s">
        <v>2840</v>
      </c>
      <c r="F191" s="264" t="s">
        <v>423</v>
      </c>
      <c r="G191" s="264" t="s">
        <v>656</v>
      </c>
      <c r="H191" s="264"/>
      <c r="I191" s="264"/>
      <c r="J191" s="264"/>
      <c r="K191" s="264">
        <v>2</v>
      </c>
      <c r="L191" s="264"/>
      <c r="M191" s="264"/>
      <c r="N191" s="264"/>
      <c r="O191" s="160">
        <v>45244</v>
      </c>
      <c r="P191" s="297">
        <f t="shared" si="12"/>
        <v>2</v>
      </c>
      <c r="Q191" s="264"/>
      <c r="R191" s="264"/>
      <c r="S191" s="264"/>
      <c r="T191" s="264"/>
      <c r="U191" s="264"/>
      <c r="V191" s="264"/>
      <c r="W191" s="264"/>
      <c r="X191" s="160"/>
      <c r="Y191" s="298">
        <f t="shared" si="13"/>
        <v>0</v>
      </c>
      <c r="Z191" s="264"/>
      <c r="AA191" s="264"/>
      <c r="AB191" s="264"/>
      <c r="AC191" s="264"/>
      <c r="AD191" s="264"/>
      <c r="AE191" s="264"/>
      <c r="AF191" s="264"/>
      <c r="AG191" s="160"/>
      <c r="AH191" s="298">
        <f t="shared" si="11"/>
        <v>0</v>
      </c>
      <c r="AI191" s="399"/>
      <c r="AJ191" s="264" t="s">
        <v>660</v>
      </c>
      <c r="AK191" s="264" t="s">
        <v>431</v>
      </c>
      <c r="AL191" s="264"/>
      <c r="AM191" s="264"/>
      <c r="AN191" s="264" t="s">
        <v>4493</v>
      </c>
      <c r="AO191" s="264"/>
      <c r="AP191" s="264"/>
      <c r="AQ191" s="264"/>
      <c r="AR191" s="264"/>
      <c r="AS191" s="355"/>
      <c r="AT191" s="373"/>
      <c r="AU191" s="355"/>
      <c r="AV191" s="356"/>
      <c r="AW191" s="161" t="s">
        <v>4672</v>
      </c>
    </row>
    <row r="192" spans="1:49" s="61" customFormat="1" ht="105.6">
      <c r="A192" s="399"/>
      <c r="B192" s="399" t="s">
        <v>2841</v>
      </c>
      <c r="C192" s="264" t="s">
        <v>2842</v>
      </c>
      <c r="D192" s="264" t="s">
        <v>2843</v>
      </c>
      <c r="E192" s="264" t="s">
        <v>2844</v>
      </c>
      <c r="F192" s="264" t="s">
        <v>423</v>
      </c>
      <c r="G192" s="264" t="s">
        <v>656</v>
      </c>
      <c r="H192" s="264"/>
      <c r="I192" s="264"/>
      <c r="J192" s="264"/>
      <c r="K192" s="264">
        <v>1</v>
      </c>
      <c r="L192" s="264"/>
      <c r="M192" s="264"/>
      <c r="N192" s="264"/>
      <c r="O192" s="160">
        <v>45246</v>
      </c>
      <c r="P192" s="297">
        <f t="shared" si="12"/>
        <v>1</v>
      </c>
      <c r="Q192" s="264"/>
      <c r="R192" s="264"/>
      <c r="S192" s="264"/>
      <c r="T192" s="264"/>
      <c r="U192" s="264"/>
      <c r="V192" s="264"/>
      <c r="W192" s="264"/>
      <c r="X192" s="160"/>
      <c r="Y192" s="298">
        <f t="shared" si="13"/>
        <v>0</v>
      </c>
      <c r="Z192" s="264"/>
      <c r="AA192" s="264"/>
      <c r="AB192" s="264"/>
      <c r="AC192" s="264"/>
      <c r="AD192" s="264"/>
      <c r="AE192" s="264"/>
      <c r="AF192" s="264"/>
      <c r="AG192" s="160"/>
      <c r="AH192" s="298">
        <f t="shared" si="11"/>
        <v>0</v>
      </c>
      <c r="AI192" s="399"/>
      <c r="AJ192" s="264" t="s">
        <v>660</v>
      </c>
      <c r="AK192" s="264" t="s">
        <v>431</v>
      </c>
      <c r="AL192" s="264"/>
      <c r="AM192" s="264"/>
      <c r="AN192" s="264" t="s">
        <v>4493</v>
      </c>
      <c r="AO192" s="264"/>
      <c r="AP192" s="264"/>
      <c r="AQ192" s="264"/>
      <c r="AR192" s="264"/>
      <c r="AS192" s="355"/>
      <c r="AT192" s="373"/>
      <c r="AU192" s="355"/>
      <c r="AV192" s="356"/>
      <c r="AW192" s="161" t="s">
        <v>4673</v>
      </c>
    </row>
    <row r="193" spans="1:49" s="61" customFormat="1" ht="39.6">
      <c r="A193" s="399"/>
      <c r="B193" s="399" t="s">
        <v>2845</v>
      </c>
      <c r="C193" s="264" t="s">
        <v>2846</v>
      </c>
      <c r="D193" s="264" t="s">
        <v>2218</v>
      </c>
      <c r="E193" s="264" t="s">
        <v>2847</v>
      </c>
      <c r="F193" s="264" t="s">
        <v>423</v>
      </c>
      <c r="G193" s="264" t="s">
        <v>656</v>
      </c>
      <c r="H193" s="264"/>
      <c r="I193" s="264"/>
      <c r="J193" s="264"/>
      <c r="K193" s="264"/>
      <c r="L193" s="264"/>
      <c r="M193" s="264">
        <v>1</v>
      </c>
      <c r="N193" s="264"/>
      <c r="O193" s="160">
        <v>45247</v>
      </c>
      <c r="P193" s="297">
        <f t="shared" si="12"/>
        <v>1</v>
      </c>
      <c r="Q193" s="264"/>
      <c r="R193" s="264"/>
      <c r="S193" s="264"/>
      <c r="T193" s="264"/>
      <c r="U193" s="264"/>
      <c r="V193" s="264"/>
      <c r="W193" s="264"/>
      <c r="X193" s="160"/>
      <c r="Y193" s="298">
        <f t="shared" si="13"/>
        <v>0</v>
      </c>
      <c r="Z193" s="264"/>
      <c r="AA193" s="264"/>
      <c r="AB193" s="264"/>
      <c r="AC193" s="264"/>
      <c r="AD193" s="264"/>
      <c r="AE193" s="264"/>
      <c r="AF193" s="264"/>
      <c r="AG193" s="160"/>
      <c r="AH193" s="298">
        <f t="shared" si="11"/>
        <v>0</v>
      </c>
      <c r="AI193" s="399"/>
      <c r="AJ193" s="264" t="s">
        <v>660</v>
      </c>
      <c r="AK193" s="264" t="s">
        <v>431</v>
      </c>
      <c r="AL193" s="264"/>
      <c r="AM193" s="264"/>
      <c r="AN193" s="264" t="s">
        <v>4493</v>
      </c>
      <c r="AO193" s="264"/>
      <c r="AP193" s="264"/>
      <c r="AQ193" s="264"/>
      <c r="AR193" s="264"/>
      <c r="AS193" s="355"/>
      <c r="AT193" s="373"/>
      <c r="AU193" s="355"/>
      <c r="AV193" s="356"/>
      <c r="AW193" s="161" t="s">
        <v>4674</v>
      </c>
    </row>
    <row r="194" spans="1:49" s="61" customFormat="1" ht="39.6">
      <c r="A194" s="399"/>
      <c r="B194" s="399" t="s">
        <v>2848</v>
      </c>
      <c r="C194" s="264" t="s">
        <v>2849</v>
      </c>
      <c r="D194" s="264" t="s">
        <v>2850</v>
      </c>
      <c r="E194" s="264" t="s">
        <v>2851</v>
      </c>
      <c r="F194" s="264" t="s">
        <v>423</v>
      </c>
      <c r="G194" s="264" t="s">
        <v>656</v>
      </c>
      <c r="H194" s="264"/>
      <c r="I194" s="264">
        <v>1</v>
      </c>
      <c r="J194" s="264"/>
      <c r="K194" s="264"/>
      <c r="L194" s="264"/>
      <c r="M194" s="264"/>
      <c r="N194" s="264"/>
      <c r="O194" s="160">
        <v>45257</v>
      </c>
      <c r="P194" s="297">
        <f t="shared" si="12"/>
        <v>1</v>
      </c>
      <c r="Q194" s="264"/>
      <c r="R194" s="264"/>
      <c r="S194" s="264"/>
      <c r="T194" s="264"/>
      <c r="U194" s="264"/>
      <c r="V194" s="264"/>
      <c r="W194" s="264"/>
      <c r="X194" s="160"/>
      <c r="Y194" s="298">
        <f t="shared" si="13"/>
        <v>0</v>
      </c>
      <c r="Z194" s="264"/>
      <c r="AA194" s="264"/>
      <c r="AB194" s="264"/>
      <c r="AC194" s="264"/>
      <c r="AD194" s="264"/>
      <c r="AE194" s="264"/>
      <c r="AF194" s="264"/>
      <c r="AG194" s="160"/>
      <c r="AH194" s="298">
        <f t="shared" si="11"/>
        <v>0</v>
      </c>
      <c r="AI194" s="399"/>
      <c r="AJ194" s="264" t="s">
        <v>660</v>
      </c>
      <c r="AK194" s="264" t="s">
        <v>431</v>
      </c>
      <c r="AL194" s="264"/>
      <c r="AM194" s="264"/>
      <c r="AN194" s="264" t="s">
        <v>4493</v>
      </c>
      <c r="AO194" s="264"/>
      <c r="AP194" s="264"/>
      <c r="AQ194" s="264"/>
      <c r="AR194" s="264"/>
      <c r="AS194" s="355"/>
      <c r="AT194" s="373"/>
      <c r="AU194" s="355"/>
      <c r="AV194" s="356"/>
      <c r="AW194" s="161" t="s">
        <v>4675</v>
      </c>
    </row>
    <row r="195" spans="1:49" s="151" customFormat="1" ht="184.8">
      <c r="A195" s="399"/>
      <c r="B195" s="399" t="s">
        <v>2852</v>
      </c>
      <c r="C195" s="264" t="s">
        <v>2853</v>
      </c>
      <c r="D195" s="264" t="s">
        <v>2658</v>
      </c>
      <c r="E195" s="264" t="s">
        <v>2854</v>
      </c>
      <c r="F195" s="264" t="s">
        <v>423</v>
      </c>
      <c r="G195" s="264" t="s">
        <v>656</v>
      </c>
      <c r="H195" s="264"/>
      <c r="I195" s="264"/>
      <c r="J195" s="264"/>
      <c r="K195" s="264"/>
      <c r="L195" s="264"/>
      <c r="M195" s="264">
        <v>1</v>
      </c>
      <c r="N195" s="264"/>
      <c r="O195" s="160">
        <v>45257</v>
      </c>
      <c r="P195" s="297">
        <f t="shared" si="12"/>
        <v>1</v>
      </c>
      <c r="Q195" s="264"/>
      <c r="R195" s="264"/>
      <c r="S195" s="264"/>
      <c r="T195" s="264"/>
      <c r="U195" s="264"/>
      <c r="V195" s="264"/>
      <c r="W195" s="264"/>
      <c r="X195" s="160"/>
      <c r="Y195" s="298">
        <f t="shared" si="13"/>
        <v>0</v>
      </c>
      <c r="Z195" s="264"/>
      <c r="AA195" s="264"/>
      <c r="AB195" s="264"/>
      <c r="AC195" s="264"/>
      <c r="AD195" s="264"/>
      <c r="AE195" s="264"/>
      <c r="AF195" s="264"/>
      <c r="AG195" s="160"/>
      <c r="AH195" s="298">
        <f t="shared" si="11"/>
        <v>0</v>
      </c>
      <c r="AI195" s="399"/>
      <c r="AJ195" s="264" t="s">
        <v>660</v>
      </c>
      <c r="AK195" s="264" t="s">
        <v>431</v>
      </c>
      <c r="AL195" s="264"/>
      <c r="AM195" s="264"/>
      <c r="AN195" s="264" t="s">
        <v>4493</v>
      </c>
      <c r="AO195" s="264"/>
      <c r="AP195" s="264"/>
      <c r="AQ195" s="264"/>
      <c r="AR195" s="264"/>
      <c r="AS195" s="355"/>
      <c r="AT195" s="373"/>
      <c r="AU195" s="355"/>
      <c r="AV195" s="356"/>
      <c r="AW195" s="161" t="s">
        <v>4676</v>
      </c>
    </row>
    <row r="196" spans="1:49" s="151" customFormat="1" ht="211.2">
      <c r="A196" s="399"/>
      <c r="B196" s="399" t="s">
        <v>2855</v>
      </c>
      <c r="C196" s="264" t="s">
        <v>2856</v>
      </c>
      <c r="D196" s="264" t="s">
        <v>2658</v>
      </c>
      <c r="E196" s="264" t="s">
        <v>2857</v>
      </c>
      <c r="F196" s="264" t="s">
        <v>423</v>
      </c>
      <c r="G196" s="264" t="s">
        <v>656</v>
      </c>
      <c r="H196" s="264"/>
      <c r="I196" s="264">
        <v>1</v>
      </c>
      <c r="J196" s="264"/>
      <c r="K196" s="264"/>
      <c r="L196" s="264"/>
      <c r="M196" s="264"/>
      <c r="N196" s="264"/>
      <c r="O196" s="160">
        <v>45257</v>
      </c>
      <c r="P196" s="297">
        <f t="shared" si="12"/>
        <v>1</v>
      </c>
      <c r="Q196" s="264"/>
      <c r="R196" s="264"/>
      <c r="S196" s="264"/>
      <c r="T196" s="264"/>
      <c r="U196" s="264"/>
      <c r="V196" s="264"/>
      <c r="W196" s="264"/>
      <c r="X196" s="160"/>
      <c r="Y196" s="298">
        <f t="shared" si="13"/>
        <v>0</v>
      </c>
      <c r="Z196" s="264"/>
      <c r="AA196" s="264"/>
      <c r="AB196" s="264"/>
      <c r="AC196" s="264"/>
      <c r="AD196" s="264"/>
      <c r="AE196" s="264"/>
      <c r="AF196" s="264"/>
      <c r="AG196" s="160"/>
      <c r="AH196" s="298">
        <f t="shared" si="11"/>
        <v>0</v>
      </c>
      <c r="AI196" s="399"/>
      <c r="AJ196" s="264" t="s">
        <v>660</v>
      </c>
      <c r="AK196" s="264" t="s">
        <v>431</v>
      </c>
      <c r="AL196" s="264"/>
      <c r="AM196" s="264"/>
      <c r="AN196" s="264" t="s">
        <v>4493</v>
      </c>
      <c r="AO196" s="264"/>
      <c r="AP196" s="264"/>
      <c r="AQ196" s="264"/>
      <c r="AR196" s="264"/>
      <c r="AS196" s="355"/>
      <c r="AT196" s="373"/>
      <c r="AU196" s="355"/>
      <c r="AV196" s="356"/>
      <c r="AW196" s="161" t="s">
        <v>4677</v>
      </c>
    </row>
    <row r="197" spans="1:49" s="151" customFormat="1" ht="52.8">
      <c r="A197" s="399"/>
      <c r="B197" s="399" t="s">
        <v>2858</v>
      </c>
      <c r="C197" s="264" t="s">
        <v>2859</v>
      </c>
      <c r="D197" s="264" t="s">
        <v>2860</v>
      </c>
      <c r="E197" s="264" t="s">
        <v>2861</v>
      </c>
      <c r="F197" s="264" t="s">
        <v>423</v>
      </c>
      <c r="G197" s="264" t="s">
        <v>656</v>
      </c>
      <c r="H197" s="264"/>
      <c r="I197" s="264">
        <v>1</v>
      </c>
      <c r="J197" s="264"/>
      <c r="K197" s="264"/>
      <c r="L197" s="264"/>
      <c r="M197" s="264"/>
      <c r="N197" s="264"/>
      <c r="O197" s="160">
        <v>45258</v>
      </c>
      <c r="P197" s="297">
        <f t="shared" si="12"/>
        <v>1</v>
      </c>
      <c r="Q197" s="264"/>
      <c r="R197" s="264"/>
      <c r="S197" s="264"/>
      <c r="T197" s="264"/>
      <c r="U197" s="264"/>
      <c r="V197" s="264"/>
      <c r="W197" s="264"/>
      <c r="X197" s="160"/>
      <c r="Y197" s="298">
        <f t="shared" si="13"/>
        <v>0</v>
      </c>
      <c r="Z197" s="264"/>
      <c r="AA197" s="264"/>
      <c r="AB197" s="264"/>
      <c r="AC197" s="264"/>
      <c r="AD197" s="264"/>
      <c r="AE197" s="264"/>
      <c r="AF197" s="264"/>
      <c r="AG197" s="160"/>
      <c r="AH197" s="298">
        <f t="shared" si="11"/>
        <v>0</v>
      </c>
      <c r="AI197" s="399"/>
      <c r="AJ197" s="264" t="s">
        <v>660</v>
      </c>
      <c r="AK197" s="264" t="s">
        <v>431</v>
      </c>
      <c r="AL197" s="264"/>
      <c r="AM197" s="264"/>
      <c r="AN197" s="264" t="s">
        <v>4493</v>
      </c>
      <c r="AO197" s="264"/>
      <c r="AP197" s="264"/>
      <c r="AQ197" s="264"/>
      <c r="AR197" s="264"/>
      <c r="AS197" s="355"/>
      <c r="AT197" s="373"/>
      <c r="AU197" s="355"/>
      <c r="AV197" s="356"/>
      <c r="AW197" s="161" t="s">
        <v>4678</v>
      </c>
    </row>
    <row r="198" spans="1:49" s="151" customFormat="1" ht="277.2">
      <c r="A198" s="399"/>
      <c r="B198" s="399" t="s">
        <v>2862</v>
      </c>
      <c r="C198" s="264" t="s">
        <v>2863</v>
      </c>
      <c r="D198" s="264" t="s">
        <v>2864</v>
      </c>
      <c r="E198" s="264" t="s">
        <v>2865</v>
      </c>
      <c r="F198" s="264" t="s">
        <v>423</v>
      </c>
      <c r="G198" s="264" t="s">
        <v>656</v>
      </c>
      <c r="H198" s="264"/>
      <c r="I198" s="264"/>
      <c r="J198" s="264"/>
      <c r="K198" s="264">
        <v>1</v>
      </c>
      <c r="L198" s="264"/>
      <c r="M198" s="264"/>
      <c r="N198" s="264"/>
      <c r="O198" s="160">
        <v>45264</v>
      </c>
      <c r="P198" s="297">
        <f t="shared" si="12"/>
        <v>1</v>
      </c>
      <c r="Q198" s="264"/>
      <c r="R198" s="264"/>
      <c r="S198" s="264"/>
      <c r="T198" s="264"/>
      <c r="U198" s="264"/>
      <c r="V198" s="264"/>
      <c r="W198" s="264"/>
      <c r="X198" s="160"/>
      <c r="Y198" s="298">
        <f t="shared" si="13"/>
        <v>0</v>
      </c>
      <c r="Z198" s="264"/>
      <c r="AA198" s="264"/>
      <c r="AB198" s="264"/>
      <c r="AC198" s="264"/>
      <c r="AD198" s="264"/>
      <c r="AE198" s="264"/>
      <c r="AF198" s="264"/>
      <c r="AG198" s="160"/>
      <c r="AH198" s="298">
        <f t="shared" si="11"/>
        <v>0</v>
      </c>
      <c r="AI198" s="399"/>
      <c r="AJ198" s="264" t="s">
        <v>660</v>
      </c>
      <c r="AK198" s="264" t="s">
        <v>431</v>
      </c>
      <c r="AL198" s="264"/>
      <c r="AM198" s="264" t="s">
        <v>672</v>
      </c>
      <c r="AN198" s="264" t="s">
        <v>4493</v>
      </c>
      <c r="AO198" s="264"/>
      <c r="AP198" s="264"/>
      <c r="AQ198" s="264"/>
      <c r="AR198" s="264"/>
      <c r="AS198" s="355"/>
      <c r="AT198" s="373"/>
      <c r="AU198" s="355"/>
      <c r="AV198" s="356"/>
      <c r="AW198" s="161" t="s">
        <v>4679</v>
      </c>
    </row>
    <row r="199" spans="1:49" s="151" customFormat="1" ht="132">
      <c r="A199" s="399"/>
      <c r="B199" s="399" t="s">
        <v>2866</v>
      </c>
      <c r="C199" s="264" t="s">
        <v>2867</v>
      </c>
      <c r="D199" s="264" t="s">
        <v>2868</v>
      </c>
      <c r="E199" s="264" t="s">
        <v>2869</v>
      </c>
      <c r="F199" s="264" t="s">
        <v>423</v>
      </c>
      <c r="G199" s="264" t="s">
        <v>656</v>
      </c>
      <c r="H199" s="264"/>
      <c r="I199" s="264"/>
      <c r="J199" s="264"/>
      <c r="K199" s="264">
        <v>1</v>
      </c>
      <c r="L199" s="264"/>
      <c r="M199" s="264"/>
      <c r="N199" s="264"/>
      <c r="O199" s="160">
        <v>45264</v>
      </c>
      <c r="P199" s="297">
        <f t="shared" si="12"/>
        <v>1</v>
      </c>
      <c r="Q199" s="264"/>
      <c r="R199" s="264"/>
      <c r="S199" s="264"/>
      <c r="T199" s="264"/>
      <c r="U199" s="264"/>
      <c r="V199" s="264"/>
      <c r="W199" s="264"/>
      <c r="X199" s="160"/>
      <c r="Y199" s="298">
        <f t="shared" si="13"/>
        <v>0</v>
      </c>
      <c r="Z199" s="264"/>
      <c r="AA199" s="264"/>
      <c r="AB199" s="264"/>
      <c r="AC199" s="264"/>
      <c r="AD199" s="264"/>
      <c r="AE199" s="264"/>
      <c r="AF199" s="264"/>
      <c r="AG199" s="160"/>
      <c r="AH199" s="298">
        <f t="shared" si="11"/>
        <v>0</v>
      </c>
      <c r="AI199" s="399"/>
      <c r="AJ199" s="264" t="s">
        <v>660</v>
      </c>
      <c r="AK199" s="264" t="s">
        <v>431</v>
      </c>
      <c r="AL199" s="264"/>
      <c r="AM199" s="264"/>
      <c r="AN199" s="264" t="s">
        <v>4493</v>
      </c>
      <c r="AO199" s="264"/>
      <c r="AP199" s="264"/>
      <c r="AQ199" s="264"/>
      <c r="AR199" s="264"/>
      <c r="AS199" s="355"/>
      <c r="AT199" s="373"/>
      <c r="AU199" s="355"/>
      <c r="AV199" s="356"/>
      <c r="AW199" s="161" t="s">
        <v>4680</v>
      </c>
    </row>
    <row r="200" spans="1:49" s="151" customFormat="1" ht="39.6">
      <c r="A200" s="399"/>
      <c r="B200" s="399" t="s">
        <v>2870</v>
      </c>
      <c r="C200" s="264" t="s">
        <v>2871</v>
      </c>
      <c r="D200" s="264" t="s">
        <v>2554</v>
      </c>
      <c r="E200" s="264" t="s">
        <v>2872</v>
      </c>
      <c r="F200" s="264" t="s">
        <v>423</v>
      </c>
      <c r="G200" s="264" t="s">
        <v>656</v>
      </c>
      <c r="H200" s="264"/>
      <c r="I200" s="264"/>
      <c r="J200" s="264"/>
      <c r="K200" s="264">
        <v>1</v>
      </c>
      <c r="L200" s="264"/>
      <c r="M200" s="264"/>
      <c r="N200" s="264"/>
      <c r="O200" s="160">
        <v>45264</v>
      </c>
      <c r="P200" s="297">
        <f t="shared" si="12"/>
        <v>1</v>
      </c>
      <c r="Q200" s="264"/>
      <c r="R200" s="264"/>
      <c r="S200" s="264"/>
      <c r="T200" s="264"/>
      <c r="U200" s="264"/>
      <c r="V200" s="264"/>
      <c r="W200" s="264"/>
      <c r="X200" s="160"/>
      <c r="Y200" s="298">
        <f t="shared" si="13"/>
        <v>0</v>
      </c>
      <c r="Z200" s="264"/>
      <c r="AA200" s="264"/>
      <c r="AB200" s="264"/>
      <c r="AC200" s="264"/>
      <c r="AD200" s="264"/>
      <c r="AE200" s="264"/>
      <c r="AF200" s="264"/>
      <c r="AG200" s="160"/>
      <c r="AH200" s="298">
        <f t="shared" si="11"/>
        <v>0</v>
      </c>
      <c r="AI200" s="399"/>
      <c r="AJ200" s="264" t="s">
        <v>660</v>
      </c>
      <c r="AK200" s="264" t="s">
        <v>431</v>
      </c>
      <c r="AL200" s="264"/>
      <c r="AM200" s="264"/>
      <c r="AN200" s="264" t="s">
        <v>4493</v>
      </c>
      <c r="AO200" s="264"/>
      <c r="AP200" s="264"/>
      <c r="AQ200" s="264"/>
      <c r="AR200" s="264"/>
      <c r="AS200" s="355"/>
      <c r="AT200" s="373"/>
      <c r="AU200" s="355"/>
      <c r="AV200" s="356"/>
      <c r="AW200" s="161" t="s">
        <v>4681</v>
      </c>
    </row>
    <row r="201" spans="1:49" s="151" customFormat="1" ht="92.4">
      <c r="A201" s="399"/>
      <c r="B201" s="399" t="s">
        <v>2873</v>
      </c>
      <c r="C201" s="264" t="s">
        <v>2874</v>
      </c>
      <c r="D201" s="264" t="s">
        <v>2658</v>
      </c>
      <c r="E201" s="264" t="s">
        <v>2875</v>
      </c>
      <c r="F201" s="264" t="s">
        <v>423</v>
      </c>
      <c r="G201" s="264" t="s">
        <v>656</v>
      </c>
      <c r="H201" s="264"/>
      <c r="I201" s="264"/>
      <c r="J201" s="264"/>
      <c r="K201" s="264"/>
      <c r="L201" s="264"/>
      <c r="M201" s="264">
        <v>1</v>
      </c>
      <c r="N201" s="264"/>
      <c r="O201" s="160">
        <v>45265</v>
      </c>
      <c r="P201" s="297">
        <f t="shared" si="12"/>
        <v>1</v>
      </c>
      <c r="Q201" s="264"/>
      <c r="R201" s="264"/>
      <c r="S201" s="264"/>
      <c r="T201" s="264"/>
      <c r="U201" s="264"/>
      <c r="V201" s="264"/>
      <c r="W201" s="264"/>
      <c r="X201" s="160"/>
      <c r="Y201" s="298">
        <f t="shared" si="13"/>
        <v>0</v>
      </c>
      <c r="Z201" s="264"/>
      <c r="AA201" s="264"/>
      <c r="AB201" s="264"/>
      <c r="AC201" s="264"/>
      <c r="AD201" s="264"/>
      <c r="AE201" s="264"/>
      <c r="AF201" s="264"/>
      <c r="AG201" s="160"/>
      <c r="AH201" s="298">
        <f t="shared" si="11"/>
        <v>0</v>
      </c>
      <c r="AI201" s="399"/>
      <c r="AJ201" s="264" t="s">
        <v>660</v>
      </c>
      <c r="AK201" s="264" t="s">
        <v>431</v>
      </c>
      <c r="AL201" s="264"/>
      <c r="AM201" s="264"/>
      <c r="AN201" s="264" t="s">
        <v>4493</v>
      </c>
      <c r="AO201" s="264"/>
      <c r="AP201" s="264"/>
      <c r="AQ201" s="264"/>
      <c r="AR201" s="264"/>
      <c r="AS201" s="355"/>
      <c r="AT201" s="373"/>
      <c r="AU201" s="355"/>
      <c r="AV201" s="356"/>
      <c r="AW201" s="161" t="s">
        <v>4682</v>
      </c>
    </row>
    <row r="202" spans="1:49" s="151" customFormat="1" ht="118.8">
      <c r="A202" s="399"/>
      <c r="B202" s="399" t="s">
        <v>2876</v>
      </c>
      <c r="C202" s="264" t="s">
        <v>2877</v>
      </c>
      <c r="D202" s="264" t="s">
        <v>2878</v>
      </c>
      <c r="E202" s="264" t="s">
        <v>2879</v>
      </c>
      <c r="F202" s="264" t="s">
        <v>423</v>
      </c>
      <c r="G202" s="264" t="s">
        <v>656</v>
      </c>
      <c r="H202" s="264"/>
      <c r="I202" s="264">
        <v>1</v>
      </c>
      <c r="J202" s="264"/>
      <c r="K202" s="264"/>
      <c r="L202" s="264"/>
      <c r="M202" s="264"/>
      <c r="N202" s="264"/>
      <c r="O202" s="160">
        <v>45280</v>
      </c>
      <c r="P202" s="297">
        <f t="shared" si="12"/>
        <v>1</v>
      </c>
      <c r="Q202" s="264"/>
      <c r="R202" s="264"/>
      <c r="S202" s="264"/>
      <c r="T202" s="264"/>
      <c r="U202" s="264"/>
      <c r="V202" s="264"/>
      <c r="W202" s="264"/>
      <c r="X202" s="160"/>
      <c r="Y202" s="298">
        <f t="shared" si="13"/>
        <v>0</v>
      </c>
      <c r="Z202" s="264"/>
      <c r="AA202" s="264"/>
      <c r="AB202" s="264"/>
      <c r="AC202" s="264"/>
      <c r="AD202" s="264"/>
      <c r="AE202" s="264"/>
      <c r="AF202" s="264"/>
      <c r="AG202" s="160"/>
      <c r="AH202" s="298">
        <f t="shared" si="11"/>
        <v>0</v>
      </c>
      <c r="AI202" s="399"/>
      <c r="AJ202" s="264" t="s">
        <v>660</v>
      </c>
      <c r="AK202" s="264" t="s">
        <v>431</v>
      </c>
      <c r="AL202" s="264"/>
      <c r="AM202" s="264"/>
      <c r="AN202" s="264" t="s">
        <v>4493</v>
      </c>
      <c r="AO202" s="264"/>
      <c r="AP202" s="264"/>
      <c r="AQ202" s="264"/>
      <c r="AR202" s="264"/>
      <c r="AS202" s="355"/>
      <c r="AT202" s="373"/>
      <c r="AU202" s="355"/>
      <c r="AV202" s="356"/>
      <c r="AW202" s="161" t="s">
        <v>4683</v>
      </c>
    </row>
    <row r="203" spans="1:49" s="151" customFormat="1" ht="52.8">
      <c r="A203" s="399"/>
      <c r="B203" s="399" t="s">
        <v>2880</v>
      </c>
      <c r="C203" s="264" t="s">
        <v>2881</v>
      </c>
      <c r="D203" s="264" t="s">
        <v>2882</v>
      </c>
      <c r="E203" s="264" t="s">
        <v>2883</v>
      </c>
      <c r="F203" s="264" t="s">
        <v>423</v>
      </c>
      <c r="G203" s="264" t="s">
        <v>656</v>
      </c>
      <c r="H203" s="264"/>
      <c r="I203" s="264">
        <v>1</v>
      </c>
      <c r="J203" s="264"/>
      <c r="K203" s="264"/>
      <c r="L203" s="264"/>
      <c r="M203" s="264"/>
      <c r="N203" s="264"/>
      <c r="O203" s="160">
        <v>45267</v>
      </c>
      <c r="P203" s="297">
        <f t="shared" si="12"/>
        <v>1</v>
      </c>
      <c r="Q203" s="264"/>
      <c r="R203" s="264"/>
      <c r="S203" s="264"/>
      <c r="T203" s="264"/>
      <c r="U203" s="264"/>
      <c r="V203" s="264"/>
      <c r="W203" s="264"/>
      <c r="X203" s="160"/>
      <c r="Y203" s="298">
        <f t="shared" si="13"/>
        <v>0</v>
      </c>
      <c r="Z203" s="264"/>
      <c r="AA203" s="264"/>
      <c r="AB203" s="264"/>
      <c r="AC203" s="264"/>
      <c r="AD203" s="264"/>
      <c r="AE203" s="264"/>
      <c r="AF203" s="264"/>
      <c r="AG203" s="160"/>
      <c r="AH203" s="298">
        <f t="shared" si="11"/>
        <v>0</v>
      </c>
      <c r="AI203" s="399"/>
      <c r="AJ203" s="264" t="s">
        <v>660</v>
      </c>
      <c r="AK203" s="264" t="s">
        <v>431</v>
      </c>
      <c r="AL203" s="264"/>
      <c r="AM203" s="264"/>
      <c r="AN203" s="264" t="s">
        <v>4493</v>
      </c>
      <c r="AO203" s="264"/>
      <c r="AP203" s="264"/>
      <c r="AQ203" s="264"/>
      <c r="AR203" s="264"/>
      <c r="AS203" s="355"/>
      <c r="AT203" s="373"/>
      <c r="AU203" s="355"/>
      <c r="AV203" s="356"/>
      <c r="AW203" s="161" t="s">
        <v>4684</v>
      </c>
    </row>
    <row r="204" spans="1:49" s="151" customFormat="1" ht="118.8">
      <c r="A204" s="399"/>
      <c r="B204" s="399" t="s">
        <v>2884</v>
      </c>
      <c r="C204" s="264" t="s">
        <v>2885</v>
      </c>
      <c r="D204" s="264" t="s">
        <v>2658</v>
      </c>
      <c r="E204" s="264" t="s">
        <v>2886</v>
      </c>
      <c r="F204" s="264" t="s">
        <v>423</v>
      </c>
      <c r="G204" s="264" t="s">
        <v>656</v>
      </c>
      <c r="H204" s="264"/>
      <c r="I204" s="264"/>
      <c r="J204" s="264"/>
      <c r="K204" s="264">
        <v>1</v>
      </c>
      <c r="L204" s="264"/>
      <c r="M204" s="264"/>
      <c r="N204" s="264"/>
      <c r="O204" s="160">
        <v>45271</v>
      </c>
      <c r="P204" s="297">
        <f t="shared" si="12"/>
        <v>1</v>
      </c>
      <c r="Q204" s="264"/>
      <c r="R204" s="264"/>
      <c r="S204" s="264"/>
      <c r="T204" s="264"/>
      <c r="U204" s="264"/>
      <c r="V204" s="264"/>
      <c r="W204" s="264"/>
      <c r="X204" s="160"/>
      <c r="Y204" s="298">
        <f t="shared" si="13"/>
        <v>0</v>
      </c>
      <c r="Z204" s="264"/>
      <c r="AA204" s="264"/>
      <c r="AB204" s="264"/>
      <c r="AC204" s="264"/>
      <c r="AD204" s="264"/>
      <c r="AE204" s="264"/>
      <c r="AF204" s="264"/>
      <c r="AG204" s="160"/>
      <c r="AH204" s="298">
        <f t="shared" si="11"/>
        <v>0</v>
      </c>
      <c r="AI204" s="399"/>
      <c r="AJ204" s="264" t="s">
        <v>660</v>
      </c>
      <c r="AK204" s="264" t="s">
        <v>431</v>
      </c>
      <c r="AL204" s="264"/>
      <c r="AM204" s="264"/>
      <c r="AN204" s="264" t="s">
        <v>4493</v>
      </c>
      <c r="AO204" s="264"/>
      <c r="AP204" s="264"/>
      <c r="AQ204" s="264"/>
      <c r="AR204" s="264"/>
      <c r="AS204" s="355"/>
      <c r="AT204" s="373"/>
      <c r="AU204" s="355"/>
      <c r="AV204" s="356"/>
      <c r="AW204" s="161" t="s">
        <v>4685</v>
      </c>
    </row>
    <row r="205" spans="1:49" s="60" customFormat="1" ht="79.2">
      <c r="A205" s="399"/>
      <c r="B205" s="399" t="s">
        <v>2887</v>
      </c>
      <c r="C205" s="264" t="s">
        <v>2888</v>
      </c>
      <c r="D205" s="264" t="s">
        <v>2889</v>
      </c>
      <c r="E205" s="264" t="s">
        <v>2890</v>
      </c>
      <c r="F205" s="264" t="s">
        <v>423</v>
      </c>
      <c r="G205" s="264" t="s">
        <v>656</v>
      </c>
      <c r="H205" s="264"/>
      <c r="I205" s="264">
        <v>1</v>
      </c>
      <c r="J205" s="264"/>
      <c r="K205" s="264"/>
      <c r="L205" s="264"/>
      <c r="M205" s="264"/>
      <c r="N205" s="264"/>
      <c r="O205" s="160">
        <v>45289</v>
      </c>
      <c r="P205" s="297">
        <f t="shared" si="12"/>
        <v>1</v>
      </c>
      <c r="Q205" s="264"/>
      <c r="R205" s="264"/>
      <c r="S205" s="264"/>
      <c r="T205" s="264"/>
      <c r="U205" s="264"/>
      <c r="V205" s="264"/>
      <c r="W205" s="264"/>
      <c r="X205" s="160"/>
      <c r="Y205" s="298">
        <f t="shared" si="13"/>
        <v>0</v>
      </c>
      <c r="Z205" s="264"/>
      <c r="AA205" s="264"/>
      <c r="AB205" s="264"/>
      <c r="AC205" s="264"/>
      <c r="AD205" s="264"/>
      <c r="AE205" s="264"/>
      <c r="AF205" s="264"/>
      <c r="AG205" s="160"/>
      <c r="AH205" s="298">
        <f t="shared" si="11"/>
        <v>0</v>
      </c>
      <c r="AI205" s="399"/>
      <c r="AJ205" s="264" t="s">
        <v>660</v>
      </c>
      <c r="AK205" s="264" t="s">
        <v>431</v>
      </c>
      <c r="AL205" s="264"/>
      <c r="AM205" s="264"/>
      <c r="AN205" s="264" t="s">
        <v>4493</v>
      </c>
      <c r="AO205" s="264"/>
      <c r="AP205" s="264"/>
      <c r="AQ205" s="264"/>
      <c r="AR205" s="264"/>
      <c r="AS205" s="355"/>
      <c r="AT205" s="373"/>
      <c r="AU205" s="355"/>
      <c r="AV205" s="356"/>
      <c r="AW205" s="161" t="s">
        <v>4686</v>
      </c>
    </row>
    <row r="206" spans="1:49" s="60" customFormat="1" ht="39.6">
      <c r="A206" s="399"/>
      <c r="B206" s="399" t="s">
        <v>2891</v>
      </c>
      <c r="C206" s="264" t="s">
        <v>2892</v>
      </c>
      <c r="D206" s="264" t="s">
        <v>2801</v>
      </c>
      <c r="E206" s="264" t="s">
        <v>2893</v>
      </c>
      <c r="F206" s="264" t="s">
        <v>423</v>
      </c>
      <c r="G206" s="264" t="s">
        <v>656</v>
      </c>
      <c r="H206" s="264"/>
      <c r="I206" s="264"/>
      <c r="J206" s="264"/>
      <c r="K206" s="264">
        <v>1</v>
      </c>
      <c r="L206" s="264"/>
      <c r="M206" s="264"/>
      <c r="N206" s="264"/>
      <c r="O206" s="160">
        <v>45289</v>
      </c>
      <c r="P206" s="297">
        <f t="shared" si="12"/>
        <v>1</v>
      </c>
      <c r="Q206" s="264"/>
      <c r="R206" s="264"/>
      <c r="S206" s="264"/>
      <c r="T206" s="264"/>
      <c r="U206" s="264"/>
      <c r="V206" s="264"/>
      <c r="W206" s="264"/>
      <c r="X206" s="160"/>
      <c r="Y206" s="298">
        <f t="shared" si="13"/>
        <v>0</v>
      </c>
      <c r="Z206" s="264"/>
      <c r="AA206" s="264"/>
      <c r="AB206" s="264"/>
      <c r="AC206" s="264"/>
      <c r="AD206" s="264"/>
      <c r="AE206" s="264"/>
      <c r="AF206" s="264"/>
      <c r="AG206" s="160"/>
      <c r="AH206" s="298">
        <f t="shared" si="11"/>
        <v>0</v>
      </c>
      <c r="AI206" s="399"/>
      <c r="AJ206" s="264" t="s">
        <v>660</v>
      </c>
      <c r="AK206" s="264" t="s">
        <v>431</v>
      </c>
      <c r="AL206" s="264"/>
      <c r="AM206" s="264"/>
      <c r="AN206" s="264" t="s">
        <v>4493</v>
      </c>
      <c r="AO206" s="264"/>
      <c r="AP206" s="264"/>
      <c r="AQ206" s="264"/>
      <c r="AR206" s="264"/>
      <c r="AS206" s="355"/>
      <c r="AT206" s="373"/>
      <c r="AU206" s="355"/>
      <c r="AV206" s="356"/>
      <c r="AW206" s="161" t="s">
        <v>4687</v>
      </c>
    </row>
    <row r="207" spans="1:49" s="151" customFormat="1" ht="79.2">
      <c r="A207" s="399"/>
      <c r="B207" s="399" t="s">
        <v>2894</v>
      </c>
      <c r="C207" s="264" t="s">
        <v>2895</v>
      </c>
      <c r="D207" s="264" t="s">
        <v>2658</v>
      </c>
      <c r="E207" s="264" t="s">
        <v>2896</v>
      </c>
      <c r="F207" s="264" t="s">
        <v>423</v>
      </c>
      <c r="G207" s="264" t="s">
        <v>656</v>
      </c>
      <c r="H207" s="264"/>
      <c r="I207" s="264"/>
      <c r="J207" s="264"/>
      <c r="K207" s="264"/>
      <c r="L207" s="264"/>
      <c r="M207" s="264">
        <v>1</v>
      </c>
      <c r="N207" s="264"/>
      <c r="O207" s="160">
        <v>45274</v>
      </c>
      <c r="P207" s="297">
        <f t="shared" si="12"/>
        <v>1</v>
      </c>
      <c r="Q207" s="264"/>
      <c r="R207" s="264"/>
      <c r="S207" s="264"/>
      <c r="T207" s="264"/>
      <c r="U207" s="264"/>
      <c r="V207" s="264"/>
      <c r="W207" s="264"/>
      <c r="X207" s="160"/>
      <c r="Y207" s="298">
        <f t="shared" si="13"/>
        <v>0</v>
      </c>
      <c r="Z207" s="264"/>
      <c r="AA207" s="264"/>
      <c r="AB207" s="264"/>
      <c r="AC207" s="264"/>
      <c r="AD207" s="264"/>
      <c r="AE207" s="264"/>
      <c r="AF207" s="264"/>
      <c r="AG207" s="160"/>
      <c r="AH207" s="298">
        <f t="shared" si="11"/>
        <v>0</v>
      </c>
      <c r="AI207" s="399"/>
      <c r="AJ207" s="264" t="s">
        <v>660</v>
      </c>
      <c r="AK207" s="264" t="s">
        <v>431</v>
      </c>
      <c r="AL207" s="264"/>
      <c r="AM207" s="264"/>
      <c r="AN207" s="264" t="s">
        <v>4493</v>
      </c>
      <c r="AO207" s="264"/>
      <c r="AP207" s="264"/>
      <c r="AQ207" s="264"/>
      <c r="AR207" s="264"/>
      <c r="AS207" s="355"/>
      <c r="AT207" s="373"/>
      <c r="AU207" s="355"/>
      <c r="AV207" s="356"/>
      <c r="AW207" s="161" t="s">
        <v>4688</v>
      </c>
    </row>
    <row r="208" spans="1:49" s="58" customFormat="1" ht="198">
      <c r="A208" s="399"/>
      <c r="B208" s="399" t="s">
        <v>2897</v>
      </c>
      <c r="C208" s="264" t="s">
        <v>2898</v>
      </c>
      <c r="D208" s="264" t="s">
        <v>2899</v>
      </c>
      <c r="E208" s="264" t="s">
        <v>2900</v>
      </c>
      <c r="F208" s="264" t="s">
        <v>423</v>
      </c>
      <c r="G208" s="264" t="s">
        <v>656</v>
      </c>
      <c r="H208" s="264"/>
      <c r="I208" s="264">
        <v>1</v>
      </c>
      <c r="J208" s="264"/>
      <c r="K208" s="264"/>
      <c r="L208" s="264"/>
      <c r="M208" s="264"/>
      <c r="N208" s="264"/>
      <c r="O208" s="160">
        <v>45278</v>
      </c>
      <c r="P208" s="297">
        <f t="shared" si="12"/>
        <v>1</v>
      </c>
      <c r="Q208" s="264"/>
      <c r="R208" s="264"/>
      <c r="S208" s="264"/>
      <c r="T208" s="264"/>
      <c r="U208" s="264"/>
      <c r="V208" s="264"/>
      <c r="W208" s="264"/>
      <c r="X208" s="160"/>
      <c r="Y208" s="298">
        <f t="shared" si="13"/>
        <v>0</v>
      </c>
      <c r="Z208" s="264"/>
      <c r="AA208" s="264"/>
      <c r="AB208" s="264"/>
      <c r="AC208" s="264"/>
      <c r="AD208" s="264"/>
      <c r="AE208" s="264"/>
      <c r="AF208" s="264"/>
      <c r="AG208" s="160"/>
      <c r="AH208" s="298">
        <f t="shared" si="11"/>
        <v>0</v>
      </c>
      <c r="AI208" s="399"/>
      <c r="AJ208" s="264" t="s">
        <v>660</v>
      </c>
      <c r="AK208" s="264" t="s">
        <v>431</v>
      </c>
      <c r="AL208" s="264"/>
      <c r="AM208" s="264" t="s">
        <v>672</v>
      </c>
      <c r="AN208" s="264" t="s">
        <v>4493</v>
      </c>
      <c r="AO208" s="264"/>
      <c r="AP208" s="264"/>
      <c r="AQ208" s="264"/>
      <c r="AR208" s="264"/>
      <c r="AS208" s="355"/>
      <c r="AT208" s="373"/>
      <c r="AU208" s="355"/>
      <c r="AV208" s="356"/>
      <c r="AW208" s="161" t="s">
        <v>4689</v>
      </c>
    </row>
    <row r="209" spans="1:49" s="58" customFormat="1" ht="118.8">
      <c r="A209" s="399"/>
      <c r="B209" s="399" t="s">
        <v>2901</v>
      </c>
      <c r="C209" s="264" t="s">
        <v>2902</v>
      </c>
      <c r="D209" s="264" t="s">
        <v>2722</v>
      </c>
      <c r="E209" s="264" t="s">
        <v>2903</v>
      </c>
      <c r="F209" s="264" t="s">
        <v>423</v>
      </c>
      <c r="G209" s="264" t="s">
        <v>656</v>
      </c>
      <c r="H209" s="264"/>
      <c r="I209" s="264"/>
      <c r="J209" s="264"/>
      <c r="K209" s="264">
        <v>1</v>
      </c>
      <c r="L209" s="264"/>
      <c r="M209" s="264"/>
      <c r="N209" s="264"/>
      <c r="O209" s="160">
        <v>45275</v>
      </c>
      <c r="P209" s="297">
        <f t="shared" si="12"/>
        <v>1</v>
      </c>
      <c r="Q209" s="264"/>
      <c r="R209" s="264"/>
      <c r="S209" s="264"/>
      <c r="T209" s="264"/>
      <c r="U209" s="264"/>
      <c r="V209" s="264"/>
      <c r="W209" s="264"/>
      <c r="X209" s="160"/>
      <c r="Y209" s="298">
        <f t="shared" si="13"/>
        <v>0</v>
      </c>
      <c r="Z209" s="264"/>
      <c r="AA209" s="264"/>
      <c r="AB209" s="264"/>
      <c r="AC209" s="264"/>
      <c r="AD209" s="264"/>
      <c r="AE209" s="264"/>
      <c r="AF209" s="264"/>
      <c r="AG209" s="160"/>
      <c r="AH209" s="298">
        <f t="shared" si="11"/>
        <v>0</v>
      </c>
      <c r="AI209" s="399"/>
      <c r="AJ209" s="264" t="s">
        <v>660</v>
      </c>
      <c r="AK209" s="264" t="s">
        <v>431</v>
      </c>
      <c r="AL209" s="264"/>
      <c r="AM209" s="264"/>
      <c r="AN209" s="264" t="s">
        <v>4493</v>
      </c>
      <c r="AO209" s="264"/>
      <c r="AP209" s="264"/>
      <c r="AQ209" s="264"/>
      <c r="AR209" s="264"/>
      <c r="AS209" s="355"/>
      <c r="AT209" s="373"/>
      <c r="AU209" s="355"/>
      <c r="AV209" s="356"/>
      <c r="AW209" s="161" t="s">
        <v>4690</v>
      </c>
    </row>
    <row r="210" spans="1:49" s="58" customFormat="1" ht="264">
      <c r="A210" s="399"/>
      <c r="B210" s="399" t="s">
        <v>2904</v>
      </c>
      <c r="C210" s="264" t="s">
        <v>2905</v>
      </c>
      <c r="D210" s="264" t="s">
        <v>2241</v>
      </c>
      <c r="E210" s="264" t="s">
        <v>2906</v>
      </c>
      <c r="F210" s="264" t="s">
        <v>423</v>
      </c>
      <c r="G210" s="264" t="s">
        <v>656</v>
      </c>
      <c r="H210" s="264"/>
      <c r="I210" s="264"/>
      <c r="J210" s="264"/>
      <c r="K210" s="264">
        <v>1</v>
      </c>
      <c r="L210" s="264"/>
      <c r="M210" s="264"/>
      <c r="N210" s="264"/>
      <c r="O210" s="160">
        <v>45275</v>
      </c>
      <c r="P210" s="297">
        <f t="shared" si="12"/>
        <v>1</v>
      </c>
      <c r="Q210" s="264"/>
      <c r="R210" s="264"/>
      <c r="S210" s="264"/>
      <c r="T210" s="264"/>
      <c r="U210" s="264"/>
      <c r="V210" s="264"/>
      <c r="W210" s="264"/>
      <c r="X210" s="160"/>
      <c r="Y210" s="298">
        <f t="shared" si="13"/>
        <v>0</v>
      </c>
      <c r="Z210" s="264"/>
      <c r="AA210" s="264"/>
      <c r="AB210" s="264"/>
      <c r="AC210" s="264"/>
      <c r="AD210" s="264"/>
      <c r="AE210" s="264"/>
      <c r="AF210" s="264"/>
      <c r="AG210" s="160"/>
      <c r="AH210" s="298">
        <f t="shared" si="11"/>
        <v>0</v>
      </c>
      <c r="AI210" s="399"/>
      <c r="AJ210" s="264" t="s">
        <v>660</v>
      </c>
      <c r="AK210" s="264" t="s">
        <v>431</v>
      </c>
      <c r="AL210" s="264"/>
      <c r="AM210" s="264"/>
      <c r="AN210" s="264" t="s">
        <v>4493</v>
      </c>
      <c r="AO210" s="264"/>
      <c r="AP210" s="264"/>
      <c r="AQ210" s="264"/>
      <c r="AR210" s="264"/>
      <c r="AS210" s="355"/>
      <c r="AT210" s="373"/>
      <c r="AU210" s="355"/>
      <c r="AV210" s="356"/>
      <c r="AW210" s="161" t="s">
        <v>4691</v>
      </c>
    </row>
    <row r="211" spans="1:49" s="58" customFormat="1" ht="52.8">
      <c r="A211" s="399"/>
      <c r="B211" s="399" t="s">
        <v>2907</v>
      </c>
      <c r="C211" s="264" t="s">
        <v>2908</v>
      </c>
      <c r="D211" s="264" t="s">
        <v>2909</v>
      </c>
      <c r="E211" s="264" t="s">
        <v>2910</v>
      </c>
      <c r="F211" s="264" t="s">
        <v>423</v>
      </c>
      <c r="G211" s="264" t="s">
        <v>656</v>
      </c>
      <c r="H211" s="264"/>
      <c r="I211" s="264"/>
      <c r="J211" s="264"/>
      <c r="K211" s="264">
        <v>1</v>
      </c>
      <c r="L211" s="264"/>
      <c r="M211" s="264"/>
      <c r="N211" s="264"/>
      <c r="O211" s="160">
        <v>45281</v>
      </c>
      <c r="P211" s="297">
        <f t="shared" si="12"/>
        <v>1</v>
      </c>
      <c r="Q211" s="264"/>
      <c r="R211" s="264"/>
      <c r="S211" s="264"/>
      <c r="T211" s="264"/>
      <c r="U211" s="264"/>
      <c r="V211" s="264"/>
      <c r="W211" s="264"/>
      <c r="X211" s="160"/>
      <c r="Y211" s="298">
        <f t="shared" si="13"/>
        <v>0</v>
      </c>
      <c r="Z211" s="264"/>
      <c r="AA211" s="264"/>
      <c r="AB211" s="264"/>
      <c r="AC211" s="264"/>
      <c r="AD211" s="264"/>
      <c r="AE211" s="264"/>
      <c r="AF211" s="264"/>
      <c r="AG211" s="160"/>
      <c r="AH211" s="298">
        <f t="shared" si="11"/>
        <v>0</v>
      </c>
      <c r="AI211" s="399"/>
      <c r="AJ211" s="264" t="s">
        <v>660</v>
      </c>
      <c r="AK211" s="264" t="s">
        <v>431</v>
      </c>
      <c r="AL211" s="264"/>
      <c r="AM211" s="264"/>
      <c r="AN211" s="264" t="s">
        <v>4493</v>
      </c>
      <c r="AO211" s="264"/>
      <c r="AP211" s="264"/>
      <c r="AQ211" s="264"/>
      <c r="AR211" s="264"/>
      <c r="AS211" s="355"/>
      <c r="AT211" s="373"/>
      <c r="AU211" s="355"/>
      <c r="AV211" s="356"/>
      <c r="AW211" s="161" t="s">
        <v>4692</v>
      </c>
    </row>
    <row r="212" spans="1:49" s="58" customFormat="1" ht="66">
      <c r="A212" s="399"/>
      <c r="B212" s="399" t="s">
        <v>2911</v>
      </c>
      <c r="C212" s="264" t="s">
        <v>2912</v>
      </c>
      <c r="D212" s="264" t="s">
        <v>2218</v>
      </c>
      <c r="E212" s="264" t="s">
        <v>2913</v>
      </c>
      <c r="F212" s="264" t="s">
        <v>423</v>
      </c>
      <c r="G212" s="264" t="s">
        <v>656</v>
      </c>
      <c r="H212" s="264"/>
      <c r="I212" s="264"/>
      <c r="J212" s="264"/>
      <c r="K212" s="264"/>
      <c r="L212" s="264"/>
      <c r="M212" s="264">
        <v>1</v>
      </c>
      <c r="N212" s="264"/>
      <c r="O212" s="160">
        <v>45286</v>
      </c>
      <c r="P212" s="297">
        <f t="shared" si="12"/>
        <v>1</v>
      </c>
      <c r="Q212" s="264"/>
      <c r="R212" s="264"/>
      <c r="S212" s="264"/>
      <c r="T212" s="264"/>
      <c r="U212" s="264"/>
      <c r="V212" s="264"/>
      <c r="W212" s="264"/>
      <c r="X212" s="160"/>
      <c r="Y212" s="298">
        <f t="shared" si="13"/>
        <v>0</v>
      </c>
      <c r="Z212" s="264"/>
      <c r="AA212" s="264"/>
      <c r="AB212" s="264"/>
      <c r="AC212" s="264"/>
      <c r="AD212" s="264"/>
      <c r="AE212" s="264"/>
      <c r="AF212" s="264"/>
      <c r="AG212" s="160"/>
      <c r="AH212" s="298">
        <f t="shared" si="11"/>
        <v>0</v>
      </c>
      <c r="AI212" s="399"/>
      <c r="AJ212" s="264" t="s">
        <v>660</v>
      </c>
      <c r="AK212" s="264" t="s">
        <v>431</v>
      </c>
      <c r="AL212" s="264"/>
      <c r="AM212" s="264"/>
      <c r="AN212" s="264" t="s">
        <v>4493</v>
      </c>
      <c r="AO212" s="264"/>
      <c r="AP212" s="264"/>
      <c r="AQ212" s="264"/>
      <c r="AR212" s="264"/>
      <c r="AS212" s="355"/>
      <c r="AT212" s="373"/>
      <c r="AU212" s="355"/>
      <c r="AV212" s="356"/>
      <c r="AW212" s="161" t="s">
        <v>4693</v>
      </c>
    </row>
    <row r="213" spans="1:49" s="58" customFormat="1" ht="158.4">
      <c r="A213" s="399"/>
      <c r="B213" s="399" t="s">
        <v>2914</v>
      </c>
      <c r="C213" s="264" t="s">
        <v>2915</v>
      </c>
      <c r="D213" s="264" t="s">
        <v>2718</v>
      </c>
      <c r="E213" s="264" t="s">
        <v>2916</v>
      </c>
      <c r="F213" s="264" t="s">
        <v>423</v>
      </c>
      <c r="G213" s="264" t="s">
        <v>656</v>
      </c>
      <c r="H213" s="264"/>
      <c r="I213" s="264"/>
      <c r="J213" s="264"/>
      <c r="K213" s="264"/>
      <c r="L213" s="264"/>
      <c r="M213" s="264">
        <v>1</v>
      </c>
      <c r="N213" s="264"/>
      <c r="O213" s="160">
        <v>45287</v>
      </c>
      <c r="P213" s="297">
        <f t="shared" si="12"/>
        <v>1</v>
      </c>
      <c r="Q213" s="264"/>
      <c r="R213" s="264"/>
      <c r="S213" s="264"/>
      <c r="T213" s="264"/>
      <c r="U213" s="264"/>
      <c r="V213" s="264"/>
      <c r="W213" s="264"/>
      <c r="X213" s="160"/>
      <c r="Y213" s="298">
        <f t="shared" si="13"/>
        <v>0</v>
      </c>
      <c r="Z213" s="264"/>
      <c r="AA213" s="264"/>
      <c r="AB213" s="264"/>
      <c r="AC213" s="264"/>
      <c r="AD213" s="264"/>
      <c r="AE213" s="264"/>
      <c r="AF213" s="264"/>
      <c r="AG213" s="160"/>
      <c r="AH213" s="298">
        <f t="shared" si="11"/>
        <v>0</v>
      </c>
      <c r="AI213" s="399"/>
      <c r="AJ213" s="264" t="s">
        <v>660</v>
      </c>
      <c r="AK213" s="264" t="s">
        <v>431</v>
      </c>
      <c r="AL213" s="264"/>
      <c r="AM213" s="264"/>
      <c r="AN213" s="264" t="s">
        <v>4493</v>
      </c>
      <c r="AO213" s="264"/>
      <c r="AP213" s="264"/>
      <c r="AQ213" s="264"/>
      <c r="AR213" s="264"/>
      <c r="AS213" s="355"/>
      <c r="AT213" s="373"/>
      <c r="AU213" s="355"/>
      <c r="AV213" s="356"/>
      <c r="AW213" s="161" t="s">
        <v>4694</v>
      </c>
    </row>
    <row r="214" spans="1:49" s="58" customFormat="1" ht="39.6">
      <c r="A214" s="399"/>
      <c r="B214" s="399" t="s">
        <v>2917</v>
      </c>
      <c r="C214" s="264" t="s">
        <v>2918</v>
      </c>
      <c r="D214" s="264" t="s">
        <v>2919</v>
      </c>
      <c r="E214" s="264" t="s">
        <v>2920</v>
      </c>
      <c r="F214" s="264" t="s">
        <v>423</v>
      </c>
      <c r="G214" s="264" t="s">
        <v>656</v>
      </c>
      <c r="H214" s="264"/>
      <c r="I214" s="264">
        <v>1</v>
      </c>
      <c r="J214" s="264"/>
      <c r="K214" s="264"/>
      <c r="L214" s="264"/>
      <c r="M214" s="264"/>
      <c r="N214" s="264"/>
      <c r="O214" s="160">
        <v>45289</v>
      </c>
      <c r="P214" s="297">
        <f t="shared" si="12"/>
        <v>1</v>
      </c>
      <c r="Q214" s="264"/>
      <c r="R214" s="264"/>
      <c r="S214" s="264"/>
      <c r="T214" s="264"/>
      <c r="U214" s="264"/>
      <c r="V214" s="264"/>
      <c r="W214" s="264"/>
      <c r="X214" s="160"/>
      <c r="Y214" s="298">
        <f t="shared" si="13"/>
        <v>0</v>
      </c>
      <c r="Z214" s="264"/>
      <c r="AA214" s="264"/>
      <c r="AB214" s="264"/>
      <c r="AC214" s="264"/>
      <c r="AD214" s="264"/>
      <c r="AE214" s="264"/>
      <c r="AF214" s="264"/>
      <c r="AG214" s="160"/>
      <c r="AH214" s="298">
        <f t="shared" si="11"/>
        <v>0</v>
      </c>
      <c r="AI214" s="399"/>
      <c r="AJ214" s="264" t="s">
        <v>660</v>
      </c>
      <c r="AK214" s="264" t="s">
        <v>431</v>
      </c>
      <c r="AL214" s="264"/>
      <c r="AM214" s="264"/>
      <c r="AN214" s="264" t="s">
        <v>4493</v>
      </c>
      <c r="AO214" s="264"/>
      <c r="AP214" s="264"/>
      <c r="AQ214" s="264"/>
      <c r="AR214" s="264"/>
      <c r="AS214" s="355"/>
      <c r="AT214" s="373"/>
      <c r="AU214" s="355"/>
      <c r="AV214" s="356"/>
      <c r="AW214" s="161" t="s">
        <v>4695</v>
      </c>
    </row>
    <row r="215" spans="1:49" s="151" customFormat="1" ht="145.19999999999999">
      <c r="A215" s="399"/>
      <c r="B215" s="399" t="s">
        <v>2921</v>
      </c>
      <c r="C215" s="264" t="s">
        <v>2922</v>
      </c>
      <c r="D215" s="264" t="s">
        <v>2923</v>
      </c>
      <c r="E215" s="264" t="s">
        <v>2924</v>
      </c>
      <c r="F215" s="264" t="s">
        <v>423</v>
      </c>
      <c r="G215" s="264" t="s">
        <v>656</v>
      </c>
      <c r="H215" s="264"/>
      <c r="I215" s="264"/>
      <c r="J215" s="264"/>
      <c r="K215" s="264"/>
      <c r="L215" s="264"/>
      <c r="M215" s="264">
        <v>1</v>
      </c>
      <c r="N215" s="264"/>
      <c r="O215" s="160">
        <v>45201</v>
      </c>
      <c r="P215" s="297">
        <f t="shared" si="12"/>
        <v>1</v>
      </c>
      <c r="Q215" s="264"/>
      <c r="R215" s="264"/>
      <c r="S215" s="264"/>
      <c r="T215" s="264"/>
      <c r="U215" s="264"/>
      <c r="V215" s="264"/>
      <c r="W215" s="264"/>
      <c r="X215" s="160"/>
      <c r="Y215" s="298">
        <f t="shared" si="13"/>
        <v>0</v>
      </c>
      <c r="Z215" s="264"/>
      <c r="AA215" s="264"/>
      <c r="AB215" s="264"/>
      <c r="AC215" s="264"/>
      <c r="AD215" s="264"/>
      <c r="AE215" s="264"/>
      <c r="AF215" s="264"/>
      <c r="AG215" s="160"/>
      <c r="AH215" s="298">
        <f t="shared" si="11"/>
        <v>0</v>
      </c>
      <c r="AI215" s="399"/>
      <c r="AJ215" s="264" t="s">
        <v>660</v>
      </c>
      <c r="AK215" s="264" t="s">
        <v>431</v>
      </c>
      <c r="AL215" s="264"/>
      <c r="AM215" s="264"/>
      <c r="AN215" s="264" t="s">
        <v>4493</v>
      </c>
      <c r="AO215" s="264"/>
      <c r="AP215" s="264"/>
      <c r="AQ215" s="264"/>
      <c r="AR215" s="264"/>
      <c r="AS215" s="355"/>
      <c r="AT215" s="373"/>
      <c r="AU215" s="355"/>
      <c r="AV215" s="356"/>
      <c r="AW215" s="161" t="s">
        <v>4696</v>
      </c>
    </row>
    <row r="216" spans="1:49" s="151" customFormat="1" ht="277.2">
      <c r="A216" s="399"/>
      <c r="B216" s="399" t="s">
        <v>2925</v>
      </c>
      <c r="C216" s="264" t="s">
        <v>2926</v>
      </c>
      <c r="D216" s="264" t="s">
        <v>1308</v>
      </c>
      <c r="E216" s="264" t="s">
        <v>2927</v>
      </c>
      <c r="F216" s="264" t="s">
        <v>423</v>
      </c>
      <c r="G216" s="264" t="s">
        <v>656</v>
      </c>
      <c r="H216" s="264"/>
      <c r="I216" s="264"/>
      <c r="J216" s="264"/>
      <c r="K216" s="264"/>
      <c r="L216" s="264"/>
      <c r="M216" s="264">
        <v>1</v>
      </c>
      <c r="N216" s="264"/>
      <c r="O216" s="160">
        <v>45223</v>
      </c>
      <c r="P216" s="297">
        <f t="shared" si="12"/>
        <v>1</v>
      </c>
      <c r="Q216" s="264"/>
      <c r="R216" s="264"/>
      <c r="S216" s="264"/>
      <c r="T216" s="264"/>
      <c r="U216" s="264"/>
      <c r="V216" s="264"/>
      <c r="W216" s="264"/>
      <c r="X216" s="160"/>
      <c r="Y216" s="298">
        <f t="shared" si="13"/>
        <v>0</v>
      </c>
      <c r="Z216" s="264"/>
      <c r="AA216" s="264"/>
      <c r="AB216" s="264"/>
      <c r="AC216" s="264"/>
      <c r="AD216" s="264"/>
      <c r="AE216" s="264"/>
      <c r="AF216" s="264"/>
      <c r="AG216" s="160"/>
      <c r="AH216" s="298">
        <f t="shared" si="11"/>
        <v>0</v>
      </c>
      <c r="AI216" s="399"/>
      <c r="AJ216" s="264" t="s">
        <v>660</v>
      </c>
      <c r="AK216" s="264" t="s">
        <v>431</v>
      </c>
      <c r="AL216" s="264"/>
      <c r="AM216" s="264"/>
      <c r="AN216" s="264" t="s">
        <v>4493</v>
      </c>
      <c r="AO216" s="264"/>
      <c r="AP216" s="264"/>
      <c r="AQ216" s="264"/>
      <c r="AR216" s="264"/>
      <c r="AS216" s="355"/>
      <c r="AT216" s="373"/>
      <c r="AU216" s="355"/>
      <c r="AV216" s="356"/>
      <c r="AW216" s="161" t="s">
        <v>4697</v>
      </c>
    </row>
    <row r="217" spans="1:49" s="151" customFormat="1" ht="409.6">
      <c r="A217" s="399"/>
      <c r="B217" s="399" t="s">
        <v>2928</v>
      </c>
      <c r="C217" s="264" t="s">
        <v>2929</v>
      </c>
      <c r="D217" s="264" t="s">
        <v>2930</v>
      </c>
      <c r="E217" s="264" t="s">
        <v>2931</v>
      </c>
      <c r="F217" s="264" t="s">
        <v>417</v>
      </c>
      <c r="G217" s="264" t="s">
        <v>667</v>
      </c>
      <c r="H217" s="264"/>
      <c r="I217" s="264"/>
      <c r="J217" s="264"/>
      <c r="K217" s="264"/>
      <c r="L217" s="264"/>
      <c r="M217" s="264"/>
      <c r="N217" s="264">
        <v>97</v>
      </c>
      <c r="O217" s="160">
        <v>45279</v>
      </c>
      <c r="P217" s="297">
        <f t="shared" si="12"/>
        <v>97</v>
      </c>
      <c r="Q217" s="264"/>
      <c r="R217" s="264"/>
      <c r="S217" s="264"/>
      <c r="T217" s="264"/>
      <c r="U217" s="264"/>
      <c r="V217" s="264"/>
      <c r="W217" s="264"/>
      <c r="X217" s="160"/>
      <c r="Y217" s="298">
        <f t="shared" si="13"/>
        <v>0</v>
      </c>
      <c r="Z217" s="264"/>
      <c r="AA217" s="264"/>
      <c r="AB217" s="264"/>
      <c r="AC217" s="264"/>
      <c r="AD217" s="264"/>
      <c r="AE217" s="264"/>
      <c r="AF217" s="264"/>
      <c r="AG217" s="160"/>
      <c r="AH217" s="298">
        <f t="shared" si="11"/>
        <v>0</v>
      </c>
      <c r="AI217" s="399"/>
      <c r="AJ217" s="264" t="s">
        <v>660</v>
      </c>
      <c r="AK217" s="264" t="s">
        <v>431</v>
      </c>
      <c r="AL217" s="264"/>
      <c r="AM217" s="264"/>
      <c r="AN217" s="264"/>
      <c r="AO217" s="264"/>
      <c r="AP217" s="264"/>
      <c r="AQ217" s="264"/>
      <c r="AR217" s="264"/>
      <c r="AS217" s="355"/>
      <c r="AT217" s="373"/>
      <c r="AU217" s="355"/>
      <c r="AV217" s="356"/>
      <c r="AW217" s="161" t="s">
        <v>4698</v>
      </c>
    </row>
    <row r="218" spans="1:49" s="151" customFormat="1" ht="184.8">
      <c r="A218" s="399"/>
      <c r="B218" s="399" t="s">
        <v>2932</v>
      </c>
      <c r="C218" s="264" t="s">
        <v>2933</v>
      </c>
      <c r="D218" s="264"/>
      <c r="E218" s="264" t="s">
        <v>2934</v>
      </c>
      <c r="F218" s="264" t="s">
        <v>421</v>
      </c>
      <c r="G218" s="264" t="s">
        <v>656</v>
      </c>
      <c r="H218" s="264">
        <v>5</v>
      </c>
      <c r="I218" s="264"/>
      <c r="J218" s="264"/>
      <c r="K218" s="264"/>
      <c r="L218" s="264"/>
      <c r="M218" s="264"/>
      <c r="N218" s="264">
        <v>42</v>
      </c>
      <c r="O218" s="160">
        <v>44929</v>
      </c>
      <c r="P218" s="297">
        <f t="shared" si="12"/>
        <v>47</v>
      </c>
      <c r="Q218" s="264"/>
      <c r="R218" s="264"/>
      <c r="S218" s="264"/>
      <c r="T218" s="264"/>
      <c r="U218" s="264"/>
      <c r="V218" s="264"/>
      <c r="W218" s="264"/>
      <c r="X218" s="160"/>
      <c r="Y218" s="298">
        <f t="shared" si="13"/>
        <v>0</v>
      </c>
      <c r="Z218" s="264"/>
      <c r="AA218" s="264"/>
      <c r="AB218" s="264"/>
      <c r="AC218" s="264"/>
      <c r="AD218" s="264"/>
      <c r="AE218" s="264"/>
      <c r="AF218" s="264"/>
      <c r="AG218" s="160"/>
      <c r="AH218" s="298">
        <f t="shared" si="11"/>
        <v>0</v>
      </c>
      <c r="AI218" s="399"/>
      <c r="AJ218" s="264" t="s">
        <v>660</v>
      </c>
      <c r="AK218" s="264" t="s">
        <v>431</v>
      </c>
      <c r="AL218" s="264" t="s">
        <v>672</v>
      </c>
      <c r="AM218" s="264" t="s">
        <v>650</v>
      </c>
      <c r="AN218" s="264"/>
      <c r="AO218" s="264">
        <v>55</v>
      </c>
      <c r="AP218" s="264"/>
      <c r="AQ218" s="264"/>
      <c r="AR218" s="264"/>
      <c r="AS218" s="355">
        <v>0.5</v>
      </c>
      <c r="AT218" s="373">
        <v>3</v>
      </c>
      <c r="AU218" s="355" t="s">
        <v>673</v>
      </c>
      <c r="AV218" s="356" t="s">
        <v>652</v>
      </c>
      <c r="AW218" s="161" t="s">
        <v>4699</v>
      </c>
    </row>
    <row r="219" spans="1:49" s="151" customFormat="1" ht="184.8">
      <c r="A219" s="399"/>
      <c r="B219" s="399" t="s">
        <v>2935</v>
      </c>
      <c r="C219" s="264" t="s">
        <v>2936</v>
      </c>
      <c r="D219" s="264" t="s">
        <v>2937</v>
      </c>
      <c r="E219" s="264" t="s">
        <v>2938</v>
      </c>
      <c r="F219" s="264" t="s">
        <v>421</v>
      </c>
      <c r="G219" s="264" t="s">
        <v>656</v>
      </c>
      <c r="H219" s="264"/>
      <c r="I219" s="264"/>
      <c r="J219" s="264">
        <v>14</v>
      </c>
      <c r="K219" s="264"/>
      <c r="L219" s="264"/>
      <c r="M219" s="264"/>
      <c r="N219" s="264">
        <v>82</v>
      </c>
      <c r="O219" s="160">
        <v>45035</v>
      </c>
      <c r="P219" s="297">
        <f t="shared" si="12"/>
        <v>96</v>
      </c>
      <c r="Q219" s="264"/>
      <c r="R219" s="264"/>
      <c r="S219" s="264"/>
      <c r="T219" s="264"/>
      <c r="U219" s="264"/>
      <c r="V219" s="264"/>
      <c r="W219" s="264"/>
      <c r="X219" s="160"/>
      <c r="Y219" s="298">
        <f t="shared" si="13"/>
        <v>0</v>
      </c>
      <c r="Z219" s="264"/>
      <c r="AA219" s="264"/>
      <c r="AB219" s="264"/>
      <c r="AC219" s="264"/>
      <c r="AD219" s="264"/>
      <c r="AE219" s="264"/>
      <c r="AF219" s="264"/>
      <c r="AG219" s="160"/>
      <c r="AH219" s="298">
        <f t="shared" si="11"/>
        <v>0</v>
      </c>
      <c r="AI219" s="399"/>
      <c r="AJ219" s="264" t="s">
        <v>660</v>
      </c>
      <c r="AK219" s="264" t="s">
        <v>431</v>
      </c>
      <c r="AL219" s="264" t="s">
        <v>672</v>
      </c>
      <c r="AM219" s="264" t="s">
        <v>650</v>
      </c>
      <c r="AN219" s="264"/>
      <c r="AO219" s="264">
        <v>55</v>
      </c>
      <c r="AP219" s="264"/>
      <c r="AQ219" s="264"/>
      <c r="AR219" s="264"/>
      <c r="AS219" s="355">
        <v>0.5</v>
      </c>
      <c r="AT219" s="373">
        <v>2</v>
      </c>
      <c r="AU219" s="355" t="s">
        <v>673</v>
      </c>
      <c r="AV219" s="356" t="s">
        <v>652</v>
      </c>
      <c r="AW219" s="161" t="s">
        <v>4700</v>
      </c>
    </row>
    <row r="220" spans="1:49" s="151" customFormat="1" ht="79.2">
      <c r="A220" s="399"/>
      <c r="B220" s="399" t="s">
        <v>2939</v>
      </c>
      <c r="C220" s="264" t="s">
        <v>2940</v>
      </c>
      <c r="D220" s="264" t="s">
        <v>2941</v>
      </c>
      <c r="E220" s="264" t="s">
        <v>2942</v>
      </c>
      <c r="F220" s="264" t="s">
        <v>417</v>
      </c>
      <c r="G220" s="264" t="s">
        <v>667</v>
      </c>
      <c r="H220" s="264"/>
      <c r="I220" s="264"/>
      <c r="J220" s="264"/>
      <c r="K220" s="264"/>
      <c r="L220" s="264"/>
      <c r="M220" s="264"/>
      <c r="N220" s="264">
        <v>2</v>
      </c>
      <c r="O220" s="160">
        <v>45072</v>
      </c>
      <c r="P220" s="297">
        <f t="shared" si="12"/>
        <v>2</v>
      </c>
      <c r="Q220" s="264"/>
      <c r="R220" s="264"/>
      <c r="S220" s="264"/>
      <c r="T220" s="264"/>
      <c r="U220" s="264"/>
      <c r="V220" s="264"/>
      <c r="W220" s="264"/>
      <c r="X220" s="160"/>
      <c r="Y220" s="298">
        <f t="shared" si="13"/>
        <v>0</v>
      </c>
      <c r="Z220" s="264"/>
      <c r="AA220" s="264"/>
      <c r="AB220" s="264"/>
      <c r="AC220" s="264"/>
      <c r="AD220" s="264"/>
      <c r="AE220" s="264"/>
      <c r="AF220" s="264"/>
      <c r="AG220" s="160"/>
      <c r="AH220" s="298">
        <f t="shared" si="11"/>
        <v>0</v>
      </c>
      <c r="AI220" s="399"/>
      <c r="AJ220" s="264" t="s">
        <v>660</v>
      </c>
      <c r="AK220" s="264" t="s">
        <v>431</v>
      </c>
      <c r="AL220" s="264"/>
      <c r="AM220" s="264"/>
      <c r="AN220" s="264"/>
      <c r="AO220" s="264"/>
      <c r="AP220" s="264"/>
      <c r="AQ220" s="264"/>
      <c r="AR220" s="264"/>
      <c r="AS220" s="355"/>
      <c r="AT220" s="373"/>
      <c r="AU220" s="355"/>
      <c r="AV220" s="356"/>
      <c r="AW220" s="161" t="s">
        <v>4701</v>
      </c>
    </row>
    <row r="221" spans="1:49" s="151" customFormat="1" ht="198">
      <c r="A221" s="399"/>
      <c r="B221" s="399" t="s">
        <v>2943</v>
      </c>
      <c r="C221" s="264" t="s">
        <v>2944</v>
      </c>
      <c r="D221" s="264" t="s">
        <v>2945</v>
      </c>
      <c r="E221" s="264" t="s">
        <v>2946</v>
      </c>
      <c r="F221" s="264" t="s">
        <v>421</v>
      </c>
      <c r="G221" s="264" t="s">
        <v>656</v>
      </c>
      <c r="H221" s="264">
        <v>13</v>
      </c>
      <c r="I221" s="264"/>
      <c r="J221" s="264"/>
      <c r="K221" s="264"/>
      <c r="L221" s="264">
        <v>43</v>
      </c>
      <c r="M221" s="264"/>
      <c r="N221" s="264">
        <v>180</v>
      </c>
      <c r="O221" s="160">
        <v>45279</v>
      </c>
      <c r="P221" s="297">
        <f t="shared" si="12"/>
        <v>236</v>
      </c>
      <c r="Q221" s="264">
        <v>13</v>
      </c>
      <c r="R221" s="264"/>
      <c r="S221" s="264"/>
      <c r="T221" s="264"/>
      <c r="U221" s="264">
        <v>43</v>
      </c>
      <c r="V221" s="264"/>
      <c r="W221" s="264">
        <v>180</v>
      </c>
      <c r="X221" s="160">
        <v>45054</v>
      </c>
      <c r="Y221" s="298">
        <f t="shared" si="13"/>
        <v>236</v>
      </c>
      <c r="Z221" s="264"/>
      <c r="AA221" s="264"/>
      <c r="AB221" s="264"/>
      <c r="AC221" s="264"/>
      <c r="AD221" s="264"/>
      <c r="AE221" s="264"/>
      <c r="AF221" s="264"/>
      <c r="AG221" s="160"/>
      <c r="AH221" s="298">
        <f t="shared" si="11"/>
        <v>0</v>
      </c>
      <c r="AI221" s="399">
        <v>0</v>
      </c>
      <c r="AJ221" s="264" t="s">
        <v>660</v>
      </c>
      <c r="AK221" s="264" t="s">
        <v>431</v>
      </c>
      <c r="AL221" s="264" t="s">
        <v>672</v>
      </c>
      <c r="AM221" s="264" t="s">
        <v>650</v>
      </c>
      <c r="AN221" s="264"/>
      <c r="AO221" s="264">
        <v>55</v>
      </c>
      <c r="AP221" s="264"/>
      <c r="AQ221" s="264"/>
      <c r="AR221" s="264"/>
      <c r="AS221" s="355">
        <v>0.495</v>
      </c>
      <c r="AT221" s="373">
        <v>1</v>
      </c>
      <c r="AU221" s="355" t="s">
        <v>673</v>
      </c>
      <c r="AV221" s="356" t="s">
        <v>654</v>
      </c>
      <c r="AW221" s="161" t="s">
        <v>4702</v>
      </c>
    </row>
    <row r="222" spans="1:49" s="151" customFormat="1" ht="132">
      <c r="A222" s="399"/>
      <c r="B222" s="399" t="s">
        <v>2947</v>
      </c>
      <c r="C222" s="264" t="s">
        <v>2948</v>
      </c>
      <c r="D222" s="264"/>
      <c r="E222" s="264" t="s">
        <v>2949</v>
      </c>
      <c r="F222" s="264" t="s">
        <v>417</v>
      </c>
      <c r="G222" s="264" t="s">
        <v>667</v>
      </c>
      <c r="H222" s="264"/>
      <c r="I222" s="264"/>
      <c r="J222" s="264"/>
      <c r="K222" s="264"/>
      <c r="L222" s="264"/>
      <c r="M222" s="264"/>
      <c r="N222" s="264">
        <v>1</v>
      </c>
      <c r="O222" s="160">
        <v>44967</v>
      </c>
      <c r="P222" s="297">
        <f t="shared" si="12"/>
        <v>1</v>
      </c>
      <c r="Q222" s="264"/>
      <c r="R222" s="264"/>
      <c r="S222" s="264"/>
      <c r="T222" s="264"/>
      <c r="U222" s="264"/>
      <c r="V222" s="264"/>
      <c r="W222" s="264"/>
      <c r="X222" s="160"/>
      <c r="Y222" s="298">
        <f t="shared" si="13"/>
        <v>0</v>
      </c>
      <c r="Z222" s="264"/>
      <c r="AA222" s="264"/>
      <c r="AB222" s="264"/>
      <c r="AC222" s="264"/>
      <c r="AD222" s="264"/>
      <c r="AE222" s="264"/>
      <c r="AF222" s="264"/>
      <c r="AG222" s="160"/>
      <c r="AH222" s="298">
        <f t="shared" si="11"/>
        <v>0</v>
      </c>
      <c r="AI222" s="399"/>
      <c r="AJ222" s="264" t="s">
        <v>660</v>
      </c>
      <c r="AK222" s="264" t="s">
        <v>431</v>
      </c>
      <c r="AL222" s="264"/>
      <c r="AM222" s="264"/>
      <c r="AN222" s="264"/>
      <c r="AO222" s="264"/>
      <c r="AP222" s="264"/>
      <c r="AQ222" s="264"/>
      <c r="AR222" s="264"/>
      <c r="AS222" s="355"/>
      <c r="AT222" s="373"/>
      <c r="AU222" s="355"/>
      <c r="AV222" s="356"/>
      <c r="AW222" s="161" t="s">
        <v>4703</v>
      </c>
    </row>
    <row r="223" spans="1:49" s="151" customFormat="1" ht="118.8">
      <c r="A223" s="399"/>
      <c r="B223" s="399" t="s">
        <v>2950</v>
      </c>
      <c r="C223" s="264" t="s">
        <v>2951</v>
      </c>
      <c r="D223" s="264"/>
      <c r="E223" s="264" t="s">
        <v>2952</v>
      </c>
      <c r="F223" s="264" t="s">
        <v>417</v>
      </c>
      <c r="G223" s="264" t="s">
        <v>667</v>
      </c>
      <c r="H223" s="264"/>
      <c r="I223" s="264"/>
      <c r="J223" s="264"/>
      <c r="K223" s="264"/>
      <c r="L223" s="264"/>
      <c r="M223" s="264"/>
      <c r="N223" s="264">
        <v>1</v>
      </c>
      <c r="O223" s="160">
        <v>44929</v>
      </c>
      <c r="P223" s="297">
        <f t="shared" si="12"/>
        <v>1</v>
      </c>
      <c r="Q223" s="264"/>
      <c r="R223" s="264"/>
      <c r="S223" s="264"/>
      <c r="T223" s="264"/>
      <c r="U223" s="264"/>
      <c r="V223" s="264"/>
      <c r="W223" s="264"/>
      <c r="X223" s="160"/>
      <c r="Y223" s="298">
        <f t="shared" si="13"/>
        <v>0</v>
      </c>
      <c r="Z223" s="264"/>
      <c r="AA223" s="264"/>
      <c r="AB223" s="264"/>
      <c r="AC223" s="264"/>
      <c r="AD223" s="264"/>
      <c r="AE223" s="264"/>
      <c r="AF223" s="264"/>
      <c r="AG223" s="160"/>
      <c r="AH223" s="298">
        <f t="shared" si="11"/>
        <v>0</v>
      </c>
      <c r="AI223" s="399"/>
      <c r="AJ223" s="264" t="s">
        <v>660</v>
      </c>
      <c r="AK223" s="264" t="s">
        <v>431</v>
      </c>
      <c r="AL223" s="264"/>
      <c r="AM223" s="264"/>
      <c r="AN223" s="264"/>
      <c r="AO223" s="264"/>
      <c r="AP223" s="264"/>
      <c r="AQ223" s="264"/>
      <c r="AR223" s="264"/>
      <c r="AS223" s="355"/>
      <c r="AT223" s="373"/>
      <c r="AU223" s="355"/>
      <c r="AV223" s="356"/>
      <c r="AW223" s="161" t="s">
        <v>4704</v>
      </c>
    </row>
    <row r="224" spans="1:49" s="151" customFormat="1" ht="118.8">
      <c r="A224" s="399"/>
      <c r="B224" s="399" t="s">
        <v>2950</v>
      </c>
      <c r="C224" s="264" t="s">
        <v>2951</v>
      </c>
      <c r="D224" s="264"/>
      <c r="E224" s="264" t="s">
        <v>2952</v>
      </c>
      <c r="F224" s="264" t="s">
        <v>423</v>
      </c>
      <c r="G224" s="264" t="s">
        <v>656</v>
      </c>
      <c r="H224" s="264"/>
      <c r="I224" s="264"/>
      <c r="J224" s="264"/>
      <c r="K224" s="264">
        <v>1</v>
      </c>
      <c r="L224" s="264"/>
      <c r="M224" s="264"/>
      <c r="N224" s="264"/>
      <c r="O224" s="160">
        <v>44929</v>
      </c>
      <c r="P224" s="297">
        <f t="shared" si="12"/>
        <v>1</v>
      </c>
      <c r="Q224" s="264"/>
      <c r="R224" s="264"/>
      <c r="S224" s="264"/>
      <c r="T224" s="264"/>
      <c r="U224" s="264"/>
      <c r="V224" s="264"/>
      <c r="W224" s="264"/>
      <c r="X224" s="160"/>
      <c r="Y224" s="298">
        <f t="shared" si="13"/>
        <v>0</v>
      </c>
      <c r="Z224" s="264"/>
      <c r="AA224" s="264"/>
      <c r="AB224" s="264"/>
      <c r="AC224" s="264"/>
      <c r="AD224" s="264"/>
      <c r="AE224" s="264"/>
      <c r="AF224" s="264"/>
      <c r="AG224" s="160"/>
      <c r="AH224" s="298">
        <f t="shared" si="11"/>
        <v>0</v>
      </c>
      <c r="AI224" s="399"/>
      <c r="AJ224" s="264" t="s">
        <v>660</v>
      </c>
      <c r="AK224" s="264" t="s">
        <v>431</v>
      </c>
      <c r="AL224" s="264"/>
      <c r="AM224" s="264"/>
      <c r="AN224" s="264" t="s">
        <v>4493</v>
      </c>
      <c r="AO224" s="264"/>
      <c r="AP224" s="264"/>
      <c r="AQ224" s="264"/>
      <c r="AR224" s="264"/>
      <c r="AS224" s="355"/>
      <c r="AT224" s="373"/>
      <c r="AU224" s="355"/>
      <c r="AV224" s="356"/>
      <c r="AW224" s="161" t="s">
        <v>4704</v>
      </c>
    </row>
    <row r="225" spans="1:49" s="151" customFormat="1" ht="409.6">
      <c r="A225" s="399"/>
      <c r="B225" s="399" t="s">
        <v>2953</v>
      </c>
      <c r="C225" s="264" t="s">
        <v>2954</v>
      </c>
      <c r="D225" s="264" t="s">
        <v>2955</v>
      </c>
      <c r="E225" s="264" t="s">
        <v>2956</v>
      </c>
      <c r="F225" s="264" t="s">
        <v>421</v>
      </c>
      <c r="G225" s="264" t="s">
        <v>656</v>
      </c>
      <c r="H225" s="264">
        <v>3</v>
      </c>
      <c r="I225" s="264"/>
      <c r="J225" s="264"/>
      <c r="K225" s="264"/>
      <c r="L225" s="264">
        <v>21</v>
      </c>
      <c r="M225" s="264"/>
      <c r="N225" s="264">
        <v>69</v>
      </c>
      <c r="O225" s="160">
        <v>45245</v>
      </c>
      <c r="P225" s="297">
        <f t="shared" si="12"/>
        <v>93</v>
      </c>
      <c r="Q225" s="264"/>
      <c r="R225" s="264"/>
      <c r="S225" s="264"/>
      <c r="T225" s="264"/>
      <c r="U225" s="264"/>
      <c r="V225" s="264"/>
      <c r="W225" s="264"/>
      <c r="X225" s="160"/>
      <c r="Y225" s="298">
        <f t="shared" si="13"/>
        <v>0</v>
      </c>
      <c r="Z225" s="264"/>
      <c r="AA225" s="264"/>
      <c r="AB225" s="264"/>
      <c r="AC225" s="264"/>
      <c r="AD225" s="264"/>
      <c r="AE225" s="264"/>
      <c r="AF225" s="264"/>
      <c r="AG225" s="160"/>
      <c r="AH225" s="298">
        <f t="shared" si="11"/>
        <v>0</v>
      </c>
      <c r="AI225" s="399"/>
      <c r="AJ225" s="264" t="s">
        <v>660</v>
      </c>
      <c r="AK225" s="264" t="s">
        <v>431</v>
      </c>
      <c r="AL225" s="264" t="s">
        <v>672</v>
      </c>
      <c r="AM225" s="264" t="s">
        <v>650</v>
      </c>
      <c r="AN225" s="264"/>
      <c r="AO225" s="264">
        <v>55</v>
      </c>
      <c r="AP225" s="264"/>
      <c r="AQ225" s="264"/>
      <c r="AR225" s="264"/>
      <c r="AS225" s="355">
        <v>0.48</v>
      </c>
      <c r="AT225" s="373">
        <v>1</v>
      </c>
      <c r="AU225" s="355" t="s">
        <v>673</v>
      </c>
      <c r="AV225" s="356" t="s">
        <v>654</v>
      </c>
      <c r="AW225" s="161" t="s">
        <v>4705</v>
      </c>
    </row>
    <row r="226" spans="1:49" s="151" customFormat="1" ht="52.8">
      <c r="A226" s="399"/>
      <c r="B226" s="399" t="s">
        <v>2957</v>
      </c>
      <c r="C226" s="264" t="s">
        <v>2958</v>
      </c>
      <c r="D226" s="264" t="s">
        <v>2959</v>
      </c>
      <c r="E226" s="264" t="s">
        <v>2960</v>
      </c>
      <c r="F226" s="264" t="s">
        <v>417</v>
      </c>
      <c r="G226" s="264" t="s">
        <v>667</v>
      </c>
      <c r="H226" s="264"/>
      <c r="I226" s="264"/>
      <c r="J226" s="264"/>
      <c r="K226" s="264"/>
      <c r="L226" s="264"/>
      <c r="M226" s="264"/>
      <c r="N226" s="264">
        <v>1</v>
      </c>
      <c r="O226" s="160">
        <v>45236</v>
      </c>
      <c r="P226" s="297">
        <f t="shared" si="12"/>
        <v>1</v>
      </c>
      <c r="Q226" s="264"/>
      <c r="R226" s="264"/>
      <c r="S226" s="264"/>
      <c r="T226" s="264"/>
      <c r="U226" s="264"/>
      <c r="V226" s="264"/>
      <c r="W226" s="264"/>
      <c r="X226" s="160"/>
      <c r="Y226" s="298">
        <f t="shared" si="13"/>
        <v>0</v>
      </c>
      <c r="Z226" s="264"/>
      <c r="AA226" s="264"/>
      <c r="AB226" s="264"/>
      <c r="AC226" s="264"/>
      <c r="AD226" s="264"/>
      <c r="AE226" s="264"/>
      <c r="AF226" s="264"/>
      <c r="AG226" s="160"/>
      <c r="AH226" s="298">
        <f t="shared" si="11"/>
        <v>0</v>
      </c>
      <c r="AI226" s="399"/>
      <c r="AJ226" s="264" t="s">
        <v>660</v>
      </c>
      <c r="AK226" s="264" t="s">
        <v>431</v>
      </c>
      <c r="AL226" s="264"/>
      <c r="AM226" s="264"/>
      <c r="AN226" s="264"/>
      <c r="AO226" s="264"/>
      <c r="AP226" s="264"/>
      <c r="AQ226" s="264"/>
      <c r="AR226" s="264"/>
      <c r="AS226" s="355"/>
      <c r="AT226" s="373"/>
      <c r="AU226" s="355"/>
      <c r="AV226" s="356"/>
      <c r="AW226" s="161" t="s">
        <v>4706</v>
      </c>
    </row>
    <row r="227" spans="1:49" s="151" customFormat="1" ht="250.8">
      <c r="A227" s="399"/>
      <c r="B227" s="399" t="s">
        <v>2961</v>
      </c>
      <c r="C227" s="264" t="s">
        <v>2962</v>
      </c>
      <c r="D227" s="264"/>
      <c r="E227" s="264" t="s">
        <v>2963</v>
      </c>
      <c r="F227" s="264" t="s">
        <v>421</v>
      </c>
      <c r="G227" s="264" t="s">
        <v>656</v>
      </c>
      <c r="H227" s="264">
        <v>1</v>
      </c>
      <c r="I227" s="264"/>
      <c r="J227" s="264"/>
      <c r="K227" s="264"/>
      <c r="L227" s="264"/>
      <c r="M227" s="264"/>
      <c r="N227" s="264">
        <v>9</v>
      </c>
      <c r="O227" s="160">
        <v>44929</v>
      </c>
      <c r="P227" s="297">
        <f t="shared" si="12"/>
        <v>10</v>
      </c>
      <c r="Q227" s="264"/>
      <c r="R227" s="264"/>
      <c r="S227" s="264"/>
      <c r="T227" s="264"/>
      <c r="U227" s="264"/>
      <c r="V227" s="264"/>
      <c r="W227" s="264"/>
      <c r="X227" s="160"/>
      <c r="Y227" s="298">
        <f t="shared" si="13"/>
        <v>0</v>
      </c>
      <c r="Z227" s="264"/>
      <c r="AA227" s="264"/>
      <c r="AB227" s="264"/>
      <c r="AC227" s="264"/>
      <c r="AD227" s="264"/>
      <c r="AE227" s="264"/>
      <c r="AF227" s="264"/>
      <c r="AG227" s="160"/>
      <c r="AH227" s="298">
        <f t="shared" si="11"/>
        <v>0</v>
      </c>
      <c r="AI227" s="399"/>
      <c r="AJ227" s="264" t="s">
        <v>660</v>
      </c>
      <c r="AK227" s="264" t="s">
        <v>431</v>
      </c>
      <c r="AL227" s="264" t="s">
        <v>672</v>
      </c>
      <c r="AM227" s="264" t="s">
        <v>650</v>
      </c>
      <c r="AN227" s="264"/>
      <c r="AO227" s="264">
        <v>55</v>
      </c>
      <c r="AP227" s="264"/>
      <c r="AQ227" s="264"/>
      <c r="AR227" s="264"/>
      <c r="AS227" s="355">
        <v>0.46300000000000002</v>
      </c>
      <c r="AT227" s="373">
        <v>3</v>
      </c>
      <c r="AU227" s="355" t="s">
        <v>673</v>
      </c>
      <c r="AV227" s="356" t="s">
        <v>652</v>
      </c>
      <c r="AW227" s="161" t="s">
        <v>4707</v>
      </c>
    </row>
    <row r="228" spans="1:49" s="151" customFormat="1" ht="158.4">
      <c r="A228" s="399"/>
      <c r="B228" s="399" t="s">
        <v>2964</v>
      </c>
      <c r="C228" s="264" t="s">
        <v>2965</v>
      </c>
      <c r="D228" s="264" t="s">
        <v>2966</v>
      </c>
      <c r="E228" s="264" t="s">
        <v>2967</v>
      </c>
      <c r="F228" s="264" t="s">
        <v>417</v>
      </c>
      <c r="G228" s="264" t="s">
        <v>667</v>
      </c>
      <c r="H228" s="264"/>
      <c r="I228" s="264"/>
      <c r="J228" s="264"/>
      <c r="K228" s="264"/>
      <c r="L228" s="264"/>
      <c r="M228" s="264"/>
      <c r="N228" s="264">
        <v>1</v>
      </c>
      <c r="O228" s="160">
        <v>45132</v>
      </c>
      <c r="P228" s="297">
        <f t="shared" si="12"/>
        <v>1</v>
      </c>
      <c r="Q228" s="264"/>
      <c r="R228" s="264"/>
      <c r="S228" s="264"/>
      <c r="T228" s="264"/>
      <c r="U228" s="264"/>
      <c r="V228" s="264"/>
      <c r="W228" s="264"/>
      <c r="X228" s="160"/>
      <c r="Y228" s="298">
        <f t="shared" si="13"/>
        <v>0</v>
      </c>
      <c r="Z228" s="264"/>
      <c r="AA228" s="264"/>
      <c r="AB228" s="264"/>
      <c r="AC228" s="264"/>
      <c r="AD228" s="264"/>
      <c r="AE228" s="264"/>
      <c r="AF228" s="264"/>
      <c r="AG228" s="160"/>
      <c r="AH228" s="298">
        <f t="shared" si="11"/>
        <v>0</v>
      </c>
      <c r="AI228" s="399"/>
      <c r="AJ228" s="264" t="s">
        <v>660</v>
      </c>
      <c r="AK228" s="264" t="s">
        <v>431</v>
      </c>
      <c r="AL228" s="264"/>
      <c r="AM228" s="264"/>
      <c r="AN228" s="264"/>
      <c r="AO228" s="264"/>
      <c r="AP228" s="264"/>
      <c r="AQ228" s="264"/>
      <c r="AR228" s="264"/>
      <c r="AS228" s="355"/>
      <c r="AT228" s="373"/>
      <c r="AU228" s="355"/>
      <c r="AV228" s="356"/>
      <c r="AW228" s="161" t="s">
        <v>4708</v>
      </c>
    </row>
    <row r="229" spans="1:49" s="151" customFormat="1" ht="52.8">
      <c r="A229" s="399"/>
      <c r="B229" s="399" t="s">
        <v>2968</v>
      </c>
      <c r="C229" s="264" t="s">
        <v>2969</v>
      </c>
      <c r="D229" s="264"/>
      <c r="E229" s="264" t="s">
        <v>2970</v>
      </c>
      <c r="F229" s="264" t="s">
        <v>417</v>
      </c>
      <c r="G229" s="264" t="s">
        <v>667</v>
      </c>
      <c r="H229" s="264"/>
      <c r="I229" s="264"/>
      <c r="J229" s="264"/>
      <c r="K229" s="264"/>
      <c r="L229" s="264"/>
      <c r="M229" s="264"/>
      <c r="N229" s="264">
        <v>1</v>
      </c>
      <c r="O229" s="160">
        <v>44986</v>
      </c>
      <c r="P229" s="297">
        <f t="shared" si="12"/>
        <v>1</v>
      </c>
      <c r="Q229" s="264"/>
      <c r="R229" s="264"/>
      <c r="S229" s="264"/>
      <c r="T229" s="264"/>
      <c r="U229" s="264"/>
      <c r="V229" s="264"/>
      <c r="W229" s="264"/>
      <c r="X229" s="160"/>
      <c r="Y229" s="298">
        <f t="shared" si="13"/>
        <v>0</v>
      </c>
      <c r="Z229" s="264"/>
      <c r="AA229" s="264"/>
      <c r="AB229" s="264"/>
      <c r="AC229" s="264"/>
      <c r="AD229" s="264"/>
      <c r="AE229" s="264"/>
      <c r="AF229" s="264"/>
      <c r="AG229" s="160"/>
      <c r="AH229" s="298">
        <f t="shared" si="11"/>
        <v>0</v>
      </c>
      <c r="AI229" s="399"/>
      <c r="AJ229" s="264" t="s">
        <v>660</v>
      </c>
      <c r="AK229" s="264" t="s">
        <v>431</v>
      </c>
      <c r="AL229" s="264"/>
      <c r="AM229" s="264"/>
      <c r="AN229" s="264"/>
      <c r="AO229" s="264"/>
      <c r="AP229" s="264"/>
      <c r="AQ229" s="264"/>
      <c r="AR229" s="264"/>
      <c r="AS229" s="355"/>
      <c r="AT229" s="373"/>
      <c r="AU229" s="355"/>
      <c r="AV229" s="356"/>
      <c r="AW229" s="161" t="s">
        <v>4709</v>
      </c>
    </row>
    <row r="230" spans="1:49" s="151" customFormat="1" ht="132">
      <c r="A230" s="399"/>
      <c r="B230" s="399" t="s">
        <v>2971</v>
      </c>
      <c r="C230" s="264" t="s">
        <v>2972</v>
      </c>
      <c r="D230" s="264" t="s">
        <v>2973</v>
      </c>
      <c r="E230" s="264" t="s">
        <v>2974</v>
      </c>
      <c r="F230" s="264" t="s">
        <v>417</v>
      </c>
      <c r="G230" s="264" t="s">
        <v>667</v>
      </c>
      <c r="H230" s="264"/>
      <c r="I230" s="264"/>
      <c r="J230" s="264"/>
      <c r="K230" s="264"/>
      <c r="L230" s="264"/>
      <c r="M230" s="264"/>
      <c r="N230" s="264">
        <v>1</v>
      </c>
      <c r="O230" s="160">
        <v>45250</v>
      </c>
      <c r="P230" s="297">
        <f t="shared" si="12"/>
        <v>1</v>
      </c>
      <c r="Q230" s="264"/>
      <c r="R230" s="264"/>
      <c r="S230" s="264"/>
      <c r="T230" s="264"/>
      <c r="U230" s="264"/>
      <c r="V230" s="264"/>
      <c r="W230" s="264"/>
      <c r="X230" s="160"/>
      <c r="Y230" s="298">
        <f t="shared" si="13"/>
        <v>0</v>
      </c>
      <c r="Z230" s="264"/>
      <c r="AA230" s="264"/>
      <c r="AB230" s="264"/>
      <c r="AC230" s="264"/>
      <c r="AD230" s="264"/>
      <c r="AE230" s="264"/>
      <c r="AF230" s="264"/>
      <c r="AG230" s="160"/>
      <c r="AH230" s="298">
        <f t="shared" si="11"/>
        <v>0</v>
      </c>
      <c r="AI230" s="399"/>
      <c r="AJ230" s="264" t="s">
        <v>660</v>
      </c>
      <c r="AK230" s="264" t="s">
        <v>431</v>
      </c>
      <c r="AL230" s="264"/>
      <c r="AM230" s="264"/>
      <c r="AN230" s="264"/>
      <c r="AO230" s="264"/>
      <c r="AP230" s="264"/>
      <c r="AQ230" s="264"/>
      <c r="AR230" s="264"/>
      <c r="AS230" s="355"/>
      <c r="AT230" s="373"/>
      <c r="AU230" s="355"/>
      <c r="AV230" s="356"/>
      <c r="AW230" s="161" t="s">
        <v>4710</v>
      </c>
    </row>
    <row r="231" spans="1:49" s="151" customFormat="1" ht="79.2">
      <c r="A231" s="399"/>
      <c r="B231" s="399" t="s">
        <v>2975</v>
      </c>
      <c r="C231" s="264" t="s">
        <v>2976</v>
      </c>
      <c r="D231" s="264" t="s">
        <v>2977</v>
      </c>
      <c r="E231" s="264" t="s">
        <v>2978</v>
      </c>
      <c r="F231" s="264" t="s">
        <v>419</v>
      </c>
      <c r="G231" s="264" t="s">
        <v>656</v>
      </c>
      <c r="H231" s="264"/>
      <c r="I231" s="264"/>
      <c r="J231" s="264"/>
      <c r="K231" s="264"/>
      <c r="L231" s="264"/>
      <c r="M231" s="264"/>
      <c r="N231" s="264">
        <v>2</v>
      </c>
      <c r="O231" s="160">
        <v>45133</v>
      </c>
      <c r="P231" s="297">
        <f t="shared" si="12"/>
        <v>2</v>
      </c>
      <c r="Q231" s="264"/>
      <c r="R231" s="264"/>
      <c r="S231" s="264"/>
      <c r="T231" s="264"/>
      <c r="U231" s="264"/>
      <c r="V231" s="264"/>
      <c r="W231" s="264"/>
      <c r="X231" s="160"/>
      <c r="Y231" s="298">
        <f t="shared" si="13"/>
        <v>0</v>
      </c>
      <c r="Z231" s="264"/>
      <c r="AA231" s="264"/>
      <c r="AB231" s="264"/>
      <c r="AC231" s="264"/>
      <c r="AD231" s="264"/>
      <c r="AE231" s="264"/>
      <c r="AF231" s="264"/>
      <c r="AG231" s="160"/>
      <c r="AH231" s="298">
        <f t="shared" si="11"/>
        <v>0</v>
      </c>
      <c r="AI231" s="399"/>
      <c r="AJ231" s="264" t="s">
        <v>660</v>
      </c>
      <c r="AK231" s="264" t="s">
        <v>431</v>
      </c>
      <c r="AL231" s="264"/>
      <c r="AM231" s="264"/>
      <c r="AN231" s="264"/>
      <c r="AO231" s="264"/>
      <c r="AP231" s="264"/>
      <c r="AQ231" s="264"/>
      <c r="AR231" s="264"/>
      <c r="AS231" s="355"/>
      <c r="AT231" s="373"/>
      <c r="AU231" s="355"/>
      <c r="AV231" s="356"/>
      <c r="AW231" s="161" t="s">
        <v>4711</v>
      </c>
    </row>
    <row r="232" spans="1:49" s="151" customFormat="1" ht="92.4">
      <c r="A232" s="399"/>
      <c r="B232" s="399" t="s">
        <v>2979</v>
      </c>
      <c r="C232" s="264" t="s">
        <v>2976</v>
      </c>
      <c r="D232" s="264" t="s">
        <v>2980</v>
      </c>
      <c r="E232" s="264" t="s">
        <v>2981</v>
      </c>
      <c r="F232" s="264" t="s">
        <v>419</v>
      </c>
      <c r="G232" s="264" t="s">
        <v>656</v>
      </c>
      <c r="H232" s="264"/>
      <c r="I232" s="264"/>
      <c r="J232" s="264"/>
      <c r="K232" s="264"/>
      <c r="L232" s="264"/>
      <c r="M232" s="264"/>
      <c r="N232" s="264">
        <v>2</v>
      </c>
      <c r="O232" s="160">
        <v>45133</v>
      </c>
      <c r="P232" s="297">
        <f t="shared" si="12"/>
        <v>2</v>
      </c>
      <c r="Q232" s="264"/>
      <c r="R232" s="264"/>
      <c r="S232" s="264"/>
      <c r="T232" s="264"/>
      <c r="U232" s="264"/>
      <c r="V232" s="264"/>
      <c r="W232" s="264"/>
      <c r="X232" s="160"/>
      <c r="Y232" s="298">
        <f t="shared" si="13"/>
        <v>0</v>
      </c>
      <c r="Z232" s="264"/>
      <c r="AA232" s="264"/>
      <c r="AB232" s="264"/>
      <c r="AC232" s="264"/>
      <c r="AD232" s="264"/>
      <c r="AE232" s="264"/>
      <c r="AF232" s="264"/>
      <c r="AG232" s="160"/>
      <c r="AH232" s="298">
        <f t="shared" si="11"/>
        <v>0</v>
      </c>
      <c r="AI232" s="399"/>
      <c r="AJ232" s="264" t="s">
        <v>660</v>
      </c>
      <c r="AK232" s="264" t="s">
        <v>431</v>
      </c>
      <c r="AL232" s="264"/>
      <c r="AM232" s="264"/>
      <c r="AN232" s="264"/>
      <c r="AO232" s="264"/>
      <c r="AP232" s="264"/>
      <c r="AQ232" s="264"/>
      <c r="AR232" s="264"/>
      <c r="AS232" s="355"/>
      <c r="AT232" s="373"/>
      <c r="AU232" s="355"/>
      <c r="AV232" s="356"/>
      <c r="AW232" s="161" t="s">
        <v>4712</v>
      </c>
    </row>
    <row r="233" spans="1:49" s="151" customFormat="1" ht="79.2">
      <c r="A233" s="399"/>
      <c r="B233" s="399" t="s">
        <v>2982</v>
      </c>
      <c r="C233" s="264" t="s">
        <v>2983</v>
      </c>
      <c r="D233" s="264" t="s">
        <v>2984</v>
      </c>
      <c r="E233" s="264" t="s">
        <v>2985</v>
      </c>
      <c r="F233" s="264" t="s">
        <v>417</v>
      </c>
      <c r="G233" s="264" t="s">
        <v>667</v>
      </c>
      <c r="H233" s="264"/>
      <c r="I233" s="264"/>
      <c r="J233" s="264"/>
      <c r="K233" s="264"/>
      <c r="L233" s="264"/>
      <c r="M233" s="264"/>
      <c r="N233" s="264">
        <v>1</v>
      </c>
      <c r="O233" s="160">
        <v>45030</v>
      </c>
      <c r="P233" s="297">
        <f t="shared" si="12"/>
        <v>1</v>
      </c>
      <c r="Q233" s="264"/>
      <c r="R233" s="264"/>
      <c r="S233" s="264"/>
      <c r="T233" s="264"/>
      <c r="U233" s="264"/>
      <c r="V233" s="264"/>
      <c r="W233" s="264"/>
      <c r="X233" s="160"/>
      <c r="Y233" s="298">
        <f t="shared" si="13"/>
        <v>0</v>
      </c>
      <c r="Z233" s="264"/>
      <c r="AA233" s="264"/>
      <c r="AB233" s="264"/>
      <c r="AC233" s="264"/>
      <c r="AD233" s="264"/>
      <c r="AE233" s="264"/>
      <c r="AF233" s="264"/>
      <c r="AG233" s="160"/>
      <c r="AH233" s="298">
        <f t="shared" si="11"/>
        <v>0</v>
      </c>
      <c r="AI233" s="399"/>
      <c r="AJ233" s="264" t="s">
        <v>660</v>
      </c>
      <c r="AK233" s="264" t="s">
        <v>431</v>
      </c>
      <c r="AL233" s="264"/>
      <c r="AM233" s="264"/>
      <c r="AN233" s="264"/>
      <c r="AO233" s="264"/>
      <c r="AP233" s="264"/>
      <c r="AQ233" s="264"/>
      <c r="AR233" s="264"/>
      <c r="AS233" s="355"/>
      <c r="AT233" s="373"/>
      <c r="AU233" s="355"/>
      <c r="AV233" s="356"/>
      <c r="AW233" s="161" t="s">
        <v>4713</v>
      </c>
    </row>
    <row r="234" spans="1:49" s="151" customFormat="1" ht="118.8">
      <c r="A234" s="399"/>
      <c r="B234" s="399" t="s">
        <v>2986</v>
      </c>
      <c r="C234" s="264" t="s">
        <v>2987</v>
      </c>
      <c r="D234" s="264" t="s">
        <v>1308</v>
      </c>
      <c r="E234" s="264" t="s">
        <v>2988</v>
      </c>
      <c r="F234" s="264" t="s">
        <v>417</v>
      </c>
      <c r="G234" s="264" t="s">
        <v>667</v>
      </c>
      <c r="H234" s="264"/>
      <c r="I234" s="264"/>
      <c r="J234" s="264"/>
      <c r="K234" s="264"/>
      <c r="L234" s="264"/>
      <c r="M234" s="264"/>
      <c r="N234" s="264">
        <v>1</v>
      </c>
      <c r="O234" s="160">
        <v>45160</v>
      </c>
      <c r="P234" s="297">
        <f t="shared" si="12"/>
        <v>1</v>
      </c>
      <c r="Q234" s="264"/>
      <c r="R234" s="264"/>
      <c r="S234" s="264"/>
      <c r="T234" s="264"/>
      <c r="U234" s="264"/>
      <c r="V234" s="264"/>
      <c r="W234" s="264"/>
      <c r="X234" s="160"/>
      <c r="Y234" s="298">
        <f t="shared" si="13"/>
        <v>0</v>
      </c>
      <c r="Z234" s="264"/>
      <c r="AA234" s="264"/>
      <c r="AB234" s="264"/>
      <c r="AC234" s="264"/>
      <c r="AD234" s="264"/>
      <c r="AE234" s="264"/>
      <c r="AF234" s="264"/>
      <c r="AG234" s="160"/>
      <c r="AH234" s="298">
        <f t="shared" si="11"/>
        <v>0</v>
      </c>
      <c r="AI234" s="399"/>
      <c r="AJ234" s="264" t="s">
        <v>660</v>
      </c>
      <c r="AK234" s="264" t="s">
        <v>431</v>
      </c>
      <c r="AL234" s="264"/>
      <c r="AM234" s="264"/>
      <c r="AN234" s="264"/>
      <c r="AO234" s="264"/>
      <c r="AP234" s="264"/>
      <c r="AQ234" s="264"/>
      <c r="AR234" s="264"/>
      <c r="AS234" s="355"/>
      <c r="AT234" s="373"/>
      <c r="AU234" s="355"/>
      <c r="AV234" s="356"/>
      <c r="AW234" s="161" t="s">
        <v>4714</v>
      </c>
    </row>
    <row r="235" spans="1:49" s="151" customFormat="1" ht="132">
      <c r="A235" s="399"/>
      <c r="B235" s="399" t="s">
        <v>2989</v>
      </c>
      <c r="C235" s="264" t="s">
        <v>2990</v>
      </c>
      <c r="D235" s="264" t="s">
        <v>2991</v>
      </c>
      <c r="E235" s="264" t="s">
        <v>2992</v>
      </c>
      <c r="F235" s="264" t="s">
        <v>419</v>
      </c>
      <c r="G235" s="264" t="s">
        <v>656</v>
      </c>
      <c r="H235" s="264"/>
      <c r="I235" s="264"/>
      <c r="J235" s="264"/>
      <c r="K235" s="264"/>
      <c r="L235" s="264"/>
      <c r="M235" s="264"/>
      <c r="N235" s="264">
        <v>4</v>
      </c>
      <c r="O235" s="160">
        <v>45062</v>
      </c>
      <c r="P235" s="297">
        <f t="shared" si="12"/>
        <v>4</v>
      </c>
      <c r="Q235" s="264"/>
      <c r="R235" s="264"/>
      <c r="S235" s="264"/>
      <c r="T235" s="264"/>
      <c r="U235" s="264"/>
      <c r="V235" s="264"/>
      <c r="W235" s="264"/>
      <c r="X235" s="160"/>
      <c r="Y235" s="298">
        <f t="shared" si="13"/>
        <v>0</v>
      </c>
      <c r="Z235" s="264"/>
      <c r="AA235" s="264"/>
      <c r="AB235" s="264"/>
      <c r="AC235" s="264"/>
      <c r="AD235" s="264"/>
      <c r="AE235" s="264"/>
      <c r="AF235" s="264"/>
      <c r="AG235" s="160"/>
      <c r="AH235" s="298">
        <f t="shared" si="11"/>
        <v>0</v>
      </c>
      <c r="AI235" s="399"/>
      <c r="AJ235" s="264" t="s">
        <v>660</v>
      </c>
      <c r="AK235" s="264" t="s">
        <v>431</v>
      </c>
      <c r="AL235" s="264"/>
      <c r="AM235" s="264"/>
      <c r="AN235" s="264"/>
      <c r="AO235" s="264"/>
      <c r="AP235" s="264"/>
      <c r="AQ235" s="264"/>
      <c r="AR235" s="264"/>
      <c r="AS235" s="355"/>
      <c r="AT235" s="373"/>
      <c r="AU235" s="355"/>
      <c r="AV235" s="356"/>
      <c r="AW235" s="161" t="s">
        <v>4715</v>
      </c>
    </row>
    <row r="236" spans="1:49" s="151" customFormat="1" ht="145.19999999999999">
      <c r="A236" s="399"/>
      <c r="B236" s="399" t="s">
        <v>2993</v>
      </c>
      <c r="C236" s="264" t="s">
        <v>2994</v>
      </c>
      <c r="D236" s="264" t="s">
        <v>2995</v>
      </c>
      <c r="E236" s="264" t="s">
        <v>2996</v>
      </c>
      <c r="F236" s="264" t="s">
        <v>419</v>
      </c>
      <c r="G236" s="264" t="s">
        <v>656</v>
      </c>
      <c r="H236" s="264"/>
      <c r="I236" s="264"/>
      <c r="J236" s="264"/>
      <c r="K236" s="264"/>
      <c r="L236" s="264"/>
      <c r="M236" s="264"/>
      <c r="N236" s="264">
        <v>2</v>
      </c>
      <c r="O236" s="160">
        <v>45215</v>
      </c>
      <c r="P236" s="297">
        <f t="shared" si="12"/>
        <v>2</v>
      </c>
      <c r="Q236" s="264"/>
      <c r="R236" s="264"/>
      <c r="S236" s="264"/>
      <c r="T236" s="264"/>
      <c r="U236" s="264"/>
      <c r="V236" s="264"/>
      <c r="W236" s="264"/>
      <c r="X236" s="160"/>
      <c r="Y236" s="298">
        <f t="shared" si="13"/>
        <v>0</v>
      </c>
      <c r="Z236" s="264"/>
      <c r="AA236" s="264"/>
      <c r="AB236" s="264"/>
      <c r="AC236" s="264"/>
      <c r="AD236" s="264"/>
      <c r="AE236" s="264"/>
      <c r="AF236" s="264"/>
      <c r="AG236" s="160"/>
      <c r="AH236" s="298">
        <f t="shared" si="11"/>
        <v>0</v>
      </c>
      <c r="AI236" s="399"/>
      <c r="AJ236" s="264" t="s">
        <v>660</v>
      </c>
      <c r="AK236" s="264" t="s">
        <v>431</v>
      </c>
      <c r="AL236" s="264"/>
      <c r="AM236" s="264"/>
      <c r="AN236" s="264"/>
      <c r="AO236" s="264"/>
      <c r="AP236" s="264"/>
      <c r="AQ236" s="264"/>
      <c r="AR236" s="264"/>
      <c r="AS236" s="355"/>
      <c r="AT236" s="373"/>
      <c r="AU236" s="355"/>
      <c r="AV236" s="356"/>
      <c r="AW236" s="161" t="s">
        <v>4716</v>
      </c>
    </row>
    <row r="237" spans="1:49" s="151" customFormat="1" ht="132">
      <c r="A237" s="399"/>
      <c r="B237" s="399" t="s">
        <v>2997</v>
      </c>
      <c r="C237" s="264" t="s">
        <v>2998</v>
      </c>
      <c r="D237" s="264" t="s">
        <v>2999</v>
      </c>
      <c r="E237" s="264" t="s">
        <v>3000</v>
      </c>
      <c r="F237" s="264" t="s">
        <v>417</v>
      </c>
      <c r="G237" s="264" t="s">
        <v>667</v>
      </c>
      <c r="H237" s="264"/>
      <c r="I237" s="264"/>
      <c r="J237" s="264"/>
      <c r="K237" s="264"/>
      <c r="L237" s="264"/>
      <c r="M237" s="264"/>
      <c r="N237" s="264">
        <v>1</v>
      </c>
      <c r="O237" s="160">
        <v>45210</v>
      </c>
      <c r="P237" s="297">
        <f t="shared" si="12"/>
        <v>1</v>
      </c>
      <c r="Q237" s="264"/>
      <c r="R237" s="264"/>
      <c r="S237" s="264"/>
      <c r="T237" s="264"/>
      <c r="U237" s="264"/>
      <c r="V237" s="264"/>
      <c r="W237" s="264"/>
      <c r="X237" s="160"/>
      <c r="Y237" s="298">
        <f t="shared" si="13"/>
        <v>0</v>
      </c>
      <c r="Z237" s="264"/>
      <c r="AA237" s="264"/>
      <c r="AB237" s="264"/>
      <c r="AC237" s="264"/>
      <c r="AD237" s="264"/>
      <c r="AE237" s="264"/>
      <c r="AF237" s="264"/>
      <c r="AG237" s="160"/>
      <c r="AH237" s="298">
        <f t="shared" si="11"/>
        <v>0</v>
      </c>
      <c r="AI237" s="399"/>
      <c r="AJ237" s="264" t="s">
        <v>660</v>
      </c>
      <c r="AK237" s="264" t="s">
        <v>431</v>
      </c>
      <c r="AL237" s="264"/>
      <c r="AM237" s="264"/>
      <c r="AN237" s="264"/>
      <c r="AO237" s="264"/>
      <c r="AP237" s="264"/>
      <c r="AQ237" s="264"/>
      <c r="AR237" s="264"/>
      <c r="AS237" s="355"/>
      <c r="AT237" s="373"/>
      <c r="AU237" s="355"/>
      <c r="AV237" s="356"/>
      <c r="AW237" s="161" t="s">
        <v>4717</v>
      </c>
    </row>
    <row r="238" spans="1:49" s="151" customFormat="1" ht="105.6">
      <c r="A238" s="399"/>
      <c r="B238" s="399" t="s">
        <v>3001</v>
      </c>
      <c r="C238" s="264" t="s">
        <v>3002</v>
      </c>
      <c r="D238" s="264"/>
      <c r="E238" s="264" t="s">
        <v>3003</v>
      </c>
      <c r="F238" s="264" t="s">
        <v>417</v>
      </c>
      <c r="G238" s="264" t="s">
        <v>667</v>
      </c>
      <c r="H238" s="264"/>
      <c r="I238" s="264"/>
      <c r="J238" s="264"/>
      <c r="K238" s="264"/>
      <c r="L238" s="264"/>
      <c r="M238" s="264"/>
      <c r="N238" s="264">
        <v>1</v>
      </c>
      <c r="O238" s="160">
        <v>44953</v>
      </c>
      <c r="P238" s="297">
        <f t="shared" si="12"/>
        <v>1</v>
      </c>
      <c r="Q238" s="264"/>
      <c r="R238" s="264"/>
      <c r="S238" s="264"/>
      <c r="T238" s="264"/>
      <c r="U238" s="264"/>
      <c r="V238" s="264"/>
      <c r="W238" s="264"/>
      <c r="X238" s="160"/>
      <c r="Y238" s="298">
        <f t="shared" si="13"/>
        <v>0</v>
      </c>
      <c r="Z238" s="264"/>
      <c r="AA238" s="264"/>
      <c r="AB238" s="264"/>
      <c r="AC238" s="264"/>
      <c r="AD238" s="264"/>
      <c r="AE238" s="264"/>
      <c r="AF238" s="264"/>
      <c r="AG238" s="160"/>
      <c r="AH238" s="298">
        <f t="shared" si="11"/>
        <v>0</v>
      </c>
      <c r="AI238" s="399"/>
      <c r="AJ238" s="264" t="s">
        <v>660</v>
      </c>
      <c r="AK238" s="264" t="s">
        <v>431</v>
      </c>
      <c r="AL238" s="264"/>
      <c r="AM238" s="264"/>
      <c r="AN238" s="264"/>
      <c r="AO238" s="264"/>
      <c r="AP238" s="264"/>
      <c r="AQ238" s="264"/>
      <c r="AR238" s="264"/>
      <c r="AS238" s="355"/>
      <c r="AT238" s="373"/>
      <c r="AU238" s="355"/>
      <c r="AV238" s="356"/>
      <c r="AW238" s="161" t="s">
        <v>4718</v>
      </c>
    </row>
    <row r="239" spans="1:49" s="151" customFormat="1" ht="158.4">
      <c r="A239" s="399"/>
      <c r="B239" s="399" t="s">
        <v>3004</v>
      </c>
      <c r="C239" s="264" t="s">
        <v>3005</v>
      </c>
      <c r="D239" s="264"/>
      <c r="E239" s="264" t="s">
        <v>3006</v>
      </c>
      <c r="F239" s="264" t="s">
        <v>417</v>
      </c>
      <c r="G239" s="264" t="s">
        <v>667</v>
      </c>
      <c r="H239" s="264"/>
      <c r="I239" s="264"/>
      <c r="J239" s="264"/>
      <c r="K239" s="264"/>
      <c r="L239" s="264"/>
      <c r="M239" s="264"/>
      <c r="N239" s="264">
        <v>1</v>
      </c>
      <c r="O239" s="160">
        <v>44952</v>
      </c>
      <c r="P239" s="297">
        <f t="shared" si="12"/>
        <v>1</v>
      </c>
      <c r="Q239" s="264"/>
      <c r="R239" s="264"/>
      <c r="S239" s="264"/>
      <c r="T239" s="264"/>
      <c r="U239" s="264"/>
      <c r="V239" s="264"/>
      <c r="W239" s="264"/>
      <c r="X239" s="160"/>
      <c r="Y239" s="298">
        <f t="shared" si="13"/>
        <v>0</v>
      </c>
      <c r="Z239" s="264"/>
      <c r="AA239" s="264"/>
      <c r="AB239" s="264"/>
      <c r="AC239" s="264"/>
      <c r="AD239" s="264"/>
      <c r="AE239" s="264"/>
      <c r="AF239" s="264"/>
      <c r="AG239" s="160"/>
      <c r="AH239" s="298">
        <f t="shared" si="11"/>
        <v>0</v>
      </c>
      <c r="AI239" s="399"/>
      <c r="AJ239" s="264" t="s">
        <v>660</v>
      </c>
      <c r="AK239" s="264" t="s">
        <v>431</v>
      </c>
      <c r="AL239" s="264"/>
      <c r="AM239" s="264"/>
      <c r="AN239" s="264"/>
      <c r="AO239" s="264"/>
      <c r="AP239" s="264"/>
      <c r="AQ239" s="264"/>
      <c r="AR239" s="264"/>
      <c r="AS239" s="355"/>
      <c r="AT239" s="373"/>
      <c r="AU239" s="355"/>
      <c r="AV239" s="356"/>
      <c r="AW239" s="161" t="s">
        <v>4719</v>
      </c>
    </row>
    <row r="240" spans="1:49" s="151" customFormat="1" ht="158.4">
      <c r="A240" s="399"/>
      <c r="B240" s="399" t="s">
        <v>3004</v>
      </c>
      <c r="C240" s="264" t="s">
        <v>3005</v>
      </c>
      <c r="D240" s="264"/>
      <c r="E240" s="264" t="s">
        <v>3006</v>
      </c>
      <c r="F240" s="264" t="s">
        <v>423</v>
      </c>
      <c r="G240" s="264" t="s">
        <v>656</v>
      </c>
      <c r="H240" s="264"/>
      <c r="I240" s="264"/>
      <c r="J240" s="264"/>
      <c r="K240" s="264"/>
      <c r="L240" s="264"/>
      <c r="M240" s="264"/>
      <c r="N240" s="264">
        <v>1</v>
      </c>
      <c r="O240" s="160">
        <v>44952</v>
      </c>
      <c r="P240" s="297">
        <f t="shared" si="12"/>
        <v>1</v>
      </c>
      <c r="Q240" s="264"/>
      <c r="R240" s="264"/>
      <c r="S240" s="264"/>
      <c r="T240" s="264"/>
      <c r="U240" s="264"/>
      <c r="V240" s="264"/>
      <c r="W240" s="264"/>
      <c r="X240" s="160"/>
      <c r="Y240" s="298">
        <f t="shared" si="13"/>
        <v>0</v>
      </c>
      <c r="Z240" s="264"/>
      <c r="AA240" s="264"/>
      <c r="AB240" s="264"/>
      <c r="AC240" s="264"/>
      <c r="AD240" s="264"/>
      <c r="AE240" s="264"/>
      <c r="AF240" s="264"/>
      <c r="AG240" s="160"/>
      <c r="AH240" s="298">
        <f t="shared" si="11"/>
        <v>0</v>
      </c>
      <c r="AI240" s="399"/>
      <c r="AJ240" s="264" t="s">
        <v>660</v>
      </c>
      <c r="AK240" s="264" t="s">
        <v>431</v>
      </c>
      <c r="AL240" s="264"/>
      <c r="AM240" s="264"/>
      <c r="AN240" s="264"/>
      <c r="AO240" s="264"/>
      <c r="AP240" s="264"/>
      <c r="AQ240" s="264"/>
      <c r="AR240" s="264"/>
      <c r="AS240" s="355"/>
      <c r="AT240" s="373"/>
      <c r="AU240" s="355"/>
      <c r="AV240" s="356"/>
      <c r="AW240" s="161" t="s">
        <v>4719</v>
      </c>
    </row>
    <row r="241" spans="1:49" s="151" customFormat="1" ht="158.4">
      <c r="A241" s="399"/>
      <c r="B241" s="399" t="s">
        <v>3007</v>
      </c>
      <c r="C241" s="264" t="s">
        <v>3008</v>
      </c>
      <c r="D241" s="264"/>
      <c r="E241" s="264" t="s">
        <v>3009</v>
      </c>
      <c r="F241" s="264" t="s">
        <v>417</v>
      </c>
      <c r="G241" s="264" t="s">
        <v>667</v>
      </c>
      <c r="H241" s="264"/>
      <c r="I241" s="264"/>
      <c r="J241" s="264"/>
      <c r="K241" s="264"/>
      <c r="L241" s="264"/>
      <c r="M241" s="264"/>
      <c r="N241" s="264">
        <v>1</v>
      </c>
      <c r="O241" s="160">
        <v>44952</v>
      </c>
      <c r="P241" s="297">
        <f t="shared" si="12"/>
        <v>1</v>
      </c>
      <c r="Q241" s="264"/>
      <c r="R241" s="264"/>
      <c r="S241" s="264"/>
      <c r="T241" s="264"/>
      <c r="U241" s="264"/>
      <c r="V241" s="264"/>
      <c r="W241" s="264"/>
      <c r="X241" s="160"/>
      <c r="Y241" s="298">
        <f t="shared" si="13"/>
        <v>0</v>
      </c>
      <c r="Z241" s="264"/>
      <c r="AA241" s="264"/>
      <c r="AB241" s="264"/>
      <c r="AC241" s="264"/>
      <c r="AD241" s="264"/>
      <c r="AE241" s="264"/>
      <c r="AF241" s="264"/>
      <c r="AG241" s="160"/>
      <c r="AH241" s="298">
        <f t="shared" si="11"/>
        <v>0</v>
      </c>
      <c r="AI241" s="399"/>
      <c r="AJ241" s="264" t="s">
        <v>660</v>
      </c>
      <c r="AK241" s="264" t="s">
        <v>431</v>
      </c>
      <c r="AL241" s="264"/>
      <c r="AM241" s="264"/>
      <c r="AN241" s="264"/>
      <c r="AO241" s="264"/>
      <c r="AP241" s="264"/>
      <c r="AQ241" s="264"/>
      <c r="AR241" s="264"/>
      <c r="AS241" s="355"/>
      <c r="AT241" s="373"/>
      <c r="AU241" s="355"/>
      <c r="AV241" s="356"/>
      <c r="AW241" s="161" t="s">
        <v>4720</v>
      </c>
    </row>
    <row r="242" spans="1:49" s="151" customFormat="1" ht="158.4">
      <c r="A242" s="399"/>
      <c r="B242" s="399" t="s">
        <v>3007</v>
      </c>
      <c r="C242" s="264" t="s">
        <v>3008</v>
      </c>
      <c r="D242" s="264"/>
      <c r="E242" s="264" t="s">
        <v>3009</v>
      </c>
      <c r="F242" s="264" t="s">
        <v>423</v>
      </c>
      <c r="G242" s="264" t="s">
        <v>656</v>
      </c>
      <c r="H242" s="264"/>
      <c r="I242" s="264">
        <v>1</v>
      </c>
      <c r="J242" s="264"/>
      <c r="K242" s="264"/>
      <c r="L242" s="264"/>
      <c r="M242" s="264"/>
      <c r="N242" s="264"/>
      <c r="O242" s="160">
        <v>44952</v>
      </c>
      <c r="P242" s="297">
        <f t="shared" si="12"/>
        <v>1</v>
      </c>
      <c r="Q242" s="264"/>
      <c r="R242" s="264"/>
      <c r="S242" s="264"/>
      <c r="T242" s="264"/>
      <c r="U242" s="264"/>
      <c r="V242" s="264"/>
      <c r="W242" s="264"/>
      <c r="X242" s="160"/>
      <c r="Y242" s="298">
        <f t="shared" si="13"/>
        <v>0</v>
      </c>
      <c r="Z242" s="264"/>
      <c r="AA242" s="264"/>
      <c r="AB242" s="264"/>
      <c r="AC242" s="264"/>
      <c r="AD242" s="264"/>
      <c r="AE242" s="264"/>
      <c r="AF242" s="264"/>
      <c r="AG242" s="160"/>
      <c r="AH242" s="298">
        <f t="shared" ref="AH242:AH305" si="14">SUM($Z242:$AF242)</f>
        <v>0</v>
      </c>
      <c r="AI242" s="399"/>
      <c r="AJ242" s="264" t="s">
        <v>660</v>
      </c>
      <c r="AK242" s="264" t="s">
        <v>431</v>
      </c>
      <c r="AL242" s="264"/>
      <c r="AM242" s="264"/>
      <c r="AN242" s="264" t="s">
        <v>4493</v>
      </c>
      <c r="AO242" s="264"/>
      <c r="AP242" s="264"/>
      <c r="AQ242" s="264"/>
      <c r="AR242" s="264"/>
      <c r="AS242" s="355"/>
      <c r="AT242" s="373"/>
      <c r="AU242" s="355"/>
      <c r="AV242" s="356"/>
      <c r="AW242" s="161" t="s">
        <v>4720</v>
      </c>
    </row>
    <row r="243" spans="1:49" s="151" customFormat="1" ht="250.8">
      <c r="A243" s="399"/>
      <c r="B243" s="399" t="s">
        <v>3010</v>
      </c>
      <c r="C243" s="264" t="s">
        <v>3011</v>
      </c>
      <c r="D243" s="264"/>
      <c r="E243" s="264" t="s">
        <v>3012</v>
      </c>
      <c r="F243" s="264" t="s">
        <v>421</v>
      </c>
      <c r="G243" s="264" t="s">
        <v>656</v>
      </c>
      <c r="H243" s="264">
        <v>1</v>
      </c>
      <c r="I243" s="264"/>
      <c r="J243" s="264"/>
      <c r="K243" s="264"/>
      <c r="L243" s="264"/>
      <c r="M243" s="264"/>
      <c r="N243" s="264">
        <v>10</v>
      </c>
      <c r="O243" s="160">
        <v>44931</v>
      </c>
      <c r="P243" s="297">
        <f t="shared" si="12"/>
        <v>11</v>
      </c>
      <c r="Q243" s="264"/>
      <c r="R243" s="264"/>
      <c r="S243" s="264"/>
      <c r="T243" s="264"/>
      <c r="U243" s="264"/>
      <c r="V243" s="264"/>
      <c r="W243" s="264"/>
      <c r="X243" s="160"/>
      <c r="Y243" s="298">
        <f t="shared" si="13"/>
        <v>0</v>
      </c>
      <c r="Z243" s="264"/>
      <c r="AA243" s="264"/>
      <c r="AB243" s="264"/>
      <c r="AC243" s="264"/>
      <c r="AD243" s="264"/>
      <c r="AE243" s="264"/>
      <c r="AF243" s="264"/>
      <c r="AG243" s="160"/>
      <c r="AH243" s="298">
        <f t="shared" si="14"/>
        <v>0</v>
      </c>
      <c r="AI243" s="399"/>
      <c r="AJ243" s="264" t="s">
        <v>660</v>
      </c>
      <c r="AK243" s="264" t="s">
        <v>431</v>
      </c>
      <c r="AL243" s="264" t="s">
        <v>672</v>
      </c>
      <c r="AM243" s="264" t="s">
        <v>650</v>
      </c>
      <c r="AN243" s="264"/>
      <c r="AO243" s="264">
        <v>55</v>
      </c>
      <c r="AP243" s="264"/>
      <c r="AQ243" s="264"/>
      <c r="AR243" s="264"/>
      <c r="AS243" s="355">
        <v>0.3</v>
      </c>
      <c r="AT243" s="373">
        <v>2</v>
      </c>
      <c r="AU243" s="355" t="s">
        <v>673</v>
      </c>
      <c r="AV243" s="356" t="s">
        <v>654</v>
      </c>
      <c r="AW243" s="161" t="s">
        <v>4721</v>
      </c>
    </row>
    <row r="244" spans="1:49" s="151" customFormat="1" ht="66">
      <c r="A244" s="399"/>
      <c r="B244" s="399" t="s">
        <v>3013</v>
      </c>
      <c r="C244" s="264" t="s">
        <v>2969</v>
      </c>
      <c r="D244" s="264" t="s">
        <v>3014</v>
      </c>
      <c r="E244" s="264" t="s">
        <v>3015</v>
      </c>
      <c r="F244" s="264" t="s">
        <v>417</v>
      </c>
      <c r="G244" s="264" t="s">
        <v>667</v>
      </c>
      <c r="H244" s="264"/>
      <c r="I244" s="264"/>
      <c r="J244" s="264"/>
      <c r="K244" s="264"/>
      <c r="L244" s="264"/>
      <c r="M244" s="264"/>
      <c r="N244" s="264">
        <v>1</v>
      </c>
      <c r="O244" s="160">
        <v>45286</v>
      </c>
      <c r="P244" s="297">
        <f t="shared" si="12"/>
        <v>1</v>
      </c>
      <c r="Q244" s="264"/>
      <c r="R244" s="264"/>
      <c r="S244" s="264"/>
      <c r="T244" s="264"/>
      <c r="U244" s="264"/>
      <c r="V244" s="264"/>
      <c r="W244" s="264"/>
      <c r="X244" s="160"/>
      <c r="Y244" s="298">
        <f t="shared" si="13"/>
        <v>0</v>
      </c>
      <c r="Z244" s="264"/>
      <c r="AA244" s="264"/>
      <c r="AB244" s="264"/>
      <c r="AC244" s="264"/>
      <c r="AD244" s="264"/>
      <c r="AE244" s="264"/>
      <c r="AF244" s="264"/>
      <c r="AG244" s="160"/>
      <c r="AH244" s="298">
        <f t="shared" si="14"/>
        <v>0</v>
      </c>
      <c r="AI244" s="399"/>
      <c r="AJ244" s="264" t="s">
        <v>660</v>
      </c>
      <c r="AK244" s="264" t="s">
        <v>431</v>
      </c>
      <c r="AL244" s="264"/>
      <c r="AM244" s="264"/>
      <c r="AN244" s="264"/>
      <c r="AO244" s="264"/>
      <c r="AP244" s="264"/>
      <c r="AQ244" s="264"/>
      <c r="AR244" s="264"/>
      <c r="AS244" s="355"/>
      <c r="AT244" s="373"/>
      <c r="AU244" s="355"/>
      <c r="AV244" s="356"/>
      <c r="AW244" s="161" t="s">
        <v>4722</v>
      </c>
    </row>
    <row r="245" spans="1:49" s="151" customFormat="1" ht="118.8">
      <c r="A245" s="399"/>
      <c r="B245" s="399" t="s">
        <v>3016</v>
      </c>
      <c r="C245" s="264" t="s">
        <v>3017</v>
      </c>
      <c r="D245" s="264" t="s">
        <v>3018</v>
      </c>
      <c r="E245" s="264" t="s">
        <v>3019</v>
      </c>
      <c r="F245" s="264" t="s">
        <v>421</v>
      </c>
      <c r="G245" s="264" t="s">
        <v>656</v>
      </c>
      <c r="H245" s="264"/>
      <c r="I245" s="264"/>
      <c r="J245" s="264"/>
      <c r="K245" s="264"/>
      <c r="L245" s="264"/>
      <c r="M245" s="264"/>
      <c r="N245" s="264">
        <v>1</v>
      </c>
      <c r="O245" s="160">
        <v>45044</v>
      </c>
      <c r="P245" s="297">
        <f t="shared" si="12"/>
        <v>1</v>
      </c>
      <c r="Q245" s="264"/>
      <c r="R245" s="264"/>
      <c r="S245" s="264"/>
      <c r="T245" s="264"/>
      <c r="U245" s="264"/>
      <c r="V245" s="264"/>
      <c r="W245" s="264"/>
      <c r="X245" s="160"/>
      <c r="Y245" s="298">
        <f t="shared" si="13"/>
        <v>0</v>
      </c>
      <c r="Z245" s="264"/>
      <c r="AA245" s="264"/>
      <c r="AB245" s="264"/>
      <c r="AC245" s="264"/>
      <c r="AD245" s="264"/>
      <c r="AE245" s="264"/>
      <c r="AF245" s="264"/>
      <c r="AG245" s="160"/>
      <c r="AH245" s="298">
        <f t="shared" si="14"/>
        <v>0</v>
      </c>
      <c r="AI245" s="399"/>
      <c r="AJ245" s="264" t="s">
        <v>660</v>
      </c>
      <c r="AK245" s="264" t="s">
        <v>431</v>
      </c>
      <c r="AL245" s="264"/>
      <c r="AM245" s="264"/>
      <c r="AN245" s="264"/>
      <c r="AO245" s="264"/>
      <c r="AP245" s="264"/>
      <c r="AQ245" s="264"/>
      <c r="AR245" s="264"/>
      <c r="AS245" s="355"/>
      <c r="AT245" s="373"/>
      <c r="AU245" s="355"/>
      <c r="AV245" s="356"/>
      <c r="AW245" s="161" t="s">
        <v>4723</v>
      </c>
    </row>
    <row r="246" spans="1:49" s="151" customFormat="1" ht="66">
      <c r="A246" s="399"/>
      <c r="B246" s="399" t="s">
        <v>3020</v>
      </c>
      <c r="C246" s="264" t="s">
        <v>3021</v>
      </c>
      <c r="D246" s="264" t="s">
        <v>3022</v>
      </c>
      <c r="E246" s="264" t="s">
        <v>3023</v>
      </c>
      <c r="F246" s="264" t="s">
        <v>417</v>
      </c>
      <c r="G246" s="264" t="s">
        <v>667</v>
      </c>
      <c r="H246" s="264"/>
      <c r="I246" s="264"/>
      <c r="J246" s="264"/>
      <c r="K246" s="264"/>
      <c r="L246" s="264"/>
      <c r="M246" s="264"/>
      <c r="N246" s="264">
        <v>1</v>
      </c>
      <c r="O246" s="160">
        <v>45163</v>
      </c>
      <c r="P246" s="297">
        <f t="shared" si="12"/>
        <v>1</v>
      </c>
      <c r="Q246" s="264"/>
      <c r="R246" s="264"/>
      <c r="S246" s="264"/>
      <c r="T246" s="264"/>
      <c r="U246" s="264"/>
      <c r="V246" s="264"/>
      <c r="W246" s="264"/>
      <c r="X246" s="160"/>
      <c r="Y246" s="298">
        <f t="shared" si="13"/>
        <v>0</v>
      </c>
      <c r="Z246" s="264"/>
      <c r="AA246" s="264"/>
      <c r="AB246" s="264"/>
      <c r="AC246" s="264"/>
      <c r="AD246" s="264"/>
      <c r="AE246" s="264"/>
      <c r="AF246" s="264"/>
      <c r="AG246" s="160"/>
      <c r="AH246" s="298">
        <f t="shared" si="14"/>
        <v>0</v>
      </c>
      <c r="AI246" s="399"/>
      <c r="AJ246" s="264" t="s">
        <v>660</v>
      </c>
      <c r="AK246" s="264" t="s">
        <v>431</v>
      </c>
      <c r="AL246" s="264"/>
      <c r="AM246" s="264"/>
      <c r="AN246" s="264"/>
      <c r="AO246" s="264"/>
      <c r="AP246" s="264"/>
      <c r="AQ246" s="264"/>
      <c r="AR246" s="264"/>
      <c r="AS246" s="355"/>
      <c r="AT246" s="373"/>
      <c r="AU246" s="355"/>
      <c r="AV246" s="356"/>
      <c r="AW246" s="161" t="s">
        <v>4724</v>
      </c>
    </row>
    <row r="247" spans="1:49" s="151" customFormat="1" ht="66">
      <c r="A247" s="399"/>
      <c r="B247" s="399" t="s">
        <v>3020</v>
      </c>
      <c r="C247" s="264" t="s">
        <v>3021</v>
      </c>
      <c r="D247" s="264" t="s">
        <v>3022</v>
      </c>
      <c r="E247" s="264" t="s">
        <v>3023</v>
      </c>
      <c r="F247" s="264" t="s">
        <v>423</v>
      </c>
      <c r="G247" s="264" t="s">
        <v>656</v>
      </c>
      <c r="H247" s="264"/>
      <c r="I247" s="264"/>
      <c r="J247" s="264"/>
      <c r="K247" s="264">
        <v>2</v>
      </c>
      <c r="L247" s="264"/>
      <c r="M247" s="264"/>
      <c r="N247" s="264"/>
      <c r="O247" s="160">
        <v>45163</v>
      </c>
      <c r="P247" s="297">
        <f t="shared" si="12"/>
        <v>2</v>
      </c>
      <c r="Q247" s="264"/>
      <c r="R247" s="264"/>
      <c r="S247" s="264"/>
      <c r="T247" s="264"/>
      <c r="U247" s="264"/>
      <c r="V247" s="264"/>
      <c r="W247" s="264"/>
      <c r="X247" s="160"/>
      <c r="Y247" s="298">
        <f t="shared" si="13"/>
        <v>0</v>
      </c>
      <c r="Z247" s="264"/>
      <c r="AA247" s="264"/>
      <c r="AB247" s="264"/>
      <c r="AC247" s="264"/>
      <c r="AD247" s="264"/>
      <c r="AE247" s="264"/>
      <c r="AF247" s="264"/>
      <c r="AG247" s="160"/>
      <c r="AH247" s="298">
        <f t="shared" si="14"/>
        <v>0</v>
      </c>
      <c r="AI247" s="399"/>
      <c r="AJ247" s="264" t="s">
        <v>660</v>
      </c>
      <c r="AK247" s="264" t="s">
        <v>431</v>
      </c>
      <c r="AL247" s="264"/>
      <c r="AM247" s="264"/>
      <c r="AN247" s="264" t="s">
        <v>4493</v>
      </c>
      <c r="AO247" s="264"/>
      <c r="AP247" s="264"/>
      <c r="AQ247" s="264"/>
      <c r="AR247" s="264"/>
      <c r="AS247" s="355"/>
      <c r="AT247" s="373"/>
      <c r="AU247" s="355"/>
      <c r="AV247" s="356"/>
      <c r="AW247" s="161" t="s">
        <v>4724</v>
      </c>
    </row>
    <row r="248" spans="1:49" s="151" customFormat="1" ht="105.6">
      <c r="A248" s="399"/>
      <c r="B248" s="399" t="s">
        <v>3024</v>
      </c>
      <c r="C248" s="264" t="s">
        <v>3025</v>
      </c>
      <c r="D248" s="264" t="s">
        <v>3026</v>
      </c>
      <c r="E248" s="264" t="s">
        <v>3027</v>
      </c>
      <c r="F248" s="264" t="s">
        <v>417</v>
      </c>
      <c r="G248" s="264" t="s">
        <v>667</v>
      </c>
      <c r="H248" s="264"/>
      <c r="I248" s="264"/>
      <c r="J248" s="264"/>
      <c r="K248" s="264"/>
      <c r="L248" s="264"/>
      <c r="M248" s="264"/>
      <c r="N248" s="264">
        <v>1</v>
      </c>
      <c r="O248" s="160">
        <v>45019</v>
      </c>
      <c r="P248" s="297">
        <f t="shared" ref="P248:P311" si="15">SUM($H248:$N248)</f>
        <v>1</v>
      </c>
      <c r="Q248" s="264"/>
      <c r="R248" s="264"/>
      <c r="S248" s="264"/>
      <c r="T248" s="264"/>
      <c r="U248" s="264"/>
      <c r="V248" s="264"/>
      <c r="W248" s="264"/>
      <c r="X248" s="160"/>
      <c r="Y248" s="298">
        <f t="shared" ref="Y248:Y311" si="16">SUM($Q248:$W248)</f>
        <v>0</v>
      </c>
      <c r="Z248" s="264"/>
      <c r="AA248" s="264"/>
      <c r="AB248" s="264"/>
      <c r="AC248" s="264"/>
      <c r="AD248" s="264"/>
      <c r="AE248" s="264"/>
      <c r="AF248" s="264"/>
      <c r="AG248" s="160"/>
      <c r="AH248" s="298">
        <f t="shared" si="14"/>
        <v>0</v>
      </c>
      <c r="AI248" s="399"/>
      <c r="AJ248" s="264" t="s">
        <v>660</v>
      </c>
      <c r="AK248" s="264" t="s">
        <v>431</v>
      </c>
      <c r="AL248" s="264"/>
      <c r="AM248" s="264"/>
      <c r="AN248" s="264"/>
      <c r="AO248" s="264"/>
      <c r="AP248" s="264"/>
      <c r="AQ248" s="264"/>
      <c r="AR248" s="264"/>
      <c r="AS248" s="355"/>
      <c r="AT248" s="373"/>
      <c r="AU248" s="355"/>
      <c r="AV248" s="356"/>
      <c r="AW248" s="161" t="s">
        <v>4725</v>
      </c>
    </row>
    <row r="249" spans="1:49" s="151" customFormat="1" ht="145.19999999999999">
      <c r="A249" s="399"/>
      <c r="B249" s="399" t="s">
        <v>3024</v>
      </c>
      <c r="C249" s="264" t="s">
        <v>3025</v>
      </c>
      <c r="D249" s="264" t="s">
        <v>3026</v>
      </c>
      <c r="E249" s="264" t="s">
        <v>3027</v>
      </c>
      <c r="F249" s="264" t="s">
        <v>423</v>
      </c>
      <c r="G249" s="264" t="s">
        <v>656</v>
      </c>
      <c r="H249" s="264"/>
      <c r="I249" s="264">
        <v>1</v>
      </c>
      <c r="J249" s="264"/>
      <c r="K249" s="264"/>
      <c r="L249" s="264"/>
      <c r="M249" s="264"/>
      <c r="N249" s="264"/>
      <c r="O249" s="160">
        <v>45019</v>
      </c>
      <c r="P249" s="297">
        <f t="shared" si="15"/>
        <v>1</v>
      </c>
      <c r="Q249" s="264"/>
      <c r="R249" s="264"/>
      <c r="S249" s="264"/>
      <c r="T249" s="264"/>
      <c r="U249" s="264"/>
      <c r="V249" s="264"/>
      <c r="W249" s="264"/>
      <c r="X249" s="160"/>
      <c r="Y249" s="298">
        <f t="shared" si="16"/>
        <v>0</v>
      </c>
      <c r="Z249" s="264"/>
      <c r="AA249" s="264"/>
      <c r="AB249" s="264"/>
      <c r="AC249" s="264"/>
      <c r="AD249" s="264"/>
      <c r="AE249" s="264"/>
      <c r="AF249" s="264"/>
      <c r="AG249" s="160"/>
      <c r="AH249" s="298">
        <f t="shared" si="14"/>
        <v>0</v>
      </c>
      <c r="AI249" s="399"/>
      <c r="AJ249" s="264" t="s">
        <v>660</v>
      </c>
      <c r="AK249" s="264" t="s">
        <v>431</v>
      </c>
      <c r="AL249" s="264"/>
      <c r="AM249" s="264"/>
      <c r="AN249" s="264" t="s">
        <v>4493</v>
      </c>
      <c r="AO249" s="264"/>
      <c r="AP249" s="264"/>
      <c r="AQ249" s="264"/>
      <c r="AR249" s="264"/>
      <c r="AS249" s="355"/>
      <c r="AT249" s="373"/>
      <c r="AU249" s="355"/>
      <c r="AV249" s="356"/>
      <c r="AW249" s="161" t="s">
        <v>4726</v>
      </c>
    </row>
    <row r="250" spans="1:49" s="151" customFormat="1" ht="118.8">
      <c r="A250" s="399"/>
      <c r="B250" s="399" t="s">
        <v>3028</v>
      </c>
      <c r="C250" s="264" t="s">
        <v>3029</v>
      </c>
      <c r="D250" s="264" t="s">
        <v>3030</v>
      </c>
      <c r="E250" s="264" t="s">
        <v>3031</v>
      </c>
      <c r="F250" s="264" t="s">
        <v>417</v>
      </c>
      <c r="G250" s="264" t="s">
        <v>667</v>
      </c>
      <c r="H250" s="264"/>
      <c r="I250" s="264"/>
      <c r="J250" s="264"/>
      <c r="K250" s="264"/>
      <c r="L250" s="264"/>
      <c r="M250" s="264"/>
      <c r="N250" s="264">
        <v>1</v>
      </c>
      <c r="O250" s="160">
        <v>45119</v>
      </c>
      <c r="P250" s="297">
        <f t="shared" si="15"/>
        <v>1</v>
      </c>
      <c r="Q250" s="264"/>
      <c r="R250" s="264"/>
      <c r="S250" s="264"/>
      <c r="T250" s="264"/>
      <c r="U250" s="264"/>
      <c r="V250" s="264"/>
      <c r="W250" s="264"/>
      <c r="X250" s="160"/>
      <c r="Y250" s="298">
        <f t="shared" si="16"/>
        <v>0</v>
      </c>
      <c r="Z250" s="264"/>
      <c r="AA250" s="264"/>
      <c r="AB250" s="264"/>
      <c r="AC250" s="264"/>
      <c r="AD250" s="264"/>
      <c r="AE250" s="264"/>
      <c r="AF250" s="264"/>
      <c r="AG250" s="160"/>
      <c r="AH250" s="298">
        <f t="shared" si="14"/>
        <v>0</v>
      </c>
      <c r="AI250" s="399"/>
      <c r="AJ250" s="264" t="s">
        <v>660</v>
      </c>
      <c r="AK250" s="264" t="s">
        <v>431</v>
      </c>
      <c r="AL250" s="264"/>
      <c r="AM250" s="264"/>
      <c r="AN250" s="264"/>
      <c r="AO250" s="264"/>
      <c r="AP250" s="264"/>
      <c r="AQ250" s="264"/>
      <c r="AR250" s="264"/>
      <c r="AS250" s="355"/>
      <c r="AT250" s="373"/>
      <c r="AU250" s="355"/>
      <c r="AV250" s="356"/>
      <c r="AW250" s="161" t="s">
        <v>4727</v>
      </c>
    </row>
    <row r="251" spans="1:49" s="151" customFormat="1" ht="158.4">
      <c r="A251" s="399"/>
      <c r="B251" s="399" t="s">
        <v>3032</v>
      </c>
      <c r="C251" s="264" t="s">
        <v>3033</v>
      </c>
      <c r="D251" s="264" t="s">
        <v>3034</v>
      </c>
      <c r="E251" s="264" t="s">
        <v>3035</v>
      </c>
      <c r="F251" s="264" t="s">
        <v>419</v>
      </c>
      <c r="G251" s="264" t="s">
        <v>656</v>
      </c>
      <c r="H251" s="264"/>
      <c r="I251" s="264"/>
      <c r="J251" s="264"/>
      <c r="K251" s="264"/>
      <c r="L251" s="264"/>
      <c r="M251" s="264"/>
      <c r="N251" s="264">
        <v>2</v>
      </c>
      <c r="O251" s="160">
        <v>45093</v>
      </c>
      <c r="P251" s="297">
        <f t="shared" si="15"/>
        <v>2</v>
      </c>
      <c r="Q251" s="264"/>
      <c r="R251" s="264"/>
      <c r="S251" s="264"/>
      <c r="T251" s="264"/>
      <c r="U251" s="264"/>
      <c r="V251" s="264"/>
      <c r="W251" s="264"/>
      <c r="X251" s="160"/>
      <c r="Y251" s="298">
        <f t="shared" si="16"/>
        <v>0</v>
      </c>
      <c r="Z251" s="264"/>
      <c r="AA251" s="264"/>
      <c r="AB251" s="264"/>
      <c r="AC251" s="264"/>
      <c r="AD251" s="264"/>
      <c r="AE251" s="264"/>
      <c r="AF251" s="264"/>
      <c r="AG251" s="160"/>
      <c r="AH251" s="298">
        <f t="shared" si="14"/>
        <v>0</v>
      </c>
      <c r="AI251" s="399"/>
      <c r="AJ251" s="264" t="s">
        <v>660</v>
      </c>
      <c r="AK251" s="264" t="s">
        <v>431</v>
      </c>
      <c r="AL251" s="264"/>
      <c r="AM251" s="264"/>
      <c r="AN251" s="264"/>
      <c r="AO251" s="264"/>
      <c r="AP251" s="264"/>
      <c r="AQ251" s="264"/>
      <c r="AR251" s="264"/>
      <c r="AS251" s="355"/>
      <c r="AT251" s="373"/>
      <c r="AU251" s="355"/>
      <c r="AV251" s="356"/>
      <c r="AW251" s="161" t="s">
        <v>4728</v>
      </c>
    </row>
    <row r="252" spans="1:49" s="151" customFormat="1" ht="105.6">
      <c r="A252" s="399"/>
      <c r="B252" s="399" t="s">
        <v>3036</v>
      </c>
      <c r="C252" s="264" t="s">
        <v>3037</v>
      </c>
      <c r="D252" s="264"/>
      <c r="E252" s="264" t="s">
        <v>3038</v>
      </c>
      <c r="F252" s="264" t="s">
        <v>417</v>
      </c>
      <c r="G252" s="264" t="s">
        <v>667</v>
      </c>
      <c r="H252" s="264"/>
      <c r="I252" s="264"/>
      <c r="J252" s="264"/>
      <c r="K252" s="264"/>
      <c r="L252" s="264"/>
      <c r="M252" s="264"/>
      <c r="N252" s="264">
        <v>1</v>
      </c>
      <c r="O252" s="160">
        <v>44962</v>
      </c>
      <c r="P252" s="297">
        <f t="shared" si="15"/>
        <v>1</v>
      </c>
      <c r="Q252" s="264"/>
      <c r="R252" s="264"/>
      <c r="S252" s="264"/>
      <c r="T252" s="264"/>
      <c r="U252" s="264"/>
      <c r="V252" s="264"/>
      <c r="W252" s="264"/>
      <c r="X252" s="160"/>
      <c r="Y252" s="298">
        <f t="shared" si="16"/>
        <v>0</v>
      </c>
      <c r="Z252" s="264"/>
      <c r="AA252" s="264"/>
      <c r="AB252" s="264"/>
      <c r="AC252" s="264"/>
      <c r="AD252" s="264"/>
      <c r="AE252" s="264"/>
      <c r="AF252" s="264"/>
      <c r="AG252" s="160"/>
      <c r="AH252" s="298">
        <f t="shared" si="14"/>
        <v>0</v>
      </c>
      <c r="AI252" s="399"/>
      <c r="AJ252" s="264" t="s">
        <v>660</v>
      </c>
      <c r="AK252" s="264" t="s">
        <v>431</v>
      </c>
      <c r="AL252" s="264"/>
      <c r="AM252" s="264"/>
      <c r="AN252" s="264"/>
      <c r="AO252" s="264"/>
      <c r="AP252" s="264"/>
      <c r="AQ252" s="264"/>
      <c r="AR252" s="264"/>
      <c r="AS252" s="355"/>
      <c r="AT252" s="373"/>
      <c r="AU252" s="355"/>
      <c r="AV252" s="356"/>
      <c r="AW252" s="161" t="s">
        <v>4729</v>
      </c>
    </row>
    <row r="253" spans="1:49" s="151" customFormat="1" ht="105.6">
      <c r="A253" s="399"/>
      <c r="B253" s="399" t="s">
        <v>3039</v>
      </c>
      <c r="C253" s="264" t="s">
        <v>3040</v>
      </c>
      <c r="D253" s="264" t="s">
        <v>3041</v>
      </c>
      <c r="E253" s="264" t="s">
        <v>3042</v>
      </c>
      <c r="F253" s="264" t="s">
        <v>417</v>
      </c>
      <c r="G253" s="264" t="s">
        <v>667</v>
      </c>
      <c r="H253" s="264"/>
      <c r="I253" s="264"/>
      <c r="J253" s="264"/>
      <c r="K253" s="264"/>
      <c r="L253" s="264"/>
      <c r="M253" s="264"/>
      <c r="N253" s="264">
        <v>1</v>
      </c>
      <c r="O253" s="160">
        <v>45257</v>
      </c>
      <c r="P253" s="297">
        <f t="shared" si="15"/>
        <v>1</v>
      </c>
      <c r="Q253" s="264"/>
      <c r="R253" s="264"/>
      <c r="S253" s="264"/>
      <c r="T253" s="264"/>
      <c r="U253" s="264"/>
      <c r="V253" s="264"/>
      <c r="W253" s="264"/>
      <c r="X253" s="160"/>
      <c r="Y253" s="298">
        <f t="shared" si="16"/>
        <v>0</v>
      </c>
      <c r="Z253" s="264"/>
      <c r="AA253" s="264"/>
      <c r="AB253" s="264"/>
      <c r="AC253" s="264"/>
      <c r="AD253" s="264"/>
      <c r="AE253" s="264"/>
      <c r="AF253" s="264"/>
      <c r="AG253" s="160"/>
      <c r="AH253" s="298">
        <f t="shared" si="14"/>
        <v>0</v>
      </c>
      <c r="AI253" s="399"/>
      <c r="AJ253" s="264" t="s">
        <v>660</v>
      </c>
      <c r="AK253" s="264" t="s">
        <v>431</v>
      </c>
      <c r="AL253" s="264"/>
      <c r="AM253" s="264"/>
      <c r="AN253" s="264"/>
      <c r="AO253" s="264"/>
      <c r="AP253" s="264"/>
      <c r="AQ253" s="264"/>
      <c r="AR253" s="264"/>
      <c r="AS253" s="355"/>
      <c r="AT253" s="373"/>
      <c r="AU253" s="355"/>
      <c r="AV253" s="356"/>
      <c r="AW253" s="161" t="s">
        <v>4730</v>
      </c>
    </row>
    <row r="254" spans="1:49" s="151" customFormat="1" ht="264">
      <c r="A254" s="399"/>
      <c r="B254" s="399" t="s">
        <v>3043</v>
      </c>
      <c r="C254" s="264" t="s">
        <v>3044</v>
      </c>
      <c r="D254" s="264" t="s">
        <v>3045</v>
      </c>
      <c r="E254" s="264" t="s">
        <v>3046</v>
      </c>
      <c r="F254" s="264" t="s">
        <v>419</v>
      </c>
      <c r="G254" s="264" t="s">
        <v>656</v>
      </c>
      <c r="H254" s="264"/>
      <c r="I254" s="264"/>
      <c r="J254" s="264"/>
      <c r="K254" s="264"/>
      <c r="L254" s="264"/>
      <c r="M254" s="264"/>
      <c r="N254" s="264">
        <v>2</v>
      </c>
      <c r="O254" s="160">
        <v>45168</v>
      </c>
      <c r="P254" s="297">
        <f t="shared" si="15"/>
        <v>2</v>
      </c>
      <c r="Q254" s="264"/>
      <c r="R254" s="264"/>
      <c r="S254" s="264"/>
      <c r="T254" s="264"/>
      <c r="U254" s="264"/>
      <c r="V254" s="264"/>
      <c r="W254" s="264"/>
      <c r="X254" s="160"/>
      <c r="Y254" s="298">
        <f t="shared" si="16"/>
        <v>0</v>
      </c>
      <c r="Z254" s="264"/>
      <c r="AA254" s="264"/>
      <c r="AB254" s="264"/>
      <c r="AC254" s="264"/>
      <c r="AD254" s="264"/>
      <c r="AE254" s="264"/>
      <c r="AF254" s="264"/>
      <c r="AG254" s="160"/>
      <c r="AH254" s="298">
        <f t="shared" si="14"/>
        <v>0</v>
      </c>
      <c r="AI254" s="399"/>
      <c r="AJ254" s="264" t="s">
        <v>660</v>
      </c>
      <c r="AK254" s="264" t="s">
        <v>431</v>
      </c>
      <c r="AL254" s="264"/>
      <c r="AM254" s="264"/>
      <c r="AN254" s="264"/>
      <c r="AO254" s="264"/>
      <c r="AP254" s="264"/>
      <c r="AQ254" s="264"/>
      <c r="AR254" s="264"/>
      <c r="AS254" s="355"/>
      <c r="AT254" s="373"/>
      <c r="AU254" s="355"/>
      <c r="AV254" s="356"/>
      <c r="AW254" s="161" t="s">
        <v>4731</v>
      </c>
    </row>
    <row r="255" spans="1:49" s="151" customFormat="1" ht="105.6">
      <c r="A255" s="399"/>
      <c r="B255" s="399" t="s">
        <v>3047</v>
      </c>
      <c r="C255" s="264" t="s">
        <v>3048</v>
      </c>
      <c r="D255" s="264" t="s">
        <v>3049</v>
      </c>
      <c r="E255" s="264" t="s">
        <v>3050</v>
      </c>
      <c r="F255" s="264" t="s">
        <v>417</v>
      </c>
      <c r="G255" s="264" t="s">
        <v>667</v>
      </c>
      <c r="H255" s="264"/>
      <c r="I255" s="264"/>
      <c r="J255" s="264"/>
      <c r="K255" s="264"/>
      <c r="L255" s="264"/>
      <c r="M255" s="264"/>
      <c r="N255" s="264">
        <v>1</v>
      </c>
      <c r="O255" s="160">
        <v>45028</v>
      </c>
      <c r="P255" s="297">
        <f t="shared" si="15"/>
        <v>1</v>
      </c>
      <c r="Q255" s="264"/>
      <c r="R255" s="264"/>
      <c r="S255" s="264"/>
      <c r="T255" s="264"/>
      <c r="U255" s="264"/>
      <c r="V255" s="264"/>
      <c r="W255" s="264"/>
      <c r="X255" s="160"/>
      <c r="Y255" s="298">
        <f t="shared" si="16"/>
        <v>0</v>
      </c>
      <c r="Z255" s="264"/>
      <c r="AA255" s="264"/>
      <c r="AB255" s="264"/>
      <c r="AC255" s="264"/>
      <c r="AD255" s="264"/>
      <c r="AE255" s="264"/>
      <c r="AF255" s="264"/>
      <c r="AG255" s="160"/>
      <c r="AH255" s="298">
        <f t="shared" si="14"/>
        <v>0</v>
      </c>
      <c r="AI255" s="399"/>
      <c r="AJ255" s="264" t="s">
        <v>660</v>
      </c>
      <c r="AK255" s="264" t="s">
        <v>431</v>
      </c>
      <c r="AL255" s="264"/>
      <c r="AM255" s="264"/>
      <c r="AN255" s="264"/>
      <c r="AO255" s="264"/>
      <c r="AP255" s="264"/>
      <c r="AQ255" s="264"/>
      <c r="AR255" s="264"/>
      <c r="AS255" s="355"/>
      <c r="AT255" s="373"/>
      <c r="AU255" s="355"/>
      <c r="AV255" s="356"/>
      <c r="AW255" s="161" t="s">
        <v>4732</v>
      </c>
    </row>
    <row r="256" spans="1:49" s="151" customFormat="1" ht="198">
      <c r="A256" s="399"/>
      <c r="B256" s="399" t="s">
        <v>3051</v>
      </c>
      <c r="C256" s="264" t="s">
        <v>3052</v>
      </c>
      <c r="D256" s="264" t="s">
        <v>3053</v>
      </c>
      <c r="E256" s="264" t="s">
        <v>3054</v>
      </c>
      <c r="F256" s="264" t="s">
        <v>415</v>
      </c>
      <c r="G256" s="264" t="s">
        <v>656</v>
      </c>
      <c r="H256" s="264"/>
      <c r="I256" s="264"/>
      <c r="J256" s="264"/>
      <c r="K256" s="264"/>
      <c r="L256" s="264"/>
      <c r="M256" s="264"/>
      <c r="N256" s="264">
        <v>1</v>
      </c>
      <c r="O256" s="160">
        <v>45098</v>
      </c>
      <c r="P256" s="297">
        <f t="shared" si="15"/>
        <v>1</v>
      </c>
      <c r="Q256" s="264"/>
      <c r="R256" s="264"/>
      <c r="S256" s="264"/>
      <c r="T256" s="264"/>
      <c r="U256" s="264"/>
      <c r="V256" s="264"/>
      <c r="W256" s="264"/>
      <c r="X256" s="160"/>
      <c r="Y256" s="298">
        <f t="shared" si="16"/>
        <v>0</v>
      </c>
      <c r="Z256" s="264"/>
      <c r="AA256" s="264"/>
      <c r="AB256" s="264"/>
      <c r="AC256" s="264"/>
      <c r="AD256" s="264"/>
      <c r="AE256" s="264"/>
      <c r="AF256" s="264"/>
      <c r="AG256" s="160"/>
      <c r="AH256" s="298">
        <f t="shared" si="14"/>
        <v>0</v>
      </c>
      <c r="AI256" s="399"/>
      <c r="AJ256" s="264" t="s">
        <v>660</v>
      </c>
      <c r="AK256" s="264" t="s">
        <v>431</v>
      </c>
      <c r="AL256" s="264"/>
      <c r="AM256" s="264"/>
      <c r="AN256" s="264"/>
      <c r="AO256" s="264"/>
      <c r="AP256" s="264"/>
      <c r="AQ256" s="264"/>
      <c r="AR256" s="264"/>
      <c r="AS256" s="355"/>
      <c r="AT256" s="373"/>
      <c r="AU256" s="355"/>
      <c r="AV256" s="356"/>
      <c r="AW256" s="161" t="s">
        <v>4733</v>
      </c>
    </row>
    <row r="257" spans="1:49" s="151" customFormat="1" ht="303.60000000000002">
      <c r="A257" s="399"/>
      <c r="B257" s="399" t="s">
        <v>3055</v>
      </c>
      <c r="C257" s="264" t="s">
        <v>3056</v>
      </c>
      <c r="D257" s="264"/>
      <c r="E257" s="264" t="s">
        <v>3057</v>
      </c>
      <c r="F257" s="264" t="s">
        <v>417</v>
      </c>
      <c r="G257" s="264" t="s">
        <v>667</v>
      </c>
      <c r="H257" s="264"/>
      <c r="I257" s="264"/>
      <c r="J257" s="264"/>
      <c r="K257" s="264"/>
      <c r="L257" s="264"/>
      <c r="M257" s="264"/>
      <c r="N257" s="264">
        <v>2</v>
      </c>
      <c r="O257" s="160">
        <v>44950</v>
      </c>
      <c r="P257" s="297">
        <f t="shared" si="15"/>
        <v>2</v>
      </c>
      <c r="Q257" s="264"/>
      <c r="R257" s="264"/>
      <c r="S257" s="264"/>
      <c r="T257" s="264"/>
      <c r="U257" s="264"/>
      <c r="V257" s="264"/>
      <c r="W257" s="264"/>
      <c r="X257" s="160"/>
      <c r="Y257" s="298">
        <f t="shared" si="16"/>
        <v>0</v>
      </c>
      <c r="Z257" s="264"/>
      <c r="AA257" s="264"/>
      <c r="AB257" s="264"/>
      <c r="AC257" s="264"/>
      <c r="AD257" s="264"/>
      <c r="AE257" s="264"/>
      <c r="AF257" s="264"/>
      <c r="AG257" s="160"/>
      <c r="AH257" s="298">
        <f t="shared" si="14"/>
        <v>0</v>
      </c>
      <c r="AI257" s="399"/>
      <c r="AJ257" s="264" t="s">
        <v>660</v>
      </c>
      <c r="AK257" s="264" t="s">
        <v>431</v>
      </c>
      <c r="AL257" s="264"/>
      <c r="AM257" s="264"/>
      <c r="AN257" s="264"/>
      <c r="AO257" s="264"/>
      <c r="AP257" s="264"/>
      <c r="AQ257" s="264"/>
      <c r="AR257" s="264"/>
      <c r="AS257" s="355"/>
      <c r="AT257" s="373"/>
      <c r="AU257" s="355"/>
      <c r="AV257" s="356"/>
      <c r="AW257" s="161" t="s">
        <v>4734</v>
      </c>
    </row>
    <row r="258" spans="1:49" s="151" customFormat="1" ht="303.60000000000002">
      <c r="A258" s="399"/>
      <c r="B258" s="399" t="s">
        <v>3055</v>
      </c>
      <c r="C258" s="264" t="s">
        <v>3056</v>
      </c>
      <c r="D258" s="264"/>
      <c r="E258" s="264" t="s">
        <v>3057</v>
      </c>
      <c r="F258" s="264" t="s">
        <v>423</v>
      </c>
      <c r="G258" s="264" t="s">
        <v>656</v>
      </c>
      <c r="H258" s="264"/>
      <c r="I258" s="264"/>
      <c r="J258" s="264"/>
      <c r="K258" s="264"/>
      <c r="L258" s="264"/>
      <c r="M258" s="264">
        <v>2</v>
      </c>
      <c r="N258" s="264"/>
      <c r="O258" s="160">
        <v>44950</v>
      </c>
      <c r="P258" s="297">
        <f t="shared" si="15"/>
        <v>2</v>
      </c>
      <c r="Q258" s="264"/>
      <c r="R258" s="264"/>
      <c r="S258" s="264"/>
      <c r="T258" s="264"/>
      <c r="U258" s="264"/>
      <c r="V258" s="264"/>
      <c r="W258" s="264"/>
      <c r="X258" s="160"/>
      <c r="Y258" s="298">
        <f t="shared" si="16"/>
        <v>0</v>
      </c>
      <c r="Z258" s="264"/>
      <c r="AA258" s="264"/>
      <c r="AB258" s="264"/>
      <c r="AC258" s="264"/>
      <c r="AD258" s="264"/>
      <c r="AE258" s="264"/>
      <c r="AF258" s="264"/>
      <c r="AG258" s="160"/>
      <c r="AH258" s="298">
        <f t="shared" si="14"/>
        <v>0</v>
      </c>
      <c r="AI258" s="399"/>
      <c r="AJ258" s="264" t="s">
        <v>660</v>
      </c>
      <c r="AK258" s="264" t="s">
        <v>431</v>
      </c>
      <c r="AL258" s="264"/>
      <c r="AM258" s="264"/>
      <c r="AN258" s="264" t="s">
        <v>4493</v>
      </c>
      <c r="AO258" s="264"/>
      <c r="AP258" s="264"/>
      <c r="AQ258" s="264"/>
      <c r="AR258" s="264"/>
      <c r="AS258" s="355"/>
      <c r="AT258" s="373"/>
      <c r="AU258" s="355"/>
      <c r="AV258" s="356"/>
      <c r="AW258" s="161" t="s">
        <v>4734</v>
      </c>
    </row>
    <row r="259" spans="1:49" s="151" customFormat="1" ht="39.6">
      <c r="A259" s="399"/>
      <c r="B259" s="399" t="s">
        <v>3058</v>
      </c>
      <c r="C259" s="264" t="s">
        <v>3059</v>
      </c>
      <c r="D259" s="264"/>
      <c r="E259" s="264" t="s">
        <v>3060</v>
      </c>
      <c r="F259" s="264" t="s">
        <v>417</v>
      </c>
      <c r="G259" s="264" t="s">
        <v>667</v>
      </c>
      <c r="H259" s="264"/>
      <c r="I259" s="264"/>
      <c r="J259" s="264"/>
      <c r="K259" s="264"/>
      <c r="L259" s="264"/>
      <c r="M259" s="264"/>
      <c r="N259" s="264">
        <v>1</v>
      </c>
      <c r="O259" s="160">
        <v>44950</v>
      </c>
      <c r="P259" s="297">
        <f t="shared" si="15"/>
        <v>1</v>
      </c>
      <c r="Q259" s="264"/>
      <c r="R259" s="264"/>
      <c r="S259" s="264"/>
      <c r="T259" s="264"/>
      <c r="U259" s="264"/>
      <c r="V259" s="264"/>
      <c r="W259" s="264"/>
      <c r="X259" s="160"/>
      <c r="Y259" s="298">
        <f t="shared" si="16"/>
        <v>0</v>
      </c>
      <c r="Z259" s="264"/>
      <c r="AA259" s="264"/>
      <c r="AB259" s="264"/>
      <c r="AC259" s="264"/>
      <c r="AD259" s="264"/>
      <c r="AE259" s="264"/>
      <c r="AF259" s="264"/>
      <c r="AG259" s="160"/>
      <c r="AH259" s="298">
        <f t="shared" si="14"/>
        <v>0</v>
      </c>
      <c r="AI259" s="399"/>
      <c r="AJ259" s="264" t="s">
        <v>660</v>
      </c>
      <c r="AK259" s="264" t="s">
        <v>431</v>
      </c>
      <c r="AL259" s="264"/>
      <c r="AM259" s="264"/>
      <c r="AN259" s="264"/>
      <c r="AO259" s="264"/>
      <c r="AP259" s="264"/>
      <c r="AQ259" s="264"/>
      <c r="AR259" s="264"/>
      <c r="AS259" s="355"/>
      <c r="AT259" s="373"/>
      <c r="AU259" s="355"/>
      <c r="AV259" s="356"/>
      <c r="AW259" s="161" t="s">
        <v>4735</v>
      </c>
    </row>
    <row r="260" spans="1:49" s="151" customFormat="1" ht="118.8">
      <c r="A260" s="399"/>
      <c r="B260" s="399" t="s">
        <v>3061</v>
      </c>
      <c r="C260" s="264" t="s">
        <v>3062</v>
      </c>
      <c r="D260" s="264"/>
      <c r="E260" s="264" t="s">
        <v>3063</v>
      </c>
      <c r="F260" s="264" t="s">
        <v>417</v>
      </c>
      <c r="G260" s="264" t="s">
        <v>667</v>
      </c>
      <c r="H260" s="264"/>
      <c r="I260" s="264"/>
      <c r="J260" s="264"/>
      <c r="K260" s="264"/>
      <c r="L260" s="264"/>
      <c r="M260" s="264"/>
      <c r="N260" s="264">
        <v>1</v>
      </c>
      <c r="O260" s="160">
        <v>45008</v>
      </c>
      <c r="P260" s="297">
        <f t="shared" si="15"/>
        <v>1</v>
      </c>
      <c r="Q260" s="264"/>
      <c r="R260" s="264"/>
      <c r="S260" s="264"/>
      <c r="T260" s="264"/>
      <c r="U260" s="264"/>
      <c r="V260" s="264"/>
      <c r="W260" s="264"/>
      <c r="X260" s="160"/>
      <c r="Y260" s="298">
        <f t="shared" si="16"/>
        <v>0</v>
      </c>
      <c r="Z260" s="264"/>
      <c r="AA260" s="264"/>
      <c r="AB260" s="264"/>
      <c r="AC260" s="264"/>
      <c r="AD260" s="264"/>
      <c r="AE260" s="264"/>
      <c r="AF260" s="264"/>
      <c r="AG260" s="160"/>
      <c r="AH260" s="298">
        <f t="shared" si="14"/>
        <v>0</v>
      </c>
      <c r="AI260" s="399"/>
      <c r="AJ260" s="264" t="s">
        <v>660</v>
      </c>
      <c r="AK260" s="264" t="s">
        <v>431</v>
      </c>
      <c r="AL260" s="264"/>
      <c r="AM260" s="264"/>
      <c r="AN260" s="264"/>
      <c r="AO260" s="264"/>
      <c r="AP260" s="264"/>
      <c r="AQ260" s="264"/>
      <c r="AR260" s="264"/>
      <c r="AS260" s="355"/>
      <c r="AT260" s="373"/>
      <c r="AU260" s="355"/>
      <c r="AV260" s="356"/>
      <c r="AW260" s="161" t="s">
        <v>4736</v>
      </c>
    </row>
    <row r="261" spans="1:49" s="151" customFormat="1" ht="118.8">
      <c r="A261" s="399"/>
      <c r="B261" s="399" t="s">
        <v>3061</v>
      </c>
      <c r="C261" s="264" t="s">
        <v>3062</v>
      </c>
      <c r="D261" s="264"/>
      <c r="E261" s="264" t="s">
        <v>3063</v>
      </c>
      <c r="F261" s="264" t="s">
        <v>423</v>
      </c>
      <c r="G261" s="264" t="s">
        <v>656</v>
      </c>
      <c r="H261" s="264"/>
      <c r="I261" s="264"/>
      <c r="J261" s="264"/>
      <c r="K261" s="264"/>
      <c r="L261" s="264"/>
      <c r="M261" s="264"/>
      <c r="N261" s="264">
        <v>1</v>
      </c>
      <c r="O261" s="160">
        <v>45008</v>
      </c>
      <c r="P261" s="297">
        <f t="shared" si="15"/>
        <v>1</v>
      </c>
      <c r="Q261" s="264"/>
      <c r="R261" s="264"/>
      <c r="S261" s="264"/>
      <c r="T261" s="264"/>
      <c r="U261" s="264"/>
      <c r="V261" s="264"/>
      <c r="W261" s="264"/>
      <c r="X261" s="160"/>
      <c r="Y261" s="298">
        <f t="shared" si="16"/>
        <v>0</v>
      </c>
      <c r="Z261" s="264"/>
      <c r="AA261" s="264"/>
      <c r="AB261" s="264"/>
      <c r="AC261" s="264"/>
      <c r="AD261" s="264"/>
      <c r="AE261" s="264"/>
      <c r="AF261" s="264"/>
      <c r="AG261" s="160"/>
      <c r="AH261" s="298">
        <f t="shared" si="14"/>
        <v>0</v>
      </c>
      <c r="AI261" s="399"/>
      <c r="AJ261" s="264" t="s">
        <v>660</v>
      </c>
      <c r="AK261" s="264" t="s">
        <v>431</v>
      </c>
      <c r="AL261" s="264"/>
      <c r="AM261" s="264"/>
      <c r="AN261" s="264"/>
      <c r="AO261" s="264"/>
      <c r="AP261" s="264"/>
      <c r="AQ261" s="264"/>
      <c r="AR261" s="264"/>
      <c r="AS261" s="355"/>
      <c r="AT261" s="373"/>
      <c r="AU261" s="355"/>
      <c r="AV261" s="356"/>
      <c r="AW261" s="161" t="s">
        <v>4736</v>
      </c>
    </row>
    <row r="262" spans="1:49" s="151" customFormat="1" ht="409.6">
      <c r="A262" s="399"/>
      <c r="B262" s="399" t="s">
        <v>3064</v>
      </c>
      <c r="C262" s="264" t="s">
        <v>3065</v>
      </c>
      <c r="D262" s="264" t="s">
        <v>3066</v>
      </c>
      <c r="E262" s="264" t="s">
        <v>3067</v>
      </c>
      <c r="F262" s="264" t="s">
        <v>421</v>
      </c>
      <c r="G262" s="264" t="s">
        <v>656</v>
      </c>
      <c r="H262" s="264">
        <v>18</v>
      </c>
      <c r="I262" s="264"/>
      <c r="J262" s="264">
        <v>2</v>
      </c>
      <c r="K262" s="264"/>
      <c r="L262" s="264"/>
      <c r="M262" s="264"/>
      <c r="N262" s="264">
        <v>180</v>
      </c>
      <c r="O262" s="160">
        <v>45260</v>
      </c>
      <c r="P262" s="297">
        <f t="shared" si="15"/>
        <v>200</v>
      </c>
      <c r="Q262" s="264"/>
      <c r="R262" s="264"/>
      <c r="S262" s="264"/>
      <c r="T262" s="264"/>
      <c r="U262" s="264"/>
      <c r="V262" s="264"/>
      <c r="W262" s="264"/>
      <c r="X262" s="160"/>
      <c r="Y262" s="298">
        <f t="shared" si="16"/>
        <v>0</v>
      </c>
      <c r="Z262" s="264"/>
      <c r="AA262" s="264"/>
      <c r="AB262" s="264"/>
      <c r="AC262" s="264"/>
      <c r="AD262" s="264"/>
      <c r="AE262" s="264"/>
      <c r="AF262" s="264"/>
      <c r="AG262" s="160"/>
      <c r="AH262" s="298">
        <f t="shared" si="14"/>
        <v>0</v>
      </c>
      <c r="AI262" s="399"/>
      <c r="AJ262" s="264" t="s">
        <v>660</v>
      </c>
      <c r="AK262" s="264" t="s">
        <v>431</v>
      </c>
      <c r="AL262" s="264" t="s">
        <v>672</v>
      </c>
      <c r="AM262" s="264" t="s">
        <v>650</v>
      </c>
      <c r="AN262" s="264"/>
      <c r="AO262" s="264">
        <v>55</v>
      </c>
      <c r="AP262" s="264"/>
      <c r="AQ262" s="264"/>
      <c r="AR262" s="264"/>
      <c r="AS262" s="355">
        <v>0.38800000000000001</v>
      </c>
      <c r="AT262" s="373">
        <v>3</v>
      </c>
      <c r="AU262" s="355" t="s">
        <v>673</v>
      </c>
      <c r="AV262" s="356" t="s">
        <v>654</v>
      </c>
      <c r="AW262" s="161" t="s">
        <v>4737</v>
      </c>
    </row>
    <row r="263" spans="1:49" s="151" customFormat="1" ht="92.4">
      <c r="A263" s="399"/>
      <c r="B263" s="399" t="s">
        <v>3068</v>
      </c>
      <c r="C263" s="264" t="s">
        <v>3069</v>
      </c>
      <c r="D263" s="264" t="s">
        <v>3070</v>
      </c>
      <c r="E263" s="264" t="s">
        <v>3071</v>
      </c>
      <c r="F263" s="264" t="s">
        <v>417</v>
      </c>
      <c r="G263" s="264" t="s">
        <v>667</v>
      </c>
      <c r="H263" s="264"/>
      <c r="I263" s="264"/>
      <c r="J263" s="264"/>
      <c r="K263" s="264"/>
      <c r="L263" s="264"/>
      <c r="M263" s="264"/>
      <c r="N263" s="264">
        <v>1</v>
      </c>
      <c r="O263" s="160">
        <v>45078</v>
      </c>
      <c r="P263" s="297">
        <f t="shared" si="15"/>
        <v>1</v>
      </c>
      <c r="Q263" s="264"/>
      <c r="R263" s="264"/>
      <c r="S263" s="264"/>
      <c r="T263" s="264"/>
      <c r="U263" s="264"/>
      <c r="V263" s="264"/>
      <c r="W263" s="264"/>
      <c r="X263" s="160"/>
      <c r="Y263" s="298">
        <f t="shared" si="16"/>
        <v>0</v>
      </c>
      <c r="Z263" s="264"/>
      <c r="AA263" s="264"/>
      <c r="AB263" s="264"/>
      <c r="AC263" s="264"/>
      <c r="AD263" s="264"/>
      <c r="AE263" s="264"/>
      <c r="AF263" s="264"/>
      <c r="AG263" s="160"/>
      <c r="AH263" s="298">
        <f t="shared" si="14"/>
        <v>0</v>
      </c>
      <c r="AI263" s="399"/>
      <c r="AJ263" s="264" t="s">
        <v>660</v>
      </c>
      <c r="AK263" s="264" t="s">
        <v>431</v>
      </c>
      <c r="AL263" s="264"/>
      <c r="AM263" s="264"/>
      <c r="AN263" s="264"/>
      <c r="AO263" s="264"/>
      <c r="AP263" s="264"/>
      <c r="AQ263" s="264"/>
      <c r="AR263" s="264"/>
      <c r="AS263" s="355"/>
      <c r="AT263" s="373"/>
      <c r="AU263" s="355"/>
      <c r="AV263" s="356"/>
      <c r="AW263" s="161" t="s">
        <v>4738</v>
      </c>
    </row>
    <row r="264" spans="1:49" s="151" customFormat="1" ht="409.6">
      <c r="A264" s="399"/>
      <c r="B264" s="399" t="s">
        <v>3072</v>
      </c>
      <c r="C264" s="264" t="s">
        <v>3073</v>
      </c>
      <c r="D264" s="264" t="s">
        <v>3074</v>
      </c>
      <c r="E264" s="264" t="s">
        <v>3075</v>
      </c>
      <c r="F264" s="264" t="s">
        <v>423</v>
      </c>
      <c r="G264" s="264" t="s">
        <v>656</v>
      </c>
      <c r="H264" s="264"/>
      <c r="I264" s="264">
        <v>1</v>
      </c>
      <c r="J264" s="264"/>
      <c r="K264" s="264"/>
      <c r="L264" s="264"/>
      <c r="M264" s="264"/>
      <c r="N264" s="264"/>
      <c r="O264" s="160">
        <v>45215</v>
      </c>
      <c r="P264" s="297">
        <f t="shared" si="15"/>
        <v>1</v>
      </c>
      <c r="Q264" s="264"/>
      <c r="R264" s="264"/>
      <c r="S264" s="264"/>
      <c r="T264" s="264"/>
      <c r="U264" s="264"/>
      <c r="V264" s="264"/>
      <c r="W264" s="264"/>
      <c r="X264" s="160"/>
      <c r="Y264" s="298">
        <f t="shared" si="16"/>
        <v>0</v>
      </c>
      <c r="Z264" s="264"/>
      <c r="AA264" s="264"/>
      <c r="AB264" s="264"/>
      <c r="AC264" s="264"/>
      <c r="AD264" s="264"/>
      <c r="AE264" s="264"/>
      <c r="AF264" s="264"/>
      <c r="AG264" s="160"/>
      <c r="AH264" s="298">
        <f t="shared" si="14"/>
        <v>0</v>
      </c>
      <c r="AI264" s="399"/>
      <c r="AJ264" s="264" t="s">
        <v>660</v>
      </c>
      <c r="AK264" s="264" t="s">
        <v>431</v>
      </c>
      <c r="AL264" s="264"/>
      <c r="AM264" s="264"/>
      <c r="AN264" s="264" t="s">
        <v>4493</v>
      </c>
      <c r="AO264" s="264"/>
      <c r="AP264" s="264"/>
      <c r="AQ264" s="264"/>
      <c r="AR264" s="264"/>
      <c r="AS264" s="355"/>
      <c r="AT264" s="373"/>
      <c r="AU264" s="355"/>
      <c r="AV264" s="356"/>
      <c r="AW264" s="161" t="s">
        <v>4739</v>
      </c>
    </row>
    <row r="265" spans="1:49" s="151" customFormat="1" ht="118.8">
      <c r="A265" s="399"/>
      <c r="B265" s="399" t="s">
        <v>3076</v>
      </c>
      <c r="C265" s="264" t="s">
        <v>3077</v>
      </c>
      <c r="D265" s="264" t="s">
        <v>3078</v>
      </c>
      <c r="E265" s="264" t="s">
        <v>3079</v>
      </c>
      <c r="F265" s="264" t="s">
        <v>415</v>
      </c>
      <c r="G265" s="264" t="s">
        <v>656</v>
      </c>
      <c r="H265" s="264"/>
      <c r="I265" s="264"/>
      <c r="J265" s="264"/>
      <c r="K265" s="264"/>
      <c r="L265" s="264"/>
      <c r="M265" s="264"/>
      <c r="N265" s="264">
        <v>2</v>
      </c>
      <c r="O265" s="160">
        <v>45240</v>
      </c>
      <c r="P265" s="297">
        <f t="shared" si="15"/>
        <v>2</v>
      </c>
      <c r="Q265" s="264"/>
      <c r="R265" s="264"/>
      <c r="S265" s="264"/>
      <c r="T265" s="264"/>
      <c r="U265" s="264"/>
      <c r="V265" s="264"/>
      <c r="W265" s="264"/>
      <c r="X265" s="160"/>
      <c r="Y265" s="298">
        <f t="shared" si="16"/>
        <v>0</v>
      </c>
      <c r="Z265" s="264"/>
      <c r="AA265" s="264"/>
      <c r="AB265" s="264"/>
      <c r="AC265" s="264"/>
      <c r="AD265" s="264"/>
      <c r="AE265" s="264"/>
      <c r="AF265" s="264"/>
      <c r="AG265" s="160"/>
      <c r="AH265" s="298">
        <f t="shared" si="14"/>
        <v>0</v>
      </c>
      <c r="AI265" s="399"/>
      <c r="AJ265" s="264" t="s">
        <v>660</v>
      </c>
      <c r="AK265" s="264" t="s">
        <v>431</v>
      </c>
      <c r="AL265" s="264"/>
      <c r="AM265" s="264"/>
      <c r="AN265" s="264"/>
      <c r="AO265" s="264"/>
      <c r="AP265" s="264"/>
      <c r="AQ265" s="264"/>
      <c r="AR265" s="264"/>
      <c r="AS265" s="355"/>
      <c r="AT265" s="373"/>
      <c r="AU265" s="355"/>
      <c r="AV265" s="356"/>
      <c r="AW265" s="161" t="s">
        <v>4740</v>
      </c>
    </row>
    <row r="266" spans="1:49" s="151" customFormat="1" ht="118.8">
      <c r="A266" s="399"/>
      <c r="B266" s="399" t="s">
        <v>3076</v>
      </c>
      <c r="C266" s="264" t="s">
        <v>3077</v>
      </c>
      <c r="D266" s="264" t="s">
        <v>3080</v>
      </c>
      <c r="E266" s="264" t="s">
        <v>3079</v>
      </c>
      <c r="F266" s="264" t="s">
        <v>423</v>
      </c>
      <c r="G266" s="264" t="s">
        <v>656</v>
      </c>
      <c r="H266" s="264"/>
      <c r="I266" s="264">
        <v>2</v>
      </c>
      <c r="J266" s="264"/>
      <c r="K266" s="264"/>
      <c r="L266" s="264"/>
      <c r="M266" s="264"/>
      <c r="N266" s="264"/>
      <c r="O266" s="160">
        <v>45240</v>
      </c>
      <c r="P266" s="297">
        <f t="shared" si="15"/>
        <v>2</v>
      </c>
      <c r="Q266" s="264"/>
      <c r="R266" s="264"/>
      <c r="S266" s="264"/>
      <c r="T266" s="264"/>
      <c r="U266" s="264"/>
      <c r="V266" s="264"/>
      <c r="W266" s="264"/>
      <c r="X266" s="160"/>
      <c r="Y266" s="298">
        <f t="shared" si="16"/>
        <v>0</v>
      </c>
      <c r="Z266" s="264"/>
      <c r="AA266" s="264"/>
      <c r="AB266" s="264"/>
      <c r="AC266" s="264"/>
      <c r="AD266" s="264"/>
      <c r="AE266" s="264"/>
      <c r="AF266" s="264"/>
      <c r="AG266" s="160"/>
      <c r="AH266" s="298">
        <f t="shared" si="14"/>
        <v>0</v>
      </c>
      <c r="AI266" s="399"/>
      <c r="AJ266" s="264" t="s">
        <v>660</v>
      </c>
      <c r="AK266" s="264" t="s">
        <v>431</v>
      </c>
      <c r="AL266" s="264"/>
      <c r="AM266" s="264"/>
      <c r="AN266" s="264" t="s">
        <v>4493</v>
      </c>
      <c r="AO266" s="264"/>
      <c r="AP266" s="264"/>
      <c r="AQ266" s="264"/>
      <c r="AR266" s="264"/>
      <c r="AS266" s="355"/>
      <c r="AT266" s="373"/>
      <c r="AU266" s="355"/>
      <c r="AV266" s="356"/>
      <c r="AW266" s="161" t="s">
        <v>4740</v>
      </c>
    </row>
    <row r="267" spans="1:49" s="151" customFormat="1" ht="66">
      <c r="A267" s="399"/>
      <c r="B267" s="399" t="s">
        <v>3081</v>
      </c>
      <c r="C267" s="264" t="s">
        <v>2969</v>
      </c>
      <c r="D267" s="264" t="s">
        <v>3082</v>
      </c>
      <c r="E267" s="264" t="s">
        <v>3083</v>
      </c>
      <c r="F267" s="264" t="s">
        <v>417</v>
      </c>
      <c r="G267" s="264" t="s">
        <v>667</v>
      </c>
      <c r="H267" s="264"/>
      <c r="I267" s="264"/>
      <c r="J267" s="264"/>
      <c r="K267" s="264"/>
      <c r="L267" s="264"/>
      <c r="M267" s="264"/>
      <c r="N267" s="264">
        <v>1</v>
      </c>
      <c r="O267" s="160">
        <v>45236</v>
      </c>
      <c r="P267" s="297">
        <f t="shared" si="15"/>
        <v>1</v>
      </c>
      <c r="Q267" s="264"/>
      <c r="R267" s="264"/>
      <c r="S267" s="264"/>
      <c r="T267" s="264"/>
      <c r="U267" s="264"/>
      <c r="V267" s="264"/>
      <c r="W267" s="264"/>
      <c r="X267" s="160"/>
      <c r="Y267" s="298">
        <f t="shared" si="16"/>
        <v>0</v>
      </c>
      <c r="Z267" s="264"/>
      <c r="AA267" s="264"/>
      <c r="AB267" s="264"/>
      <c r="AC267" s="264"/>
      <c r="AD267" s="264"/>
      <c r="AE267" s="264"/>
      <c r="AF267" s="264"/>
      <c r="AG267" s="160"/>
      <c r="AH267" s="298">
        <f t="shared" si="14"/>
        <v>0</v>
      </c>
      <c r="AI267" s="399"/>
      <c r="AJ267" s="264" t="s">
        <v>660</v>
      </c>
      <c r="AK267" s="264" t="s">
        <v>431</v>
      </c>
      <c r="AL267" s="264"/>
      <c r="AM267" s="264"/>
      <c r="AN267" s="264"/>
      <c r="AO267" s="264"/>
      <c r="AP267" s="264"/>
      <c r="AQ267" s="264"/>
      <c r="AR267" s="264"/>
      <c r="AS267" s="355"/>
      <c r="AT267" s="373"/>
      <c r="AU267" s="355"/>
      <c r="AV267" s="356"/>
      <c r="AW267" s="161" t="s">
        <v>4741</v>
      </c>
    </row>
    <row r="268" spans="1:49" s="151" customFormat="1" ht="184.8">
      <c r="A268" s="399"/>
      <c r="B268" s="399" t="s">
        <v>3084</v>
      </c>
      <c r="C268" s="264" t="s">
        <v>3085</v>
      </c>
      <c r="D268" s="264" t="s">
        <v>3086</v>
      </c>
      <c r="E268" s="264" t="s">
        <v>3087</v>
      </c>
      <c r="F268" s="264" t="s">
        <v>417</v>
      </c>
      <c r="G268" s="264" t="s">
        <v>667</v>
      </c>
      <c r="H268" s="264"/>
      <c r="I268" s="264"/>
      <c r="J268" s="264"/>
      <c r="K268" s="264"/>
      <c r="L268" s="264"/>
      <c r="M268" s="264"/>
      <c r="N268" s="264">
        <v>1</v>
      </c>
      <c r="O268" s="160">
        <v>45201</v>
      </c>
      <c r="P268" s="297">
        <f t="shared" si="15"/>
        <v>1</v>
      </c>
      <c r="Q268" s="264"/>
      <c r="R268" s="264"/>
      <c r="S268" s="264"/>
      <c r="T268" s="264"/>
      <c r="U268" s="264"/>
      <c r="V268" s="264"/>
      <c r="W268" s="264"/>
      <c r="X268" s="160"/>
      <c r="Y268" s="298">
        <f t="shared" si="16"/>
        <v>0</v>
      </c>
      <c r="Z268" s="264"/>
      <c r="AA268" s="264"/>
      <c r="AB268" s="264"/>
      <c r="AC268" s="264"/>
      <c r="AD268" s="264"/>
      <c r="AE268" s="264"/>
      <c r="AF268" s="264"/>
      <c r="AG268" s="160"/>
      <c r="AH268" s="298">
        <f t="shared" si="14"/>
        <v>0</v>
      </c>
      <c r="AI268" s="399"/>
      <c r="AJ268" s="264" t="s">
        <v>660</v>
      </c>
      <c r="AK268" s="264" t="s">
        <v>431</v>
      </c>
      <c r="AL268" s="264"/>
      <c r="AM268" s="264"/>
      <c r="AN268" s="264"/>
      <c r="AO268" s="264"/>
      <c r="AP268" s="264"/>
      <c r="AQ268" s="264"/>
      <c r="AR268" s="264"/>
      <c r="AS268" s="355"/>
      <c r="AT268" s="373"/>
      <c r="AU268" s="355"/>
      <c r="AV268" s="356"/>
      <c r="AW268" s="161" t="s">
        <v>4742</v>
      </c>
    </row>
    <row r="269" spans="1:49" s="151" customFormat="1" ht="79.2">
      <c r="A269" s="399"/>
      <c r="B269" s="399" t="s">
        <v>3088</v>
      </c>
      <c r="C269" s="264" t="s">
        <v>3048</v>
      </c>
      <c r="D269" s="264" t="s">
        <v>3089</v>
      </c>
      <c r="E269" s="264" t="s">
        <v>3090</v>
      </c>
      <c r="F269" s="264" t="s">
        <v>417</v>
      </c>
      <c r="G269" s="264" t="s">
        <v>667</v>
      </c>
      <c r="H269" s="264"/>
      <c r="I269" s="264"/>
      <c r="J269" s="264"/>
      <c r="K269" s="264"/>
      <c r="L269" s="264"/>
      <c r="M269" s="264"/>
      <c r="N269" s="264">
        <v>1</v>
      </c>
      <c r="O269" s="160">
        <v>45021</v>
      </c>
      <c r="P269" s="297">
        <f t="shared" si="15"/>
        <v>1</v>
      </c>
      <c r="Q269" s="264"/>
      <c r="R269" s="264"/>
      <c r="S269" s="264"/>
      <c r="T269" s="264"/>
      <c r="U269" s="264"/>
      <c r="V269" s="264"/>
      <c r="W269" s="264"/>
      <c r="X269" s="160"/>
      <c r="Y269" s="298">
        <f t="shared" si="16"/>
        <v>0</v>
      </c>
      <c r="Z269" s="264"/>
      <c r="AA269" s="264"/>
      <c r="AB269" s="264"/>
      <c r="AC269" s="264"/>
      <c r="AD269" s="264"/>
      <c r="AE269" s="264"/>
      <c r="AF269" s="264"/>
      <c r="AG269" s="160"/>
      <c r="AH269" s="298">
        <f t="shared" si="14"/>
        <v>0</v>
      </c>
      <c r="AI269" s="399"/>
      <c r="AJ269" s="264" t="s">
        <v>660</v>
      </c>
      <c r="AK269" s="264" t="s">
        <v>431</v>
      </c>
      <c r="AL269" s="264"/>
      <c r="AM269" s="264"/>
      <c r="AN269" s="264"/>
      <c r="AO269" s="264"/>
      <c r="AP269" s="264"/>
      <c r="AQ269" s="264"/>
      <c r="AR269" s="264"/>
      <c r="AS269" s="355"/>
      <c r="AT269" s="373"/>
      <c r="AU269" s="355"/>
      <c r="AV269" s="356"/>
      <c r="AW269" s="161" t="s">
        <v>4743</v>
      </c>
    </row>
    <row r="270" spans="1:49" s="151" customFormat="1" ht="92.4">
      <c r="A270" s="399"/>
      <c r="B270" s="399" t="s">
        <v>3091</v>
      </c>
      <c r="C270" s="264" t="s">
        <v>3092</v>
      </c>
      <c r="D270" s="264" t="s">
        <v>3093</v>
      </c>
      <c r="E270" s="264" t="s">
        <v>3094</v>
      </c>
      <c r="F270" s="264" t="s">
        <v>417</v>
      </c>
      <c r="G270" s="264" t="s">
        <v>667</v>
      </c>
      <c r="H270" s="264"/>
      <c r="I270" s="264"/>
      <c r="J270" s="264"/>
      <c r="K270" s="264"/>
      <c r="L270" s="264"/>
      <c r="M270" s="264"/>
      <c r="N270" s="264">
        <v>1</v>
      </c>
      <c r="O270" s="160">
        <v>45219</v>
      </c>
      <c r="P270" s="297">
        <f t="shared" si="15"/>
        <v>1</v>
      </c>
      <c r="Q270" s="264"/>
      <c r="R270" s="264"/>
      <c r="S270" s="264"/>
      <c r="T270" s="264"/>
      <c r="U270" s="264"/>
      <c r="V270" s="264"/>
      <c r="W270" s="264"/>
      <c r="X270" s="160"/>
      <c r="Y270" s="298">
        <f t="shared" si="16"/>
        <v>0</v>
      </c>
      <c r="Z270" s="264"/>
      <c r="AA270" s="264"/>
      <c r="AB270" s="264"/>
      <c r="AC270" s="264"/>
      <c r="AD270" s="264"/>
      <c r="AE270" s="264"/>
      <c r="AF270" s="264"/>
      <c r="AG270" s="160"/>
      <c r="AH270" s="298">
        <f t="shared" si="14"/>
        <v>0</v>
      </c>
      <c r="AI270" s="399"/>
      <c r="AJ270" s="264" t="s">
        <v>660</v>
      </c>
      <c r="AK270" s="264" t="s">
        <v>431</v>
      </c>
      <c r="AL270" s="264"/>
      <c r="AM270" s="264"/>
      <c r="AN270" s="264"/>
      <c r="AO270" s="264"/>
      <c r="AP270" s="264"/>
      <c r="AQ270" s="264"/>
      <c r="AR270" s="264"/>
      <c r="AS270" s="355"/>
      <c r="AT270" s="373"/>
      <c r="AU270" s="355"/>
      <c r="AV270" s="356"/>
      <c r="AW270" s="161" t="s">
        <v>4744</v>
      </c>
    </row>
    <row r="271" spans="1:49" s="151" customFormat="1" ht="92.4">
      <c r="A271" s="399"/>
      <c r="B271" s="399" t="s">
        <v>3095</v>
      </c>
      <c r="C271" s="264" t="s">
        <v>3096</v>
      </c>
      <c r="D271" s="264" t="s">
        <v>3097</v>
      </c>
      <c r="E271" s="264" t="s">
        <v>3098</v>
      </c>
      <c r="F271" s="264" t="s">
        <v>417</v>
      </c>
      <c r="G271" s="264" t="s">
        <v>667</v>
      </c>
      <c r="H271" s="264"/>
      <c r="I271" s="264"/>
      <c r="J271" s="264"/>
      <c r="K271" s="264"/>
      <c r="L271" s="264"/>
      <c r="M271" s="264"/>
      <c r="N271" s="264">
        <v>1</v>
      </c>
      <c r="O271" s="160">
        <v>45219</v>
      </c>
      <c r="P271" s="297">
        <f t="shared" si="15"/>
        <v>1</v>
      </c>
      <c r="Q271" s="264"/>
      <c r="R271" s="264"/>
      <c r="S271" s="264"/>
      <c r="T271" s="264"/>
      <c r="U271" s="264"/>
      <c r="V271" s="264"/>
      <c r="W271" s="264"/>
      <c r="X271" s="160"/>
      <c r="Y271" s="298">
        <f t="shared" si="16"/>
        <v>0</v>
      </c>
      <c r="Z271" s="264"/>
      <c r="AA271" s="264"/>
      <c r="AB271" s="264"/>
      <c r="AC271" s="264"/>
      <c r="AD271" s="264"/>
      <c r="AE271" s="264"/>
      <c r="AF271" s="264"/>
      <c r="AG271" s="160"/>
      <c r="AH271" s="298">
        <f t="shared" si="14"/>
        <v>0</v>
      </c>
      <c r="AI271" s="399"/>
      <c r="AJ271" s="264" t="s">
        <v>660</v>
      </c>
      <c r="AK271" s="264" t="s">
        <v>431</v>
      </c>
      <c r="AL271" s="264"/>
      <c r="AM271" s="264"/>
      <c r="AN271" s="264"/>
      <c r="AO271" s="264"/>
      <c r="AP271" s="264"/>
      <c r="AQ271" s="264"/>
      <c r="AR271" s="264"/>
      <c r="AS271" s="355"/>
      <c r="AT271" s="373"/>
      <c r="AU271" s="355"/>
      <c r="AV271" s="356"/>
      <c r="AW271" s="161" t="s">
        <v>4745</v>
      </c>
    </row>
    <row r="272" spans="1:49" s="151" customFormat="1" ht="171.6">
      <c r="A272" s="399"/>
      <c r="B272" s="399" t="s">
        <v>3099</v>
      </c>
      <c r="C272" s="264" t="s">
        <v>3100</v>
      </c>
      <c r="D272" s="264" t="s">
        <v>3101</v>
      </c>
      <c r="E272" s="264" t="s">
        <v>3102</v>
      </c>
      <c r="F272" s="264" t="s">
        <v>421</v>
      </c>
      <c r="G272" s="264" t="s">
        <v>656</v>
      </c>
      <c r="H272" s="264">
        <v>13</v>
      </c>
      <c r="I272" s="264"/>
      <c r="J272" s="264"/>
      <c r="K272" s="264"/>
      <c r="L272" s="264"/>
      <c r="M272" s="264"/>
      <c r="N272" s="264">
        <v>276</v>
      </c>
      <c r="O272" s="160">
        <v>45280</v>
      </c>
      <c r="P272" s="297">
        <f t="shared" si="15"/>
        <v>289</v>
      </c>
      <c r="Q272" s="264"/>
      <c r="R272" s="264"/>
      <c r="S272" s="264"/>
      <c r="T272" s="264"/>
      <c r="U272" s="264"/>
      <c r="V272" s="264"/>
      <c r="W272" s="264"/>
      <c r="X272" s="160"/>
      <c r="Y272" s="298">
        <f t="shared" si="16"/>
        <v>0</v>
      </c>
      <c r="Z272" s="264"/>
      <c r="AA272" s="264"/>
      <c r="AB272" s="264"/>
      <c r="AC272" s="264"/>
      <c r="AD272" s="264"/>
      <c r="AE272" s="264"/>
      <c r="AF272" s="264"/>
      <c r="AG272" s="160"/>
      <c r="AH272" s="298">
        <f t="shared" si="14"/>
        <v>0</v>
      </c>
      <c r="AI272" s="399"/>
      <c r="AJ272" s="264" t="s">
        <v>660</v>
      </c>
      <c r="AK272" s="264" t="s">
        <v>431</v>
      </c>
      <c r="AL272" s="264" t="s">
        <v>672</v>
      </c>
      <c r="AM272" s="264" t="s">
        <v>650</v>
      </c>
      <c r="AN272" s="264"/>
      <c r="AO272" s="264">
        <v>55</v>
      </c>
      <c r="AP272" s="264"/>
      <c r="AQ272" s="264"/>
      <c r="AR272" s="264"/>
      <c r="AS272" s="355">
        <v>0.161</v>
      </c>
      <c r="AT272" s="373">
        <v>1</v>
      </c>
      <c r="AU272" s="355" t="s">
        <v>673</v>
      </c>
      <c r="AV272" s="356" t="s">
        <v>654</v>
      </c>
      <c r="AW272" s="161" t="s">
        <v>4746</v>
      </c>
    </row>
    <row r="273" spans="1:49" s="151" customFormat="1" ht="132">
      <c r="A273" s="399"/>
      <c r="B273" s="399" t="s">
        <v>3103</v>
      </c>
      <c r="C273" s="264" t="s">
        <v>3104</v>
      </c>
      <c r="D273" s="264" t="s">
        <v>3105</v>
      </c>
      <c r="E273" s="264" t="s">
        <v>3106</v>
      </c>
      <c r="F273" s="264" t="s">
        <v>417</v>
      </c>
      <c r="G273" s="264" t="s">
        <v>667</v>
      </c>
      <c r="H273" s="264"/>
      <c r="I273" s="264"/>
      <c r="J273" s="264"/>
      <c r="K273" s="264"/>
      <c r="L273" s="264"/>
      <c r="M273" s="264"/>
      <c r="N273" s="264">
        <v>1</v>
      </c>
      <c r="O273" s="160">
        <v>45224</v>
      </c>
      <c r="P273" s="297">
        <f t="shared" si="15"/>
        <v>1</v>
      </c>
      <c r="Q273" s="264"/>
      <c r="R273" s="264"/>
      <c r="S273" s="264"/>
      <c r="T273" s="264"/>
      <c r="U273" s="264"/>
      <c r="V273" s="264"/>
      <c r="W273" s="264"/>
      <c r="X273" s="160"/>
      <c r="Y273" s="298">
        <f t="shared" si="16"/>
        <v>0</v>
      </c>
      <c r="Z273" s="264"/>
      <c r="AA273" s="264"/>
      <c r="AB273" s="264"/>
      <c r="AC273" s="264"/>
      <c r="AD273" s="264"/>
      <c r="AE273" s="264"/>
      <c r="AF273" s="264"/>
      <c r="AG273" s="160"/>
      <c r="AH273" s="298">
        <f t="shared" si="14"/>
        <v>0</v>
      </c>
      <c r="AI273" s="399"/>
      <c r="AJ273" s="264" t="s">
        <v>660</v>
      </c>
      <c r="AK273" s="264" t="s">
        <v>431</v>
      </c>
      <c r="AL273" s="264"/>
      <c r="AM273" s="264"/>
      <c r="AN273" s="264"/>
      <c r="AO273" s="264"/>
      <c r="AP273" s="264"/>
      <c r="AQ273" s="264"/>
      <c r="AR273" s="264"/>
      <c r="AS273" s="355"/>
      <c r="AT273" s="373"/>
      <c r="AU273" s="355"/>
      <c r="AV273" s="356"/>
      <c r="AW273" s="161" t="s">
        <v>4747</v>
      </c>
    </row>
    <row r="274" spans="1:49" s="151" customFormat="1" ht="132">
      <c r="A274" s="399"/>
      <c r="B274" s="399" t="s">
        <v>3103</v>
      </c>
      <c r="C274" s="264" t="s">
        <v>3104</v>
      </c>
      <c r="D274" s="264" t="s">
        <v>3107</v>
      </c>
      <c r="E274" s="264" t="s">
        <v>3106</v>
      </c>
      <c r="F274" s="264" t="s">
        <v>423</v>
      </c>
      <c r="G274" s="264" t="s">
        <v>656</v>
      </c>
      <c r="H274" s="264"/>
      <c r="I274" s="264"/>
      <c r="J274" s="264"/>
      <c r="K274" s="264">
        <v>1</v>
      </c>
      <c r="L274" s="264"/>
      <c r="M274" s="264"/>
      <c r="N274" s="264"/>
      <c r="O274" s="160">
        <v>45225</v>
      </c>
      <c r="P274" s="297">
        <f t="shared" si="15"/>
        <v>1</v>
      </c>
      <c r="Q274" s="264"/>
      <c r="R274" s="264"/>
      <c r="S274" s="264"/>
      <c r="T274" s="264"/>
      <c r="U274" s="264"/>
      <c r="V274" s="264"/>
      <c r="W274" s="264"/>
      <c r="X274" s="160"/>
      <c r="Y274" s="298">
        <f t="shared" si="16"/>
        <v>0</v>
      </c>
      <c r="Z274" s="264"/>
      <c r="AA274" s="264"/>
      <c r="AB274" s="264"/>
      <c r="AC274" s="264"/>
      <c r="AD274" s="264"/>
      <c r="AE274" s="264"/>
      <c r="AF274" s="264"/>
      <c r="AG274" s="160"/>
      <c r="AH274" s="298">
        <f t="shared" si="14"/>
        <v>0</v>
      </c>
      <c r="AI274" s="399"/>
      <c r="AJ274" s="264" t="s">
        <v>660</v>
      </c>
      <c r="AK274" s="264" t="s">
        <v>431</v>
      </c>
      <c r="AL274" s="264"/>
      <c r="AM274" s="264"/>
      <c r="AN274" s="264" t="s">
        <v>4493</v>
      </c>
      <c r="AO274" s="264"/>
      <c r="AP274" s="264"/>
      <c r="AQ274" s="264"/>
      <c r="AR274" s="264"/>
      <c r="AS274" s="355"/>
      <c r="AT274" s="373"/>
      <c r="AU274" s="355"/>
      <c r="AV274" s="356"/>
      <c r="AW274" s="161" t="s">
        <v>4747</v>
      </c>
    </row>
    <row r="275" spans="1:49" s="151" customFormat="1" ht="356.4">
      <c r="A275" s="399"/>
      <c r="B275" s="399" t="s">
        <v>3108</v>
      </c>
      <c r="C275" s="264" t="s">
        <v>3109</v>
      </c>
      <c r="D275" s="264" t="s">
        <v>3110</v>
      </c>
      <c r="E275" s="264" t="s">
        <v>3111</v>
      </c>
      <c r="F275" s="264" t="s">
        <v>421</v>
      </c>
      <c r="G275" s="264" t="s">
        <v>656</v>
      </c>
      <c r="H275" s="264">
        <v>2</v>
      </c>
      <c r="I275" s="264"/>
      <c r="J275" s="264"/>
      <c r="K275" s="264"/>
      <c r="L275" s="264"/>
      <c r="M275" s="264"/>
      <c r="N275" s="264">
        <v>12</v>
      </c>
      <c r="O275" s="160">
        <v>45211</v>
      </c>
      <c r="P275" s="297">
        <f t="shared" si="15"/>
        <v>14</v>
      </c>
      <c r="Q275" s="264"/>
      <c r="R275" s="264"/>
      <c r="S275" s="264"/>
      <c r="T275" s="264"/>
      <c r="U275" s="264"/>
      <c r="V275" s="264"/>
      <c r="W275" s="264"/>
      <c r="X275" s="160"/>
      <c r="Y275" s="298">
        <f t="shared" si="16"/>
        <v>0</v>
      </c>
      <c r="Z275" s="264"/>
      <c r="AA275" s="264"/>
      <c r="AB275" s="264"/>
      <c r="AC275" s="264"/>
      <c r="AD275" s="264"/>
      <c r="AE275" s="264"/>
      <c r="AF275" s="264"/>
      <c r="AG275" s="160"/>
      <c r="AH275" s="298">
        <f t="shared" si="14"/>
        <v>0</v>
      </c>
      <c r="AI275" s="399"/>
      <c r="AJ275" s="264" t="s">
        <v>660</v>
      </c>
      <c r="AK275" s="264" t="s">
        <v>431</v>
      </c>
      <c r="AL275" s="264" t="s">
        <v>672</v>
      </c>
      <c r="AM275" s="264" t="s">
        <v>650</v>
      </c>
      <c r="AN275" s="264"/>
      <c r="AO275" s="264">
        <v>55</v>
      </c>
      <c r="AP275" s="264"/>
      <c r="AQ275" s="264"/>
      <c r="AR275" s="264"/>
      <c r="AS275" s="355">
        <v>0.5</v>
      </c>
      <c r="AT275" s="373">
        <v>4</v>
      </c>
      <c r="AU275" s="355" t="s">
        <v>673</v>
      </c>
      <c r="AV275" s="356" t="s">
        <v>652</v>
      </c>
      <c r="AW275" s="161" t="s">
        <v>4748</v>
      </c>
    </row>
    <row r="276" spans="1:49" s="151" customFormat="1" ht="211.2">
      <c r="A276" s="399"/>
      <c r="B276" s="399" t="s">
        <v>3112</v>
      </c>
      <c r="C276" s="264" t="s">
        <v>3113</v>
      </c>
      <c r="D276" s="264" t="s">
        <v>3114</v>
      </c>
      <c r="E276" s="264" t="s">
        <v>3115</v>
      </c>
      <c r="F276" s="264" t="s">
        <v>417</v>
      </c>
      <c r="G276" s="264" t="s">
        <v>667</v>
      </c>
      <c r="H276" s="264"/>
      <c r="I276" s="264"/>
      <c r="J276" s="264"/>
      <c r="K276" s="264"/>
      <c r="L276" s="264"/>
      <c r="M276" s="264"/>
      <c r="N276" s="264">
        <v>1</v>
      </c>
      <c r="O276" s="160">
        <v>45264</v>
      </c>
      <c r="P276" s="297">
        <f t="shared" si="15"/>
        <v>1</v>
      </c>
      <c r="Q276" s="264"/>
      <c r="R276" s="264"/>
      <c r="S276" s="264"/>
      <c r="T276" s="264"/>
      <c r="U276" s="264"/>
      <c r="V276" s="264"/>
      <c r="W276" s="264"/>
      <c r="X276" s="160"/>
      <c r="Y276" s="298">
        <f t="shared" si="16"/>
        <v>0</v>
      </c>
      <c r="Z276" s="264"/>
      <c r="AA276" s="264"/>
      <c r="AB276" s="264"/>
      <c r="AC276" s="264"/>
      <c r="AD276" s="264"/>
      <c r="AE276" s="264"/>
      <c r="AF276" s="264"/>
      <c r="AG276" s="160"/>
      <c r="AH276" s="298">
        <f t="shared" si="14"/>
        <v>0</v>
      </c>
      <c r="AI276" s="399"/>
      <c r="AJ276" s="264" t="s">
        <v>660</v>
      </c>
      <c r="AK276" s="264" t="s">
        <v>431</v>
      </c>
      <c r="AL276" s="264"/>
      <c r="AM276" s="264"/>
      <c r="AN276" s="264"/>
      <c r="AO276" s="264"/>
      <c r="AP276" s="264"/>
      <c r="AQ276" s="264"/>
      <c r="AR276" s="264"/>
      <c r="AS276" s="355"/>
      <c r="AT276" s="373"/>
      <c r="AU276" s="355"/>
      <c r="AV276" s="356"/>
      <c r="AW276" s="161" t="s">
        <v>4749</v>
      </c>
    </row>
    <row r="277" spans="1:49" s="151" customFormat="1" ht="66">
      <c r="A277" s="399"/>
      <c r="B277" s="399" t="s">
        <v>3116</v>
      </c>
      <c r="C277" s="264" t="s">
        <v>3117</v>
      </c>
      <c r="D277" s="264" t="s">
        <v>3118</v>
      </c>
      <c r="E277" s="264" t="s">
        <v>3119</v>
      </c>
      <c r="F277" s="264" t="s">
        <v>417</v>
      </c>
      <c r="G277" s="264" t="s">
        <v>667</v>
      </c>
      <c r="H277" s="264"/>
      <c r="I277" s="264"/>
      <c r="J277" s="264"/>
      <c r="K277" s="264"/>
      <c r="L277" s="264"/>
      <c r="M277" s="264"/>
      <c r="N277" s="264">
        <v>1</v>
      </c>
      <c r="O277" s="160">
        <v>45286</v>
      </c>
      <c r="P277" s="297">
        <f t="shared" si="15"/>
        <v>1</v>
      </c>
      <c r="Q277" s="264"/>
      <c r="R277" s="264"/>
      <c r="S277" s="264"/>
      <c r="T277" s="264"/>
      <c r="U277" s="264"/>
      <c r="V277" s="264"/>
      <c r="W277" s="264"/>
      <c r="X277" s="160"/>
      <c r="Y277" s="298">
        <f t="shared" si="16"/>
        <v>0</v>
      </c>
      <c r="Z277" s="264"/>
      <c r="AA277" s="264"/>
      <c r="AB277" s="264"/>
      <c r="AC277" s="264"/>
      <c r="AD277" s="264"/>
      <c r="AE277" s="264"/>
      <c r="AF277" s="264"/>
      <c r="AG277" s="160"/>
      <c r="AH277" s="298">
        <f t="shared" si="14"/>
        <v>0</v>
      </c>
      <c r="AI277" s="399"/>
      <c r="AJ277" s="264" t="s">
        <v>660</v>
      </c>
      <c r="AK277" s="264" t="s">
        <v>431</v>
      </c>
      <c r="AL277" s="264"/>
      <c r="AM277" s="264"/>
      <c r="AN277" s="264"/>
      <c r="AO277" s="264"/>
      <c r="AP277" s="264"/>
      <c r="AQ277" s="264"/>
      <c r="AR277" s="264"/>
      <c r="AS277" s="355"/>
      <c r="AT277" s="373"/>
      <c r="AU277" s="355"/>
      <c r="AV277" s="356"/>
      <c r="AW277" s="161" t="s">
        <v>4750</v>
      </c>
    </row>
    <row r="278" spans="1:49" s="151" customFormat="1" ht="66">
      <c r="A278" s="399"/>
      <c r="B278" s="399" t="s">
        <v>3116</v>
      </c>
      <c r="C278" s="264" t="s">
        <v>3117</v>
      </c>
      <c r="D278" s="264" t="s">
        <v>3118</v>
      </c>
      <c r="E278" s="264" t="s">
        <v>3119</v>
      </c>
      <c r="F278" s="264" t="s">
        <v>423</v>
      </c>
      <c r="G278" s="264" t="s">
        <v>656</v>
      </c>
      <c r="H278" s="264"/>
      <c r="I278" s="264"/>
      <c r="J278" s="264"/>
      <c r="K278" s="264"/>
      <c r="L278" s="264"/>
      <c r="M278" s="264">
        <v>2</v>
      </c>
      <c r="N278" s="264"/>
      <c r="O278" s="160">
        <v>45286</v>
      </c>
      <c r="P278" s="297">
        <f t="shared" si="15"/>
        <v>2</v>
      </c>
      <c r="Q278" s="264"/>
      <c r="R278" s="264"/>
      <c r="S278" s="264"/>
      <c r="T278" s="264"/>
      <c r="U278" s="264"/>
      <c r="V278" s="264"/>
      <c r="W278" s="264"/>
      <c r="X278" s="160"/>
      <c r="Y278" s="298">
        <f t="shared" si="16"/>
        <v>0</v>
      </c>
      <c r="Z278" s="264"/>
      <c r="AA278" s="264"/>
      <c r="AB278" s="264"/>
      <c r="AC278" s="264"/>
      <c r="AD278" s="264"/>
      <c r="AE278" s="264"/>
      <c r="AF278" s="264"/>
      <c r="AG278" s="160"/>
      <c r="AH278" s="298">
        <f t="shared" si="14"/>
        <v>0</v>
      </c>
      <c r="AI278" s="399"/>
      <c r="AJ278" s="264" t="s">
        <v>660</v>
      </c>
      <c r="AK278" s="264" t="s">
        <v>431</v>
      </c>
      <c r="AL278" s="264"/>
      <c r="AM278" s="264"/>
      <c r="AN278" s="264" t="s">
        <v>4493</v>
      </c>
      <c r="AO278" s="264"/>
      <c r="AP278" s="264"/>
      <c r="AQ278" s="264"/>
      <c r="AR278" s="264"/>
      <c r="AS278" s="355"/>
      <c r="AT278" s="373"/>
      <c r="AU278" s="355"/>
      <c r="AV278" s="356"/>
      <c r="AW278" s="161" t="s">
        <v>4750</v>
      </c>
    </row>
    <row r="279" spans="1:49" s="151" customFormat="1" ht="198">
      <c r="A279" s="399"/>
      <c r="B279" s="399" t="s">
        <v>3120</v>
      </c>
      <c r="C279" s="264" t="s">
        <v>3121</v>
      </c>
      <c r="D279" s="264" t="s">
        <v>3122</v>
      </c>
      <c r="E279" s="264" t="s">
        <v>3123</v>
      </c>
      <c r="F279" s="264" t="s">
        <v>421</v>
      </c>
      <c r="G279" s="264" t="s">
        <v>656</v>
      </c>
      <c r="H279" s="264">
        <v>39</v>
      </c>
      <c r="I279" s="264"/>
      <c r="J279" s="264"/>
      <c r="K279" s="264"/>
      <c r="L279" s="264"/>
      <c r="M279" s="264"/>
      <c r="N279" s="264">
        <v>1</v>
      </c>
      <c r="O279" s="160">
        <v>45062</v>
      </c>
      <c r="P279" s="297">
        <f t="shared" si="15"/>
        <v>40</v>
      </c>
      <c r="Q279" s="264"/>
      <c r="R279" s="264"/>
      <c r="S279" s="264"/>
      <c r="T279" s="264"/>
      <c r="U279" s="264"/>
      <c r="V279" s="264"/>
      <c r="W279" s="264"/>
      <c r="X279" s="160"/>
      <c r="Y279" s="298">
        <f t="shared" si="16"/>
        <v>0</v>
      </c>
      <c r="Z279" s="264"/>
      <c r="AA279" s="264"/>
      <c r="AB279" s="264"/>
      <c r="AC279" s="264"/>
      <c r="AD279" s="264"/>
      <c r="AE279" s="264"/>
      <c r="AF279" s="264"/>
      <c r="AG279" s="160"/>
      <c r="AH279" s="298">
        <f t="shared" si="14"/>
        <v>0</v>
      </c>
      <c r="AI279" s="399"/>
      <c r="AJ279" s="264" t="s">
        <v>467</v>
      </c>
      <c r="AK279" s="264" t="s">
        <v>431</v>
      </c>
      <c r="AL279" s="264" t="s">
        <v>672</v>
      </c>
      <c r="AM279" s="264" t="s">
        <v>650</v>
      </c>
      <c r="AN279" s="264"/>
      <c r="AO279" s="264">
        <v>55</v>
      </c>
      <c r="AP279" s="264"/>
      <c r="AQ279" s="264"/>
      <c r="AR279" s="264"/>
      <c r="AS279" s="355">
        <v>1.105</v>
      </c>
      <c r="AT279" s="373">
        <v>2</v>
      </c>
      <c r="AU279" s="355" t="s">
        <v>673</v>
      </c>
      <c r="AV279" s="356" t="s">
        <v>652</v>
      </c>
      <c r="AW279" s="161" t="s">
        <v>4751</v>
      </c>
    </row>
    <row r="280" spans="1:49" s="151" customFormat="1" ht="184.8">
      <c r="A280" s="399"/>
      <c r="B280" s="399" t="s">
        <v>3124</v>
      </c>
      <c r="C280" s="264" t="s">
        <v>3125</v>
      </c>
      <c r="D280" s="264"/>
      <c r="E280" s="264" t="s">
        <v>3126</v>
      </c>
      <c r="F280" s="264" t="s">
        <v>421</v>
      </c>
      <c r="G280" s="264" t="s">
        <v>656</v>
      </c>
      <c r="H280" s="264"/>
      <c r="I280" s="264"/>
      <c r="J280" s="264"/>
      <c r="K280" s="264"/>
      <c r="L280" s="264">
        <v>24</v>
      </c>
      <c r="M280" s="264"/>
      <c r="N280" s="264">
        <v>50</v>
      </c>
      <c r="O280" s="160">
        <v>45062</v>
      </c>
      <c r="P280" s="297">
        <f t="shared" si="15"/>
        <v>74</v>
      </c>
      <c r="Q280" s="264"/>
      <c r="R280" s="264"/>
      <c r="S280" s="264"/>
      <c r="T280" s="264"/>
      <c r="U280" s="264"/>
      <c r="V280" s="264"/>
      <c r="W280" s="264"/>
      <c r="X280" s="160"/>
      <c r="Y280" s="298">
        <f t="shared" si="16"/>
        <v>0</v>
      </c>
      <c r="Z280" s="264"/>
      <c r="AA280" s="264"/>
      <c r="AB280" s="264"/>
      <c r="AC280" s="264"/>
      <c r="AD280" s="264"/>
      <c r="AE280" s="264"/>
      <c r="AF280" s="264"/>
      <c r="AG280" s="160"/>
      <c r="AH280" s="298">
        <f t="shared" si="14"/>
        <v>0</v>
      </c>
      <c r="AI280" s="399"/>
      <c r="AJ280" s="264" t="s">
        <v>660</v>
      </c>
      <c r="AK280" s="264" t="s">
        <v>431</v>
      </c>
      <c r="AL280" s="264" t="s">
        <v>672</v>
      </c>
      <c r="AM280" s="264" t="s">
        <v>650</v>
      </c>
      <c r="AN280" s="264"/>
      <c r="AO280" s="264">
        <v>55</v>
      </c>
      <c r="AP280" s="264"/>
      <c r="AQ280" s="264"/>
      <c r="AR280" s="264"/>
      <c r="AS280" s="355">
        <v>0.42499999999999999</v>
      </c>
      <c r="AT280" s="373">
        <v>2</v>
      </c>
      <c r="AU280" s="355" t="s">
        <v>673</v>
      </c>
      <c r="AV280" s="356" t="s">
        <v>654</v>
      </c>
      <c r="AW280" s="161" t="s">
        <v>4752</v>
      </c>
    </row>
    <row r="281" spans="1:49" s="151" customFormat="1" ht="184.8">
      <c r="A281" s="399"/>
      <c r="B281" s="399" t="s">
        <v>3127</v>
      </c>
      <c r="C281" s="264" t="s">
        <v>3128</v>
      </c>
      <c r="D281" s="264" t="s">
        <v>3129</v>
      </c>
      <c r="E281" s="264" t="s">
        <v>3130</v>
      </c>
      <c r="F281" s="264" t="s">
        <v>423</v>
      </c>
      <c r="G281" s="264" t="s">
        <v>656</v>
      </c>
      <c r="H281" s="264"/>
      <c r="I281" s="264"/>
      <c r="J281" s="264"/>
      <c r="K281" s="264"/>
      <c r="L281" s="264"/>
      <c r="M281" s="264">
        <v>1</v>
      </c>
      <c r="N281" s="264"/>
      <c r="O281" s="160">
        <v>45168</v>
      </c>
      <c r="P281" s="297">
        <f t="shared" si="15"/>
        <v>1</v>
      </c>
      <c r="Q281" s="264"/>
      <c r="R281" s="264"/>
      <c r="S281" s="264"/>
      <c r="T281" s="264"/>
      <c r="U281" s="264"/>
      <c r="V281" s="264"/>
      <c r="W281" s="264"/>
      <c r="X281" s="160"/>
      <c r="Y281" s="298">
        <f t="shared" si="16"/>
        <v>0</v>
      </c>
      <c r="Z281" s="264"/>
      <c r="AA281" s="264"/>
      <c r="AB281" s="264"/>
      <c r="AC281" s="264"/>
      <c r="AD281" s="264"/>
      <c r="AE281" s="264"/>
      <c r="AF281" s="264"/>
      <c r="AG281" s="160"/>
      <c r="AH281" s="298">
        <f t="shared" si="14"/>
        <v>0</v>
      </c>
      <c r="AI281" s="399"/>
      <c r="AJ281" s="264" t="s">
        <v>660</v>
      </c>
      <c r="AK281" s="264" t="s">
        <v>431</v>
      </c>
      <c r="AL281" s="264"/>
      <c r="AM281" s="264"/>
      <c r="AN281" s="264" t="s">
        <v>4493</v>
      </c>
      <c r="AO281" s="264"/>
      <c r="AP281" s="264"/>
      <c r="AQ281" s="264"/>
      <c r="AR281" s="264"/>
      <c r="AS281" s="355"/>
      <c r="AT281" s="373"/>
      <c r="AU281" s="355"/>
      <c r="AV281" s="356"/>
      <c r="AW281" s="161" t="s">
        <v>4753</v>
      </c>
    </row>
    <row r="282" spans="1:49" s="151" customFormat="1" ht="250.8">
      <c r="A282" s="399"/>
      <c r="B282" s="399" t="s">
        <v>3131</v>
      </c>
      <c r="C282" s="264" t="s">
        <v>3132</v>
      </c>
      <c r="D282" s="264" t="s">
        <v>3133</v>
      </c>
      <c r="E282" s="264" t="s">
        <v>3134</v>
      </c>
      <c r="F282" s="264" t="s">
        <v>419</v>
      </c>
      <c r="G282" s="264" t="s">
        <v>667</v>
      </c>
      <c r="H282" s="264"/>
      <c r="I282" s="264"/>
      <c r="J282" s="264"/>
      <c r="K282" s="264"/>
      <c r="L282" s="264"/>
      <c r="M282" s="264"/>
      <c r="N282" s="264">
        <v>4</v>
      </c>
      <c r="O282" s="160">
        <v>45230</v>
      </c>
      <c r="P282" s="297">
        <f t="shared" si="15"/>
        <v>4</v>
      </c>
      <c r="Q282" s="264"/>
      <c r="R282" s="264"/>
      <c r="S282" s="264"/>
      <c r="T282" s="264"/>
      <c r="U282" s="264"/>
      <c r="V282" s="264"/>
      <c r="W282" s="264"/>
      <c r="X282" s="160"/>
      <c r="Y282" s="298">
        <f t="shared" si="16"/>
        <v>0</v>
      </c>
      <c r="Z282" s="264"/>
      <c r="AA282" s="264"/>
      <c r="AB282" s="264"/>
      <c r="AC282" s="264"/>
      <c r="AD282" s="264"/>
      <c r="AE282" s="264"/>
      <c r="AF282" s="264"/>
      <c r="AG282" s="160"/>
      <c r="AH282" s="298">
        <f t="shared" si="14"/>
        <v>0</v>
      </c>
      <c r="AI282" s="399"/>
      <c r="AJ282" s="264" t="s">
        <v>464</v>
      </c>
      <c r="AK282" s="264" t="s">
        <v>431</v>
      </c>
      <c r="AL282" s="264"/>
      <c r="AM282" s="264"/>
      <c r="AN282" s="264"/>
      <c r="AO282" s="264"/>
      <c r="AP282" s="264"/>
      <c r="AQ282" s="264"/>
      <c r="AR282" s="264"/>
      <c r="AS282" s="355"/>
      <c r="AT282" s="373"/>
      <c r="AU282" s="355"/>
      <c r="AV282" s="356"/>
      <c r="AW282" s="161" t="s">
        <v>4754</v>
      </c>
    </row>
    <row r="283" spans="1:49" s="151" customFormat="1" ht="158.4">
      <c r="A283" s="399"/>
      <c r="B283" s="399" t="s">
        <v>3135</v>
      </c>
      <c r="C283" s="264" t="s">
        <v>3136</v>
      </c>
      <c r="D283" s="264"/>
      <c r="E283" s="264" t="s">
        <v>3137</v>
      </c>
      <c r="F283" s="264" t="s">
        <v>417</v>
      </c>
      <c r="G283" s="264" t="s">
        <v>667</v>
      </c>
      <c r="H283" s="264"/>
      <c r="I283" s="264"/>
      <c r="J283" s="264"/>
      <c r="K283" s="264"/>
      <c r="L283" s="264"/>
      <c r="M283" s="264"/>
      <c r="N283" s="264">
        <v>1</v>
      </c>
      <c r="O283" s="160">
        <v>45208</v>
      </c>
      <c r="P283" s="297">
        <f t="shared" si="15"/>
        <v>1</v>
      </c>
      <c r="Q283" s="264"/>
      <c r="R283" s="264"/>
      <c r="S283" s="264"/>
      <c r="T283" s="264"/>
      <c r="U283" s="264"/>
      <c r="V283" s="264"/>
      <c r="W283" s="264">
        <v>1</v>
      </c>
      <c r="X283" s="160">
        <v>45280</v>
      </c>
      <c r="Y283" s="298">
        <f t="shared" si="16"/>
        <v>1</v>
      </c>
      <c r="Z283" s="264"/>
      <c r="AA283" s="264"/>
      <c r="AB283" s="264"/>
      <c r="AC283" s="264"/>
      <c r="AD283" s="264"/>
      <c r="AE283" s="264"/>
      <c r="AF283" s="264"/>
      <c r="AG283" s="160"/>
      <c r="AH283" s="298">
        <f t="shared" si="14"/>
        <v>0</v>
      </c>
      <c r="AI283" s="399"/>
      <c r="AJ283" s="264" t="s">
        <v>660</v>
      </c>
      <c r="AK283" s="264" t="s">
        <v>431</v>
      </c>
      <c r="AL283" s="264"/>
      <c r="AM283" s="264"/>
      <c r="AN283" s="264"/>
      <c r="AO283" s="264"/>
      <c r="AP283" s="264"/>
      <c r="AQ283" s="264"/>
      <c r="AR283" s="264"/>
      <c r="AS283" s="355"/>
      <c r="AT283" s="373"/>
      <c r="AU283" s="355"/>
      <c r="AV283" s="356"/>
      <c r="AW283" s="161" t="s">
        <v>4755</v>
      </c>
    </row>
    <row r="284" spans="1:49" s="151" customFormat="1" ht="303.60000000000002">
      <c r="A284" s="399"/>
      <c r="B284" s="399" t="s">
        <v>3138</v>
      </c>
      <c r="C284" s="264" t="s">
        <v>3139</v>
      </c>
      <c r="D284" s="264" t="s">
        <v>3140</v>
      </c>
      <c r="E284" s="264" t="s">
        <v>3141</v>
      </c>
      <c r="F284" s="264" t="s">
        <v>417</v>
      </c>
      <c r="G284" s="264" t="s">
        <v>667</v>
      </c>
      <c r="H284" s="264"/>
      <c r="I284" s="264"/>
      <c r="J284" s="264"/>
      <c r="K284" s="264"/>
      <c r="L284" s="264"/>
      <c r="M284" s="264"/>
      <c r="N284" s="264">
        <v>1</v>
      </c>
      <c r="O284" s="160">
        <v>45282</v>
      </c>
      <c r="P284" s="297">
        <f t="shared" si="15"/>
        <v>1</v>
      </c>
      <c r="Q284" s="264"/>
      <c r="R284" s="264"/>
      <c r="S284" s="264"/>
      <c r="T284" s="264"/>
      <c r="U284" s="264"/>
      <c r="V284" s="264"/>
      <c r="W284" s="264"/>
      <c r="X284" s="160"/>
      <c r="Y284" s="298">
        <f t="shared" si="16"/>
        <v>0</v>
      </c>
      <c r="Z284" s="264"/>
      <c r="AA284" s="264"/>
      <c r="AB284" s="264"/>
      <c r="AC284" s="264"/>
      <c r="AD284" s="264"/>
      <c r="AE284" s="264"/>
      <c r="AF284" s="264"/>
      <c r="AG284" s="160"/>
      <c r="AH284" s="298">
        <f t="shared" si="14"/>
        <v>0</v>
      </c>
      <c r="AI284" s="399"/>
      <c r="AJ284" s="264" t="s">
        <v>660</v>
      </c>
      <c r="AK284" s="264" t="s">
        <v>431</v>
      </c>
      <c r="AL284" s="264"/>
      <c r="AM284" s="264"/>
      <c r="AN284" s="264"/>
      <c r="AO284" s="264"/>
      <c r="AP284" s="264"/>
      <c r="AQ284" s="264"/>
      <c r="AR284" s="264"/>
      <c r="AS284" s="355"/>
      <c r="AT284" s="373"/>
      <c r="AU284" s="355"/>
      <c r="AV284" s="356"/>
      <c r="AW284" s="161" t="s">
        <v>4756</v>
      </c>
    </row>
    <row r="285" spans="1:49" s="151" customFormat="1" ht="409.6">
      <c r="A285" s="399"/>
      <c r="B285" s="399" t="s">
        <v>3142</v>
      </c>
      <c r="C285" s="264" t="s">
        <v>3143</v>
      </c>
      <c r="D285" s="264" t="s">
        <v>3144</v>
      </c>
      <c r="E285" s="264" t="s">
        <v>3145</v>
      </c>
      <c r="F285" s="264" t="s">
        <v>417</v>
      </c>
      <c r="G285" s="264" t="s">
        <v>667</v>
      </c>
      <c r="H285" s="264"/>
      <c r="I285" s="264"/>
      <c r="J285" s="264"/>
      <c r="K285" s="264"/>
      <c r="L285" s="264"/>
      <c r="M285" s="264"/>
      <c r="N285" s="264">
        <v>2</v>
      </c>
      <c r="O285" s="160">
        <v>45250</v>
      </c>
      <c r="P285" s="297">
        <f t="shared" si="15"/>
        <v>2</v>
      </c>
      <c r="Q285" s="264"/>
      <c r="R285" s="264"/>
      <c r="S285" s="264"/>
      <c r="T285" s="264"/>
      <c r="U285" s="264"/>
      <c r="V285" s="264"/>
      <c r="W285" s="264"/>
      <c r="X285" s="160"/>
      <c r="Y285" s="298">
        <f t="shared" si="16"/>
        <v>0</v>
      </c>
      <c r="Z285" s="264"/>
      <c r="AA285" s="264"/>
      <c r="AB285" s="264"/>
      <c r="AC285" s="264"/>
      <c r="AD285" s="264"/>
      <c r="AE285" s="264"/>
      <c r="AF285" s="264"/>
      <c r="AG285" s="160"/>
      <c r="AH285" s="298">
        <f t="shared" si="14"/>
        <v>0</v>
      </c>
      <c r="AI285" s="399"/>
      <c r="AJ285" s="264" t="s">
        <v>660</v>
      </c>
      <c r="AK285" s="264" t="s">
        <v>431</v>
      </c>
      <c r="AL285" s="264"/>
      <c r="AM285" s="264"/>
      <c r="AN285" s="264"/>
      <c r="AO285" s="264"/>
      <c r="AP285" s="264"/>
      <c r="AQ285" s="264"/>
      <c r="AR285" s="264"/>
      <c r="AS285" s="355"/>
      <c r="AT285" s="373"/>
      <c r="AU285" s="355"/>
      <c r="AV285" s="356"/>
      <c r="AW285" s="161" t="s">
        <v>4757</v>
      </c>
    </row>
    <row r="286" spans="1:49" s="151" customFormat="1" ht="277.2">
      <c r="A286" s="399"/>
      <c r="B286" s="399" t="s">
        <v>3146</v>
      </c>
      <c r="C286" s="264" t="s">
        <v>3147</v>
      </c>
      <c r="D286" s="264" t="s">
        <v>3148</v>
      </c>
      <c r="E286" s="264" t="s">
        <v>3149</v>
      </c>
      <c r="F286" s="264" t="s">
        <v>417</v>
      </c>
      <c r="G286" s="264" t="s">
        <v>667</v>
      </c>
      <c r="H286" s="264"/>
      <c r="I286" s="264"/>
      <c r="J286" s="264"/>
      <c r="K286" s="264"/>
      <c r="L286" s="264"/>
      <c r="M286" s="264"/>
      <c r="N286" s="264">
        <v>1</v>
      </c>
      <c r="O286" s="160">
        <v>45230</v>
      </c>
      <c r="P286" s="297">
        <f t="shared" si="15"/>
        <v>1</v>
      </c>
      <c r="Q286" s="264"/>
      <c r="R286" s="264"/>
      <c r="S286" s="264"/>
      <c r="T286" s="264"/>
      <c r="U286" s="264"/>
      <c r="V286" s="264"/>
      <c r="W286" s="264"/>
      <c r="X286" s="160"/>
      <c r="Y286" s="298">
        <f t="shared" si="16"/>
        <v>0</v>
      </c>
      <c r="Z286" s="264"/>
      <c r="AA286" s="264"/>
      <c r="AB286" s="264"/>
      <c r="AC286" s="264"/>
      <c r="AD286" s="264"/>
      <c r="AE286" s="264"/>
      <c r="AF286" s="264"/>
      <c r="AG286" s="160"/>
      <c r="AH286" s="298">
        <f t="shared" si="14"/>
        <v>0</v>
      </c>
      <c r="AI286" s="399"/>
      <c r="AJ286" s="264" t="s">
        <v>660</v>
      </c>
      <c r="AK286" s="264" t="s">
        <v>431</v>
      </c>
      <c r="AL286" s="264"/>
      <c r="AM286" s="264"/>
      <c r="AN286" s="264"/>
      <c r="AO286" s="264"/>
      <c r="AP286" s="264"/>
      <c r="AQ286" s="264"/>
      <c r="AR286" s="264"/>
      <c r="AS286" s="355"/>
      <c r="AT286" s="373"/>
      <c r="AU286" s="355"/>
      <c r="AV286" s="356"/>
      <c r="AW286" s="161" t="s">
        <v>4758</v>
      </c>
    </row>
    <row r="287" spans="1:49" s="151" customFormat="1" ht="198">
      <c r="A287" s="399"/>
      <c r="B287" s="399" t="s">
        <v>3150</v>
      </c>
      <c r="C287" s="264" t="s">
        <v>3151</v>
      </c>
      <c r="D287" s="264" t="s">
        <v>3152</v>
      </c>
      <c r="E287" s="264" t="s">
        <v>3153</v>
      </c>
      <c r="F287" s="264" t="s">
        <v>417</v>
      </c>
      <c r="G287" s="264" t="s">
        <v>667</v>
      </c>
      <c r="H287" s="264"/>
      <c r="I287" s="264"/>
      <c r="J287" s="264"/>
      <c r="K287" s="264"/>
      <c r="L287" s="264"/>
      <c r="M287" s="264"/>
      <c r="N287" s="264">
        <v>1</v>
      </c>
      <c r="O287" s="160">
        <v>45286</v>
      </c>
      <c r="P287" s="297">
        <f t="shared" si="15"/>
        <v>1</v>
      </c>
      <c r="Q287" s="264"/>
      <c r="R287" s="264"/>
      <c r="S287" s="264"/>
      <c r="T287" s="264"/>
      <c r="U287" s="264"/>
      <c r="V287" s="264"/>
      <c r="W287" s="264"/>
      <c r="X287" s="160"/>
      <c r="Y287" s="298">
        <f t="shared" si="16"/>
        <v>0</v>
      </c>
      <c r="Z287" s="264"/>
      <c r="AA287" s="264"/>
      <c r="AB287" s="264"/>
      <c r="AC287" s="264"/>
      <c r="AD287" s="264"/>
      <c r="AE287" s="264"/>
      <c r="AF287" s="264"/>
      <c r="AG287" s="160"/>
      <c r="AH287" s="298">
        <f t="shared" si="14"/>
        <v>0</v>
      </c>
      <c r="AI287" s="399"/>
      <c r="AJ287" s="264" t="s">
        <v>660</v>
      </c>
      <c r="AK287" s="264" t="s">
        <v>431</v>
      </c>
      <c r="AL287" s="264"/>
      <c r="AM287" s="264"/>
      <c r="AN287" s="264"/>
      <c r="AO287" s="264"/>
      <c r="AP287" s="264"/>
      <c r="AQ287" s="264"/>
      <c r="AR287" s="264"/>
      <c r="AS287" s="355"/>
      <c r="AT287" s="373"/>
      <c r="AU287" s="355"/>
      <c r="AV287" s="356"/>
      <c r="AW287" s="161" t="s">
        <v>4759</v>
      </c>
    </row>
    <row r="288" spans="1:49" s="151" customFormat="1" ht="198">
      <c r="A288" s="399"/>
      <c r="B288" s="399" t="s">
        <v>3150</v>
      </c>
      <c r="C288" s="264" t="s">
        <v>3151</v>
      </c>
      <c r="D288" s="264" t="s">
        <v>3154</v>
      </c>
      <c r="E288" s="264" t="s">
        <v>3153</v>
      </c>
      <c r="F288" s="264" t="s">
        <v>423</v>
      </c>
      <c r="G288" s="264" t="s">
        <v>667</v>
      </c>
      <c r="H288" s="264"/>
      <c r="I288" s="264">
        <v>2</v>
      </c>
      <c r="J288" s="264"/>
      <c r="K288" s="264"/>
      <c r="L288" s="264"/>
      <c r="M288" s="264"/>
      <c r="N288" s="264"/>
      <c r="O288" s="160">
        <v>45286</v>
      </c>
      <c r="P288" s="297">
        <f t="shared" si="15"/>
        <v>2</v>
      </c>
      <c r="Q288" s="264"/>
      <c r="R288" s="264"/>
      <c r="S288" s="264"/>
      <c r="T288" s="264"/>
      <c r="U288" s="264"/>
      <c r="V288" s="264"/>
      <c r="W288" s="264"/>
      <c r="X288" s="160"/>
      <c r="Y288" s="298">
        <f t="shared" si="16"/>
        <v>0</v>
      </c>
      <c r="Z288" s="264"/>
      <c r="AA288" s="264"/>
      <c r="AB288" s="264"/>
      <c r="AC288" s="264"/>
      <c r="AD288" s="264"/>
      <c r="AE288" s="264"/>
      <c r="AF288" s="264"/>
      <c r="AG288" s="160"/>
      <c r="AH288" s="298">
        <f t="shared" si="14"/>
        <v>0</v>
      </c>
      <c r="AI288" s="399"/>
      <c r="AJ288" s="264" t="s">
        <v>660</v>
      </c>
      <c r="AK288" s="264" t="s">
        <v>431</v>
      </c>
      <c r="AL288" s="264"/>
      <c r="AM288" s="264"/>
      <c r="AN288" s="264" t="s">
        <v>4493</v>
      </c>
      <c r="AO288" s="264"/>
      <c r="AP288" s="264"/>
      <c r="AQ288" s="264"/>
      <c r="AR288" s="264"/>
      <c r="AS288" s="355"/>
      <c r="AT288" s="373"/>
      <c r="AU288" s="355"/>
      <c r="AV288" s="356"/>
      <c r="AW288" s="161" t="s">
        <v>4759</v>
      </c>
    </row>
    <row r="289" spans="1:49" s="151" customFormat="1" ht="224.4">
      <c r="A289" s="399"/>
      <c r="B289" s="399" t="s">
        <v>3155</v>
      </c>
      <c r="C289" s="264" t="s">
        <v>3156</v>
      </c>
      <c r="D289" s="264" t="s">
        <v>3157</v>
      </c>
      <c r="E289" s="264" t="s">
        <v>3158</v>
      </c>
      <c r="F289" s="264" t="s">
        <v>417</v>
      </c>
      <c r="G289" s="264" t="s">
        <v>667</v>
      </c>
      <c r="H289" s="264"/>
      <c r="I289" s="264"/>
      <c r="J289" s="264"/>
      <c r="K289" s="264"/>
      <c r="L289" s="264"/>
      <c r="M289" s="264"/>
      <c r="N289" s="264">
        <v>1</v>
      </c>
      <c r="O289" s="160">
        <v>45229</v>
      </c>
      <c r="P289" s="297">
        <f t="shared" si="15"/>
        <v>1</v>
      </c>
      <c r="Q289" s="264"/>
      <c r="R289" s="264"/>
      <c r="S289" s="264"/>
      <c r="T289" s="264"/>
      <c r="U289" s="264"/>
      <c r="V289" s="264"/>
      <c r="W289" s="264"/>
      <c r="X289" s="160"/>
      <c r="Y289" s="298">
        <f t="shared" si="16"/>
        <v>0</v>
      </c>
      <c r="Z289" s="264"/>
      <c r="AA289" s="264"/>
      <c r="AB289" s="264"/>
      <c r="AC289" s="264"/>
      <c r="AD289" s="264"/>
      <c r="AE289" s="264"/>
      <c r="AF289" s="264"/>
      <c r="AG289" s="160"/>
      <c r="AH289" s="298">
        <f t="shared" si="14"/>
        <v>0</v>
      </c>
      <c r="AI289" s="399"/>
      <c r="AJ289" s="264" t="s">
        <v>660</v>
      </c>
      <c r="AK289" s="264" t="s">
        <v>431</v>
      </c>
      <c r="AL289" s="264"/>
      <c r="AM289" s="264"/>
      <c r="AN289" s="264"/>
      <c r="AO289" s="264"/>
      <c r="AP289" s="264"/>
      <c r="AQ289" s="264"/>
      <c r="AR289" s="264"/>
      <c r="AS289" s="355"/>
      <c r="AT289" s="373"/>
      <c r="AU289" s="355"/>
      <c r="AV289" s="356"/>
      <c r="AW289" s="161" t="s">
        <v>4760</v>
      </c>
    </row>
    <row r="290" spans="1:49" s="151" customFormat="1" ht="171.6">
      <c r="A290" s="399"/>
      <c r="B290" s="399" t="s">
        <v>3159</v>
      </c>
      <c r="C290" s="264" t="s">
        <v>3160</v>
      </c>
      <c r="D290" s="264" t="s">
        <v>3161</v>
      </c>
      <c r="E290" s="264" t="s">
        <v>3162</v>
      </c>
      <c r="F290" s="264" t="s">
        <v>421</v>
      </c>
      <c r="G290" s="264" t="s">
        <v>656</v>
      </c>
      <c r="H290" s="264"/>
      <c r="I290" s="264"/>
      <c r="J290" s="264">
        <v>70</v>
      </c>
      <c r="K290" s="264"/>
      <c r="L290" s="264"/>
      <c r="M290" s="264"/>
      <c r="N290" s="264">
        <v>1</v>
      </c>
      <c r="O290" s="160">
        <v>45140</v>
      </c>
      <c r="P290" s="297">
        <f t="shared" si="15"/>
        <v>71</v>
      </c>
      <c r="Q290" s="264"/>
      <c r="R290" s="264"/>
      <c r="S290" s="264"/>
      <c r="T290" s="264"/>
      <c r="U290" s="264"/>
      <c r="V290" s="264"/>
      <c r="W290" s="264"/>
      <c r="X290" s="160"/>
      <c r="Y290" s="298">
        <f t="shared" si="16"/>
        <v>0</v>
      </c>
      <c r="Z290" s="264"/>
      <c r="AA290" s="264"/>
      <c r="AB290" s="264"/>
      <c r="AC290" s="264"/>
      <c r="AD290" s="264"/>
      <c r="AE290" s="264"/>
      <c r="AF290" s="264"/>
      <c r="AG290" s="160"/>
      <c r="AH290" s="298">
        <f t="shared" si="14"/>
        <v>0</v>
      </c>
      <c r="AI290" s="399"/>
      <c r="AJ290" s="264" t="s">
        <v>467</v>
      </c>
      <c r="AK290" s="264" t="s">
        <v>431</v>
      </c>
      <c r="AL290" s="264" t="s">
        <v>672</v>
      </c>
      <c r="AM290" s="264" t="s">
        <v>650</v>
      </c>
      <c r="AN290" s="264"/>
      <c r="AO290" s="264">
        <v>55</v>
      </c>
      <c r="AP290" s="264"/>
      <c r="AQ290" s="264"/>
      <c r="AR290" s="264"/>
      <c r="AS290" s="355">
        <v>0.5</v>
      </c>
      <c r="AT290" s="373">
        <v>3</v>
      </c>
      <c r="AU290" s="355" t="s">
        <v>673</v>
      </c>
      <c r="AV290" s="356" t="s">
        <v>652</v>
      </c>
      <c r="AW290" s="161" t="s">
        <v>4761</v>
      </c>
    </row>
    <row r="291" spans="1:49" s="151" customFormat="1" ht="198">
      <c r="A291" s="399"/>
      <c r="B291" s="399" t="s">
        <v>3163</v>
      </c>
      <c r="C291" s="264" t="s">
        <v>3164</v>
      </c>
      <c r="D291" s="264" t="s">
        <v>3165</v>
      </c>
      <c r="E291" s="264" t="s">
        <v>3166</v>
      </c>
      <c r="F291" s="264" t="s">
        <v>421</v>
      </c>
      <c r="G291" s="264" t="s">
        <v>656</v>
      </c>
      <c r="H291" s="264">
        <v>48</v>
      </c>
      <c r="I291" s="264"/>
      <c r="J291" s="264">
        <v>1</v>
      </c>
      <c r="K291" s="264"/>
      <c r="L291" s="264"/>
      <c r="M291" s="264"/>
      <c r="N291" s="264"/>
      <c r="O291" s="160">
        <v>45107</v>
      </c>
      <c r="P291" s="297">
        <f t="shared" si="15"/>
        <v>49</v>
      </c>
      <c r="Q291" s="264"/>
      <c r="R291" s="264"/>
      <c r="S291" s="264"/>
      <c r="T291" s="264"/>
      <c r="U291" s="264"/>
      <c r="V291" s="264"/>
      <c r="W291" s="264"/>
      <c r="X291" s="160"/>
      <c r="Y291" s="298">
        <f t="shared" si="16"/>
        <v>0</v>
      </c>
      <c r="Z291" s="264"/>
      <c r="AA291" s="264"/>
      <c r="AB291" s="264"/>
      <c r="AC291" s="264"/>
      <c r="AD291" s="264"/>
      <c r="AE291" s="264"/>
      <c r="AF291" s="264"/>
      <c r="AG291" s="160"/>
      <c r="AH291" s="298">
        <f t="shared" si="14"/>
        <v>0</v>
      </c>
      <c r="AI291" s="399">
        <v>48</v>
      </c>
      <c r="AJ291" s="264" t="s">
        <v>660</v>
      </c>
      <c r="AK291" s="264" t="s">
        <v>431</v>
      </c>
      <c r="AL291" s="264" t="s">
        <v>672</v>
      </c>
      <c r="AM291" s="264" t="s">
        <v>650</v>
      </c>
      <c r="AN291" s="264"/>
      <c r="AO291" s="264">
        <v>55</v>
      </c>
      <c r="AP291" s="264"/>
      <c r="AQ291" s="264"/>
      <c r="AR291" s="264"/>
      <c r="AS291" s="355">
        <v>0.8</v>
      </c>
      <c r="AT291" s="373">
        <v>3</v>
      </c>
      <c r="AU291" s="355" t="s">
        <v>673</v>
      </c>
      <c r="AV291" s="356" t="s">
        <v>654</v>
      </c>
      <c r="AW291" s="161" t="s">
        <v>4762</v>
      </c>
    </row>
    <row r="292" spans="1:49" s="151" customFormat="1" ht="66">
      <c r="A292" s="399"/>
      <c r="B292" s="399" t="s">
        <v>3167</v>
      </c>
      <c r="C292" s="264" t="s">
        <v>3168</v>
      </c>
      <c r="D292" s="264" t="s">
        <v>3169</v>
      </c>
      <c r="E292" s="264" t="s">
        <v>3170</v>
      </c>
      <c r="F292" s="264" t="s">
        <v>419</v>
      </c>
      <c r="G292" s="264" t="s">
        <v>656</v>
      </c>
      <c r="H292" s="264"/>
      <c r="I292" s="264"/>
      <c r="J292" s="264"/>
      <c r="K292" s="264"/>
      <c r="L292" s="264"/>
      <c r="M292" s="264"/>
      <c r="N292" s="264">
        <v>2</v>
      </c>
      <c r="O292" s="160">
        <v>45243</v>
      </c>
      <c r="P292" s="297">
        <f t="shared" si="15"/>
        <v>2</v>
      </c>
      <c r="Q292" s="264"/>
      <c r="R292" s="264"/>
      <c r="S292" s="264"/>
      <c r="T292" s="264"/>
      <c r="U292" s="264"/>
      <c r="V292" s="264"/>
      <c r="W292" s="264"/>
      <c r="X292" s="160"/>
      <c r="Y292" s="298">
        <f t="shared" si="16"/>
        <v>0</v>
      </c>
      <c r="Z292" s="264"/>
      <c r="AA292" s="264"/>
      <c r="AB292" s="264"/>
      <c r="AC292" s="264"/>
      <c r="AD292" s="264"/>
      <c r="AE292" s="264"/>
      <c r="AF292" s="264"/>
      <c r="AG292" s="160"/>
      <c r="AH292" s="298">
        <f t="shared" si="14"/>
        <v>0</v>
      </c>
      <c r="AI292" s="399"/>
      <c r="AJ292" s="264" t="s">
        <v>660</v>
      </c>
      <c r="AK292" s="264" t="s">
        <v>431</v>
      </c>
      <c r="AL292" s="264"/>
      <c r="AM292" s="264"/>
      <c r="AN292" s="264"/>
      <c r="AO292" s="264"/>
      <c r="AP292" s="264"/>
      <c r="AQ292" s="264"/>
      <c r="AR292" s="264"/>
      <c r="AS292" s="355"/>
      <c r="AT292" s="373"/>
      <c r="AU292" s="355"/>
      <c r="AV292" s="356"/>
      <c r="AW292" s="161" t="s">
        <v>4763</v>
      </c>
    </row>
    <row r="293" spans="1:49" s="151" customFormat="1" ht="66">
      <c r="A293" s="399"/>
      <c r="B293" s="399" t="s">
        <v>3171</v>
      </c>
      <c r="C293" s="264" t="s">
        <v>3172</v>
      </c>
      <c r="D293" s="264" t="s">
        <v>1308</v>
      </c>
      <c r="E293" s="264" t="s">
        <v>3173</v>
      </c>
      <c r="F293" s="264" t="s">
        <v>417</v>
      </c>
      <c r="G293" s="264" t="s">
        <v>667</v>
      </c>
      <c r="H293" s="264"/>
      <c r="I293" s="264"/>
      <c r="J293" s="264"/>
      <c r="K293" s="264"/>
      <c r="L293" s="264"/>
      <c r="M293" s="264"/>
      <c r="N293" s="264">
        <v>1</v>
      </c>
      <c r="O293" s="160">
        <v>45264</v>
      </c>
      <c r="P293" s="297">
        <f t="shared" si="15"/>
        <v>1</v>
      </c>
      <c r="Q293" s="264"/>
      <c r="R293" s="264"/>
      <c r="S293" s="264"/>
      <c r="T293" s="264"/>
      <c r="U293" s="264"/>
      <c r="V293" s="264"/>
      <c r="W293" s="264"/>
      <c r="X293" s="160"/>
      <c r="Y293" s="298">
        <f t="shared" si="16"/>
        <v>0</v>
      </c>
      <c r="Z293" s="264"/>
      <c r="AA293" s="264"/>
      <c r="AB293" s="264"/>
      <c r="AC293" s="264"/>
      <c r="AD293" s="264"/>
      <c r="AE293" s="264"/>
      <c r="AF293" s="264"/>
      <c r="AG293" s="160"/>
      <c r="AH293" s="298">
        <f t="shared" si="14"/>
        <v>0</v>
      </c>
      <c r="AI293" s="399"/>
      <c r="AJ293" s="264" t="s">
        <v>660</v>
      </c>
      <c r="AK293" s="264" t="s">
        <v>431</v>
      </c>
      <c r="AL293" s="264"/>
      <c r="AM293" s="264"/>
      <c r="AN293" s="264"/>
      <c r="AO293" s="264"/>
      <c r="AP293" s="264"/>
      <c r="AQ293" s="264"/>
      <c r="AR293" s="264"/>
      <c r="AS293" s="355"/>
      <c r="AT293" s="373"/>
      <c r="AU293" s="355"/>
      <c r="AV293" s="356"/>
      <c r="AW293" s="161" t="s">
        <v>4764</v>
      </c>
    </row>
    <row r="294" spans="1:49" s="151" customFormat="1" ht="66">
      <c r="A294" s="399"/>
      <c r="B294" s="399" t="s">
        <v>3171</v>
      </c>
      <c r="C294" s="264" t="s">
        <v>3172</v>
      </c>
      <c r="D294" s="264" t="s">
        <v>1308</v>
      </c>
      <c r="E294" s="264" t="s">
        <v>3173</v>
      </c>
      <c r="F294" s="264" t="s">
        <v>423</v>
      </c>
      <c r="G294" s="264" t="s">
        <v>656</v>
      </c>
      <c r="H294" s="264"/>
      <c r="I294" s="264"/>
      <c r="J294" s="264"/>
      <c r="K294" s="264"/>
      <c r="L294" s="264"/>
      <c r="M294" s="264">
        <v>1</v>
      </c>
      <c r="N294" s="264"/>
      <c r="O294" s="160">
        <v>45264</v>
      </c>
      <c r="P294" s="297">
        <f t="shared" si="15"/>
        <v>1</v>
      </c>
      <c r="Q294" s="264"/>
      <c r="R294" s="264"/>
      <c r="S294" s="264"/>
      <c r="T294" s="264"/>
      <c r="U294" s="264"/>
      <c r="V294" s="264"/>
      <c r="W294" s="264"/>
      <c r="X294" s="160"/>
      <c r="Y294" s="298">
        <f t="shared" si="16"/>
        <v>0</v>
      </c>
      <c r="Z294" s="264"/>
      <c r="AA294" s="264"/>
      <c r="AB294" s="264"/>
      <c r="AC294" s="264"/>
      <c r="AD294" s="264"/>
      <c r="AE294" s="264"/>
      <c r="AF294" s="264"/>
      <c r="AG294" s="160"/>
      <c r="AH294" s="298">
        <f t="shared" si="14"/>
        <v>0</v>
      </c>
      <c r="AI294" s="399"/>
      <c r="AJ294" s="264" t="s">
        <v>660</v>
      </c>
      <c r="AK294" s="264" t="s">
        <v>431</v>
      </c>
      <c r="AL294" s="264"/>
      <c r="AM294" s="264"/>
      <c r="AN294" s="264" t="s">
        <v>4493</v>
      </c>
      <c r="AO294" s="264"/>
      <c r="AP294" s="264"/>
      <c r="AQ294" s="264"/>
      <c r="AR294" s="264"/>
      <c r="AS294" s="355"/>
      <c r="AT294" s="373"/>
      <c r="AU294" s="355"/>
      <c r="AV294" s="356"/>
      <c r="AW294" s="161" t="s">
        <v>4764</v>
      </c>
    </row>
    <row r="295" spans="1:49" s="151" customFormat="1" ht="158.4">
      <c r="A295" s="399"/>
      <c r="B295" s="399" t="s">
        <v>3174</v>
      </c>
      <c r="C295" s="264" t="s">
        <v>3175</v>
      </c>
      <c r="D295" s="264" t="s">
        <v>3176</v>
      </c>
      <c r="E295" s="264" t="s">
        <v>3177</v>
      </c>
      <c r="F295" s="264" t="s">
        <v>421</v>
      </c>
      <c r="G295" s="264" t="s">
        <v>656</v>
      </c>
      <c r="H295" s="264"/>
      <c r="I295" s="264"/>
      <c r="J295" s="264"/>
      <c r="K295" s="264"/>
      <c r="L295" s="264"/>
      <c r="M295" s="264"/>
      <c r="N295" s="264">
        <v>3</v>
      </c>
      <c r="O295" s="160">
        <v>45103</v>
      </c>
      <c r="P295" s="297">
        <f t="shared" si="15"/>
        <v>3</v>
      </c>
      <c r="Q295" s="264"/>
      <c r="R295" s="264"/>
      <c r="S295" s="264"/>
      <c r="T295" s="264"/>
      <c r="U295" s="264"/>
      <c r="V295" s="264"/>
      <c r="W295" s="264"/>
      <c r="X295" s="160"/>
      <c r="Y295" s="298">
        <f t="shared" si="16"/>
        <v>0</v>
      </c>
      <c r="Z295" s="264"/>
      <c r="AA295" s="264"/>
      <c r="AB295" s="264"/>
      <c r="AC295" s="264"/>
      <c r="AD295" s="264"/>
      <c r="AE295" s="264"/>
      <c r="AF295" s="264"/>
      <c r="AG295" s="160"/>
      <c r="AH295" s="298">
        <f t="shared" si="14"/>
        <v>0</v>
      </c>
      <c r="AI295" s="399"/>
      <c r="AJ295" s="264" t="s">
        <v>660</v>
      </c>
      <c r="AK295" s="264" t="s">
        <v>431</v>
      </c>
      <c r="AL295" s="264"/>
      <c r="AM295" s="264"/>
      <c r="AN295" s="264"/>
      <c r="AO295" s="264"/>
      <c r="AP295" s="264"/>
      <c r="AQ295" s="264"/>
      <c r="AR295" s="264"/>
      <c r="AS295" s="355"/>
      <c r="AT295" s="373"/>
      <c r="AU295" s="355"/>
      <c r="AV295" s="356"/>
      <c r="AW295" s="161" t="s">
        <v>4765</v>
      </c>
    </row>
    <row r="296" spans="1:49" s="151" customFormat="1" ht="198">
      <c r="A296" s="399"/>
      <c r="B296" s="399" t="s">
        <v>3178</v>
      </c>
      <c r="C296" s="264" t="s">
        <v>3179</v>
      </c>
      <c r="D296" s="264" t="s">
        <v>3180</v>
      </c>
      <c r="E296" s="264" t="s">
        <v>3181</v>
      </c>
      <c r="F296" s="264" t="s">
        <v>417</v>
      </c>
      <c r="G296" s="264" t="s">
        <v>667</v>
      </c>
      <c r="H296" s="264"/>
      <c r="I296" s="264"/>
      <c r="J296" s="264"/>
      <c r="K296" s="264"/>
      <c r="L296" s="264"/>
      <c r="M296" s="264"/>
      <c r="N296" s="264">
        <v>1</v>
      </c>
      <c r="O296" s="160">
        <v>45208</v>
      </c>
      <c r="P296" s="297">
        <f t="shared" si="15"/>
        <v>1</v>
      </c>
      <c r="Q296" s="264"/>
      <c r="R296" s="264"/>
      <c r="S296" s="264"/>
      <c r="T296" s="264"/>
      <c r="U296" s="264"/>
      <c r="V296" s="264"/>
      <c r="W296" s="264"/>
      <c r="X296" s="160"/>
      <c r="Y296" s="298">
        <f t="shared" si="16"/>
        <v>0</v>
      </c>
      <c r="Z296" s="264"/>
      <c r="AA296" s="264"/>
      <c r="AB296" s="264"/>
      <c r="AC296" s="264"/>
      <c r="AD296" s="264"/>
      <c r="AE296" s="264"/>
      <c r="AF296" s="264"/>
      <c r="AG296" s="160"/>
      <c r="AH296" s="298">
        <f t="shared" si="14"/>
        <v>0</v>
      </c>
      <c r="AI296" s="399"/>
      <c r="AJ296" s="264" t="s">
        <v>660</v>
      </c>
      <c r="AK296" s="264" t="s">
        <v>431</v>
      </c>
      <c r="AL296" s="264"/>
      <c r="AM296" s="264"/>
      <c r="AN296" s="264"/>
      <c r="AO296" s="264"/>
      <c r="AP296" s="264"/>
      <c r="AQ296" s="264"/>
      <c r="AR296" s="264"/>
      <c r="AS296" s="355"/>
      <c r="AT296" s="373"/>
      <c r="AU296" s="355"/>
      <c r="AV296" s="356"/>
      <c r="AW296" s="161" t="s">
        <v>4766</v>
      </c>
    </row>
    <row r="297" spans="1:49" s="151" customFormat="1" ht="66">
      <c r="A297" s="399"/>
      <c r="B297" s="399" t="s">
        <v>3182</v>
      </c>
      <c r="C297" s="264" t="s">
        <v>3183</v>
      </c>
      <c r="D297" s="264" t="s">
        <v>3184</v>
      </c>
      <c r="E297" s="264" t="s">
        <v>3185</v>
      </c>
      <c r="F297" s="264" t="s">
        <v>417</v>
      </c>
      <c r="G297" s="264" t="s">
        <v>667</v>
      </c>
      <c r="H297" s="264"/>
      <c r="I297" s="264"/>
      <c r="J297" s="264"/>
      <c r="K297" s="264"/>
      <c r="L297" s="264"/>
      <c r="M297" s="264"/>
      <c r="N297" s="264">
        <v>1</v>
      </c>
      <c r="O297" s="160">
        <v>45264</v>
      </c>
      <c r="P297" s="297">
        <f t="shared" si="15"/>
        <v>1</v>
      </c>
      <c r="Q297" s="264"/>
      <c r="R297" s="264"/>
      <c r="S297" s="264"/>
      <c r="T297" s="264"/>
      <c r="U297" s="264"/>
      <c r="V297" s="264"/>
      <c r="W297" s="264"/>
      <c r="X297" s="160"/>
      <c r="Y297" s="298">
        <f t="shared" si="16"/>
        <v>0</v>
      </c>
      <c r="Z297" s="264"/>
      <c r="AA297" s="264"/>
      <c r="AB297" s="264"/>
      <c r="AC297" s="264"/>
      <c r="AD297" s="264"/>
      <c r="AE297" s="264"/>
      <c r="AF297" s="264"/>
      <c r="AG297" s="160"/>
      <c r="AH297" s="298">
        <f t="shared" si="14"/>
        <v>0</v>
      </c>
      <c r="AI297" s="399"/>
      <c r="AJ297" s="264" t="s">
        <v>660</v>
      </c>
      <c r="AK297" s="264" t="s">
        <v>431</v>
      </c>
      <c r="AL297" s="264"/>
      <c r="AM297" s="264"/>
      <c r="AN297" s="264"/>
      <c r="AO297" s="264"/>
      <c r="AP297" s="264"/>
      <c r="AQ297" s="264"/>
      <c r="AR297" s="264"/>
      <c r="AS297" s="355"/>
      <c r="AT297" s="373"/>
      <c r="AU297" s="355"/>
      <c r="AV297" s="356"/>
      <c r="AW297" s="161" t="s">
        <v>4767</v>
      </c>
    </row>
    <row r="298" spans="1:49" s="151" customFormat="1" ht="39.6">
      <c r="A298" s="399"/>
      <c r="B298" s="399" t="s">
        <v>3186</v>
      </c>
      <c r="C298" s="264" t="s">
        <v>3187</v>
      </c>
      <c r="D298" s="264"/>
      <c r="E298" s="264" t="s">
        <v>3188</v>
      </c>
      <c r="F298" s="264" t="s">
        <v>419</v>
      </c>
      <c r="G298" s="264" t="s">
        <v>656</v>
      </c>
      <c r="H298" s="264"/>
      <c r="I298" s="264"/>
      <c r="J298" s="264"/>
      <c r="K298" s="264"/>
      <c r="L298" s="264"/>
      <c r="M298" s="264"/>
      <c r="N298" s="264"/>
      <c r="O298" s="160"/>
      <c r="P298" s="297">
        <f t="shared" si="15"/>
        <v>0</v>
      </c>
      <c r="Q298" s="264"/>
      <c r="R298" s="264"/>
      <c r="S298" s="264"/>
      <c r="T298" s="264"/>
      <c r="U298" s="264"/>
      <c r="V298" s="264"/>
      <c r="W298" s="264">
        <v>3</v>
      </c>
      <c r="X298" s="160">
        <v>45076</v>
      </c>
      <c r="Y298" s="298">
        <f t="shared" si="16"/>
        <v>3</v>
      </c>
      <c r="Z298" s="264"/>
      <c r="AA298" s="264"/>
      <c r="AB298" s="264"/>
      <c r="AC298" s="264"/>
      <c r="AD298" s="264"/>
      <c r="AE298" s="264"/>
      <c r="AF298" s="264"/>
      <c r="AG298" s="160"/>
      <c r="AH298" s="298">
        <f t="shared" si="14"/>
        <v>0</v>
      </c>
      <c r="AI298" s="399"/>
      <c r="AJ298" s="264" t="s">
        <v>660</v>
      </c>
      <c r="AK298" s="264" t="s">
        <v>431</v>
      </c>
      <c r="AL298" s="264"/>
      <c r="AM298" s="264"/>
      <c r="AN298" s="264"/>
      <c r="AO298" s="264"/>
      <c r="AP298" s="264"/>
      <c r="AQ298" s="264"/>
      <c r="AR298" s="264"/>
      <c r="AS298" s="355"/>
      <c r="AT298" s="373"/>
      <c r="AU298" s="355"/>
      <c r="AV298" s="356"/>
      <c r="AW298" s="161" t="s">
        <v>4768</v>
      </c>
    </row>
    <row r="299" spans="1:49" s="151" customFormat="1" ht="224.4">
      <c r="A299" s="399"/>
      <c r="B299" s="399" t="s">
        <v>3189</v>
      </c>
      <c r="C299" s="264" t="s">
        <v>3190</v>
      </c>
      <c r="D299" s="264"/>
      <c r="E299" s="264" t="s">
        <v>3191</v>
      </c>
      <c r="F299" s="264" t="s">
        <v>421</v>
      </c>
      <c r="G299" s="264" t="s">
        <v>656</v>
      </c>
      <c r="H299" s="264"/>
      <c r="I299" s="264"/>
      <c r="J299" s="264"/>
      <c r="K299" s="264"/>
      <c r="L299" s="264"/>
      <c r="M299" s="264"/>
      <c r="N299" s="264"/>
      <c r="O299" s="160"/>
      <c r="P299" s="297">
        <f t="shared" si="15"/>
        <v>0</v>
      </c>
      <c r="Q299" s="264">
        <v>49</v>
      </c>
      <c r="R299" s="264"/>
      <c r="S299" s="264">
        <v>51</v>
      </c>
      <c r="T299" s="264"/>
      <c r="U299" s="264"/>
      <c r="V299" s="264"/>
      <c r="W299" s="264">
        <v>1</v>
      </c>
      <c r="X299" s="160">
        <v>45233</v>
      </c>
      <c r="Y299" s="298">
        <f t="shared" si="16"/>
        <v>101</v>
      </c>
      <c r="Z299" s="264"/>
      <c r="AA299" s="264"/>
      <c r="AB299" s="264"/>
      <c r="AC299" s="264"/>
      <c r="AD299" s="264"/>
      <c r="AE299" s="264"/>
      <c r="AF299" s="264"/>
      <c r="AG299" s="160"/>
      <c r="AH299" s="298">
        <f t="shared" si="14"/>
        <v>0</v>
      </c>
      <c r="AI299" s="399">
        <v>0</v>
      </c>
      <c r="AJ299" s="264" t="s">
        <v>660</v>
      </c>
      <c r="AK299" s="264" t="s">
        <v>431</v>
      </c>
      <c r="AL299" s="264" t="s">
        <v>672</v>
      </c>
      <c r="AM299" s="264" t="s">
        <v>650</v>
      </c>
      <c r="AN299" s="264"/>
      <c r="AO299" s="264">
        <v>55</v>
      </c>
      <c r="AP299" s="264"/>
      <c r="AQ299" s="264"/>
      <c r="AR299" s="264"/>
      <c r="AS299" s="355">
        <v>0.5</v>
      </c>
      <c r="AT299" s="373">
        <v>2</v>
      </c>
      <c r="AU299" s="355" t="s">
        <v>673</v>
      </c>
      <c r="AV299" s="356" t="s">
        <v>652</v>
      </c>
      <c r="AW299" s="161" t="s">
        <v>4769</v>
      </c>
    </row>
    <row r="300" spans="1:49" s="151" customFormat="1" ht="66">
      <c r="A300" s="399"/>
      <c r="B300" s="399" t="s">
        <v>3192</v>
      </c>
      <c r="C300" s="264" t="s">
        <v>3193</v>
      </c>
      <c r="D300" s="264"/>
      <c r="E300" s="264" t="s">
        <v>3194</v>
      </c>
      <c r="F300" s="264" t="s">
        <v>423</v>
      </c>
      <c r="G300" s="264" t="s">
        <v>656</v>
      </c>
      <c r="H300" s="264"/>
      <c r="I300" s="264"/>
      <c r="J300" s="264"/>
      <c r="K300" s="264"/>
      <c r="L300" s="264"/>
      <c r="M300" s="264"/>
      <c r="N300" s="264"/>
      <c r="O300" s="160"/>
      <c r="P300" s="297">
        <f t="shared" si="15"/>
        <v>0</v>
      </c>
      <c r="Q300" s="264"/>
      <c r="R300" s="264">
        <v>1</v>
      </c>
      <c r="S300" s="264"/>
      <c r="T300" s="264"/>
      <c r="U300" s="264"/>
      <c r="V300" s="264"/>
      <c r="W300" s="264"/>
      <c r="X300" s="160">
        <v>45019</v>
      </c>
      <c r="Y300" s="298">
        <f t="shared" si="16"/>
        <v>1</v>
      </c>
      <c r="Z300" s="264"/>
      <c r="AA300" s="264"/>
      <c r="AB300" s="264"/>
      <c r="AC300" s="264"/>
      <c r="AD300" s="264"/>
      <c r="AE300" s="264"/>
      <c r="AF300" s="264"/>
      <c r="AG300" s="160"/>
      <c r="AH300" s="298">
        <f t="shared" si="14"/>
        <v>0</v>
      </c>
      <c r="AI300" s="399">
        <v>0</v>
      </c>
      <c r="AJ300" s="264" t="s">
        <v>660</v>
      </c>
      <c r="AK300" s="264" t="s">
        <v>431</v>
      </c>
      <c r="AL300" s="264"/>
      <c r="AM300" s="264"/>
      <c r="AN300" s="264" t="s">
        <v>4493</v>
      </c>
      <c r="AO300" s="264"/>
      <c r="AP300" s="264"/>
      <c r="AQ300" s="264"/>
      <c r="AR300" s="264"/>
      <c r="AS300" s="355"/>
      <c r="AT300" s="373"/>
      <c r="AU300" s="355"/>
      <c r="AV300" s="356"/>
      <c r="AW300" s="161" t="s">
        <v>4770</v>
      </c>
    </row>
    <row r="301" spans="1:49" s="151" customFormat="1" ht="158.4">
      <c r="A301" s="399"/>
      <c r="B301" s="399" t="s">
        <v>3195</v>
      </c>
      <c r="C301" s="264" t="s">
        <v>3196</v>
      </c>
      <c r="D301" s="264"/>
      <c r="E301" s="264" t="s">
        <v>3197</v>
      </c>
      <c r="F301" s="264" t="s">
        <v>423</v>
      </c>
      <c r="G301" s="264" t="s">
        <v>656</v>
      </c>
      <c r="H301" s="264"/>
      <c r="I301" s="264"/>
      <c r="J301" s="264"/>
      <c r="K301" s="264"/>
      <c r="L301" s="264"/>
      <c r="M301" s="264"/>
      <c r="N301" s="264"/>
      <c r="O301" s="160"/>
      <c r="P301" s="297">
        <f t="shared" si="15"/>
        <v>0</v>
      </c>
      <c r="Q301" s="264"/>
      <c r="R301" s="264"/>
      <c r="S301" s="264"/>
      <c r="T301" s="264"/>
      <c r="U301" s="264"/>
      <c r="V301" s="264">
        <v>3</v>
      </c>
      <c r="W301" s="264"/>
      <c r="X301" s="160">
        <v>45034</v>
      </c>
      <c r="Y301" s="298">
        <f t="shared" si="16"/>
        <v>3</v>
      </c>
      <c r="Z301" s="264"/>
      <c r="AA301" s="264"/>
      <c r="AB301" s="264"/>
      <c r="AC301" s="264"/>
      <c r="AD301" s="264"/>
      <c r="AE301" s="264"/>
      <c r="AF301" s="264"/>
      <c r="AG301" s="160"/>
      <c r="AH301" s="298">
        <f t="shared" si="14"/>
        <v>0</v>
      </c>
      <c r="AI301" s="399"/>
      <c r="AJ301" s="264" t="s">
        <v>660</v>
      </c>
      <c r="AK301" s="264" t="s">
        <v>431</v>
      </c>
      <c r="AL301" s="264"/>
      <c r="AM301" s="264"/>
      <c r="AN301" s="264" t="s">
        <v>4493</v>
      </c>
      <c r="AO301" s="264"/>
      <c r="AP301" s="264"/>
      <c r="AQ301" s="264"/>
      <c r="AR301" s="264"/>
      <c r="AS301" s="355"/>
      <c r="AT301" s="373"/>
      <c r="AU301" s="355"/>
      <c r="AV301" s="356"/>
      <c r="AW301" s="161" t="s">
        <v>4771</v>
      </c>
    </row>
    <row r="302" spans="1:49" s="151" customFormat="1" ht="92.4">
      <c r="A302" s="399"/>
      <c r="B302" s="399" t="s">
        <v>3198</v>
      </c>
      <c r="C302" s="264" t="s">
        <v>3199</v>
      </c>
      <c r="D302" s="264"/>
      <c r="E302" s="264" t="s">
        <v>3200</v>
      </c>
      <c r="F302" s="264" t="s">
        <v>423</v>
      </c>
      <c r="G302" s="264" t="s">
        <v>656</v>
      </c>
      <c r="H302" s="264"/>
      <c r="I302" s="264"/>
      <c r="J302" s="264"/>
      <c r="K302" s="264"/>
      <c r="L302" s="264"/>
      <c r="M302" s="264"/>
      <c r="N302" s="264"/>
      <c r="O302" s="160"/>
      <c r="P302" s="297">
        <f t="shared" si="15"/>
        <v>0</v>
      </c>
      <c r="Q302" s="264"/>
      <c r="R302" s="264">
        <v>1</v>
      </c>
      <c r="S302" s="264"/>
      <c r="T302" s="264"/>
      <c r="U302" s="264"/>
      <c r="V302" s="264"/>
      <c r="W302" s="264"/>
      <c r="X302" s="160">
        <v>45037</v>
      </c>
      <c r="Y302" s="298">
        <f t="shared" si="16"/>
        <v>1</v>
      </c>
      <c r="Z302" s="264"/>
      <c r="AA302" s="264"/>
      <c r="AB302" s="264"/>
      <c r="AC302" s="264"/>
      <c r="AD302" s="264"/>
      <c r="AE302" s="264"/>
      <c r="AF302" s="264"/>
      <c r="AG302" s="160"/>
      <c r="AH302" s="298">
        <f t="shared" si="14"/>
        <v>0</v>
      </c>
      <c r="AI302" s="399">
        <v>0</v>
      </c>
      <c r="AJ302" s="264" t="s">
        <v>660</v>
      </c>
      <c r="AK302" s="264" t="s">
        <v>431</v>
      </c>
      <c r="AL302" s="264"/>
      <c r="AM302" s="264"/>
      <c r="AN302" s="264" t="s">
        <v>4493</v>
      </c>
      <c r="AO302" s="264"/>
      <c r="AP302" s="264"/>
      <c r="AQ302" s="264"/>
      <c r="AR302" s="264"/>
      <c r="AS302" s="355"/>
      <c r="AT302" s="373"/>
      <c r="AU302" s="355"/>
      <c r="AV302" s="356"/>
      <c r="AW302" s="161" t="s">
        <v>4772</v>
      </c>
    </row>
    <row r="303" spans="1:49" s="151" customFormat="1" ht="92.4">
      <c r="A303" s="399"/>
      <c r="B303" s="399" t="s">
        <v>3201</v>
      </c>
      <c r="C303" s="264" t="s">
        <v>3202</v>
      </c>
      <c r="D303" s="264"/>
      <c r="E303" s="264" t="s">
        <v>3203</v>
      </c>
      <c r="F303" s="264" t="s">
        <v>421</v>
      </c>
      <c r="G303" s="264" t="s">
        <v>656</v>
      </c>
      <c r="H303" s="264"/>
      <c r="I303" s="264"/>
      <c r="J303" s="264"/>
      <c r="K303" s="264"/>
      <c r="L303" s="264"/>
      <c r="M303" s="264"/>
      <c r="N303" s="264"/>
      <c r="O303" s="160"/>
      <c r="P303" s="297">
        <f t="shared" si="15"/>
        <v>0</v>
      </c>
      <c r="Q303" s="264"/>
      <c r="R303" s="264"/>
      <c r="S303" s="264"/>
      <c r="T303" s="264"/>
      <c r="U303" s="264">
        <v>35</v>
      </c>
      <c r="V303" s="264"/>
      <c r="W303" s="264">
        <v>82</v>
      </c>
      <c r="X303" s="160">
        <v>45030</v>
      </c>
      <c r="Y303" s="298">
        <f t="shared" si="16"/>
        <v>117</v>
      </c>
      <c r="Z303" s="264"/>
      <c r="AA303" s="264"/>
      <c r="AB303" s="264"/>
      <c r="AC303" s="264"/>
      <c r="AD303" s="264"/>
      <c r="AE303" s="264"/>
      <c r="AF303" s="264"/>
      <c r="AG303" s="160"/>
      <c r="AH303" s="298">
        <f t="shared" si="14"/>
        <v>0</v>
      </c>
      <c r="AI303" s="399"/>
      <c r="AJ303" s="264" t="s">
        <v>660</v>
      </c>
      <c r="AK303" s="264" t="s">
        <v>431</v>
      </c>
      <c r="AL303" s="264" t="s">
        <v>672</v>
      </c>
      <c r="AM303" s="264" t="s">
        <v>650</v>
      </c>
      <c r="AN303" s="264"/>
      <c r="AO303" s="264">
        <v>55</v>
      </c>
      <c r="AP303" s="264"/>
      <c r="AQ303" s="264"/>
      <c r="AR303" s="264"/>
      <c r="AS303" s="355">
        <v>0.5</v>
      </c>
      <c r="AT303" s="373">
        <v>2</v>
      </c>
      <c r="AU303" s="355" t="s">
        <v>673</v>
      </c>
      <c r="AV303" s="356" t="s">
        <v>652</v>
      </c>
      <c r="AW303" s="161" t="s">
        <v>4773</v>
      </c>
    </row>
    <row r="304" spans="1:49" s="151" customFormat="1" ht="118.8">
      <c r="A304" s="399"/>
      <c r="B304" s="399" t="s">
        <v>3204</v>
      </c>
      <c r="C304" s="264" t="s">
        <v>3205</v>
      </c>
      <c r="D304" s="264"/>
      <c r="E304" s="264" t="s">
        <v>3206</v>
      </c>
      <c r="F304" s="264" t="s">
        <v>421</v>
      </c>
      <c r="G304" s="264" t="s">
        <v>667</v>
      </c>
      <c r="H304" s="264"/>
      <c r="I304" s="264"/>
      <c r="J304" s="264"/>
      <c r="K304" s="264"/>
      <c r="L304" s="264"/>
      <c r="M304" s="264"/>
      <c r="N304" s="264"/>
      <c r="O304" s="160"/>
      <c r="P304" s="297">
        <f t="shared" si="15"/>
        <v>0</v>
      </c>
      <c r="Q304" s="264"/>
      <c r="R304" s="264"/>
      <c r="S304" s="264"/>
      <c r="T304" s="264"/>
      <c r="U304" s="264"/>
      <c r="V304" s="264"/>
      <c r="W304" s="264">
        <v>28</v>
      </c>
      <c r="X304" s="160">
        <v>45030</v>
      </c>
      <c r="Y304" s="298">
        <f t="shared" si="16"/>
        <v>28</v>
      </c>
      <c r="Z304" s="264"/>
      <c r="AA304" s="264"/>
      <c r="AB304" s="264"/>
      <c r="AC304" s="264"/>
      <c r="AD304" s="264"/>
      <c r="AE304" s="264"/>
      <c r="AF304" s="264"/>
      <c r="AG304" s="160"/>
      <c r="AH304" s="298">
        <f t="shared" si="14"/>
        <v>0</v>
      </c>
      <c r="AI304" s="399"/>
      <c r="AJ304" s="264" t="s">
        <v>660</v>
      </c>
      <c r="AK304" s="264" t="s">
        <v>431</v>
      </c>
      <c r="AL304" s="264"/>
      <c r="AM304" s="264"/>
      <c r="AN304" s="264"/>
      <c r="AO304" s="264"/>
      <c r="AP304" s="264"/>
      <c r="AQ304" s="264"/>
      <c r="AR304" s="264"/>
      <c r="AS304" s="355"/>
      <c r="AT304" s="373"/>
      <c r="AU304" s="355"/>
      <c r="AV304" s="356"/>
      <c r="AW304" s="161" t="s">
        <v>4774</v>
      </c>
    </row>
    <row r="305" spans="1:49" s="151" customFormat="1" ht="171.6">
      <c r="A305" s="399"/>
      <c r="B305" s="399" t="s">
        <v>3207</v>
      </c>
      <c r="C305" s="264" t="s">
        <v>3208</v>
      </c>
      <c r="D305" s="264"/>
      <c r="E305" s="264" t="s">
        <v>3209</v>
      </c>
      <c r="F305" s="264" t="s">
        <v>419</v>
      </c>
      <c r="G305" s="264" t="s">
        <v>656</v>
      </c>
      <c r="H305" s="264"/>
      <c r="I305" s="264"/>
      <c r="J305" s="264"/>
      <c r="K305" s="264"/>
      <c r="L305" s="264"/>
      <c r="M305" s="264"/>
      <c r="N305" s="264"/>
      <c r="O305" s="160"/>
      <c r="P305" s="297">
        <f t="shared" si="15"/>
        <v>0</v>
      </c>
      <c r="Q305" s="264"/>
      <c r="R305" s="264"/>
      <c r="S305" s="264"/>
      <c r="T305" s="264"/>
      <c r="U305" s="264"/>
      <c r="V305" s="264"/>
      <c r="W305" s="264">
        <v>2</v>
      </c>
      <c r="X305" s="160">
        <v>45015</v>
      </c>
      <c r="Y305" s="298">
        <f t="shared" si="16"/>
        <v>2</v>
      </c>
      <c r="Z305" s="264"/>
      <c r="AA305" s="264"/>
      <c r="AB305" s="264"/>
      <c r="AC305" s="264"/>
      <c r="AD305" s="264"/>
      <c r="AE305" s="264"/>
      <c r="AF305" s="264"/>
      <c r="AG305" s="160"/>
      <c r="AH305" s="298">
        <f t="shared" si="14"/>
        <v>0</v>
      </c>
      <c r="AI305" s="399"/>
      <c r="AJ305" s="264" t="s">
        <v>660</v>
      </c>
      <c r="AK305" s="264" t="s">
        <v>431</v>
      </c>
      <c r="AL305" s="264"/>
      <c r="AM305" s="264"/>
      <c r="AN305" s="264"/>
      <c r="AO305" s="264"/>
      <c r="AP305" s="264"/>
      <c r="AQ305" s="264"/>
      <c r="AR305" s="264"/>
      <c r="AS305" s="355"/>
      <c r="AT305" s="373"/>
      <c r="AU305" s="355"/>
      <c r="AV305" s="356"/>
      <c r="AW305" s="161" t="s">
        <v>4775</v>
      </c>
    </row>
    <row r="306" spans="1:49" s="151" customFormat="1" ht="52.8">
      <c r="A306" s="399"/>
      <c r="B306" s="399" t="s">
        <v>3210</v>
      </c>
      <c r="C306" s="264" t="s">
        <v>3211</v>
      </c>
      <c r="D306" s="264"/>
      <c r="E306" s="264" t="s">
        <v>3212</v>
      </c>
      <c r="F306" s="264" t="s">
        <v>421</v>
      </c>
      <c r="G306" s="264" t="s">
        <v>656</v>
      </c>
      <c r="H306" s="264"/>
      <c r="I306" s="264"/>
      <c r="J306" s="264"/>
      <c r="K306" s="264"/>
      <c r="L306" s="264"/>
      <c r="M306" s="264"/>
      <c r="N306" s="264"/>
      <c r="O306" s="160"/>
      <c r="P306" s="297">
        <f t="shared" si="15"/>
        <v>0</v>
      </c>
      <c r="Q306" s="264"/>
      <c r="R306" s="264"/>
      <c r="S306" s="264"/>
      <c r="T306" s="264"/>
      <c r="U306" s="264"/>
      <c r="V306" s="264"/>
      <c r="W306" s="264">
        <v>9</v>
      </c>
      <c r="X306" s="160">
        <v>44999</v>
      </c>
      <c r="Y306" s="298">
        <f t="shared" si="16"/>
        <v>9</v>
      </c>
      <c r="Z306" s="264"/>
      <c r="AA306" s="264"/>
      <c r="AB306" s="264"/>
      <c r="AC306" s="264"/>
      <c r="AD306" s="264"/>
      <c r="AE306" s="264"/>
      <c r="AF306" s="264"/>
      <c r="AG306" s="160"/>
      <c r="AH306" s="298">
        <f t="shared" ref="AH306:AH369" si="17">SUM($Z306:$AF306)</f>
        <v>0</v>
      </c>
      <c r="AI306" s="399"/>
      <c r="AJ306" s="264" t="s">
        <v>660</v>
      </c>
      <c r="AK306" s="264" t="s">
        <v>431</v>
      </c>
      <c r="AL306" s="264"/>
      <c r="AM306" s="264"/>
      <c r="AN306" s="264"/>
      <c r="AO306" s="264"/>
      <c r="AP306" s="264"/>
      <c r="AQ306" s="264"/>
      <c r="AR306" s="264"/>
      <c r="AS306" s="355"/>
      <c r="AT306" s="373"/>
      <c r="AU306" s="355"/>
      <c r="AV306" s="356"/>
      <c r="AW306" s="161" t="s">
        <v>4776</v>
      </c>
    </row>
    <row r="307" spans="1:49" s="151" customFormat="1" ht="105.6">
      <c r="A307" s="399"/>
      <c r="B307" s="399" t="s">
        <v>3213</v>
      </c>
      <c r="C307" s="264" t="s">
        <v>3214</v>
      </c>
      <c r="D307" s="264"/>
      <c r="E307" s="264" t="s">
        <v>3215</v>
      </c>
      <c r="F307" s="264" t="s">
        <v>421</v>
      </c>
      <c r="G307" s="264" t="s">
        <v>656</v>
      </c>
      <c r="H307" s="264"/>
      <c r="I307" s="264"/>
      <c r="J307" s="264"/>
      <c r="K307" s="264"/>
      <c r="L307" s="264"/>
      <c r="M307" s="264"/>
      <c r="N307" s="264"/>
      <c r="O307" s="160"/>
      <c r="P307" s="297">
        <f t="shared" si="15"/>
        <v>0</v>
      </c>
      <c r="Q307" s="264"/>
      <c r="R307" s="264"/>
      <c r="S307" s="264"/>
      <c r="T307" s="264"/>
      <c r="U307" s="264"/>
      <c r="V307" s="264"/>
      <c r="W307" s="264">
        <v>1</v>
      </c>
      <c r="X307" s="160">
        <v>45056</v>
      </c>
      <c r="Y307" s="298">
        <f t="shared" si="16"/>
        <v>1</v>
      </c>
      <c r="Z307" s="264"/>
      <c r="AA307" s="264"/>
      <c r="AB307" s="264"/>
      <c r="AC307" s="264"/>
      <c r="AD307" s="264"/>
      <c r="AE307" s="264"/>
      <c r="AF307" s="264">
        <v>1</v>
      </c>
      <c r="AG307" s="160">
        <v>45246</v>
      </c>
      <c r="AH307" s="298">
        <f t="shared" si="17"/>
        <v>1</v>
      </c>
      <c r="AI307" s="399"/>
      <c r="AJ307" s="264" t="s">
        <v>660</v>
      </c>
      <c r="AK307" s="264" t="s">
        <v>431</v>
      </c>
      <c r="AL307" s="264"/>
      <c r="AM307" s="264"/>
      <c r="AN307" s="264"/>
      <c r="AO307" s="264"/>
      <c r="AP307" s="264"/>
      <c r="AQ307" s="264"/>
      <c r="AR307" s="264"/>
      <c r="AS307" s="355"/>
      <c r="AT307" s="373"/>
      <c r="AU307" s="355"/>
      <c r="AV307" s="356"/>
      <c r="AW307" s="161" t="s">
        <v>4777</v>
      </c>
    </row>
    <row r="308" spans="1:49" s="151" customFormat="1" ht="92.4">
      <c r="A308" s="399"/>
      <c r="B308" s="399" t="s">
        <v>3216</v>
      </c>
      <c r="C308" s="264" t="s">
        <v>3217</v>
      </c>
      <c r="D308" s="264"/>
      <c r="E308" s="264" t="s">
        <v>3218</v>
      </c>
      <c r="F308" s="264" t="s">
        <v>423</v>
      </c>
      <c r="G308" s="264" t="s">
        <v>656</v>
      </c>
      <c r="H308" s="264"/>
      <c r="I308" s="264"/>
      <c r="J308" s="264"/>
      <c r="K308" s="264"/>
      <c r="L308" s="264"/>
      <c r="M308" s="264"/>
      <c r="N308" s="264"/>
      <c r="O308" s="160"/>
      <c r="P308" s="297">
        <f t="shared" si="15"/>
        <v>0</v>
      </c>
      <c r="Q308" s="264"/>
      <c r="R308" s="264">
        <v>8</v>
      </c>
      <c r="S308" s="264"/>
      <c r="T308" s="264"/>
      <c r="U308" s="264"/>
      <c r="V308" s="264"/>
      <c r="W308" s="264"/>
      <c r="X308" s="160">
        <v>45155</v>
      </c>
      <c r="Y308" s="298">
        <f t="shared" si="16"/>
        <v>8</v>
      </c>
      <c r="Z308" s="264"/>
      <c r="AA308" s="264"/>
      <c r="AB308" s="264"/>
      <c r="AC308" s="264"/>
      <c r="AD308" s="264"/>
      <c r="AE308" s="264"/>
      <c r="AF308" s="264"/>
      <c r="AG308" s="160"/>
      <c r="AH308" s="298">
        <f t="shared" si="17"/>
        <v>0</v>
      </c>
      <c r="AI308" s="399">
        <v>0</v>
      </c>
      <c r="AJ308" s="264" t="s">
        <v>660</v>
      </c>
      <c r="AK308" s="264" t="s">
        <v>431</v>
      </c>
      <c r="AL308" s="264"/>
      <c r="AM308" s="264"/>
      <c r="AN308" s="264" t="s">
        <v>4493</v>
      </c>
      <c r="AO308" s="264"/>
      <c r="AP308" s="264"/>
      <c r="AQ308" s="264"/>
      <c r="AR308" s="264"/>
      <c r="AS308" s="355"/>
      <c r="AT308" s="373"/>
      <c r="AU308" s="355"/>
      <c r="AV308" s="356"/>
      <c r="AW308" s="161" t="s">
        <v>4778</v>
      </c>
    </row>
    <row r="309" spans="1:49" s="151" customFormat="1" ht="171.6">
      <c r="A309" s="399"/>
      <c r="B309" s="399" t="s">
        <v>3219</v>
      </c>
      <c r="C309" s="264" t="s">
        <v>3220</v>
      </c>
      <c r="D309" s="264"/>
      <c r="E309" s="264" t="s">
        <v>3221</v>
      </c>
      <c r="F309" s="264" t="s">
        <v>423</v>
      </c>
      <c r="G309" s="264" t="s">
        <v>656</v>
      </c>
      <c r="H309" s="264"/>
      <c r="I309" s="264"/>
      <c r="J309" s="264"/>
      <c r="K309" s="264"/>
      <c r="L309" s="264"/>
      <c r="M309" s="264"/>
      <c r="N309" s="264"/>
      <c r="O309" s="160"/>
      <c r="P309" s="297">
        <f t="shared" si="15"/>
        <v>0</v>
      </c>
      <c r="Q309" s="264"/>
      <c r="R309" s="264">
        <v>2</v>
      </c>
      <c r="S309" s="264"/>
      <c r="T309" s="264"/>
      <c r="U309" s="264"/>
      <c r="V309" s="264"/>
      <c r="W309" s="264"/>
      <c r="X309" s="160">
        <v>45215</v>
      </c>
      <c r="Y309" s="298">
        <f t="shared" si="16"/>
        <v>2</v>
      </c>
      <c r="Z309" s="264"/>
      <c r="AA309" s="264"/>
      <c r="AB309" s="264"/>
      <c r="AC309" s="264"/>
      <c r="AD309" s="264"/>
      <c r="AE309" s="264"/>
      <c r="AF309" s="264"/>
      <c r="AG309" s="160"/>
      <c r="AH309" s="298">
        <f t="shared" si="17"/>
        <v>0</v>
      </c>
      <c r="AI309" s="399">
        <v>0</v>
      </c>
      <c r="AJ309" s="264" t="s">
        <v>660</v>
      </c>
      <c r="AK309" s="264" t="s">
        <v>431</v>
      </c>
      <c r="AL309" s="264"/>
      <c r="AM309" s="264"/>
      <c r="AN309" s="264" t="s">
        <v>4493</v>
      </c>
      <c r="AO309" s="264"/>
      <c r="AP309" s="264"/>
      <c r="AQ309" s="264"/>
      <c r="AR309" s="264"/>
      <c r="AS309" s="355"/>
      <c r="AT309" s="373"/>
      <c r="AU309" s="355"/>
      <c r="AV309" s="356"/>
      <c r="AW309" s="161" t="s">
        <v>4779</v>
      </c>
    </row>
    <row r="310" spans="1:49" s="151" customFormat="1" ht="409.6">
      <c r="A310" s="399"/>
      <c r="B310" s="399" t="s">
        <v>3222</v>
      </c>
      <c r="C310" s="264" t="s">
        <v>3223</v>
      </c>
      <c r="D310" s="264"/>
      <c r="E310" s="264" t="s">
        <v>3224</v>
      </c>
      <c r="F310" s="264" t="s">
        <v>423</v>
      </c>
      <c r="G310" s="264" t="s">
        <v>656</v>
      </c>
      <c r="H310" s="264"/>
      <c r="I310" s="264"/>
      <c r="J310" s="264"/>
      <c r="K310" s="264"/>
      <c r="L310" s="264"/>
      <c r="M310" s="264"/>
      <c r="N310" s="264"/>
      <c r="O310" s="160"/>
      <c r="P310" s="297">
        <f t="shared" si="15"/>
        <v>0</v>
      </c>
      <c r="Q310" s="264"/>
      <c r="R310" s="264">
        <v>1</v>
      </c>
      <c r="S310" s="264"/>
      <c r="T310" s="264"/>
      <c r="U310" s="264"/>
      <c r="V310" s="264"/>
      <c r="W310" s="264"/>
      <c r="X310" s="160">
        <v>44986</v>
      </c>
      <c r="Y310" s="298">
        <f t="shared" si="16"/>
        <v>1</v>
      </c>
      <c r="Z310" s="264"/>
      <c r="AA310" s="264"/>
      <c r="AB310" s="264"/>
      <c r="AC310" s="264"/>
      <c r="AD310" s="264"/>
      <c r="AE310" s="264"/>
      <c r="AF310" s="264"/>
      <c r="AG310" s="160"/>
      <c r="AH310" s="298">
        <f t="shared" si="17"/>
        <v>0</v>
      </c>
      <c r="AI310" s="399">
        <v>0</v>
      </c>
      <c r="AJ310" s="264" t="s">
        <v>660</v>
      </c>
      <c r="AK310" s="264" t="s">
        <v>431</v>
      </c>
      <c r="AL310" s="264"/>
      <c r="AM310" s="264"/>
      <c r="AN310" s="264" t="s">
        <v>4493</v>
      </c>
      <c r="AO310" s="264"/>
      <c r="AP310" s="264"/>
      <c r="AQ310" s="264"/>
      <c r="AR310" s="264"/>
      <c r="AS310" s="355"/>
      <c r="AT310" s="373"/>
      <c r="AU310" s="355"/>
      <c r="AV310" s="356"/>
      <c r="AW310" s="161" t="s">
        <v>4780</v>
      </c>
    </row>
    <row r="311" spans="1:49" s="151" customFormat="1" ht="184.8">
      <c r="A311" s="399"/>
      <c r="B311" s="399" t="s">
        <v>3225</v>
      </c>
      <c r="C311" s="264" t="s">
        <v>3226</v>
      </c>
      <c r="D311" s="264"/>
      <c r="E311" s="264" t="s">
        <v>3227</v>
      </c>
      <c r="F311" s="264" t="s">
        <v>421</v>
      </c>
      <c r="G311" s="264" t="s">
        <v>656</v>
      </c>
      <c r="H311" s="264"/>
      <c r="I311" s="264"/>
      <c r="J311" s="264"/>
      <c r="K311" s="264"/>
      <c r="L311" s="264"/>
      <c r="M311" s="264"/>
      <c r="N311" s="264"/>
      <c r="O311" s="160"/>
      <c r="P311" s="297">
        <f t="shared" si="15"/>
        <v>0</v>
      </c>
      <c r="Q311" s="264"/>
      <c r="R311" s="264"/>
      <c r="S311" s="264"/>
      <c r="T311" s="264"/>
      <c r="U311" s="264"/>
      <c r="V311" s="264"/>
      <c r="W311" s="264">
        <v>3</v>
      </c>
      <c r="X311" s="160">
        <v>45040</v>
      </c>
      <c r="Y311" s="298">
        <f t="shared" si="16"/>
        <v>3</v>
      </c>
      <c r="Z311" s="264"/>
      <c r="AA311" s="264"/>
      <c r="AB311" s="264"/>
      <c r="AC311" s="264"/>
      <c r="AD311" s="264"/>
      <c r="AE311" s="264"/>
      <c r="AF311" s="264"/>
      <c r="AG311" s="160"/>
      <c r="AH311" s="298">
        <f t="shared" si="17"/>
        <v>0</v>
      </c>
      <c r="AI311" s="399"/>
      <c r="AJ311" s="264" t="s">
        <v>660</v>
      </c>
      <c r="AK311" s="264" t="s">
        <v>431</v>
      </c>
      <c r="AL311" s="264"/>
      <c r="AM311" s="264"/>
      <c r="AN311" s="264"/>
      <c r="AO311" s="264"/>
      <c r="AP311" s="264"/>
      <c r="AQ311" s="264"/>
      <c r="AR311" s="264"/>
      <c r="AS311" s="355"/>
      <c r="AT311" s="373"/>
      <c r="AU311" s="355"/>
      <c r="AV311" s="356"/>
      <c r="AW311" s="161" t="s">
        <v>4781</v>
      </c>
    </row>
    <row r="312" spans="1:49" s="151" customFormat="1" ht="211.2">
      <c r="A312" s="399"/>
      <c r="B312" s="399" t="s">
        <v>3228</v>
      </c>
      <c r="C312" s="264" t="s">
        <v>3229</v>
      </c>
      <c r="D312" s="264"/>
      <c r="E312" s="264" t="s">
        <v>3230</v>
      </c>
      <c r="F312" s="264" t="s">
        <v>423</v>
      </c>
      <c r="G312" s="264" t="s">
        <v>656</v>
      </c>
      <c r="H312" s="264"/>
      <c r="I312" s="264"/>
      <c r="J312" s="264"/>
      <c r="K312" s="264"/>
      <c r="L312" s="264"/>
      <c r="M312" s="264"/>
      <c r="N312" s="264"/>
      <c r="O312" s="160"/>
      <c r="P312" s="297">
        <f t="shared" ref="P312:P375" si="18">SUM($H312:$N312)</f>
        <v>0</v>
      </c>
      <c r="Q312" s="264"/>
      <c r="R312" s="264"/>
      <c r="S312" s="264"/>
      <c r="T312" s="264">
        <v>1</v>
      </c>
      <c r="U312" s="264"/>
      <c r="V312" s="264"/>
      <c r="W312" s="264"/>
      <c r="X312" s="160">
        <v>45161</v>
      </c>
      <c r="Y312" s="298">
        <f t="shared" ref="Y312:Y375" si="19">SUM($Q312:$W312)</f>
        <v>1</v>
      </c>
      <c r="Z312" s="264"/>
      <c r="AA312" s="264"/>
      <c r="AB312" s="264"/>
      <c r="AC312" s="264"/>
      <c r="AD312" s="264"/>
      <c r="AE312" s="264"/>
      <c r="AF312" s="264"/>
      <c r="AG312" s="160"/>
      <c r="AH312" s="298">
        <f t="shared" si="17"/>
        <v>0</v>
      </c>
      <c r="AI312" s="399"/>
      <c r="AJ312" s="264" t="s">
        <v>660</v>
      </c>
      <c r="AK312" s="264" t="s">
        <v>431</v>
      </c>
      <c r="AL312" s="264"/>
      <c r="AM312" s="264"/>
      <c r="AN312" s="264" t="s">
        <v>4493</v>
      </c>
      <c r="AO312" s="264"/>
      <c r="AP312" s="264"/>
      <c r="AQ312" s="264"/>
      <c r="AR312" s="264"/>
      <c r="AS312" s="355"/>
      <c r="AT312" s="373"/>
      <c r="AU312" s="355"/>
      <c r="AV312" s="356"/>
      <c r="AW312" s="161" t="s">
        <v>4782</v>
      </c>
    </row>
    <row r="313" spans="1:49" s="151" customFormat="1" ht="158.4">
      <c r="A313" s="399"/>
      <c r="B313" s="399" t="s">
        <v>3231</v>
      </c>
      <c r="C313" s="264" t="s">
        <v>3232</v>
      </c>
      <c r="D313" s="264" t="s">
        <v>3233</v>
      </c>
      <c r="E313" s="264" t="s">
        <v>3234</v>
      </c>
      <c r="F313" s="264" t="s">
        <v>421</v>
      </c>
      <c r="G313" s="264" t="s">
        <v>656</v>
      </c>
      <c r="H313" s="264"/>
      <c r="I313" s="264"/>
      <c r="J313" s="264"/>
      <c r="K313" s="264"/>
      <c r="L313" s="264"/>
      <c r="M313" s="264"/>
      <c r="N313" s="264"/>
      <c r="O313" s="160"/>
      <c r="P313" s="297">
        <f t="shared" si="18"/>
        <v>0</v>
      </c>
      <c r="Q313" s="264">
        <v>49</v>
      </c>
      <c r="R313" s="264"/>
      <c r="S313" s="264"/>
      <c r="T313" s="264"/>
      <c r="U313" s="264">
        <v>1</v>
      </c>
      <c r="V313" s="264"/>
      <c r="W313" s="264"/>
      <c r="X313" s="160">
        <v>45180</v>
      </c>
      <c r="Y313" s="298">
        <f t="shared" si="19"/>
        <v>50</v>
      </c>
      <c r="Z313" s="264"/>
      <c r="AA313" s="264"/>
      <c r="AB313" s="264"/>
      <c r="AC313" s="264"/>
      <c r="AD313" s="264"/>
      <c r="AE313" s="264"/>
      <c r="AF313" s="264"/>
      <c r="AG313" s="160"/>
      <c r="AH313" s="298">
        <f t="shared" si="17"/>
        <v>0</v>
      </c>
      <c r="AI313" s="399">
        <v>15</v>
      </c>
      <c r="AJ313" s="264" t="s">
        <v>660</v>
      </c>
      <c r="AK313" s="264" t="s">
        <v>431</v>
      </c>
      <c r="AL313" s="264" t="s">
        <v>4491</v>
      </c>
      <c r="AM313" s="264" t="s">
        <v>650</v>
      </c>
      <c r="AN313" s="264"/>
      <c r="AO313" s="264">
        <v>55</v>
      </c>
      <c r="AP313" s="264"/>
      <c r="AQ313" s="264"/>
      <c r="AR313" s="264"/>
      <c r="AS313" s="355">
        <v>0.75</v>
      </c>
      <c r="AT313" s="373">
        <v>1</v>
      </c>
      <c r="AU313" s="355" t="s">
        <v>673</v>
      </c>
      <c r="AV313" s="356" t="s">
        <v>654</v>
      </c>
      <c r="AW313" s="161" t="s">
        <v>4783</v>
      </c>
    </row>
    <row r="314" spans="1:49" s="151" customFormat="1" ht="158.4">
      <c r="A314" s="399"/>
      <c r="B314" s="399" t="s">
        <v>3235</v>
      </c>
      <c r="C314" s="264" t="s">
        <v>3236</v>
      </c>
      <c r="D314" s="264"/>
      <c r="E314" s="264" t="s">
        <v>3237</v>
      </c>
      <c r="F314" s="264" t="s">
        <v>423</v>
      </c>
      <c r="G314" s="264" t="s">
        <v>656</v>
      </c>
      <c r="H314" s="264"/>
      <c r="I314" s="264"/>
      <c r="J314" s="264"/>
      <c r="K314" s="264"/>
      <c r="L314" s="264"/>
      <c r="M314" s="264"/>
      <c r="N314" s="264"/>
      <c r="O314" s="160"/>
      <c r="P314" s="297">
        <f t="shared" si="18"/>
        <v>0</v>
      </c>
      <c r="Q314" s="264"/>
      <c r="R314" s="264">
        <v>1</v>
      </c>
      <c r="S314" s="264"/>
      <c r="T314" s="264"/>
      <c r="U314" s="264"/>
      <c r="V314" s="264"/>
      <c r="W314" s="264"/>
      <c r="X314" s="160">
        <v>44993</v>
      </c>
      <c r="Y314" s="298">
        <f t="shared" si="19"/>
        <v>1</v>
      </c>
      <c r="Z314" s="264"/>
      <c r="AA314" s="264"/>
      <c r="AB314" s="264"/>
      <c r="AC314" s="264"/>
      <c r="AD314" s="264"/>
      <c r="AE314" s="264"/>
      <c r="AF314" s="264"/>
      <c r="AG314" s="160"/>
      <c r="AH314" s="298">
        <f t="shared" si="17"/>
        <v>0</v>
      </c>
      <c r="AI314" s="399">
        <v>0</v>
      </c>
      <c r="AJ314" s="264" t="s">
        <v>660</v>
      </c>
      <c r="AK314" s="264" t="s">
        <v>431</v>
      </c>
      <c r="AL314" s="264"/>
      <c r="AM314" s="264"/>
      <c r="AN314" s="264" t="s">
        <v>4493</v>
      </c>
      <c r="AO314" s="264"/>
      <c r="AP314" s="264"/>
      <c r="AQ314" s="264"/>
      <c r="AR314" s="264"/>
      <c r="AS314" s="355"/>
      <c r="AT314" s="373"/>
      <c r="AU314" s="355"/>
      <c r="AV314" s="356"/>
      <c r="AW314" s="161" t="s">
        <v>4784</v>
      </c>
    </row>
    <row r="315" spans="1:49" s="151" customFormat="1" ht="145.19999999999999">
      <c r="A315" s="399"/>
      <c r="B315" s="399" t="s">
        <v>3238</v>
      </c>
      <c r="C315" s="264" t="s">
        <v>3239</v>
      </c>
      <c r="D315" s="264"/>
      <c r="E315" s="264" t="s">
        <v>3240</v>
      </c>
      <c r="F315" s="264" t="s">
        <v>419</v>
      </c>
      <c r="G315" s="264" t="s">
        <v>656</v>
      </c>
      <c r="H315" s="264"/>
      <c r="I315" s="264"/>
      <c r="J315" s="264"/>
      <c r="K315" s="264"/>
      <c r="L315" s="264"/>
      <c r="M315" s="264"/>
      <c r="N315" s="264"/>
      <c r="O315" s="160"/>
      <c r="P315" s="297">
        <f t="shared" si="18"/>
        <v>0</v>
      </c>
      <c r="Q315" s="264"/>
      <c r="R315" s="264"/>
      <c r="S315" s="264"/>
      <c r="T315" s="264"/>
      <c r="U315" s="264"/>
      <c r="V315" s="264"/>
      <c r="W315" s="264">
        <v>1</v>
      </c>
      <c r="X315" s="160">
        <v>45065</v>
      </c>
      <c r="Y315" s="298">
        <f t="shared" si="19"/>
        <v>1</v>
      </c>
      <c r="Z315" s="264"/>
      <c r="AA315" s="264"/>
      <c r="AB315" s="264"/>
      <c r="AC315" s="264"/>
      <c r="AD315" s="264"/>
      <c r="AE315" s="264"/>
      <c r="AF315" s="264"/>
      <c r="AG315" s="160"/>
      <c r="AH315" s="298">
        <f t="shared" si="17"/>
        <v>0</v>
      </c>
      <c r="AI315" s="399"/>
      <c r="AJ315" s="264" t="s">
        <v>660</v>
      </c>
      <c r="AK315" s="264" t="s">
        <v>431</v>
      </c>
      <c r="AL315" s="264"/>
      <c r="AM315" s="264"/>
      <c r="AN315" s="264"/>
      <c r="AO315" s="264"/>
      <c r="AP315" s="264"/>
      <c r="AQ315" s="264"/>
      <c r="AR315" s="264"/>
      <c r="AS315" s="355"/>
      <c r="AT315" s="373"/>
      <c r="AU315" s="355"/>
      <c r="AV315" s="356"/>
      <c r="AW315" s="161" t="s">
        <v>4785</v>
      </c>
    </row>
    <row r="316" spans="1:49" s="151" customFormat="1" ht="290.39999999999998">
      <c r="A316" s="399"/>
      <c r="B316" s="399" t="s">
        <v>3241</v>
      </c>
      <c r="C316" s="264" t="s">
        <v>3242</v>
      </c>
      <c r="D316" s="264"/>
      <c r="E316" s="264" t="s">
        <v>3243</v>
      </c>
      <c r="F316" s="264" t="s">
        <v>423</v>
      </c>
      <c r="G316" s="264" t="s">
        <v>656</v>
      </c>
      <c r="H316" s="264"/>
      <c r="I316" s="264"/>
      <c r="J316" s="264"/>
      <c r="K316" s="264"/>
      <c r="L316" s="264"/>
      <c r="M316" s="264"/>
      <c r="N316" s="264"/>
      <c r="O316" s="160"/>
      <c r="P316" s="297">
        <f t="shared" si="18"/>
        <v>0</v>
      </c>
      <c r="Q316" s="264"/>
      <c r="R316" s="264"/>
      <c r="S316" s="264"/>
      <c r="T316" s="264"/>
      <c r="U316" s="264"/>
      <c r="V316" s="264">
        <v>3</v>
      </c>
      <c r="W316" s="264"/>
      <c r="X316" s="160">
        <v>45246</v>
      </c>
      <c r="Y316" s="298">
        <f t="shared" si="19"/>
        <v>3</v>
      </c>
      <c r="Z316" s="264"/>
      <c r="AA316" s="264"/>
      <c r="AB316" s="264"/>
      <c r="AC316" s="264"/>
      <c r="AD316" s="264"/>
      <c r="AE316" s="264"/>
      <c r="AF316" s="264"/>
      <c r="AG316" s="160"/>
      <c r="AH316" s="298">
        <f t="shared" si="17"/>
        <v>0</v>
      </c>
      <c r="AI316" s="399"/>
      <c r="AJ316" s="264" t="s">
        <v>660</v>
      </c>
      <c r="AK316" s="264" t="s">
        <v>431</v>
      </c>
      <c r="AL316" s="264"/>
      <c r="AM316" s="264"/>
      <c r="AN316" s="264" t="s">
        <v>4493</v>
      </c>
      <c r="AO316" s="264"/>
      <c r="AP316" s="264"/>
      <c r="AQ316" s="264"/>
      <c r="AR316" s="264"/>
      <c r="AS316" s="355"/>
      <c r="AT316" s="373"/>
      <c r="AU316" s="355"/>
      <c r="AV316" s="356"/>
      <c r="AW316" s="161" t="s">
        <v>4786</v>
      </c>
    </row>
    <row r="317" spans="1:49" s="151" customFormat="1" ht="303.60000000000002">
      <c r="A317" s="399"/>
      <c r="B317" s="399" t="s">
        <v>3241</v>
      </c>
      <c r="C317" s="264" t="s">
        <v>3244</v>
      </c>
      <c r="D317" s="264"/>
      <c r="E317" s="264" t="s">
        <v>3245</v>
      </c>
      <c r="F317" s="264" t="s">
        <v>423</v>
      </c>
      <c r="G317" s="264" t="s">
        <v>656</v>
      </c>
      <c r="H317" s="264"/>
      <c r="I317" s="264"/>
      <c r="J317" s="264"/>
      <c r="K317" s="264"/>
      <c r="L317" s="264"/>
      <c r="M317" s="264"/>
      <c r="N317" s="264"/>
      <c r="O317" s="160"/>
      <c r="P317" s="297">
        <f t="shared" si="18"/>
        <v>0</v>
      </c>
      <c r="Q317" s="264"/>
      <c r="R317" s="264"/>
      <c r="S317" s="264"/>
      <c r="T317" s="264"/>
      <c r="U317" s="264"/>
      <c r="V317" s="264">
        <v>3</v>
      </c>
      <c r="W317" s="264"/>
      <c r="X317" s="160">
        <v>45246</v>
      </c>
      <c r="Y317" s="298">
        <f t="shared" si="19"/>
        <v>3</v>
      </c>
      <c r="Z317" s="264"/>
      <c r="AA317" s="264"/>
      <c r="AB317" s="264"/>
      <c r="AC317" s="264"/>
      <c r="AD317" s="264"/>
      <c r="AE317" s="264"/>
      <c r="AF317" s="264"/>
      <c r="AG317" s="160"/>
      <c r="AH317" s="298">
        <f t="shared" si="17"/>
        <v>0</v>
      </c>
      <c r="AI317" s="399"/>
      <c r="AJ317" s="264" t="s">
        <v>660</v>
      </c>
      <c r="AK317" s="264" t="s">
        <v>431</v>
      </c>
      <c r="AL317" s="264"/>
      <c r="AM317" s="264"/>
      <c r="AN317" s="264" t="s">
        <v>4493</v>
      </c>
      <c r="AO317" s="264"/>
      <c r="AP317" s="264"/>
      <c r="AQ317" s="264"/>
      <c r="AR317" s="264"/>
      <c r="AS317" s="355"/>
      <c r="AT317" s="373"/>
      <c r="AU317" s="355"/>
      <c r="AV317" s="356"/>
      <c r="AW317" s="161" t="s">
        <v>4787</v>
      </c>
    </row>
    <row r="318" spans="1:49" s="151" customFormat="1" ht="132">
      <c r="A318" s="399"/>
      <c r="B318" s="399" t="s">
        <v>3235</v>
      </c>
      <c r="C318" s="264" t="s">
        <v>3236</v>
      </c>
      <c r="D318" s="264"/>
      <c r="E318" s="264" t="s">
        <v>3246</v>
      </c>
      <c r="F318" s="264" t="s">
        <v>423</v>
      </c>
      <c r="G318" s="264" t="s">
        <v>656</v>
      </c>
      <c r="H318" s="264"/>
      <c r="I318" s="264"/>
      <c r="J318" s="264"/>
      <c r="K318" s="264"/>
      <c r="L318" s="264"/>
      <c r="M318" s="264"/>
      <c r="N318" s="264"/>
      <c r="O318" s="160"/>
      <c r="P318" s="297">
        <f t="shared" si="18"/>
        <v>0</v>
      </c>
      <c r="Q318" s="264"/>
      <c r="R318" s="264"/>
      <c r="S318" s="264"/>
      <c r="T318" s="264"/>
      <c r="U318" s="264"/>
      <c r="V318" s="264">
        <v>2</v>
      </c>
      <c r="W318" s="264"/>
      <c r="X318" s="160">
        <v>44986</v>
      </c>
      <c r="Y318" s="298">
        <f t="shared" si="19"/>
        <v>2</v>
      </c>
      <c r="Z318" s="264"/>
      <c r="AA318" s="264"/>
      <c r="AB318" s="264"/>
      <c r="AC318" s="264"/>
      <c r="AD318" s="264"/>
      <c r="AE318" s="264"/>
      <c r="AF318" s="264"/>
      <c r="AG318" s="160"/>
      <c r="AH318" s="298">
        <f t="shared" si="17"/>
        <v>0</v>
      </c>
      <c r="AI318" s="399"/>
      <c r="AJ318" s="264" t="s">
        <v>660</v>
      </c>
      <c r="AK318" s="264" t="s">
        <v>431</v>
      </c>
      <c r="AL318" s="264"/>
      <c r="AM318" s="264"/>
      <c r="AN318" s="264" t="s">
        <v>4493</v>
      </c>
      <c r="AO318" s="264"/>
      <c r="AP318" s="264"/>
      <c r="AQ318" s="264"/>
      <c r="AR318" s="264"/>
      <c r="AS318" s="355"/>
      <c r="AT318" s="373"/>
      <c r="AU318" s="355"/>
      <c r="AV318" s="356"/>
      <c r="AW318" s="161" t="s">
        <v>4788</v>
      </c>
    </row>
    <row r="319" spans="1:49" s="151" customFormat="1" ht="79.2">
      <c r="A319" s="399"/>
      <c r="B319" s="399" t="s">
        <v>3247</v>
      </c>
      <c r="C319" s="264" t="s">
        <v>3248</v>
      </c>
      <c r="D319" s="264"/>
      <c r="E319" s="264" t="s">
        <v>3249</v>
      </c>
      <c r="F319" s="264" t="s">
        <v>423</v>
      </c>
      <c r="G319" s="264" t="s">
        <v>656</v>
      </c>
      <c r="H319" s="264"/>
      <c r="I319" s="264"/>
      <c r="J319" s="264"/>
      <c r="K319" s="264"/>
      <c r="L319" s="264"/>
      <c r="M319" s="264"/>
      <c r="N319" s="264"/>
      <c r="O319" s="160"/>
      <c r="P319" s="297">
        <f t="shared" si="18"/>
        <v>0</v>
      </c>
      <c r="Q319" s="264"/>
      <c r="R319" s="264"/>
      <c r="S319" s="264"/>
      <c r="T319" s="264"/>
      <c r="U319" s="264"/>
      <c r="V319" s="264">
        <v>4</v>
      </c>
      <c r="W319" s="264"/>
      <c r="X319" s="160">
        <v>45152</v>
      </c>
      <c r="Y319" s="298">
        <f t="shared" si="19"/>
        <v>4</v>
      </c>
      <c r="Z319" s="264"/>
      <c r="AA319" s="264"/>
      <c r="AB319" s="264"/>
      <c r="AC319" s="264"/>
      <c r="AD319" s="264"/>
      <c r="AE319" s="264"/>
      <c r="AF319" s="264"/>
      <c r="AG319" s="160"/>
      <c r="AH319" s="298">
        <f t="shared" si="17"/>
        <v>0</v>
      </c>
      <c r="AI319" s="399"/>
      <c r="AJ319" s="264" t="s">
        <v>660</v>
      </c>
      <c r="AK319" s="264" t="s">
        <v>431</v>
      </c>
      <c r="AL319" s="264"/>
      <c r="AM319" s="264"/>
      <c r="AN319" s="264" t="s">
        <v>4493</v>
      </c>
      <c r="AO319" s="264"/>
      <c r="AP319" s="264"/>
      <c r="AQ319" s="264"/>
      <c r="AR319" s="264"/>
      <c r="AS319" s="355"/>
      <c r="AT319" s="373"/>
      <c r="AU319" s="355"/>
      <c r="AV319" s="356"/>
      <c r="AW319" s="161" t="s">
        <v>4789</v>
      </c>
    </row>
    <row r="320" spans="1:49" s="151" customFormat="1" ht="409.2">
      <c r="A320" s="399"/>
      <c r="B320" s="399" t="s">
        <v>3250</v>
      </c>
      <c r="C320" s="264" t="s">
        <v>3251</v>
      </c>
      <c r="D320" s="264"/>
      <c r="E320" s="264" t="s">
        <v>3252</v>
      </c>
      <c r="F320" s="264" t="s">
        <v>423</v>
      </c>
      <c r="G320" s="264" t="s">
        <v>656</v>
      </c>
      <c r="H320" s="264"/>
      <c r="I320" s="264"/>
      <c r="J320" s="264"/>
      <c r="K320" s="264"/>
      <c r="L320" s="264"/>
      <c r="M320" s="264"/>
      <c r="N320" s="264"/>
      <c r="O320" s="160"/>
      <c r="P320" s="297">
        <f t="shared" si="18"/>
        <v>0</v>
      </c>
      <c r="Q320" s="264"/>
      <c r="R320" s="264"/>
      <c r="S320" s="264"/>
      <c r="T320" s="264"/>
      <c r="U320" s="264"/>
      <c r="V320" s="264"/>
      <c r="W320" s="264">
        <v>6</v>
      </c>
      <c r="X320" s="160">
        <v>45142</v>
      </c>
      <c r="Y320" s="298">
        <f t="shared" si="19"/>
        <v>6</v>
      </c>
      <c r="Z320" s="264"/>
      <c r="AA320" s="264"/>
      <c r="AB320" s="264"/>
      <c r="AC320" s="264"/>
      <c r="AD320" s="264"/>
      <c r="AE320" s="264"/>
      <c r="AF320" s="264"/>
      <c r="AG320" s="160"/>
      <c r="AH320" s="298">
        <f t="shared" si="17"/>
        <v>0</v>
      </c>
      <c r="AI320" s="399"/>
      <c r="AJ320" s="264" t="s">
        <v>660</v>
      </c>
      <c r="AK320" s="264" t="s">
        <v>431</v>
      </c>
      <c r="AL320" s="264"/>
      <c r="AM320" s="264"/>
      <c r="AN320" s="264"/>
      <c r="AO320" s="264"/>
      <c r="AP320" s="264"/>
      <c r="AQ320" s="264"/>
      <c r="AR320" s="264"/>
      <c r="AS320" s="355"/>
      <c r="AT320" s="373"/>
      <c r="AU320" s="355"/>
      <c r="AV320" s="356"/>
      <c r="AW320" s="161" t="s">
        <v>4790</v>
      </c>
    </row>
    <row r="321" spans="1:49" s="151" customFormat="1" ht="145.19999999999999">
      <c r="A321" s="399"/>
      <c r="B321" s="399" t="s">
        <v>3253</v>
      </c>
      <c r="C321" s="264" t="s">
        <v>3254</v>
      </c>
      <c r="D321" s="264"/>
      <c r="E321" s="264" t="s">
        <v>3255</v>
      </c>
      <c r="F321" s="264" t="s">
        <v>419</v>
      </c>
      <c r="G321" s="264" t="s">
        <v>656</v>
      </c>
      <c r="H321" s="264"/>
      <c r="I321" s="264"/>
      <c r="J321" s="264"/>
      <c r="K321" s="264"/>
      <c r="L321" s="264"/>
      <c r="M321" s="264"/>
      <c r="N321" s="264"/>
      <c r="O321" s="160"/>
      <c r="P321" s="297">
        <f t="shared" si="18"/>
        <v>0</v>
      </c>
      <c r="Q321" s="264"/>
      <c r="R321" s="264"/>
      <c r="S321" s="264"/>
      <c r="T321" s="264"/>
      <c r="U321" s="264"/>
      <c r="V321" s="264"/>
      <c r="W321" s="264">
        <v>4</v>
      </c>
      <c r="X321" s="160">
        <v>45076</v>
      </c>
      <c r="Y321" s="298">
        <f t="shared" si="19"/>
        <v>4</v>
      </c>
      <c r="Z321" s="264"/>
      <c r="AA321" s="264"/>
      <c r="AB321" s="264"/>
      <c r="AC321" s="264"/>
      <c r="AD321" s="264"/>
      <c r="AE321" s="264"/>
      <c r="AF321" s="264"/>
      <c r="AG321" s="160"/>
      <c r="AH321" s="298">
        <f t="shared" si="17"/>
        <v>0</v>
      </c>
      <c r="AI321" s="399"/>
      <c r="AJ321" s="264" t="s">
        <v>660</v>
      </c>
      <c r="AK321" s="264" t="s">
        <v>431</v>
      </c>
      <c r="AL321" s="264"/>
      <c r="AM321" s="264"/>
      <c r="AN321" s="264"/>
      <c r="AO321" s="264"/>
      <c r="AP321" s="264"/>
      <c r="AQ321" s="264"/>
      <c r="AR321" s="264"/>
      <c r="AS321" s="355"/>
      <c r="AT321" s="373"/>
      <c r="AU321" s="355"/>
      <c r="AV321" s="356"/>
      <c r="AW321" s="161" t="s">
        <v>4791</v>
      </c>
    </row>
    <row r="322" spans="1:49" s="151" customFormat="1" ht="145.19999999999999">
      <c r="A322" s="399"/>
      <c r="B322" s="399" t="s">
        <v>3253</v>
      </c>
      <c r="C322" s="264" t="s">
        <v>3254</v>
      </c>
      <c r="D322" s="264"/>
      <c r="E322" s="264" t="s">
        <v>3255</v>
      </c>
      <c r="F322" s="264" t="s">
        <v>423</v>
      </c>
      <c r="G322" s="264" t="s">
        <v>656</v>
      </c>
      <c r="H322" s="264"/>
      <c r="I322" s="264"/>
      <c r="J322" s="264"/>
      <c r="K322" s="264"/>
      <c r="L322" s="264"/>
      <c r="M322" s="264"/>
      <c r="N322" s="264"/>
      <c r="O322" s="160"/>
      <c r="P322" s="297">
        <f t="shared" si="18"/>
        <v>0</v>
      </c>
      <c r="Q322" s="264"/>
      <c r="R322" s="264">
        <v>1</v>
      </c>
      <c r="S322" s="264"/>
      <c r="T322" s="264"/>
      <c r="U322" s="264"/>
      <c r="V322" s="264"/>
      <c r="W322" s="264"/>
      <c r="X322" s="160">
        <v>45076</v>
      </c>
      <c r="Y322" s="298">
        <f t="shared" si="19"/>
        <v>1</v>
      </c>
      <c r="Z322" s="264"/>
      <c r="AA322" s="264"/>
      <c r="AB322" s="264"/>
      <c r="AC322" s="264"/>
      <c r="AD322" s="264"/>
      <c r="AE322" s="264"/>
      <c r="AF322" s="264"/>
      <c r="AG322" s="160"/>
      <c r="AH322" s="298">
        <f t="shared" si="17"/>
        <v>0</v>
      </c>
      <c r="AI322" s="399">
        <v>0</v>
      </c>
      <c r="AJ322" s="264" t="s">
        <v>660</v>
      </c>
      <c r="AK322" s="264" t="s">
        <v>431</v>
      </c>
      <c r="AL322" s="264"/>
      <c r="AM322" s="264"/>
      <c r="AN322" s="264" t="s">
        <v>4493</v>
      </c>
      <c r="AO322" s="264"/>
      <c r="AP322" s="264"/>
      <c r="AQ322" s="264"/>
      <c r="AR322" s="264"/>
      <c r="AS322" s="355"/>
      <c r="AT322" s="373"/>
      <c r="AU322" s="355"/>
      <c r="AV322" s="356"/>
      <c r="AW322" s="161" t="s">
        <v>4791</v>
      </c>
    </row>
    <row r="323" spans="1:49" s="151" customFormat="1" ht="92.4">
      <c r="A323" s="399"/>
      <c r="B323" s="399" t="s">
        <v>3256</v>
      </c>
      <c r="C323" s="264" t="s">
        <v>3257</v>
      </c>
      <c r="D323" s="264" t="s">
        <v>2218</v>
      </c>
      <c r="E323" s="264" t="s">
        <v>3258</v>
      </c>
      <c r="F323" s="264" t="s">
        <v>423</v>
      </c>
      <c r="G323" s="264" t="s">
        <v>656</v>
      </c>
      <c r="H323" s="264"/>
      <c r="I323" s="264">
        <v>1</v>
      </c>
      <c r="J323" s="264"/>
      <c r="K323" s="264"/>
      <c r="L323" s="264"/>
      <c r="M323" s="264"/>
      <c r="N323" s="264"/>
      <c r="O323" s="160">
        <v>44960</v>
      </c>
      <c r="P323" s="297">
        <f t="shared" si="18"/>
        <v>1</v>
      </c>
      <c r="Q323" s="264"/>
      <c r="R323" s="264">
        <v>1</v>
      </c>
      <c r="S323" s="264"/>
      <c r="T323" s="264"/>
      <c r="U323" s="264"/>
      <c r="V323" s="264"/>
      <c r="W323" s="264"/>
      <c r="X323" s="160">
        <v>45148</v>
      </c>
      <c r="Y323" s="298">
        <f t="shared" si="19"/>
        <v>1</v>
      </c>
      <c r="Z323" s="264"/>
      <c r="AA323" s="264"/>
      <c r="AB323" s="264"/>
      <c r="AC323" s="264"/>
      <c r="AD323" s="264"/>
      <c r="AE323" s="264"/>
      <c r="AF323" s="264"/>
      <c r="AG323" s="160"/>
      <c r="AH323" s="298">
        <f t="shared" si="17"/>
        <v>0</v>
      </c>
      <c r="AI323" s="399">
        <v>0</v>
      </c>
      <c r="AJ323" s="264" t="s">
        <v>660</v>
      </c>
      <c r="AK323" s="264" t="s">
        <v>431</v>
      </c>
      <c r="AL323" s="264"/>
      <c r="AM323" s="264"/>
      <c r="AN323" s="264" t="s">
        <v>4493</v>
      </c>
      <c r="AO323" s="264"/>
      <c r="AP323" s="264"/>
      <c r="AQ323" s="264"/>
      <c r="AR323" s="264"/>
      <c r="AS323" s="355"/>
      <c r="AT323" s="373"/>
      <c r="AU323" s="355"/>
      <c r="AV323" s="356"/>
      <c r="AW323" s="161" t="s">
        <v>4792</v>
      </c>
    </row>
    <row r="324" spans="1:49" s="151" customFormat="1" ht="118.8">
      <c r="A324" s="399"/>
      <c r="B324" s="399" t="s">
        <v>3259</v>
      </c>
      <c r="C324" s="264" t="s">
        <v>3260</v>
      </c>
      <c r="D324" s="264"/>
      <c r="E324" s="264" t="s">
        <v>3261</v>
      </c>
      <c r="F324" s="264" t="s">
        <v>423</v>
      </c>
      <c r="G324" s="264" t="s">
        <v>656</v>
      </c>
      <c r="H324" s="264"/>
      <c r="I324" s="264"/>
      <c r="J324" s="264"/>
      <c r="K324" s="264"/>
      <c r="L324" s="264"/>
      <c r="M324" s="264"/>
      <c r="N324" s="264"/>
      <c r="O324" s="160"/>
      <c r="P324" s="297">
        <f t="shared" si="18"/>
        <v>0</v>
      </c>
      <c r="Q324" s="264"/>
      <c r="R324" s="264"/>
      <c r="S324" s="264"/>
      <c r="T324" s="264"/>
      <c r="U324" s="264"/>
      <c r="V324" s="264">
        <v>2</v>
      </c>
      <c r="W324" s="264"/>
      <c r="X324" s="160">
        <v>45274</v>
      </c>
      <c r="Y324" s="298">
        <f t="shared" si="19"/>
        <v>2</v>
      </c>
      <c r="Z324" s="264"/>
      <c r="AA324" s="264"/>
      <c r="AB324" s="264"/>
      <c r="AC324" s="264"/>
      <c r="AD324" s="264"/>
      <c r="AE324" s="264"/>
      <c r="AF324" s="264"/>
      <c r="AG324" s="160"/>
      <c r="AH324" s="298">
        <f t="shared" si="17"/>
        <v>0</v>
      </c>
      <c r="AI324" s="399"/>
      <c r="AJ324" s="264" t="s">
        <v>660</v>
      </c>
      <c r="AK324" s="264" t="s">
        <v>431</v>
      </c>
      <c r="AL324" s="264"/>
      <c r="AM324" s="264"/>
      <c r="AN324" s="264" t="s">
        <v>4493</v>
      </c>
      <c r="AO324" s="264"/>
      <c r="AP324" s="264"/>
      <c r="AQ324" s="264"/>
      <c r="AR324" s="264"/>
      <c r="AS324" s="355"/>
      <c r="AT324" s="373"/>
      <c r="AU324" s="355"/>
      <c r="AV324" s="356"/>
      <c r="AW324" s="161" t="s">
        <v>4793</v>
      </c>
    </row>
    <row r="325" spans="1:49" s="151" customFormat="1" ht="118.8">
      <c r="A325" s="399"/>
      <c r="B325" s="399" t="s">
        <v>3262</v>
      </c>
      <c r="C325" s="264" t="s">
        <v>3263</v>
      </c>
      <c r="D325" s="264" t="s">
        <v>3264</v>
      </c>
      <c r="E325" s="264" t="s">
        <v>3265</v>
      </c>
      <c r="F325" s="264" t="s">
        <v>423</v>
      </c>
      <c r="G325" s="264" t="s">
        <v>656</v>
      </c>
      <c r="H325" s="264"/>
      <c r="I325" s="264"/>
      <c r="J325" s="264"/>
      <c r="K325" s="264"/>
      <c r="L325" s="264"/>
      <c r="M325" s="264">
        <v>2</v>
      </c>
      <c r="N325" s="264"/>
      <c r="O325" s="160">
        <v>45042</v>
      </c>
      <c r="P325" s="297">
        <f t="shared" si="18"/>
        <v>2</v>
      </c>
      <c r="Q325" s="264"/>
      <c r="R325" s="264"/>
      <c r="S325" s="264"/>
      <c r="T325" s="264"/>
      <c r="U325" s="264"/>
      <c r="V325" s="264">
        <v>2</v>
      </c>
      <c r="W325" s="264"/>
      <c r="X325" s="160">
        <v>45236</v>
      </c>
      <c r="Y325" s="298">
        <f t="shared" si="19"/>
        <v>2</v>
      </c>
      <c r="Z325" s="264"/>
      <c r="AA325" s="264"/>
      <c r="AB325" s="264"/>
      <c r="AC325" s="264"/>
      <c r="AD325" s="264"/>
      <c r="AE325" s="264"/>
      <c r="AF325" s="264"/>
      <c r="AG325" s="160"/>
      <c r="AH325" s="298">
        <f t="shared" si="17"/>
        <v>0</v>
      </c>
      <c r="AI325" s="399"/>
      <c r="AJ325" s="264" t="s">
        <v>660</v>
      </c>
      <c r="AK325" s="264" t="s">
        <v>431</v>
      </c>
      <c r="AL325" s="264"/>
      <c r="AM325" s="264"/>
      <c r="AN325" s="264" t="s">
        <v>4493</v>
      </c>
      <c r="AO325" s="264"/>
      <c r="AP325" s="264"/>
      <c r="AQ325" s="264"/>
      <c r="AR325" s="264"/>
      <c r="AS325" s="355"/>
      <c r="AT325" s="373"/>
      <c r="AU325" s="355"/>
      <c r="AV325" s="356"/>
      <c r="AW325" s="161" t="s">
        <v>4794</v>
      </c>
    </row>
    <row r="326" spans="1:49" s="151" customFormat="1" ht="184.8">
      <c r="A326" s="399"/>
      <c r="B326" s="399" t="s">
        <v>3266</v>
      </c>
      <c r="C326" s="264" t="s">
        <v>3267</v>
      </c>
      <c r="D326" s="264"/>
      <c r="E326" s="264" t="s">
        <v>3268</v>
      </c>
      <c r="F326" s="264" t="s">
        <v>423</v>
      </c>
      <c r="G326" s="264" t="s">
        <v>656</v>
      </c>
      <c r="H326" s="264"/>
      <c r="I326" s="264"/>
      <c r="J326" s="264"/>
      <c r="K326" s="264"/>
      <c r="L326" s="264"/>
      <c r="M326" s="264"/>
      <c r="N326" s="264"/>
      <c r="O326" s="160"/>
      <c r="P326" s="297">
        <f t="shared" si="18"/>
        <v>0</v>
      </c>
      <c r="Q326" s="264"/>
      <c r="R326" s="264"/>
      <c r="S326" s="264"/>
      <c r="T326" s="264">
        <v>3</v>
      </c>
      <c r="U326" s="264"/>
      <c r="V326" s="264"/>
      <c r="W326" s="264"/>
      <c r="X326" s="160">
        <v>45267</v>
      </c>
      <c r="Y326" s="298">
        <f t="shared" si="19"/>
        <v>3</v>
      </c>
      <c r="Z326" s="264"/>
      <c r="AA326" s="264"/>
      <c r="AB326" s="264"/>
      <c r="AC326" s="264"/>
      <c r="AD326" s="264"/>
      <c r="AE326" s="264"/>
      <c r="AF326" s="264"/>
      <c r="AG326" s="160"/>
      <c r="AH326" s="298">
        <f t="shared" si="17"/>
        <v>0</v>
      </c>
      <c r="AI326" s="399"/>
      <c r="AJ326" s="264" t="s">
        <v>660</v>
      </c>
      <c r="AK326" s="264" t="s">
        <v>431</v>
      </c>
      <c r="AL326" s="264"/>
      <c r="AM326" s="264"/>
      <c r="AN326" s="264" t="s">
        <v>4493</v>
      </c>
      <c r="AO326" s="264"/>
      <c r="AP326" s="264"/>
      <c r="AQ326" s="264"/>
      <c r="AR326" s="264"/>
      <c r="AS326" s="355"/>
      <c r="AT326" s="373"/>
      <c r="AU326" s="355"/>
      <c r="AV326" s="356"/>
      <c r="AW326" s="161" t="s">
        <v>4795</v>
      </c>
    </row>
    <row r="327" spans="1:49" s="151" customFormat="1" ht="224.4">
      <c r="A327" s="399"/>
      <c r="B327" s="399" t="s">
        <v>3266</v>
      </c>
      <c r="C327" s="264" t="s">
        <v>3269</v>
      </c>
      <c r="D327" s="264"/>
      <c r="E327" s="264" t="s">
        <v>3270</v>
      </c>
      <c r="F327" s="264" t="s">
        <v>423</v>
      </c>
      <c r="G327" s="264" t="s">
        <v>656</v>
      </c>
      <c r="H327" s="264"/>
      <c r="I327" s="264"/>
      <c r="J327" s="264"/>
      <c r="K327" s="264"/>
      <c r="L327" s="264"/>
      <c r="M327" s="264"/>
      <c r="N327" s="264"/>
      <c r="O327" s="160"/>
      <c r="P327" s="297">
        <f t="shared" si="18"/>
        <v>0</v>
      </c>
      <c r="Q327" s="264"/>
      <c r="R327" s="264"/>
      <c r="S327" s="264"/>
      <c r="T327" s="264">
        <v>3</v>
      </c>
      <c r="U327" s="264"/>
      <c r="V327" s="264"/>
      <c r="W327" s="264"/>
      <c r="X327" s="160">
        <v>45267</v>
      </c>
      <c r="Y327" s="298">
        <f t="shared" si="19"/>
        <v>3</v>
      </c>
      <c r="Z327" s="264"/>
      <c r="AA327" s="264"/>
      <c r="AB327" s="264"/>
      <c r="AC327" s="264"/>
      <c r="AD327" s="264"/>
      <c r="AE327" s="264"/>
      <c r="AF327" s="264"/>
      <c r="AG327" s="160"/>
      <c r="AH327" s="298">
        <f t="shared" si="17"/>
        <v>0</v>
      </c>
      <c r="AI327" s="399"/>
      <c r="AJ327" s="264" t="s">
        <v>660</v>
      </c>
      <c r="AK327" s="264" t="s">
        <v>431</v>
      </c>
      <c r="AL327" s="264"/>
      <c r="AM327" s="264"/>
      <c r="AN327" s="264" t="s">
        <v>4493</v>
      </c>
      <c r="AO327" s="264"/>
      <c r="AP327" s="264"/>
      <c r="AQ327" s="264"/>
      <c r="AR327" s="264"/>
      <c r="AS327" s="355"/>
      <c r="AT327" s="373"/>
      <c r="AU327" s="355"/>
      <c r="AV327" s="356"/>
      <c r="AW327" s="161" t="s">
        <v>4796</v>
      </c>
    </row>
    <row r="328" spans="1:49" s="151" customFormat="1" ht="132">
      <c r="A328" s="399"/>
      <c r="B328" s="399" t="s">
        <v>3271</v>
      </c>
      <c r="C328" s="264" t="s">
        <v>3272</v>
      </c>
      <c r="D328" s="264" t="s">
        <v>3273</v>
      </c>
      <c r="E328" s="264" t="s">
        <v>3274</v>
      </c>
      <c r="F328" s="264" t="s">
        <v>423</v>
      </c>
      <c r="G328" s="264" t="s">
        <v>656</v>
      </c>
      <c r="H328" s="264"/>
      <c r="I328" s="264"/>
      <c r="J328" s="264"/>
      <c r="K328" s="264">
        <v>1</v>
      </c>
      <c r="L328" s="264"/>
      <c r="M328" s="264"/>
      <c r="N328" s="264"/>
      <c r="O328" s="160">
        <v>45085</v>
      </c>
      <c r="P328" s="297">
        <f t="shared" si="18"/>
        <v>1</v>
      </c>
      <c r="Q328" s="264"/>
      <c r="R328" s="264"/>
      <c r="S328" s="264"/>
      <c r="T328" s="264">
        <v>1</v>
      </c>
      <c r="U328" s="264"/>
      <c r="V328" s="264"/>
      <c r="W328" s="264"/>
      <c r="X328" s="160">
        <v>45271</v>
      </c>
      <c r="Y328" s="298">
        <f t="shared" si="19"/>
        <v>1</v>
      </c>
      <c r="Z328" s="264"/>
      <c r="AA328" s="264"/>
      <c r="AB328" s="264"/>
      <c r="AC328" s="264"/>
      <c r="AD328" s="264"/>
      <c r="AE328" s="264"/>
      <c r="AF328" s="264"/>
      <c r="AG328" s="160"/>
      <c r="AH328" s="298">
        <f t="shared" si="17"/>
        <v>0</v>
      </c>
      <c r="AI328" s="399"/>
      <c r="AJ328" s="264" t="s">
        <v>660</v>
      </c>
      <c r="AK328" s="264" t="s">
        <v>431</v>
      </c>
      <c r="AL328" s="264"/>
      <c r="AM328" s="264"/>
      <c r="AN328" s="264" t="s">
        <v>4493</v>
      </c>
      <c r="AO328" s="264"/>
      <c r="AP328" s="264"/>
      <c r="AQ328" s="264"/>
      <c r="AR328" s="264"/>
      <c r="AS328" s="355"/>
      <c r="AT328" s="373"/>
      <c r="AU328" s="355"/>
      <c r="AV328" s="356"/>
      <c r="AW328" s="161" t="s">
        <v>4797</v>
      </c>
    </row>
    <row r="329" spans="1:49" s="151" customFormat="1" ht="198">
      <c r="A329" s="399"/>
      <c r="B329" s="399" t="s">
        <v>3275</v>
      </c>
      <c r="C329" s="264" t="s">
        <v>3276</v>
      </c>
      <c r="D329" s="264"/>
      <c r="E329" s="264" t="s">
        <v>3277</v>
      </c>
      <c r="F329" s="264" t="s">
        <v>423</v>
      </c>
      <c r="G329" s="264" t="s">
        <v>656</v>
      </c>
      <c r="H329" s="264"/>
      <c r="I329" s="264"/>
      <c r="J329" s="264"/>
      <c r="K329" s="264"/>
      <c r="L329" s="264"/>
      <c r="M329" s="264"/>
      <c r="N329" s="264"/>
      <c r="O329" s="160"/>
      <c r="P329" s="297">
        <f t="shared" si="18"/>
        <v>0</v>
      </c>
      <c r="Q329" s="264"/>
      <c r="R329" s="264"/>
      <c r="S329" s="264"/>
      <c r="T329" s="264"/>
      <c r="U329" s="264"/>
      <c r="V329" s="264"/>
      <c r="W329" s="264">
        <v>1</v>
      </c>
      <c r="X329" s="160">
        <v>45187</v>
      </c>
      <c r="Y329" s="298">
        <f t="shared" si="19"/>
        <v>1</v>
      </c>
      <c r="Z329" s="264"/>
      <c r="AA329" s="264"/>
      <c r="AB329" s="264"/>
      <c r="AC329" s="264"/>
      <c r="AD329" s="264"/>
      <c r="AE329" s="264"/>
      <c r="AF329" s="264"/>
      <c r="AG329" s="160"/>
      <c r="AH329" s="298">
        <f t="shared" si="17"/>
        <v>0</v>
      </c>
      <c r="AI329" s="399"/>
      <c r="AJ329" s="264" t="s">
        <v>660</v>
      </c>
      <c r="AK329" s="264" t="s">
        <v>431</v>
      </c>
      <c r="AL329" s="264"/>
      <c r="AM329" s="264"/>
      <c r="AN329" s="264"/>
      <c r="AO329" s="264"/>
      <c r="AP329" s="264"/>
      <c r="AQ329" s="264"/>
      <c r="AR329" s="264"/>
      <c r="AS329" s="355"/>
      <c r="AT329" s="373"/>
      <c r="AU329" s="355"/>
      <c r="AV329" s="356"/>
      <c r="AW329" s="161" t="s">
        <v>4798</v>
      </c>
    </row>
    <row r="330" spans="1:49" s="151" customFormat="1" ht="382.8">
      <c r="A330" s="399"/>
      <c r="B330" s="399" t="s">
        <v>3278</v>
      </c>
      <c r="C330" s="264" t="s">
        <v>3279</v>
      </c>
      <c r="D330" s="264"/>
      <c r="E330" s="264" t="s">
        <v>3280</v>
      </c>
      <c r="F330" s="264" t="s">
        <v>423</v>
      </c>
      <c r="G330" s="264" t="s">
        <v>656</v>
      </c>
      <c r="H330" s="264"/>
      <c r="I330" s="264"/>
      <c r="J330" s="264"/>
      <c r="K330" s="264"/>
      <c r="L330" s="264"/>
      <c r="M330" s="264"/>
      <c r="N330" s="264"/>
      <c r="O330" s="160"/>
      <c r="P330" s="297">
        <f t="shared" si="18"/>
        <v>0</v>
      </c>
      <c r="Q330" s="264"/>
      <c r="R330" s="264"/>
      <c r="S330" s="264"/>
      <c r="T330" s="264"/>
      <c r="U330" s="264"/>
      <c r="V330" s="264">
        <v>1</v>
      </c>
      <c r="W330" s="264"/>
      <c r="X330" s="160">
        <v>45181</v>
      </c>
      <c r="Y330" s="298">
        <f t="shared" si="19"/>
        <v>1</v>
      </c>
      <c r="Z330" s="264"/>
      <c r="AA330" s="264"/>
      <c r="AB330" s="264"/>
      <c r="AC330" s="264"/>
      <c r="AD330" s="264"/>
      <c r="AE330" s="264"/>
      <c r="AF330" s="264"/>
      <c r="AG330" s="160"/>
      <c r="AH330" s="298">
        <f t="shared" si="17"/>
        <v>0</v>
      </c>
      <c r="AI330" s="399"/>
      <c r="AJ330" s="264" t="s">
        <v>660</v>
      </c>
      <c r="AK330" s="264" t="s">
        <v>431</v>
      </c>
      <c r="AL330" s="264"/>
      <c r="AM330" s="264"/>
      <c r="AN330" s="264" t="s">
        <v>4493</v>
      </c>
      <c r="AO330" s="264"/>
      <c r="AP330" s="264"/>
      <c r="AQ330" s="264"/>
      <c r="AR330" s="264"/>
      <c r="AS330" s="355"/>
      <c r="AT330" s="373"/>
      <c r="AU330" s="355"/>
      <c r="AV330" s="356"/>
      <c r="AW330" s="161" t="s">
        <v>4799</v>
      </c>
    </row>
    <row r="331" spans="1:49" s="151" customFormat="1" ht="92.4">
      <c r="A331" s="399"/>
      <c r="B331" s="399" t="s">
        <v>3281</v>
      </c>
      <c r="C331" s="264" t="s">
        <v>3282</v>
      </c>
      <c r="D331" s="264"/>
      <c r="E331" s="264" t="s">
        <v>3283</v>
      </c>
      <c r="F331" s="264" t="s">
        <v>423</v>
      </c>
      <c r="G331" s="264" t="s">
        <v>656</v>
      </c>
      <c r="H331" s="264"/>
      <c r="I331" s="264"/>
      <c r="J331" s="264"/>
      <c r="K331" s="264"/>
      <c r="L331" s="264"/>
      <c r="M331" s="264"/>
      <c r="N331" s="264"/>
      <c r="O331" s="160"/>
      <c r="P331" s="297">
        <f t="shared" si="18"/>
        <v>0</v>
      </c>
      <c r="Q331" s="264"/>
      <c r="R331" s="264">
        <v>1</v>
      </c>
      <c r="S331" s="264"/>
      <c r="T331" s="264"/>
      <c r="U331" s="264"/>
      <c r="V331" s="264"/>
      <c r="W331" s="264"/>
      <c r="X331" s="160">
        <v>45213</v>
      </c>
      <c r="Y331" s="298">
        <f t="shared" si="19"/>
        <v>1</v>
      </c>
      <c r="Z331" s="264"/>
      <c r="AA331" s="264"/>
      <c r="AB331" s="264"/>
      <c r="AC331" s="264"/>
      <c r="AD331" s="264"/>
      <c r="AE331" s="264"/>
      <c r="AF331" s="264"/>
      <c r="AG331" s="160"/>
      <c r="AH331" s="298">
        <f t="shared" si="17"/>
        <v>0</v>
      </c>
      <c r="AI331" s="399">
        <v>0</v>
      </c>
      <c r="AJ331" s="264" t="s">
        <v>660</v>
      </c>
      <c r="AK331" s="264" t="s">
        <v>431</v>
      </c>
      <c r="AL331" s="264"/>
      <c r="AM331" s="264"/>
      <c r="AN331" s="264" t="s">
        <v>4493</v>
      </c>
      <c r="AO331" s="264"/>
      <c r="AP331" s="264"/>
      <c r="AQ331" s="264"/>
      <c r="AR331" s="264"/>
      <c r="AS331" s="355"/>
      <c r="AT331" s="373"/>
      <c r="AU331" s="355"/>
      <c r="AV331" s="356"/>
      <c r="AW331" s="161" t="s">
        <v>4800</v>
      </c>
    </row>
    <row r="332" spans="1:49" s="151" customFormat="1" ht="211.2">
      <c r="A332" s="399"/>
      <c r="B332" s="399" t="s">
        <v>3284</v>
      </c>
      <c r="C332" s="264" t="s">
        <v>3285</v>
      </c>
      <c r="D332" s="264"/>
      <c r="E332" s="264" t="s">
        <v>3286</v>
      </c>
      <c r="F332" s="264" t="s">
        <v>423</v>
      </c>
      <c r="G332" s="264" t="s">
        <v>656</v>
      </c>
      <c r="H332" s="264"/>
      <c r="I332" s="264"/>
      <c r="J332" s="264"/>
      <c r="K332" s="264"/>
      <c r="L332" s="264"/>
      <c r="M332" s="264"/>
      <c r="N332" s="264"/>
      <c r="O332" s="160"/>
      <c r="P332" s="297">
        <f t="shared" si="18"/>
        <v>0</v>
      </c>
      <c r="Q332" s="264"/>
      <c r="R332" s="264">
        <v>1</v>
      </c>
      <c r="S332" s="264"/>
      <c r="T332" s="264"/>
      <c r="U332" s="264"/>
      <c r="V332" s="264"/>
      <c r="W332" s="264"/>
      <c r="X332" s="160">
        <v>45020</v>
      </c>
      <c r="Y332" s="298">
        <f t="shared" si="19"/>
        <v>1</v>
      </c>
      <c r="Z332" s="264"/>
      <c r="AA332" s="264"/>
      <c r="AB332" s="264"/>
      <c r="AC332" s="264"/>
      <c r="AD332" s="264"/>
      <c r="AE332" s="264"/>
      <c r="AF332" s="264"/>
      <c r="AG332" s="160"/>
      <c r="AH332" s="298">
        <f t="shared" si="17"/>
        <v>0</v>
      </c>
      <c r="AI332" s="399">
        <v>0</v>
      </c>
      <c r="AJ332" s="264" t="s">
        <v>660</v>
      </c>
      <c r="AK332" s="264" t="s">
        <v>431</v>
      </c>
      <c r="AL332" s="264"/>
      <c r="AM332" s="264"/>
      <c r="AN332" s="264" t="s">
        <v>4493</v>
      </c>
      <c r="AO332" s="264"/>
      <c r="AP332" s="264"/>
      <c r="AQ332" s="264"/>
      <c r="AR332" s="264"/>
      <c r="AS332" s="355"/>
      <c r="AT332" s="373"/>
      <c r="AU332" s="355"/>
      <c r="AV332" s="356"/>
      <c r="AW332" s="161" t="s">
        <v>4801</v>
      </c>
    </row>
    <row r="333" spans="1:49" s="151" customFormat="1" ht="171.6">
      <c r="A333" s="399"/>
      <c r="B333" s="399" t="s">
        <v>3287</v>
      </c>
      <c r="C333" s="264" t="s">
        <v>3288</v>
      </c>
      <c r="D333" s="264"/>
      <c r="E333" s="264" t="s">
        <v>3289</v>
      </c>
      <c r="F333" s="264" t="s">
        <v>423</v>
      </c>
      <c r="G333" s="264" t="s">
        <v>656</v>
      </c>
      <c r="H333" s="264"/>
      <c r="I333" s="264"/>
      <c r="J333" s="264"/>
      <c r="K333" s="264"/>
      <c r="L333" s="264"/>
      <c r="M333" s="264"/>
      <c r="N333" s="264"/>
      <c r="O333" s="160"/>
      <c r="P333" s="297">
        <f t="shared" si="18"/>
        <v>0</v>
      </c>
      <c r="Q333" s="264"/>
      <c r="R333" s="264"/>
      <c r="S333" s="264"/>
      <c r="T333" s="264"/>
      <c r="U333" s="264"/>
      <c r="V333" s="264"/>
      <c r="W333" s="264">
        <v>1</v>
      </c>
      <c r="X333" s="160">
        <v>45152</v>
      </c>
      <c r="Y333" s="298">
        <f t="shared" si="19"/>
        <v>1</v>
      </c>
      <c r="Z333" s="264"/>
      <c r="AA333" s="264"/>
      <c r="AB333" s="264"/>
      <c r="AC333" s="264"/>
      <c r="AD333" s="264"/>
      <c r="AE333" s="264"/>
      <c r="AF333" s="264"/>
      <c r="AG333" s="160"/>
      <c r="AH333" s="298">
        <f t="shared" si="17"/>
        <v>0</v>
      </c>
      <c r="AI333" s="399"/>
      <c r="AJ333" s="264" t="s">
        <v>660</v>
      </c>
      <c r="AK333" s="264" t="s">
        <v>431</v>
      </c>
      <c r="AL333" s="264"/>
      <c r="AM333" s="264"/>
      <c r="AN333" s="264"/>
      <c r="AO333" s="264"/>
      <c r="AP333" s="264"/>
      <c r="AQ333" s="264"/>
      <c r="AR333" s="264"/>
      <c r="AS333" s="355"/>
      <c r="AT333" s="373"/>
      <c r="AU333" s="355"/>
      <c r="AV333" s="356"/>
      <c r="AW333" s="161" t="s">
        <v>4802</v>
      </c>
    </row>
    <row r="334" spans="1:49" s="151" customFormat="1" ht="145.19999999999999">
      <c r="A334" s="399"/>
      <c r="B334" s="399" t="s">
        <v>3290</v>
      </c>
      <c r="C334" s="264" t="s">
        <v>3291</v>
      </c>
      <c r="D334" s="264"/>
      <c r="E334" s="264" t="s">
        <v>3292</v>
      </c>
      <c r="F334" s="264" t="s">
        <v>423</v>
      </c>
      <c r="G334" s="264" t="s">
        <v>656</v>
      </c>
      <c r="H334" s="264"/>
      <c r="I334" s="264"/>
      <c r="J334" s="264"/>
      <c r="K334" s="264"/>
      <c r="L334" s="264"/>
      <c r="M334" s="264"/>
      <c r="N334" s="264"/>
      <c r="O334" s="160"/>
      <c r="P334" s="297">
        <f t="shared" si="18"/>
        <v>0</v>
      </c>
      <c r="Q334" s="264"/>
      <c r="R334" s="264"/>
      <c r="S334" s="264"/>
      <c r="T334" s="264"/>
      <c r="U334" s="264"/>
      <c r="V334" s="264">
        <v>1</v>
      </c>
      <c r="W334" s="264"/>
      <c r="X334" s="160">
        <v>45182</v>
      </c>
      <c r="Y334" s="298">
        <f t="shared" si="19"/>
        <v>1</v>
      </c>
      <c r="Z334" s="264"/>
      <c r="AA334" s="264"/>
      <c r="AB334" s="264"/>
      <c r="AC334" s="264"/>
      <c r="AD334" s="264"/>
      <c r="AE334" s="264"/>
      <c r="AF334" s="264"/>
      <c r="AG334" s="160"/>
      <c r="AH334" s="298">
        <f t="shared" si="17"/>
        <v>0</v>
      </c>
      <c r="AI334" s="399"/>
      <c r="AJ334" s="264" t="s">
        <v>660</v>
      </c>
      <c r="AK334" s="264" t="s">
        <v>431</v>
      </c>
      <c r="AL334" s="264"/>
      <c r="AM334" s="264"/>
      <c r="AN334" s="264" t="s">
        <v>4493</v>
      </c>
      <c r="AO334" s="264"/>
      <c r="AP334" s="264"/>
      <c r="AQ334" s="264"/>
      <c r="AR334" s="264"/>
      <c r="AS334" s="355"/>
      <c r="AT334" s="373"/>
      <c r="AU334" s="355"/>
      <c r="AV334" s="356"/>
      <c r="AW334" s="161" t="s">
        <v>4803</v>
      </c>
    </row>
    <row r="335" spans="1:49" s="151" customFormat="1" ht="158.4">
      <c r="A335" s="399"/>
      <c r="B335" s="399" t="s">
        <v>3293</v>
      </c>
      <c r="C335" s="264" t="s">
        <v>3294</v>
      </c>
      <c r="D335" s="264" t="s">
        <v>3295</v>
      </c>
      <c r="E335" s="264" t="s">
        <v>3296</v>
      </c>
      <c r="F335" s="264" t="s">
        <v>423</v>
      </c>
      <c r="G335" s="264" t="s">
        <v>656</v>
      </c>
      <c r="H335" s="264"/>
      <c r="I335" s="264"/>
      <c r="J335" s="264"/>
      <c r="K335" s="264">
        <v>1</v>
      </c>
      <c r="L335" s="264"/>
      <c r="M335" s="264"/>
      <c r="N335" s="264"/>
      <c r="O335" s="160">
        <v>45065</v>
      </c>
      <c r="P335" s="297">
        <f t="shared" si="18"/>
        <v>1</v>
      </c>
      <c r="Q335" s="264"/>
      <c r="R335" s="264"/>
      <c r="S335" s="264"/>
      <c r="T335" s="264">
        <v>1</v>
      </c>
      <c r="U335" s="264"/>
      <c r="V335" s="264"/>
      <c r="W335" s="264"/>
      <c r="X335" s="160">
        <v>45159</v>
      </c>
      <c r="Y335" s="298">
        <f t="shared" si="19"/>
        <v>1</v>
      </c>
      <c r="Z335" s="264"/>
      <c r="AA335" s="264"/>
      <c r="AB335" s="264"/>
      <c r="AC335" s="264"/>
      <c r="AD335" s="264"/>
      <c r="AE335" s="264"/>
      <c r="AF335" s="264"/>
      <c r="AG335" s="160"/>
      <c r="AH335" s="298">
        <f t="shared" si="17"/>
        <v>0</v>
      </c>
      <c r="AI335" s="399"/>
      <c r="AJ335" s="264" t="s">
        <v>660</v>
      </c>
      <c r="AK335" s="264" t="s">
        <v>431</v>
      </c>
      <c r="AL335" s="264"/>
      <c r="AM335" s="264"/>
      <c r="AN335" s="264" t="s">
        <v>4493</v>
      </c>
      <c r="AO335" s="264"/>
      <c r="AP335" s="264"/>
      <c r="AQ335" s="264"/>
      <c r="AR335" s="264"/>
      <c r="AS335" s="355"/>
      <c r="AT335" s="373"/>
      <c r="AU335" s="355"/>
      <c r="AV335" s="356"/>
      <c r="AW335" s="161" t="s">
        <v>4804</v>
      </c>
    </row>
    <row r="336" spans="1:49" s="151" customFormat="1" ht="79.2">
      <c r="A336" s="399"/>
      <c r="B336" s="399" t="s">
        <v>3297</v>
      </c>
      <c r="C336" s="264" t="s">
        <v>3298</v>
      </c>
      <c r="D336" s="264"/>
      <c r="E336" s="264" t="s">
        <v>3299</v>
      </c>
      <c r="F336" s="264" t="s">
        <v>417</v>
      </c>
      <c r="G336" s="264" t="s">
        <v>667</v>
      </c>
      <c r="H336" s="264"/>
      <c r="I336" s="264"/>
      <c r="J336" s="264"/>
      <c r="K336" s="264"/>
      <c r="L336" s="264"/>
      <c r="M336" s="264"/>
      <c r="N336" s="264"/>
      <c r="O336" s="160"/>
      <c r="P336" s="297">
        <f t="shared" si="18"/>
        <v>0</v>
      </c>
      <c r="Q336" s="264"/>
      <c r="R336" s="264"/>
      <c r="S336" s="264"/>
      <c r="T336" s="264"/>
      <c r="U336" s="264"/>
      <c r="V336" s="264"/>
      <c r="W336" s="264">
        <v>1</v>
      </c>
      <c r="X336" s="160">
        <v>45030</v>
      </c>
      <c r="Y336" s="298">
        <f t="shared" si="19"/>
        <v>1</v>
      </c>
      <c r="Z336" s="264"/>
      <c r="AA336" s="264"/>
      <c r="AB336" s="264"/>
      <c r="AC336" s="264"/>
      <c r="AD336" s="264"/>
      <c r="AE336" s="264"/>
      <c r="AF336" s="264"/>
      <c r="AG336" s="160"/>
      <c r="AH336" s="298">
        <f t="shared" si="17"/>
        <v>0</v>
      </c>
      <c r="AI336" s="399"/>
      <c r="AJ336" s="264" t="s">
        <v>660</v>
      </c>
      <c r="AK336" s="264" t="s">
        <v>431</v>
      </c>
      <c r="AL336" s="264"/>
      <c r="AM336" s="264"/>
      <c r="AN336" s="264"/>
      <c r="AO336" s="264"/>
      <c r="AP336" s="264"/>
      <c r="AQ336" s="264"/>
      <c r="AR336" s="264"/>
      <c r="AS336" s="355"/>
      <c r="AT336" s="373"/>
      <c r="AU336" s="355"/>
      <c r="AV336" s="356"/>
      <c r="AW336" s="161" t="s">
        <v>4805</v>
      </c>
    </row>
    <row r="337" spans="1:49" s="151" customFormat="1" ht="316.8">
      <c r="A337" s="399"/>
      <c r="B337" s="399" t="s">
        <v>3300</v>
      </c>
      <c r="C337" s="264" t="s">
        <v>3301</v>
      </c>
      <c r="D337" s="264"/>
      <c r="E337" s="264" t="s">
        <v>3302</v>
      </c>
      <c r="F337" s="264" t="s">
        <v>423</v>
      </c>
      <c r="G337" s="264" t="s">
        <v>656</v>
      </c>
      <c r="H337" s="264"/>
      <c r="I337" s="264"/>
      <c r="J337" s="264"/>
      <c r="K337" s="264"/>
      <c r="L337" s="264"/>
      <c r="M337" s="264"/>
      <c r="N337" s="264"/>
      <c r="O337" s="160"/>
      <c r="P337" s="297">
        <f t="shared" si="18"/>
        <v>0</v>
      </c>
      <c r="Q337" s="264"/>
      <c r="R337" s="264">
        <v>1</v>
      </c>
      <c r="S337" s="264"/>
      <c r="T337" s="264"/>
      <c r="U337" s="264"/>
      <c r="V337" s="264"/>
      <c r="W337" s="264"/>
      <c r="X337" s="160">
        <v>45139</v>
      </c>
      <c r="Y337" s="298">
        <f t="shared" si="19"/>
        <v>1</v>
      </c>
      <c r="Z337" s="264"/>
      <c r="AA337" s="264"/>
      <c r="AB337" s="264"/>
      <c r="AC337" s="264"/>
      <c r="AD337" s="264"/>
      <c r="AE337" s="264"/>
      <c r="AF337" s="264"/>
      <c r="AG337" s="160"/>
      <c r="AH337" s="298">
        <f t="shared" si="17"/>
        <v>0</v>
      </c>
      <c r="AI337" s="399">
        <v>0</v>
      </c>
      <c r="AJ337" s="264" t="s">
        <v>660</v>
      </c>
      <c r="AK337" s="264" t="s">
        <v>431</v>
      </c>
      <c r="AL337" s="264"/>
      <c r="AM337" s="264"/>
      <c r="AN337" s="264" t="s">
        <v>4493</v>
      </c>
      <c r="AO337" s="264"/>
      <c r="AP337" s="264"/>
      <c r="AQ337" s="264"/>
      <c r="AR337" s="264"/>
      <c r="AS337" s="355"/>
      <c r="AT337" s="373"/>
      <c r="AU337" s="355"/>
      <c r="AV337" s="356"/>
      <c r="AW337" s="161" t="s">
        <v>4806</v>
      </c>
    </row>
    <row r="338" spans="1:49" s="151" customFormat="1" ht="132">
      <c r="A338" s="399"/>
      <c r="B338" s="399" t="s">
        <v>3303</v>
      </c>
      <c r="C338" s="264" t="s">
        <v>3304</v>
      </c>
      <c r="D338" s="264"/>
      <c r="E338" s="264" t="s">
        <v>3305</v>
      </c>
      <c r="F338" s="264" t="s">
        <v>423</v>
      </c>
      <c r="G338" s="264" t="s">
        <v>656</v>
      </c>
      <c r="H338" s="264"/>
      <c r="I338" s="264"/>
      <c r="J338" s="264"/>
      <c r="K338" s="264"/>
      <c r="L338" s="264"/>
      <c r="M338" s="264"/>
      <c r="N338" s="264"/>
      <c r="O338" s="160"/>
      <c r="P338" s="297">
        <f t="shared" si="18"/>
        <v>0</v>
      </c>
      <c r="Q338" s="264"/>
      <c r="R338" s="264"/>
      <c r="S338" s="264"/>
      <c r="T338" s="264"/>
      <c r="U338" s="264"/>
      <c r="V338" s="264">
        <v>1</v>
      </c>
      <c r="W338" s="264"/>
      <c r="X338" s="160">
        <v>45026</v>
      </c>
      <c r="Y338" s="298">
        <f t="shared" si="19"/>
        <v>1</v>
      </c>
      <c r="Z338" s="264"/>
      <c r="AA338" s="264"/>
      <c r="AB338" s="264"/>
      <c r="AC338" s="264"/>
      <c r="AD338" s="264"/>
      <c r="AE338" s="264"/>
      <c r="AF338" s="264"/>
      <c r="AG338" s="160"/>
      <c r="AH338" s="298">
        <f t="shared" si="17"/>
        <v>0</v>
      </c>
      <c r="AI338" s="399"/>
      <c r="AJ338" s="264" t="s">
        <v>660</v>
      </c>
      <c r="AK338" s="264" t="s">
        <v>431</v>
      </c>
      <c r="AL338" s="264"/>
      <c r="AM338" s="264"/>
      <c r="AN338" s="264" t="s">
        <v>4493</v>
      </c>
      <c r="AO338" s="264"/>
      <c r="AP338" s="264"/>
      <c r="AQ338" s="264"/>
      <c r="AR338" s="264"/>
      <c r="AS338" s="355"/>
      <c r="AT338" s="373"/>
      <c r="AU338" s="355"/>
      <c r="AV338" s="356"/>
      <c r="AW338" s="161" t="s">
        <v>4807</v>
      </c>
    </row>
    <row r="339" spans="1:49" s="151" customFormat="1" ht="145.19999999999999">
      <c r="A339" s="399"/>
      <c r="B339" s="399" t="s">
        <v>3306</v>
      </c>
      <c r="C339" s="264" t="s">
        <v>3307</v>
      </c>
      <c r="D339" s="264"/>
      <c r="E339" s="264" t="s">
        <v>3308</v>
      </c>
      <c r="F339" s="264" t="s">
        <v>423</v>
      </c>
      <c r="G339" s="264" t="s">
        <v>656</v>
      </c>
      <c r="H339" s="264"/>
      <c r="I339" s="264"/>
      <c r="J339" s="264"/>
      <c r="K339" s="264"/>
      <c r="L339" s="264"/>
      <c r="M339" s="264"/>
      <c r="N339" s="264"/>
      <c r="O339" s="160"/>
      <c r="P339" s="297">
        <f t="shared" si="18"/>
        <v>0</v>
      </c>
      <c r="Q339" s="264"/>
      <c r="R339" s="264"/>
      <c r="S339" s="264"/>
      <c r="T339" s="264"/>
      <c r="U339" s="264"/>
      <c r="V339" s="264">
        <v>1</v>
      </c>
      <c r="W339" s="264"/>
      <c r="X339" s="160">
        <v>45001</v>
      </c>
      <c r="Y339" s="298">
        <f t="shared" si="19"/>
        <v>1</v>
      </c>
      <c r="Z339" s="264"/>
      <c r="AA339" s="264"/>
      <c r="AB339" s="264"/>
      <c r="AC339" s="264"/>
      <c r="AD339" s="264"/>
      <c r="AE339" s="264"/>
      <c r="AF339" s="264"/>
      <c r="AG339" s="160"/>
      <c r="AH339" s="298">
        <f t="shared" si="17"/>
        <v>0</v>
      </c>
      <c r="AI339" s="399"/>
      <c r="AJ339" s="264" t="s">
        <v>660</v>
      </c>
      <c r="AK339" s="264" t="s">
        <v>431</v>
      </c>
      <c r="AL339" s="264"/>
      <c r="AM339" s="264"/>
      <c r="AN339" s="264" t="s">
        <v>4493</v>
      </c>
      <c r="AO339" s="264"/>
      <c r="AP339" s="264"/>
      <c r="AQ339" s="264"/>
      <c r="AR339" s="264"/>
      <c r="AS339" s="355"/>
      <c r="AT339" s="373"/>
      <c r="AU339" s="355"/>
      <c r="AV339" s="356"/>
      <c r="AW339" s="161" t="s">
        <v>4808</v>
      </c>
    </row>
    <row r="340" spans="1:49" s="151" customFormat="1" ht="145.19999999999999">
      <c r="A340" s="399"/>
      <c r="B340" s="399" t="s">
        <v>3306</v>
      </c>
      <c r="C340" s="264" t="s">
        <v>3309</v>
      </c>
      <c r="D340" s="264"/>
      <c r="E340" s="264" t="s">
        <v>3310</v>
      </c>
      <c r="F340" s="264" t="s">
        <v>423</v>
      </c>
      <c r="G340" s="264" t="s">
        <v>656</v>
      </c>
      <c r="H340" s="264"/>
      <c r="I340" s="264"/>
      <c r="J340" s="264"/>
      <c r="K340" s="264"/>
      <c r="L340" s="264"/>
      <c r="M340" s="264"/>
      <c r="N340" s="264"/>
      <c r="O340" s="160"/>
      <c r="P340" s="297">
        <f t="shared" si="18"/>
        <v>0</v>
      </c>
      <c r="Q340" s="264"/>
      <c r="R340" s="264"/>
      <c r="S340" s="264"/>
      <c r="T340" s="264"/>
      <c r="U340" s="264"/>
      <c r="V340" s="264">
        <v>1</v>
      </c>
      <c r="W340" s="264"/>
      <c r="X340" s="160">
        <v>45010</v>
      </c>
      <c r="Y340" s="298">
        <f t="shared" si="19"/>
        <v>1</v>
      </c>
      <c r="Z340" s="264"/>
      <c r="AA340" s="264"/>
      <c r="AB340" s="264"/>
      <c r="AC340" s="264"/>
      <c r="AD340" s="264"/>
      <c r="AE340" s="264"/>
      <c r="AF340" s="264"/>
      <c r="AG340" s="160"/>
      <c r="AH340" s="298">
        <f t="shared" si="17"/>
        <v>0</v>
      </c>
      <c r="AI340" s="399"/>
      <c r="AJ340" s="264" t="s">
        <v>660</v>
      </c>
      <c r="AK340" s="264" t="s">
        <v>431</v>
      </c>
      <c r="AL340" s="264"/>
      <c r="AM340" s="264"/>
      <c r="AN340" s="264" t="s">
        <v>4493</v>
      </c>
      <c r="AO340" s="264"/>
      <c r="AP340" s="264"/>
      <c r="AQ340" s="264"/>
      <c r="AR340" s="264"/>
      <c r="AS340" s="355"/>
      <c r="AT340" s="373"/>
      <c r="AU340" s="355"/>
      <c r="AV340" s="356"/>
      <c r="AW340" s="161" t="s">
        <v>4808</v>
      </c>
    </row>
    <row r="341" spans="1:49" s="151" customFormat="1" ht="66">
      <c r="A341" s="399"/>
      <c r="B341" s="399" t="s">
        <v>3311</v>
      </c>
      <c r="C341" s="264" t="s">
        <v>3312</v>
      </c>
      <c r="D341" s="264"/>
      <c r="E341" s="264" t="s">
        <v>3313</v>
      </c>
      <c r="F341" s="264" t="s">
        <v>423</v>
      </c>
      <c r="G341" s="264" t="s">
        <v>656</v>
      </c>
      <c r="H341" s="264"/>
      <c r="I341" s="264"/>
      <c r="J341" s="264"/>
      <c r="K341" s="264"/>
      <c r="L341" s="264"/>
      <c r="M341" s="264"/>
      <c r="N341" s="264"/>
      <c r="O341" s="160"/>
      <c r="P341" s="297">
        <f t="shared" si="18"/>
        <v>0</v>
      </c>
      <c r="Q341" s="264"/>
      <c r="R341" s="264">
        <v>1</v>
      </c>
      <c r="S341" s="264"/>
      <c r="T341" s="264"/>
      <c r="U341" s="264"/>
      <c r="V341" s="264"/>
      <c r="W341" s="264"/>
      <c r="X341" s="160">
        <v>44932</v>
      </c>
      <c r="Y341" s="298">
        <f t="shared" si="19"/>
        <v>1</v>
      </c>
      <c r="Z341" s="264"/>
      <c r="AA341" s="264"/>
      <c r="AB341" s="264"/>
      <c r="AC341" s="264"/>
      <c r="AD341" s="264"/>
      <c r="AE341" s="264"/>
      <c r="AF341" s="264"/>
      <c r="AG341" s="160"/>
      <c r="AH341" s="298">
        <f t="shared" si="17"/>
        <v>0</v>
      </c>
      <c r="AI341" s="399">
        <v>0</v>
      </c>
      <c r="AJ341" s="264" t="s">
        <v>660</v>
      </c>
      <c r="AK341" s="264" t="s">
        <v>431</v>
      </c>
      <c r="AL341" s="264"/>
      <c r="AM341" s="264"/>
      <c r="AN341" s="264" t="s">
        <v>4493</v>
      </c>
      <c r="AO341" s="264"/>
      <c r="AP341" s="264"/>
      <c r="AQ341" s="264"/>
      <c r="AR341" s="264"/>
      <c r="AS341" s="355"/>
      <c r="AT341" s="373"/>
      <c r="AU341" s="355"/>
      <c r="AV341" s="356"/>
      <c r="AW341" s="161" t="s">
        <v>4809</v>
      </c>
    </row>
    <row r="342" spans="1:49" s="151" customFormat="1" ht="171.6">
      <c r="A342" s="399"/>
      <c r="B342" s="399" t="s">
        <v>3314</v>
      </c>
      <c r="C342" s="264" t="s">
        <v>3315</v>
      </c>
      <c r="D342" s="264"/>
      <c r="E342" s="264" t="s">
        <v>3316</v>
      </c>
      <c r="F342" s="264" t="s">
        <v>423</v>
      </c>
      <c r="G342" s="264" t="s">
        <v>656</v>
      </c>
      <c r="H342" s="264"/>
      <c r="I342" s="264"/>
      <c r="J342" s="264"/>
      <c r="K342" s="264"/>
      <c r="L342" s="264"/>
      <c r="M342" s="264"/>
      <c r="N342" s="264"/>
      <c r="O342" s="160"/>
      <c r="P342" s="297">
        <f t="shared" si="18"/>
        <v>0</v>
      </c>
      <c r="Q342" s="264"/>
      <c r="R342" s="264">
        <v>1</v>
      </c>
      <c r="S342" s="264"/>
      <c r="T342" s="264"/>
      <c r="U342" s="264"/>
      <c r="V342" s="264"/>
      <c r="W342" s="264"/>
      <c r="X342" s="160">
        <v>45008</v>
      </c>
      <c r="Y342" s="298">
        <f t="shared" si="19"/>
        <v>1</v>
      </c>
      <c r="Z342" s="264"/>
      <c r="AA342" s="264"/>
      <c r="AB342" s="264"/>
      <c r="AC342" s="264"/>
      <c r="AD342" s="264"/>
      <c r="AE342" s="264"/>
      <c r="AF342" s="264"/>
      <c r="AG342" s="160"/>
      <c r="AH342" s="298">
        <f t="shared" si="17"/>
        <v>0</v>
      </c>
      <c r="AI342" s="399">
        <v>0</v>
      </c>
      <c r="AJ342" s="264" t="s">
        <v>660</v>
      </c>
      <c r="AK342" s="264" t="s">
        <v>431</v>
      </c>
      <c r="AL342" s="264"/>
      <c r="AM342" s="264"/>
      <c r="AN342" s="264" t="s">
        <v>4493</v>
      </c>
      <c r="AO342" s="264"/>
      <c r="AP342" s="264"/>
      <c r="AQ342" s="264"/>
      <c r="AR342" s="264"/>
      <c r="AS342" s="355"/>
      <c r="AT342" s="373"/>
      <c r="AU342" s="355"/>
      <c r="AV342" s="356"/>
      <c r="AW342" s="161" t="s">
        <v>4810</v>
      </c>
    </row>
    <row r="343" spans="1:49" s="151" customFormat="1" ht="158.4">
      <c r="A343" s="399"/>
      <c r="B343" s="399" t="s">
        <v>3317</v>
      </c>
      <c r="C343" s="264" t="s">
        <v>3318</v>
      </c>
      <c r="D343" s="264"/>
      <c r="E343" s="264" t="s">
        <v>3319</v>
      </c>
      <c r="F343" s="264" t="s">
        <v>417</v>
      </c>
      <c r="G343" s="264" t="s">
        <v>667</v>
      </c>
      <c r="H343" s="264"/>
      <c r="I343" s="264"/>
      <c r="J343" s="264"/>
      <c r="K343" s="264"/>
      <c r="L343" s="264"/>
      <c r="M343" s="264"/>
      <c r="N343" s="264"/>
      <c r="O343" s="160"/>
      <c r="P343" s="297">
        <f t="shared" si="18"/>
        <v>0</v>
      </c>
      <c r="Q343" s="264"/>
      <c r="R343" s="264"/>
      <c r="S343" s="264"/>
      <c r="T343" s="264"/>
      <c r="U343" s="264"/>
      <c r="V343" s="264"/>
      <c r="W343" s="264">
        <v>1</v>
      </c>
      <c r="X343" s="160">
        <v>45015</v>
      </c>
      <c r="Y343" s="298">
        <f t="shared" si="19"/>
        <v>1</v>
      </c>
      <c r="Z343" s="264"/>
      <c r="AA343" s="264"/>
      <c r="AB343" s="264"/>
      <c r="AC343" s="264"/>
      <c r="AD343" s="264"/>
      <c r="AE343" s="264"/>
      <c r="AF343" s="264">
        <v>1</v>
      </c>
      <c r="AG343" s="160">
        <v>45273</v>
      </c>
      <c r="AH343" s="298">
        <f t="shared" si="17"/>
        <v>1</v>
      </c>
      <c r="AI343" s="399"/>
      <c r="AJ343" s="264" t="s">
        <v>660</v>
      </c>
      <c r="AK343" s="264" t="s">
        <v>431</v>
      </c>
      <c r="AL343" s="264"/>
      <c r="AM343" s="264"/>
      <c r="AN343" s="264"/>
      <c r="AO343" s="264"/>
      <c r="AP343" s="264"/>
      <c r="AQ343" s="264"/>
      <c r="AR343" s="264"/>
      <c r="AS343" s="355"/>
      <c r="AT343" s="373"/>
      <c r="AU343" s="355"/>
      <c r="AV343" s="356"/>
      <c r="AW343" s="161" t="s">
        <v>4811</v>
      </c>
    </row>
    <row r="344" spans="1:49" s="151" customFormat="1" ht="158.4">
      <c r="A344" s="399"/>
      <c r="B344" s="399" t="s">
        <v>3320</v>
      </c>
      <c r="C344" s="264" t="s">
        <v>3321</v>
      </c>
      <c r="D344" s="264"/>
      <c r="E344" s="264" t="s">
        <v>3322</v>
      </c>
      <c r="F344" s="264" t="s">
        <v>419</v>
      </c>
      <c r="G344" s="264" t="s">
        <v>656</v>
      </c>
      <c r="H344" s="264"/>
      <c r="I344" s="264"/>
      <c r="J344" s="264"/>
      <c r="K344" s="264"/>
      <c r="L344" s="264"/>
      <c r="M344" s="264"/>
      <c r="N344" s="264"/>
      <c r="O344" s="160"/>
      <c r="P344" s="297">
        <f t="shared" si="18"/>
        <v>0</v>
      </c>
      <c r="Q344" s="264"/>
      <c r="R344" s="264"/>
      <c r="S344" s="264"/>
      <c r="T344" s="264"/>
      <c r="U344" s="264"/>
      <c r="V344" s="264"/>
      <c r="W344" s="264">
        <v>2</v>
      </c>
      <c r="X344" s="160">
        <v>44943</v>
      </c>
      <c r="Y344" s="298">
        <f t="shared" si="19"/>
        <v>2</v>
      </c>
      <c r="Z344" s="264"/>
      <c r="AA344" s="264"/>
      <c r="AB344" s="264"/>
      <c r="AC344" s="264"/>
      <c r="AD344" s="264"/>
      <c r="AE344" s="264"/>
      <c r="AF344" s="264"/>
      <c r="AG344" s="160"/>
      <c r="AH344" s="298">
        <f t="shared" si="17"/>
        <v>0</v>
      </c>
      <c r="AI344" s="399"/>
      <c r="AJ344" s="264" t="s">
        <v>660</v>
      </c>
      <c r="AK344" s="264" t="s">
        <v>431</v>
      </c>
      <c r="AL344" s="264"/>
      <c r="AM344" s="264"/>
      <c r="AN344" s="264"/>
      <c r="AO344" s="264"/>
      <c r="AP344" s="264"/>
      <c r="AQ344" s="264"/>
      <c r="AR344" s="264"/>
      <c r="AS344" s="355"/>
      <c r="AT344" s="373"/>
      <c r="AU344" s="355"/>
      <c r="AV344" s="356"/>
      <c r="AW344" s="161" t="s">
        <v>4812</v>
      </c>
    </row>
    <row r="345" spans="1:49" s="151" customFormat="1" ht="224.4">
      <c r="A345" s="399"/>
      <c r="B345" s="399" t="s">
        <v>3323</v>
      </c>
      <c r="C345" s="264" t="s">
        <v>3324</v>
      </c>
      <c r="D345" s="264"/>
      <c r="E345" s="264" t="s">
        <v>3325</v>
      </c>
      <c r="F345" s="264" t="s">
        <v>423</v>
      </c>
      <c r="G345" s="264" t="s">
        <v>656</v>
      </c>
      <c r="H345" s="264"/>
      <c r="I345" s="264"/>
      <c r="J345" s="264"/>
      <c r="K345" s="264"/>
      <c r="L345" s="264"/>
      <c r="M345" s="264"/>
      <c r="N345" s="264"/>
      <c r="O345" s="160"/>
      <c r="P345" s="297">
        <f t="shared" si="18"/>
        <v>0</v>
      </c>
      <c r="Q345" s="264"/>
      <c r="R345" s="264"/>
      <c r="S345" s="264"/>
      <c r="T345" s="264">
        <v>1</v>
      </c>
      <c r="U345" s="264"/>
      <c r="V345" s="264"/>
      <c r="W345" s="264"/>
      <c r="X345" s="160">
        <v>44936</v>
      </c>
      <c r="Y345" s="298">
        <f t="shared" si="19"/>
        <v>1</v>
      </c>
      <c r="Z345" s="264"/>
      <c r="AA345" s="264"/>
      <c r="AB345" s="264"/>
      <c r="AC345" s="264"/>
      <c r="AD345" s="264"/>
      <c r="AE345" s="264"/>
      <c r="AF345" s="264"/>
      <c r="AG345" s="160"/>
      <c r="AH345" s="298">
        <f t="shared" si="17"/>
        <v>0</v>
      </c>
      <c r="AI345" s="399"/>
      <c r="AJ345" s="264" t="s">
        <v>660</v>
      </c>
      <c r="AK345" s="264" t="s">
        <v>431</v>
      </c>
      <c r="AL345" s="264"/>
      <c r="AM345" s="264"/>
      <c r="AN345" s="264" t="s">
        <v>4493</v>
      </c>
      <c r="AO345" s="264"/>
      <c r="AP345" s="264"/>
      <c r="AQ345" s="264"/>
      <c r="AR345" s="264"/>
      <c r="AS345" s="355"/>
      <c r="AT345" s="373"/>
      <c r="AU345" s="355"/>
      <c r="AV345" s="356"/>
      <c r="AW345" s="161" t="s">
        <v>4813</v>
      </c>
    </row>
    <row r="346" spans="1:49" s="151" customFormat="1" ht="145.19999999999999">
      <c r="A346" s="399"/>
      <c r="B346" s="399" t="s">
        <v>3326</v>
      </c>
      <c r="C346" s="264" t="s">
        <v>3327</v>
      </c>
      <c r="D346" s="264" t="s">
        <v>3328</v>
      </c>
      <c r="E346" s="264" t="s">
        <v>3329</v>
      </c>
      <c r="F346" s="264" t="s">
        <v>423</v>
      </c>
      <c r="G346" s="264" t="s">
        <v>656</v>
      </c>
      <c r="H346" s="264"/>
      <c r="I346" s="264"/>
      <c r="J346" s="264"/>
      <c r="K346" s="264">
        <v>1</v>
      </c>
      <c r="L346" s="264"/>
      <c r="M346" s="264"/>
      <c r="N346" s="264"/>
      <c r="O346" s="160">
        <v>45152</v>
      </c>
      <c r="P346" s="297">
        <f t="shared" si="18"/>
        <v>1</v>
      </c>
      <c r="Q346" s="264"/>
      <c r="R346" s="264"/>
      <c r="S346" s="264"/>
      <c r="T346" s="264">
        <v>1</v>
      </c>
      <c r="U346" s="264"/>
      <c r="V346" s="264"/>
      <c r="W346" s="264"/>
      <c r="X346" s="160">
        <v>44931</v>
      </c>
      <c r="Y346" s="298">
        <f t="shared" si="19"/>
        <v>1</v>
      </c>
      <c r="Z346" s="264"/>
      <c r="AA346" s="264"/>
      <c r="AB346" s="264"/>
      <c r="AC346" s="264"/>
      <c r="AD346" s="264"/>
      <c r="AE346" s="264"/>
      <c r="AF346" s="264"/>
      <c r="AG346" s="160"/>
      <c r="AH346" s="298">
        <f t="shared" si="17"/>
        <v>0</v>
      </c>
      <c r="AI346" s="399"/>
      <c r="AJ346" s="264" t="s">
        <v>660</v>
      </c>
      <c r="AK346" s="264" t="s">
        <v>431</v>
      </c>
      <c r="AL346" s="264"/>
      <c r="AM346" s="264"/>
      <c r="AN346" s="264" t="s">
        <v>4493</v>
      </c>
      <c r="AO346" s="264"/>
      <c r="AP346" s="264"/>
      <c r="AQ346" s="264"/>
      <c r="AR346" s="264"/>
      <c r="AS346" s="355"/>
      <c r="AT346" s="373"/>
      <c r="AU346" s="355"/>
      <c r="AV346" s="356"/>
      <c r="AW346" s="161" t="s">
        <v>4814</v>
      </c>
    </row>
    <row r="347" spans="1:49" s="151" customFormat="1" ht="237.6">
      <c r="A347" s="399"/>
      <c r="B347" s="399" t="s">
        <v>3330</v>
      </c>
      <c r="C347" s="264" t="s">
        <v>3331</v>
      </c>
      <c r="D347" s="264"/>
      <c r="E347" s="264" t="s">
        <v>3332</v>
      </c>
      <c r="F347" s="264" t="s">
        <v>423</v>
      </c>
      <c r="G347" s="264" t="s">
        <v>656</v>
      </c>
      <c r="H347" s="264"/>
      <c r="I347" s="264"/>
      <c r="J347" s="264"/>
      <c r="K347" s="264"/>
      <c r="L347" s="264"/>
      <c r="M347" s="264"/>
      <c r="N347" s="264"/>
      <c r="O347" s="160"/>
      <c r="P347" s="297">
        <f t="shared" si="18"/>
        <v>0</v>
      </c>
      <c r="Q347" s="264"/>
      <c r="R347" s="264">
        <v>1</v>
      </c>
      <c r="S347" s="264"/>
      <c r="T347" s="264"/>
      <c r="U347" s="264"/>
      <c r="V347" s="264"/>
      <c r="W347" s="264"/>
      <c r="X347" s="160">
        <v>44946</v>
      </c>
      <c r="Y347" s="298">
        <f t="shared" si="19"/>
        <v>1</v>
      </c>
      <c r="Z347" s="264"/>
      <c r="AA347" s="264"/>
      <c r="AB347" s="264"/>
      <c r="AC347" s="264"/>
      <c r="AD347" s="264"/>
      <c r="AE347" s="264"/>
      <c r="AF347" s="264"/>
      <c r="AG347" s="160"/>
      <c r="AH347" s="298">
        <f t="shared" si="17"/>
        <v>0</v>
      </c>
      <c r="AI347" s="399">
        <v>0</v>
      </c>
      <c r="AJ347" s="264" t="s">
        <v>660</v>
      </c>
      <c r="AK347" s="264" t="s">
        <v>431</v>
      </c>
      <c r="AL347" s="264"/>
      <c r="AM347" s="264"/>
      <c r="AN347" s="264" t="s">
        <v>4493</v>
      </c>
      <c r="AO347" s="264"/>
      <c r="AP347" s="264"/>
      <c r="AQ347" s="264"/>
      <c r="AR347" s="264"/>
      <c r="AS347" s="355"/>
      <c r="AT347" s="373"/>
      <c r="AU347" s="355"/>
      <c r="AV347" s="356"/>
      <c r="AW347" s="161" t="s">
        <v>4815</v>
      </c>
    </row>
    <row r="348" spans="1:49" s="151" customFormat="1" ht="198">
      <c r="A348" s="399"/>
      <c r="B348" s="399" t="s">
        <v>3333</v>
      </c>
      <c r="C348" s="264" t="s">
        <v>3334</v>
      </c>
      <c r="D348" s="264"/>
      <c r="E348" s="264" t="s">
        <v>3335</v>
      </c>
      <c r="F348" s="264" t="s">
        <v>423</v>
      </c>
      <c r="G348" s="264" t="s">
        <v>656</v>
      </c>
      <c r="H348" s="264"/>
      <c r="I348" s="264"/>
      <c r="J348" s="264"/>
      <c r="K348" s="264"/>
      <c r="L348" s="264"/>
      <c r="M348" s="264"/>
      <c r="N348" s="264"/>
      <c r="O348" s="160"/>
      <c r="P348" s="297">
        <f t="shared" si="18"/>
        <v>0</v>
      </c>
      <c r="Q348" s="264"/>
      <c r="R348" s="264"/>
      <c r="S348" s="264"/>
      <c r="T348" s="264"/>
      <c r="U348" s="264"/>
      <c r="V348" s="264">
        <v>1</v>
      </c>
      <c r="W348" s="264"/>
      <c r="X348" s="160">
        <v>44959</v>
      </c>
      <c r="Y348" s="298">
        <f t="shared" si="19"/>
        <v>1</v>
      </c>
      <c r="Z348" s="264"/>
      <c r="AA348" s="264"/>
      <c r="AB348" s="264"/>
      <c r="AC348" s="264"/>
      <c r="AD348" s="264"/>
      <c r="AE348" s="264"/>
      <c r="AF348" s="264"/>
      <c r="AG348" s="160"/>
      <c r="AH348" s="298">
        <f t="shared" si="17"/>
        <v>0</v>
      </c>
      <c r="AI348" s="399"/>
      <c r="AJ348" s="264" t="s">
        <v>660</v>
      </c>
      <c r="AK348" s="264" t="s">
        <v>431</v>
      </c>
      <c r="AL348" s="264"/>
      <c r="AM348" s="264"/>
      <c r="AN348" s="264" t="s">
        <v>4493</v>
      </c>
      <c r="AO348" s="264"/>
      <c r="AP348" s="264"/>
      <c r="AQ348" s="264"/>
      <c r="AR348" s="264"/>
      <c r="AS348" s="355"/>
      <c r="AT348" s="373"/>
      <c r="AU348" s="355"/>
      <c r="AV348" s="356"/>
      <c r="AW348" s="161" t="s">
        <v>4816</v>
      </c>
    </row>
    <row r="349" spans="1:49" s="151" customFormat="1" ht="198">
      <c r="A349" s="399"/>
      <c r="B349" s="399" t="s">
        <v>3336</v>
      </c>
      <c r="C349" s="264" t="s">
        <v>3337</v>
      </c>
      <c r="D349" s="264"/>
      <c r="E349" s="264" t="s">
        <v>3338</v>
      </c>
      <c r="F349" s="264" t="s">
        <v>423</v>
      </c>
      <c r="G349" s="264" t="s">
        <v>656</v>
      </c>
      <c r="H349" s="264"/>
      <c r="I349" s="264"/>
      <c r="J349" s="264"/>
      <c r="K349" s="264"/>
      <c r="L349" s="264"/>
      <c r="M349" s="264"/>
      <c r="N349" s="264"/>
      <c r="O349" s="160"/>
      <c r="P349" s="297">
        <f t="shared" si="18"/>
        <v>0</v>
      </c>
      <c r="Q349" s="264"/>
      <c r="R349" s="264">
        <v>1</v>
      </c>
      <c r="S349" s="264"/>
      <c r="T349" s="264"/>
      <c r="U349" s="264"/>
      <c r="V349" s="264"/>
      <c r="W349" s="264"/>
      <c r="X349" s="160">
        <v>44987</v>
      </c>
      <c r="Y349" s="298">
        <f t="shared" si="19"/>
        <v>1</v>
      </c>
      <c r="Z349" s="264"/>
      <c r="AA349" s="264"/>
      <c r="AB349" s="264"/>
      <c r="AC349" s="264"/>
      <c r="AD349" s="264"/>
      <c r="AE349" s="264"/>
      <c r="AF349" s="264"/>
      <c r="AG349" s="160"/>
      <c r="AH349" s="298">
        <f t="shared" si="17"/>
        <v>0</v>
      </c>
      <c r="AI349" s="399">
        <v>0</v>
      </c>
      <c r="AJ349" s="264" t="s">
        <v>660</v>
      </c>
      <c r="AK349" s="264" t="s">
        <v>431</v>
      </c>
      <c r="AL349" s="264"/>
      <c r="AM349" s="264"/>
      <c r="AN349" s="264" t="s">
        <v>4493</v>
      </c>
      <c r="AO349" s="264"/>
      <c r="AP349" s="264"/>
      <c r="AQ349" s="264"/>
      <c r="AR349" s="264"/>
      <c r="AS349" s="355"/>
      <c r="AT349" s="373"/>
      <c r="AU349" s="355"/>
      <c r="AV349" s="356"/>
      <c r="AW349" s="161" t="s">
        <v>4817</v>
      </c>
    </row>
    <row r="350" spans="1:49" s="151" customFormat="1" ht="171.6">
      <c r="A350" s="399"/>
      <c r="B350" s="399" t="s">
        <v>3339</v>
      </c>
      <c r="C350" s="264" t="s">
        <v>3340</v>
      </c>
      <c r="D350" s="264"/>
      <c r="E350" s="264" t="s">
        <v>3341</v>
      </c>
      <c r="F350" s="264" t="s">
        <v>423</v>
      </c>
      <c r="G350" s="264" t="s">
        <v>656</v>
      </c>
      <c r="H350" s="264"/>
      <c r="I350" s="264"/>
      <c r="J350" s="264"/>
      <c r="K350" s="264"/>
      <c r="L350" s="264"/>
      <c r="M350" s="264"/>
      <c r="N350" s="264"/>
      <c r="O350" s="160"/>
      <c r="P350" s="297">
        <f t="shared" si="18"/>
        <v>0</v>
      </c>
      <c r="Q350" s="264"/>
      <c r="R350" s="264"/>
      <c r="S350" s="264"/>
      <c r="T350" s="264">
        <v>1</v>
      </c>
      <c r="U350" s="264"/>
      <c r="V350" s="264"/>
      <c r="W350" s="264"/>
      <c r="X350" s="160">
        <v>44957</v>
      </c>
      <c r="Y350" s="298">
        <f t="shared" si="19"/>
        <v>1</v>
      </c>
      <c r="Z350" s="264"/>
      <c r="AA350" s="264"/>
      <c r="AB350" s="264"/>
      <c r="AC350" s="264"/>
      <c r="AD350" s="264"/>
      <c r="AE350" s="264"/>
      <c r="AF350" s="264"/>
      <c r="AG350" s="160"/>
      <c r="AH350" s="298">
        <f t="shared" si="17"/>
        <v>0</v>
      </c>
      <c r="AI350" s="399"/>
      <c r="AJ350" s="264" t="s">
        <v>660</v>
      </c>
      <c r="AK350" s="264" t="s">
        <v>431</v>
      </c>
      <c r="AL350" s="264"/>
      <c r="AM350" s="264"/>
      <c r="AN350" s="264" t="s">
        <v>4493</v>
      </c>
      <c r="AO350" s="264"/>
      <c r="AP350" s="264"/>
      <c r="AQ350" s="264"/>
      <c r="AR350" s="264"/>
      <c r="AS350" s="355"/>
      <c r="AT350" s="373"/>
      <c r="AU350" s="355"/>
      <c r="AV350" s="356"/>
      <c r="AW350" s="161" t="s">
        <v>4818</v>
      </c>
    </row>
    <row r="351" spans="1:49" s="151" customFormat="1" ht="198">
      <c r="A351" s="399"/>
      <c r="B351" s="399" t="s">
        <v>3342</v>
      </c>
      <c r="C351" s="264" t="s">
        <v>3343</v>
      </c>
      <c r="D351" s="264"/>
      <c r="E351" s="264" t="s">
        <v>3344</v>
      </c>
      <c r="F351" s="264" t="s">
        <v>423</v>
      </c>
      <c r="G351" s="264" t="s">
        <v>656</v>
      </c>
      <c r="H351" s="264"/>
      <c r="I351" s="264"/>
      <c r="J351" s="264"/>
      <c r="K351" s="264"/>
      <c r="L351" s="264"/>
      <c r="M351" s="264"/>
      <c r="N351" s="264"/>
      <c r="O351" s="160"/>
      <c r="P351" s="297">
        <f t="shared" si="18"/>
        <v>0</v>
      </c>
      <c r="Q351" s="264"/>
      <c r="R351" s="264"/>
      <c r="S351" s="264"/>
      <c r="T351" s="264">
        <v>1</v>
      </c>
      <c r="U351" s="264"/>
      <c r="V351" s="264"/>
      <c r="W351" s="264"/>
      <c r="X351" s="160">
        <v>45030</v>
      </c>
      <c r="Y351" s="298">
        <f t="shared" si="19"/>
        <v>1</v>
      </c>
      <c r="Z351" s="264"/>
      <c r="AA351" s="264"/>
      <c r="AB351" s="264"/>
      <c r="AC351" s="264"/>
      <c r="AD351" s="264"/>
      <c r="AE351" s="264"/>
      <c r="AF351" s="264"/>
      <c r="AG351" s="160"/>
      <c r="AH351" s="298">
        <f t="shared" si="17"/>
        <v>0</v>
      </c>
      <c r="AI351" s="399"/>
      <c r="AJ351" s="264" t="s">
        <v>660</v>
      </c>
      <c r="AK351" s="264" t="s">
        <v>431</v>
      </c>
      <c r="AL351" s="264"/>
      <c r="AM351" s="264"/>
      <c r="AN351" s="264" t="s">
        <v>4493</v>
      </c>
      <c r="AO351" s="264"/>
      <c r="AP351" s="264"/>
      <c r="AQ351" s="264"/>
      <c r="AR351" s="264"/>
      <c r="AS351" s="355"/>
      <c r="AT351" s="373"/>
      <c r="AU351" s="355"/>
      <c r="AV351" s="356"/>
      <c r="AW351" s="161" t="s">
        <v>4819</v>
      </c>
    </row>
    <row r="352" spans="1:49" s="151" customFormat="1" ht="184.8">
      <c r="A352" s="399"/>
      <c r="B352" s="399" t="s">
        <v>3345</v>
      </c>
      <c r="C352" s="264" t="s">
        <v>3346</v>
      </c>
      <c r="D352" s="264"/>
      <c r="E352" s="264" t="s">
        <v>3347</v>
      </c>
      <c r="F352" s="264" t="s">
        <v>423</v>
      </c>
      <c r="G352" s="264" t="s">
        <v>656</v>
      </c>
      <c r="H352" s="264"/>
      <c r="I352" s="264"/>
      <c r="J352" s="264"/>
      <c r="K352" s="264"/>
      <c r="L352" s="264"/>
      <c r="M352" s="264"/>
      <c r="N352" s="264"/>
      <c r="O352" s="160"/>
      <c r="P352" s="297">
        <f t="shared" si="18"/>
        <v>0</v>
      </c>
      <c r="Q352" s="264"/>
      <c r="R352" s="264"/>
      <c r="S352" s="264"/>
      <c r="T352" s="264"/>
      <c r="U352" s="264"/>
      <c r="V352" s="264">
        <v>1</v>
      </c>
      <c r="W352" s="264"/>
      <c r="X352" s="160">
        <v>44959</v>
      </c>
      <c r="Y352" s="298">
        <f t="shared" si="19"/>
        <v>1</v>
      </c>
      <c r="Z352" s="264"/>
      <c r="AA352" s="264"/>
      <c r="AB352" s="264"/>
      <c r="AC352" s="264"/>
      <c r="AD352" s="264"/>
      <c r="AE352" s="264"/>
      <c r="AF352" s="264"/>
      <c r="AG352" s="160"/>
      <c r="AH352" s="298">
        <f t="shared" si="17"/>
        <v>0</v>
      </c>
      <c r="AI352" s="399"/>
      <c r="AJ352" s="264" t="s">
        <v>660</v>
      </c>
      <c r="AK352" s="264" t="s">
        <v>431</v>
      </c>
      <c r="AL352" s="264"/>
      <c r="AM352" s="264"/>
      <c r="AN352" s="264" t="s">
        <v>4493</v>
      </c>
      <c r="AO352" s="264"/>
      <c r="AP352" s="264"/>
      <c r="AQ352" s="264"/>
      <c r="AR352" s="264"/>
      <c r="AS352" s="355"/>
      <c r="AT352" s="373"/>
      <c r="AU352" s="355"/>
      <c r="AV352" s="356"/>
      <c r="AW352" s="161" t="s">
        <v>4820</v>
      </c>
    </row>
    <row r="353" spans="1:49" s="151" customFormat="1" ht="198">
      <c r="A353" s="399"/>
      <c r="B353" s="399" t="s">
        <v>3348</v>
      </c>
      <c r="C353" s="264" t="s">
        <v>3349</v>
      </c>
      <c r="D353" s="264"/>
      <c r="E353" s="264" t="s">
        <v>3350</v>
      </c>
      <c r="F353" s="264" t="s">
        <v>423</v>
      </c>
      <c r="G353" s="264" t="s">
        <v>656</v>
      </c>
      <c r="H353" s="264"/>
      <c r="I353" s="264"/>
      <c r="J353" s="264"/>
      <c r="K353" s="264"/>
      <c r="L353" s="264"/>
      <c r="M353" s="264"/>
      <c r="N353" s="264"/>
      <c r="O353" s="160"/>
      <c r="P353" s="297">
        <f t="shared" si="18"/>
        <v>0</v>
      </c>
      <c r="Q353" s="264"/>
      <c r="R353" s="264"/>
      <c r="S353" s="264"/>
      <c r="T353" s="264"/>
      <c r="U353" s="264"/>
      <c r="V353" s="264">
        <v>1</v>
      </c>
      <c r="W353" s="264"/>
      <c r="X353" s="160">
        <v>44939</v>
      </c>
      <c r="Y353" s="298">
        <f t="shared" si="19"/>
        <v>1</v>
      </c>
      <c r="Z353" s="264"/>
      <c r="AA353" s="264"/>
      <c r="AB353" s="264"/>
      <c r="AC353" s="264"/>
      <c r="AD353" s="264"/>
      <c r="AE353" s="264"/>
      <c r="AF353" s="264"/>
      <c r="AG353" s="160"/>
      <c r="AH353" s="298">
        <f t="shared" si="17"/>
        <v>0</v>
      </c>
      <c r="AI353" s="399"/>
      <c r="AJ353" s="264" t="s">
        <v>660</v>
      </c>
      <c r="AK353" s="264" t="s">
        <v>431</v>
      </c>
      <c r="AL353" s="264"/>
      <c r="AM353" s="264"/>
      <c r="AN353" s="264" t="s">
        <v>4493</v>
      </c>
      <c r="AO353" s="264"/>
      <c r="AP353" s="264"/>
      <c r="AQ353" s="264"/>
      <c r="AR353" s="264"/>
      <c r="AS353" s="355"/>
      <c r="AT353" s="373"/>
      <c r="AU353" s="355"/>
      <c r="AV353" s="356"/>
      <c r="AW353" s="161" t="s">
        <v>4821</v>
      </c>
    </row>
    <row r="354" spans="1:49" s="151" customFormat="1" ht="264">
      <c r="A354" s="399"/>
      <c r="B354" s="399" t="s">
        <v>3351</v>
      </c>
      <c r="C354" s="264" t="s">
        <v>3352</v>
      </c>
      <c r="D354" s="264"/>
      <c r="E354" s="264" t="s">
        <v>3353</v>
      </c>
      <c r="F354" s="264" t="s">
        <v>417</v>
      </c>
      <c r="G354" s="264" t="s">
        <v>667</v>
      </c>
      <c r="H354" s="264"/>
      <c r="I354" s="264"/>
      <c r="J354" s="264"/>
      <c r="K354" s="264"/>
      <c r="L354" s="264"/>
      <c r="M354" s="264"/>
      <c r="N354" s="264"/>
      <c r="O354" s="160"/>
      <c r="P354" s="297">
        <f t="shared" si="18"/>
        <v>0</v>
      </c>
      <c r="Q354" s="264"/>
      <c r="R354" s="264"/>
      <c r="S354" s="264"/>
      <c r="T354" s="264"/>
      <c r="U354" s="264"/>
      <c r="V354" s="264"/>
      <c r="W354" s="264">
        <v>1</v>
      </c>
      <c r="X354" s="160">
        <v>45187</v>
      </c>
      <c r="Y354" s="298">
        <f t="shared" si="19"/>
        <v>1</v>
      </c>
      <c r="Z354" s="264"/>
      <c r="AA354" s="264"/>
      <c r="AB354" s="264"/>
      <c r="AC354" s="264"/>
      <c r="AD354" s="264"/>
      <c r="AE354" s="264"/>
      <c r="AF354" s="264"/>
      <c r="AG354" s="160"/>
      <c r="AH354" s="298">
        <f t="shared" si="17"/>
        <v>0</v>
      </c>
      <c r="AI354" s="399"/>
      <c r="AJ354" s="264" t="s">
        <v>660</v>
      </c>
      <c r="AK354" s="264" t="s">
        <v>431</v>
      </c>
      <c r="AL354" s="264"/>
      <c r="AM354" s="264"/>
      <c r="AN354" s="264"/>
      <c r="AO354" s="264"/>
      <c r="AP354" s="264"/>
      <c r="AQ354" s="264"/>
      <c r="AR354" s="264"/>
      <c r="AS354" s="355"/>
      <c r="AT354" s="373"/>
      <c r="AU354" s="355"/>
      <c r="AV354" s="356"/>
      <c r="AW354" s="161" t="s">
        <v>4822</v>
      </c>
    </row>
    <row r="355" spans="1:49" s="151" customFormat="1" ht="184.8">
      <c r="A355" s="399"/>
      <c r="B355" s="399" t="s">
        <v>3354</v>
      </c>
      <c r="C355" s="264" t="s">
        <v>3355</v>
      </c>
      <c r="D355" s="264"/>
      <c r="E355" s="264" t="s">
        <v>3356</v>
      </c>
      <c r="F355" s="264" t="s">
        <v>419</v>
      </c>
      <c r="G355" s="264" t="s">
        <v>656</v>
      </c>
      <c r="H355" s="264"/>
      <c r="I355" s="264"/>
      <c r="J355" s="264"/>
      <c r="K355" s="264"/>
      <c r="L355" s="264"/>
      <c r="M355" s="264"/>
      <c r="N355" s="264"/>
      <c r="O355" s="160"/>
      <c r="P355" s="297">
        <f t="shared" si="18"/>
        <v>0</v>
      </c>
      <c r="Q355" s="264"/>
      <c r="R355" s="264"/>
      <c r="S355" s="264"/>
      <c r="T355" s="264"/>
      <c r="U355" s="264"/>
      <c r="V355" s="264"/>
      <c r="W355" s="264">
        <v>1</v>
      </c>
      <c r="X355" s="160">
        <v>44999</v>
      </c>
      <c r="Y355" s="298">
        <f t="shared" si="19"/>
        <v>1</v>
      </c>
      <c r="Z355" s="264"/>
      <c r="AA355" s="264"/>
      <c r="AB355" s="264"/>
      <c r="AC355" s="264"/>
      <c r="AD355" s="264"/>
      <c r="AE355" s="264"/>
      <c r="AF355" s="264"/>
      <c r="AG355" s="160"/>
      <c r="AH355" s="298">
        <f t="shared" si="17"/>
        <v>0</v>
      </c>
      <c r="AI355" s="399"/>
      <c r="AJ355" s="264" t="s">
        <v>660</v>
      </c>
      <c r="AK355" s="264" t="s">
        <v>431</v>
      </c>
      <c r="AL355" s="264"/>
      <c r="AM355" s="264"/>
      <c r="AN355" s="264"/>
      <c r="AO355" s="264"/>
      <c r="AP355" s="264"/>
      <c r="AQ355" s="264"/>
      <c r="AR355" s="264"/>
      <c r="AS355" s="355"/>
      <c r="AT355" s="373"/>
      <c r="AU355" s="355"/>
      <c r="AV355" s="356"/>
      <c r="AW355" s="161" t="s">
        <v>4823</v>
      </c>
    </row>
    <row r="356" spans="1:49" s="151" customFormat="1" ht="145.19999999999999">
      <c r="A356" s="399"/>
      <c r="B356" s="399" t="s">
        <v>3357</v>
      </c>
      <c r="C356" s="264" t="s">
        <v>3358</v>
      </c>
      <c r="D356" s="264"/>
      <c r="E356" s="264" t="s">
        <v>3359</v>
      </c>
      <c r="F356" s="264" t="s">
        <v>419</v>
      </c>
      <c r="G356" s="264" t="s">
        <v>656</v>
      </c>
      <c r="H356" s="264"/>
      <c r="I356" s="264"/>
      <c r="J356" s="264"/>
      <c r="K356" s="264"/>
      <c r="L356" s="264"/>
      <c r="M356" s="264"/>
      <c r="N356" s="264"/>
      <c r="O356" s="160"/>
      <c r="P356" s="297">
        <f t="shared" si="18"/>
        <v>0</v>
      </c>
      <c r="Q356" s="264"/>
      <c r="R356" s="264"/>
      <c r="S356" s="264"/>
      <c r="T356" s="264"/>
      <c r="U356" s="264"/>
      <c r="V356" s="264"/>
      <c r="W356" s="264">
        <v>1</v>
      </c>
      <c r="X356" s="160">
        <v>44931</v>
      </c>
      <c r="Y356" s="298">
        <f t="shared" si="19"/>
        <v>1</v>
      </c>
      <c r="Z356" s="264"/>
      <c r="AA356" s="264"/>
      <c r="AB356" s="264"/>
      <c r="AC356" s="264"/>
      <c r="AD356" s="264"/>
      <c r="AE356" s="264"/>
      <c r="AF356" s="264"/>
      <c r="AG356" s="160"/>
      <c r="AH356" s="298">
        <f t="shared" si="17"/>
        <v>0</v>
      </c>
      <c r="AI356" s="399"/>
      <c r="AJ356" s="264" t="s">
        <v>660</v>
      </c>
      <c r="AK356" s="264" t="s">
        <v>431</v>
      </c>
      <c r="AL356" s="264"/>
      <c r="AM356" s="264"/>
      <c r="AN356" s="264"/>
      <c r="AO356" s="264"/>
      <c r="AP356" s="264"/>
      <c r="AQ356" s="264"/>
      <c r="AR356" s="264"/>
      <c r="AS356" s="355"/>
      <c r="AT356" s="373"/>
      <c r="AU356" s="355"/>
      <c r="AV356" s="356"/>
      <c r="AW356" s="161" t="s">
        <v>4824</v>
      </c>
    </row>
    <row r="357" spans="1:49" s="151" customFormat="1" ht="171.6">
      <c r="A357" s="399"/>
      <c r="B357" s="399" t="s">
        <v>3360</v>
      </c>
      <c r="C357" s="264" t="s">
        <v>3361</v>
      </c>
      <c r="D357" s="264"/>
      <c r="E357" s="264" t="s">
        <v>3362</v>
      </c>
      <c r="F357" s="264" t="s">
        <v>423</v>
      </c>
      <c r="G357" s="264" t="s">
        <v>656</v>
      </c>
      <c r="H357" s="264"/>
      <c r="I357" s="264"/>
      <c r="J357" s="264"/>
      <c r="K357" s="264"/>
      <c r="L357" s="264"/>
      <c r="M357" s="264"/>
      <c r="N357" s="264"/>
      <c r="O357" s="160"/>
      <c r="P357" s="297">
        <f t="shared" si="18"/>
        <v>0</v>
      </c>
      <c r="Q357" s="264"/>
      <c r="R357" s="264">
        <v>1</v>
      </c>
      <c r="S357" s="264"/>
      <c r="T357" s="264"/>
      <c r="U357" s="264"/>
      <c r="V357" s="264"/>
      <c r="W357" s="264"/>
      <c r="X357" s="160">
        <v>44963</v>
      </c>
      <c r="Y357" s="298">
        <f t="shared" si="19"/>
        <v>1</v>
      </c>
      <c r="Z357" s="264"/>
      <c r="AA357" s="264"/>
      <c r="AB357" s="264"/>
      <c r="AC357" s="264"/>
      <c r="AD357" s="264"/>
      <c r="AE357" s="264"/>
      <c r="AF357" s="264"/>
      <c r="AG357" s="160"/>
      <c r="AH357" s="298">
        <f t="shared" si="17"/>
        <v>0</v>
      </c>
      <c r="AI357" s="399">
        <v>0</v>
      </c>
      <c r="AJ357" s="264" t="s">
        <v>660</v>
      </c>
      <c r="AK357" s="264" t="s">
        <v>431</v>
      </c>
      <c r="AL357" s="264"/>
      <c r="AM357" s="264"/>
      <c r="AN357" s="264" t="s">
        <v>4493</v>
      </c>
      <c r="AO357" s="264"/>
      <c r="AP357" s="264"/>
      <c r="AQ357" s="264"/>
      <c r="AR357" s="264"/>
      <c r="AS357" s="355"/>
      <c r="AT357" s="373"/>
      <c r="AU357" s="355"/>
      <c r="AV357" s="356"/>
      <c r="AW357" s="161" t="s">
        <v>4825</v>
      </c>
    </row>
    <row r="358" spans="1:49" s="151" customFormat="1" ht="118.8">
      <c r="A358" s="399"/>
      <c r="B358" s="399" t="s">
        <v>3363</v>
      </c>
      <c r="C358" s="264" t="s">
        <v>3364</v>
      </c>
      <c r="D358" s="264"/>
      <c r="E358" s="264" t="s">
        <v>3365</v>
      </c>
      <c r="F358" s="264" t="s">
        <v>417</v>
      </c>
      <c r="G358" s="264" t="s">
        <v>667</v>
      </c>
      <c r="H358" s="264"/>
      <c r="I358" s="264"/>
      <c r="J358" s="264"/>
      <c r="K358" s="264"/>
      <c r="L358" s="264"/>
      <c r="M358" s="264"/>
      <c r="N358" s="264"/>
      <c r="O358" s="160"/>
      <c r="P358" s="297">
        <f t="shared" si="18"/>
        <v>0</v>
      </c>
      <c r="Q358" s="264"/>
      <c r="R358" s="264"/>
      <c r="S358" s="264"/>
      <c r="T358" s="264"/>
      <c r="U358" s="264"/>
      <c r="V358" s="264"/>
      <c r="W358" s="264">
        <v>1</v>
      </c>
      <c r="X358" s="160">
        <v>44999</v>
      </c>
      <c r="Y358" s="298">
        <f t="shared" si="19"/>
        <v>1</v>
      </c>
      <c r="Z358" s="264"/>
      <c r="AA358" s="264"/>
      <c r="AB358" s="264"/>
      <c r="AC358" s="264"/>
      <c r="AD358" s="264"/>
      <c r="AE358" s="264"/>
      <c r="AF358" s="264"/>
      <c r="AG358" s="160"/>
      <c r="AH358" s="298">
        <f t="shared" si="17"/>
        <v>0</v>
      </c>
      <c r="AI358" s="399"/>
      <c r="AJ358" s="264" t="s">
        <v>660</v>
      </c>
      <c r="AK358" s="264" t="s">
        <v>431</v>
      </c>
      <c r="AL358" s="264"/>
      <c r="AM358" s="264"/>
      <c r="AN358" s="264"/>
      <c r="AO358" s="264"/>
      <c r="AP358" s="264"/>
      <c r="AQ358" s="264"/>
      <c r="AR358" s="264"/>
      <c r="AS358" s="355"/>
      <c r="AT358" s="373"/>
      <c r="AU358" s="355"/>
      <c r="AV358" s="356"/>
      <c r="AW358" s="161" t="s">
        <v>4826</v>
      </c>
    </row>
    <row r="359" spans="1:49" s="151" customFormat="1" ht="118.8">
      <c r="A359" s="399"/>
      <c r="B359" s="399" t="s">
        <v>3363</v>
      </c>
      <c r="C359" s="264" t="s">
        <v>3364</v>
      </c>
      <c r="D359" s="264"/>
      <c r="E359" s="264" t="s">
        <v>3365</v>
      </c>
      <c r="F359" s="264" t="s">
        <v>423</v>
      </c>
      <c r="G359" s="264" t="s">
        <v>656</v>
      </c>
      <c r="H359" s="264"/>
      <c r="I359" s="264"/>
      <c r="J359" s="264"/>
      <c r="K359" s="264"/>
      <c r="L359" s="264"/>
      <c r="M359" s="264"/>
      <c r="N359" s="264"/>
      <c r="O359" s="160"/>
      <c r="P359" s="297">
        <f t="shared" si="18"/>
        <v>0</v>
      </c>
      <c r="Q359" s="264"/>
      <c r="R359" s="264"/>
      <c r="S359" s="264"/>
      <c r="T359" s="264">
        <v>1</v>
      </c>
      <c r="U359" s="264"/>
      <c r="V359" s="264"/>
      <c r="W359" s="264"/>
      <c r="X359" s="160">
        <v>44999</v>
      </c>
      <c r="Y359" s="298">
        <f t="shared" si="19"/>
        <v>1</v>
      </c>
      <c r="Z359" s="264"/>
      <c r="AA359" s="264"/>
      <c r="AB359" s="264"/>
      <c r="AC359" s="264"/>
      <c r="AD359" s="264"/>
      <c r="AE359" s="264"/>
      <c r="AF359" s="264"/>
      <c r="AG359" s="160"/>
      <c r="AH359" s="298">
        <f t="shared" si="17"/>
        <v>0</v>
      </c>
      <c r="AI359" s="399"/>
      <c r="AJ359" s="264" t="s">
        <v>660</v>
      </c>
      <c r="AK359" s="264" t="s">
        <v>431</v>
      </c>
      <c r="AL359" s="264"/>
      <c r="AM359" s="264"/>
      <c r="AN359" s="264" t="s">
        <v>4493</v>
      </c>
      <c r="AO359" s="264"/>
      <c r="AP359" s="264"/>
      <c r="AQ359" s="264"/>
      <c r="AR359" s="264"/>
      <c r="AS359" s="355"/>
      <c r="AT359" s="373"/>
      <c r="AU359" s="355"/>
      <c r="AV359" s="356"/>
      <c r="AW359" s="161" t="s">
        <v>4826</v>
      </c>
    </row>
    <row r="360" spans="1:49" s="151" customFormat="1" ht="118.8">
      <c r="A360" s="399"/>
      <c r="B360" s="399" t="s">
        <v>3366</v>
      </c>
      <c r="C360" s="264" t="s">
        <v>3367</v>
      </c>
      <c r="D360" s="264"/>
      <c r="E360" s="264" t="s">
        <v>3368</v>
      </c>
      <c r="F360" s="264" t="s">
        <v>417</v>
      </c>
      <c r="G360" s="264" t="s">
        <v>667</v>
      </c>
      <c r="H360" s="264"/>
      <c r="I360" s="264"/>
      <c r="J360" s="264"/>
      <c r="K360" s="264"/>
      <c r="L360" s="264"/>
      <c r="M360" s="264"/>
      <c r="N360" s="264"/>
      <c r="O360" s="160"/>
      <c r="P360" s="297">
        <f t="shared" si="18"/>
        <v>0</v>
      </c>
      <c r="Q360" s="264"/>
      <c r="R360" s="264"/>
      <c r="S360" s="264"/>
      <c r="T360" s="264"/>
      <c r="U360" s="264"/>
      <c r="V360" s="264"/>
      <c r="W360" s="264">
        <v>1</v>
      </c>
      <c r="X360" s="160">
        <v>44999</v>
      </c>
      <c r="Y360" s="298">
        <f t="shared" si="19"/>
        <v>1</v>
      </c>
      <c r="Z360" s="264"/>
      <c r="AA360" s="264"/>
      <c r="AB360" s="264"/>
      <c r="AC360" s="264"/>
      <c r="AD360" s="264"/>
      <c r="AE360" s="264"/>
      <c r="AF360" s="264"/>
      <c r="AG360" s="160"/>
      <c r="AH360" s="298">
        <f t="shared" si="17"/>
        <v>0</v>
      </c>
      <c r="AI360" s="399"/>
      <c r="AJ360" s="264" t="s">
        <v>660</v>
      </c>
      <c r="AK360" s="264" t="s">
        <v>431</v>
      </c>
      <c r="AL360" s="264"/>
      <c r="AM360" s="264"/>
      <c r="AN360" s="264"/>
      <c r="AO360" s="264"/>
      <c r="AP360" s="264"/>
      <c r="AQ360" s="264"/>
      <c r="AR360" s="264"/>
      <c r="AS360" s="355"/>
      <c r="AT360" s="373"/>
      <c r="AU360" s="355"/>
      <c r="AV360" s="356"/>
      <c r="AW360" s="161" t="s">
        <v>4827</v>
      </c>
    </row>
    <row r="361" spans="1:49" s="151" customFormat="1" ht="118.8">
      <c r="A361" s="399"/>
      <c r="B361" s="399" t="s">
        <v>3363</v>
      </c>
      <c r="C361" s="264" t="s">
        <v>3367</v>
      </c>
      <c r="D361" s="264"/>
      <c r="E361" s="264" t="s">
        <v>3368</v>
      </c>
      <c r="F361" s="264" t="s">
        <v>423</v>
      </c>
      <c r="G361" s="264" t="s">
        <v>656</v>
      </c>
      <c r="H361" s="264"/>
      <c r="I361" s="264"/>
      <c r="J361" s="264"/>
      <c r="K361" s="264"/>
      <c r="L361" s="264"/>
      <c r="M361" s="264"/>
      <c r="N361" s="264"/>
      <c r="O361" s="160"/>
      <c r="P361" s="297">
        <f t="shared" si="18"/>
        <v>0</v>
      </c>
      <c r="Q361" s="264"/>
      <c r="R361" s="264"/>
      <c r="S361" s="264"/>
      <c r="T361" s="264">
        <v>1</v>
      </c>
      <c r="U361" s="264"/>
      <c r="V361" s="264"/>
      <c r="W361" s="264"/>
      <c r="X361" s="160">
        <v>44999</v>
      </c>
      <c r="Y361" s="298">
        <f t="shared" si="19"/>
        <v>1</v>
      </c>
      <c r="Z361" s="264"/>
      <c r="AA361" s="264"/>
      <c r="AB361" s="264"/>
      <c r="AC361" s="264"/>
      <c r="AD361" s="264"/>
      <c r="AE361" s="264"/>
      <c r="AF361" s="264"/>
      <c r="AG361" s="160"/>
      <c r="AH361" s="298">
        <f t="shared" si="17"/>
        <v>0</v>
      </c>
      <c r="AI361" s="399"/>
      <c r="AJ361" s="264" t="s">
        <v>660</v>
      </c>
      <c r="AK361" s="264" t="s">
        <v>431</v>
      </c>
      <c r="AL361" s="264"/>
      <c r="AM361" s="264"/>
      <c r="AN361" s="264" t="s">
        <v>4493</v>
      </c>
      <c r="AO361" s="264"/>
      <c r="AP361" s="264"/>
      <c r="AQ361" s="264"/>
      <c r="AR361" s="264"/>
      <c r="AS361" s="355"/>
      <c r="AT361" s="373"/>
      <c r="AU361" s="355"/>
      <c r="AV361" s="356"/>
      <c r="AW361" s="161" t="s">
        <v>4827</v>
      </c>
    </row>
    <row r="362" spans="1:49" s="151" customFormat="1" ht="118.8">
      <c r="A362" s="399"/>
      <c r="B362" s="399" t="s">
        <v>3369</v>
      </c>
      <c r="C362" s="264" t="s">
        <v>3370</v>
      </c>
      <c r="D362" s="264"/>
      <c r="E362" s="264" t="s">
        <v>3371</v>
      </c>
      <c r="F362" s="264" t="s">
        <v>417</v>
      </c>
      <c r="G362" s="264" t="s">
        <v>667</v>
      </c>
      <c r="H362" s="264"/>
      <c r="I362" s="264"/>
      <c r="J362" s="264"/>
      <c r="K362" s="264"/>
      <c r="L362" s="264"/>
      <c r="M362" s="264"/>
      <c r="N362" s="264"/>
      <c r="O362" s="160"/>
      <c r="P362" s="297">
        <f t="shared" si="18"/>
        <v>0</v>
      </c>
      <c r="Q362" s="264"/>
      <c r="R362" s="264"/>
      <c r="S362" s="264"/>
      <c r="T362" s="264"/>
      <c r="U362" s="264"/>
      <c r="V362" s="264"/>
      <c r="W362" s="264">
        <v>1</v>
      </c>
      <c r="X362" s="160">
        <v>44999</v>
      </c>
      <c r="Y362" s="298">
        <f t="shared" si="19"/>
        <v>1</v>
      </c>
      <c r="Z362" s="264"/>
      <c r="AA362" s="264"/>
      <c r="AB362" s="264"/>
      <c r="AC362" s="264"/>
      <c r="AD362" s="264"/>
      <c r="AE362" s="264"/>
      <c r="AF362" s="264"/>
      <c r="AG362" s="160"/>
      <c r="AH362" s="298">
        <f t="shared" si="17"/>
        <v>0</v>
      </c>
      <c r="AI362" s="399"/>
      <c r="AJ362" s="264" t="s">
        <v>660</v>
      </c>
      <c r="AK362" s="264" t="s">
        <v>431</v>
      </c>
      <c r="AL362" s="264"/>
      <c r="AM362" s="264"/>
      <c r="AN362" s="264"/>
      <c r="AO362" s="264"/>
      <c r="AP362" s="264"/>
      <c r="AQ362" s="264"/>
      <c r="AR362" s="264"/>
      <c r="AS362" s="355"/>
      <c r="AT362" s="373"/>
      <c r="AU362" s="355"/>
      <c r="AV362" s="356"/>
      <c r="AW362" s="161" t="s">
        <v>4828</v>
      </c>
    </row>
    <row r="363" spans="1:49" s="151" customFormat="1" ht="118.8">
      <c r="A363" s="399"/>
      <c r="B363" s="399" t="s">
        <v>3369</v>
      </c>
      <c r="C363" s="264" t="s">
        <v>3370</v>
      </c>
      <c r="D363" s="264"/>
      <c r="E363" s="264" t="s">
        <v>3371</v>
      </c>
      <c r="F363" s="264" t="s">
        <v>423</v>
      </c>
      <c r="G363" s="264" t="s">
        <v>656</v>
      </c>
      <c r="H363" s="264"/>
      <c r="I363" s="264"/>
      <c r="J363" s="264"/>
      <c r="K363" s="264"/>
      <c r="L363" s="264"/>
      <c r="M363" s="264"/>
      <c r="N363" s="264"/>
      <c r="O363" s="160"/>
      <c r="P363" s="297">
        <f t="shared" si="18"/>
        <v>0</v>
      </c>
      <c r="Q363" s="264"/>
      <c r="R363" s="264"/>
      <c r="S363" s="264"/>
      <c r="T363" s="264">
        <v>1</v>
      </c>
      <c r="U363" s="264"/>
      <c r="V363" s="264"/>
      <c r="W363" s="264"/>
      <c r="X363" s="160">
        <v>44999</v>
      </c>
      <c r="Y363" s="298">
        <f t="shared" si="19"/>
        <v>1</v>
      </c>
      <c r="Z363" s="264"/>
      <c r="AA363" s="264"/>
      <c r="AB363" s="264"/>
      <c r="AC363" s="264"/>
      <c r="AD363" s="264"/>
      <c r="AE363" s="264"/>
      <c r="AF363" s="264"/>
      <c r="AG363" s="160"/>
      <c r="AH363" s="298">
        <f t="shared" si="17"/>
        <v>0</v>
      </c>
      <c r="AI363" s="399"/>
      <c r="AJ363" s="264" t="s">
        <v>660</v>
      </c>
      <c r="AK363" s="264" t="s">
        <v>431</v>
      </c>
      <c r="AL363" s="264"/>
      <c r="AM363" s="264"/>
      <c r="AN363" s="264" t="s">
        <v>4493</v>
      </c>
      <c r="AO363" s="264"/>
      <c r="AP363" s="264"/>
      <c r="AQ363" s="264"/>
      <c r="AR363" s="264"/>
      <c r="AS363" s="355"/>
      <c r="AT363" s="373"/>
      <c r="AU363" s="355"/>
      <c r="AV363" s="356"/>
      <c r="AW363" s="161" t="s">
        <v>4828</v>
      </c>
    </row>
    <row r="364" spans="1:49" s="151" customFormat="1" ht="118.8">
      <c r="A364" s="399"/>
      <c r="B364" s="399" t="s">
        <v>3372</v>
      </c>
      <c r="C364" s="264" t="s">
        <v>3373</v>
      </c>
      <c r="D364" s="264"/>
      <c r="E364" s="264" t="s">
        <v>3374</v>
      </c>
      <c r="F364" s="264" t="s">
        <v>417</v>
      </c>
      <c r="G364" s="264" t="s">
        <v>667</v>
      </c>
      <c r="H364" s="264"/>
      <c r="I364" s="264"/>
      <c r="J364" s="264"/>
      <c r="K364" s="264"/>
      <c r="L364" s="264"/>
      <c r="M364" s="264"/>
      <c r="N364" s="264"/>
      <c r="O364" s="160"/>
      <c r="P364" s="297">
        <f t="shared" si="18"/>
        <v>0</v>
      </c>
      <c r="Q364" s="264"/>
      <c r="R364" s="264"/>
      <c r="S364" s="264"/>
      <c r="T364" s="264"/>
      <c r="U364" s="264"/>
      <c r="V364" s="264"/>
      <c r="W364" s="264">
        <v>1</v>
      </c>
      <c r="X364" s="160">
        <v>44999</v>
      </c>
      <c r="Y364" s="298">
        <f t="shared" si="19"/>
        <v>1</v>
      </c>
      <c r="Z364" s="264"/>
      <c r="AA364" s="264"/>
      <c r="AB364" s="264"/>
      <c r="AC364" s="264"/>
      <c r="AD364" s="264"/>
      <c r="AE364" s="264"/>
      <c r="AF364" s="264"/>
      <c r="AG364" s="160"/>
      <c r="AH364" s="298">
        <f t="shared" si="17"/>
        <v>0</v>
      </c>
      <c r="AI364" s="399"/>
      <c r="AJ364" s="264" t="s">
        <v>660</v>
      </c>
      <c r="AK364" s="264" t="s">
        <v>431</v>
      </c>
      <c r="AL364" s="264"/>
      <c r="AM364" s="264"/>
      <c r="AN364" s="264"/>
      <c r="AO364" s="264"/>
      <c r="AP364" s="264"/>
      <c r="AQ364" s="264"/>
      <c r="AR364" s="264"/>
      <c r="AS364" s="355"/>
      <c r="AT364" s="373"/>
      <c r="AU364" s="355"/>
      <c r="AV364" s="356"/>
      <c r="AW364" s="161" t="s">
        <v>4829</v>
      </c>
    </row>
    <row r="365" spans="1:49" s="151" customFormat="1" ht="118.8">
      <c r="A365" s="399"/>
      <c r="B365" s="399" t="s">
        <v>3372</v>
      </c>
      <c r="C365" s="264" t="s">
        <v>3373</v>
      </c>
      <c r="D365" s="264"/>
      <c r="E365" s="264" t="s">
        <v>3374</v>
      </c>
      <c r="F365" s="264" t="s">
        <v>423</v>
      </c>
      <c r="G365" s="264" t="s">
        <v>656</v>
      </c>
      <c r="H365" s="264"/>
      <c r="I365" s="264"/>
      <c r="J365" s="264"/>
      <c r="K365" s="264"/>
      <c r="L365" s="264"/>
      <c r="M365" s="264"/>
      <c r="N365" s="264"/>
      <c r="O365" s="160"/>
      <c r="P365" s="297">
        <f t="shared" si="18"/>
        <v>0</v>
      </c>
      <c r="Q365" s="264"/>
      <c r="R365" s="264"/>
      <c r="S365" s="264"/>
      <c r="T365" s="264"/>
      <c r="U365" s="264"/>
      <c r="V365" s="264">
        <v>1</v>
      </c>
      <c r="W365" s="264"/>
      <c r="X365" s="160">
        <v>44999</v>
      </c>
      <c r="Y365" s="298">
        <f t="shared" si="19"/>
        <v>1</v>
      </c>
      <c r="Z365" s="264"/>
      <c r="AA365" s="264"/>
      <c r="AB365" s="264"/>
      <c r="AC365" s="264"/>
      <c r="AD365" s="264"/>
      <c r="AE365" s="264"/>
      <c r="AF365" s="264"/>
      <c r="AG365" s="160"/>
      <c r="AH365" s="298">
        <f t="shared" si="17"/>
        <v>0</v>
      </c>
      <c r="AI365" s="399"/>
      <c r="AJ365" s="264" t="s">
        <v>660</v>
      </c>
      <c r="AK365" s="264" t="s">
        <v>431</v>
      </c>
      <c r="AL365" s="264"/>
      <c r="AM365" s="264"/>
      <c r="AN365" s="264" t="s">
        <v>4493</v>
      </c>
      <c r="AO365" s="264"/>
      <c r="AP365" s="264"/>
      <c r="AQ365" s="264"/>
      <c r="AR365" s="264"/>
      <c r="AS365" s="355"/>
      <c r="AT365" s="373"/>
      <c r="AU365" s="355"/>
      <c r="AV365" s="356"/>
      <c r="AW365" s="161" t="s">
        <v>4829</v>
      </c>
    </row>
    <row r="366" spans="1:49" s="151" customFormat="1" ht="158.4">
      <c r="A366" s="399"/>
      <c r="B366" s="399" t="s">
        <v>3375</v>
      </c>
      <c r="C366" s="264" t="s">
        <v>3376</v>
      </c>
      <c r="D366" s="264"/>
      <c r="E366" s="264" t="s">
        <v>3377</v>
      </c>
      <c r="F366" s="264" t="s">
        <v>423</v>
      </c>
      <c r="G366" s="264" t="s">
        <v>656</v>
      </c>
      <c r="H366" s="264"/>
      <c r="I366" s="264"/>
      <c r="J366" s="264"/>
      <c r="K366" s="264"/>
      <c r="L366" s="264"/>
      <c r="M366" s="264"/>
      <c r="N366" s="264"/>
      <c r="O366" s="160"/>
      <c r="P366" s="297">
        <f t="shared" si="18"/>
        <v>0</v>
      </c>
      <c r="Q366" s="264"/>
      <c r="R366" s="264"/>
      <c r="S366" s="264"/>
      <c r="T366" s="264"/>
      <c r="U366" s="264"/>
      <c r="V366" s="264">
        <v>1</v>
      </c>
      <c r="W366" s="264"/>
      <c r="X366" s="160">
        <v>45024</v>
      </c>
      <c r="Y366" s="298">
        <f t="shared" si="19"/>
        <v>1</v>
      </c>
      <c r="Z366" s="264"/>
      <c r="AA366" s="264"/>
      <c r="AB366" s="264"/>
      <c r="AC366" s="264"/>
      <c r="AD366" s="264"/>
      <c r="AE366" s="264"/>
      <c r="AF366" s="264"/>
      <c r="AG366" s="160"/>
      <c r="AH366" s="298">
        <f t="shared" si="17"/>
        <v>0</v>
      </c>
      <c r="AI366" s="399"/>
      <c r="AJ366" s="264" t="s">
        <v>660</v>
      </c>
      <c r="AK366" s="264" t="s">
        <v>431</v>
      </c>
      <c r="AL366" s="264"/>
      <c r="AM366" s="264"/>
      <c r="AN366" s="264" t="s">
        <v>4493</v>
      </c>
      <c r="AO366" s="264"/>
      <c r="AP366" s="264"/>
      <c r="AQ366" s="264"/>
      <c r="AR366" s="264"/>
      <c r="AS366" s="355"/>
      <c r="AT366" s="373"/>
      <c r="AU366" s="355"/>
      <c r="AV366" s="356"/>
      <c r="AW366" s="161" t="s">
        <v>4830</v>
      </c>
    </row>
    <row r="367" spans="1:49" s="151" customFormat="1" ht="158.4">
      <c r="A367" s="399"/>
      <c r="B367" s="399" t="s">
        <v>3378</v>
      </c>
      <c r="C367" s="264" t="s">
        <v>3379</v>
      </c>
      <c r="D367" s="264"/>
      <c r="E367" s="264" t="s">
        <v>3380</v>
      </c>
      <c r="F367" s="264" t="s">
        <v>417</v>
      </c>
      <c r="G367" s="264" t="s">
        <v>667</v>
      </c>
      <c r="H367" s="264"/>
      <c r="I367" s="264"/>
      <c r="J367" s="264"/>
      <c r="K367" s="264"/>
      <c r="L367" s="264"/>
      <c r="M367" s="264"/>
      <c r="N367" s="264"/>
      <c r="O367" s="160"/>
      <c r="P367" s="297">
        <f t="shared" si="18"/>
        <v>0</v>
      </c>
      <c r="Q367" s="264"/>
      <c r="R367" s="264"/>
      <c r="S367" s="264"/>
      <c r="T367" s="264"/>
      <c r="U367" s="264"/>
      <c r="V367" s="264"/>
      <c r="W367" s="264">
        <v>1</v>
      </c>
      <c r="X367" s="160">
        <v>44994</v>
      </c>
      <c r="Y367" s="298">
        <f t="shared" si="19"/>
        <v>1</v>
      </c>
      <c r="Z367" s="264"/>
      <c r="AA367" s="264"/>
      <c r="AB367" s="264"/>
      <c r="AC367" s="264"/>
      <c r="AD367" s="264"/>
      <c r="AE367" s="264"/>
      <c r="AF367" s="264">
        <v>1</v>
      </c>
      <c r="AG367" s="160">
        <v>45287</v>
      </c>
      <c r="AH367" s="298">
        <f t="shared" si="17"/>
        <v>1</v>
      </c>
      <c r="AI367" s="399"/>
      <c r="AJ367" s="264" t="s">
        <v>660</v>
      </c>
      <c r="AK367" s="264" t="s">
        <v>431</v>
      </c>
      <c r="AL367" s="264"/>
      <c r="AM367" s="264"/>
      <c r="AN367" s="264"/>
      <c r="AO367" s="264"/>
      <c r="AP367" s="264"/>
      <c r="AQ367" s="264"/>
      <c r="AR367" s="264"/>
      <c r="AS367" s="355"/>
      <c r="AT367" s="373"/>
      <c r="AU367" s="355"/>
      <c r="AV367" s="356"/>
      <c r="AW367" s="161" t="s">
        <v>4831</v>
      </c>
    </row>
    <row r="368" spans="1:49" s="151" customFormat="1" ht="409.6">
      <c r="A368" s="399"/>
      <c r="B368" s="399" t="s">
        <v>3381</v>
      </c>
      <c r="C368" s="264" t="s">
        <v>3382</v>
      </c>
      <c r="D368" s="264"/>
      <c r="E368" s="264" t="s">
        <v>3383</v>
      </c>
      <c r="F368" s="264" t="s">
        <v>423</v>
      </c>
      <c r="G368" s="264" t="s">
        <v>656</v>
      </c>
      <c r="H368" s="264"/>
      <c r="I368" s="264"/>
      <c r="J368" s="264"/>
      <c r="K368" s="264"/>
      <c r="L368" s="264"/>
      <c r="M368" s="264"/>
      <c r="N368" s="264"/>
      <c r="O368" s="160"/>
      <c r="P368" s="297">
        <f t="shared" si="18"/>
        <v>0</v>
      </c>
      <c r="Q368" s="264"/>
      <c r="R368" s="264"/>
      <c r="S368" s="264"/>
      <c r="T368" s="264"/>
      <c r="U368" s="264"/>
      <c r="V368" s="264">
        <v>2</v>
      </c>
      <c r="W368" s="264"/>
      <c r="X368" s="160">
        <v>44939</v>
      </c>
      <c r="Y368" s="298">
        <f t="shared" si="19"/>
        <v>2</v>
      </c>
      <c r="Z368" s="264"/>
      <c r="AA368" s="264"/>
      <c r="AB368" s="264"/>
      <c r="AC368" s="264"/>
      <c r="AD368" s="264"/>
      <c r="AE368" s="264"/>
      <c r="AF368" s="264"/>
      <c r="AG368" s="160"/>
      <c r="AH368" s="298">
        <f t="shared" si="17"/>
        <v>0</v>
      </c>
      <c r="AI368" s="399"/>
      <c r="AJ368" s="264" t="s">
        <v>660</v>
      </c>
      <c r="AK368" s="264" t="s">
        <v>431</v>
      </c>
      <c r="AL368" s="264"/>
      <c r="AM368" s="264"/>
      <c r="AN368" s="264" t="s">
        <v>4493</v>
      </c>
      <c r="AO368" s="264"/>
      <c r="AP368" s="264"/>
      <c r="AQ368" s="264"/>
      <c r="AR368" s="264"/>
      <c r="AS368" s="355"/>
      <c r="AT368" s="373"/>
      <c r="AU368" s="355"/>
      <c r="AV368" s="356"/>
      <c r="AW368" s="161" t="s">
        <v>4832</v>
      </c>
    </row>
    <row r="369" spans="1:49" s="151" customFormat="1" ht="250.8">
      <c r="A369" s="399"/>
      <c r="B369" s="399" t="s">
        <v>3384</v>
      </c>
      <c r="C369" s="264" t="s">
        <v>3385</v>
      </c>
      <c r="D369" s="264"/>
      <c r="E369" s="264" t="s">
        <v>3386</v>
      </c>
      <c r="F369" s="264" t="s">
        <v>423</v>
      </c>
      <c r="G369" s="264" t="s">
        <v>656</v>
      </c>
      <c r="H369" s="264"/>
      <c r="I369" s="264"/>
      <c r="J369" s="264"/>
      <c r="K369" s="264"/>
      <c r="L369" s="264"/>
      <c r="M369" s="264"/>
      <c r="N369" s="264"/>
      <c r="O369" s="160"/>
      <c r="P369" s="297">
        <f t="shared" si="18"/>
        <v>0</v>
      </c>
      <c r="Q369" s="264"/>
      <c r="R369" s="264"/>
      <c r="S369" s="264"/>
      <c r="T369" s="264"/>
      <c r="U369" s="264"/>
      <c r="V369" s="264"/>
      <c r="W369" s="264">
        <v>1</v>
      </c>
      <c r="X369" s="160">
        <v>44946</v>
      </c>
      <c r="Y369" s="298">
        <f t="shared" si="19"/>
        <v>1</v>
      </c>
      <c r="Z369" s="264"/>
      <c r="AA369" s="264"/>
      <c r="AB369" s="264"/>
      <c r="AC369" s="264"/>
      <c r="AD369" s="264"/>
      <c r="AE369" s="264"/>
      <c r="AF369" s="264"/>
      <c r="AG369" s="160"/>
      <c r="AH369" s="298">
        <f t="shared" si="17"/>
        <v>0</v>
      </c>
      <c r="AI369" s="399"/>
      <c r="AJ369" s="264" t="s">
        <v>660</v>
      </c>
      <c r="AK369" s="264" t="s">
        <v>431</v>
      </c>
      <c r="AL369" s="264"/>
      <c r="AM369" s="264"/>
      <c r="AN369" s="264"/>
      <c r="AO369" s="264"/>
      <c r="AP369" s="264"/>
      <c r="AQ369" s="264"/>
      <c r="AR369" s="264"/>
      <c r="AS369" s="355"/>
      <c r="AT369" s="373"/>
      <c r="AU369" s="355"/>
      <c r="AV369" s="356"/>
      <c r="AW369" s="161" t="s">
        <v>4833</v>
      </c>
    </row>
    <row r="370" spans="1:49" s="151" customFormat="1" ht="264">
      <c r="A370" s="399"/>
      <c r="B370" s="399" t="s">
        <v>3387</v>
      </c>
      <c r="C370" s="264" t="s">
        <v>3388</v>
      </c>
      <c r="D370" s="264"/>
      <c r="E370" s="264" t="s">
        <v>3389</v>
      </c>
      <c r="F370" s="264" t="s">
        <v>423</v>
      </c>
      <c r="G370" s="264" t="s">
        <v>656</v>
      </c>
      <c r="H370" s="264"/>
      <c r="I370" s="264"/>
      <c r="J370" s="264"/>
      <c r="K370" s="264"/>
      <c r="L370" s="264"/>
      <c r="M370" s="264"/>
      <c r="N370" s="264"/>
      <c r="O370" s="160"/>
      <c r="P370" s="297">
        <f t="shared" si="18"/>
        <v>0</v>
      </c>
      <c r="Q370" s="264"/>
      <c r="R370" s="264">
        <v>1</v>
      </c>
      <c r="S370" s="264"/>
      <c r="T370" s="264"/>
      <c r="U370" s="264"/>
      <c r="V370" s="264"/>
      <c r="W370" s="264"/>
      <c r="X370" s="160">
        <v>44994</v>
      </c>
      <c r="Y370" s="298">
        <f t="shared" si="19"/>
        <v>1</v>
      </c>
      <c r="Z370" s="264"/>
      <c r="AA370" s="264"/>
      <c r="AB370" s="264"/>
      <c r="AC370" s="264"/>
      <c r="AD370" s="264"/>
      <c r="AE370" s="264"/>
      <c r="AF370" s="264"/>
      <c r="AG370" s="160"/>
      <c r="AH370" s="298">
        <f t="shared" ref="AH370:AH433" si="20">SUM($Z370:$AF370)</f>
        <v>0</v>
      </c>
      <c r="AI370" s="399">
        <v>0</v>
      </c>
      <c r="AJ370" s="264" t="s">
        <v>660</v>
      </c>
      <c r="AK370" s="264" t="s">
        <v>431</v>
      </c>
      <c r="AL370" s="264"/>
      <c r="AM370" s="264"/>
      <c r="AN370" s="264" t="s">
        <v>4493</v>
      </c>
      <c r="AO370" s="264"/>
      <c r="AP370" s="264"/>
      <c r="AQ370" s="264"/>
      <c r="AR370" s="264"/>
      <c r="AS370" s="355"/>
      <c r="AT370" s="373"/>
      <c r="AU370" s="355"/>
      <c r="AV370" s="356"/>
      <c r="AW370" s="161" t="s">
        <v>4834</v>
      </c>
    </row>
    <row r="371" spans="1:49" s="151" customFormat="1" ht="343.2">
      <c r="A371" s="399"/>
      <c r="B371" s="399" t="s">
        <v>3390</v>
      </c>
      <c r="C371" s="264" t="s">
        <v>3391</v>
      </c>
      <c r="D371" s="264"/>
      <c r="E371" s="264" t="s">
        <v>3392</v>
      </c>
      <c r="F371" s="264" t="s">
        <v>423</v>
      </c>
      <c r="G371" s="264" t="s">
        <v>656</v>
      </c>
      <c r="H371" s="264"/>
      <c r="I371" s="264"/>
      <c r="J371" s="264"/>
      <c r="K371" s="264"/>
      <c r="L371" s="264"/>
      <c r="M371" s="264"/>
      <c r="N371" s="264"/>
      <c r="O371" s="160"/>
      <c r="P371" s="297">
        <f t="shared" si="18"/>
        <v>0</v>
      </c>
      <c r="Q371" s="264"/>
      <c r="R371" s="264">
        <v>1</v>
      </c>
      <c r="S371" s="264"/>
      <c r="T371" s="264"/>
      <c r="U371" s="264"/>
      <c r="V371" s="264"/>
      <c r="W371" s="264"/>
      <c r="X371" s="160">
        <v>44964</v>
      </c>
      <c r="Y371" s="298">
        <f t="shared" si="19"/>
        <v>1</v>
      </c>
      <c r="Z371" s="264"/>
      <c r="AA371" s="264"/>
      <c r="AB371" s="264"/>
      <c r="AC371" s="264"/>
      <c r="AD371" s="264"/>
      <c r="AE371" s="264"/>
      <c r="AF371" s="264"/>
      <c r="AG371" s="160"/>
      <c r="AH371" s="298">
        <f t="shared" si="20"/>
        <v>0</v>
      </c>
      <c r="AI371" s="399">
        <v>0</v>
      </c>
      <c r="AJ371" s="264" t="s">
        <v>660</v>
      </c>
      <c r="AK371" s="264" t="s">
        <v>431</v>
      </c>
      <c r="AL371" s="264"/>
      <c r="AM371" s="264"/>
      <c r="AN371" s="264" t="s">
        <v>4493</v>
      </c>
      <c r="AO371" s="264"/>
      <c r="AP371" s="264"/>
      <c r="AQ371" s="264"/>
      <c r="AR371" s="264"/>
      <c r="AS371" s="355"/>
      <c r="AT371" s="373"/>
      <c r="AU371" s="355"/>
      <c r="AV371" s="356"/>
      <c r="AW371" s="161" t="s">
        <v>4835</v>
      </c>
    </row>
    <row r="372" spans="1:49" s="151" customFormat="1" ht="224.4">
      <c r="A372" s="399"/>
      <c r="B372" s="399" t="s">
        <v>3393</v>
      </c>
      <c r="C372" s="264" t="s">
        <v>3394</v>
      </c>
      <c r="D372" s="264"/>
      <c r="E372" s="264" t="s">
        <v>3395</v>
      </c>
      <c r="F372" s="264" t="s">
        <v>423</v>
      </c>
      <c r="G372" s="264" t="s">
        <v>656</v>
      </c>
      <c r="H372" s="264"/>
      <c r="I372" s="264"/>
      <c r="J372" s="264"/>
      <c r="K372" s="264"/>
      <c r="L372" s="264"/>
      <c r="M372" s="264"/>
      <c r="N372" s="264"/>
      <c r="O372" s="160"/>
      <c r="P372" s="297">
        <f t="shared" si="18"/>
        <v>0</v>
      </c>
      <c r="Q372" s="264"/>
      <c r="R372" s="264"/>
      <c r="S372" s="264"/>
      <c r="T372" s="264">
        <v>1</v>
      </c>
      <c r="U372" s="264"/>
      <c r="V372" s="264"/>
      <c r="W372" s="264"/>
      <c r="X372" s="160">
        <v>44957</v>
      </c>
      <c r="Y372" s="298">
        <f t="shared" si="19"/>
        <v>1</v>
      </c>
      <c r="Z372" s="264"/>
      <c r="AA372" s="264"/>
      <c r="AB372" s="264"/>
      <c r="AC372" s="264"/>
      <c r="AD372" s="264"/>
      <c r="AE372" s="264"/>
      <c r="AF372" s="264"/>
      <c r="AG372" s="160"/>
      <c r="AH372" s="298">
        <f t="shared" si="20"/>
        <v>0</v>
      </c>
      <c r="AI372" s="399"/>
      <c r="AJ372" s="264" t="s">
        <v>660</v>
      </c>
      <c r="AK372" s="264" t="s">
        <v>431</v>
      </c>
      <c r="AL372" s="264"/>
      <c r="AM372" s="264"/>
      <c r="AN372" s="264" t="s">
        <v>4493</v>
      </c>
      <c r="AO372" s="264"/>
      <c r="AP372" s="264"/>
      <c r="AQ372" s="264"/>
      <c r="AR372" s="264"/>
      <c r="AS372" s="355"/>
      <c r="AT372" s="373"/>
      <c r="AU372" s="355"/>
      <c r="AV372" s="356"/>
      <c r="AW372" s="161" t="s">
        <v>4836</v>
      </c>
    </row>
    <row r="373" spans="1:49" s="151" customFormat="1" ht="184.8">
      <c r="A373" s="399"/>
      <c r="B373" s="399" t="s">
        <v>3396</v>
      </c>
      <c r="C373" s="264" t="s">
        <v>3397</v>
      </c>
      <c r="D373" s="264"/>
      <c r="E373" s="264" t="s">
        <v>3398</v>
      </c>
      <c r="F373" s="264" t="s">
        <v>423</v>
      </c>
      <c r="G373" s="264" t="s">
        <v>656</v>
      </c>
      <c r="H373" s="264"/>
      <c r="I373" s="264"/>
      <c r="J373" s="264"/>
      <c r="K373" s="264"/>
      <c r="L373" s="264"/>
      <c r="M373" s="264"/>
      <c r="N373" s="264"/>
      <c r="O373" s="160"/>
      <c r="P373" s="297">
        <f t="shared" si="18"/>
        <v>0</v>
      </c>
      <c r="Q373" s="264"/>
      <c r="R373" s="264"/>
      <c r="S373" s="264"/>
      <c r="T373" s="264">
        <v>2</v>
      </c>
      <c r="U373" s="264"/>
      <c r="V373" s="264"/>
      <c r="W373" s="264"/>
      <c r="X373" s="160">
        <v>45020</v>
      </c>
      <c r="Y373" s="298">
        <f t="shared" si="19"/>
        <v>2</v>
      </c>
      <c r="Z373" s="264"/>
      <c r="AA373" s="264"/>
      <c r="AB373" s="264"/>
      <c r="AC373" s="264"/>
      <c r="AD373" s="264"/>
      <c r="AE373" s="264"/>
      <c r="AF373" s="264"/>
      <c r="AG373" s="160"/>
      <c r="AH373" s="298">
        <f t="shared" si="20"/>
        <v>0</v>
      </c>
      <c r="AI373" s="399"/>
      <c r="AJ373" s="264" t="s">
        <v>660</v>
      </c>
      <c r="AK373" s="264" t="s">
        <v>431</v>
      </c>
      <c r="AL373" s="264"/>
      <c r="AM373" s="264"/>
      <c r="AN373" s="264" t="s">
        <v>4493</v>
      </c>
      <c r="AO373" s="264"/>
      <c r="AP373" s="264"/>
      <c r="AQ373" s="264"/>
      <c r="AR373" s="264"/>
      <c r="AS373" s="355"/>
      <c r="AT373" s="373"/>
      <c r="AU373" s="355"/>
      <c r="AV373" s="356"/>
      <c r="AW373" s="161" t="s">
        <v>4837</v>
      </c>
    </row>
    <row r="374" spans="1:49" s="151" customFormat="1" ht="171.6">
      <c r="A374" s="399"/>
      <c r="B374" s="399" t="s">
        <v>3399</v>
      </c>
      <c r="C374" s="264" t="s">
        <v>3400</v>
      </c>
      <c r="D374" s="264"/>
      <c r="E374" s="264" t="s">
        <v>3401</v>
      </c>
      <c r="F374" s="264" t="s">
        <v>423</v>
      </c>
      <c r="G374" s="264" t="s">
        <v>656</v>
      </c>
      <c r="H374" s="264"/>
      <c r="I374" s="264"/>
      <c r="J374" s="264"/>
      <c r="K374" s="264"/>
      <c r="L374" s="264"/>
      <c r="M374" s="264"/>
      <c r="N374" s="264"/>
      <c r="O374" s="160"/>
      <c r="P374" s="297">
        <f t="shared" si="18"/>
        <v>0</v>
      </c>
      <c r="Q374" s="264"/>
      <c r="R374" s="264">
        <v>1</v>
      </c>
      <c r="S374" s="264"/>
      <c r="T374" s="264"/>
      <c r="U374" s="264"/>
      <c r="V374" s="264"/>
      <c r="W374" s="264"/>
      <c r="X374" s="160">
        <v>45325</v>
      </c>
      <c r="Y374" s="298">
        <f t="shared" si="19"/>
        <v>1</v>
      </c>
      <c r="Z374" s="264"/>
      <c r="AA374" s="264"/>
      <c r="AB374" s="264"/>
      <c r="AC374" s="264"/>
      <c r="AD374" s="264"/>
      <c r="AE374" s="264"/>
      <c r="AF374" s="264"/>
      <c r="AG374" s="160"/>
      <c r="AH374" s="298">
        <f t="shared" si="20"/>
        <v>0</v>
      </c>
      <c r="AI374" s="399">
        <v>0</v>
      </c>
      <c r="AJ374" s="264" t="s">
        <v>660</v>
      </c>
      <c r="AK374" s="264" t="s">
        <v>431</v>
      </c>
      <c r="AL374" s="264"/>
      <c r="AM374" s="264"/>
      <c r="AN374" s="264" t="s">
        <v>4493</v>
      </c>
      <c r="AO374" s="264"/>
      <c r="AP374" s="264"/>
      <c r="AQ374" s="264"/>
      <c r="AR374" s="264"/>
      <c r="AS374" s="355"/>
      <c r="AT374" s="373"/>
      <c r="AU374" s="355"/>
      <c r="AV374" s="356"/>
      <c r="AW374" s="161" t="s">
        <v>4838</v>
      </c>
    </row>
    <row r="375" spans="1:49" s="151" customFormat="1" ht="145.19999999999999">
      <c r="A375" s="399"/>
      <c r="B375" s="399" t="s">
        <v>3402</v>
      </c>
      <c r="C375" s="264" t="s">
        <v>3403</v>
      </c>
      <c r="D375" s="264"/>
      <c r="E375" s="264" t="s">
        <v>3404</v>
      </c>
      <c r="F375" s="264" t="s">
        <v>423</v>
      </c>
      <c r="G375" s="264" t="s">
        <v>656</v>
      </c>
      <c r="H375" s="264"/>
      <c r="I375" s="264"/>
      <c r="J375" s="264"/>
      <c r="K375" s="264"/>
      <c r="L375" s="264"/>
      <c r="M375" s="264"/>
      <c r="N375" s="264"/>
      <c r="O375" s="160"/>
      <c r="P375" s="297">
        <f t="shared" si="18"/>
        <v>0</v>
      </c>
      <c r="Q375" s="264"/>
      <c r="R375" s="264"/>
      <c r="S375" s="264"/>
      <c r="T375" s="264">
        <v>1</v>
      </c>
      <c r="U375" s="264"/>
      <c r="V375" s="264"/>
      <c r="W375" s="264"/>
      <c r="X375" s="160">
        <v>44957</v>
      </c>
      <c r="Y375" s="298">
        <f t="shared" si="19"/>
        <v>1</v>
      </c>
      <c r="Z375" s="264"/>
      <c r="AA375" s="264"/>
      <c r="AB375" s="264"/>
      <c r="AC375" s="264"/>
      <c r="AD375" s="264"/>
      <c r="AE375" s="264"/>
      <c r="AF375" s="264"/>
      <c r="AG375" s="160"/>
      <c r="AH375" s="298">
        <f t="shared" si="20"/>
        <v>0</v>
      </c>
      <c r="AI375" s="399"/>
      <c r="AJ375" s="264" t="s">
        <v>660</v>
      </c>
      <c r="AK375" s="264" t="s">
        <v>431</v>
      </c>
      <c r="AL375" s="264"/>
      <c r="AM375" s="264"/>
      <c r="AN375" s="264" t="s">
        <v>4493</v>
      </c>
      <c r="AO375" s="264"/>
      <c r="AP375" s="264"/>
      <c r="AQ375" s="264"/>
      <c r="AR375" s="264"/>
      <c r="AS375" s="355"/>
      <c r="AT375" s="373"/>
      <c r="AU375" s="355"/>
      <c r="AV375" s="356"/>
      <c r="AW375" s="161" t="s">
        <v>4839</v>
      </c>
    </row>
    <row r="376" spans="1:49" s="151" customFormat="1" ht="145.19999999999999">
      <c r="A376" s="399"/>
      <c r="B376" s="399" t="s">
        <v>3405</v>
      </c>
      <c r="C376" s="264" t="s">
        <v>3406</v>
      </c>
      <c r="D376" s="264"/>
      <c r="E376" s="264" t="s">
        <v>3407</v>
      </c>
      <c r="F376" s="264" t="s">
        <v>417</v>
      </c>
      <c r="G376" s="264" t="s">
        <v>667</v>
      </c>
      <c r="H376" s="264"/>
      <c r="I376" s="264"/>
      <c r="J376" s="264"/>
      <c r="K376" s="264"/>
      <c r="L376" s="264"/>
      <c r="M376" s="264"/>
      <c r="N376" s="264"/>
      <c r="O376" s="160"/>
      <c r="P376" s="297">
        <f t="shared" ref="P376:P439" si="21">SUM($H376:$N376)</f>
        <v>0</v>
      </c>
      <c r="Q376" s="264"/>
      <c r="R376" s="264"/>
      <c r="S376" s="264"/>
      <c r="T376" s="264"/>
      <c r="U376" s="264"/>
      <c r="V376" s="264"/>
      <c r="W376" s="264">
        <v>1</v>
      </c>
      <c r="X376" s="160">
        <v>45145</v>
      </c>
      <c r="Y376" s="298">
        <f t="shared" ref="Y376:Y439" si="22">SUM($Q376:$W376)</f>
        <v>1</v>
      </c>
      <c r="Z376" s="264"/>
      <c r="AA376" s="264"/>
      <c r="AB376" s="264"/>
      <c r="AC376" s="264"/>
      <c r="AD376" s="264"/>
      <c r="AE376" s="264"/>
      <c r="AF376" s="264"/>
      <c r="AG376" s="160"/>
      <c r="AH376" s="298">
        <f t="shared" si="20"/>
        <v>0</v>
      </c>
      <c r="AI376" s="399"/>
      <c r="AJ376" s="264" t="s">
        <v>660</v>
      </c>
      <c r="AK376" s="264" t="s">
        <v>431</v>
      </c>
      <c r="AL376" s="264"/>
      <c r="AM376" s="264"/>
      <c r="AN376" s="264"/>
      <c r="AO376" s="264"/>
      <c r="AP376" s="264"/>
      <c r="AQ376" s="264"/>
      <c r="AR376" s="264"/>
      <c r="AS376" s="355"/>
      <c r="AT376" s="373"/>
      <c r="AU376" s="355"/>
      <c r="AV376" s="356"/>
      <c r="AW376" s="161" t="s">
        <v>4840</v>
      </c>
    </row>
    <row r="377" spans="1:49" s="151" customFormat="1" ht="66">
      <c r="A377" s="399"/>
      <c r="B377" s="399" t="s">
        <v>3408</v>
      </c>
      <c r="C377" s="264" t="s">
        <v>3409</v>
      </c>
      <c r="D377" s="264"/>
      <c r="E377" s="264" t="s">
        <v>3410</v>
      </c>
      <c r="F377" s="264" t="s">
        <v>423</v>
      </c>
      <c r="G377" s="264" t="s">
        <v>656</v>
      </c>
      <c r="H377" s="264"/>
      <c r="I377" s="264"/>
      <c r="J377" s="264"/>
      <c r="K377" s="264"/>
      <c r="L377" s="264"/>
      <c r="M377" s="264"/>
      <c r="N377" s="264"/>
      <c r="O377" s="160"/>
      <c r="P377" s="297">
        <f t="shared" si="21"/>
        <v>0</v>
      </c>
      <c r="Q377" s="264"/>
      <c r="R377" s="264"/>
      <c r="S377" s="264"/>
      <c r="T377" s="264">
        <v>1</v>
      </c>
      <c r="U377" s="264"/>
      <c r="V377" s="264"/>
      <c r="W377" s="264"/>
      <c r="X377" s="160">
        <v>45147</v>
      </c>
      <c r="Y377" s="298">
        <f t="shared" si="22"/>
        <v>1</v>
      </c>
      <c r="Z377" s="264"/>
      <c r="AA377" s="264"/>
      <c r="AB377" s="264"/>
      <c r="AC377" s="264"/>
      <c r="AD377" s="264"/>
      <c r="AE377" s="264"/>
      <c r="AF377" s="264"/>
      <c r="AG377" s="160"/>
      <c r="AH377" s="298">
        <f t="shared" si="20"/>
        <v>0</v>
      </c>
      <c r="AI377" s="399"/>
      <c r="AJ377" s="264" t="s">
        <v>660</v>
      </c>
      <c r="AK377" s="264" t="s">
        <v>431</v>
      </c>
      <c r="AL377" s="264"/>
      <c r="AM377" s="264"/>
      <c r="AN377" s="264" t="s">
        <v>4493</v>
      </c>
      <c r="AO377" s="264"/>
      <c r="AP377" s="264"/>
      <c r="AQ377" s="264"/>
      <c r="AR377" s="264"/>
      <c r="AS377" s="355"/>
      <c r="AT377" s="373"/>
      <c r="AU377" s="355"/>
      <c r="AV377" s="356"/>
      <c r="AW377" s="161" t="s">
        <v>4841</v>
      </c>
    </row>
    <row r="378" spans="1:49" s="151" customFormat="1" ht="211.2">
      <c r="A378" s="399"/>
      <c r="B378" s="399" t="s">
        <v>3411</v>
      </c>
      <c r="C378" s="264" t="s">
        <v>3412</v>
      </c>
      <c r="D378" s="264"/>
      <c r="E378" s="264" t="s">
        <v>3413</v>
      </c>
      <c r="F378" s="264" t="s">
        <v>423</v>
      </c>
      <c r="G378" s="264" t="s">
        <v>656</v>
      </c>
      <c r="H378" s="264"/>
      <c r="I378" s="264"/>
      <c r="J378" s="264"/>
      <c r="K378" s="264"/>
      <c r="L378" s="264"/>
      <c r="M378" s="264"/>
      <c r="N378" s="264"/>
      <c r="O378" s="160"/>
      <c r="P378" s="297">
        <f t="shared" si="21"/>
        <v>0</v>
      </c>
      <c r="Q378" s="264"/>
      <c r="R378" s="264"/>
      <c r="S378" s="264"/>
      <c r="T378" s="264">
        <v>1</v>
      </c>
      <c r="U378" s="264"/>
      <c r="V378" s="264"/>
      <c r="W378" s="264"/>
      <c r="X378" s="160">
        <v>44984</v>
      </c>
      <c r="Y378" s="298">
        <f t="shared" si="22"/>
        <v>1</v>
      </c>
      <c r="Z378" s="264"/>
      <c r="AA378" s="264"/>
      <c r="AB378" s="264"/>
      <c r="AC378" s="264"/>
      <c r="AD378" s="264"/>
      <c r="AE378" s="264"/>
      <c r="AF378" s="264"/>
      <c r="AG378" s="160"/>
      <c r="AH378" s="298">
        <f t="shared" si="20"/>
        <v>0</v>
      </c>
      <c r="AI378" s="399"/>
      <c r="AJ378" s="264" t="s">
        <v>660</v>
      </c>
      <c r="AK378" s="264" t="s">
        <v>431</v>
      </c>
      <c r="AL378" s="264"/>
      <c r="AM378" s="264"/>
      <c r="AN378" s="264" t="s">
        <v>4493</v>
      </c>
      <c r="AO378" s="264"/>
      <c r="AP378" s="264"/>
      <c r="AQ378" s="264"/>
      <c r="AR378" s="264"/>
      <c r="AS378" s="355"/>
      <c r="AT378" s="373"/>
      <c r="AU378" s="355"/>
      <c r="AV378" s="356"/>
      <c r="AW378" s="161" t="s">
        <v>4842</v>
      </c>
    </row>
    <row r="379" spans="1:49" s="151" customFormat="1" ht="396">
      <c r="A379" s="399"/>
      <c r="B379" s="399" t="s">
        <v>3414</v>
      </c>
      <c r="C379" s="264" t="s">
        <v>3415</v>
      </c>
      <c r="D379" s="264"/>
      <c r="E379" s="264" t="s">
        <v>3416</v>
      </c>
      <c r="F379" s="264" t="s">
        <v>423</v>
      </c>
      <c r="G379" s="264" t="s">
        <v>656</v>
      </c>
      <c r="H379" s="264"/>
      <c r="I379" s="264"/>
      <c r="J379" s="264"/>
      <c r="K379" s="264"/>
      <c r="L379" s="264"/>
      <c r="M379" s="264"/>
      <c r="N379" s="264"/>
      <c r="O379" s="160"/>
      <c r="P379" s="297">
        <f t="shared" si="21"/>
        <v>0</v>
      </c>
      <c r="Q379" s="264"/>
      <c r="R379" s="264">
        <v>1</v>
      </c>
      <c r="S379" s="264"/>
      <c r="T379" s="264"/>
      <c r="U379" s="264"/>
      <c r="V379" s="264"/>
      <c r="W379" s="264"/>
      <c r="X379" s="160">
        <v>45236</v>
      </c>
      <c r="Y379" s="298">
        <f t="shared" si="22"/>
        <v>1</v>
      </c>
      <c r="Z379" s="264"/>
      <c r="AA379" s="264"/>
      <c r="AB379" s="264"/>
      <c r="AC379" s="264"/>
      <c r="AD379" s="264"/>
      <c r="AE379" s="264"/>
      <c r="AF379" s="264"/>
      <c r="AG379" s="160"/>
      <c r="AH379" s="298">
        <f t="shared" si="20"/>
        <v>0</v>
      </c>
      <c r="AI379" s="399">
        <v>0</v>
      </c>
      <c r="AJ379" s="264" t="s">
        <v>660</v>
      </c>
      <c r="AK379" s="264" t="s">
        <v>431</v>
      </c>
      <c r="AL379" s="264"/>
      <c r="AM379" s="264"/>
      <c r="AN379" s="264" t="s">
        <v>4493</v>
      </c>
      <c r="AO379" s="264"/>
      <c r="AP379" s="264"/>
      <c r="AQ379" s="264"/>
      <c r="AR379" s="264"/>
      <c r="AS379" s="355"/>
      <c r="AT379" s="373"/>
      <c r="AU379" s="355"/>
      <c r="AV379" s="356"/>
      <c r="AW379" s="161" t="s">
        <v>4843</v>
      </c>
    </row>
    <row r="380" spans="1:49" s="151" customFormat="1" ht="66">
      <c r="A380" s="399"/>
      <c r="B380" s="399" t="s">
        <v>3417</v>
      </c>
      <c r="C380" s="264" t="s">
        <v>3418</v>
      </c>
      <c r="D380" s="264"/>
      <c r="E380" s="264" t="s">
        <v>3419</v>
      </c>
      <c r="F380" s="264" t="s">
        <v>423</v>
      </c>
      <c r="G380" s="264" t="s">
        <v>656</v>
      </c>
      <c r="H380" s="264"/>
      <c r="I380" s="264"/>
      <c r="J380" s="264"/>
      <c r="K380" s="264"/>
      <c r="L380" s="264"/>
      <c r="M380" s="264"/>
      <c r="N380" s="264"/>
      <c r="O380" s="160"/>
      <c r="P380" s="297">
        <f t="shared" si="21"/>
        <v>0</v>
      </c>
      <c r="Q380" s="264"/>
      <c r="R380" s="264"/>
      <c r="S380" s="264"/>
      <c r="T380" s="264">
        <v>1</v>
      </c>
      <c r="U380" s="264"/>
      <c r="V380" s="264"/>
      <c r="W380" s="264"/>
      <c r="X380" s="160">
        <v>45195</v>
      </c>
      <c r="Y380" s="298">
        <f t="shared" si="22"/>
        <v>1</v>
      </c>
      <c r="Z380" s="264"/>
      <c r="AA380" s="264"/>
      <c r="AB380" s="264"/>
      <c r="AC380" s="264"/>
      <c r="AD380" s="264"/>
      <c r="AE380" s="264"/>
      <c r="AF380" s="264"/>
      <c r="AG380" s="160"/>
      <c r="AH380" s="298">
        <f t="shared" si="20"/>
        <v>0</v>
      </c>
      <c r="AI380" s="399"/>
      <c r="AJ380" s="264" t="s">
        <v>660</v>
      </c>
      <c r="AK380" s="264" t="s">
        <v>431</v>
      </c>
      <c r="AL380" s="264"/>
      <c r="AM380" s="264"/>
      <c r="AN380" s="264" t="s">
        <v>4493</v>
      </c>
      <c r="AO380" s="264"/>
      <c r="AP380" s="264"/>
      <c r="AQ380" s="264"/>
      <c r="AR380" s="264"/>
      <c r="AS380" s="355"/>
      <c r="AT380" s="373"/>
      <c r="AU380" s="355"/>
      <c r="AV380" s="356"/>
      <c r="AW380" s="161" t="s">
        <v>4844</v>
      </c>
    </row>
    <row r="381" spans="1:49" s="151" customFormat="1" ht="290.39999999999998">
      <c r="A381" s="399"/>
      <c r="B381" s="399" t="s">
        <v>3420</v>
      </c>
      <c r="C381" s="264" t="s">
        <v>3421</v>
      </c>
      <c r="D381" s="264"/>
      <c r="E381" s="264" t="s">
        <v>3422</v>
      </c>
      <c r="F381" s="264" t="s">
        <v>423</v>
      </c>
      <c r="G381" s="264" t="s">
        <v>656</v>
      </c>
      <c r="H381" s="264"/>
      <c r="I381" s="264"/>
      <c r="J381" s="264"/>
      <c r="K381" s="264"/>
      <c r="L381" s="264"/>
      <c r="M381" s="264"/>
      <c r="N381" s="264"/>
      <c r="O381" s="160"/>
      <c r="P381" s="297">
        <f t="shared" si="21"/>
        <v>0</v>
      </c>
      <c r="Q381" s="264"/>
      <c r="R381" s="264"/>
      <c r="S381" s="264"/>
      <c r="T381" s="264"/>
      <c r="U381" s="264"/>
      <c r="V381" s="264">
        <v>1</v>
      </c>
      <c r="W381" s="264"/>
      <c r="X381" s="160">
        <v>44986</v>
      </c>
      <c r="Y381" s="298">
        <f t="shared" si="22"/>
        <v>1</v>
      </c>
      <c r="Z381" s="264"/>
      <c r="AA381" s="264"/>
      <c r="AB381" s="264"/>
      <c r="AC381" s="264"/>
      <c r="AD381" s="264"/>
      <c r="AE381" s="264"/>
      <c r="AF381" s="264"/>
      <c r="AG381" s="160"/>
      <c r="AH381" s="298">
        <f t="shared" si="20"/>
        <v>0</v>
      </c>
      <c r="AI381" s="399"/>
      <c r="AJ381" s="264" t="s">
        <v>660</v>
      </c>
      <c r="AK381" s="264" t="s">
        <v>431</v>
      </c>
      <c r="AL381" s="264"/>
      <c r="AM381" s="264"/>
      <c r="AN381" s="264" t="s">
        <v>4493</v>
      </c>
      <c r="AO381" s="264"/>
      <c r="AP381" s="264"/>
      <c r="AQ381" s="264"/>
      <c r="AR381" s="264"/>
      <c r="AS381" s="355"/>
      <c r="AT381" s="373"/>
      <c r="AU381" s="355"/>
      <c r="AV381" s="356"/>
      <c r="AW381" s="161" t="s">
        <v>4845</v>
      </c>
    </row>
    <row r="382" spans="1:49" s="151" customFormat="1" ht="250.8">
      <c r="A382" s="399"/>
      <c r="B382" s="399" t="s">
        <v>3423</v>
      </c>
      <c r="C382" s="264" t="s">
        <v>3424</v>
      </c>
      <c r="D382" s="264"/>
      <c r="E382" s="264" t="s">
        <v>3425</v>
      </c>
      <c r="F382" s="264" t="s">
        <v>423</v>
      </c>
      <c r="G382" s="264" t="s">
        <v>656</v>
      </c>
      <c r="H382" s="264"/>
      <c r="I382" s="264"/>
      <c r="J382" s="264"/>
      <c r="K382" s="264"/>
      <c r="L382" s="264"/>
      <c r="M382" s="264"/>
      <c r="N382" s="264"/>
      <c r="O382" s="160"/>
      <c r="P382" s="297">
        <f t="shared" si="21"/>
        <v>0</v>
      </c>
      <c r="Q382" s="264"/>
      <c r="R382" s="264">
        <v>1</v>
      </c>
      <c r="S382" s="264"/>
      <c r="T382" s="264"/>
      <c r="U382" s="264"/>
      <c r="V382" s="264"/>
      <c r="W382" s="264"/>
      <c r="X382" s="160">
        <v>45177</v>
      </c>
      <c r="Y382" s="298">
        <f t="shared" si="22"/>
        <v>1</v>
      </c>
      <c r="Z382" s="264"/>
      <c r="AA382" s="264"/>
      <c r="AB382" s="264"/>
      <c r="AC382" s="264"/>
      <c r="AD382" s="264"/>
      <c r="AE382" s="264"/>
      <c r="AF382" s="264"/>
      <c r="AG382" s="160"/>
      <c r="AH382" s="298">
        <f t="shared" si="20"/>
        <v>0</v>
      </c>
      <c r="AI382" s="399">
        <v>0</v>
      </c>
      <c r="AJ382" s="264" t="s">
        <v>660</v>
      </c>
      <c r="AK382" s="264" t="s">
        <v>431</v>
      </c>
      <c r="AL382" s="264"/>
      <c r="AM382" s="264"/>
      <c r="AN382" s="264" t="s">
        <v>4493</v>
      </c>
      <c r="AO382" s="264"/>
      <c r="AP382" s="264"/>
      <c r="AQ382" s="264"/>
      <c r="AR382" s="264"/>
      <c r="AS382" s="355"/>
      <c r="AT382" s="373"/>
      <c r="AU382" s="355"/>
      <c r="AV382" s="356"/>
      <c r="AW382" s="161" t="s">
        <v>4846</v>
      </c>
    </row>
    <row r="383" spans="1:49" s="151" customFormat="1" ht="118.8">
      <c r="A383" s="399"/>
      <c r="B383" s="399" t="s">
        <v>3426</v>
      </c>
      <c r="C383" s="264" t="s">
        <v>3427</v>
      </c>
      <c r="D383" s="264"/>
      <c r="E383" s="264" t="s">
        <v>3428</v>
      </c>
      <c r="F383" s="264" t="s">
        <v>423</v>
      </c>
      <c r="G383" s="264" t="s">
        <v>656</v>
      </c>
      <c r="H383" s="264"/>
      <c r="I383" s="264"/>
      <c r="J383" s="264"/>
      <c r="K383" s="264"/>
      <c r="L383" s="264"/>
      <c r="M383" s="264"/>
      <c r="N383" s="264"/>
      <c r="O383" s="160"/>
      <c r="P383" s="297">
        <f t="shared" si="21"/>
        <v>0</v>
      </c>
      <c r="Q383" s="264"/>
      <c r="R383" s="264">
        <v>1</v>
      </c>
      <c r="S383" s="264"/>
      <c r="T383" s="264"/>
      <c r="U383" s="264"/>
      <c r="V383" s="264"/>
      <c r="W383" s="264"/>
      <c r="X383" s="160">
        <v>45198</v>
      </c>
      <c r="Y383" s="298">
        <f t="shared" si="22"/>
        <v>1</v>
      </c>
      <c r="Z383" s="264"/>
      <c r="AA383" s="264"/>
      <c r="AB383" s="264"/>
      <c r="AC383" s="264"/>
      <c r="AD383" s="264"/>
      <c r="AE383" s="264"/>
      <c r="AF383" s="264"/>
      <c r="AG383" s="160"/>
      <c r="AH383" s="298">
        <f t="shared" si="20"/>
        <v>0</v>
      </c>
      <c r="AI383" s="399">
        <v>0</v>
      </c>
      <c r="AJ383" s="264" t="s">
        <v>660</v>
      </c>
      <c r="AK383" s="264" t="s">
        <v>431</v>
      </c>
      <c r="AL383" s="264"/>
      <c r="AM383" s="264"/>
      <c r="AN383" s="264" t="s">
        <v>4493</v>
      </c>
      <c r="AO383" s="264"/>
      <c r="AP383" s="264"/>
      <c r="AQ383" s="264"/>
      <c r="AR383" s="264"/>
      <c r="AS383" s="355"/>
      <c r="AT383" s="373"/>
      <c r="AU383" s="355"/>
      <c r="AV383" s="356"/>
      <c r="AW383" s="161" t="s">
        <v>4847</v>
      </c>
    </row>
    <row r="384" spans="1:49" s="151" customFormat="1" ht="132">
      <c r="A384" s="399"/>
      <c r="B384" s="399" t="s">
        <v>3429</v>
      </c>
      <c r="C384" s="264" t="s">
        <v>3430</v>
      </c>
      <c r="D384" s="264"/>
      <c r="E384" s="264" t="s">
        <v>3431</v>
      </c>
      <c r="F384" s="264" t="s">
        <v>423</v>
      </c>
      <c r="G384" s="264" t="s">
        <v>656</v>
      </c>
      <c r="H384" s="264"/>
      <c r="I384" s="264"/>
      <c r="J384" s="264"/>
      <c r="K384" s="264"/>
      <c r="L384" s="264"/>
      <c r="M384" s="264"/>
      <c r="N384" s="264"/>
      <c r="O384" s="160"/>
      <c r="P384" s="297">
        <f t="shared" si="21"/>
        <v>0</v>
      </c>
      <c r="Q384" s="264"/>
      <c r="R384" s="264"/>
      <c r="S384" s="264"/>
      <c r="T384" s="264">
        <v>1</v>
      </c>
      <c r="U384" s="264"/>
      <c r="V384" s="264"/>
      <c r="W384" s="264"/>
      <c r="X384" s="160">
        <v>44974</v>
      </c>
      <c r="Y384" s="298">
        <f t="shared" si="22"/>
        <v>1</v>
      </c>
      <c r="Z384" s="264"/>
      <c r="AA384" s="264"/>
      <c r="AB384" s="264"/>
      <c r="AC384" s="264"/>
      <c r="AD384" s="264"/>
      <c r="AE384" s="264"/>
      <c r="AF384" s="264"/>
      <c r="AG384" s="160"/>
      <c r="AH384" s="298">
        <f t="shared" si="20"/>
        <v>0</v>
      </c>
      <c r="AI384" s="399"/>
      <c r="AJ384" s="264" t="s">
        <v>660</v>
      </c>
      <c r="AK384" s="264" t="s">
        <v>431</v>
      </c>
      <c r="AL384" s="264"/>
      <c r="AM384" s="264"/>
      <c r="AN384" s="264" t="s">
        <v>4493</v>
      </c>
      <c r="AO384" s="264"/>
      <c r="AP384" s="264"/>
      <c r="AQ384" s="264"/>
      <c r="AR384" s="264"/>
      <c r="AS384" s="355"/>
      <c r="AT384" s="373"/>
      <c r="AU384" s="355"/>
      <c r="AV384" s="356"/>
      <c r="AW384" s="161" t="s">
        <v>4848</v>
      </c>
    </row>
    <row r="385" spans="1:49" s="151" customFormat="1" ht="264">
      <c r="A385" s="399"/>
      <c r="B385" s="399" t="s">
        <v>3432</v>
      </c>
      <c r="C385" s="264" t="s">
        <v>3433</v>
      </c>
      <c r="D385" s="264"/>
      <c r="E385" s="264" t="s">
        <v>3434</v>
      </c>
      <c r="F385" s="264" t="s">
        <v>423</v>
      </c>
      <c r="G385" s="264" t="s">
        <v>656</v>
      </c>
      <c r="H385" s="264"/>
      <c r="I385" s="264"/>
      <c r="J385" s="264"/>
      <c r="K385" s="264"/>
      <c r="L385" s="264"/>
      <c r="M385" s="264"/>
      <c r="N385" s="264"/>
      <c r="O385" s="160"/>
      <c r="P385" s="297">
        <f t="shared" si="21"/>
        <v>0</v>
      </c>
      <c r="Q385" s="264"/>
      <c r="R385" s="264"/>
      <c r="S385" s="264"/>
      <c r="T385" s="264"/>
      <c r="U385" s="264"/>
      <c r="V385" s="264">
        <v>2</v>
      </c>
      <c r="W385" s="264"/>
      <c r="X385" s="160">
        <v>44993</v>
      </c>
      <c r="Y385" s="298">
        <f t="shared" si="22"/>
        <v>2</v>
      </c>
      <c r="Z385" s="264"/>
      <c r="AA385" s="264"/>
      <c r="AB385" s="264"/>
      <c r="AC385" s="264"/>
      <c r="AD385" s="264"/>
      <c r="AE385" s="264"/>
      <c r="AF385" s="264"/>
      <c r="AG385" s="160"/>
      <c r="AH385" s="298">
        <f t="shared" si="20"/>
        <v>0</v>
      </c>
      <c r="AI385" s="399"/>
      <c r="AJ385" s="264" t="s">
        <v>660</v>
      </c>
      <c r="AK385" s="264" t="s">
        <v>431</v>
      </c>
      <c r="AL385" s="264"/>
      <c r="AM385" s="264"/>
      <c r="AN385" s="264" t="s">
        <v>4493</v>
      </c>
      <c r="AO385" s="264"/>
      <c r="AP385" s="264"/>
      <c r="AQ385" s="264"/>
      <c r="AR385" s="264"/>
      <c r="AS385" s="355"/>
      <c r="AT385" s="373"/>
      <c r="AU385" s="355"/>
      <c r="AV385" s="356"/>
      <c r="AW385" s="161" t="s">
        <v>4849</v>
      </c>
    </row>
    <row r="386" spans="1:49" s="151" customFormat="1" ht="145.19999999999999">
      <c r="A386" s="399"/>
      <c r="B386" s="399" t="s">
        <v>3435</v>
      </c>
      <c r="C386" s="264" t="s">
        <v>3436</v>
      </c>
      <c r="D386" s="264"/>
      <c r="E386" s="264" t="s">
        <v>3437</v>
      </c>
      <c r="F386" s="264" t="s">
        <v>423</v>
      </c>
      <c r="G386" s="264" t="s">
        <v>656</v>
      </c>
      <c r="H386" s="264"/>
      <c r="I386" s="264"/>
      <c r="J386" s="264"/>
      <c r="K386" s="264"/>
      <c r="L386" s="264"/>
      <c r="M386" s="264"/>
      <c r="N386" s="264"/>
      <c r="O386" s="160"/>
      <c r="P386" s="297">
        <f t="shared" si="21"/>
        <v>0</v>
      </c>
      <c r="Q386" s="264"/>
      <c r="R386" s="264">
        <v>1</v>
      </c>
      <c r="S386" s="264"/>
      <c r="T386" s="264"/>
      <c r="U386" s="264"/>
      <c r="V386" s="264"/>
      <c r="W386" s="264"/>
      <c r="X386" s="160">
        <v>45029</v>
      </c>
      <c r="Y386" s="298">
        <f t="shared" si="22"/>
        <v>1</v>
      </c>
      <c r="Z386" s="264"/>
      <c r="AA386" s="264"/>
      <c r="AB386" s="264"/>
      <c r="AC386" s="264"/>
      <c r="AD386" s="264"/>
      <c r="AE386" s="264"/>
      <c r="AF386" s="264"/>
      <c r="AG386" s="160"/>
      <c r="AH386" s="298">
        <f t="shared" si="20"/>
        <v>0</v>
      </c>
      <c r="AI386" s="399">
        <v>0</v>
      </c>
      <c r="AJ386" s="264" t="s">
        <v>660</v>
      </c>
      <c r="AK386" s="264" t="s">
        <v>431</v>
      </c>
      <c r="AL386" s="264"/>
      <c r="AM386" s="264"/>
      <c r="AN386" s="264" t="s">
        <v>4493</v>
      </c>
      <c r="AO386" s="264"/>
      <c r="AP386" s="264"/>
      <c r="AQ386" s="264"/>
      <c r="AR386" s="264"/>
      <c r="AS386" s="355"/>
      <c r="AT386" s="373"/>
      <c r="AU386" s="355"/>
      <c r="AV386" s="356"/>
      <c r="AW386" s="161" t="s">
        <v>4850</v>
      </c>
    </row>
    <row r="387" spans="1:49" s="151" customFormat="1" ht="92.4">
      <c r="A387" s="399"/>
      <c r="B387" s="399" t="s">
        <v>3438</v>
      </c>
      <c r="C387" s="264" t="s">
        <v>3439</v>
      </c>
      <c r="D387" s="264"/>
      <c r="E387" s="264" t="s">
        <v>3440</v>
      </c>
      <c r="F387" s="264" t="s">
        <v>423</v>
      </c>
      <c r="G387" s="264" t="s">
        <v>656</v>
      </c>
      <c r="H387" s="264"/>
      <c r="I387" s="264"/>
      <c r="J387" s="264"/>
      <c r="K387" s="264"/>
      <c r="L387" s="264"/>
      <c r="M387" s="264"/>
      <c r="N387" s="264"/>
      <c r="O387" s="160"/>
      <c r="P387" s="297">
        <f t="shared" si="21"/>
        <v>0</v>
      </c>
      <c r="Q387" s="264"/>
      <c r="R387" s="264"/>
      <c r="S387" s="264"/>
      <c r="T387" s="264">
        <v>1</v>
      </c>
      <c r="U387" s="264"/>
      <c r="V387" s="264"/>
      <c r="W387" s="264"/>
      <c r="X387" s="160">
        <v>44992</v>
      </c>
      <c r="Y387" s="298">
        <f t="shared" si="22"/>
        <v>1</v>
      </c>
      <c r="Z387" s="264"/>
      <c r="AA387" s="264"/>
      <c r="AB387" s="264"/>
      <c r="AC387" s="264"/>
      <c r="AD387" s="264"/>
      <c r="AE387" s="264"/>
      <c r="AF387" s="264"/>
      <c r="AG387" s="160"/>
      <c r="AH387" s="298">
        <f t="shared" si="20"/>
        <v>0</v>
      </c>
      <c r="AI387" s="399"/>
      <c r="AJ387" s="264" t="s">
        <v>660</v>
      </c>
      <c r="AK387" s="264" t="s">
        <v>431</v>
      </c>
      <c r="AL387" s="264"/>
      <c r="AM387" s="264"/>
      <c r="AN387" s="264" t="s">
        <v>4493</v>
      </c>
      <c r="AO387" s="264"/>
      <c r="AP387" s="264"/>
      <c r="AQ387" s="264"/>
      <c r="AR387" s="264"/>
      <c r="AS387" s="355"/>
      <c r="AT387" s="373"/>
      <c r="AU387" s="355"/>
      <c r="AV387" s="356"/>
      <c r="AW387" s="161" t="s">
        <v>4851</v>
      </c>
    </row>
    <row r="388" spans="1:49" s="151" customFormat="1" ht="158.4">
      <c r="A388" s="399"/>
      <c r="B388" s="399" t="s">
        <v>3441</v>
      </c>
      <c r="C388" s="264" t="s">
        <v>3442</v>
      </c>
      <c r="D388" s="264"/>
      <c r="E388" s="264" t="s">
        <v>3443</v>
      </c>
      <c r="F388" s="264" t="s">
        <v>423</v>
      </c>
      <c r="G388" s="264" t="s">
        <v>656</v>
      </c>
      <c r="H388" s="264"/>
      <c r="I388" s="264"/>
      <c r="J388" s="264"/>
      <c r="K388" s="264"/>
      <c r="L388" s="264"/>
      <c r="M388" s="264"/>
      <c r="N388" s="264"/>
      <c r="O388" s="160"/>
      <c r="P388" s="297">
        <f t="shared" si="21"/>
        <v>0</v>
      </c>
      <c r="Q388" s="264"/>
      <c r="R388" s="264"/>
      <c r="S388" s="264"/>
      <c r="T388" s="264">
        <v>1</v>
      </c>
      <c r="U388" s="264"/>
      <c r="V388" s="264"/>
      <c r="W388" s="264"/>
      <c r="X388" s="160">
        <v>44992</v>
      </c>
      <c r="Y388" s="298">
        <f t="shared" si="22"/>
        <v>1</v>
      </c>
      <c r="Z388" s="264"/>
      <c r="AA388" s="264"/>
      <c r="AB388" s="264"/>
      <c r="AC388" s="264"/>
      <c r="AD388" s="264"/>
      <c r="AE388" s="264"/>
      <c r="AF388" s="264"/>
      <c r="AG388" s="160"/>
      <c r="AH388" s="298">
        <f t="shared" si="20"/>
        <v>0</v>
      </c>
      <c r="AI388" s="399"/>
      <c r="AJ388" s="264" t="s">
        <v>660</v>
      </c>
      <c r="AK388" s="264" t="s">
        <v>431</v>
      </c>
      <c r="AL388" s="264"/>
      <c r="AM388" s="264"/>
      <c r="AN388" s="264" t="s">
        <v>4493</v>
      </c>
      <c r="AO388" s="264"/>
      <c r="AP388" s="264"/>
      <c r="AQ388" s="264"/>
      <c r="AR388" s="264"/>
      <c r="AS388" s="355"/>
      <c r="AT388" s="373"/>
      <c r="AU388" s="355"/>
      <c r="AV388" s="356"/>
      <c r="AW388" s="161" t="s">
        <v>4852</v>
      </c>
    </row>
    <row r="389" spans="1:49" s="151" customFormat="1" ht="171.6">
      <c r="A389" s="399"/>
      <c r="B389" s="399" t="s">
        <v>3444</v>
      </c>
      <c r="C389" s="264" t="s">
        <v>3445</v>
      </c>
      <c r="D389" s="264"/>
      <c r="E389" s="264" t="s">
        <v>3446</v>
      </c>
      <c r="F389" s="264" t="s">
        <v>423</v>
      </c>
      <c r="G389" s="264" t="s">
        <v>656</v>
      </c>
      <c r="H389" s="264"/>
      <c r="I389" s="264"/>
      <c r="J389" s="264"/>
      <c r="K389" s="264"/>
      <c r="L389" s="264"/>
      <c r="M389" s="264"/>
      <c r="N389" s="264"/>
      <c r="O389" s="160"/>
      <c r="P389" s="297">
        <f t="shared" si="21"/>
        <v>0</v>
      </c>
      <c r="Q389" s="264"/>
      <c r="R389" s="264">
        <v>1</v>
      </c>
      <c r="S389" s="264"/>
      <c r="T389" s="264"/>
      <c r="U389" s="264"/>
      <c r="V389" s="264"/>
      <c r="W389" s="264"/>
      <c r="X389" s="160">
        <v>44986</v>
      </c>
      <c r="Y389" s="298">
        <f t="shared" si="22"/>
        <v>1</v>
      </c>
      <c r="Z389" s="264"/>
      <c r="AA389" s="264"/>
      <c r="AB389" s="264"/>
      <c r="AC389" s="264"/>
      <c r="AD389" s="264"/>
      <c r="AE389" s="264"/>
      <c r="AF389" s="264"/>
      <c r="AG389" s="160"/>
      <c r="AH389" s="298">
        <f t="shared" si="20"/>
        <v>0</v>
      </c>
      <c r="AI389" s="399">
        <v>0</v>
      </c>
      <c r="AJ389" s="264" t="s">
        <v>660</v>
      </c>
      <c r="AK389" s="264" t="s">
        <v>431</v>
      </c>
      <c r="AL389" s="264"/>
      <c r="AM389" s="264"/>
      <c r="AN389" s="264" t="s">
        <v>4493</v>
      </c>
      <c r="AO389" s="264"/>
      <c r="AP389" s="264"/>
      <c r="AQ389" s="264"/>
      <c r="AR389" s="264"/>
      <c r="AS389" s="355"/>
      <c r="AT389" s="373"/>
      <c r="AU389" s="355"/>
      <c r="AV389" s="356"/>
      <c r="AW389" s="161" t="s">
        <v>4853</v>
      </c>
    </row>
    <row r="390" spans="1:49" s="151" customFormat="1" ht="198">
      <c r="A390" s="399"/>
      <c r="B390" s="399" t="s">
        <v>3447</v>
      </c>
      <c r="C390" s="264" t="s">
        <v>3448</v>
      </c>
      <c r="D390" s="264"/>
      <c r="E390" s="264" t="s">
        <v>3449</v>
      </c>
      <c r="F390" s="264" t="s">
        <v>423</v>
      </c>
      <c r="G390" s="264" t="s">
        <v>656</v>
      </c>
      <c r="H390" s="264"/>
      <c r="I390" s="264"/>
      <c r="J390" s="264"/>
      <c r="K390" s="264"/>
      <c r="L390" s="264"/>
      <c r="M390" s="264"/>
      <c r="N390" s="264"/>
      <c r="O390" s="160"/>
      <c r="P390" s="297">
        <f t="shared" si="21"/>
        <v>0</v>
      </c>
      <c r="Q390" s="264"/>
      <c r="R390" s="264">
        <v>1</v>
      </c>
      <c r="S390" s="264"/>
      <c r="T390" s="264"/>
      <c r="U390" s="264"/>
      <c r="V390" s="264"/>
      <c r="W390" s="264"/>
      <c r="X390" s="160">
        <v>45187</v>
      </c>
      <c r="Y390" s="298">
        <f t="shared" si="22"/>
        <v>1</v>
      </c>
      <c r="Z390" s="264"/>
      <c r="AA390" s="264"/>
      <c r="AB390" s="264"/>
      <c r="AC390" s="264"/>
      <c r="AD390" s="264"/>
      <c r="AE390" s="264"/>
      <c r="AF390" s="264"/>
      <c r="AG390" s="160"/>
      <c r="AH390" s="298">
        <f t="shared" si="20"/>
        <v>0</v>
      </c>
      <c r="AI390" s="399">
        <v>0</v>
      </c>
      <c r="AJ390" s="264" t="s">
        <v>660</v>
      </c>
      <c r="AK390" s="264" t="s">
        <v>431</v>
      </c>
      <c r="AL390" s="264"/>
      <c r="AM390" s="264"/>
      <c r="AN390" s="264" t="s">
        <v>4493</v>
      </c>
      <c r="AO390" s="264"/>
      <c r="AP390" s="264"/>
      <c r="AQ390" s="264"/>
      <c r="AR390" s="264"/>
      <c r="AS390" s="355"/>
      <c r="AT390" s="373"/>
      <c r="AU390" s="355"/>
      <c r="AV390" s="356"/>
      <c r="AW390" s="161" t="s">
        <v>4854</v>
      </c>
    </row>
    <row r="391" spans="1:49" s="151" customFormat="1" ht="224.4">
      <c r="A391" s="399"/>
      <c r="B391" s="399" t="s">
        <v>3450</v>
      </c>
      <c r="C391" s="264" t="s">
        <v>3451</v>
      </c>
      <c r="D391" s="264"/>
      <c r="E391" s="264" t="s">
        <v>3452</v>
      </c>
      <c r="F391" s="264" t="s">
        <v>423</v>
      </c>
      <c r="G391" s="264" t="s">
        <v>656</v>
      </c>
      <c r="H391" s="264"/>
      <c r="I391" s="264"/>
      <c r="J391" s="264"/>
      <c r="K391" s="264"/>
      <c r="L391" s="264"/>
      <c r="M391" s="264"/>
      <c r="N391" s="264"/>
      <c r="O391" s="160"/>
      <c r="P391" s="297">
        <f t="shared" si="21"/>
        <v>0</v>
      </c>
      <c r="Q391" s="264"/>
      <c r="R391" s="264"/>
      <c r="S391" s="264"/>
      <c r="T391" s="264"/>
      <c r="U391" s="264"/>
      <c r="V391" s="264">
        <v>1</v>
      </c>
      <c r="W391" s="264"/>
      <c r="X391" s="160">
        <v>44960</v>
      </c>
      <c r="Y391" s="298">
        <f t="shared" si="22"/>
        <v>1</v>
      </c>
      <c r="Z391" s="264"/>
      <c r="AA391" s="264"/>
      <c r="AB391" s="264"/>
      <c r="AC391" s="264"/>
      <c r="AD391" s="264"/>
      <c r="AE391" s="264"/>
      <c r="AF391" s="264"/>
      <c r="AG391" s="160"/>
      <c r="AH391" s="298">
        <f t="shared" si="20"/>
        <v>0</v>
      </c>
      <c r="AI391" s="399"/>
      <c r="AJ391" s="264" t="s">
        <v>660</v>
      </c>
      <c r="AK391" s="264" t="s">
        <v>431</v>
      </c>
      <c r="AL391" s="264"/>
      <c r="AM391" s="264"/>
      <c r="AN391" s="264" t="s">
        <v>4493</v>
      </c>
      <c r="AO391" s="264"/>
      <c r="AP391" s="264"/>
      <c r="AQ391" s="264"/>
      <c r="AR391" s="264"/>
      <c r="AS391" s="355"/>
      <c r="AT391" s="373"/>
      <c r="AU391" s="355"/>
      <c r="AV391" s="356"/>
      <c r="AW391" s="161" t="s">
        <v>4855</v>
      </c>
    </row>
    <row r="392" spans="1:49" s="151" customFormat="1" ht="118.8">
      <c r="A392" s="399"/>
      <c r="B392" s="399" t="s">
        <v>3453</v>
      </c>
      <c r="C392" s="264" t="s">
        <v>3454</v>
      </c>
      <c r="D392" s="264"/>
      <c r="E392" s="264" t="s">
        <v>3455</v>
      </c>
      <c r="F392" s="264" t="s">
        <v>423</v>
      </c>
      <c r="G392" s="264" t="s">
        <v>656</v>
      </c>
      <c r="H392" s="264"/>
      <c r="I392" s="264"/>
      <c r="J392" s="264"/>
      <c r="K392" s="264"/>
      <c r="L392" s="264"/>
      <c r="M392" s="264"/>
      <c r="N392" s="264"/>
      <c r="O392" s="160"/>
      <c r="P392" s="297">
        <f t="shared" si="21"/>
        <v>0</v>
      </c>
      <c r="Q392" s="264"/>
      <c r="R392" s="264"/>
      <c r="S392" s="264"/>
      <c r="T392" s="264"/>
      <c r="U392" s="264"/>
      <c r="V392" s="264"/>
      <c r="W392" s="264">
        <v>1</v>
      </c>
      <c r="X392" s="160">
        <v>45003</v>
      </c>
      <c r="Y392" s="298">
        <f t="shared" si="22"/>
        <v>1</v>
      </c>
      <c r="Z392" s="264"/>
      <c r="AA392" s="264"/>
      <c r="AB392" s="264"/>
      <c r="AC392" s="264"/>
      <c r="AD392" s="264"/>
      <c r="AE392" s="264"/>
      <c r="AF392" s="264"/>
      <c r="AG392" s="160"/>
      <c r="AH392" s="298">
        <f t="shared" si="20"/>
        <v>0</v>
      </c>
      <c r="AI392" s="399"/>
      <c r="AJ392" s="264" t="s">
        <v>660</v>
      </c>
      <c r="AK392" s="264" t="s">
        <v>431</v>
      </c>
      <c r="AL392" s="264"/>
      <c r="AM392" s="264"/>
      <c r="AN392" s="264"/>
      <c r="AO392" s="264"/>
      <c r="AP392" s="264"/>
      <c r="AQ392" s="264"/>
      <c r="AR392" s="264"/>
      <c r="AS392" s="355"/>
      <c r="AT392" s="373"/>
      <c r="AU392" s="355"/>
      <c r="AV392" s="356"/>
      <c r="AW392" s="161" t="s">
        <v>4856</v>
      </c>
    </row>
    <row r="393" spans="1:49" s="151" customFormat="1" ht="79.2">
      <c r="A393" s="399"/>
      <c r="B393" s="399" t="s">
        <v>3456</v>
      </c>
      <c r="C393" s="264" t="s">
        <v>3457</v>
      </c>
      <c r="D393" s="264"/>
      <c r="E393" s="264" t="s">
        <v>3458</v>
      </c>
      <c r="F393" s="264" t="s">
        <v>423</v>
      </c>
      <c r="G393" s="264" t="s">
        <v>656</v>
      </c>
      <c r="H393" s="264"/>
      <c r="I393" s="264"/>
      <c r="J393" s="264"/>
      <c r="K393" s="264"/>
      <c r="L393" s="264"/>
      <c r="M393" s="264"/>
      <c r="N393" s="264"/>
      <c r="O393" s="160"/>
      <c r="P393" s="297">
        <f t="shared" si="21"/>
        <v>0</v>
      </c>
      <c r="Q393" s="264"/>
      <c r="R393" s="264"/>
      <c r="S393" s="264"/>
      <c r="T393" s="264">
        <v>1</v>
      </c>
      <c r="U393" s="264"/>
      <c r="V393" s="264"/>
      <c r="W393" s="264"/>
      <c r="X393" s="160">
        <v>44993</v>
      </c>
      <c r="Y393" s="298">
        <f t="shared" si="22"/>
        <v>1</v>
      </c>
      <c r="Z393" s="264"/>
      <c r="AA393" s="264"/>
      <c r="AB393" s="264"/>
      <c r="AC393" s="264"/>
      <c r="AD393" s="264"/>
      <c r="AE393" s="264"/>
      <c r="AF393" s="264"/>
      <c r="AG393" s="160"/>
      <c r="AH393" s="298">
        <f t="shared" si="20"/>
        <v>0</v>
      </c>
      <c r="AI393" s="399"/>
      <c r="AJ393" s="264" t="s">
        <v>660</v>
      </c>
      <c r="AK393" s="264" t="s">
        <v>431</v>
      </c>
      <c r="AL393" s="264"/>
      <c r="AM393" s="264"/>
      <c r="AN393" s="264" t="s">
        <v>4493</v>
      </c>
      <c r="AO393" s="264"/>
      <c r="AP393" s="264"/>
      <c r="AQ393" s="264"/>
      <c r="AR393" s="264"/>
      <c r="AS393" s="355"/>
      <c r="AT393" s="373"/>
      <c r="AU393" s="355"/>
      <c r="AV393" s="356"/>
      <c r="AW393" s="161" t="s">
        <v>4857</v>
      </c>
    </row>
    <row r="394" spans="1:49" s="151" customFormat="1" ht="145.19999999999999">
      <c r="A394" s="399"/>
      <c r="B394" s="399" t="s">
        <v>3459</v>
      </c>
      <c r="C394" s="264" t="s">
        <v>3460</v>
      </c>
      <c r="D394" s="264"/>
      <c r="E394" s="264" t="s">
        <v>3461</v>
      </c>
      <c r="F394" s="264" t="s">
        <v>417</v>
      </c>
      <c r="G394" s="264" t="s">
        <v>667</v>
      </c>
      <c r="H394" s="264"/>
      <c r="I394" s="264"/>
      <c r="J394" s="264"/>
      <c r="K394" s="264"/>
      <c r="L394" s="264"/>
      <c r="M394" s="264"/>
      <c r="N394" s="264"/>
      <c r="O394" s="160"/>
      <c r="P394" s="297">
        <f t="shared" si="21"/>
        <v>0</v>
      </c>
      <c r="Q394" s="264"/>
      <c r="R394" s="264"/>
      <c r="S394" s="264"/>
      <c r="T394" s="264"/>
      <c r="U394" s="264"/>
      <c r="V394" s="264"/>
      <c r="W394" s="264">
        <v>1</v>
      </c>
      <c r="X394" s="160">
        <v>45058</v>
      </c>
      <c r="Y394" s="298">
        <f t="shared" si="22"/>
        <v>1</v>
      </c>
      <c r="Z394" s="264"/>
      <c r="AA394" s="264"/>
      <c r="AB394" s="264"/>
      <c r="AC394" s="264"/>
      <c r="AD394" s="264"/>
      <c r="AE394" s="264"/>
      <c r="AF394" s="264"/>
      <c r="AG394" s="160"/>
      <c r="AH394" s="298">
        <f t="shared" si="20"/>
        <v>0</v>
      </c>
      <c r="AI394" s="399"/>
      <c r="AJ394" s="264" t="s">
        <v>660</v>
      </c>
      <c r="AK394" s="264" t="s">
        <v>431</v>
      </c>
      <c r="AL394" s="264"/>
      <c r="AM394" s="264"/>
      <c r="AN394" s="264"/>
      <c r="AO394" s="264"/>
      <c r="AP394" s="264"/>
      <c r="AQ394" s="264"/>
      <c r="AR394" s="264"/>
      <c r="AS394" s="355"/>
      <c r="AT394" s="373"/>
      <c r="AU394" s="355"/>
      <c r="AV394" s="356"/>
      <c r="AW394" s="161" t="s">
        <v>4858</v>
      </c>
    </row>
    <row r="395" spans="1:49" s="151" customFormat="1" ht="211.2">
      <c r="A395" s="399"/>
      <c r="B395" s="399" t="s">
        <v>3462</v>
      </c>
      <c r="C395" s="264" t="s">
        <v>3463</v>
      </c>
      <c r="D395" s="264"/>
      <c r="E395" s="264" t="s">
        <v>3464</v>
      </c>
      <c r="F395" s="264" t="s">
        <v>423</v>
      </c>
      <c r="G395" s="264" t="s">
        <v>656</v>
      </c>
      <c r="H395" s="264"/>
      <c r="I395" s="264"/>
      <c r="J395" s="264"/>
      <c r="K395" s="264"/>
      <c r="L395" s="264"/>
      <c r="M395" s="264"/>
      <c r="N395" s="264"/>
      <c r="O395" s="160"/>
      <c r="P395" s="297">
        <f t="shared" si="21"/>
        <v>0</v>
      </c>
      <c r="Q395" s="264"/>
      <c r="R395" s="264"/>
      <c r="S395" s="264"/>
      <c r="T395" s="264"/>
      <c r="U395" s="264"/>
      <c r="V395" s="264">
        <v>1</v>
      </c>
      <c r="W395" s="264"/>
      <c r="X395" s="160">
        <v>44994</v>
      </c>
      <c r="Y395" s="298">
        <f t="shared" si="22"/>
        <v>1</v>
      </c>
      <c r="Z395" s="264"/>
      <c r="AA395" s="264"/>
      <c r="AB395" s="264"/>
      <c r="AC395" s="264"/>
      <c r="AD395" s="264"/>
      <c r="AE395" s="264"/>
      <c r="AF395" s="264"/>
      <c r="AG395" s="160"/>
      <c r="AH395" s="298">
        <f t="shared" si="20"/>
        <v>0</v>
      </c>
      <c r="AI395" s="399"/>
      <c r="AJ395" s="264" t="s">
        <v>660</v>
      </c>
      <c r="AK395" s="264" t="s">
        <v>431</v>
      </c>
      <c r="AL395" s="264"/>
      <c r="AM395" s="264"/>
      <c r="AN395" s="264" t="s">
        <v>4493</v>
      </c>
      <c r="AO395" s="264"/>
      <c r="AP395" s="264"/>
      <c r="AQ395" s="264"/>
      <c r="AR395" s="264"/>
      <c r="AS395" s="355"/>
      <c r="AT395" s="373"/>
      <c r="AU395" s="355"/>
      <c r="AV395" s="356"/>
      <c r="AW395" s="161" t="s">
        <v>4859</v>
      </c>
    </row>
    <row r="396" spans="1:49" s="151" customFormat="1" ht="250.8">
      <c r="A396" s="399"/>
      <c r="B396" s="399" t="s">
        <v>3465</v>
      </c>
      <c r="C396" s="264" t="s">
        <v>3466</v>
      </c>
      <c r="D396" s="264"/>
      <c r="E396" s="264" t="s">
        <v>3467</v>
      </c>
      <c r="F396" s="264" t="s">
        <v>423</v>
      </c>
      <c r="G396" s="264" t="s">
        <v>656</v>
      </c>
      <c r="H396" s="264"/>
      <c r="I396" s="264"/>
      <c r="J396" s="264"/>
      <c r="K396" s="264"/>
      <c r="L396" s="264"/>
      <c r="M396" s="264"/>
      <c r="N396" s="264"/>
      <c r="O396" s="160"/>
      <c r="P396" s="297">
        <f t="shared" si="21"/>
        <v>0</v>
      </c>
      <c r="Q396" s="264"/>
      <c r="R396" s="264">
        <v>1</v>
      </c>
      <c r="S396" s="264"/>
      <c r="T396" s="264"/>
      <c r="U396" s="264"/>
      <c r="V396" s="264"/>
      <c r="W396" s="264"/>
      <c r="X396" s="160">
        <v>45029</v>
      </c>
      <c r="Y396" s="298">
        <f t="shared" si="22"/>
        <v>1</v>
      </c>
      <c r="Z396" s="264"/>
      <c r="AA396" s="264"/>
      <c r="AB396" s="264"/>
      <c r="AC396" s="264"/>
      <c r="AD396" s="264"/>
      <c r="AE396" s="264"/>
      <c r="AF396" s="264"/>
      <c r="AG396" s="160"/>
      <c r="AH396" s="298">
        <f t="shared" si="20"/>
        <v>0</v>
      </c>
      <c r="AI396" s="399">
        <v>0</v>
      </c>
      <c r="AJ396" s="264" t="s">
        <v>660</v>
      </c>
      <c r="AK396" s="264" t="s">
        <v>431</v>
      </c>
      <c r="AL396" s="264"/>
      <c r="AM396" s="264"/>
      <c r="AN396" s="264" t="s">
        <v>4493</v>
      </c>
      <c r="AO396" s="264"/>
      <c r="AP396" s="264"/>
      <c r="AQ396" s="264"/>
      <c r="AR396" s="264"/>
      <c r="AS396" s="355"/>
      <c r="AT396" s="373"/>
      <c r="AU396" s="355"/>
      <c r="AV396" s="356"/>
      <c r="AW396" s="161" t="s">
        <v>4860</v>
      </c>
    </row>
    <row r="397" spans="1:49" s="151" customFormat="1" ht="158.4">
      <c r="A397" s="399"/>
      <c r="B397" s="399" t="s">
        <v>3468</v>
      </c>
      <c r="C397" s="264" t="s">
        <v>3469</v>
      </c>
      <c r="D397" s="264"/>
      <c r="E397" s="264" t="s">
        <v>3470</v>
      </c>
      <c r="F397" s="264" t="s">
        <v>423</v>
      </c>
      <c r="G397" s="264" t="s">
        <v>656</v>
      </c>
      <c r="H397" s="264"/>
      <c r="I397" s="264"/>
      <c r="J397" s="264"/>
      <c r="K397" s="264"/>
      <c r="L397" s="264"/>
      <c r="M397" s="264"/>
      <c r="N397" s="264"/>
      <c r="O397" s="160"/>
      <c r="P397" s="297">
        <f t="shared" si="21"/>
        <v>0</v>
      </c>
      <c r="Q397" s="264"/>
      <c r="R397" s="264"/>
      <c r="S397" s="264"/>
      <c r="T397" s="264"/>
      <c r="U397" s="264"/>
      <c r="V397" s="264"/>
      <c r="W397" s="264">
        <v>1</v>
      </c>
      <c r="X397" s="160">
        <v>45037</v>
      </c>
      <c r="Y397" s="298">
        <f t="shared" si="22"/>
        <v>1</v>
      </c>
      <c r="Z397" s="264"/>
      <c r="AA397" s="264"/>
      <c r="AB397" s="264"/>
      <c r="AC397" s="264"/>
      <c r="AD397" s="264"/>
      <c r="AE397" s="264"/>
      <c r="AF397" s="264"/>
      <c r="AG397" s="160"/>
      <c r="AH397" s="298">
        <f t="shared" si="20"/>
        <v>0</v>
      </c>
      <c r="AI397" s="399"/>
      <c r="AJ397" s="264" t="s">
        <v>660</v>
      </c>
      <c r="AK397" s="264" t="s">
        <v>431</v>
      </c>
      <c r="AL397" s="264"/>
      <c r="AM397" s="264"/>
      <c r="AN397" s="264"/>
      <c r="AO397" s="264"/>
      <c r="AP397" s="264"/>
      <c r="AQ397" s="264"/>
      <c r="AR397" s="264"/>
      <c r="AS397" s="355"/>
      <c r="AT397" s="373"/>
      <c r="AU397" s="355"/>
      <c r="AV397" s="356"/>
      <c r="AW397" s="161" t="s">
        <v>4861</v>
      </c>
    </row>
    <row r="398" spans="1:49" s="151" customFormat="1" ht="105.6">
      <c r="A398" s="399"/>
      <c r="B398" s="399" t="s">
        <v>3471</v>
      </c>
      <c r="C398" s="264" t="s">
        <v>3472</v>
      </c>
      <c r="D398" s="264"/>
      <c r="E398" s="264" t="s">
        <v>3473</v>
      </c>
      <c r="F398" s="264" t="s">
        <v>423</v>
      </c>
      <c r="G398" s="264" t="s">
        <v>656</v>
      </c>
      <c r="H398" s="264"/>
      <c r="I398" s="264"/>
      <c r="J398" s="264"/>
      <c r="K398" s="264"/>
      <c r="L398" s="264"/>
      <c r="M398" s="264"/>
      <c r="N398" s="264"/>
      <c r="O398" s="160"/>
      <c r="P398" s="297">
        <f t="shared" si="21"/>
        <v>0</v>
      </c>
      <c r="Q398" s="264"/>
      <c r="R398" s="264">
        <v>1</v>
      </c>
      <c r="S398" s="264"/>
      <c r="T398" s="264"/>
      <c r="U398" s="264"/>
      <c r="V398" s="264"/>
      <c r="W398" s="264"/>
      <c r="X398" s="160">
        <v>44995</v>
      </c>
      <c r="Y398" s="298">
        <f t="shared" si="22"/>
        <v>1</v>
      </c>
      <c r="Z398" s="264"/>
      <c r="AA398" s="264"/>
      <c r="AB398" s="264"/>
      <c r="AC398" s="264"/>
      <c r="AD398" s="264"/>
      <c r="AE398" s="264"/>
      <c r="AF398" s="264"/>
      <c r="AG398" s="160"/>
      <c r="AH398" s="298">
        <f t="shared" si="20"/>
        <v>0</v>
      </c>
      <c r="AI398" s="399">
        <v>0</v>
      </c>
      <c r="AJ398" s="264" t="s">
        <v>660</v>
      </c>
      <c r="AK398" s="264" t="s">
        <v>431</v>
      </c>
      <c r="AL398" s="264"/>
      <c r="AM398" s="264"/>
      <c r="AN398" s="264" t="s">
        <v>4493</v>
      </c>
      <c r="AO398" s="264"/>
      <c r="AP398" s="264"/>
      <c r="AQ398" s="264"/>
      <c r="AR398" s="264"/>
      <c r="AS398" s="355"/>
      <c r="AT398" s="373"/>
      <c r="AU398" s="355"/>
      <c r="AV398" s="356"/>
      <c r="AW398" s="161" t="s">
        <v>4862</v>
      </c>
    </row>
    <row r="399" spans="1:49" s="151" customFormat="1" ht="211.2">
      <c r="A399" s="399"/>
      <c r="B399" s="399" t="s">
        <v>3474</v>
      </c>
      <c r="C399" s="264" t="s">
        <v>3475</v>
      </c>
      <c r="D399" s="264"/>
      <c r="E399" s="264" t="s">
        <v>3476</v>
      </c>
      <c r="F399" s="264" t="s">
        <v>423</v>
      </c>
      <c r="G399" s="264" t="s">
        <v>656</v>
      </c>
      <c r="H399" s="264"/>
      <c r="I399" s="264"/>
      <c r="J399" s="264"/>
      <c r="K399" s="264"/>
      <c r="L399" s="264"/>
      <c r="M399" s="264"/>
      <c r="N399" s="264"/>
      <c r="O399" s="160"/>
      <c r="P399" s="297">
        <f t="shared" si="21"/>
        <v>0</v>
      </c>
      <c r="Q399" s="264"/>
      <c r="R399" s="264">
        <v>1</v>
      </c>
      <c r="S399" s="264"/>
      <c r="T399" s="264"/>
      <c r="U399" s="264"/>
      <c r="V399" s="264"/>
      <c r="W399" s="264"/>
      <c r="X399" s="160">
        <v>45006</v>
      </c>
      <c r="Y399" s="298">
        <f t="shared" si="22"/>
        <v>1</v>
      </c>
      <c r="Z399" s="264"/>
      <c r="AA399" s="264"/>
      <c r="AB399" s="264"/>
      <c r="AC399" s="264"/>
      <c r="AD399" s="264"/>
      <c r="AE399" s="264"/>
      <c r="AF399" s="264"/>
      <c r="AG399" s="160"/>
      <c r="AH399" s="298">
        <f t="shared" si="20"/>
        <v>0</v>
      </c>
      <c r="AI399" s="399">
        <v>0</v>
      </c>
      <c r="AJ399" s="264" t="s">
        <v>660</v>
      </c>
      <c r="AK399" s="264" t="s">
        <v>431</v>
      </c>
      <c r="AL399" s="264"/>
      <c r="AM399" s="264"/>
      <c r="AN399" s="264" t="s">
        <v>4493</v>
      </c>
      <c r="AO399" s="264"/>
      <c r="AP399" s="264"/>
      <c r="AQ399" s="264"/>
      <c r="AR399" s="264"/>
      <c r="AS399" s="355"/>
      <c r="AT399" s="373"/>
      <c r="AU399" s="355"/>
      <c r="AV399" s="356"/>
      <c r="AW399" s="161" t="s">
        <v>4863</v>
      </c>
    </row>
    <row r="400" spans="1:49" s="151" customFormat="1" ht="118.8">
      <c r="A400" s="399"/>
      <c r="B400" s="399" t="s">
        <v>3477</v>
      </c>
      <c r="C400" s="264" t="s">
        <v>3478</v>
      </c>
      <c r="D400" s="264"/>
      <c r="E400" s="264" t="s">
        <v>3479</v>
      </c>
      <c r="F400" s="264" t="s">
        <v>417</v>
      </c>
      <c r="G400" s="264" t="s">
        <v>667</v>
      </c>
      <c r="H400" s="264"/>
      <c r="I400" s="264"/>
      <c r="J400" s="264"/>
      <c r="K400" s="264"/>
      <c r="L400" s="264"/>
      <c r="M400" s="264"/>
      <c r="N400" s="264"/>
      <c r="O400" s="160"/>
      <c r="P400" s="297">
        <f t="shared" si="21"/>
        <v>0</v>
      </c>
      <c r="Q400" s="264"/>
      <c r="R400" s="264"/>
      <c r="S400" s="264"/>
      <c r="T400" s="264"/>
      <c r="U400" s="264"/>
      <c r="V400" s="264"/>
      <c r="W400" s="264">
        <v>1</v>
      </c>
      <c r="X400" s="160">
        <v>45014</v>
      </c>
      <c r="Y400" s="298">
        <f t="shared" si="22"/>
        <v>1</v>
      </c>
      <c r="Z400" s="264"/>
      <c r="AA400" s="264"/>
      <c r="AB400" s="264"/>
      <c r="AC400" s="264"/>
      <c r="AD400" s="264"/>
      <c r="AE400" s="264"/>
      <c r="AF400" s="264"/>
      <c r="AG400" s="160"/>
      <c r="AH400" s="298">
        <f t="shared" si="20"/>
        <v>0</v>
      </c>
      <c r="AI400" s="399"/>
      <c r="AJ400" s="264" t="s">
        <v>660</v>
      </c>
      <c r="AK400" s="264" t="s">
        <v>431</v>
      </c>
      <c r="AL400" s="264"/>
      <c r="AM400" s="264"/>
      <c r="AN400" s="264"/>
      <c r="AO400" s="264"/>
      <c r="AP400" s="264"/>
      <c r="AQ400" s="264"/>
      <c r="AR400" s="264"/>
      <c r="AS400" s="355"/>
      <c r="AT400" s="373"/>
      <c r="AU400" s="355"/>
      <c r="AV400" s="356"/>
      <c r="AW400" s="161" t="s">
        <v>4864</v>
      </c>
    </row>
    <row r="401" spans="1:49" s="151" customFormat="1" ht="118.8">
      <c r="A401" s="399"/>
      <c r="B401" s="399" t="s">
        <v>3477</v>
      </c>
      <c r="C401" s="264" t="s">
        <v>3478</v>
      </c>
      <c r="D401" s="264"/>
      <c r="E401" s="264" t="s">
        <v>3479</v>
      </c>
      <c r="F401" s="264" t="s">
        <v>423</v>
      </c>
      <c r="G401" s="264" t="s">
        <v>656</v>
      </c>
      <c r="H401" s="264"/>
      <c r="I401" s="264"/>
      <c r="J401" s="264"/>
      <c r="K401" s="264"/>
      <c r="L401" s="264"/>
      <c r="M401" s="264"/>
      <c r="N401" s="264"/>
      <c r="O401" s="160"/>
      <c r="P401" s="297">
        <f t="shared" si="21"/>
        <v>0</v>
      </c>
      <c r="Q401" s="264"/>
      <c r="R401" s="264"/>
      <c r="S401" s="264"/>
      <c r="T401" s="264"/>
      <c r="U401" s="264"/>
      <c r="V401" s="264">
        <v>1</v>
      </c>
      <c r="W401" s="264"/>
      <c r="X401" s="160">
        <v>45014</v>
      </c>
      <c r="Y401" s="298">
        <f t="shared" si="22"/>
        <v>1</v>
      </c>
      <c r="Z401" s="264"/>
      <c r="AA401" s="264"/>
      <c r="AB401" s="264"/>
      <c r="AC401" s="264"/>
      <c r="AD401" s="264"/>
      <c r="AE401" s="264"/>
      <c r="AF401" s="264"/>
      <c r="AG401" s="160"/>
      <c r="AH401" s="298">
        <f t="shared" si="20"/>
        <v>0</v>
      </c>
      <c r="AI401" s="399"/>
      <c r="AJ401" s="264" t="s">
        <v>660</v>
      </c>
      <c r="AK401" s="264" t="s">
        <v>431</v>
      </c>
      <c r="AL401" s="264"/>
      <c r="AM401" s="264"/>
      <c r="AN401" s="264" t="s">
        <v>4493</v>
      </c>
      <c r="AO401" s="264"/>
      <c r="AP401" s="264"/>
      <c r="AQ401" s="264"/>
      <c r="AR401" s="264"/>
      <c r="AS401" s="355"/>
      <c r="AT401" s="373"/>
      <c r="AU401" s="355"/>
      <c r="AV401" s="356"/>
      <c r="AW401" s="161" t="s">
        <v>4864</v>
      </c>
    </row>
    <row r="402" spans="1:49" s="151" customFormat="1" ht="79.2">
      <c r="A402" s="399"/>
      <c r="B402" s="399" t="s">
        <v>3477</v>
      </c>
      <c r="C402" s="264" t="s">
        <v>3480</v>
      </c>
      <c r="D402" s="264"/>
      <c r="E402" s="264" t="s">
        <v>3481</v>
      </c>
      <c r="F402" s="264" t="s">
        <v>417</v>
      </c>
      <c r="G402" s="264" t="s">
        <v>667</v>
      </c>
      <c r="H402" s="264"/>
      <c r="I402" s="264"/>
      <c r="J402" s="264"/>
      <c r="K402" s="264"/>
      <c r="L402" s="264"/>
      <c r="M402" s="264"/>
      <c r="N402" s="264"/>
      <c r="O402" s="160"/>
      <c r="P402" s="297">
        <f t="shared" si="21"/>
        <v>0</v>
      </c>
      <c r="Q402" s="264"/>
      <c r="R402" s="264"/>
      <c r="S402" s="264"/>
      <c r="T402" s="264"/>
      <c r="U402" s="264"/>
      <c r="V402" s="264"/>
      <c r="W402" s="264">
        <v>1</v>
      </c>
      <c r="X402" s="160">
        <v>45014</v>
      </c>
      <c r="Y402" s="298">
        <f t="shared" si="22"/>
        <v>1</v>
      </c>
      <c r="Z402" s="264"/>
      <c r="AA402" s="264"/>
      <c r="AB402" s="264"/>
      <c r="AC402" s="264"/>
      <c r="AD402" s="264"/>
      <c r="AE402" s="264"/>
      <c r="AF402" s="264"/>
      <c r="AG402" s="160"/>
      <c r="AH402" s="298">
        <f t="shared" si="20"/>
        <v>0</v>
      </c>
      <c r="AI402" s="399"/>
      <c r="AJ402" s="264" t="s">
        <v>660</v>
      </c>
      <c r="AK402" s="264" t="s">
        <v>431</v>
      </c>
      <c r="AL402" s="264"/>
      <c r="AM402" s="264"/>
      <c r="AN402" s="264"/>
      <c r="AO402" s="264"/>
      <c r="AP402" s="264"/>
      <c r="AQ402" s="264"/>
      <c r="AR402" s="264"/>
      <c r="AS402" s="355"/>
      <c r="AT402" s="373"/>
      <c r="AU402" s="355"/>
      <c r="AV402" s="356"/>
      <c r="AW402" s="161" t="s">
        <v>4865</v>
      </c>
    </row>
    <row r="403" spans="1:49" s="151" customFormat="1" ht="79.2">
      <c r="A403" s="399"/>
      <c r="B403" s="399" t="s">
        <v>3477</v>
      </c>
      <c r="C403" s="264" t="s">
        <v>3480</v>
      </c>
      <c r="D403" s="264"/>
      <c r="E403" s="264" t="s">
        <v>3481</v>
      </c>
      <c r="F403" s="264" t="s">
        <v>423</v>
      </c>
      <c r="G403" s="264" t="s">
        <v>656</v>
      </c>
      <c r="H403" s="264"/>
      <c r="I403" s="264"/>
      <c r="J403" s="264"/>
      <c r="K403" s="264"/>
      <c r="L403" s="264"/>
      <c r="M403" s="264"/>
      <c r="N403" s="264"/>
      <c r="O403" s="160"/>
      <c r="P403" s="297">
        <f t="shared" si="21"/>
        <v>0</v>
      </c>
      <c r="Q403" s="264"/>
      <c r="R403" s="264"/>
      <c r="S403" s="264"/>
      <c r="T403" s="264"/>
      <c r="U403" s="264"/>
      <c r="V403" s="264"/>
      <c r="W403" s="264">
        <v>1</v>
      </c>
      <c r="X403" s="160">
        <v>45014</v>
      </c>
      <c r="Y403" s="298">
        <f t="shared" si="22"/>
        <v>1</v>
      </c>
      <c r="Z403" s="264"/>
      <c r="AA403" s="264"/>
      <c r="AB403" s="264"/>
      <c r="AC403" s="264"/>
      <c r="AD403" s="264"/>
      <c r="AE403" s="264"/>
      <c r="AF403" s="264"/>
      <c r="AG403" s="160"/>
      <c r="AH403" s="298">
        <f t="shared" si="20"/>
        <v>0</v>
      </c>
      <c r="AI403" s="399"/>
      <c r="AJ403" s="264" t="s">
        <v>660</v>
      </c>
      <c r="AK403" s="264" t="s">
        <v>431</v>
      </c>
      <c r="AL403" s="264"/>
      <c r="AM403" s="264"/>
      <c r="AN403" s="264"/>
      <c r="AO403" s="264"/>
      <c r="AP403" s="264"/>
      <c r="AQ403" s="264"/>
      <c r="AR403" s="264"/>
      <c r="AS403" s="355"/>
      <c r="AT403" s="373"/>
      <c r="AU403" s="355"/>
      <c r="AV403" s="356"/>
      <c r="AW403" s="161" t="s">
        <v>4865</v>
      </c>
    </row>
    <row r="404" spans="1:49" s="151" customFormat="1" ht="158.4">
      <c r="A404" s="399"/>
      <c r="B404" s="399" t="s">
        <v>3482</v>
      </c>
      <c r="C404" s="264" t="s">
        <v>3483</v>
      </c>
      <c r="D404" s="264"/>
      <c r="E404" s="264" t="s">
        <v>3484</v>
      </c>
      <c r="F404" s="264" t="s">
        <v>423</v>
      </c>
      <c r="G404" s="264" t="s">
        <v>656</v>
      </c>
      <c r="H404" s="264"/>
      <c r="I404" s="264"/>
      <c r="J404" s="264"/>
      <c r="K404" s="264"/>
      <c r="L404" s="264"/>
      <c r="M404" s="264"/>
      <c r="N404" s="264"/>
      <c r="O404" s="160"/>
      <c r="P404" s="297">
        <f t="shared" si="21"/>
        <v>0</v>
      </c>
      <c r="Q404" s="264"/>
      <c r="R404" s="264"/>
      <c r="S404" s="264"/>
      <c r="T404" s="264">
        <v>1</v>
      </c>
      <c r="U404" s="264"/>
      <c r="V404" s="264"/>
      <c r="W404" s="264"/>
      <c r="X404" s="160">
        <v>44979</v>
      </c>
      <c r="Y404" s="298">
        <f t="shared" si="22"/>
        <v>1</v>
      </c>
      <c r="Z404" s="264"/>
      <c r="AA404" s="264"/>
      <c r="AB404" s="264"/>
      <c r="AC404" s="264"/>
      <c r="AD404" s="264"/>
      <c r="AE404" s="264"/>
      <c r="AF404" s="264"/>
      <c r="AG404" s="160"/>
      <c r="AH404" s="298">
        <f t="shared" si="20"/>
        <v>0</v>
      </c>
      <c r="AI404" s="399"/>
      <c r="AJ404" s="264" t="s">
        <v>660</v>
      </c>
      <c r="AK404" s="264" t="s">
        <v>431</v>
      </c>
      <c r="AL404" s="264"/>
      <c r="AM404" s="264"/>
      <c r="AN404" s="264" t="s">
        <v>4493</v>
      </c>
      <c r="AO404" s="264"/>
      <c r="AP404" s="264"/>
      <c r="AQ404" s="264"/>
      <c r="AR404" s="264"/>
      <c r="AS404" s="355"/>
      <c r="AT404" s="373"/>
      <c r="AU404" s="355"/>
      <c r="AV404" s="356"/>
      <c r="AW404" s="161" t="s">
        <v>4866</v>
      </c>
    </row>
    <row r="405" spans="1:49" s="151" customFormat="1" ht="158.4">
      <c r="A405" s="399"/>
      <c r="B405" s="399" t="s">
        <v>3485</v>
      </c>
      <c r="C405" s="264" t="s">
        <v>3486</v>
      </c>
      <c r="D405" s="264"/>
      <c r="E405" s="264" t="s">
        <v>3487</v>
      </c>
      <c r="F405" s="264" t="s">
        <v>423</v>
      </c>
      <c r="G405" s="264" t="s">
        <v>656</v>
      </c>
      <c r="H405" s="264"/>
      <c r="I405" s="264"/>
      <c r="J405" s="264"/>
      <c r="K405" s="264"/>
      <c r="L405" s="264"/>
      <c r="M405" s="264"/>
      <c r="N405" s="264"/>
      <c r="O405" s="160"/>
      <c r="P405" s="297">
        <f t="shared" si="21"/>
        <v>0</v>
      </c>
      <c r="Q405" s="264"/>
      <c r="R405" s="264"/>
      <c r="S405" s="264"/>
      <c r="T405" s="264"/>
      <c r="U405" s="264"/>
      <c r="V405" s="264">
        <v>1</v>
      </c>
      <c r="W405" s="264"/>
      <c r="X405" s="160">
        <v>45191</v>
      </c>
      <c r="Y405" s="298">
        <f t="shared" si="22"/>
        <v>1</v>
      </c>
      <c r="Z405" s="264"/>
      <c r="AA405" s="264"/>
      <c r="AB405" s="264"/>
      <c r="AC405" s="264"/>
      <c r="AD405" s="264"/>
      <c r="AE405" s="264"/>
      <c r="AF405" s="264"/>
      <c r="AG405" s="160"/>
      <c r="AH405" s="298">
        <f t="shared" si="20"/>
        <v>0</v>
      </c>
      <c r="AI405" s="399"/>
      <c r="AJ405" s="264" t="s">
        <v>660</v>
      </c>
      <c r="AK405" s="264" t="s">
        <v>431</v>
      </c>
      <c r="AL405" s="264"/>
      <c r="AM405" s="264"/>
      <c r="AN405" s="264" t="s">
        <v>4493</v>
      </c>
      <c r="AO405" s="264"/>
      <c r="AP405" s="264"/>
      <c r="AQ405" s="264"/>
      <c r="AR405" s="264"/>
      <c r="AS405" s="355"/>
      <c r="AT405" s="373"/>
      <c r="AU405" s="355"/>
      <c r="AV405" s="356"/>
      <c r="AW405" s="161" t="s">
        <v>4867</v>
      </c>
    </row>
    <row r="406" spans="1:49" s="151" customFormat="1" ht="79.2">
      <c r="A406" s="399"/>
      <c r="B406" s="399" t="s">
        <v>3488</v>
      </c>
      <c r="C406" s="264" t="s">
        <v>3489</v>
      </c>
      <c r="D406" s="264"/>
      <c r="E406" s="264" t="s">
        <v>3490</v>
      </c>
      <c r="F406" s="264" t="s">
        <v>419</v>
      </c>
      <c r="G406" s="264" t="s">
        <v>656</v>
      </c>
      <c r="H406" s="264"/>
      <c r="I406" s="264"/>
      <c r="J406" s="264"/>
      <c r="K406" s="264"/>
      <c r="L406" s="264"/>
      <c r="M406" s="264"/>
      <c r="N406" s="264"/>
      <c r="O406" s="160"/>
      <c r="P406" s="297">
        <f t="shared" si="21"/>
        <v>0</v>
      </c>
      <c r="Q406" s="264"/>
      <c r="R406" s="264"/>
      <c r="S406" s="264"/>
      <c r="T406" s="264"/>
      <c r="U406" s="264"/>
      <c r="V406" s="264"/>
      <c r="W406" s="264">
        <v>1</v>
      </c>
      <c r="X406" s="160">
        <v>45246</v>
      </c>
      <c r="Y406" s="298">
        <f t="shared" si="22"/>
        <v>1</v>
      </c>
      <c r="Z406" s="264"/>
      <c r="AA406" s="264"/>
      <c r="AB406" s="264"/>
      <c r="AC406" s="264"/>
      <c r="AD406" s="264"/>
      <c r="AE406" s="264"/>
      <c r="AF406" s="264"/>
      <c r="AG406" s="160"/>
      <c r="AH406" s="298">
        <f t="shared" si="20"/>
        <v>0</v>
      </c>
      <c r="AI406" s="399"/>
      <c r="AJ406" s="264" t="s">
        <v>660</v>
      </c>
      <c r="AK406" s="264" t="s">
        <v>431</v>
      </c>
      <c r="AL406" s="264"/>
      <c r="AM406" s="264"/>
      <c r="AN406" s="264"/>
      <c r="AO406" s="264"/>
      <c r="AP406" s="264"/>
      <c r="AQ406" s="264"/>
      <c r="AR406" s="264"/>
      <c r="AS406" s="355"/>
      <c r="AT406" s="373"/>
      <c r="AU406" s="355"/>
      <c r="AV406" s="356"/>
      <c r="AW406" s="161" t="s">
        <v>4868</v>
      </c>
    </row>
    <row r="407" spans="1:49" s="151" customFormat="1" ht="105.6">
      <c r="A407" s="399"/>
      <c r="B407" s="399" t="s">
        <v>3491</v>
      </c>
      <c r="C407" s="264" t="s">
        <v>3492</v>
      </c>
      <c r="D407" s="264" t="s">
        <v>2210</v>
      </c>
      <c r="E407" s="264" t="s">
        <v>3493</v>
      </c>
      <c r="F407" s="264" t="s">
        <v>423</v>
      </c>
      <c r="G407" s="264" t="s">
        <v>656</v>
      </c>
      <c r="H407" s="264"/>
      <c r="I407" s="264"/>
      <c r="J407" s="264"/>
      <c r="K407" s="264">
        <v>1</v>
      </c>
      <c r="L407" s="264"/>
      <c r="M407" s="264"/>
      <c r="N407" s="264"/>
      <c r="O407" s="160">
        <v>44928</v>
      </c>
      <c r="P407" s="297">
        <f t="shared" si="21"/>
        <v>1</v>
      </c>
      <c r="Q407" s="264"/>
      <c r="R407" s="264"/>
      <c r="S407" s="264"/>
      <c r="T407" s="264">
        <v>1</v>
      </c>
      <c r="U407" s="264"/>
      <c r="V407" s="264"/>
      <c r="W407" s="264"/>
      <c r="X407" s="160">
        <v>45170</v>
      </c>
      <c r="Y407" s="298">
        <f t="shared" si="22"/>
        <v>1</v>
      </c>
      <c r="Z407" s="264"/>
      <c r="AA407" s="264"/>
      <c r="AB407" s="264"/>
      <c r="AC407" s="264"/>
      <c r="AD407" s="264"/>
      <c r="AE407" s="264"/>
      <c r="AF407" s="264"/>
      <c r="AG407" s="160"/>
      <c r="AH407" s="298">
        <f t="shared" si="20"/>
        <v>0</v>
      </c>
      <c r="AI407" s="399"/>
      <c r="AJ407" s="264" t="s">
        <v>660</v>
      </c>
      <c r="AK407" s="264" t="s">
        <v>431</v>
      </c>
      <c r="AL407" s="264"/>
      <c r="AM407" s="264"/>
      <c r="AN407" s="264" t="s">
        <v>4493</v>
      </c>
      <c r="AO407" s="264"/>
      <c r="AP407" s="264"/>
      <c r="AQ407" s="264"/>
      <c r="AR407" s="264"/>
      <c r="AS407" s="355"/>
      <c r="AT407" s="373"/>
      <c r="AU407" s="355"/>
      <c r="AV407" s="356"/>
      <c r="AW407" s="161" t="s">
        <v>4869</v>
      </c>
    </row>
    <row r="408" spans="1:49" s="151" customFormat="1" ht="158.4">
      <c r="A408" s="399"/>
      <c r="B408" s="399" t="s">
        <v>3494</v>
      </c>
      <c r="C408" s="264" t="s">
        <v>3495</v>
      </c>
      <c r="D408" s="264"/>
      <c r="E408" s="264" t="s">
        <v>3496</v>
      </c>
      <c r="F408" s="264" t="s">
        <v>423</v>
      </c>
      <c r="G408" s="264" t="s">
        <v>656</v>
      </c>
      <c r="H408" s="264"/>
      <c r="I408" s="264"/>
      <c r="J408" s="264"/>
      <c r="K408" s="264"/>
      <c r="L408" s="264"/>
      <c r="M408" s="264"/>
      <c r="N408" s="264"/>
      <c r="O408" s="160"/>
      <c r="P408" s="297">
        <f t="shared" si="21"/>
        <v>0</v>
      </c>
      <c r="Q408" s="264"/>
      <c r="R408" s="264">
        <v>1</v>
      </c>
      <c r="S408" s="264"/>
      <c r="T408" s="264"/>
      <c r="U408" s="264"/>
      <c r="V408" s="264"/>
      <c r="W408" s="264"/>
      <c r="X408" s="160">
        <v>45006</v>
      </c>
      <c r="Y408" s="298">
        <f t="shared" si="22"/>
        <v>1</v>
      </c>
      <c r="Z408" s="264"/>
      <c r="AA408" s="264"/>
      <c r="AB408" s="264"/>
      <c r="AC408" s="264"/>
      <c r="AD408" s="264"/>
      <c r="AE408" s="264"/>
      <c r="AF408" s="264"/>
      <c r="AG408" s="160"/>
      <c r="AH408" s="298">
        <f t="shared" si="20"/>
        <v>0</v>
      </c>
      <c r="AI408" s="399">
        <v>0</v>
      </c>
      <c r="AJ408" s="264" t="s">
        <v>660</v>
      </c>
      <c r="AK408" s="264" t="s">
        <v>431</v>
      </c>
      <c r="AL408" s="264"/>
      <c r="AM408" s="264"/>
      <c r="AN408" s="264" t="s">
        <v>4493</v>
      </c>
      <c r="AO408" s="264"/>
      <c r="AP408" s="264"/>
      <c r="AQ408" s="264"/>
      <c r="AR408" s="264"/>
      <c r="AS408" s="355"/>
      <c r="AT408" s="373"/>
      <c r="AU408" s="355"/>
      <c r="AV408" s="356"/>
      <c r="AW408" s="161" t="s">
        <v>4870</v>
      </c>
    </row>
    <row r="409" spans="1:49" s="151" customFormat="1" ht="132">
      <c r="A409" s="399"/>
      <c r="B409" s="399" t="s">
        <v>3497</v>
      </c>
      <c r="C409" s="264" t="s">
        <v>3498</v>
      </c>
      <c r="D409" s="264"/>
      <c r="E409" s="264" t="s">
        <v>6319</v>
      </c>
      <c r="F409" s="264" t="s">
        <v>423</v>
      </c>
      <c r="G409" s="264" t="s">
        <v>656</v>
      </c>
      <c r="H409" s="264"/>
      <c r="I409" s="264"/>
      <c r="J409" s="264"/>
      <c r="K409" s="264"/>
      <c r="L409" s="264"/>
      <c r="M409" s="264">
        <v>1</v>
      </c>
      <c r="N409" s="264"/>
      <c r="O409" s="160">
        <v>44932</v>
      </c>
      <c r="P409" s="297">
        <f t="shared" si="21"/>
        <v>1</v>
      </c>
      <c r="Q409" s="264"/>
      <c r="R409" s="264"/>
      <c r="S409" s="264"/>
      <c r="T409" s="264"/>
      <c r="U409" s="264"/>
      <c r="V409" s="264">
        <v>1</v>
      </c>
      <c r="W409" s="264"/>
      <c r="X409" s="160">
        <v>45098</v>
      </c>
      <c r="Y409" s="298">
        <f t="shared" si="22"/>
        <v>1</v>
      </c>
      <c r="Z409" s="264"/>
      <c r="AA409" s="264"/>
      <c r="AB409" s="264"/>
      <c r="AC409" s="264"/>
      <c r="AD409" s="264"/>
      <c r="AE409" s="264"/>
      <c r="AF409" s="264"/>
      <c r="AG409" s="160"/>
      <c r="AH409" s="298">
        <f t="shared" si="20"/>
        <v>0</v>
      </c>
      <c r="AI409" s="399"/>
      <c r="AJ409" s="264" t="s">
        <v>660</v>
      </c>
      <c r="AK409" s="264" t="s">
        <v>431</v>
      </c>
      <c r="AL409" s="264"/>
      <c r="AM409" s="264"/>
      <c r="AN409" s="264" t="s">
        <v>4493</v>
      </c>
      <c r="AO409" s="264"/>
      <c r="AP409" s="264"/>
      <c r="AQ409" s="264"/>
      <c r="AR409" s="264"/>
      <c r="AS409" s="355"/>
      <c r="AT409" s="373"/>
      <c r="AU409" s="355"/>
      <c r="AV409" s="356"/>
      <c r="AW409" s="161" t="s">
        <v>6318</v>
      </c>
    </row>
    <row r="410" spans="1:49" s="151" customFormat="1" ht="92.4">
      <c r="A410" s="399"/>
      <c r="B410" s="399" t="s">
        <v>3499</v>
      </c>
      <c r="C410" s="264" t="s">
        <v>3500</v>
      </c>
      <c r="D410" s="264"/>
      <c r="E410" s="264" t="s">
        <v>3501</v>
      </c>
      <c r="F410" s="264" t="s">
        <v>423</v>
      </c>
      <c r="G410" s="264" t="s">
        <v>656</v>
      </c>
      <c r="H410" s="264"/>
      <c r="I410" s="264"/>
      <c r="J410" s="264"/>
      <c r="K410" s="264"/>
      <c r="L410" s="264"/>
      <c r="M410" s="264"/>
      <c r="N410" s="264"/>
      <c r="O410" s="160"/>
      <c r="P410" s="297">
        <f t="shared" si="21"/>
        <v>0</v>
      </c>
      <c r="Q410" s="264"/>
      <c r="R410" s="264"/>
      <c r="S410" s="264"/>
      <c r="T410" s="264">
        <v>1</v>
      </c>
      <c r="U410" s="264"/>
      <c r="V410" s="264"/>
      <c r="W410" s="264"/>
      <c r="X410" s="160">
        <v>45264</v>
      </c>
      <c r="Y410" s="298">
        <f t="shared" si="22"/>
        <v>1</v>
      </c>
      <c r="Z410" s="264"/>
      <c r="AA410" s="264"/>
      <c r="AB410" s="264"/>
      <c r="AC410" s="264"/>
      <c r="AD410" s="264"/>
      <c r="AE410" s="264"/>
      <c r="AF410" s="264"/>
      <c r="AG410" s="160"/>
      <c r="AH410" s="298">
        <f t="shared" si="20"/>
        <v>0</v>
      </c>
      <c r="AI410" s="399"/>
      <c r="AJ410" s="264" t="s">
        <v>660</v>
      </c>
      <c r="AK410" s="264" t="s">
        <v>431</v>
      </c>
      <c r="AL410" s="264"/>
      <c r="AM410" s="264"/>
      <c r="AN410" s="264" t="s">
        <v>4493</v>
      </c>
      <c r="AO410" s="264"/>
      <c r="AP410" s="264"/>
      <c r="AQ410" s="264"/>
      <c r="AR410" s="264"/>
      <c r="AS410" s="355"/>
      <c r="AT410" s="373"/>
      <c r="AU410" s="355"/>
      <c r="AV410" s="356"/>
      <c r="AW410" s="161" t="s">
        <v>4871</v>
      </c>
    </row>
    <row r="411" spans="1:49" s="151" customFormat="1" ht="409.2">
      <c r="A411" s="399"/>
      <c r="B411" s="399" t="s">
        <v>3502</v>
      </c>
      <c r="C411" s="264" t="s">
        <v>3503</v>
      </c>
      <c r="D411" s="264"/>
      <c r="E411" s="264" t="s">
        <v>3504</v>
      </c>
      <c r="F411" s="264" t="s">
        <v>423</v>
      </c>
      <c r="G411" s="264" t="s">
        <v>656</v>
      </c>
      <c r="H411" s="264"/>
      <c r="I411" s="264"/>
      <c r="J411" s="264"/>
      <c r="K411" s="264"/>
      <c r="L411" s="264"/>
      <c r="M411" s="264"/>
      <c r="N411" s="264"/>
      <c r="O411" s="160"/>
      <c r="P411" s="297">
        <f t="shared" si="21"/>
        <v>0</v>
      </c>
      <c r="Q411" s="264"/>
      <c r="R411" s="264"/>
      <c r="S411" s="264"/>
      <c r="T411" s="264">
        <v>1</v>
      </c>
      <c r="U411" s="264"/>
      <c r="V411" s="264"/>
      <c r="W411" s="264"/>
      <c r="X411" s="160">
        <v>45141</v>
      </c>
      <c r="Y411" s="298">
        <f t="shared" si="22"/>
        <v>1</v>
      </c>
      <c r="Z411" s="264"/>
      <c r="AA411" s="264"/>
      <c r="AB411" s="264"/>
      <c r="AC411" s="264"/>
      <c r="AD411" s="264"/>
      <c r="AE411" s="264"/>
      <c r="AF411" s="264"/>
      <c r="AG411" s="160"/>
      <c r="AH411" s="298">
        <f t="shared" si="20"/>
        <v>0</v>
      </c>
      <c r="AI411" s="399"/>
      <c r="AJ411" s="264" t="s">
        <v>660</v>
      </c>
      <c r="AK411" s="264" t="s">
        <v>431</v>
      </c>
      <c r="AL411" s="264"/>
      <c r="AM411" s="264"/>
      <c r="AN411" s="264" t="s">
        <v>4493</v>
      </c>
      <c r="AO411" s="264"/>
      <c r="AP411" s="264"/>
      <c r="AQ411" s="264"/>
      <c r="AR411" s="264"/>
      <c r="AS411" s="355"/>
      <c r="AT411" s="373"/>
      <c r="AU411" s="355"/>
      <c r="AV411" s="356"/>
      <c r="AW411" s="161" t="s">
        <v>4872</v>
      </c>
    </row>
    <row r="412" spans="1:49" s="151" customFormat="1" ht="250.8">
      <c r="A412" s="399"/>
      <c r="B412" s="399" t="s">
        <v>3505</v>
      </c>
      <c r="C412" s="264" t="s">
        <v>3506</v>
      </c>
      <c r="D412" s="264"/>
      <c r="E412" s="264" t="s">
        <v>3507</v>
      </c>
      <c r="F412" s="264" t="s">
        <v>423</v>
      </c>
      <c r="G412" s="264" t="s">
        <v>656</v>
      </c>
      <c r="H412" s="264"/>
      <c r="I412" s="264"/>
      <c r="J412" s="264"/>
      <c r="K412" s="264"/>
      <c r="L412" s="264"/>
      <c r="M412" s="264"/>
      <c r="N412" s="264"/>
      <c r="O412" s="160"/>
      <c r="P412" s="297">
        <f t="shared" si="21"/>
        <v>0</v>
      </c>
      <c r="Q412" s="264"/>
      <c r="R412" s="264"/>
      <c r="S412" s="264"/>
      <c r="T412" s="264">
        <v>1</v>
      </c>
      <c r="U412" s="264"/>
      <c r="V412" s="264"/>
      <c r="W412" s="264"/>
      <c r="X412" s="160">
        <v>45272</v>
      </c>
      <c r="Y412" s="298">
        <f t="shared" si="22"/>
        <v>1</v>
      </c>
      <c r="Z412" s="264"/>
      <c r="AA412" s="264"/>
      <c r="AB412" s="264"/>
      <c r="AC412" s="264"/>
      <c r="AD412" s="264"/>
      <c r="AE412" s="264"/>
      <c r="AF412" s="264"/>
      <c r="AG412" s="160"/>
      <c r="AH412" s="298">
        <f t="shared" si="20"/>
        <v>0</v>
      </c>
      <c r="AI412" s="399"/>
      <c r="AJ412" s="264" t="s">
        <v>660</v>
      </c>
      <c r="AK412" s="264" t="s">
        <v>431</v>
      </c>
      <c r="AL412" s="264"/>
      <c r="AM412" s="264"/>
      <c r="AN412" s="264" t="s">
        <v>4493</v>
      </c>
      <c r="AO412" s="264"/>
      <c r="AP412" s="264"/>
      <c r="AQ412" s="264"/>
      <c r="AR412" s="264"/>
      <c r="AS412" s="355"/>
      <c r="AT412" s="373"/>
      <c r="AU412" s="355"/>
      <c r="AV412" s="356"/>
      <c r="AW412" s="161" t="s">
        <v>4873</v>
      </c>
    </row>
    <row r="413" spans="1:49" s="151" customFormat="1" ht="132">
      <c r="A413" s="399"/>
      <c r="B413" s="399" t="s">
        <v>3508</v>
      </c>
      <c r="C413" s="264" t="s">
        <v>3509</v>
      </c>
      <c r="D413" s="264" t="s">
        <v>2245</v>
      </c>
      <c r="E413" s="264" t="s">
        <v>3510</v>
      </c>
      <c r="F413" s="264" t="s">
        <v>423</v>
      </c>
      <c r="G413" s="264" t="s">
        <v>656</v>
      </c>
      <c r="H413" s="264"/>
      <c r="I413" s="264">
        <v>1</v>
      </c>
      <c r="J413" s="264"/>
      <c r="K413" s="264"/>
      <c r="L413" s="264"/>
      <c r="M413" s="264"/>
      <c r="N413" s="264"/>
      <c r="O413" s="160">
        <v>44931</v>
      </c>
      <c r="P413" s="297">
        <f t="shared" si="21"/>
        <v>1</v>
      </c>
      <c r="Q413" s="264"/>
      <c r="R413" s="264">
        <v>1</v>
      </c>
      <c r="S413" s="264"/>
      <c r="T413" s="264"/>
      <c r="U413" s="264"/>
      <c r="V413" s="264"/>
      <c r="W413" s="264"/>
      <c r="X413" s="160">
        <v>45155</v>
      </c>
      <c r="Y413" s="298">
        <f t="shared" si="22"/>
        <v>1</v>
      </c>
      <c r="Z413" s="264"/>
      <c r="AA413" s="264"/>
      <c r="AB413" s="264"/>
      <c r="AC413" s="264"/>
      <c r="AD413" s="264"/>
      <c r="AE413" s="264"/>
      <c r="AF413" s="264"/>
      <c r="AG413" s="160"/>
      <c r="AH413" s="298">
        <f t="shared" si="20"/>
        <v>0</v>
      </c>
      <c r="AI413" s="399">
        <v>0</v>
      </c>
      <c r="AJ413" s="264" t="s">
        <v>660</v>
      </c>
      <c r="AK413" s="264" t="s">
        <v>431</v>
      </c>
      <c r="AL413" s="264"/>
      <c r="AM413" s="264"/>
      <c r="AN413" s="264" t="s">
        <v>4493</v>
      </c>
      <c r="AO413" s="264"/>
      <c r="AP413" s="264"/>
      <c r="AQ413" s="264"/>
      <c r="AR413" s="264"/>
      <c r="AS413" s="355"/>
      <c r="AT413" s="373"/>
      <c r="AU413" s="355"/>
      <c r="AV413" s="356"/>
      <c r="AW413" s="161" t="s">
        <v>4874</v>
      </c>
    </row>
    <row r="414" spans="1:49" s="151" customFormat="1" ht="118.8">
      <c r="A414" s="399"/>
      <c r="B414" s="399" t="s">
        <v>3511</v>
      </c>
      <c r="C414" s="264" t="s">
        <v>3512</v>
      </c>
      <c r="D414" s="264"/>
      <c r="E414" s="264" t="s">
        <v>3513</v>
      </c>
      <c r="F414" s="264" t="s">
        <v>423</v>
      </c>
      <c r="G414" s="264" t="s">
        <v>656</v>
      </c>
      <c r="H414" s="264"/>
      <c r="I414" s="264"/>
      <c r="J414" s="264"/>
      <c r="K414" s="264"/>
      <c r="L414" s="264"/>
      <c r="M414" s="264"/>
      <c r="N414" s="264"/>
      <c r="O414" s="160"/>
      <c r="P414" s="297">
        <f t="shared" si="21"/>
        <v>0</v>
      </c>
      <c r="Q414" s="264"/>
      <c r="R414" s="264"/>
      <c r="S414" s="264"/>
      <c r="T414" s="264"/>
      <c r="U414" s="264"/>
      <c r="V414" s="264">
        <v>1</v>
      </c>
      <c r="W414" s="264"/>
      <c r="X414" s="160">
        <v>45162</v>
      </c>
      <c r="Y414" s="298">
        <f t="shared" si="22"/>
        <v>1</v>
      </c>
      <c r="Z414" s="264"/>
      <c r="AA414" s="264"/>
      <c r="AB414" s="264"/>
      <c r="AC414" s="264"/>
      <c r="AD414" s="264"/>
      <c r="AE414" s="264"/>
      <c r="AF414" s="264"/>
      <c r="AG414" s="160"/>
      <c r="AH414" s="298">
        <f t="shared" si="20"/>
        <v>0</v>
      </c>
      <c r="AI414" s="399"/>
      <c r="AJ414" s="264" t="s">
        <v>660</v>
      </c>
      <c r="AK414" s="264" t="s">
        <v>431</v>
      </c>
      <c r="AL414" s="264"/>
      <c r="AM414" s="264"/>
      <c r="AN414" s="264" t="s">
        <v>4493</v>
      </c>
      <c r="AO414" s="264"/>
      <c r="AP414" s="264"/>
      <c r="AQ414" s="264"/>
      <c r="AR414" s="264"/>
      <c r="AS414" s="355"/>
      <c r="AT414" s="373"/>
      <c r="AU414" s="355"/>
      <c r="AV414" s="356"/>
      <c r="AW414" s="161" t="s">
        <v>4875</v>
      </c>
    </row>
    <row r="415" spans="1:49" s="151" customFormat="1" ht="158.4">
      <c r="A415" s="399"/>
      <c r="B415" s="399" t="s">
        <v>3514</v>
      </c>
      <c r="C415" s="264" t="s">
        <v>3515</v>
      </c>
      <c r="D415" s="264" t="s">
        <v>2214</v>
      </c>
      <c r="E415" s="264" t="s">
        <v>3516</v>
      </c>
      <c r="F415" s="264" t="s">
        <v>423</v>
      </c>
      <c r="G415" s="264" t="s">
        <v>656</v>
      </c>
      <c r="H415" s="264"/>
      <c r="I415" s="264">
        <v>1</v>
      </c>
      <c r="J415" s="264"/>
      <c r="K415" s="264"/>
      <c r="L415" s="264"/>
      <c r="M415" s="264"/>
      <c r="N415" s="264"/>
      <c r="O415" s="160">
        <v>44930</v>
      </c>
      <c r="P415" s="297">
        <f t="shared" si="21"/>
        <v>1</v>
      </c>
      <c r="Q415" s="264"/>
      <c r="R415" s="264">
        <v>1</v>
      </c>
      <c r="S415" s="264"/>
      <c r="T415" s="264"/>
      <c r="U415" s="264"/>
      <c r="V415" s="264"/>
      <c r="W415" s="264"/>
      <c r="X415" s="160">
        <v>45147</v>
      </c>
      <c r="Y415" s="298">
        <f t="shared" si="22"/>
        <v>1</v>
      </c>
      <c r="Z415" s="264"/>
      <c r="AA415" s="264"/>
      <c r="AB415" s="264"/>
      <c r="AC415" s="264"/>
      <c r="AD415" s="264"/>
      <c r="AE415" s="264"/>
      <c r="AF415" s="264"/>
      <c r="AG415" s="160"/>
      <c r="AH415" s="298">
        <f t="shared" si="20"/>
        <v>0</v>
      </c>
      <c r="AI415" s="399">
        <v>0</v>
      </c>
      <c r="AJ415" s="264" t="s">
        <v>660</v>
      </c>
      <c r="AK415" s="264" t="s">
        <v>431</v>
      </c>
      <c r="AL415" s="264"/>
      <c r="AM415" s="264"/>
      <c r="AN415" s="264" t="s">
        <v>4493</v>
      </c>
      <c r="AO415" s="264"/>
      <c r="AP415" s="264"/>
      <c r="AQ415" s="264"/>
      <c r="AR415" s="264"/>
      <c r="AS415" s="355"/>
      <c r="AT415" s="373"/>
      <c r="AU415" s="355"/>
      <c r="AV415" s="356"/>
      <c r="AW415" s="161" t="s">
        <v>4876</v>
      </c>
    </row>
    <row r="416" spans="1:49" s="151" customFormat="1" ht="158.4">
      <c r="A416" s="399"/>
      <c r="B416" s="399" t="s">
        <v>3517</v>
      </c>
      <c r="C416" s="264" t="s">
        <v>3518</v>
      </c>
      <c r="D416" s="264"/>
      <c r="E416" s="264" t="s">
        <v>3519</v>
      </c>
      <c r="F416" s="264" t="s">
        <v>423</v>
      </c>
      <c r="G416" s="264" t="s">
        <v>656</v>
      </c>
      <c r="H416" s="264"/>
      <c r="I416" s="264"/>
      <c r="J416" s="264"/>
      <c r="K416" s="264"/>
      <c r="L416" s="264"/>
      <c r="M416" s="264"/>
      <c r="N416" s="264"/>
      <c r="O416" s="160"/>
      <c r="P416" s="297">
        <f t="shared" si="21"/>
        <v>0</v>
      </c>
      <c r="Q416" s="264"/>
      <c r="R416" s="264"/>
      <c r="S416" s="264"/>
      <c r="T416" s="264"/>
      <c r="U416" s="264"/>
      <c r="V416" s="264">
        <v>1</v>
      </c>
      <c r="W416" s="264"/>
      <c r="X416" s="160">
        <v>45163</v>
      </c>
      <c r="Y416" s="298">
        <f t="shared" si="22"/>
        <v>1</v>
      </c>
      <c r="Z416" s="264"/>
      <c r="AA416" s="264"/>
      <c r="AB416" s="264"/>
      <c r="AC416" s="264"/>
      <c r="AD416" s="264"/>
      <c r="AE416" s="264"/>
      <c r="AF416" s="264"/>
      <c r="AG416" s="160"/>
      <c r="AH416" s="298">
        <f t="shared" si="20"/>
        <v>0</v>
      </c>
      <c r="AI416" s="399"/>
      <c r="AJ416" s="264" t="s">
        <v>660</v>
      </c>
      <c r="AK416" s="264" t="s">
        <v>431</v>
      </c>
      <c r="AL416" s="264"/>
      <c r="AM416" s="264"/>
      <c r="AN416" s="264" t="s">
        <v>4493</v>
      </c>
      <c r="AO416" s="264"/>
      <c r="AP416" s="264"/>
      <c r="AQ416" s="264"/>
      <c r="AR416" s="264"/>
      <c r="AS416" s="355"/>
      <c r="AT416" s="373"/>
      <c r="AU416" s="355"/>
      <c r="AV416" s="356"/>
      <c r="AW416" s="161" t="s">
        <v>4877</v>
      </c>
    </row>
    <row r="417" spans="1:49" s="151" customFormat="1" ht="92.4">
      <c r="A417" s="399"/>
      <c r="B417" s="399" t="s">
        <v>3520</v>
      </c>
      <c r="C417" s="264" t="s">
        <v>3521</v>
      </c>
      <c r="D417" s="264" t="s">
        <v>2718</v>
      </c>
      <c r="E417" s="264" t="s">
        <v>6333</v>
      </c>
      <c r="F417" s="264" t="s">
        <v>423</v>
      </c>
      <c r="G417" s="264" t="s">
        <v>656</v>
      </c>
      <c r="H417" s="264"/>
      <c r="I417" s="264">
        <v>1</v>
      </c>
      <c r="J417" s="264"/>
      <c r="K417" s="264"/>
      <c r="L417" s="264"/>
      <c r="M417" s="264"/>
      <c r="N417" s="264"/>
      <c r="O417" s="160">
        <v>45005</v>
      </c>
      <c r="P417" s="297">
        <f t="shared" si="21"/>
        <v>1</v>
      </c>
      <c r="Q417" s="264"/>
      <c r="R417" s="264">
        <v>1</v>
      </c>
      <c r="S417" s="264"/>
      <c r="T417" s="264"/>
      <c r="U417" s="264"/>
      <c r="V417" s="264"/>
      <c r="W417" s="264"/>
      <c r="X417" s="160">
        <v>45070</v>
      </c>
      <c r="Y417" s="298">
        <f t="shared" si="22"/>
        <v>1</v>
      </c>
      <c r="Z417" s="264"/>
      <c r="AA417" s="264"/>
      <c r="AB417" s="264"/>
      <c r="AC417" s="264"/>
      <c r="AD417" s="264"/>
      <c r="AE417" s="264"/>
      <c r="AF417" s="264"/>
      <c r="AG417" s="160"/>
      <c r="AH417" s="298">
        <f t="shared" si="20"/>
        <v>0</v>
      </c>
      <c r="AI417" s="399">
        <v>0</v>
      </c>
      <c r="AJ417" s="264" t="s">
        <v>660</v>
      </c>
      <c r="AK417" s="264" t="s">
        <v>431</v>
      </c>
      <c r="AL417" s="264"/>
      <c r="AM417" s="264"/>
      <c r="AN417" s="264" t="s">
        <v>4493</v>
      </c>
      <c r="AO417" s="264"/>
      <c r="AP417" s="264"/>
      <c r="AQ417" s="264"/>
      <c r="AR417" s="264"/>
      <c r="AS417" s="355"/>
      <c r="AT417" s="373"/>
      <c r="AU417" s="355"/>
      <c r="AV417" s="356"/>
      <c r="AW417" s="161" t="s">
        <v>4878</v>
      </c>
    </row>
    <row r="418" spans="1:49" s="151" customFormat="1" ht="105.6">
      <c r="A418" s="399"/>
      <c r="B418" s="399" t="s">
        <v>3522</v>
      </c>
      <c r="C418" s="264" t="s">
        <v>3523</v>
      </c>
      <c r="D418" s="264" t="s">
        <v>6330</v>
      </c>
      <c r="E418" s="264" t="s">
        <v>6329</v>
      </c>
      <c r="F418" s="264" t="s">
        <v>423</v>
      </c>
      <c r="G418" s="264" t="s">
        <v>656</v>
      </c>
      <c r="H418" s="264"/>
      <c r="I418" s="264"/>
      <c r="J418" s="264"/>
      <c r="K418" s="264">
        <v>2</v>
      </c>
      <c r="L418" s="264"/>
      <c r="M418" s="264"/>
      <c r="N418" s="264"/>
      <c r="O418" s="160">
        <v>44991</v>
      </c>
      <c r="P418" s="297">
        <f t="shared" si="21"/>
        <v>2</v>
      </c>
      <c r="Q418" s="264"/>
      <c r="R418" s="264"/>
      <c r="S418" s="264"/>
      <c r="T418" s="264">
        <v>2</v>
      </c>
      <c r="U418" s="264"/>
      <c r="V418" s="264"/>
      <c r="W418" s="264"/>
      <c r="X418" s="160">
        <v>45032</v>
      </c>
      <c r="Y418" s="298">
        <f t="shared" si="22"/>
        <v>2</v>
      </c>
      <c r="Z418" s="264"/>
      <c r="AA418" s="264"/>
      <c r="AB418" s="264"/>
      <c r="AC418" s="264"/>
      <c r="AD418" s="264"/>
      <c r="AE418" s="264"/>
      <c r="AF418" s="264"/>
      <c r="AG418" s="160"/>
      <c r="AH418" s="298">
        <f t="shared" si="20"/>
        <v>0</v>
      </c>
      <c r="AI418" s="399"/>
      <c r="AJ418" s="264" t="s">
        <v>660</v>
      </c>
      <c r="AK418" s="264" t="s">
        <v>431</v>
      </c>
      <c r="AL418" s="264"/>
      <c r="AM418" s="264"/>
      <c r="AN418" s="264" t="s">
        <v>4493</v>
      </c>
      <c r="AO418" s="264"/>
      <c r="AP418" s="264"/>
      <c r="AQ418" s="264"/>
      <c r="AR418" s="264"/>
      <c r="AS418" s="355"/>
      <c r="AT418" s="373"/>
      <c r="AU418" s="355"/>
      <c r="AV418" s="356"/>
      <c r="AW418" s="161" t="s">
        <v>4879</v>
      </c>
    </row>
    <row r="419" spans="1:49" s="151" customFormat="1" ht="105.6">
      <c r="A419" s="399"/>
      <c r="B419" s="399" t="s">
        <v>3524</v>
      </c>
      <c r="C419" s="264" t="s">
        <v>3525</v>
      </c>
      <c r="D419" s="264" t="s">
        <v>2218</v>
      </c>
      <c r="E419" s="264" t="s">
        <v>3526</v>
      </c>
      <c r="F419" s="264" t="s">
        <v>423</v>
      </c>
      <c r="G419" s="264" t="s">
        <v>656</v>
      </c>
      <c r="H419" s="264"/>
      <c r="I419" s="264"/>
      <c r="J419" s="264"/>
      <c r="K419" s="264"/>
      <c r="L419" s="264"/>
      <c r="M419" s="264">
        <v>1</v>
      </c>
      <c r="N419" s="264"/>
      <c r="O419" s="160">
        <v>44986</v>
      </c>
      <c r="P419" s="297">
        <f t="shared" si="21"/>
        <v>1</v>
      </c>
      <c r="Q419" s="264"/>
      <c r="R419" s="264"/>
      <c r="S419" s="264"/>
      <c r="T419" s="264"/>
      <c r="U419" s="264"/>
      <c r="V419" s="264">
        <v>1</v>
      </c>
      <c r="W419" s="264"/>
      <c r="X419" s="160">
        <v>45181</v>
      </c>
      <c r="Y419" s="298">
        <f t="shared" si="22"/>
        <v>1</v>
      </c>
      <c r="Z419" s="264"/>
      <c r="AA419" s="264"/>
      <c r="AB419" s="264"/>
      <c r="AC419" s="264"/>
      <c r="AD419" s="264"/>
      <c r="AE419" s="264"/>
      <c r="AF419" s="264"/>
      <c r="AG419" s="160"/>
      <c r="AH419" s="298">
        <f t="shared" si="20"/>
        <v>0</v>
      </c>
      <c r="AI419" s="399"/>
      <c r="AJ419" s="264" t="s">
        <v>660</v>
      </c>
      <c r="AK419" s="264" t="s">
        <v>431</v>
      </c>
      <c r="AL419" s="264"/>
      <c r="AM419" s="264"/>
      <c r="AN419" s="264" t="s">
        <v>4493</v>
      </c>
      <c r="AO419" s="264"/>
      <c r="AP419" s="264"/>
      <c r="AQ419" s="264"/>
      <c r="AR419" s="264"/>
      <c r="AS419" s="355"/>
      <c r="AT419" s="373"/>
      <c r="AU419" s="355"/>
      <c r="AV419" s="356"/>
      <c r="AW419" s="161" t="s">
        <v>4880</v>
      </c>
    </row>
    <row r="420" spans="1:49" s="151" customFormat="1" ht="184.8">
      <c r="A420" s="399"/>
      <c r="B420" s="399" t="s">
        <v>3527</v>
      </c>
      <c r="C420" s="264" t="s">
        <v>3528</v>
      </c>
      <c r="D420" s="264" t="s">
        <v>2718</v>
      </c>
      <c r="E420" s="264" t="s">
        <v>3529</v>
      </c>
      <c r="F420" s="264" t="s">
        <v>423</v>
      </c>
      <c r="G420" s="264" t="s">
        <v>656</v>
      </c>
      <c r="H420" s="264"/>
      <c r="I420" s="264"/>
      <c r="J420" s="264"/>
      <c r="K420" s="264">
        <v>1</v>
      </c>
      <c r="L420" s="264"/>
      <c r="M420" s="264"/>
      <c r="N420" s="264"/>
      <c r="O420" s="160">
        <v>45239</v>
      </c>
      <c r="P420" s="297">
        <f t="shared" si="21"/>
        <v>1</v>
      </c>
      <c r="Q420" s="264"/>
      <c r="R420" s="264"/>
      <c r="S420" s="264"/>
      <c r="T420" s="264">
        <v>1</v>
      </c>
      <c r="U420" s="264"/>
      <c r="V420" s="264"/>
      <c r="W420" s="264"/>
      <c r="X420" s="160">
        <v>45243</v>
      </c>
      <c r="Y420" s="298">
        <f t="shared" si="22"/>
        <v>1</v>
      </c>
      <c r="Z420" s="264"/>
      <c r="AA420" s="264"/>
      <c r="AB420" s="264"/>
      <c r="AC420" s="264"/>
      <c r="AD420" s="264"/>
      <c r="AE420" s="264"/>
      <c r="AF420" s="264"/>
      <c r="AG420" s="160"/>
      <c r="AH420" s="298">
        <f t="shared" si="20"/>
        <v>0</v>
      </c>
      <c r="AI420" s="399"/>
      <c r="AJ420" s="264" t="s">
        <v>660</v>
      </c>
      <c r="AK420" s="264" t="s">
        <v>431</v>
      </c>
      <c r="AL420" s="264"/>
      <c r="AM420" s="264"/>
      <c r="AN420" s="264" t="s">
        <v>4493</v>
      </c>
      <c r="AO420" s="264"/>
      <c r="AP420" s="264"/>
      <c r="AQ420" s="264"/>
      <c r="AR420" s="264"/>
      <c r="AS420" s="355"/>
      <c r="AT420" s="373"/>
      <c r="AU420" s="355"/>
      <c r="AV420" s="356"/>
      <c r="AW420" s="161" t="s">
        <v>4881</v>
      </c>
    </row>
    <row r="421" spans="1:49" s="151" customFormat="1" ht="158.4">
      <c r="A421" s="399"/>
      <c r="B421" s="399" t="s">
        <v>3530</v>
      </c>
      <c r="C421" s="264" t="s">
        <v>3531</v>
      </c>
      <c r="D421" s="264"/>
      <c r="E421" s="264" t="s">
        <v>3532</v>
      </c>
      <c r="F421" s="264" t="s">
        <v>423</v>
      </c>
      <c r="G421" s="264" t="s">
        <v>656</v>
      </c>
      <c r="H421" s="264"/>
      <c r="I421" s="264"/>
      <c r="J421" s="264"/>
      <c r="K421" s="264"/>
      <c r="L421" s="264"/>
      <c r="M421" s="264"/>
      <c r="N421" s="264"/>
      <c r="O421" s="160"/>
      <c r="P421" s="297">
        <f t="shared" si="21"/>
        <v>0</v>
      </c>
      <c r="Q421" s="264"/>
      <c r="R421" s="264"/>
      <c r="S421" s="264"/>
      <c r="T421" s="264"/>
      <c r="U421" s="264"/>
      <c r="V421" s="264">
        <v>1</v>
      </c>
      <c r="W421" s="264"/>
      <c r="X421" s="160">
        <v>45183</v>
      </c>
      <c r="Y421" s="298">
        <f t="shared" si="22"/>
        <v>1</v>
      </c>
      <c r="Z421" s="264"/>
      <c r="AA421" s="264"/>
      <c r="AB421" s="264"/>
      <c r="AC421" s="264"/>
      <c r="AD421" s="264"/>
      <c r="AE421" s="264"/>
      <c r="AF421" s="264"/>
      <c r="AG421" s="160"/>
      <c r="AH421" s="298">
        <f t="shared" si="20"/>
        <v>0</v>
      </c>
      <c r="AI421" s="399"/>
      <c r="AJ421" s="264" t="s">
        <v>660</v>
      </c>
      <c r="AK421" s="264" t="s">
        <v>431</v>
      </c>
      <c r="AL421" s="264"/>
      <c r="AM421" s="264"/>
      <c r="AN421" s="264" t="s">
        <v>4493</v>
      </c>
      <c r="AO421" s="264"/>
      <c r="AP421" s="264"/>
      <c r="AQ421" s="264"/>
      <c r="AR421" s="264"/>
      <c r="AS421" s="355"/>
      <c r="AT421" s="373"/>
      <c r="AU421" s="355"/>
      <c r="AV421" s="356"/>
      <c r="AW421" s="161" t="s">
        <v>4882</v>
      </c>
    </row>
    <row r="422" spans="1:49" s="151" customFormat="1" ht="250.8">
      <c r="A422" s="399"/>
      <c r="B422" s="399" t="s">
        <v>3533</v>
      </c>
      <c r="C422" s="264" t="s">
        <v>3534</v>
      </c>
      <c r="D422" s="264" t="s">
        <v>2210</v>
      </c>
      <c r="E422" s="264" t="s">
        <v>3535</v>
      </c>
      <c r="F422" s="264" t="s">
        <v>423</v>
      </c>
      <c r="G422" s="264" t="s">
        <v>656</v>
      </c>
      <c r="H422" s="264"/>
      <c r="I422" s="264"/>
      <c r="J422" s="264"/>
      <c r="K422" s="264"/>
      <c r="L422" s="264"/>
      <c r="M422" s="264">
        <v>1</v>
      </c>
      <c r="N422" s="264"/>
      <c r="O422" s="160">
        <v>44961</v>
      </c>
      <c r="P422" s="297">
        <f t="shared" si="21"/>
        <v>1</v>
      </c>
      <c r="Q422" s="264"/>
      <c r="R422" s="264"/>
      <c r="S422" s="264"/>
      <c r="T422" s="264"/>
      <c r="U422" s="264"/>
      <c r="V422" s="264">
        <v>1</v>
      </c>
      <c r="W422" s="264"/>
      <c r="X422" s="160">
        <v>45140</v>
      </c>
      <c r="Y422" s="298">
        <f t="shared" si="22"/>
        <v>1</v>
      </c>
      <c r="Z422" s="264"/>
      <c r="AA422" s="264"/>
      <c r="AB422" s="264"/>
      <c r="AC422" s="264"/>
      <c r="AD422" s="264"/>
      <c r="AE422" s="264"/>
      <c r="AF422" s="264"/>
      <c r="AG422" s="160"/>
      <c r="AH422" s="298">
        <f t="shared" si="20"/>
        <v>0</v>
      </c>
      <c r="AI422" s="399"/>
      <c r="AJ422" s="264" t="s">
        <v>660</v>
      </c>
      <c r="AK422" s="264" t="s">
        <v>431</v>
      </c>
      <c r="AL422" s="264"/>
      <c r="AM422" s="264"/>
      <c r="AN422" s="264" t="s">
        <v>4493</v>
      </c>
      <c r="AO422" s="264"/>
      <c r="AP422" s="264"/>
      <c r="AQ422" s="264"/>
      <c r="AR422" s="264"/>
      <c r="AS422" s="355"/>
      <c r="AT422" s="373"/>
      <c r="AU422" s="355"/>
      <c r="AV422" s="356"/>
      <c r="AW422" s="161" t="s">
        <v>4883</v>
      </c>
    </row>
    <row r="423" spans="1:49" s="151" customFormat="1" ht="145.19999999999999">
      <c r="A423" s="399"/>
      <c r="B423" s="399" t="s">
        <v>3536</v>
      </c>
      <c r="C423" s="264" t="s">
        <v>3537</v>
      </c>
      <c r="D423" s="264"/>
      <c r="E423" s="264" t="s">
        <v>3538</v>
      </c>
      <c r="F423" s="264" t="s">
        <v>423</v>
      </c>
      <c r="G423" s="264" t="s">
        <v>656</v>
      </c>
      <c r="H423" s="264"/>
      <c r="I423" s="264"/>
      <c r="J423" s="264"/>
      <c r="K423" s="264"/>
      <c r="L423" s="264"/>
      <c r="M423" s="264"/>
      <c r="N423" s="264"/>
      <c r="O423" s="160"/>
      <c r="P423" s="297">
        <f t="shared" si="21"/>
        <v>0</v>
      </c>
      <c r="Q423" s="264"/>
      <c r="R423" s="264">
        <v>2</v>
      </c>
      <c r="S423" s="264"/>
      <c r="T423" s="264"/>
      <c r="U423" s="264"/>
      <c r="V423" s="264"/>
      <c r="W423" s="264"/>
      <c r="X423" s="160">
        <v>45156</v>
      </c>
      <c r="Y423" s="298">
        <f t="shared" si="22"/>
        <v>2</v>
      </c>
      <c r="Z423" s="264"/>
      <c r="AA423" s="264"/>
      <c r="AB423" s="264"/>
      <c r="AC423" s="264"/>
      <c r="AD423" s="264"/>
      <c r="AE423" s="264"/>
      <c r="AF423" s="264"/>
      <c r="AG423" s="160"/>
      <c r="AH423" s="298">
        <f t="shared" si="20"/>
        <v>0</v>
      </c>
      <c r="AI423" s="399">
        <v>0</v>
      </c>
      <c r="AJ423" s="264" t="s">
        <v>660</v>
      </c>
      <c r="AK423" s="264" t="s">
        <v>431</v>
      </c>
      <c r="AL423" s="264"/>
      <c r="AM423" s="264"/>
      <c r="AN423" s="264" t="s">
        <v>4493</v>
      </c>
      <c r="AO423" s="264"/>
      <c r="AP423" s="264"/>
      <c r="AQ423" s="264"/>
      <c r="AR423" s="264"/>
      <c r="AS423" s="355"/>
      <c r="AT423" s="373"/>
      <c r="AU423" s="355"/>
      <c r="AV423" s="356"/>
      <c r="AW423" s="161" t="s">
        <v>4884</v>
      </c>
    </row>
    <row r="424" spans="1:49" s="151" customFormat="1" ht="118.8">
      <c r="A424" s="399"/>
      <c r="B424" s="399" t="s">
        <v>3539</v>
      </c>
      <c r="C424" s="264" t="s">
        <v>3540</v>
      </c>
      <c r="D424" s="264"/>
      <c r="E424" s="264" t="s">
        <v>3541</v>
      </c>
      <c r="F424" s="264" t="s">
        <v>417</v>
      </c>
      <c r="G424" s="264" t="s">
        <v>667</v>
      </c>
      <c r="H424" s="264"/>
      <c r="I424" s="264"/>
      <c r="J424" s="264"/>
      <c r="K424" s="264"/>
      <c r="L424" s="264"/>
      <c r="M424" s="264"/>
      <c r="N424" s="264"/>
      <c r="O424" s="160"/>
      <c r="P424" s="297">
        <f t="shared" si="21"/>
        <v>0</v>
      </c>
      <c r="Q424" s="264"/>
      <c r="R424" s="264"/>
      <c r="S424" s="264"/>
      <c r="T424" s="264"/>
      <c r="U424" s="264"/>
      <c r="V424" s="264"/>
      <c r="W424" s="264">
        <v>1</v>
      </c>
      <c r="X424" s="160">
        <v>45157</v>
      </c>
      <c r="Y424" s="298">
        <f t="shared" si="22"/>
        <v>1</v>
      </c>
      <c r="Z424" s="264"/>
      <c r="AA424" s="264"/>
      <c r="AB424" s="264"/>
      <c r="AC424" s="264"/>
      <c r="AD424" s="264"/>
      <c r="AE424" s="264"/>
      <c r="AF424" s="264"/>
      <c r="AG424" s="160"/>
      <c r="AH424" s="298">
        <f t="shared" si="20"/>
        <v>0</v>
      </c>
      <c r="AI424" s="399"/>
      <c r="AJ424" s="264" t="s">
        <v>660</v>
      </c>
      <c r="AK424" s="264" t="s">
        <v>431</v>
      </c>
      <c r="AL424" s="264"/>
      <c r="AM424" s="264"/>
      <c r="AN424" s="264"/>
      <c r="AO424" s="264"/>
      <c r="AP424" s="264"/>
      <c r="AQ424" s="264"/>
      <c r="AR424" s="264"/>
      <c r="AS424" s="355"/>
      <c r="AT424" s="373"/>
      <c r="AU424" s="355"/>
      <c r="AV424" s="356"/>
      <c r="AW424" s="161" t="s">
        <v>4885</v>
      </c>
    </row>
    <row r="425" spans="1:49" s="151" customFormat="1" ht="171.6">
      <c r="A425" s="399"/>
      <c r="B425" s="399" t="s">
        <v>3542</v>
      </c>
      <c r="C425" s="264" t="s">
        <v>3543</v>
      </c>
      <c r="D425" s="264" t="s">
        <v>2624</v>
      </c>
      <c r="E425" s="264" t="s">
        <v>3544</v>
      </c>
      <c r="F425" s="264" t="s">
        <v>423</v>
      </c>
      <c r="G425" s="264" t="s">
        <v>656</v>
      </c>
      <c r="H425" s="264"/>
      <c r="I425" s="264"/>
      <c r="J425" s="264"/>
      <c r="K425" s="264"/>
      <c r="L425" s="264"/>
      <c r="M425" s="264">
        <v>1</v>
      </c>
      <c r="N425" s="264"/>
      <c r="O425" s="160">
        <v>44961</v>
      </c>
      <c r="P425" s="297">
        <f t="shared" si="21"/>
        <v>1</v>
      </c>
      <c r="Q425" s="264"/>
      <c r="R425" s="264"/>
      <c r="S425" s="264"/>
      <c r="T425" s="264"/>
      <c r="U425" s="264"/>
      <c r="V425" s="264"/>
      <c r="W425" s="264">
        <v>1</v>
      </c>
      <c r="X425" s="160">
        <v>45167</v>
      </c>
      <c r="Y425" s="298">
        <f t="shared" si="22"/>
        <v>1</v>
      </c>
      <c r="Z425" s="264"/>
      <c r="AA425" s="264"/>
      <c r="AB425" s="264"/>
      <c r="AC425" s="264"/>
      <c r="AD425" s="264"/>
      <c r="AE425" s="264"/>
      <c r="AF425" s="264"/>
      <c r="AG425" s="160"/>
      <c r="AH425" s="298">
        <f t="shared" si="20"/>
        <v>0</v>
      </c>
      <c r="AI425" s="399"/>
      <c r="AJ425" s="264" t="s">
        <v>660</v>
      </c>
      <c r="AK425" s="264" t="s">
        <v>431</v>
      </c>
      <c r="AL425" s="264"/>
      <c r="AM425" s="264"/>
      <c r="AN425" s="264" t="s">
        <v>4493</v>
      </c>
      <c r="AO425" s="264"/>
      <c r="AP425" s="264"/>
      <c r="AQ425" s="264"/>
      <c r="AR425" s="264"/>
      <c r="AS425" s="355"/>
      <c r="AT425" s="373"/>
      <c r="AU425" s="355"/>
      <c r="AV425" s="356"/>
      <c r="AW425" s="161" t="s">
        <v>4886</v>
      </c>
    </row>
    <row r="426" spans="1:49" s="151" customFormat="1" ht="66">
      <c r="A426" s="399"/>
      <c r="B426" s="399" t="s">
        <v>3545</v>
      </c>
      <c r="C426" s="264" t="s">
        <v>3546</v>
      </c>
      <c r="D426" s="264"/>
      <c r="E426" s="264" t="s">
        <v>3547</v>
      </c>
      <c r="F426" s="264" t="s">
        <v>423</v>
      </c>
      <c r="G426" s="264" t="s">
        <v>656</v>
      </c>
      <c r="H426" s="264"/>
      <c r="I426" s="264"/>
      <c r="J426" s="264"/>
      <c r="K426" s="264"/>
      <c r="L426" s="264"/>
      <c r="M426" s="264"/>
      <c r="N426" s="264"/>
      <c r="O426" s="160"/>
      <c r="P426" s="297">
        <f t="shared" si="21"/>
        <v>0</v>
      </c>
      <c r="Q426" s="264"/>
      <c r="R426" s="264"/>
      <c r="S426" s="264"/>
      <c r="T426" s="264"/>
      <c r="U426" s="264"/>
      <c r="V426" s="264"/>
      <c r="W426" s="264">
        <v>1</v>
      </c>
      <c r="X426" s="160">
        <v>45266</v>
      </c>
      <c r="Y426" s="298">
        <f t="shared" si="22"/>
        <v>1</v>
      </c>
      <c r="Z426" s="264"/>
      <c r="AA426" s="264"/>
      <c r="AB426" s="264"/>
      <c r="AC426" s="264"/>
      <c r="AD426" s="264"/>
      <c r="AE426" s="264"/>
      <c r="AF426" s="264"/>
      <c r="AG426" s="160"/>
      <c r="AH426" s="298">
        <f t="shared" si="20"/>
        <v>0</v>
      </c>
      <c r="AI426" s="399"/>
      <c r="AJ426" s="264" t="s">
        <v>660</v>
      </c>
      <c r="AK426" s="264" t="s">
        <v>431</v>
      </c>
      <c r="AL426" s="264"/>
      <c r="AM426" s="264"/>
      <c r="AN426" s="264"/>
      <c r="AO426" s="264"/>
      <c r="AP426" s="264"/>
      <c r="AQ426" s="264"/>
      <c r="AR426" s="264"/>
      <c r="AS426" s="355"/>
      <c r="AT426" s="373"/>
      <c r="AU426" s="355"/>
      <c r="AV426" s="356"/>
      <c r="AW426" s="161" t="s">
        <v>4887</v>
      </c>
    </row>
    <row r="427" spans="1:49" s="151" customFormat="1" ht="198">
      <c r="A427" s="399"/>
      <c r="B427" s="399" t="s">
        <v>3548</v>
      </c>
      <c r="C427" s="264" t="s">
        <v>3549</v>
      </c>
      <c r="D427" s="264"/>
      <c r="E427" s="264" t="s">
        <v>3550</v>
      </c>
      <c r="F427" s="264" t="s">
        <v>423</v>
      </c>
      <c r="G427" s="264" t="s">
        <v>656</v>
      </c>
      <c r="H427" s="264"/>
      <c r="I427" s="264"/>
      <c r="J427" s="264"/>
      <c r="K427" s="264"/>
      <c r="L427" s="264"/>
      <c r="M427" s="264">
        <v>2</v>
      </c>
      <c r="N427" s="264"/>
      <c r="O427" s="160">
        <v>45030</v>
      </c>
      <c r="P427" s="297">
        <f t="shared" si="21"/>
        <v>2</v>
      </c>
      <c r="Q427" s="264"/>
      <c r="R427" s="264"/>
      <c r="S427" s="264"/>
      <c r="T427" s="264"/>
      <c r="U427" s="264"/>
      <c r="V427" s="264"/>
      <c r="W427" s="264">
        <v>2</v>
      </c>
      <c r="X427" s="160">
        <v>45156</v>
      </c>
      <c r="Y427" s="298">
        <f t="shared" si="22"/>
        <v>2</v>
      </c>
      <c r="Z427" s="264"/>
      <c r="AA427" s="264"/>
      <c r="AB427" s="264"/>
      <c r="AC427" s="264"/>
      <c r="AD427" s="264"/>
      <c r="AE427" s="264"/>
      <c r="AF427" s="264"/>
      <c r="AG427" s="160"/>
      <c r="AH427" s="298">
        <f t="shared" si="20"/>
        <v>0</v>
      </c>
      <c r="AI427" s="399"/>
      <c r="AJ427" s="264" t="s">
        <v>660</v>
      </c>
      <c r="AK427" s="264" t="s">
        <v>431</v>
      </c>
      <c r="AL427" s="264"/>
      <c r="AM427" s="264"/>
      <c r="AN427" s="264" t="s">
        <v>4493</v>
      </c>
      <c r="AO427" s="264"/>
      <c r="AP427" s="264"/>
      <c r="AQ427" s="264"/>
      <c r="AR427" s="264"/>
      <c r="AS427" s="355"/>
      <c r="AT427" s="373"/>
      <c r="AU427" s="355"/>
      <c r="AV427" s="356"/>
      <c r="AW427" s="161" t="s">
        <v>4888</v>
      </c>
    </row>
    <row r="428" spans="1:49" s="151" customFormat="1" ht="171.6">
      <c r="A428" s="399"/>
      <c r="B428" s="399" t="s">
        <v>3551</v>
      </c>
      <c r="C428" s="264" t="s">
        <v>3552</v>
      </c>
      <c r="D428" s="264" t="s">
        <v>2218</v>
      </c>
      <c r="E428" s="264" t="s">
        <v>3553</v>
      </c>
      <c r="F428" s="264" t="s">
        <v>423</v>
      </c>
      <c r="G428" s="264" t="s">
        <v>656</v>
      </c>
      <c r="H428" s="264"/>
      <c r="I428" s="264"/>
      <c r="J428" s="264"/>
      <c r="K428" s="264">
        <v>1</v>
      </c>
      <c r="L428" s="264"/>
      <c r="M428" s="264"/>
      <c r="N428" s="264"/>
      <c r="O428" s="160">
        <v>45029</v>
      </c>
      <c r="P428" s="297">
        <f t="shared" si="21"/>
        <v>1</v>
      </c>
      <c r="Q428" s="264"/>
      <c r="R428" s="264"/>
      <c r="S428" s="264"/>
      <c r="T428" s="264">
        <v>1</v>
      </c>
      <c r="U428" s="264"/>
      <c r="V428" s="264"/>
      <c r="W428" s="264"/>
      <c r="X428" s="160">
        <v>45288</v>
      </c>
      <c r="Y428" s="298">
        <f t="shared" si="22"/>
        <v>1</v>
      </c>
      <c r="Z428" s="264"/>
      <c r="AA428" s="264"/>
      <c r="AB428" s="264"/>
      <c r="AC428" s="264"/>
      <c r="AD428" s="264"/>
      <c r="AE428" s="264"/>
      <c r="AF428" s="264"/>
      <c r="AG428" s="160"/>
      <c r="AH428" s="298">
        <f t="shared" si="20"/>
        <v>0</v>
      </c>
      <c r="AI428" s="399"/>
      <c r="AJ428" s="264" t="s">
        <v>660</v>
      </c>
      <c r="AK428" s="264" t="s">
        <v>431</v>
      </c>
      <c r="AL428" s="264"/>
      <c r="AM428" s="264"/>
      <c r="AN428" s="264" t="s">
        <v>4493</v>
      </c>
      <c r="AO428" s="264"/>
      <c r="AP428" s="264"/>
      <c r="AQ428" s="264"/>
      <c r="AR428" s="264"/>
      <c r="AS428" s="355"/>
      <c r="AT428" s="373"/>
      <c r="AU428" s="355"/>
      <c r="AV428" s="356"/>
      <c r="AW428" s="161" t="s">
        <v>4889</v>
      </c>
    </row>
    <row r="429" spans="1:49" s="151" customFormat="1" ht="66">
      <c r="A429" s="399"/>
      <c r="B429" s="399" t="s">
        <v>3554</v>
      </c>
      <c r="C429" s="264" t="s">
        <v>3555</v>
      </c>
      <c r="D429" s="264" t="s">
        <v>3645</v>
      </c>
      <c r="E429" s="264" t="s">
        <v>6335</v>
      </c>
      <c r="F429" s="264" t="s">
        <v>423</v>
      </c>
      <c r="G429" s="264" t="s">
        <v>656</v>
      </c>
      <c r="H429" s="264"/>
      <c r="I429" s="264"/>
      <c r="J429" s="264"/>
      <c r="K429" s="264">
        <v>1</v>
      </c>
      <c r="L429" s="264"/>
      <c r="M429" s="264"/>
      <c r="N429" s="264"/>
      <c r="O429" s="160">
        <v>45014</v>
      </c>
      <c r="P429" s="297">
        <f t="shared" si="21"/>
        <v>1</v>
      </c>
      <c r="Q429" s="264"/>
      <c r="R429" s="264"/>
      <c r="S429" s="264"/>
      <c r="T429" s="264">
        <v>1</v>
      </c>
      <c r="U429" s="264"/>
      <c r="V429" s="264"/>
      <c r="W429" s="264"/>
      <c r="X429" s="160">
        <v>45145</v>
      </c>
      <c r="Y429" s="298">
        <f t="shared" si="22"/>
        <v>1</v>
      </c>
      <c r="Z429" s="264"/>
      <c r="AA429" s="264"/>
      <c r="AB429" s="264"/>
      <c r="AC429" s="264"/>
      <c r="AD429" s="264"/>
      <c r="AE429" s="264"/>
      <c r="AF429" s="264"/>
      <c r="AG429" s="160"/>
      <c r="AH429" s="298">
        <f t="shared" si="20"/>
        <v>0</v>
      </c>
      <c r="AI429" s="399"/>
      <c r="AJ429" s="264" t="s">
        <v>660</v>
      </c>
      <c r="AK429" s="264" t="s">
        <v>431</v>
      </c>
      <c r="AL429" s="264"/>
      <c r="AM429" s="264"/>
      <c r="AN429" s="264" t="s">
        <v>4493</v>
      </c>
      <c r="AO429" s="264"/>
      <c r="AP429" s="264"/>
      <c r="AQ429" s="264"/>
      <c r="AR429" s="264"/>
      <c r="AS429" s="355"/>
      <c r="AT429" s="373"/>
      <c r="AU429" s="355"/>
      <c r="AV429" s="356"/>
      <c r="AW429" s="161" t="s">
        <v>6334</v>
      </c>
    </row>
    <row r="430" spans="1:49" s="151" customFormat="1" ht="52.8">
      <c r="A430" s="399"/>
      <c r="B430" s="399" t="s">
        <v>3556</v>
      </c>
      <c r="C430" s="264" t="s">
        <v>3557</v>
      </c>
      <c r="D430" s="264"/>
      <c r="E430" s="264" t="s">
        <v>3558</v>
      </c>
      <c r="F430" s="264" t="s">
        <v>423</v>
      </c>
      <c r="G430" s="264" t="s">
        <v>656</v>
      </c>
      <c r="H430" s="264"/>
      <c r="I430" s="264"/>
      <c r="J430" s="264"/>
      <c r="K430" s="264">
        <v>1</v>
      </c>
      <c r="L430" s="264"/>
      <c r="M430" s="264"/>
      <c r="N430" s="264"/>
      <c r="O430" s="160">
        <v>44992</v>
      </c>
      <c r="P430" s="297">
        <f t="shared" si="21"/>
        <v>1</v>
      </c>
      <c r="Q430" s="264"/>
      <c r="R430" s="264"/>
      <c r="S430" s="264"/>
      <c r="T430" s="264">
        <v>1</v>
      </c>
      <c r="U430" s="264"/>
      <c r="V430" s="264"/>
      <c r="W430" s="264"/>
      <c r="X430" s="160">
        <v>45231</v>
      </c>
      <c r="Y430" s="298">
        <f t="shared" si="22"/>
        <v>1</v>
      </c>
      <c r="Z430" s="264"/>
      <c r="AA430" s="264"/>
      <c r="AB430" s="264"/>
      <c r="AC430" s="264"/>
      <c r="AD430" s="264"/>
      <c r="AE430" s="264"/>
      <c r="AF430" s="264"/>
      <c r="AG430" s="160"/>
      <c r="AH430" s="298">
        <f t="shared" si="20"/>
        <v>0</v>
      </c>
      <c r="AI430" s="399"/>
      <c r="AJ430" s="264" t="s">
        <v>660</v>
      </c>
      <c r="AK430" s="264" t="s">
        <v>431</v>
      </c>
      <c r="AL430" s="264"/>
      <c r="AM430" s="264"/>
      <c r="AN430" s="264" t="s">
        <v>4493</v>
      </c>
      <c r="AO430" s="264"/>
      <c r="AP430" s="264"/>
      <c r="AQ430" s="264"/>
      <c r="AR430" s="264"/>
      <c r="AS430" s="355"/>
      <c r="AT430" s="373"/>
      <c r="AU430" s="355"/>
      <c r="AV430" s="356"/>
      <c r="AW430" s="161" t="s">
        <v>4890</v>
      </c>
    </row>
    <row r="431" spans="1:49" s="151" customFormat="1" ht="66">
      <c r="A431" s="399"/>
      <c r="B431" s="399" t="s">
        <v>3559</v>
      </c>
      <c r="C431" s="264" t="s">
        <v>3560</v>
      </c>
      <c r="D431" s="264" t="s">
        <v>2210</v>
      </c>
      <c r="E431" s="264" t="s">
        <v>3561</v>
      </c>
      <c r="F431" s="264" t="s">
        <v>423</v>
      </c>
      <c r="G431" s="264" t="s">
        <v>656</v>
      </c>
      <c r="H431" s="264"/>
      <c r="I431" s="264"/>
      <c r="J431" s="264"/>
      <c r="K431" s="264"/>
      <c r="L431" s="264"/>
      <c r="M431" s="264">
        <v>1</v>
      </c>
      <c r="N431" s="264"/>
      <c r="O431" s="160">
        <v>45055</v>
      </c>
      <c r="P431" s="297">
        <f t="shared" si="21"/>
        <v>1</v>
      </c>
      <c r="Q431" s="264"/>
      <c r="R431" s="264"/>
      <c r="S431" s="264"/>
      <c r="T431" s="264"/>
      <c r="U431" s="264"/>
      <c r="V431" s="264">
        <v>1</v>
      </c>
      <c r="W431" s="264"/>
      <c r="X431" s="160">
        <v>45231</v>
      </c>
      <c r="Y431" s="298">
        <f t="shared" si="22"/>
        <v>1</v>
      </c>
      <c r="Z431" s="264"/>
      <c r="AA431" s="264"/>
      <c r="AB431" s="264"/>
      <c r="AC431" s="264"/>
      <c r="AD431" s="264"/>
      <c r="AE431" s="264"/>
      <c r="AF431" s="264"/>
      <c r="AG431" s="160"/>
      <c r="AH431" s="298">
        <f t="shared" si="20"/>
        <v>0</v>
      </c>
      <c r="AI431" s="399"/>
      <c r="AJ431" s="264" t="s">
        <v>660</v>
      </c>
      <c r="AK431" s="264" t="s">
        <v>431</v>
      </c>
      <c r="AL431" s="264"/>
      <c r="AM431" s="264"/>
      <c r="AN431" s="264" t="s">
        <v>4493</v>
      </c>
      <c r="AO431" s="264"/>
      <c r="AP431" s="264"/>
      <c r="AQ431" s="264"/>
      <c r="AR431" s="264"/>
      <c r="AS431" s="355"/>
      <c r="AT431" s="373"/>
      <c r="AU431" s="355"/>
      <c r="AV431" s="356"/>
      <c r="AW431" s="161" t="s">
        <v>4891</v>
      </c>
    </row>
    <row r="432" spans="1:49" s="151" customFormat="1" ht="198">
      <c r="A432" s="399"/>
      <c r="B432" s="399" t="s">
        <v>3562</v>
      </c>
      <c r="C432" s="264" t="s">
        <v>3563</v>
      </c>
      <c r="D432" s="264" t="s">
        <v>3564</v>
      </c>
      <c r="E432" s="264" t="s">
        <v>3565</v>
      </c>
      <c r="F432" s="264" t="s">
        <v>423</v>
      </c>
      <c r="G432" s="264" t="s">
        <v>656</v>
      </c>
      <c r="H432" s="264"/>
      <c r="I432" s="264"/>
      <c r="J432" s="264"/>
      <c r="K432" s="264">
        <v>1</v>
      </c>
      <c r="L432" s="264"/>
      <c r="M432" s="264"/>
      <c r="N432" s="264"/>
      <c r="O432" s="160">
        <v>45035</v>
      </c>
      <c r="P432" s="297">
        <f t="shared" si="21"/>
        <v>1</v>
      </c>
      <c r="Q432" s="264"/>
      <c r="R432" s="264"/>
      <c r="S432" s="264"/>
      <c r="T432" s="264">
        <v>1</v>
      </c>
      <c r="U432" s="264"/>
      <c r="V432" s="264"/>
      <c r="W432" s="264"/>
      <c r="X432" s="160">
        <v>45208</v>
      </c>
      <c r="Y432" s="298">
        <f t="shared" si="22"/>
        <v>1</v>
      </c>
      <c r="Z432" s="264"/>
      <c r="AA432" s="264"/>
      <c r="AB432" s="264"/>
      <c r="AC432" s="264"/>
      <c r="AD432" s="264"/>
      <c r="AE432" s="264"/>
      <c r="AF432" s="264"/>
      <c r="AG432" s="160"/>
      <c r="AH432" s="298">
        <f t="shared" si="20"/>
        <v>0</v>
      </c>
      <c r="AI432" s="399"/>
      <c r="AJ432" s="264" t="s">
        <v>660</v>
      </c>
      <c r="AK432" s="264" t="s">
        <v>431</v>
      </c>
      <c r="AL432" s="264"/>
      <c r="AM432" s="264"/>
      <c r="AN432" s="264" t="s">
        <v>4493</v>
      </c>
      <c r="AO432" s="264"/>
      <c r="AP432" s="264"/>
      <c r="AQ432" s="264"/>
      <c r="AR432" s="264"/>
      <c r="AS432" s="355"/>
      <c r="AT432" s="373"/>
      <c r="AU432" s="355"/>
      <c r="AV432" s="356"/>
      <c r="AW432" s="161" t="s">
        <v>4892</v>
      </c>
    </row>
    <row r="433" spans="1:49" s="151" customFormat="1" ht="158.4">
      <c r="A433" s="399"/>
      <c r="B433" s="399" t="s">
        <v>3566</v>
      </c>
      <c r="C433" s="264" t="s">
        <v>3567</v>
      </c>
      <c r="D433" s="264" t="s">
        <v>3568</v>
      </c>
      <c r="E433" s="264" t="s">
        <v>3569</v>
      </c>
      <c r="F433" s="264" t="s">
        <v>423</v>
      </c>
      <c r="G433" s="264" t="s">
        <v>656</v>
      </c>
      <c r="H433" s="264"/>
      <c r="I433" s="264"/>
      <c r="J433" s="264"/>
      <c r="K433" s="264">
        <v>1</v>
      </c>
      <c r="L433" s="264"/>
      <c r="M433" s="264"/>
      <c r="N433" s="264"/>
      <c r="O433" s="160">
        <v>45044</v>
      </c>
      <c r="P433" s="297">
        <f t="shared" si="21"/>
        <v>1</v>
      </c>
      <c r="Q433" s="264"/>
      <c r="R433" s="264"/>
      <c r="S433" s="264"/>
      <c r="T433" s="264">
        <v>1</v>
      </c>
      <c r="U433" s="264"/>
      <c r="V433" s="264"/>
      <c r="W433" s="264"/>
      <c r="X433" s="160">
        <v>45195</v>
      </c>
      <c r="Y433" s="298">
        <f t="shared" si="22"/>
        <v>1</v>
      </c>
      <c r="Z433" s="264"/>
      <c r="AA433" s="264"/>
      <c r="AB433" s="264"/>
      <c r="AC433" s="264"/>
      <c r="AD433" s="264"/>
      <c r="AE433" s="264"/>
      <c r="AF433" s="264"/>
      <c r="AG433" s="160"/>
      <c r="AH433" s="298">
        <f t="shared" si="20"/>
        <v>0</v>
      </c>
      <c r="AI433" s="399"/>
      <c r="AJ433" s="264" t="s">
        <v>660</v>
      </c>
      <c r="AK433" s="264" t="s">
        <v>431</v>
      </c>
      <c r="AL433" s="264"/>
      <c r="AM433" s="264"/>
      <c r="AN433" s="264" t="s">
        <v>4493</v>
      </c>
      <c r="AO433" s="264"/>
      <c r="AP433" s="264"/>
      <c r="AQ433" s="264"/>
      <c r="AR433" s="264"/>
      <c r="AS433" s="355"/>
      <c r="AT433" s="373"/>
      <c r="AU433" s="355"/>
      <c r="AV433" s="356"/>
      <c r="AW433" s="161" t="s">
        <v>4893</v>
      </c>
    </row>
    <row r="434" spans="1:49" s="151" customFormat="1" ht="171.6">
      <c r="A434" s="399"/>
      <c r="B434" s="399" t="s">
        <v>3570</v>
      </c>
      <c r="C434" s="264" t="s">
        <v>3571</v>
      </c>
      <c r="D434" s="264" t="s">
        <v>3572</v>
      </c>
      <c r="E434" s="264" t="s">
        <v>3573</v>
      </c>
      <c r="F434" s="264" t="s">
        <v>423</v>
      </c>
      <c r="G434" s="264" t="s">
        <v>656</v>
      </c>
      <c r="H434" s="264"/>
      <c r="I434" s="264"/>
      <c r="J434" s="264"/>
      <c r="K434" s="264"/>
      <c r="L434" s="264"/>
      <c r="M434" s="264">
        <v>1</v>
      </c>
      <c r="N434" s="264"/>
      <c r="O434" s="160">
        <v>45042</v>
      </c>
      <c r="P434" s="297">
        <f t="shared" si="21"/>
        <v>1</v>
      </c>
      <c r="Q434" s="264"/>
      <c r="R434" s="264"/>
      <c r="S434" s="264"/>
      <c r="T434" s="264"/>
      <c r="U434" s="264"/>
      <c r="V434" s="264">
        <v>1</v>
      </c>
      <c r="W434" s="264"/>
      <c r="X434" s="160">
        <v>45145</v>
      </c>
      <c r="Y434" s="298">
        <f t="shared" si="22"/>
        <v>1</v>
      </c>
      <c r="Z434" s="264"/>
      <c r="AA434" s="264"/>
      <c r="AB434" s="264"/>
      <c r="AC434" s="264"/>
      <c r="AD434" s="264"/>
      <c r="AE434" s="264"/>
      <c r="AF434" s="264"/>
      <c r="AG434" s="160"/>
      <c r="AH434" s="298">
        <f t="shared" ref="AH434:AH497" si="23">SUM($Z434:$AF434)</f>
        <v>0</v>
      </c>
      <c r="AI434" s="399"/>
      <c r="AJ434" s="264" t="s">
        <v>660</v>
      </c>
      <c r="AK434" s="264" t="s">
        <v>431</v>
      </c>
      <c r="AL434" s="264"/>
      <c r="AM434" s="264"/>
      <c r="AN434" s="264" t="s">
        <v>4493</v>
      </c>
      <c r="AO434" s="264"/>
      <c r="AP434" s="264"/>
      <c r="AQ434" s="264"/>
      <c r="AR434" s="264"/>
      <c r="AS434" s="355"/>
      <c r="AT434" s="373"/>
      <c r="AU434" s="355"/>
      <c r="AV434" s="356"/>
      <c r="AW434" s="161" t="s">
        <v>4894</v>
      </c>
    </row>
    <row r="435" spans="1:49" s="151" customFormat="1" ht="132">
      <c r="A435" s="399"/>
      <c r="B435" s="399" t="s">
        <v>3574</v>
      </c>
      <c r="C435" s="264" t="s">
        <v>3575</v>
      </c>
      <c r="D435" s="264" t="s">
        <v>2214</v>
      </c>
      <c r="E435" s="264" t="s">
        <v>3576</v>
      </c>
      <c r="F435" s="264" t="s">
        <v>423</v>
      </c>
      <c r="G435" s="264" t="s">
        <v>656</v>
      </c>
      <c r="H435" s="264"/>
      <c r="I435" s="264"/>
      <c r="J435" s="264"/>
      <c r="K435" s="264"/>
      <c r="L435" s="264"/>
      <c r="M435" s="264">
        <v>1</v>
      </c>
      <c r="N435" s="264"/>
      <c r="O435" s="160">
        <v>45002</v>
      </c>
      <c r="P435" s="297">
        <f t="shared" si="21"/>
        <v>1</v>
      </c>
      <c r="Q435" s="264"/>
      <c r="R435" s="264"/>
      <c r="S435" s="264"/>
      <c r="T435" s="264"/>
      <c r="U435" s="264"/>
      <c r="V435" s="264">
        <v>1</v>
      </c>
      <c r="W435" s="264"/>
      <c r="X435" s="160">
        <v>45217</v>
      </c>
      <c r="Y435" s="298">
        <f t="shared" si="22"/>
        <v>1</v>
      </c>
      <c r="Z435" s="264"/>
      <c r="AA435" s="264"/>
      <c r="AB435" s="264"/>
      <c r="AC435" s="264"/>
      <c r="AD435" s="264"/>
      <c r="AE435" s="264"/>
      <c r="AF435" s="264"/>
      <c r="AG435" s="160"/>
      <c r="AH435" s="298">
        <f t="shared" si="23"/>
        <v>0</v>
      </c>
      <c r="AI435" s="399"/>
      <c r="AJ435" s="264" t="s">
        <v>660</v>
      </c>
      <c r="AK435" s="264" t="s">
        <v>431</v>
      </c>
      <c r="AL435" s="264"/>
      <c r="AM435" s="264"/>
      <c r="AN435" s="264" t="s">
        <v>4493</v>
      </c>
      <c r="AO435" s="264"/>
      <c r="AP435" s="264"/>
      <c r="AQ435" s="264"/>
      <c r="AR435" s="264"/>
      <c r="AS435" s="355"/>
      <c r="AT435" s="373"/>
      <c r="AU435" s="355"/>
      <c r="AV435" s="356"/>
      <c r="AW435" s="161" t="s">
        <v>4895</v>
      </c>
    </row>
    <row r="436" spans="1:49" s="151" customFormat="1" ht="118.8">
      <c r="A436" s="399"/>
      <c r="B436" s="399" t="s">
        <v>3577</v>
      </c>
      <c r="C436" s="264" t="s">
        <v>3578</v>
      </c>
      <c r="D436" s="264" t="s">
        <v>2210</v>
      </c>
      <c r="E436" s="264" t="s">
        <v>3579</v>
      </c>
      <c r="F436" s="264" t="s">
        <v>423</v>
      </c>
      <c r="G436" s="264" t="s">
        <v>656</v>
      </c>
      <c r="H436" s="264"/>
      <c r="I436" s="264"/>
      <c r="J436" s="264"/>
      <c r="K436" s="264">
        <v>1</v>
      </c>
      <c r="L436" s="264"/>
      <c r="M436" s="264"/>
      <c r="N436" s="264"/>
      <c r="O436" s="160">
        <v>45050</v>
      </c>
      <c r="P436" s="297">
        <f t="shared" si="21"/>
        <v>1</v>
      </c>
      <c r="Q436" s="264"/>
      <c r="R436" s="264"/>
      <c r="S436" s="264"/>
      <c r="T436" s="264">
        <v>1</v>
      </c>
      <c r="U436" s="264"/>
      <c r="V436" s="264"/>
      <c r="W436" s="264"/>
      <c r="X436" s="160">
        <v>45218</v>
      </c>
      <c r="Y436" s="298">
        <f t="shared" si="22"/>
        <v>1</v>
      </c>
      <c r="Z436" s="264"/>
      <c r="AA436" s="264"/>
      <c r="AB436" s="264"/>
      <c r="AC436" s="264"/>
      <c r="AD436" s="264"/>
      <c r="AE436" s="264"/>
      <c r="AF436" s="264"/>
      <c r="AG436" s="160"/>
      <c r="AH436" s="298">
        <f t="shared" si="23"/>
        <v>0</v>
      </c>
      <c r="AI436" s="399"/>
      <c r="AJ436" s="264" t="s">
        <v>660</v>
      </c>
      <c r="AK436" s="264" t="s">
        <v>431</v>
      </c>
      <c r="AL436" s="264"/>
      <c r="AM436" s="264"/>
      <c r="AN436" s="264" t="s">
        <v>4493</v>
      </c>
      <c r="AO436" s="264"/>
      <c r="AP436" s="264"/>
      <c r="AQ436" s="264"/>
      <c r="AR436" s="264"/>
      <c r="AS436" s="355"/>
      <c r="AT436" s="373"/>
      <c r="AU436" s="355"/>
      <c r="AV436" s="356"/>
      <c r="AW436" s="161" t="s">
        <v>4896</v>
      </c>
    </row>
    <row r="437" spans="1:49" s="151" customFormat="1" ht="171.6">
      <c r="A437" s="399"/>
      <c r="B437" s="399" t="s">
        <v>3580</v>
      </c>
      <c r="C437" s="264" t="s">
        <v>3581</v>
      </c>
      <c r="D437" s="264" t="s">
        <v>2218</v>
      </c>
      <c r="E437" s="264" t="s">
        <v>3582</v>
      </c>
      <c r="F437" s="264" t="s">
        <v>423</v>
      </c>
      <c r="G437" s="264" t="s">
        <v>656</v>
      </c>
      <c r="H437" s="264"/>
      <c r="I437" s="264">
        <v>1</v>
      </c>
      <c r="J437" s="264"/>
      <c r="K437" s="264"/>
      <c r="L437" s="264"/>
      <c r="M437" s="264"/>
      <c r="N437" s="264"/>
      <c r="O437" s="160">
        <v>45057</v>
      </c>
      <c r="P437" s="297">
        <f t="shared" si="21"/>
        <v>1</v>
      </c>
      <c r="Q437" s="264"/>
      <c r="R437" s="264">
        <v>1</v>
      </c>
      <c r="S437" s="264"/>
      <c r="T437" s="264"/>
      <c r="U437" s="264"/>
      <c r="V437" s="264"/>
      <c r="W437" s="264"/>
      <c r="X437" s="160">
        <v>45170</v>
      </c>
      <c r="Y437" s="298">
        <f t="shared" si="22"/>
        <v>1</v>
      </c>
      <c r="Z437" s="264"/>
      <c r="AA437" s="264"/>
      <c r="AB437" s="264"/>
      <c r="AC437" s="264"/>
      <c r="AD437" s="264"/>
      <c r="AE437" s="264"/>
      <c r="AF437" s="264"/>
      <c r="AG437" s="160"/>
      <c r="AH437" s="298">
        <f t="shared" si="23"/>
        <v>0</v>
      </c>
      <c r="AI437" s="399">
        <v>0</v>
      </c>
      <c r="AJ437" s="264" t="s">
        <v>660</v>
      </c>
      <c r="AK437" s="264" t="s">
        <v>431</v>
      </c>
      <c r="AL437" s="264"/>
      <c r="AM437" s="264"/>
      <c r="AN437" s="264" t="s">
        <v>4493</v>
      </c>
      <c r="AO437" s="264"/>
      <c r="AP437" s="264"/>
      <c r="AQ437" s="264"/>
      <c r="AR437" s="264"/>
      <c r="AS437" s="355"/>
      <c r="AT437" s="373"/>
      <c r="AU437" s="355"/>
      <c r="AV437" s="356"/>
      <c r="AW437" s="161" t="s">
        <v>4897</v>
      </c>
    </row>
    <row r="438" spans="1:49" s="151" customFormat="1" ht="303.60000000000002">
      <c r="A438" s="399"/>
      <c r="B438" s="399" t="s">
        <v>3583</v>
      </c>
      <c r="C438" s="264" t="s">
        <v>3584</v>
      </c>
      <c r="D438" s="264"/>
      <c r="E438" s="264" t="s">
        <v>3585</v>
      </c>
      <c r="F438" s="264" t="s">
        <v>417</v>
      </c>
      <c r="G438" s="264" t="s">
        <v>667</v>
      </c>
      <c r="H438" s="264"/>
      <c r="I438" s="264"/>
      <c r="J438" s="264"/>
      <c r="K438" s="264"/>
      <c r="L438" s="264"/>
      <c r="M438" s="264"/>
      <c r="N438" s="264"/>
      <c r="O438" s="160"/>
      <c r="P438" s="297">
        <f t="shared" si="21"/>
        <v>0</v>
      </c>
      <c r="Q438" s="264"/>
      <c r="R438" s="264"/>
      <c r="S438" s="264"/>
      <c r="T438" s="264"/>
      <c r="U438" s="264"/>
      <c r="V438" s="264"/>
      <c r="W438" s="264">
        <v>1</v>
      </c>
      <c r="X438" s="160">
        <v>45182</v>
      </c>
      <c r="Y438" s="298">
        <f t="shared" si="22"/>
        <v>1</v>
      </c>
      <c r="Z438" s="264"/>
      <c r="AA438" s="264"/>
      <c r="AB438" s="264"/>
      <c r="AC438" s="264"/>
      <c r="AD438" s="264"/>
      <c r="AE438" s="264"/>
      <c r="AF438" s="264"/>
      <c r="AG438" s="160"/>
      <c r="AH438" s="298">
        <f t="shared" si="23"/>
        <v>0</v>
      </c>
      <c r="AI438" s="399"/>
      <c r="AJ438" s="264" t="s">
        <v>660</v>
      </c>
      <c r="AK438" s="264" t="s">
        <v>431</v>
      </c>
      <c r="AL438" s="264"/>
      <c r="AM438" s="264"/>
      <c r="AN438" s="264"/>
      <c r="AO438" s="264"/>
      <c r="AP438" s="264"/>
      <c r="AQ438" s="264"/>
      <c r="AR438" s="264"/>
      <c r="AS438" s="355"/>
      <c r="AT438" s="373"/>
      <c r="AU438" s="355"/>
      <c r="AV438" s="356"/>
      <c r="AW438" s="161" t="s">
        <v>4898</v>
      </c>
    </row>
    <row r="439" spans="1:49" s="151" customFormat="1" ht="303.60000000000002">
      <c r="A439" s="399"/>
      <c r="B439" s="399" t="s">
        <v>3583</v>
      </c>
      <c r="C439" s="264" t="s">
        <v>3584</v>
      </c>
      <c r="D439" s="264"/>
      <c r="E439" s="264" t="s">
        <v>3585</v>
      </c>
      <c r="F439" s="264" t="s">
        <v>423</v>
      </c>
      <c r="G439" s="264" t="s">
        <v>656</v>
      </c>
      <c r="H439" s="264"/>
      <c r="I439" s="264"/>
      <c r="J439" s="264"/>
      <c r="K439" s="264"/>
      <c r="L439" s="264"/>
      <c r="M439" s="264"/>
      <c r="N439" s="264"/>
      <c r="O439" s="160"/>
      <c r="P439" s="297">
        <f t="shared" si="21"/>
        <v>0</v>
      </c>
      <c r="Q439" s="264"/>
      <c r="R439" s="264"/>
      <c r="S439" s="264"/>
      <c r="T439" s="264"/>
      <c r="U439" s="264"/>
      <c r="V439" s="264"/>
      <c r="W439" s="264">
        <v>1</v>
      </c>
      <c r="X439" s="160">
        <v>45182</v>
      </c>
      <c r="Y439" s="298">
        <f t="shared" si="22"/>
        <v>1</v>
      </c>
      <c r="Z439" s="264"/>
      <c r="AA439" s="264"/>
      <c r="AB439" s="264"/>
      <c r="AC439" s="264"/>
      <c r="AD439" s="264"/>
      <c r="AE439" s="264"/>
      <c r="AF439" s="264"/>
      <c r="AG439" s="160"/>
      <c r="AH439" s="298">
        <f t="shared" si="23"/>
        <v>0</v>
      </c>
      <c r="AI439" s="399"/>
      <c r="AJ439" s="264" t="s">
        <v>660</v>
      </c>
      <c r="AK439" s="264" t="s">
        <v>431</v>
      </c>
      <c r="AL439" s="264"/>
      <c r="AM439" s="264"/>
      <c r="AN439" s="264"/>
      <c r="AO439" s="264"/>
      <c r="AP439" s="264"/>
      <c r="AQ439" s="264"/>
      <c r="AR439" s="264"/>
      <c r="AS439" s="355"/>
      <c r="AT439" s="373"/>
      <c r="AU439" s="355"/>
      <c r="AV439" s="356"/>
      <c r="AW439" s="161" t="s">
        <v>4898</v>
      </c>
    </row>
    <row r="440" spans="1:49" s="151" customFormat="1" ht="118.8">
      <c r="A440" s="399"/>
      <c r="B440" s="399" t="s">
        <v>3586</v>
      </c>
      <c r="C440" s="264" t="s">
        <v>3587</v>
      </c>
      <c r="D440" s="264" t="s">
        <v>3588</v>
      </c>
      <c r="E440" s="264" t="s">
        <v>3589</v>
      </c>
      <c r="F440" s="264" t="s">
        <v>423</v>
      </c>
      <c r="G440" s="264" t="s">
        <v>656</v>
      </c>
      <c r="H440" s="264"/>
      <c r="I440" s="264"/>
      <c r="J440" s="264"/>
      <c r="K440" s="264">
        <v>1</v>
      </c>
      <c r="L440" s="264"/>
      <c r="M440" s="264"/>
      <c r="N440" s="264"/>
      <c r="O440" s="160">
        <v>45070</v>
      </c>
      <c r="P440" s="297">
        <f t="shared" ref="P440:P503" si="24">SUM($H440:$N440)</f>
        <v>1</v>
      </c>
      <c r="Q440" s="264"/>
      <c r="R440" s="264"/>
      <c r="S440" s="264"/>
      <c r="T440" s="264">
        <v>1</v>
      </c>
      <c r="U440" s="264"/>
      <c r="V440" s="264"/>
      <c r="W440" s="264"/>
      <c r="X440" s="160">
        <v>45267</v>
      </c>
      <c r="Y440" s="298">
        <f t="shared" ref="Y440:Y503" si="25">SUM($Q440:$W440)</f>
        <v>1</v>
      </c>
      <c r="Z440" s="264"/>
      <c r="AA440" s="264"/>
      <c r="AB440" s="264"/>
      <c r="AC440" s="264"/>
      <c r="AD440" s="264"/>
      <c r="AE440" s="264"/>
      <c r="AF440" s="264"/>
      <c r="AG440" s="160"/>
      <c r="AH440" s="298">
        <f t="shared" si="23"/>
        <v>0</v>
      </c>
      <c r="AI440" s="399"/>
      <c r="AJ440" s="264" t="s">
        <v>660</v>
      </c>
      <c r="AK440" s="264" t="s">
        <v>431</v>
      </c>
      <c r="AL440" s="264"/>
      <c r="AM440" s="264"/>
      <c r="AN440" s="264" t="s">
        <v>4493</v>
      </c>
      <c r="AO440" s="264"/>
      <c r="AP440" s="264"/>
      <c r="AQ440" s="264"/>
      <c r="AR440" s="264"/>
      <c r="AS440" s="355"/>
      <c r="AT440" s="373"/>
      <c r="AU440" s="355"/>
      <c r="AV440" s="356"/>
      <c r="AW440" s="161" t="s">
        <v>4899</v>
      </c>
    </row>
    <row r="441" spans="1:49" s="151" customFormat="1" ht="211.2">
      <c r="A441" s="399"/>
      <c r="B441" s="399" t="s">
        <v>3590</v>
      </c>
      <c r="C441" s="264" t="s">
        <v>3591</v>
      </c>
      <c r="D441" s="264"/>
      <c r="E441" s="264" t="s">
        <v>3592</v>
      </c>
      <c r="F441" s="264" t="s">
        <v>423</v>
      </c>
      <c r="G441" s="264" t="s">
        <v>656</v>
      </c>
      <c r="H441" s="264"/>
      <c r="I441" s="264"/>
      <c r="J441" s="264"/>
      <c r="K441" s="264"/>
      <c r="L441" s="264"/>
      <c r="M441" s="264"/>
      <c r="N441" s="264"/>
      <c r="O441" s="160"/>
      <c r="P441" s="297">
        <f t="shared" si="24"/>
        <v>0</v>
      </c>
      <c r="Q441" s="264"/>
      <c r="R441" s="264"/>
      <c r="S441" s="264"/>
      <c r="T441" s="264"/>
      <c r="U441" s="264"/>
      <c r="V441" s="264">
        <v>1</v>
      </c>
      <c r="W441" s="264"/>
      <c r="X441" s="160">
        <v>45161</v>
      </c>
      <c r="Y441" s="298">
        <f t="shared" si="25"/>
        <v>1</v>
      </c>
      <c r="Z441" s="264"/>
      <c r="AA441" s="264"/>
      <c r="AB441" s="264"/>
      <c r="AC441" s="264"/>
      <c r="AD441" s="264"/>
      <c r="AE441" s="264"/>
      <c r="AF441" s="264"/>
      <c r="AG441" s="160"/>
      <c r="AH441" s="298">
        <f t="shared" si="23"/>
        <v>0</v>
      </c>
      <c r="AI441" s="399"/>
      <c r="AJ441" s="264" t="s">
        <v>660</v>
      </c>
      <c r="AK441" s="264" t="s">
        <v>431</v>
      </c>
      <c r="AL441" s="264"/>
      <c r="AM441" s="264"/>
      <c r="AN441" s="264" t="s">
        <v>4493</v>
      </c>
      <c r="AO441" s="264"/>
      <c r="AP441" s="264"/>
      <c r="AQ441" s="264"/>
      <c r="AR441" s="264"/>
      <c r="AS441" s="355"/>
      <c r="AT441" s="373"/>
      <c r="AU441" s="355"/>
      <c r="AV441" s="356"/>
      <c r="AW441" s="161" t="s">
        <v>4900</v>
      </c>
    </row>
    <row r="442" spans="1:49" s="151" customFormat="1" ht="118.8">
      <c r="A442" s="399"/>
      <c r="B442" s="399" t="s">
        <v>3593</v>
      </c>
      <c r="C442" s="264" t="s">
        <v>3594</v>
      </c>
      <c r="D442" s="264" t="s">
        <v>3595</v>
      </c>
      <c r="E442" s="264" t="s">
        <v>3596</v>
      </c>
      <c r="F442" s="264" t="s">
        <v>423</v>
      </c>
      <c r="G442" s="264" t="s">
        <v>656</v>
      </c>
      <c r="H442" s="264"/>
      <c r="I442" s="264"/>
      <c r="J442" s="264"/>
      <c r="K442" s="264"/>
      <c r="L442" s="264"/>
      <c r="M442" s="264">
        <v>1</v>
      </c>
      <c r="N442" s="264"/>
      <c r="O442" s="160">
        <v>45045</v>
      </c>
      <c r="P442" s="297">
        <f t="shared" si="24"/>
        <v>1</v>
      </c>
      <c r="Q442" s="264"/>
      <c r="R442" s="264"/>
      <c r="S442" s="264"/>
      <c r="T442" s="264"/>
      <c r="U442" s="264"/>
      <c r="V442" s="264">
        <v>1</v>
      </c>
      <c r="W442" s="264"/>
      <c r="X442" s="160">
        <v>45161</v>
      </c>
      <c r="Y442" s="298">
        <f t="shared" si="25"/>
        <v>1</v>
      </c>
      <c r="Z442" s="264"/>
      <c r="AA442" s="264"/>
      <c r="AB442" s="264"/>
      <c r="AC442" s="264"/>
      <c r="AD442" s="264"/>
      <c r="AE442" s="264"/>
      <c r="AF442" s="264"/>
      <c r="AG442" s="160"/>
      <c r="AH442" s="298">
        <f t="shared" si="23"/>
        <v>0</v>
      </c>
      <c r="AI442" s="399"/>
      <c r="AJ442" s="264" t="s">
        <v>660</v>
      </c>
      <c r="AK442" s="264" t="s">
        <v>431</v>
      </c>
      <c r="AL442" s="264"/>
      <c r="AM442" s="264"/>
      <c r="AN442" s="264" t="s">
        <v>4493</v>
      </c>
      <c r="AO442" s="264"/>
      <c r="AP442" s="264"/>
      <c r="AQ442" s="264"/>
      <c r="AR442" s="264"/>
      <c r="AS442" s="355"/>
      <c r="AT442" s="373"/>
      <c r="AU442" s="355"/>
      <c r="AV442" s="356"/>
      <c r="AW442" s="161" t="s">
        <v>4901</v>
      </c>
    </row>
    <row r="443" spans="1:49" s="151" customFormat="1" ht="92.4">
      <c r="A443" s="399"/>
      <c r="B443" s="399" t="s">
        <v>3597</v>
      </c>
      <c r="C443" s="264" t="s">
        <v>3598</v>
      </c>
      <c r="D443" s="264" t="s">
        <v>2218</v>
      </c>
      <c r="E443" s="264" t="s">
        <v>3599</v>
      </c>
      <c r="F443" s="264" t="s">
        <v>423</v>
      </c>
      <c r="G443" s="264" t="s">
        <v>656</v>
      </c>
      <c r="H443" s="264"/>
      <c r="I443" s="264"/>
      <c r="J443" s="264"/>
      <c r="K443" s="264">
        <v>1</v>
      </c>
      <c r="L443" s="264"/>
      <c r="M443" s="264"/>
      <c r="N443" s="264"/>
      <c r="O443" s="160">
        <v>45078</v>
      </c>
      <c r="P443" s="297">
        <f t="shared" si="24"/>
        <v>1</v>
      </c>
      <c r="Q443" s="264"/>
      <c r="R443" s="264"/>
      <c r="S443" s="264"/>
      <c r="T443" s="264">
        <v>1</v>
      </c>
      <c r="U443" s="264"/>
      <c r="V443" s="264"/>
      <c r="W443" s="264"/>
      <c r="X443" s="160">
        <v>45180</v>
      </c>
      <c r="Y443" s="298">
        <f t="shared" si="25"/>
        <v>1</v>
      </c>
      <c r="Z443" s="264"/>
      <c r="AA443" s="264"/>
      <c r="AB443" s="264"/>
      <c r="AC443" s="264"/>
      <c r="AD443" s="264"/>
      <c r="AE443" s="264"/>
      <c r="AF443" s="264"/>
      <c r="AG443" s="160"/>
      <c r="AH443" s="298">
        <f t="shared" si="23"/>
        <v>0</v>
      </c>
      <c r="AI443" s="399"/>
      <c r="AJ443" s="264" t="s">
        <v>660</v>
      </c>
      <c r="AK443" s="264" t="s">
        <v>431</v>
      </c>
      <c r="AL443" s="264"/>
      <c r="AM443" s="264"/>
      <c r="AN443" s="264" t="s">
        <v>4493</v>
      </c>
      <c r="AO443" s="264"/>
      <c r="AP443" s="264"/>
      <c r="AQ443" s="264"/>
      <c r="AR443" s="264"/>
      <c r="AS443" s="355"/>
      <c r="AT443" s="373"/>
      <c r="AU443" s="355"/>
      <c r="AV443" s="356"/>
      <c r="AW443" s="161" t="s">
        <v>4902</v>
      </c>
    </row>
    <row r="444" spans="1:49" s="151" customFormat="1" ht="158.4">
      <c r="A444" s="399"/>
      <c r="B444" s="399" t="s">
        <v>3600</v>
      </c>
      <c r="C444" s="264" t="s">
        <v>3601</v>
      </c>
      <c r="D444" s="264"/>
      <c r="E444" s="264" t="s">
        <v>3602</v>
      </c>
      <c r="F444" s="264" t="s">
        <v>423</v>
      </c>
      <c r="G444" s="264" t="s">
        <v>656</v>
      </c>
      <c r="H444" s="264"/>
      <c r="I444" s="264">
        <v>2</v>
      </c>
      <c r="J444" s="264"/>
      <c r="K444" s="264"/>
      <c r="L444" s="264"/>
      <c r="M444" s="264"/>
      <c r="N444" s="264"/>
      <c r="O444" s="160">
        <v>44998</v>
      </c>
      <c r="P444" s="297">
        <f t="shared" si="24"/>
        <v>2</v>
      </c>
      <c r="Q444" s="264"/>
      <c r="R444" s="264">
        <v>2</v>
      </c>
      <c r="S444" s="264"/>
      <c r="T444" s="264"/>
      <c r="U444" s="264"/>
      <c r="V444" s="264"/>
      <c r="W444" s="264"/>
      <c r="X444" s="160">
        <v>45198</v>
      </c>
      <c r="Y444" s="298">
        <f t="shared" si="25"/>
        <v>2</v>
      </c>
      <c r="Z444" s="264"/>
      <c r="AA444" s="264"/>
      <c r="AB444" s="264"/>
      <c r="AC444" s="264"/>
      <c r="AD444" s="264"/>
      <c r="AE444" s="264"/>
      <c r="AF444" s="264"/>
      <c r="AG444" s="160"/>
      <c r="AH444" s="298">
        <f t="shared" si="23"/>
        <v>0</v>
      </c>
      <c r="AI444" s="399">
        <v>0</v>
      </c>
      <c r="AJ444" s="264" t="s">
        <v>660</v>
      </c>
      <c r="AK444" s="264" t="s">
        <v>431</v>
      </c>
      <c r="AL444" s="264"/>
      <c r="AM444" s="264"/>
      <c r="AN444" s="264" t="s">
        <v>4493</v>
      </c>
      <c r="AO444" s="264"/>
      <c r="AP444" s="264"/>
      <c r="AQ444" s="264"/>
      <c r="AR444" s="264"/>
      <c r="AS444" s="355"/>
      <c r="AT444" s="373"/>
      <c r="AU444" s="355"/>
      <c r="AV444" s="356"/>
      <c r="AW444" s="161" t="s">
        <v>4903</v>
      </c>
    </row>
    <row r="445" spans="1:49" s="151" customFormat="1" ht="198">
      <c r="A445" s="399"/>
      <c r="B445" s="399" t="s">
        <v>3603</v>
      </c>
      <c r="C445" s="264" t="s">
        <v>3604</v>
      </c>
      <c r="D445" s="264"/>
      <c r="E445" s="264" t="s">
        <v>3605</v>
      </c>
      <c r="F445" s="264" t="s">
        <v>417</v>
      </c>
      <c r="G445" s="264" t="s">
        <v>667</v>
      </c>
      <c r="H445" s="264"/>
      <c r="I445" s="264"/>
      <c r="J445" s="264"/>
      <c r="K445" s="264"/>
      <c r="L445" s="264"/>
      <c r="M445" s="264"/>
      <c r="N445" s="264"/>
      <c r="O445" s="160"/>
      <c r="P445" s="297">
        <f t="shared" si="24"/>
        <v>0</v>
      </c>
      <c r="Q445" s="264"/>
      <c r="R445" s="264"/>
      <c r="S445" s="264"/>
      <c r="T445" s="264"/>
      <c r="U445" s="264"/>
      <c r="V445" s="264"/>
      <c r="W445" s="264">
        <v>1</v>
      </c>
      <c r="X445" s="160">
        <v>45167</v>
      </c>
      <c r="Y445" s="298">
        <f t="shared" si="25"/>
        <v>1</v>
      </c>
      <c r="Z445" s="264"/>
      <c r="AA445" s="264"/>
      <c r="AB445" s="264"/>
      <c r="AC445" s="264"/>
      <c r="AD445" s="264"/>
      <c r="AE445" s="264"/>
      <c r="AF445" s="264"/>
      <c r="AG445" s="160"/>
      <c r="AH445" s="298">
        <f t="shared" si="23"/>
        <v>0</v>
      </c>
      <c r="AI445" s="399"/>
      <c r="AJ445" s="264" t="s">
        <v>660</v>
      </c>
      <c r="AK445" s="264" t="s">
        <v>431</v>
      </c>
      <c r="AL445" s="264"/>
      <c r="AM445" s="264"/>
      <c r="AN445" s="264"/>
      <c r="AO445" s="264"/>
      <c r="AP445" s="264"/>
      <c r="AQ445" s="264"/>
      <c r="AR445" s="264"/>
      <c r="AS445" s="355"/>
      <c r="AT445" s="373"/>
      <c r="AU445" s="355"/>
      <c r="AV445" s="356"/>
      <c r="AW445" s="161" t="s">
        <v>4904</v>
      </c>
    </row>
    <row r="446" spans="1:49" s="151" customFormat="1" ht="39.6">
      <c r="A446" s="399"/>
      <c r="B446" s="399" t="s">
        <v>3606</v>
      </c>
      <c r="C446" s="264" t="s">
        <v>3607</v>
      </c>
      <c r="D446" s="264" t="s">
        <v>3608</v>
      </c>
      <c r="E446" s="264" t="s">
        <v>3609</v>
      </c>
      <c r="F446" s="264" t="s">
        <v>423</v>
      </c>
      <c r="G446" s="264" t="s">
        <v>656</v>
      </c>
      <c r="H446" s="264"/>
      <c r="I446" s="264">
        <v>1</v>
      </c>
      <c r="J446" s="264"/>
      <c r="K446" s="264"/>
      <c r="L446" s="264"/>
      <c r="M446" s="264"/>
      <c r="N446" s="264"/>
      <c r="O446" s="160">
        <v>45068</v>
      </c>
      <c r="P446" s="297">
        <f t="shared" si="24"/>
        <v>1</v>
      </c>
      <c r="Q446" s="264"/>
      <c r="R446" s="264">
        <v>1</v>
      </c>
      <c r="S446" s="264"/>
      <c r="T446" s="264"/>
      <c r="U446" s="264"/>
      <c r="V446" s="264"/>
      <c r="W446" s="264"/>
      <c r="X446" s="160">
        <v>45187</v>
      </c>
      <c r="Y446" s="298">
        <f t="shared" si="25"/>
        <v>1</v>
      </c>
      <c r="Z446" s="264"/>
      <c r="AA446" s="264"/>
      <c r="AB446" s="264"/>
      <c r="AC446" s="264"/>
      <c r="AD446" s="264"/>
      <c r="AE446" s="264"/>
      <c r="AF446" s="264"/>
      <c r="AG446" s="160"/>
      <c r="AH446" s="298">
        <f t="shared" si="23"/>
        <v>0</v>
      </c>
      <c r="AI446" s="399">
        <v>0</v>
      </c>
      <c r="AJ446" s="264" t="s">
        <v>660</v>
      </c>
      <c r="AK446" s="264" t="s">
        <v>431</v>
      </c>
      <c r="AL446" s="264"/>
      <c r="AM446" s="264"/>
      <c r="AN446" s="264" t="s">
        <v>4493</v>
      </c>
      <c r="AO446" s="264"/>
      <c r="AP446" s="264"/>
      <c r="AQ446" s="264"/>
      <c r="AR446" s="264"/>
      <c r="AS446" s="355"/>
      <c r="AT446" s="373"/>
      <c r="AU446" s="355"/>
      <c r="AV446" s="356"/>
      <c r="AW446" s="161" t="s">
        <v>4905</v>
      </c>
    </row>
    <row r="447" spans="1:49" s="151" customFormat="1" ht="198">
      <c r="A447" s="399"/>
      <c r="B447" s="399" t="s">
        <v>3610</v>
      </c>
      <c r="C447" s="264" t="s">
        <v>3611</v>
      </c>
      <c r="D447" s="264" t="s">
        <v>3612</v>
      </c>
      <c r="E447" s="264" t="s">
        <v>3613</v>
      </c>
      <c r="F447" s="264" t="s">
        <v>423</v>
      </c>
      <c r="G447" s="264" t="s">
        <v>656</v>
      </c>
      <c r="H447" s="264"/>
      <c r="I447" s="264">
        <v>1</v>
      </c>
      <c r="J447" s="264"/>
      <c r="K447" s="264"/>
      <c r="L447" s="264"/>
      <c r="M447" s="264"/>
      <c r="N447" s="264"/>
      <c r="O447" s="160">
        <v>45090</v>
      </c>
      <c r="P447" s="297">
        <f t="shared" si="24"/>
        <v>1</v>
      </c>
      <c r="Q447" s="264"/>
      <c r="R447" s="264">
        <v>1</v>
      </c>
      <c r="S447" s="264"/>
      <c r="T447" s="264"/>
      <c r="U447" s="264"/>
      <c r="V447" s="264"/>
      <c r="W447" s="264"/>
      <c r="X447" s="160">
        <v>45177</v>
      </c>
      <c r="Y447" s="298">
        <f t="shared" si="25"/>
        <v>1</v>
      </c>
      <c r="Z447" s="264"/>
      <c r="AA447" s="264"/>
      <c r="AB447" s="264"/>
      <c r="AC447" s="264"/>
      <c r="AD447" s="264"/>
      <c r="AE447" s="264"/>
      <c r="AF447" s="264"/>
      <c r="AG447" s="160"/>
      <c r="AH447" s="298">
        <f t="shared" si="23"/>
        <v>0</v>
      </c>
      <c r="AI447" s="399">
        <v>0</v>
      </c>
      <c r="AJ447" s="264" t="s">
        <v>660</v>
      </c>
      <c r="AK447" s="264" t="s">
        <v>431</v>
      </c>
      <c r="AL447" s="264"/>
      <c r="AM447" s="264"/>
      <c r="AN447" s="264" t="s">
        <v>4493</v>
      </c>
      <c r="AO447" s="264"/>
      <c r="AP447" s="264"/>
      <c r="AQ447" s="264"/>
      <c r="AR447" s="264"/>
      <c r="AS447" s="355"/>
      <c r="AT447" s="373"/>
      <c r="AU447" s="355"/>
      <c r="AV447" s="356"/>
      <c r="AW447" s="161" t="s">
        <v>4906</v>
      </c>
    </row>
    <row r="448" spans="1:49" s="151" customFormat="1" ht="79.2">
      <c r="A448" s="399"/>
      <c r="B448" s="399" t="s">
        <v>3614</v>
      </c>
      <c r="C448" s="264" t="s">
        <v>3615</v>
      </c>
      <c r="D448" s="264" t="s">
        <v>3616</v>
      </c>
      <c r="E448" s="264" t="s">
        <v>3617</v>
      </c>
      <c r="F448" s="264" t="s">
        <v>423</v>
      </c>
      <c r="G448" s="264" t="s">
        <v>656</v>
      </c>
      <c r="H448" s="264"/>
      <c r="I448" s="264"/>
      <c r="J448" s="264"/>
      <c r="K448" s="264"/>
      <c r="L448" s="264"/>
      <c r="M448" s="264">
        <v>1</v>
      </c>
      <c r="N448" s="264"/>
      <c r="O448" s="160">
        <v>45077</v>
      </c>
      <c r="P448" s="297">
        <f t="shared" si="24"/>
        <v>1</v>
      </c>
      <c r="Q448" s="264"/>
      <c r="R448" s="264"/>
      <c r="S448" s="264"/>
      <c r="T448" s="264"/>
      <c r="U448" s="264"/>
      <c r="V448" s="264">
        <v>1</v>
      </c>
      <c r="W448" s="264"/>
      <c r="X448" s="160">
        <v>45187</v>
      </c>
      <c r="Y448" s="298">
        <f t="shared" si="25"/>
        <v>1</v>
      </c>
      <c r="Z448" s="264"/>
      <c r="AA448" s="264"/>
      <c r="AB448" s="264"/>
      <c r="AC448" s="264"/>
      <c r="AD448" s="264"/>
      <c r="AE448" s="264"/>
      <c r="AF448" s="264"/>
      <c r="AG448" s="160"/>
      <c r="AH448" s="298">
        <f t="shared" si="23"/>
        <v>0</v>
      </c>
      <c r="AI448" s="399"/>
      <c r="AJ448" s="264" t="s">
        <v>660</v>
      </c>
      <c r="AK448" s="264" t="s">
        <v>431</v>
      </c>
      <c r="AL448" s="264"/>
      <c r="AM448" s="264"/>
      <c r="AN448" s="264" t="s">
        <v>4493</v>
      </c>
      <c r="AO448" s="264"/>
      <c r="AP448" s="264"/>
      <c r="AQ448" s="264"/>
      <c r="AR448" s="264"/>
      <c r="AS448" s="355"/>
      <c r="AT448" s="373"/>
      <c r="AU448" s="355"/>
      <c r="AV448" s="356"/>
      <c r="AW448" s="161" t="s">
        <v>4907</v>
      </c>
    </row>
    <row r="449" spans="1:49" s="151" customFormat="1" ht="79.2">
      <c r="A449" s="399"/>
      <c r="B449" s="399" t="s">
        <v>3618</v>
      </c>
      <c r="C449" s="264" t="s">
        <v>3619</v>
      </c>
      <c r="D449" s="264" t="s">
        <v>2210</v>
      </c>
      <c r="E449" s="264" t="s">
        <v>3620</v>
      </c>
      <c r="F449" s="264" t="s">
        <v>423</v>
      </c>
      <c r="G449" s="264" t="s">
        <v>656</v>
      </c>
      <c r="H449" s="264"/>
      <c r="I449" s="264">
        <v>1</v>
      </c>
      <c r="J449" s="264"/>
      <c r="K449" s="264"/>
      <c r="L449" s="264"/>
      <c r="M449" s="264"/>
      <c r="N449" s="264"/>
      <c r="O449" s="160">
        <v>45041</v>
      </c>
      <c r="P449" s="297">
        <f t="shared" si="24"/>
        <v>1</v>
      </c>
      <c r="Q449" s="264"/>
      <c r="R449" s="264">
        <v>1</v>
      </c>
      <c r="S449" s="264"/>
      <c r="T449" s="264"/>
      <c r="U449" s="264"/>
      <c r="V449" s="264"/>
      <c r="W449" s="264"/>
      <c r="X449" s="160">
        <v>45153</v>
      </c>
      <c r="Y449" s="298">
        <f t="shared" si="25"/>
        <v>1</v>
      </c>
      <c r="Z449" s="264"/>
      <c r="AA449" s="264"/>
      <c r="AB449" s="264"/>
      <c r="AC449" s="264"/>
      <c r="AD449" s="264"/>
      <c r="AE449" s="264"/>
      <c r="AF449" s="264"/>
      <c r="AG449" s="160"/>
      <c r="AH449" s="298">
        <f t="shared" si="23"/>
        <v>0</v>
      </c>
      <c r="AI449" s="399">
        <v>0</v>
      </c>
      <c r="AJ449" s="264" t="s">
        <v>660</v>
      </c>
      <c r="AK449" s="264" t="s">
        <v>431</v>
      </c>
      <c r="AL449" s="264"/>
      <c r="AM449" s="264"/>
      <c r="AN449" s="264" t="s">
        <v>4493</v>
      </c>
      <c r="AO449" s="264"/>
      <c r="AP449" s="264"/>
      <c r="AQ449" s="264"/>
      <c r="AR449" s="264"/>
      <c r="AS449" s="355"/>
      <c r="AT449" s="373"/>
      <c r="AU449" s="355"/>
      <c r="AV449" s="356"/>
      <c r="AW449" s="161" t="s">
        <v>4908</v>
      </c>
    </row>
    <row r="450" spans="1:49" s="151" customFormat="1" ht="171.6">
      <c r="A450" s="399"/>
      <c r="B450" s="399" t="s">
        <v>3621</v>
      </c>
      <c r="C450" s="264" t="s">
        <v>3622</v>
      </c>
      <c r="D450" s="264" t="s">
        <v>3623</v>
      </c>
      <c r="E450" s="264" t="s">
        <v>3624</v>
      </c>
      <c r="F450" s="264" t="s">
        <v>423</v>
      </c>
      <c r="G450" s="264" t="s">
        <v>656</v>
      </c>
      <c r="H450" s="264"/>
      <c r="I450" s="264"/>
      <c r="J450" s="264"/>
      <c r="K450" s="264">
        <v>1</v>
      </c>
      <c r="L450" s="264"/>
      <c r="M450" s="264"/>
      <c r="N450" s="264"/>
      <c r="O450" s="160">
        <v>45090</v>
      </c>
      <c r="P450" s="297">
        <f t="shared" si="24"/>
        <v>1</v>
      </c>
      <c r="Q450" s="264"/>
      <c r="R450" s="264"/>
      <c r="S450" s="264"/>
      <c r="T450" s="264">
        <v>1</v>
      </c>
      <c r="U450" s="264"/>
      <c r="V450" s="264"/>
      <c r="W450" s="264"/>
      <c r="X450" s="160">
        <v>45264</v>
      </c>
      <c r="Y450" s="298">
        <f t="shared" si="25"/>
        <v>1</v>
      </c>
      <c r="Z450" s="264"/>
      <c r="AA450" s="264"/>
      <c r="AB450" s="264"/>
      <c r="AC450" s="264"/>
      <c r="AD450" s="264"/>
      <c r="AE450" s="264"/>
      <c r="AF450" s="264"/>
      <c r="AG450" s="160"/>
      <c r="AH450" s="298">
        <f t="shared" si="23"/>
        <v>0</v>
      </c>
      <c r="AI450" s="399"/>
      <c r="AJ450" s="264" t="s">
        <v>660</v>
      </c>
      <c r="AK450" s="264" t="s">
        <v>431</v>
      </c>
      <c r="AL450" s="264"/>
      <c r="AM450" s="264"/>
      <c r="AN450" s="264" t="s">
        <v>4493</v>
      </c>
      <c r="AO450" s="264"/>
      <c r="AP450" s="264"/>
      <c r="AQ450" s="264"/>
      <c r="AR450" s="264"/>
      <c r="AS450" s="355"/>
      <c r="AT450" s="373"/>
      <c r="AU450" s="355"/>
      <c r="AV450" s="356"/>
      <c r="AW450" s="161" t="s">
        <v>4909</v>
      </c>
    </row>
    <row r="451" spans="1:49" s="151" customFormat="1" ht="79.2">
      <c r="A451" s="399"/>
      <c r="B451" s="399" t="s">
        <v>3625</v>
      </c>
      <c r="C451" s="264" t="s">
        <v>3626</v>
      </c>
      <c r="D451" s="264" t="s">
        <v>3627</v>
      </c>
      <c r="E451" s="264" t="s">
        <v>3628</v>
      </c>
      <c r="F451" s="264" t="s">
        <v>423</v>
      </c>
      <c r="G451" s="264" t="s">
        <v>656</v>
      </c>
      <c r="H451" s="264"/>
      <c r="I451" s="264"/>
      <c r="J451" s="264"/>
      <c r="K451" s="264"/>
      <c r="L451" s="264"/>
      <c r="M451" s="264">
        <v>1</v>
      </c>
      <c r="N451" s="264"/>
      <c r="O451" s="160">
        <v>45079</v>
      </c>
      <c r="P451" s="297">
        <f t="shared" si="24"/>
        <v>1</v>
      </c>
      <c r="Q451" s="264"/>
      <c r="R451" s="264"/>
      <c r="S451" s="264"/>
      <c r="T451" s="264"/>
      <c r="U451" s="264"/>
      <c r="V451" s="264">
        <v>1</v>
      </c>
      <c r="W451" s="264"/>
      <c r="X451" s="160">
        <v>45271</v>
      </c>
      <c r="Y451" s="298">
        <f t="shared" si="25"/>
        <v>1</v>
      </c>
      <c r="Z451" s="264"/>
      <c r="AA451" s="264"/>
      <c r="AB451" s="264"/>
      <c r="AC451" s="264"/>
      <c r="AD451" s="264"/>
      <c r="AE451" s="264"/>
      <c r="AF451" s="264"/>
      <c r="AG451" s="160"/>
      <c r="AH451" s="298">
        <f t="shared" si="23"/>
        <v>0</v>
      </c>
      <c r="AI451" s="399"/>
      <c r="AJ451" s="264" t="s">
        <v>660</v>
      </c>
      <c r="AK451" s="264" t="s">
        <v>431</v>
      </c>
      <c r="AL451" s="264"/>
      <c r="AM451" s="264"/>
      <c r="AN451" s="264" t="s">
        <v>4493</v>
      </c>
      <c r="AO451" s="264"/>
      <c r="AP451" s="264"/>
      <c r="AQ451" s="264"/>
      <c r="AR451" s="264"/>
      <c r="AS451" s="355"/>
      <c r="AT451" s="373"/>
      <c r="AU451" s="355"/>
      <c r="AV451" s="356"/>
      <c r="AW451" s="161" t="s">
        <v>4910</v>
      </c>
    </row>
    <row r="452" spans="1:49" s="151" customFormat="1" ht="171.6">
      <c r="A452" s="399"/>
      <c r="B452" s="399" t="s">
        <v>3629</v>
      </c>
      <c r="C452" s="264" t="s">
        <v>3630</v>
      </c>
      <c r="D452" s="264" t="s">
        <v>3631</v>
      </c>
      <c r="E452" s="264" t="s">
        <v>3632</v>
      </c>
      <c r="F452" s="264" t="s">
        <v>423</v>
      </c>
      <c r="G452" s="264" t="s">
        <v>656</v>
      </c>
      <c r="H452" s="264"/>
      <c r="I452" s="264"/>
      <c r="J452" s="264"/>
      <c r="K452" s="264">
        <v>1</v>
      </c>
      <c r="L452" s="264"/>
      <c r="M452" s="264"/>
      <c r="N452" s="264"/>
      <c r="O452" s="160">
        <v>45034</v>
      </c>
      <c r="P452" s="297">
        <f t="shared" si="24"/>
        <v>1</v>
      </c>
      <c r="Q452" s="264"/>
      <c r="R452" s="264"/>
      <c r="S452" s="264"/>
      <c r="T452" s="264">
        <v>1</v>
      </c>
      <c r="U452" s="264"/>
      <c r="V452" s="264"/>
      <c r="W452" s="264"/>
      <c r="X452" s="160">
        <v>45258</v>
      </c>
      <c r="Y452" s="298">
        <f t="shared" si="25"/>
        <v>1</v>
      </c>
      <c r="Z452" s="264"/>
      <c r="AA452" s="264"/>
      <c r="AB452" s="264"/>
      <c r="AC452" s="264"/>
      <c r="AD452" s="264"/>
      <c r="AE452" s="264"/>
      <c r="AF452" s="264"/>
      <c r="AG452" s="160"/>
      <c r="AH452" s="298">
        <f t="shared" si="23"/>
        <v>0</v>
      </c>
      <c r="AI452" s="399"/>
      <c r="AJ452" s="264" t="s">
        <v>660</v>
      </c>
      <c r="AK452" s="264" t="s">
        <v>431</v>
      </c>
      <c r="AL452" s="264"/>
      <c r="AM452" s="264"/>
      <c r="AN452" s="264" t="s">
        <v>4493</v>
      </c>
      <c r="AO452" s="264"/>
      <c r="AP452" s="264"/>
      <c r="AQ452" s="264"/>
      <c r="AR452" s="264"/>
      <c r="AS452" s="355"/>
      <c r="AT452" s="373"/>
      <c r="AU452" s="355"/>
      <c r="AV452" s="356"/>
      <c r="AW452" s="161" t="s">
        <v>4911</v>
      </c>
    </row>
    <row r="453" spans="1:49" s="151" customFormat="1" ht="290.39999999999998">
      <c r="A453" s="399"/>
      <c r="B453" s="399" t="s">
        <v>3633</v>
      </c>
      <c r="C453" s="264" t="s">
        <v>3634</v>
      </c>
      <c r="D453" s="264" t="s">
        <v>3635</v>
      </c>
      <c r="E453" s="264" t="s">
        <v>3636</v>
      </c>
      <c r="F453" s="264" t="s">
        <v>423</v>
      </c>
      <c r="G453" s="264" t="s">
        <v>656</v>
      </c>
      <c r="H453" s="264"/>
      <c r="I453" s="264">
        <v>1</v>
      </c>
      <c r="J453" s="264"/>
      <c r="K453" s="264"/>
      <c r="L453" s="264"/>
      <c r="M453" s="264"/>
      <c r="N453" s="264"/>
      <c r="O453" s="160">
        <v>45146</v>
      </c>
      <c r="P453" s="297">
        <f t="shared" si="24"/>
        <v>1</v>
      </c>
      <c r="Q453" s="264"/>
      <c r="R453" s="264">
        <v>1</v>
      </c>
      <c r="S453" s="264"/>
      <c r="T453" s="264"/>
      <c r="U453" s="264"/>
      <c r="V453" s="264"/>
      <c r="W453" s="264"/>
      <c r="X453" s="160">
        <v>45224</v>
      </c>
      <c r="Y453" s="298">
        <f t="shared" si="25"/>
        <v>1</v>
      </c>
      <c r="Z453" s="264"/>
      <c r="AA453" s="264"/>
      <c r="AB453" s="264"/>
      <c r="AC453" s="264"/>
      <c r="AD453" s="264"/>
      <c r="AE453" s="264"/>
      <c r="AF453" s="264"/>
      <c r="AG453" s="160"/>
      <c r="AH453" s="298">
        <f t="shared" si="23"/>
        <v>0</v>
      </c>
      <c r="AI453" s="399">
        <v>0</v>
      </c>
      <c r="AJ453" s="264" t="s">
        <v>660</v>
      </c>
      <c r="AK453" s="264" t="s">
        <v>431</v>
      </c>
      <c r="AL453" s="264"/>
      <c r="AM453" s="264"/>
      <c r="AN453" s="264" t="s">
        <v>4493</v>
      </c>
      <c r="AO453" s="264"/>
      <c r="AP453" s="264"/>
      <c r="AQ453" s="264"/>
      <c r="AR453" s="264"/>
      <c r="AS453" s="355"/>
      <c r="AT453" s="373"/>
      <c r="AU453" s="355"/>
      <c r="AV453" s="356"/>
      <c r="AW453" s="161" t="s">
        <v>4912</v>
      </c>
    </row>
    <row r="454" spans="1:49" s="151" customFormat="1" ht="132">
      <c r="A454" s="399"/>
      <c r="B454" s="399" t="s">
        <v>3637</v>
      </c>
      <c r="C454" s="264" t="s">
        <v>3638</v>
      </c>
      <c r="D454" s="264" t="s">
        <v>2666</v>
      </c>
      <c r="E454" s="264" t="s">
        <v>3639</v>
      </c>
      <c r="F454" s="264" t="s">
        <v>423</v>
      </c>
      <c r="G454" s="264" t="s">
        <v>656</v>
      </c>
      <c r="H454" s="264"/>
      <c r="I454" s="264"/>
      <c r="J454" s="264"/>
      <c r="K454" s="264"/>
      <c r="L454" s="264"/>
      <c r="M454" s="264">
        <v>1</v>
      </c>
      <c r="N454" s="264"/>
      <c r="O454" s="160">
        <v>45145</v>
      </c>
      <c r="P454" s="297">
        <f t="shared" si="24"/>
        <v>1</v>
      </c>
      <c r="Q454" s="264"/>
      <c r="R454" s="264"/>
      <c r="S454" s="264"/>
      <c r="T454" s="264"/>
      <c r="U454" s="264"/>
      <c r="V454" s="264">
        <v>1</v>
      </c>
      <c r="W454" s="264"/>
      <c r="X454" s="160">
        <v>45289</v>
      </c>
      <c r="Y454" s="298">
        <f t="shared" si="25"/>
        <v>1</v>
      </c>
      <c r="Z454" s="264"/>
      <c r="AA454" s="264"/>
      <c r="AB454" s="264"/>
      <c r="AC454" s="264"/>
      <c r="AD454" s="264"/>
      <c r="AE454" s="264"/>
      <c r="AF454" s="264"/>
      <c r="AG454" s="160"/>
      <c r="AH454" s="298">
        <f t="shared" si="23"/>
        <v>0</v>
      </c>
      <c r="AI454" s="399"/>
      <c r="AJ454" s="264" t="s">
        <v>660</v>
      </c>
      <c r="AK454" s="264" t="s">
        <v>431</v>
      </c>
      <c r="AL454" s="264"/>
      <c r="AM454" s="264"/>
      <c r="AN454" s="264" t="s">
        <v>4493</v>
      </c>
      <c r="AO454" s="264"/>
      <c r="AP454" s="264"/>
      <c r="AQ454" s="264"/>
      <c r="AR454" s="264"/>
      <c r="AS454" s="355"/>
      <c r="AT454" s="373"/>
      <c r="AU454" s="355"/>
      <c r="AV454" s="356"/>
      <c r="AW454" s="161" t="s">
        <v>4913</v>
      </c>
    </row>
    <row r="455" spans="1:49" s="151" customFormat="1" ht="132">
      <c r="A455" s="399"/>
      <c r="B455" s="399" t="s">
        <v>3640</v>
      </c>
      <c r="C455" s="264" t="s">
        <v>3641</v>
      </c>
      <c r="D455" s="264"/>
      <c r="E455" s="264" t="s">
        <v>3642</v>
      </c>
      <c r="F455" s="264" t="s">
        <v>423</v>
      </c>
      <c r="G455" s="264" t="s">
        <v>656</v>
      </c>
      <c r="H455" s="264"/>
      <c r="I455" s="264"/>
      <c r="J455" s="264"/>
      <c r="K455" s="264"/>
      <c r="L455" s="264"/>
      <c r="M455" s="264"/>
      <c r="N455" s="264"/>
      <c r="O455" s="160"/>
      <c r="P455" s="297">
        <f t="shared" si="24"/>
        <v>0</v>
      </c>
      <c r="Q455" s="264"/>
      <c r="R455" s="264">
        <v>1</v>
      </c>
      <c r="S455" s="264"/>
      <c r="T455" s="264"/>
      <c r="U455" s="264"/>
      <c r="V455" s="264"/>
      <c r="W455" s="264"/>
      <c r="X455" s="160">
        <v>45208</v>
      </c>
      <c r="Y455" s="298">
        <f t="shared" si="25"/>
        <v>1</v>
      </c>
      <c r="Z455" s="264"/>
      <c r="AA455" s="264"/>
      <c r="AB455" s="264"/>
      <c r="AC455" s="264"/>
      <c r="AD455" s="264"/>
      <c r="AE455" s="264"/>
      <c r="AF455" s="264"/>
      <c r="AG455" s="160"/>
      <c r="AH455" s="298">
        <f t="shared" si="23"/>
        <v>0</v>
      </c>
      <c r="AI455" s="399">
        <v>0</v>
      </c>
      <c r="AJ455" s="264" t="s">
        <v>660</v>
      </c>
      <c r="AK455" s="264" t="s">
        <v>431</v>
      </c>
      <c r="AL455" s="264"/>
      <c r="AM455" s="264"/>
      <c r="AN455" s="264" t="s">
        <v>4493</v>
      </c>
      <c r="AO455" s="264"/>
      <c r="AP455" s="264"/>
      <c r="AQ455" s="264"/>
      <c r="AR455" s="264"/>
      <c r="AS455" s="355"/>
      <c r="AT455" s="373"/>
      <c r="AU455" s="355"/>
      <c r="AV455" s="356"/>
      <c r="AW455" s="161" t="s">
        <v>4914</v>
      </c>
    </row>
    <row r="456" spans="1:49" s="151" customFormat="1" ht="92.4">
      <c r="A456" s="399"/>
      <c r="B456" s="399" t="s">
        <v>3643</v>
      </c>
      <c r="C456" s="264" t="s">
        <v>3644</v>
      </c>
      <c r="D456" s="264" t="s">
        <v>3645</v>
      </c>
      <c r="E456" s="264" t="s">
        <v>3646</v>
      </c>
      <c r="F456" s="264" t="s">
        <v>423</v>
      </c>
      <c r="G456" s="264" t="s">
        <v>656</v>
      </c>
      <c r="H456" s="264"/>
      <c r="I456" s="264"/>
      <c r="J456" s="264"/>
      <c r="K456" s="264">
        <v>1</v>
      </c>
      <c r="L456" s="264"/>
      <c r="M456" s="264"/>
      <c r="N456" s="264"/>
      <c r="O456" s="160">
        <v>45159</v>
      </c>
      <c r="P456" s="297">
        <f t="shared" si="24"/>
        <v>1</v>
      </c>
      <c r="Q456" s="264"/>
      <c r="R456" s="264"/>
      <c r="S456" s="264"/>
      <c r="T456" s="264">
        <v>1</v>
      </c>
      <c r="U456" s="264"/>
      <c r="V456" s="264"/>
      <c r="W456" s="264"/>
      <c r="X456" s="160">
        <v>45191</v>
      </c>
      <c r="Y456" s="298">
        <f t="shared" si="25"/>
        <v>1</v>
      </c>
      <c r="Z456" s="264"/>
      <c r="AA456" s="264"/>
      <c r="AB456" s="264"/>
      <c r="AC456" s="264"/>
      <c r="AD456" s="264"/>
      <c r="AE456" s="264"/>
      <c r="AF456" s="264"/>
      <c r="AG456" s="160"/>
      <c r="AH456" s="298">
        <f t="shared" si="23"/>
        <v>0</v>
      </c>
      <c r="AI456" s="399"/>
      <c r="AJ456" s="264" t="s">
        <v>660</v>
      </c>
      <c r="AK456" s="264" t="s">
        <v>431</v>
      </c>
      <c r="AL456" s="264"/>
      <c r="AM456" s="264"/>
      <c r="AN456" s="264" t="s">
        <v>4493</v>
      </c>
      <c r="AO456" s="264"/>
      <c r="AP456" s="264"/>
      <c r="AQ456" s="264"/>
      <c r="AR456" s="264"/>
      <c r="AS456" s="355"/>
      <c r="AT456" s="373"/>
      <c r="AU456" s="355"/>
      <c r="AV456" s="356"/>
      <c r="AW456" s="161" t="s">
        <v>4915</v>
      </c>
    </row>
    <row r="457" spans="1:49" s="151" customFormat="1" ht="79.2">
      <c r="A457" s="399"/>
      <c r="B457" s="399" t="s">
        <v>3647</v>
      </c>
      <c r="C457" s="264" t="s">
        <v>3648</v>
      </c>
      <c r="D457" s="264" t="s">
        <v>2214</v>
      </c>
      <c r="E457" s="264" t="s">
        <v>3649</v>
      </c>
      <c r="F457" s="264" t="s">
        <v>423</v>
      </c>
      <c r="G457" s="264" t="s">
        <v>656</v>
      </c>
      <c r="H457" s="264"/>
      <c r="I457" s="264"/>
      <c r="J457" s="264"/>
      <c r="K457" s="264"/>
      <c r="L457" s="264"/>
      <c r="M457" s="264">
        <v>1</v>
      </c>
      <c r="N457" s="264"/>
      <c r="O457" s="160">
        <v>45133</v>
      </c>
      <c r="P457" s="297">
        <f t="shared" si="24"/>
        <v>1</v>
      </c>
      <c r="Q457" s="264"/>
      <c r="R457" s="264"/>
      <c r="S457" s="264"/>
      <c r="T457" s="264"/>
      <c r="U457" s="264"/>
      <c r="V457" s="264">
        <v>1</v>
      </c>
      <c r="W457" s="264"/>
      <c r="X457" s="160">
        <v>45274</v>
      </c>
      <c r="Y457" s="298">
        <f t="shared" si="25"/>
        <v>1</v>
      </c>
      <c r="Z457" s="264"/>
      <c r="AA457" s="264"/>
      <c r="AB457" s="264"/>
      <c r="AC457" s="264"/>
      <c r="AD457" s="264"/>
      <c r="AE457" s="264"/>
      <c r="AF457" s="264"/>
      <c r="AG457" s="160"/>
      <c r="AH457" s="298">
        <f t="shared" si="23"/>
        <v>0</v>
      </c>
      <c r="AI457" s="399"/>
      <c r="AJ457" s="264" t="s">
        <v>660</v>
      </c>
      <c r="AK457" s="264" t="s">
        <v>431</v>
      </c>
      <c r="AL457" s="264"/>
      <c r="AM457" s="264"/>
      <c r="AN457" s="264" t="s">
        <v>4493</v>
      </c>
      <c r="AO457" s="264"/>
      <c r="AP457" s="264"/>
      <c r="AQ457" s="264"/>
      <c r="AR457" s="264"/>
      <c r="AS457" s="355"/>
      <c r="AT457" s="373"/>
      <c r="AU457" s="355"/>
      <c r="AV457" s="356"/>
      <c r="AW457" s="161" t="s">
        <v>4916</v>
      </c>
    </row>
    <row r="458" spans="1:49" s="151" customFormat="1" ht="132">
      <c r="A458" s="399"/>
      <c r="B458" s="399" t="s">
        <v>3650</v>
      </c>
      <c r="C458" s="264" t="s">
        <v>3651</v>
      </c>
      <c r="D458" s="264"/>
      <c r="E458" s="264" t="s">
        <v>3652</v>
      </c>
      <c r="F458" s="264" t="s">
        <v>423</v>
      </c>
      <c r="G458" s="264" t="s">
        <v>656</v>
      </c>
      <c r="H458" s="264"/>
      <c r="I458" s="264"/>
      <c r="J458" s="264"/>
      <c r="K458" s="264"/>
      <c r="L458" s="264"/>
      <c r="M458" s="264"/>
      <c r="N458" s="264"/>
      <c r="O458" s="160"/>
      <c r="P458" s="297">
        <f t="shared" si="24"/>
        <v>0</v>
      </c>
      <c r="Q458" s="264"/>
      <c r="R458" s="264"/>
      <c r="S458" s="264"/>
      <c r="T458" s="264">
        <v>1</v>
      </c>
      <c r="U458" s="264"/>
      <c r="V458" s="264"/>
      <c r="W458" s="264"/>
      <c r="X458" s="160">
        <v>45240</v>
      </c>
      <c r="Y458" s="298">
        <f t="shared" si="25"/>
        <v>1</v>
      </c>
      <c r="Z458" s="264"/>
      <c r="AA458" s="264"/>
      <c r="AB458" s="264"/>
      <c r="AC458" s="264"/>
      <c r="AD458" s="264"/>
      <c r="AE458" s="264"/>
      <c r="AF458" s="264"/>
      <c r="AG458" s="160"/>
      <c r="AH458" s="298">
        <f t="shared" si="23"/>
        <v>0</v>
      </c>
      <c r="AI458" s="399"/>
      <c r="AJ458" s="264" t="s">
        <v>660</v>
      </c>
      <c r="AK458" s="264" t="s">
        <v>431</v>
      </c>
      <c r="AL458" s="264"/>
      <c r="AM458" s="264"/>
      <c r="AN458" s="264" t="s">
        <v>4493</v>
      </c>
      <c r="AO458" s="264"/>
      <c r="AP458" s="264"/>
      <c r="AQ458" s="264"/>
      <c r="AR458" s="264"/>
      <c r="AS458" s="355"/>
      <c r="AT458" s="373"/>
      <c r="AU458" s="355"/>
      <c r="AV458" s="356"/>
      <c r="AW458" s="161" t="s">
        <v>4917</v>
      </c>
    </row>
    <row r="459" spans="1:49" s="151" customFormat="1" ht="224.4">
      <c r="A459" s="399"/>
      <c r="B459" s="399" t="s">
        <v>3653</v>
      </c>
      <c r="C459" s="264" t="s">
        <v>3654</v>
      </c>
      <c r="D459" s="264"/>
      <c r="E459" s="264" t="s">
        <v>3655</v>
      </c>
      <c r="F459" s="264" t="s">
        <v>423</v>
      </c>
      <c r="G459" s="264" t="s">
        <v>656</v>
      </c>
      <c r="H459" s="264"/>
      <c r="I459" s="264"/>
      <c r="J459" s="264"/>
      <c r="K459" s="264">
        <v>1</v>
      </c>
      <c r="L459" s="264"/>
      <c r="M459" s="264"/>
      <c r="N459" s="264"/>
      <c r="O459" s="160">
        <v>45001</v>
      </c>
      <c r="P459" s="297">
        <f t="shared" si="24"/>
        <v>1</v>
      </c>
      <c r="Q459" s="264"/>
      <c r="R459" s="264"/>
      <c r="S459" s="264"/>
      <c r="T459" s="264">
        <v>1</v>
      </c>
      <c r="U459" s="264"/>
      <c r="V459" s="264"/>
      <c r="W459" s="264"/>
      <c r="X459" s="160">
        <v>45282</v>
      </c>
      <c r="Y459" s="298">
        <f t="shared" si="25"/>
        <v>1</v>
      </c>
      <c r="Z459" s="264"/>
      <c r="AA459" s="264"/>
      <c r="AB459" s="264"/>
      <c r="AC459" s="264"/>
      <c r="AD459" s="264"/>
      <c r="AE459" s="264"/>
      <c r="AF459" s="264"/>
      <c r="AG459" s="160"/>
      <c r="AH459" s="298">
        <f t="shared" si="23"/>
        <v>0</v>
      </c>
      <c r="AI459" s="399"/>
      <c r="AJ459" s="264" t="s">
        <v>660</v>
      </c>
      <c r="AK459" s="264" t="s">
        <v>431</v>
      </c>
      <c r="AL459" s="264"/>
      <c r="AM459" s="264"/>
      <c r="AN459" s="264" t="s">
        <v>4493</v>
      </c>
      <c r="AO459" s="264"/>
      <c r="AP459" s="264"/>
      <c r="AQ459" s="264"/>
      <c r="AR459" s="264"/>
      <c r="AS459" s="355"/>
      <c r="AT459" s="373"/>
      <c r="AU459" s="355"/>
      <c r="AV459" s="356"/>
      <c r="AW459" s="161" t="s">
        <v>4918</v>
      </c>
    </row>
    <row r="460" spans="1:49" s="151" customFormat="1" ht="39.6">
      <c r="A460" s="399"/>
      <c r="B460" s="399" t="s">
        <v>3656</v>
      </c>
      <c r="C460" s="264" t="s">
        <v>3657</v>
      </c>
      <c r="D460" s="264" t="s">
        <v>3645</v>
      </c>
      <c r="E460" s="264" t="s">
        <v>3658</v>
      </c>
      <c r="F460" s="264" t="s">
        <v>423</v>
      </c>
      <c r="G460" s="264" t="s">
        <v>656</v>
      </c>
      <c r="H460" s="264"/>
      <c r="I460" s="264"/>
      <c r="J460" s="264"/>
      <c r="K460" s="264">
        <v>1</v>
      </c>
      <c r="L460" s="264"/>
      <c r="M460" s="264"/>
      <c r="N460" s="264"/>
      <c r="O460" s="160">
        <v>45155</v>
      </c>
      <c r="P460" s="297">
        <f t="shared" si="24"/>
        <v>1</v>
      </c>
      <c r="Q460" s="264"/>
      <c r="R460" s="264"/>
      <c r="S460" s="264"/>
      <c r="T460" s="264">
        <v>1</v>
      </c>
      <c r="U460" s="264"/>
      <c r="V460" s="264"/>
      <c r="W460" s="264"/>
      <c r="X460" s="160">
        <v>45244</v>
      </c>
      <c r="Y460" s="298">
        <f t="shared" si="25"/>
        <v>1</v>
      </c>
      <c r="Z460" s="264"/>
      <c r="AA460" s="264"/>
      <c r="AB460" s="264"/>
      <c r="AC460" s="264"/>
      <c r="AD460" s="264"/>
      <c r="AE460" s="264"/>
      <c r="AF460" s="264"/>
      <c r="AG460" s="160"/>
      <c r="AH460" s="298">
        <f t="shared" si="23"/>
        <v>0</v>
      </c>
      <c r="AI460" s="399"/>
      <c r="AJ460" s="264" t="s">
        <v>660</v>
      </c>
      <c r="AK460" s="264" t="s">
        <v>431</v>
      </c>
      <c r="AL460" s="264"/>
      <c r="AM460" s="264"/>
      <c r="AN460" s="264" t="s">
        <v>4493</v>
      </c>
      <c r="AO460" s="264"/>
      <c r="AP460" s="264"/>
      <c r="AQ460" s="264"/>
      <c r="AR460" s="264"/>
      <c r="AS460" s="355"/>
      <c r="AT460" s="373"/>
      <c r="AU460" s="355"/>
      <c r="AV460" s="356"/>
      <c r="AW460" s="161" t="s">
        <v>4919</v>
      </c>
    </row>
    <row r="461" spans="1:49" s="151" customFormat="1" ht="171.6">
      <c r="A461" s="399"/>
      <c r="B461" s="399" t="s">
        <v>3659</v>
      </c>
      <c r="C461" s="264" t="s">
        <v>3660</v>
      </c>
      <c r="D461" s="264" t="s">
        <v>2554</v>
      </c>
      <c r="E461" s="264" t="s">
        <v>3661</v>
      </c>
      <c r="F461" s="264" t="s">
        <v>423</v>
      </c>
      <c r="G461" s="264" t="s">
        <v>656</v>
      </c>
      <c r="H461" s="264"/>
      <c r="I461" s="264"/>
      <c r="J461" s="264"/>
      <c r="K461" s="264">
        <v>1</v>
      </c>
      <c r="L461" s="264"/>
      <c r="M461" s="264"/>
      <c r="N461" s="264"/>
      <c r="O461" s="160">
        <v>45148</v>
      </c>
      <c r="P461" s="297">
        <f t="shared" si="24"/>
        <v>1</v>
      </c>
      <c r="Q461" s="264"/>
      <c r="R461" s="264"/>
      <c r="S461" s="264"/>
      <c r="T461" s="264">
        <v>1</v>
      </c>
      <c r="U461" s="264"/>
      <c r="V461" s="264"/>
      <c r="W461" s="264"/>
      <c r="X461" s="160">
        <v>45267</v>
      </c>
      <c r="Y461" s="298">
        <f t="shared" si="25"/>
        <v>1</v>
      </c>
      <c r="Z461" s="264"/>
      <c r="AA461" s="264"/>
      <c r="AB461" s="264"/>
      <c r="AC461" s="264"/>
      <c r="AD461" s="264"/>
      <c r="AE461" s="264"/>
      <c r="AF461" s="264"/>
      <c r="AG461" s="160"/>
      <c r="AH461" s="298">
        <f t="shared" si="23"/>
        <v>0</v>
      </c>
      <c r="AI461" s="399"/>
      <c r="AJ461" s="264" t="s">
        <v>660</v>
      </c>
      <c r="AK461" s="264" t="s">
        <v>431</v>
      </c>
      <c r="AL461" s="264"/>
      <c r="AM461" s="264"/>
      <c r="AN461" s="264" t="s">
        <v>4493</v>
      </c>
      <c r="AO461" s="264"/>
      <c r="AP461" s="264"/>
      <c r="AQ461" s="264"/>
      <c r="AR461" s="264"/>
      <c r="AS461" s="355"/>
      <c r="AT461" s="373"/>
      <c r="AU461" s="355"/>
      <c r="AV461" s="356"/>
      <c r="AW461" s="161" t="s">
        <v>4920</v>
      </c>
    </row>
    <row r="462" spans="1:49" s="151" customFormat="1" ht="145.19999999999999">
      <c r="A462" s="399"/>
      <c r="B462" s="399" t="s">
        <v>3662</v>
      </c>
      <c r="C462" s="264" t="s">
        <v>3663</v>
      </c>
      <c r="D462" s="264" t="s">
        <v>3664</v>
      </c>
      <c r="E462" s="264" t="s">
        <v>3665</v>
      </c>
      <c r="F462" s="264" t="s">
        <v>423</v>
      </c>
      <c r="G462" s="264" t="s">
        <v>656</v>
      </c>
      <c r="H462" s="264"/>
      <c r="I462" s="264"/>
      <c r="J462" s="264"/>
      <c r="K462" s="264">
        <v>1</v>
      </c>
      <c r="L462" s="264"/>
      <c r="M462" s="264"/>
      <c r="N462" s="264"/>
      <c r="O462" s="160">
        <v>45156</v>
      </c>
      <c r="P462" s="297">
        <f t="shared" si="24"/>
        <v>1</v>
      </c>
      <c r="Q462" s="264"/>
      <c r="R462" s="264"/>
      <c r="S462" s="264"/>
      <c r="T462" s="264">
        <v>1</v>
      </c>
      <c r="U462" s="264"/>
      <c r="V462" s="264"/>
      <c r="W462" s="264"/>
      <c r="X462" s="160">
        <v>45244</v>
      </c>
      <c r="Y462" s="298">
        <f t="shared" si="25"/>
        <v>1</v>
      </c>
      <c r="Z462" s="264"/>
      <c r="AA462" s="264"/>
      <c r="AB462" s="264"/>
      <c r="AC462" s="264"/>
      <c r="AD462" s="264"/>
      <c r="AE462" s="264"/>
      <c r="AF462" s="264"/>
      <c r="AG462" s="160"/>
      <c r="AH462" s="298">
        <f t="shared" si="23"/>
        <v>0</v>
      </c>
      <c r="AI462" s="399"/>
      <c r="AJ462" s="264" t="s">
        <v>660</v>
      </c>
      <c r="AK462" s="264" t="s">
        <v>431</v>
      </c>
      <c r="AL462" s="264"/>
      <c r="AM462" s="264"/>
      <c r="AN462" s="264" t="s">
        <v>4493</v>
      </c>
      <c r="AO462" s="264"/>
      <c r="AP462" s="264"/>
      <c r="AQ462" s="264"/>
      <c r="AR462" s="264"/>
      <c r="AS462" s="355"/>
      <c r="AT462" s="373"/>
      <c r="AU462" s="355"/>
      <c r="AV462" s="356"/>
      <c r="AW462" s="161" t="s">
        <v>4921</v>
      </c>
    </row>
    <row r="463" spans="1:49" s="151" customFormat="1" ht="92.4">
      <c r="A463" s="399"/>
      <c r="B463" s="399" t="s">
        <v>3666</v>
      </c>
      <c r="C463" s="264" t="s">
        <v>3667</v>
      </c>
      <c r="D463" s="264" t="s">
        <v>3668</v>
      </c>
      <c r="E463" s="264" t="s">
        <v>3669</v>
      </c>
      <c r="F463" s="264" t="s">
        <v>423</v>
      </c>
      <c r="G463" s="264" t="s">
        <v>656</v>
      </c>
      <c r="H463" s="264"/>
      <c r="I463" s="264"/>
      <c r="J463" s="264"/>
      <c r="K463" s="264">
        <v>1</v>
      </c>
      <c r="L463" s="264"/>
      <c r="M463" s="264"/>
      <c r="N463" s="264"/>
      <c r="O463" s="160">
        <v>45104</v>
      </c>
      <c r="P463" s="297">
        <f t="shared" si="24"/>
        <v>1</v>
      </c>
      <c r="Q463" s="264"/>
      <c r="R463" s="264"/>
      <c r="S463" s="264"/>
      <c r="T463" s="264">
        <v>1</v>
      </c>
      <c r="U463" s="264"/>
      <c r="V463" s="264"/>
      <c r="W463" s="264"/>
      <c r="X463" s="160">
        <v>45251</v>
      </c>
      <c r="Y463" s="298">
        <f t="shared" si="25"/>
        <v>1</v>
      </c>
      <c r="Z463" s="264"/>
      <c r="AA463" s="264"/>
      <c r="AB463" s="264"/>
      <c r="AC463" s="264"/>
      <c r="AD463" s="264"/>
      <c r="AE463" s="264"/>
      <c r="AF463" s="264"/>
      <c r="AG463" s="160"/>
      <c r="AH463" s="298">
        <f t="shared" si="23"/>
        <v>0</v>
      </c>
      <c r="AI463" s="399"/>
      <c r="AJ463" s="264" t="s">
        <v>660</v>
      </c>
      <c r="AK463" s="264" t="s">
        <v>431</v>
      </c>
      <c r="AL463" s="264"/>
      <c r="AM463" s="264"/>
      <c r="AN463" s="264" t="s">
        <v>4493</v>
      </c>
      <c r="AO463" s="264"/>
      <c r="AP463" s="264"/>
      <c r="AQ463" s="264"/>
      <c r="AR463" s="264"/>
      <c r="AS463" s="355"/>
      <c r="AT463" s="373"/>
      <c r="AU463" s="355"/>
      <c r="AV463" s="356"/>
      <c r="AW463" s="161" t="s">
        <v>4922</v>
      </c>
    </row>
    <row r="464" spans="1:49" s="151" customFormat="1" ht="105.6">
      <c r="A464" s="399"/>
      <c r="B464" s="399" t="s">
        <v>3670</v>
      </c>
      <c r="C464" s="264" t="s">
        <v>3671</v>
      </c>
      <c r="D464" s="264"/>
      <c r="E464" s="264" t="s">
        <v>3672</v>
      </c>
      <c r="F464" s="264" t="s">
        <v>423</v>
      </c>
      <c r="G464" s="264" t="s">
        <v>656</v>
      </c>
      <c r="H464" s="264"/>
      <c r="I464" s="264"/>
      <c r="J464" s="264"/>
      <c r="K464" s="264"/>
      <c r="L464" s="264"/>
      <c r="M464" s="264"/>
      <c r="N464" s="264"/>
      <c r="O464" s="160"/>
      <c r="P464" s="297">
        <f t="shared" si="24"/>
        <v>0</v>
      </c>
      <c r="Q464" s="264"/>
      <c r="R464" s="264"/>
      <c r="S464" s="264"/>
      <c r="T464" s="264">
        <v>1</v>
      </c>
      <c r="U464" s="264"/>
      <c r="V464" s="264"/>
      <c r="W464" s="264"/>
      <c r="X464" s="160">
        <v>45264</v>
      </c>
      <c r="Y464" s="298">
        <f t="shared" si="25"/>
        <v>1</v>
      </c>
      <c r="Z464" s="264"/>
      <c r="AA464" s="264"/>
      <c r="AB464" s="264"/>
      <c r="AC464" s="264"/>
      <c r="AD464" s="264"/>
      <c r="AE464" s="264"/>
      <c r="AF464" s="264"/>
      <c r="AG464" s="160"/>
      <c r="AH464" s="298">
        <f t="shared" si="23"/>
        <v>0</v>
      </c>
      <c r="AI464" s="399"/>
      <c r="AJ464" s="264" t="s">
        <v>660</v>
      </c>
      <c r="AK464" s="264" t="s">
        <v>431</v>
      </c>
      <c r="AL464" s="264"/>
      <c r="AM464" s="264"/>
      <c r="AN464" s="264" t="s">
        <v>4493</v>
      </c>
      <c r="AO464" s="264"/>
      <c r="AP464" s="264"/>
      <c r="AQ464" s="264"/>
      <c r="AR464" s="264"/>
      <c r="AS464" s="355"/>
      <c r="AT464" s="373"/>
      <c r="AU464" s="355"/>
      <c r="AV464" s="356"/>
      <c r="AW464" s="161" t="s">
        <v>4923</v>
      </c>
    </row>
    <row r="465" spans="1:49" s="151" customFormat="1" ht="79.2">
      <c r="A465" s="399"/>
      <c r="B465" s="399" t="s">
        <v>3673</v>
      </c>
      <c r="C465" s="264" t="s">
        <v>3674</v>
      </c>
      <c r="D465" s="264"/>
      <c r="E465" s="264" t="s">
        <v>3675</v>
      </c>
      <c r="F465" s="264" t="s">
        <v>419</v>
      </c>
      <c r="G465" s="264" t="s">
        <v>656</v>
      </c>
      <c r="H465" s="264"/>
      <c r="I465" s="264"/>
      <c r="J465" s="264"/>
      <c r="K465" s="264"/>
      <c r="L465" s="264"/>
      <c r="M465" s="264"/>
      <c r="N465" s="264"/>
      <c r="O465" s="160"/>
      <c r="P465" s="297">
        <f t="shared" si="24"/>
        <v>0</v>
      </c>
      <c r="Q465" s="264"/>
      <c r="R465" s="264"/>
      <c r="S465" s="264"/>
      <c r="T465" s="264"/>
      <c r="U465" s="264"/>
      <c r="V465" s="264"/>
      <c r="W465" s="264"/>
      <c r="X465" s="160"/>
      <c r="Y465" s="298">
        <f t="shared" si="25"/>
        <v>0</v>
      </c>
      <c r="Z465" s="264"/>
      <c r="AA465" s="264"/>
      <c r="AB465" s="264"/>
      <c r="AC465" s="264"/>
      <c r="AD465" s="264"/>
      <c r="AE465" s="264"/>
      <c r="AF465" s="264">
        <v>3</v>
      </c>
      <c r="AG465" s="160">
        <v>45005</v>
      </c>
      <c r="AH465" s="298">
        <f t="shared" si="23"/>
        <v>3</v>
      </c>
      <c r="AI465" s="399"/>
      <c r="AJ465" s="264" t="s">
        <v>660</v>
      </c>
      <c r="AK465" s="264" t="s">
        <v>431</v>
      </c>
      <c r="AL465" s="264"/>
      <c r="AM465" s="264"/>
      <c r="AN465" s="264"/>
      <c r="AO465" s="264"/>
      <c r="AP465" s="264"/>
      <c r="AQ465" s="264"/>
      <c r="AR465" s="264"/>
      <c r="AS465" s="355"/>
      <c r="AT465" s="373"/>
      <c r="AU465" s="355"/>
      <c r="AV465" s="356"/>
      <c r="AW465" s="161" t="s">
        <v>4924</v>
      </c>
    </row>
    <row r="466" spans="1:49" s="151" customFormat="1" ht="66">
      <c r="A466" s="399"/>
      <c r="B466" s="399" t="s">
        <v>3673</v>
      </c>
      <c r="C466" s="264" t="s">
        <v>3676</v>
      </c>
      <c r="D466" s="264"/>
      <c r="E466" s="264" t="s">
        <v>3677</v>
      </c>
      <c r="F466" s="264" t="s">
        <v>419</v>
      </c>
      <c r="G466" s="264" t="s">
        <v>656</v>
      </c>
      <c r="H466" s="264"/>
      <c r="I466" s="264"/>
      <c r="J466" s="264"/>
      <c r="K466" s="264"/>
      <c r="L466" s="264"/>
      <c r="M466" s="264"/>
      <c r="N466" s="264"/>
      <c r="O466" s="160"/>
      <c r="P466" s="297">
        <f t="shared" si="24"/>
        <v>0</v>
      </c>
      <c r="Q466" s="264"/>
      <c r="R466" s="264"/>
      <c r="S466" s="264"/>
      <c r="T466" s="264"/>
      <c r="U466" s="264"/>
      <c r="V466" s="264"/>
      <c r="W466" s="264"/>
      <c r="X466" s="160"/>
      <c r="Y466" s="298">
        <f t="shared" si="25"/>
        <v>0</v>
      </c>
      <c r="Z466" s="264"/>
      <c r="AA466" s="264"/>
      <c r="AB466" s="264"/>
      <c r="AC466" s="264"/>
      <c r="AD466" s="264"/>
      <c r="AE466" s="264"/>
      <c r="AF466" s="264">
        <v>3</v>
      </c>
      <c r="AG466" s="160">
        <v>45006</v>
      </c>
      <c r="AH466" s="298">
        <f t="shared" si="23"/>
        <v>3</v>
      </c>
      <c r="AI466" s="399"/>
      <c r="AJ466" s="264" t="s">
        <v>660</v>
      </c>
      <c r="AK466" s="264" t="s">
        <v>431</v>
      </c>
      <c r="AL466" s="264"/>
      <c r="AM466" s="264"/>
      <c r="AN466" s="264"/>
      <c r="AO466" s="264"/>
      <c r="AP466" s="264"/>
      <c r="AQ466" s="264"/>
      <c r="AR466" s="264"/>
      <c r="AS466" s="355"/>
      <c r="AT466" s="373"/>
      <c r="AU466" s="355"/>
      <c r="AV466" s="356"/>
      <c r="AW466" s="161" t="s">
        <v>4925</v>
      </c>
    </row>
    <row r="467" spans="1:49" s="151" customFormat="1" ht="171.6">
      <c r="A467" s="399"/>
      <c r="B467" s="399" t="s">
        <v>3673</v>
      </c>
      <c r="C467" s="264" t="s">
        <v>3678</v>
      </c>
      <c r="D467" s="264"/>
      <c r="E467" s="264" t="s">
        <v>3679</v>
      </c>
      <c r="F467" s="264" t="s">
        <v>419</v>
      </c>
      <c r="G467" s="264" t="s">
        <v>656</v>
      </c>
      <c r="H467" s="264"/>
      <c r="I467" s="264"/>
      <c r="J467" s="264"/>
      <c r="K467" s="264"/>
      <c r="L467" s="264"/>
      <c r="M467" s="264"/>
      <c r="N467" s="264"/>
      <c r="O467" s="160"/>
      <c r="P467" s="297">
        <f t="shared" si="24"/>
        <v>0</v>
      </c>
      <c r="Q467" s="264"/>
      <c r="R467" s="264"/>
      <c r="S467" s="264"/>
      <c r="T467" s="264"/>
      <c r="U467" s="264"/>
      <c r="V467" s="264"/>
      <c r="W467" s="264"/>
      <c r="X467" s="160"/>
      <c r="Y467" s="298">
        <f t="shared" si="25"/>
        <v>0</v>
      </c>
      <c r="Z467" s="264"/>
      <c r="AA467" s="264"/>
      <c r="AB467" s="264"/>
      <c r="AC467" s="264"/>
      <c r="AD467" s="264"/>
      <c r="AE467" s="264"/>
      <c r="AF467" s="264">
        <v>3</v>
      </c>
      <c r="AG467" s="160">
        <v>45001</v>
      </c>
      <c r="AH467" s="298">
        <f t="shared" si="23"/>
        <v>3</v>
      </c>
      <c r="AI467" s="399"/>
      <c r="AJ467" s="264" t="s">
        <v>660</v>
      </c>
      <c r="AK467" s="264" t="s">
        <v>431</v>
      </c>
      <c r="AL467" s="264"/>
      <c r="AM467" s="264"/>
      <c r="AN467" s="264"/>
      <c r="AO467" s="264"/>
      <c r="AP467" s="264"/>
      <c r="AQ467" s="264"/>
      <c r="AR467" s="264"/>
      <c r="AS467" s="355"/>
      <c r="AT467" s="373"/>
      <c r="AU467" s="355"/>
      <c r="AV467" s="356"/>
      <c r="AW467" s="161" t="s">
        <v>4926</v>
      </c>
    </row>
    <row r="468" spans="1:49" s="151" customFormat="1" ht="118.8">
      <c r="A468" s="399"/>
      <c r="B468" s="399" t="s">
        <v>3680</v>
      </c>
      <c r="C468" s="264" t="s">
        <v>3681</v>
      </c>
      <c r="D468" s="264"/>
      <c r="E468" s="264" t="s">
        <v>3682</v>
      </c>
      <c r="F468" s="264" t="s">
        <v>419</v>
      </c>
      <c r="G468" s="264" t="s">
        <v>656</v>
      </c>
      <c r="H468" s="264"/>
      <c r="I468" s="264"/>
      <c r="J468" s="264"/>
      <c r="K468" s="264"/>
      <c r="L468" s="264"/>
      <c r="M468" s="264"/>
      <c r="N468" s="264"/>
      <c r="O468" s="160"/>
      <c r="P468" s="297">
        <f t="shared" si="24"/>
        <v>0</v>
      </c>
      <c r="Q468" s="264"/>
      <c r="R468" s="264"/>
      <c r="S468" s="264"/>
      <c r="T468" s="264"/>
      <c r="U468" s="264"/>
      <c r="V468" s="264"/>
      <c r="W468" s="264"/>
      <c r="X468" s="160"/>
      <c r="Y468" s="298">
        <f t="shared" si="25"/>
        <v>0</v>
      </c>
      <c r="Z468" s="264"/>
      <c r="AA468" s="264"/>
      <c r="AB468" s="264"/>
      <c r="AC468" s="264"/>
      <c r="AD468" s="264"/>
      <c r="AE468" s="264"/>
      <c r="AF468" s="264">
        <v>4</v>
      </c>
      <c r="AG468" s="160">
        <v>44957</v>
      </c>
      <c r="AH468" s="298">
        <f t="shared" si="23"/>
        <v>4</v>
      </c>
      <c r="AI468" s="399"/>
      <c r="AJ468" s="264" t="s">
        <v>660</v>
      </c>
      <c r="AK468" s="264" t="s">
        <v>431</v>
      </c>
      <c r="AL468" s="264"/>
      <c r="AM468" s="264"/>
      <c r="AN468" s="264"/>
      <c r="AO468" s="264"/>
      <c r="AP468" s="264"/>
      <c r="AQ468" s="264"/>
      <c r="AR468" s="264"/>
      <c r="AS468" s="355"/>
      <c r="AT468" s="373"/>
      <c r="AU468" s="355"/>
      <c r="AV468" s="356"/>
      <c r="AW468" s="161" t="s">
        <v>4927</v>
      </c>
    </row>
    <row r="469" spans="1:49" s="151" customFormat="1" ht="145.19999999999999">
      <c r="A469" s="399"/>
      <c r="B469" s="399" t="s">
        <v>3683</v>
      </c>
      <c r="C469" s="264" t="s">
        <v>3684</v>
      </c>
      <c r="D469" s="264"/>
      <c r="E469" s="264" t="s">
        <v>3685</v>
      </c>
      <c r="F469" s="264" t="s">
        <v>421</v>
      </c>
      <c r="G469" s="264" t="s">
        <v>656</v>
      </c>
      <c r="H469" s="264"/>
      <c r="I469" s="264"/>
      <c r="J469" s="264"/>
      <c r="K469" s="264"/>
      <c r="L469" s="264"/>
      <c r="M469" s="264"/>
      <c r="N469" s="264"/>
      <c r="O469" s="160"/>
      <c r="P469" s="297">
        <f t="shared" si="24"/>
        <v>0</v>
      </c>
      <c r="Q469" s="264"/>
      <c r="R469" s="264"/>
      <c r="S469" s="264"/>
      <c r="T469" s="264"/>
      <c r="U469" s="264"/>
      <c r="V469" s="264"/>
      <c r="W469" s="264"/>
      <c r="X469" s="160"/>
      <c r="Y469" s="298">
        <f t="shared" si="25"/>
        <v>0</v>
      </c>
      <c r="Z469" s="264"/>
      <c r="AA469" s="264"/>
      <c r="AB469" s="264"/>
      <c r="AC469" s="264"/>
      <c r="AD469" s="264"/>
      <c r="AE469" s="264"/>
      <c r="AF469" s="264">
        <v>8</v>
      </c>
      <c r="AG469" s="160">
        <v>45241</v>
      </c>
      <c r="AH469" s="298">
        <f t="shared" si="23"/>
        <v>8</v>
      </c>
      <c r="AI469" s="399"/>
      <c r="AJ469" s="264" t="s">
        <v>660</v>
      </c>
      <c r="AK469" s="264" t="s">
        <v>431</v>
      </c>
      <c r="AL469" s="264"/>
      <c r="AM469" s="264"/>
      <c r="AN469" s="264"/>
      <c r="AO469" s="264"/>
      <c r="AP469" s="264"/>
      <c r="AQ469" s="264"/>
      <c r="AR469" s="264"/>
      <c r="AS469" s="355"/>
      <c r="AT469" s="373"/>
      <c r="AU469" s="355"/>
      <c r="AV469" s="356"/>
      <c r="AW469" s="161" t="s">
        <v>4928</v>
      </c>
    </row>
    <row r="470" spans="1:49" s="151" customFormat="1" ht="277.2">
      <c r="A470" s="399"/>
      <c r="B470" s="399" t="s">
        <v>3686</v>
      </c>
      <c r="C470" s="264" t="s">
        <v>3687</v>
      </c>
      <c r="D470" s="264"/>
      <c r="E470" s="264" t="s">
        <v>3688</v>
      </c>
      <c r="F470" s="264" t="s">
        <v>421</v>
      </c>
      <c r="G470" s="264" t="s">
        <v>656</v>
      </c>
      <c r="H470" s="264"/>
      <c r="I470" s="264"/>
      <c r="J470" s="264"/>
      <c r="K470" s="264"/>
      <c r="L470" s="264"/>
      <c r="M470" s="264"/>
      <c r="N470" s="264"/>
      <c r="O470" s="160"/>
      <c r="P470" s="297">
        <f t="shared" si="24"/>
        <v>0</v>
      </c>
      <c r="Q470" s="264"/>
      <c r="R470" s="264"/>
      <c r="S470" s="264"/>
      <c r="T470" s="264"/>
      <c r="U470" s="264"/>
      <c r="V470" s="264"/>
      <c r="W470" s="264"/>
      <c r="X470" s="160"/>
      <c r="Y470" s="298">
        <f t="shared" si="25"/>
        <v>0</v>
      </c>
      <c r="Z470" s="264">
        <v>27</v>
      </c>
      <c r="AA470" s="264"/>
      <c r="AB470" s="264"/>
      <c r="AC470" s="264"/>
      <c r="AD470" s="264"/>
      <c r="AE470" s="264"/>
      <c r="AF470" s="264">
        <v>409</v>
      </c>
      <c r="AG470" s="160">
        <v>45219</v>
      </c>
      <c r="AH470" s="298">
        <f t="shared" si="23"/>
        <v>436</v>
      </c>
      <c r="AI470" s="399"/>
      <c r="AJ470" s="264" t="s">
        <v>660</v>
      </c>
      <c r="AK470" s="264" t="s">
        <v>431</v>
      </c>
      <c r="AL470" s="264" t="s">
        <v>672</v>
      </c>
      <c r="AM470" s="264" t="s">
        <v>650</v>
      </c>
      <c r="AN470" s="264"/>
      <c r="AO470" s="264">
        <v>55</v>
      </c>
      <c r="AP470" s="264"/>
      <c r="AQ470" s="264"/>
      <c r="AR470" s="264"/>
      <c r="AS470" s="355">
        <v>0.2</v>
      </c>
      <c r="AT470" s="373">
        <v>1</v>
      </c>
      <c r="AU470" s="355" t="s">
        <v>673</v>
      </c>
      <c r="AV470" s="356" t="s">
        <v>654</v>
      </c>
      <c r="AW470" s="161" t="s">
        <v>4929</v>
      </c>
    </row>
    <row r="471" spans="1:49" s="151" customFormat="1" ht="92.4">
      <c r="A471" s="399"/>
      <c r="B471" s="399" t="s">
        <v>3689</v>
      </c>
      <c r="C471" s="264" t="s">
        <v>3690</v>
      </c>
      <c r="D471" s="264"/>
      <c r="E471" s="264" t="s">
        <v>3691</v>
      </c>
      <c r="F471" s="264" t="s">
        <v>421</v>
      </c>
      <c r="G471" s="264" t="s">
        <v>656</v>
      </c>
      <c r="H471" s="264"/>
      <c r="I471" s="264"/>
      <c r="J471" s="264"/>
      <c r="K471" s="264"/>
      <c r="L471" s="264"/>
      <c r="M471" s="264"/>
      <c r="N471" s="264"/>
      <c r="O471" s="160"/>
      <c r="P471" s="297">
        <f t="shared" si="24"/>
        <v>0</v>
      </c>
      <c r="Q471" s="264"/>
      <c r="R471" s="264"/>
      <c r="S471" s="264"/>
      <c r="T471" s="264"/>
      <c r="U471" s="264"/>
      <c r="V471" s="264"/>
      <c r="W471" s="264"/>
      <c r="X471" s="160"/>
      <c r="Y471" s="298">
        <f t="shared" si="25"/>
        <v>0</v>
      </c>
      <c r="Z471" s="264"/>
      <c r="AA471" s="264"/>
      <c r="AB471" s="264"/>
      <c r="AC471" s="264"/>
      <c r="AD471" s="264"/>
      <c r="AE471" s="264"/>
      <c r="AF471" s="264">
        <v>261</v>
      </c>
      <c r="AG471" s="160">
        <v>45029</v>
      </c>
      <c r="AH471" s="298">
        <f t="shared" si="23"/>
        <v>261</v>
      </c>
      <c r="AI471" s="399"/>
      <c r="AJ471" s="264" t="s">
        <v>660</v>
      </c>
      <c r="AK471" s="264" t="s">
        <v>431</v>
      </c>
      <c r="AL471" s="264"/>
      <c r="AM471" s="264"/>
      <c r="AN471" s="264"/>
      <c r="AO471" s="264"/>
      <c r="AP471" s="264"/>
      <c r="AQ471" s="264"/>
      <c r="AR471" s="264"/>
      <c r="AS471" s="355"/>
      <c r="AT471" s="373"/>
      <c r="AU471" s="355"/>
      <c r="AV471" s="356"/>
      <c r="AW471" s="161" t="s">
        <v>4930</v>
      </c>
    </row>
    <row r="472" spans="1:49" s="151" customFormat="1" ht="145.19999999999999">
      <c r="A472" s="399"/>
      <c r="B472" s="399" t="s">
        <v>3692</v>
      </c>
      <c r="C472" s="264" t="s">
        <v>3693</v>
      </c>
      <c r="D472" s="264"/>
      <c r="E472" s="264" t="s">
        <v>3694</v>
      </c>
      <c r="F472" s="264" t="s">
        <v>421</v>
      </c>
      <c r="G472" s="264" t="s">
        <v>656</v>
      </c>
      <c r="H472" s="264"/>
      <c r="I472" s="264"/>
      <c r="J472" s="264"/>
      <c r="K472" s="264"/>
      <c r="L472" s="264"/>
      <c r="M472" s="264"/>
      <c r="N472" s="264"/>
      <c r="O472" s="160"/>
      <c r="P472" s="297">
        <f t="shared" si="24"/>
        <v>0</v>
      </c>
      <c r="Q472" s="264"/>
      <c r="R472" s="264"/>
      <c r="S472" s="264"/>
      <c r="T472" s="264"/>
      <c r="U472" s="264"/>
      <c r="V472" s="264"/>
      <c r="W472" s="264"/>
      <c r="X472" s="160"/>
      <c r="Y472" s="298">
        <f t="shared" si="25"/>
        <v>0</v>
      </c>
      <c r="Z472" s="264"/>
      <c r="AA472" s="264"/>
      <c r="AB472" s="264"/>
      <c r="AC472" s="264"/>
      <c r="AD472" s="264"/>
      <c r="AE472" s="264"/>
      <c r="AF472" s="264">
        <v>74</v>
      </c>
      <c r="AG472" s="160">
        <v>44999</v>
      </c>
      <c r="AH472" s="298">
        <f t="shared" si="23"/>
        <v>74</v>
      </c>
      <c r="AI472" s="399"/>
      <c r="AJ472" s="264" t="s">
        <v>660</v>
      </c>
      <c r="AK472" s="264" t="s">
        <v>431</v>
      </c>
      <c r="AL472" s="264"/>
      <c r="AM472" s="264"/>
      <c r="AN472" s="264"/>
      <c r="AO472" s="264"/>
      <c r="AP472" s="264"/>
      <c r="AQ472" s="264"/>
      <c r="AR472" s="264"/>
      <c r="AS472" s="355"/>
      <c r="AT472" s="373"/>
      <c r="AU472" s="355"/>
      <c r="AV472" s="356"/>
      <c r="AW472" s="161" t="s">
        <v>4931</v>
      </c>
    </row>
    <row r="473" spans="1:49" s="151" customFormat="1" ht="92.4">
      <c r="A473" s="399"/>
      <c r="B473" s="399" t="s">
        <v>3695</v>
      </c>
      <c r="C473" s="264" t="s">
        <v>3696</v>
      </c>
      <c r="D473" s="264"/>
      <c r="E473" s="264" t="s">
        <v>3697</v>
      </c>
      <c r="F473" s="264" t="s">
        <v>419</v>
      </c>
      <c r="G473" s="264" t="s">
        <v>656</v>
      </c>
      <c r="H473" s="264"/>
      <c r="I473" s="264"/>
      <c r="J473" s="264"/>
      <c r="K473" s="264"/>
      <c r="L473" s="264"/>
      <c r="M473" s="264"/>
      <c r="N473" s="264"/>
      <c r="O473" s="160"/>
      <c r="P473" s="297">
        <f t="shared" si="24"/>
        <v>0</v>
      </c>
      <c r="Q473" s="264"/>
      <c r="R473" s="264"/>
      <c r="S473" s="264"/>
      <c r="T473" s="264"/>
      <c r="U473" s="264"/>
      <c r="V473" s="264"/>
      <c r="W473" s="264"/>
      <c r="X473" s="160"/>
      <c r="Y473" s="298">
        <f t="shared" si="25"/>
        <v>0</v>
      </c>
      <c r="Z473" s="264"/>
      <c r="AA473" s="264"/>
      <c r="AB473" s="264"/>
      <c r="AC473" s="264"/>
      <c r="AD473" s="264"/>
      <c r="AE473" s="264"/>
      <c r="AF473" s="264">
        <v>4</v>
      </c>
      <c r="AG473" s="160">
        <v>45042</v>
      </c>
      <c r="AH473" s="298">
        <f t="shared" si="23"/>
        <v>4</v>
      </c>
      <c r="AI473" s="399"/>
      <c r="AJ473" s="264" t="s">
        <v>660</v>
      </c>
      <c r="AK473" s="264" t="s">
        <v>431</v>
      </c>
      <c r="AL473" s="264"/>
      <c r="AM473" s="264"/>
      <c r="AN473" s="264"/>
      <c r="AO473" s="264"/>
      <c r="AP473" s="264"/>
      <c r="AQ473" s="264"/>
      <c r="AR473" s="264"/>
      <c r="AS473" s="355"/>
      <c r="AT473" s="373"/>
      <c r="AU473" s="355"/>
      <c r="AV473" s="356"/>
      <c r="AW473" s="161" t="s">
        <v>4932</v>
      </c>
    </row>
    <row r="474" spans="1:49" s="151" customFormat="1" ht="145.19999999999999">
      <c r="A474" s="399"/>
      <c r="B474" s="399" t="s">
        <v>3698</v>
      </c>
      <c r="C474" s="264" t="s">
        <v>3699</v>
      </c>
      <c r="D474" s="264"/>
      <c r="E474" s="264" t="s">
        <v>3700</v>
      </c>
      <c r="F474" s="264" t="s">
        <v>419</v>
      </c>
      <c r="G474" s="264" t="s">
        <v>656</v>
      </c>
      <c r="H474" s="264"/>
      <c r="I474" s="264"/>
      <c r="J474" s="264"/>
      <c r="K474" s="264"/>
      <c r="L474" s="264"/>
      <c r="M474" s="264"/>
      <c r="N474" s="264"/>
      <c r="O474" s="160"/>
      <c r="P474" s="297">
        <f t="shared" si="24"/>
        <v>0</v>
      </c>
      <c r="Q474" s="264"/>
      <c r="R474" s="264"/>
      <c r="S474" s="264"/>
      <c r="T474" s="264"/>
      <c r="U474" s="264"/>
      <c r="V474" s="264"/>
      <c r="W474" s="264"/>
      <c r="X474" s="160"/>
      <c r="Y474" s="298">
        <f t="shared" si="25"/>
        <v>0</v>
      </c>
      <c r="Z474" s="264"/>
      <c r="AA474" s="264"/>
      <c r="AB474" s="264"/>
      <c r="AC474" s="264"/>
      <c r="AD474" s="264"/>
      <c r="AE474" s="264"/>
      <c r="AF474" s="264">
        <v>4</v>
      </c>
      <c r="AG474" s="160">
        <v>45093</v>
      </c>
      <c r="AH474" s="298">
        <f t="shared" si="23"/>
        <v>4</v>
      </c>
      <c r="AI474" s="399"/>
      <c r="AJ474" s="264" t="s">
        <v>660</v>
      </c>
      <c r="AK474" s="264" t="s">
        <v>431</v>
      </c>
      <c r="AL474" s="264"/>
      <c r="AM474" s="264"/>
      <c r="AN474" s="264"/>
      <c r="AO474" s="264"/>
      <c r="AP474" s="264"/>
      <c r="AQ474" s="264"/>
      <c r="AR474" s="264"/>
      <c r="AS474" s="355"/>
      <c r="AT474" s="373"/>
      <c r="AU474" s="355"/>
      <c r="AV474" s="356"/>
      <c r="AW474" s="161" t="s">
        <v>4933</v>
      </c>
    </row>
    <row r="475" spans="1:49" s="151" customFormat="1" ht="145.19999999999999">
      <c r="A475" s="399"/>
      <c r="B475" s="399" t="s">
        <v>3701</v>
      </c>
      <c r="C475" s="264" t="s">
        <v>3702</v>
      </c>
      <c r="D475" s="264"/>
      <c r="E475" s="264" t="s">
        <v>3703</v>
      </c>
      <c r="F475" s="264" t="s">
        <v>421</v>
      </c>
      <c r="G475" s="264" t="s">
        <v>667</v>
      </c>
      <c r="H475" s="264"/>
      <c r="I475" s="264"/>
      <c r="J475" s="264"/>
      <c r="K475" s="264"/>
      <c r="L475" s="264"/>
      <c r="M475" s="264"/>
      <c r="N475" s="264"/>
      <c r="O475" s="160"/>
      <c r="P475" s="297">
        <f t="shared" si="24"/>
        <v>0</v>
      </c>
      <c r="Q475" s="264"/>
      <c r="R475" s="264"/>
      <c r="S475" s="264"/>
      <c r="T475" s="264"/>
      <c r="U475" s="264"/>
      <c r="V475" s="264"/>
      <c r="W475" s="264"/>
      <c r="X475" s="160"/>
      <c r="Y475" s="298">
        <f t="shared" si="25"/>
        <v>0</v>
      </c>
      <c r="Z475" s="264"/>
      <c r="AA475" s="264"/>
      <c r="AB475" s="264"/>
      <c r="AC475" s="264"/>
      <c r="AD475" s="264"/>
      <c r="AE475" s="264"/>
      <c r="AF475" s="264">
        <v>6</v>
      </c>
      <c r="AG475" s="160">
        <v>45197</v>
      </c>
      <c r="AH475" s="298">
        <f t="shared" si="23"/>
        <v>6</v>
      </c>
      <c r="AI475" s="399"/>
      <c r="AJ475" s="264" t="s">
        <v>660</v>
      </c>
      <c r="AK475" s="264" t="s">
        <v>431</v>
      </c>
      <c r="AL475" s="264"/>
      <c r="AM475" s="264"/>
      <c r="AN475" s="264"/>
      <c r="AO475" s="264"/>
      <c r="AP475" s="264"/>
      <c r="AQ475" s="264"/>
      <c r="AR475" s="264"/>
      <c r="AS475" s="355"/>
      <c r="AT475" s="373"/>
      <c r="AU475" s="355"/>
      <c r="AV475" s="356"/>
      <c r="AW475" s="161" t="s">
        <v>4934</v>
      </c>
    </row>
    <row r="476" spans="1:49" s="151" customFormat="1" ht="158.4">
      <c r="A476" s="399"/>
      <c r="B476" s="399" t="s">
        <v>3704</v>
      </c>
      <c r="C476" s="264" t="s">
        <v>3705</v>
      </c>
      <c r="D476" s="264"/>
      <c r="E476" s="264" t="s">
        <v>3706</v>
      </c>
      <c r="F476" s="264" t="s">
        <v>423</v>
      </c>
      <c r="G476" s="264" t="s">
        <v>656</v>
      </c>
      <c r="H476" s="264"/>
      <c r="I476" s="264"/>
      <c r="J476" s="264"/>
      <c r="K476" s="264"/>
      <c r="L476" s="264"/>
      <c r="M476" s="264"/>
      <c r="N476" s="264"/>
      <c r="O476" s="160"/>
      <c r="P476" s="297">
        <f t="shared" si="24"/>
        <v>0</v>
      </c>
      <c r="Q476" s="264"/>
      <c r="R476" s="264"/>
      <c r="S476" s="264"/>
      <c r="T476" s="264"/>
      <c r="U476" s="264"/>
      <c r="V476" s="264"/>
      <c r="W476" s="264"/>
      <c r="X476" s="160"/>
      <c r="Y476" s="298">
        <f t="shared" si="25"/>
        <v>0</v>
      </c>
      <c r="Z476" s="264"/>
      <c r="AA476" s="264"/>
      <c r="AB476" s="264"/>
      <c r="AC476" s="264"/>
      <c r="AD476" s="264"/>
      <c r="AE476" s="264">
        <v>1</v>
      </c>
      <c r="AF476" s="264"/>
      <c r="AG476" s="160">
        <v>45258</v>
      </c>
      <c r="AH476" s="298">
        <f t="shared" si="23"/>
        <v>1</v>
      </c>
      <c r="AI476" s="399"/>
      <c r="AJ476" s="264" t="s">
        <v>660</v>
      </c>
      <c r="AK476" s="264" t="s">
        <v>431</v>
      </c>
      <c r="AL476" s="264"/>
      <c r="AM476" s="264"/>
      <c r="AN476" s="264" t="s">
        <v>4493</v>
      </c>
      <c r="AO476" s="264"/>
      <c r="AP476" s="264"/>
      <c r="AQ476" s="264"/>
      <c r="AR476" s="264"/>
      <c r="AS476" s="355"/>
      <c r="AT476" s="373"/>
      <c r="AU476" s="355"/>
      <c r="AV476" s="356"/>
      <c r="AW476" s="161" t="s">
        <v>4935</v>
      </c>
    </row>
    <row r="477" spans="1:49" s="151" customFormat="1" ht="158.4">
      <c r="A477" s="399"/>
      <c r="B477" s="399" t="s">
        <v>3707</v>
      </c>
      <c r="C477" s="264" t="s">
        <v>3708</v>
      </c>
      <c r="D477" s="264"/>
      <c r="E477" s="264" t="s">
        <v>3709</v>
      </c>
      <c r="F477" s="264" t="s">
        <v>423</v>
      </c>
      <c r="G477" s="264" t="s">
        <v>656</v>
      </c>
      <c r="H477" s="264"/>
      <c r="I477" s="264"/>
      <c r="J477" s="264"/>
      <c r="K477" s="264"/>
      <c r="L477" s="264"/>
      <c r="M477" s="264"/>
      <c r="N477" s="264"/>
      <c r="O477" s="160"/>
      <c r="P477" s="297">
        <f t="shared" si="24"/>
        <v>0</v>
      </c>
      <c r="Q477" s="264"/>
      <c r="R477" s="264"/>
      <c r="S477" s="264"/>
      <c r="T477" s="264"/>
      <c r="U477" s="264"/>
      <c r="V477" s="264"/>
      <c r="W477" s="264"/>
      <c r="X477" s="160"/>
      <c r="Y477" s="298">
        <f t="shared" si="25"/>
        <v>0</v>
      </c>
      <c r="Z477" s="264"/>
      <c r="AA477" s="264"/>
      <c r="AB477" s="264"/>
      <c r="AC477" s="264"/>
      <c r="AD477" s="264"/>
      <c r="AE477" s="264">
        <v>5</v>
      </c>
      <c r="AF477" s="264"/>
      <c r="AG477" s="160">
        <v>45160</v>
      </c>
      <c r="AH477" s="298">
        <f t="shared" si="23"/>
        <v>5</v>
      </c>
      <c r="AI477" s="399"/>
      <c r="AJ477" s="264" t="s">
        <v>660</v>
      </c>
      <c r="AK477" s="264" t="s">
        <v>431</v>
      </c>
      <c r="AL477" s="264"/>
      <c r="AM477" s="264"/>
      <c r="AN477" s="264" t="s">
        <v>4493</v>
      </c>
      <c r="AO477" s="264"/>
      <c r="AP477" s="264"/>
      <c r="AQ477" s="264"/>
      <c r="AR477" s="264"/>
      <c r="AS477" s="355"/>
      <c r="AT477" s="373"/>
      <c r="AU477" s="355"/>
      <c r="AV477" s="356"/>
      <c r="AW477" s="161" t="s">
        <v>4936</v>
      </c>
    </row>
    <row r="478" spans="1:49" s="151" customFormat="1" ht="52.8">
      <c r="A478" s="399"/>
      <c r="B478" s="399" t="s">
        <v>3710</v>
      </c>
      <c r="C478" s="264" t="s">
        <v>3711</v>
      </c>
      <c r="D478" s="264"/>
      <c r="E478" s="264" t="s">
        <v>3712</v>
      </c>
      <c r="F478" s="264" t="s">
        <v>421</v>
      </c>
      <c r="G478" s="264" t="s">
        <v>667</v>
      </c>
      <c r="H478" s="264"/>
      <c r="I478" s="264"/>
      <c r="J478" s="264"/>
      <c r="K478" s="264"/>
      <c r="L478" s="264"/>
      <c r="M478" s="264"/>
      <c r="N478" s="264"/>
      <c r="O478" s="160"/>
      <c r="P478" s="297">
        <f t="shared" si="24"/>
        <v>0</v>
      </c>
      <c r="Q478" s="264"/>
      <c r="R478" s="264"/>
      <c r="S478" s="264"/>
      <c r="T478" s="264"/>
      <c r="U478" s="264"/>
      <c r="V478" s="264"/>
      <c r="W478" s="264"/>
      <c r="X478" s="160"/>
      <c r="Y478" s="298">
        <f t="shared" si="25"/>
        <v>0</v>
      </c>
      <c r="Z478" s="264"/>
      <c r="AA478" s="264"/>
      <c r="AB478" s="264"/>
      <c r="AC478" s="264"/>
      <c r="AD478" s="264"/>
      <c r="AE478" s="264"/>
      <c r="AF478" s="264">
        <v>6</v>
      </c>
      <c r="AG478" s="160">
        <v>45076</v>
      </c>
      <c r="AH478" s="298">
        <f t="shared" si="23"/>
        <v>6</v>
      </c>
      <c r="AI478" s="399"/>
      <c r="AJ478" s="264" t="s">
        <v>660</v>
      </c>
      <c r="AK478" s="264" t="s">
        <v>431</v>
      </c>
      <c r="AL478" s="264"/>
      <c r="AM478" s="264"/>
      <c r="AN478" s="264"/>
      <c r="AO478" s="264"/>
      <c r="AP478" s="264"/>
      <c r="AQ478" s="264"/>
      <c r="AR478" s="264"/>
      <c r="AS478" s="355"/>
      <c r="AT478" s="373"/>
      <c r="AU478" s="355"/>
      <c r="AV478" s="356"/>
      <c r="AW478" s="161" t="s">
        <v>4937</v>
      </c>
    </row>
    <row r="479" spans="1:49" s="151" customFormat="1" ht="145.19999999999999">
      <c r="A479" s="399"/>
      <c r="B479" s="399" t="s">
        <v>3713</v>
      </c>
      <c r="C479" s="264" t="s">
        <v>3714</v>
      </c>
      <c r="D479" s="264"/>
      <c r="E479" s="264" t="s">
        <v>3715</v>
      </c>
      <c r="F479" s="264" t="s">
        <v>423</v>
      </c>
      <c r="G479" s="264" t="s">
        <v>656</v>
      </c>
      <c r="H479" s="264"/>
      <c r="I479" s="264"/>
      <c r="J479" s="264"/>
      <c r="K479" s="264"/>
      <c r="L479" s="264"/>
      <c r="M479" s="264"/>
      <c r="N479" s="264"/>
      <c r="O479" s="160"/>
      <c r="P479" s="297">
        <f t="shared" si="24"/>
        <v>0</v>
      </c>
      <c r="Q479" s="264"/>
      <c r="R479" s="264"/>
      <c r="S479" s="264"/>
      <c r="T479" s="264"/>
      <c r="U479" s="264"/>
      <c r="V479" s="264"/>
      <c r="W479" s="264"/>
      <c r="X479" s="160"/>
      <c r="Y479" s="298">
        <f t="shared" si="25"/>
        <v>0</v>
      </c>
      <c r="Z479" s="264"/>
      <c r="AA479" s="264"/>
      <c r="AB479" s="264"/>
      <c r="AC479" s="264"/>
      <c r="AD479" s="264"/>
      <c r="AE479" s="264">
        <v>1</v>
      </c>
      <c r="AF479" s="264"/>
      <c r="AG479" s="160">
        <v>45246</v>
      </c>
      <c r="AH479" s="298">
        <f t="shared" si="23"/>
        <v>1</v>
      </c>
      <c r="AI479" s="399"/>
      <c r="AJ479" s="264" t="s">
        <v>660</v>
      </c>
      <c r="AK479" s="264" t="s">
        <v>431</v>
      </c>
      <c r="AL479" s="264"/>
      <c r="AM479" s="264"/>
      <c r="AN479" s="264" t="s">
        <v>4493</v>
      </c>
      <c r="AO479" s="264"/>
      <c r="AP479" s="264"/>
      <c r="AQ479" s="264"/>
      <c r="AR479" s="264"/>
      <c r="AS479" s="355"/>
      <c r="AT479" s="373"/>
      <c r="AU479" s="355"/>
      <c r="AV479" s="356"/>
      <c r="AW479" s="161" t="s">
        <v>4938</v>
      </c>
    </row>
    <row r="480" spans="1:49" s="151" customFormat="1" ht="145.19999999999999">
      <c r="A480" s="399"/>
      <c r="B480" s="399" t="s">
        <v>3716</v>
      </c>
      <c r="C480" s="264" t="s">
        <v>3717</v>
      </c>
      <c r="D480" s="264"/>
      <c r="E480" s="264" t="s">
        <v>3718</v>
      </c>
      <c r="F480" s="264" t="s">
        <v>421</v>
      </c>
      <c r="G480" s="264" t="s">
        <v>656</v>
      </c>
      <c r="H480" s="264"/>
      <c r="I480" s="264"/>
      <c r="J480" s="264"/>
      <c r="K480" s="264"/>
      <c r="L480" s="264"/>
      <c r="M480" s="264"/>
      <c r="N480" s="264"/>
      <c r="O480" s="160"/>
      <c r="P480" s="297">
        <f t="shared" si="24"/>
        <v>0</v>
      </c>
      <c r="Q480" s="264"/>
      <c r="R480" s="264"/>
      <c r="S480" s="264"/>
      <c r="T480" s="264"/>
      <c r="U480" s="264"/>
      <c r="V480" s="264"/>
      <c r="W480" s="264"/>
      <c r="X480" s="160"/>
      <c r="Y480" s="298">
        <f t="shared" si="25"/>
        <v>0</v>
      </c>
      <c r="Z480" s="264">
        <v>54</v>
      </c>
      <c r="AA480" s="264"/>
      <c r="AB480" s="264"/>
      <c r="AC480" s="264"/>
      <c r="AD480" s="264"/>
      <c r="AE480" s="264"/>
      <c r="AF480" s="264">
        <v>1</v>
      </c>
      <c r="AG480" s="160">
        <v>45239</v>
      </c>
      <c r="AH480" s="298">
        <f t="shared" si="23"/>
        <v>55</v>
      </c>
      <c r="AI480" s="399">
        <v>14</v>
      </c>
      <c r="AJ480" s="264" t="s">
        <v>660</v>
      </c>
      <c r="AK480" s="264" t="s">
        <v>431</v>
      </c>
      <c r="AL480" s="264" t="s">
        <v>4492</v>
      </c>
      <c r="AM480" s="264" t="s">
        <v>672</v>
      </c>
      <c r="AN480" s="264"/>
      <c r="AO480" s="264">
        <v>75</v>
      </c>
      <c r="AP480" s="264">
        <v>2</v>
      </c>
      <c r="AQ480" s="264" t="s">
        <v>657</v>
      </c>
      <c r="AR480" s="264" t="s">
        <v>656</v>
      </c>
      <c r="AS480" s="355"/>
      <c r="AT480" s="373"/>
      <c r="AU480" s="355"/>
      <c r="AV480" s="356"/>
      <c r="AW480" s="161" t="s">
        <v>4939</v>
      </c>
    </row>
    <row r="481" spans="1:49" s="151" customFormat="1" ht="198">
      <c r="A481" s="399"/>
      <c r="B481" s="399" t="s">
        <v>3719</v>
      </c>
      <c r="C481" s="264" t="s">
        <v>3720</v>
      </c>
      <c r="D481" s="264"/>
      <c r="E481" s="264" t="s">
        <v>3721</v>
      </c>
      <c r="F481" s="264" t="s">
        <v>421</v>
      </c>
      <c r="G481" s="264" t="s">
        <v>656</v>
      </c>
      <c r="H481" s="264"/>
      <c r="I481" s="264"/>
      <c r="J481" s="264"/>
      <c r="K481" s="264"/>
      <c r="L481" s="264"/>
      <c r="M481" s="264"/>
      <c r="N481" s="264"/>
      <c r="O481" s="160"/>
      <c r="P481" s="297">
        <f t="shared" si="24"/>
        <v>0</v>
      </c>
      <c r="Q481" s="264"/>
      <c r="R481" s="264"/>
      <c r="S481" s="264"/>
      <c r="T481" s="264"/>
      <c r="U481" s="264"/>
      <c r="V481" s="264"/>
      <c r="W481" s="264"/>
      <c r="X481" s="160"/>
      <c r="Y481" s="298">
        <f t="shared" si="25"/>
        <v>0</v>
      </c>
      <c r="Z481" s="264"/>
      <c r="AA481" s="264"/>
      <c r="AB481" s="264"/>
      <c r="AC481" s="264"/>
      <c r="AD481" s="264"/>
      <c r="AE481" s="264"/>
      <c r="AF481" s="264">
        <v>3</v>
      </c>
      <c r="AG481" s="160">
        <v>45030</v>
      </c>
      <c r="AH481" s="298">
        <f t="shared" si="23"/>
        <v>3</v>
      </c>
      <c r="AI481" s="399"/>
      <c r="AJ481" s="264" t="s">
        <v>660</v>
      </c>
      <c r="AK481" s="264" t="s">
        <v>431</v>
      </c>
      <c r="AL481" s="264"/>
      <c r="AM481" s="264"/>
      <c r="AN481" s="264"/>
      <c r="AO481" s="264"/>
      <c r="AP481" s="264"/>
      <c r="AQ481" s="264"/>
      <c r="AR481" s="264"/>
      <c r="AS481" s="355"/>
      <c r="AT481" s="373"/>
      <c r="AU481" s="355"/>
      <c r="AV481" s="356"/>
      <c r="AW481" s="161" t="s">
        <v>4940</v>
      </c>
    </row>
    <row r="482" spans="1:49" s="151" customFormat="1" ht="79.2">
      <c r="A482" s="399"/>
      <c r="B482" s="399" t="s">
        <v>3722</v>
      </c>
      <c r="C482" s="264" t="s">
        <v>3723</v>
      </c>
      <c r="D482" s="264"/>
      <c r="E482" s="264" t="s">
        <v>3724</v>
      </c>
      <c r="F482" s="264" t="s">
        <v>415</v>
      </c>
      <c r="G482" s="264" t="s">
        <v>667</v>
      </c>
      <c r="H482" s="264"/>
      <c r="I482" s="264"/>
      <c r="J482" s="264"/>
      <c r="K482" s="264"/>
      <c r="L482" s="264"/>
      <c r="M482" s="264"/>
      <c r="N482" s="264"/>
      <c r="O482" s="160"/>
      <c r="P482" s="297">
        <f t="shared" si="24"/>
        <v>0</v>
      </c>
      <c r="Q482" s="264"/>
      <c r="R482" s="264"/>
      <c r="S482" s="264"/>
      <c r="T482" s="264"/>
      <c r="U482" s="264"/>
      <c r="V482" s="264"/>
      <c r="W482" s="264"/>
      <c r="X482" s="160"/>
      <c r="Y482" s="298">
        <f t="shared" si="25"/>
        <v>0</v>
      </c>
      <c r="Z482" s="264"/>
      <c r="AA482" s="264"/>
      <c r="AB482" s="264"/>
      <c r="AC482" s="264"/>
      <c r="AD482" s="264"/>
      <c r="AE482" s="264"/>
      <c r="AF482" s="264">
        <v>3</v>
      </c>
      <c r="AG482" s="160">
        <v>45084</v>
      </c>
      <c r="AH482" s="298">
        <f t="shared" si="23"/>
        <v>3</v>
      </c>
      <c r="AI482" s="399"/>
      <c r="AJ482" s="264" t="s">
        <v>660</v>
      </c>
      <c r="AK482" s="264" t="s">
        <v>431</v>
      </c>
      <c r="AL482" s="264"/>
      <c r="AM482" s="264"/>
      <c r="AN482" s="264"/>
      <c r="AO482" s="264"/>
      <c r="AP482" s="264"/>
      <c r="AQ482" s="264"/>
      <c r="AR482" s="264"/>
      <c r="AS482" s="355"/>
      <c r="AT482" s="373"/>
      <c r="AU482" s="355"/>
      <c r="AV482" s="356"/>
      <c r="AW482" s="161" t="s">
        <v>4941</v>
      </c>
    </row>
    <row r="483" spans="1:49" s="151" customFormat="1" ht="79.2">
      <c r="A483" s="399"/>
      <c r="B483" s="399" t="s">
        <v>3722</v>
      </c>
      <c r="C483" s="264" t="s">
        <v>3725</v>
      </c>
      <c r="D483" s="264"/>
      <c r="E483" s="264" t="s">
        <v>3726</v>
      </c>
      <c r="F483" s="264" t="s">
        <v>415</v>
      </c>
      <c r="G483" s="264" t="s">
        <v>667</v>
      </c>
      <c r="H483" s="264"/>
      <c r="I483" s="264"/>
      <c r="J483" s="264"/>
      <c r="K483" s="264"/>
      <c r="L483" s="264"/>
      <c r="M483" s="264"/>
      <c r="N483" s="264"/>
      <c r="O483" s="160"/>
      <c r="P483" s="297">
        <f t="shared" si="24"/>
        <v>0</v>
      </c>
      <c r="Q483" s="264"/>
      <c r="R483" s="264"/>
      <c r="S483" s="264"/>
      <c r="T483" s="264"/>
      <c r="U483" s="264"/>
      <c r="V483" s="264"/>
      <c r="W483" s="264"/>
      <c r="X483" s="160"/>
      <c r="Y483" s="298">
        <f t="shared" si="25"/>
        <v>0</v>
      </c>
      <c r="Z483" s="264"/>
      <c r="AA483" s="264"/>
      <c r="AB483" s="264"/>
      <c r="AC483" s="264"/>
      <c r="AD483" s="264"/>
      <c r="AE483" s="264"/>
      <c r="AF483" s="264">
        <v>3</v>
      </c>
      <c r="AG483" s="160">
        <v>45084</v>
      </c>
      <c r="AH483" s="298">
        <f t="shared" si="23"/>
        <v>3</v>
      </c>
      <c r="AI483" s="399"/>
      <c r="AJ483" s="264" t="s">
        <v>660</v>
      </c>
      <c r="AK483" s="264" t="s">
        <v>431</v>
      </c>
      <c r="AL483" s="264"/>
      <c r="AM483" s="264"/>
      <c r="AN483" s="264"/>
      <c r="AO483" s="264"/>
      <c r="AP483" s="264"/>
      <c r="AQ483" s="264"/>
      <c r="AR483" s="264"/>
      <c r="AS483" s="355"/>
      <c r="AT483" s="373"/>
      <c r="AU483" s="355"/>
      <c r="AV483" s="356"/>
      <c r="AW483" s="161" t="s">
        <v>4942</v>
      </c>
    </row>
    <row r="484" spans="1:49" s="151" customFormat="1" ht="79.2">
      <c r="A484" s="399"/>
      <c r="B484" s="399" t="s">
        <v>3722</v>
      </c>
      <c r="C484" s="264" t="s">
        <v>3727</v>
      </c>
      <c r="D484" s="264"/>
      <c r="E484" s="264" t="s">
        <v>3728</v>
      </c>
      <c r="F484" s="264" t="s">
        <v>415</v>
      </c>
      <c r="G484" s="264" t="s">
        <v>667</v>
      </c>
      <c r="H484" s="264"/>
      <c r="I484" s="264"/>
      <c r="J484" s="264"/>
      <c r="K484" s="264"/>
      <c r="L484" s="264"/>
      <c r="M484" s="264"/>
      <c r="N484" s="264"/>
      <c r="O484" s="160"/>
      <c r="P484" s="297">
        <f t="shared" si="24"/>
        <v>0</v>
      </c>
      <c r="Q484" s="264"/>
      <c r="R484" s="264"/>
      <c r="S484" s="264"/>
      <c r="T484" s="264"/>
      <c r="U484" s="264"/>
      <c r="V484" s="264"/>
      <c r="W484" s="264"/>
      <c r="X484" s="160"/>
      <c r="Y484" s="298">
        <f t="shared" si="25"/>
        <v>0</v>
      </c>
      <c r="Z484" s="264"/>
      <c r="AA484" s="264"/>
      <c r="AB484" s="264"/>
      <c r="AC484" s="264"/>
      <c r="AD484" s="264"/>
      <c r="AE484" s="264"/>
      <c r="AF484" s="264">
        <v>3</v>
      </c>
      <c r="AG484" s="160">
        <v>45084</v>
      </c>
      <c r="AH484" s="298">
        <f t="shared" si="23"/>
        <v>3</v>
      </c>
      <c r="AI484" s="399"/>
      <c r="AJ484" s="264" t="s">
        <v>660</v>
      </c>
      <c r="AK484" s="264" t="s">
        <v>431</v>
      </c>
      <c r="AL484" s="264"/>
      <c r="AM484" s="264"/>
      <c r="AN484" s="264"/>
      <c r="AO484" s="264"/>
      <c r="AP484" s="264"/>
      <c r="AQ484" s="264"/>
      <c r="AR484" s="264"/>
      <c r="AS484" s="355"/>
      <c r="AT484" s="373"/>
      <c r="AU484" s="355"/>
      <c r="AV484" s="356"/>
      <c r="AW484" s="161" t="s">
        <v>4943</v>
      </c>
    </row>
    <row r="485" spans="1:49" s="151" customFormat="1" ht="79.2">
      <c r="A485" s="399"/>
      <c r="B485" s="399" t="s">
        <v>3722</v>
      </c>
      <c r="C485" s="264" t="s">
        <v>3729</v>
      </c>
      <c r="D485" s="264"/>
      <c r="E485" s="264" t="s">
        <v>3730</v>
      </c>
      <c r="F485" s="264" t="s">
        <v>415</v>
      </c>
      <c r="G485" s="264" t="s">
        <v>667</v>
      </c>
      <c r="H485" s="264"/>
      <c r="I485" s="264"/>
      <c r="J485" s="264"/>
      <c r="K485" s="264"/>
      <c r="L485" s="264"/>
      <c r="M485" s="264"/>
      <c r="N485" s="264"/>
      <c r="O485" s="160"/>
      <c r="P485" s="297">
        <f t="shared" si="24"/>
        <v>0</v>
      </c>
      <c r="Q485" s="264"/>
      <c r="R485" s="264"/>
      <c r="S485" s="264"/>
      <c r="T485" s="264"/>
      <c r="U485" s="264"/>
      <c r="V485" s="264"/>
      <c r="W485" s="264"/>
      <c r="X485" s="160"/>
      <c r="Y485" s="298">
        <f t="shared" si="25"/>
        <v>0</v>
      </c>
      <c r="Z485" s="264"/>
      <c r="AA485" s="264"/>
      <c r="AB485" s="264"/>
      <c r="AC485" s="264"/>
      <c r="AD485" s="264"/>
      <c r="AE485" s="264"/>
      <c r="AF485" s="264">
        <v>6</v>
      </c>
      <c r="AG485" s="160">
        <v>45084</v>
      </c>
      <c r="AH485" s="298">
        <f t="shared" si="23"/>
        <v>6</v>
      </c>
      <c r="AI485" s="399"/>
      <c r="AJ485" s="264" t="s">
        <v>660</v>
      </c>
      <c r="AK485" s="264" t="s">
        <v>431</v>
      </c>
      <c r="AL485" s="264"/>
      <c r="AM485" s="264"/>
      <c r="AN485" s="264"/>
      <c r="AO485" s="264"/>
      <c r="AP485" s="264"/>
      <c r="AQ485" s="264"/>
      <c r="AR485" s="264"/>
      <c r="AS485" s="355"/>
      <c r="AT485" s="373"/>
      <c r="AU485" s="355"/>
      <c r="AV485" s="356"/>
      <c r="AW485" s="161" t="s">
        <v>4944</v>
      </c>
    </row>
    <row r="486" spans="1:49" s="151" customFormat="1" ht="184.8">
      <c r="A486" s="399"/>
      <c r="B486" s="399" t="s">
        <v>3731</v>
      </c>
      <c r="C486" s="264" t="s">
        <v>3732</v>
      </c>
      <c r="D486" s="264"/>
      <c r="E486" s="264" t="s">
        <v>3733</v>
      </c>
      <c r="F486" s="264" t="s">
        <v>421</v>
      </c>
      <c r="G486" s="264" t="s">
        <v>656</v>
      </c>
      <c r="H486" s="264"/>
      <c r="I486" s="264"/>
      <c r="J486" s="264"/>
      <c r="K486" s="264"/>
      <c r="L486" s="264"/>
      <c r="M486" s="264"/>
      <c r="N486" s="264"/>
      <c r="O486" s="160"/>
      <c r="P486" s="297">
        <f t="shared" si="24"/>
        <v>0</v>
      </c>
      <c r="Q486" s="264"/>
      <c r="R486" s="264"/>
      <c r="S486" s="264"/>
      <c r="T486" s="264"/>
      <c r="U486" s="264"/>
      <c r="V486" s="264"/>
      <c r="W486" s="264"/>
      <c r="X486" s="160"/>
      <c r="Y486" s="298">
        <f t="shared" si="25"/>
        <v>0</v>
      </c>
      <c r="Z486" s="264"/>
      <c r="AA486" s="264"/>
      <c r="AB486" s="264"/>
      <c r="AC486" s="264"/>
      <c r="AD486" s="264"/>
      <c r="AE486" s="264"/>
      <c r="AF486" s="264">
        <v>371</v>
      </c>
      <c r="AG486" s="160">
        <v>45219</v>
      </c>
      <c r="AH486" s="298">
        <f t="shared" si="23"/>
        <v>371</v>
      </c>
      <c r="AI486" s="399"/>
      <c r="AJ486" s="264" t="s">
        <v>660</v>
      </c>
      <c r="AK486" s="264" t="s">
        <v>431</v>
      </c>
      <c r="AL486" s="264"/>
      <c r="AM486" s="264"/>
      <c r="AN486" s="264"/>
      <c r="AO486" s="264"/>
      <c r="AP486" s="264"/>
      <c r="AQ486" s="264"/>
      <c r="AR486" s="264"/>
      <c r="AS486" s="355"/>
      <c r="AT486" s="373"/>
      <c r="AU486" s="355"/>
      <c r="AV486" s="356"/>
      <c r="AW486" s="161" t="s">
        <v>4945</v>
      </c>
    </row>
    <row r="487" spans="1:49" s="151" customFormat="1" ht="250.8">
      <c r="A487" s="399"/>
      <c r="B487" s="399" t="s">
        <v>3734</v>
      </c>
      <c r="C487" s="264" t="s">
        <v>3735</v>
      </c>
      <c r="D487" s="264"/>
      <c r="E487" s="264" t="s">
        <v>3736</v>
      </c>
      <c r="F487" s="264" t="s">
        <v>423</v>
      </c>
      <c r="G487" s="264" t="s">
        <v>656</v>
      </c>
      <c r="H487" s="264"/>
      <c r="I487" s="264"/>
      <c r="J487" s="264"/>
      <c r="K487" s="264"/>
      <c r="L487" s="264"/>
      <c r="M487" s="264"/>
      <c r="N487" s="264"/>
      <c r="O487" s="160"/>
      <c r="P487" s="297">
        <f t="shared" si="24"/>
        <v>0</v>
      </c>
      <c r="Q487" s="264"/>
      <c r="R487" s="264"/>
      <c r="S487" s="264"/>
      <c r="T487" s="264"/>
      <c r="U487" s="264"/>
      <c r="V487" s="264"/>
      <c r="W487" s="264"/>
      <c r="X487" s="160"/>
      <c r="Y487" s="298">
        <f t="shared" si="25"/>
        <v>0</v>
      </c>
      <c r="Z487" s="264"/>
      <c r="AA487" s="264"/>
      <c r="AB487" s="264"/>
      <c r="AC487" s="264">
        <v>3</v>
      </c>
      <c r="AD487" s="264"/>
      <c r="AE487" s="264"/>
      <c r="AF487" s="264"/>
      <c r="AG487" s="160">
        <v>45168</v>
      </c>
      <c r="AH487" s="298">
        <f t="shared" si="23"/>
        <v>3</v>
      </c>
      <c r="AI487" s="399"/>
      <c r="AJ487" s="264" t="s">
        <v>660</v>
      </c>
      <c r="AK487" s="264" t="s">
        <v>431</v>
      </c>
      <c r="AL487" s="264"/>
      <c r="AM487" s="264"/>
      <c r="AN487" s="264" t="s">
        <v>4493</v>
      </c>
      <c r="AO487" s="264"/>
      <c r="AP487" s="264"/>
      <c r="AQ487" s="264"/>
      <c r="AR487" s="264"/>
      <c r="AS487" s="355"/>
      <c r="AT487" s="373"/>
      <c r="AU487" s="355"/>
      <c r="AV487" s="356"/>
      <c r="AW487" s="161" t="s">
        <v>4946</v>
      </c>
    </row>
    <row r="488" spans="1:49" s="151" customFormat="1" ht="118.8">
      <c r="A488" s="399"/>
      <c r="B488" s="399" t="s">
        <v>3737</v>
      </c>
      <c r="C488" s="264" t="s">
        <v>3738</v>
      </c>
      <c r="D488" s="264"/>
      <c r="E488" s="264" t="s">
        <v>3739</v>
      </c>
      <c r="F488" s="264" t="s">
        <v>423</v>
      </c>
      <c r="G488" s="264" t="s">
        <v>656</v>
      </c>
      <c r="H488" s="264"/>
      <c r="I488" s="264"/>
      <c r="J488" s="264"/>
      <c r="K488" s="264"/>
      <c r="L488" s="264"/>
      <c r="M488" s="264"/>
      <c r="N488" s="264"/>
      <c r="O488" s="160"/>
      <c r="P488" s="297">
        <f t="shared" si="24"/>
        <v>0</v>
      </c>
      <c r="Q488" s="264"/>
      <c r="R488" s="264"/>
      <c r="S488" s="264"/>
      <c r="T488" s="264"/>
      <c r="U488" s="264"/>
      <c r="V488" s="264"/>
      <c r="W488" s="264"/>
      <c r="X488" s="160"/>
      <c r="Y488" s="298">
        <f t="shared" si="25"/>
        <v>0</v>
      </c>
      <c r="Z488" s="264"/>
      <c r="AA488" s="264"/>
      <c r="AB488" s="264"/>
      <c r="AC488" s="264">
        <v>1</v>
      </c>
      <c r="AD488" s="264"/>
      <c r="AE488" s="264"/>
      <c r="AF488" s="264"/>
      <c r="AG488" s="160">
        <v>45167</v>
      </c>
      <c r="AH488" s="298">
        <f t="shared" si="23"/>
        <v>1</v>
      </c>
      <c r="AI488" s="399"/>
      <c r="AJ488" s="264" t="s">
        <v>660</v>
      </c>
      <c r="AK488" s="264" t="s">
        <v>431</v>
      </c>
      <c r="AL488" s="264"/>
      <c r="AM488" s="264"/>
      <c r="AN488" s="264" t="s">
        <v>4493</v>
      </c>
      <c r="AO488" s="264"/>
      <c r="AP488" s="264"/>
      <c r="AQ488" s="264"/>
      <c r="AR488" s="264"/>
      <c r="AS488" s="355"/>
      <c r="AT488" s="373"/>
      <c r="AU488" s="355"/>
      <c r="AV488" s="356"/>
      <c r="AW488" s="161" t="s">
        <v>4947</v>
      </c>
    </row>
    <row r="489" spans="1:49" s="151" customFormat="1" ht="105.6">
      <c r="A489" s="399"/>
      <c r="B489" s="399" t="s">
        <v>3737</v>
      </c>
      <c r="C489" s="264" t="s">
        <v>3740</v>
      </c>
      <c r="D489" s="264"/>
      <c r="E489" s="264" t="s">
        <v>3741</v>
      </c>
      <c r="F489" s="264" t="s">
        <v>423</v>
      </c>
      <c r="G489" s="264" t="s">
        <v>656</v>
      </c>
      <c r="H489" s="264"/>
      <c r="I489" s="264"/>
      <c r="J489" s="264"/>
      <c r="K489" s="264"/>
      <c r="L489" s="264"/>
      <c r="M489" s="264"/>
      <c r="N489" s="264"/>
      <c r="O489" s="160"/>
      <c r="P489" s="297">
        <f t="shared" si="24"/>
        <v>0</v>
      </c>
      <c r="Q489" s="264"/>
      <c r="R489" s="264"/>
      <c r="S489" s="264"/>
      <c r="T489" s="264"/>
      <c r="U489" s="264"/>
      <c r="V489" s="264"/>
      <c r="W489" s="264"/>
      <c r="X489" s="160"/>
      <c r="Y489" s="298">
        <f t="shared" si="25"/>
        <v>0</v>
      </c>
      <c r="Z489" s="264"/>
      <c r="AA489" s="264"/>
      <c r="AB489" s="264"/>
      <c r="AC489" s="264">
        <v>1</v>
      </c>
      <c r="AD489" s="264"/>
      <c r="AE489" s="264"/>
      <c r="AF489" s="264"/>
      <c r="AG489" s="160">
        <v>45167</v>
      </c>
      <c r="AH489" s="298">
        <f t="shared" si="23"/>
        <v>1</v>
      </c>
      <c r="AI489" s="399"/>
      <c r="AJ489" s="264" t="s">
        <v>660</v>
      </c>
      <c r="AK489" s="264" t="s">
        <v>431</v>
      </c>
      <c r="AL489" s="264"/>
      <c r="AM489" s="264"/>
      <c r="AN489" s="264" t="s">
        <v>4493</v>
      </c>
      <c r="AO489" s="264"/>
      <c r="AP489" s="264"/>
      <c r="AQ489" s="264"/>
      <c r="AR489" s="264"/>
      <c r="AS489" s="355"/>
      <c r="AT489" s="373"/>
      <c r="AU489" s="355"/>
      <c r="AV489" s="356"/>
      <c r="AW489" s="161" t="s">
        <v>4948</v>
      </c>
    </row>
    <row r="490" spans="1:49" s="151" customFormat="1" ht="118.8">
      <c r="A490" s="399"/>
      <c r="B490" s="399" t="s">
        <v>3737</v>
      </c>
      <c r="C490" s="264" t="s">
        <v>3742</v>
      </c>
      <c r="D490" s="264"/>
      <c r="E490" s="264" t="s">
        <v>3743</v>
      </c>
      <c r="F490" s="264" t="s">
        <v>423</v>
      </c>
      <c r="G490" s="264" t="s">
        <v>656</v>
      </c>
      <c r="H490" s="264"/>
      <c r="I490" s="264"/>
      <c r="J490" s="264"/>
      <c r="K490" s="264"/>
      <c r="L490" s="264"/>
      <c r="M490" s="264"/>
      <c r="N490" s="264"/>
      <c r="O490" s="160"/>
      <c r="P490" s="297">
        <f t="shared" si="24"/>
        <v>0</v>
      </c>
      <c r="Q490" s="264"/>
      <c r="R490" s="264"/>
      <c r="S490" s="264"/>
      <c r="T490" s="264"/>
      <c r="U490" s="264"/>
      <c r="V490" s="264"/>
      <c r="W490" s="264"/>
      <c r="X490" s="160"/>
      <c r="Y490" s="298">
        <f t="shared" si="25"/>
        <v>0</v>
      </c>
      <c r="Z490" s="264"/>
      <c r="AA490" s="264"/>
      <c r="AB490" s="264"/>
      <c r="AC490" s="264">
        <v>1</v>
      </c>
      <c r="AD490" s="264"/>
      <c r="AE490" s="264"/>
      <c r="AF490" s="264"/>
      <c r="AG490" s="160">
        <v>45167</v>
      </c>
      <c r="AH490" s="298">
        <f t="shared" si="23"/>
        <v>1</v>
      </c>
      <c r="AI490" s="399"/>
      <c r="AJ490" s="264" t="s">
        <v>660</v>
      </c>
      <c r="AK490" s="264" t="s">
        <v>431</v>
      </c>
      <c r="AL490" s="264"/>
      <c r="AM490" s="264"/>
      <c r="AN490" s="264" t="s">
        <v>4493</v>
      </c>
      <c r="AO490" s="264"/>
      <c r="AP490" s="264"/>
      <c r="AQ490" s="264"/>
      <c r="AR490" s="264"/>
      <c r="AS490" s="355"/>
      <c r="AT490" s="373"/>
      <c r="AU490" s="355"/>
      <c r="AV490" s="356"/>
      <c r="AW490" s="161" t="s">
        <v>4949</v>
      </c>
    </row>
    <row r="491" spans="1:49" s="151" customFormat="1" ht="92.4">
      <c r="A491" s="399"/>
      <c r="B491" s="399" t="s">
        <v>3737</v>
      </c>
      <c r="C491" s="264" t="s">
        <v>3744</v>
      </c>
      <c r="D491" s="264"/>
      <c r="E491" s="264" t="s">
        <v>3745</v>
      </c>
      <c r="F491" s="264" t="s">
        <v>423</v>
      </c>
      <c r="G491" s="264" t="s">
        <v>656</v>
      </c>
      <c r="H491" s="264"/>
      <c r="I491" s="264"/>
      <c r="J491" s="264"/>
      <c r="K491" s="264"/>
      <c r="L491" s="264"/>
      <c r="M491" s="264"/>
      <c r="N491" s="264"/>
      <c r="O491" s="160"/>
      <c r="P491" s="297">
        <f t="shared" si="24"/>
        <v>0</v>
      </c>
      <c r="Q491" s="264"/>
      <c r="R491" s="264"/>
      <c r="S491" s="264"/>
      <c r="T491" s="264"/>
      <c r="U491" s="264"/>
      <c r="V491" s="264"/>
      <c r="W491" s="264"/>
      <c r="X491" s="160"/>
      <c r="Y491" s="298">
        <f t="shared" si="25"/>
        <v>0</v>
      </c>
      <c r="Z491" s="264"/>
      <c r="AA491" s="264"/>
      <c r="AB491" s="264"/>
      <c r="AC491" s="264">
        <v>1</v>
      </c>
      <c r="AD491" s="264"/>
      <c r="AE491" s="264"/>
      <c r="AF491" s="264"/>
      <c r="AG491" s="160">
        <v>45167</v>
      </c>
      <c r="AH491" s="298">
        <f t="shared" si="23"/>
        <v>1</v>
      </c>
      <c r="AI491" s="399"/>
      <c r="AJ491" s="264" t="s">
        <v>660</v>
      </c>
      <c r="AK491" s="264" t="s">
        <v>431</v>
      </c>
      <c r="AL491" s="264"/>
      <c r="AM491" s="264"/>
      <c r="AN491" s="264" t="s">
        <v>4493</v>
      </c>
      <c r="AO491" s="264"/>
      <c r="AP491" s="264"/>
      <c r="AQ491" s="264"/>
      <c r="AR491" s="264"/>
      <c r="AS491" s="355"/>
      <c r="AT491" s="373"/>
      <c r="AU491" s="355"/>
      <c r="AV491" s="356"/>
      <c r="AW491" s="161" t="s">
        <v>4950</v>
      </c>
    </row>
    <row r="492" spans="1:49" s="151" customFormat="1" ht="132">
      <c r="A492" s="399"/>
      <c r="B492" s="399" t="s">
        <v>3746</v>
      </c>
      <c r="C492" s="264" t="s">
        <v>3747</v>
      </c>
      <c r="D492" s="264"/>
      <c r="E492" s="264" t="s">
        <v>3748</v>
      </c>
      <c r="F492" s="264" t="s">
        <v>423</v>
      </c>
      <c r="G492" s="264" t="s">
        <v>656</v>
      </c>
      <c r="H492" s="264"/>
      <c r="I492" s="264"/>
      <c r="J492" s="264"/>
      <c r="K492" s="264"/>
      <c r="L492" s="264"/>
      <c r="M492" s="264"/>
      <c r="N492" s="264"/>
      <c r="O492" s="160"/>
      <c r="P492" s="297">
        <f t="shared" si="24"/>
        <v>0</v>
      </c>
      <c r="Q492" s="264"/>
      <c r="R492" s="264"/>
      <c r="S492" s="264"/>
      <c r="T492" s="264"/>
      <c r="U492" s="264"/>
      <c r="V492" s="264"/>
      <c r="W492" s="264"/>
      <c r="X492" s="160"/>
      <c r="Y492" s="298">
        <f t="shared" si="25"/>
        <v>0</v>
      </c>
      <c r="Z492" s="264"/>
      <c r="AA492" s="264"/>
      <c r="AB492" s="264"/>
      <c r="AC492" s="264">
        <v>1</v>
      </c>
      <c r="AD492" s="264"/>
      <c r="AE492" s="264"/>
      <c r="AF492" s="264"/>
      <c r="AG492" s="160">
        <v>45029</v>
      </c>
      <c r="AH492" s="298">
        <f t="shared" si="23"/>
        <v>1</v>
      </c>
      <c r="AI492" s="399"/>
      <c r="AJ492" s="264" t="s">
        <v>660</v>
      </c>
      <c r="AK492" s="264" t="s">
        <v>431</v>
      </c>
      <c r="AL492" s="264"/>
      <c r="AM492" s="264"/>
      <c r="AN492" s="264" t="s">
        <v>4493</v>
      </c>
      <c r="AO492" s="264"/>
      <c r="AP492" s="264"/>
      <c r="AQ492" s="264"/>
      <c r="AR492" s="264"/>
      <c r="AS492" s="355"/>
      <c r="AT492" s="373"/>
      <c r="AU492" s="355"/>
      <c r="AV492" s="356"/>
      <c r="AW492" s="161" t="s">
        <v>4951</v>
      </c>
    </row>
    <row r="493" spans="1:49" s="151" customFormat="1" ht="277.2">
      <c r="A493" s="399"/>
      <c r="B493" s="399" t="s">
        <v>3749</v>
      </c>
      <c r="C493" s="264" t="s">
        <v>3750</v>
      </c>
      <c r="D493" s="264"/>
      <c r="E493" s="264" t="s">
        <v>3751</v>
      </c>
      <c r="F493" s="264" t="s">
        <v>423</v>
      </c>
      <c r="G493" s="264" t="s">
        <v>656</v>
      </c>
      <c r="H493" s="264"/>
      <c r="I493" s="264"/>
      <c r="J493" s="264"/>
      <c r="K493" s="264"/>
      <c r="L493" s="264"/>
      <c r="M493" s="264"/>
      <c r="N493" s="264"/>
      <c r="O493" s="160"/>
      <c r="P493" s="297">
        <f t="shared" si="24"/>
        <v>0</v>
      </c>
      <c r="Q493" s="264"/>
      <c r="R493" s="264"/>
      <c r="S493" s="264"/>
      <c r="T493" s="264"/>
      <c r="U493" s="264"/>
      <c r="V493" s="264"/>
      <c r="W493" s="264"/>
      <c r="X493" s="160"/>
      <c r="Y493" s="298">
        <f t="shared" si="25"/>
        <v>0</v>
      </c>
      <c r="Z493" s="264"/>
      <c r="AA493" s="264"/>
      <c r="AB493" s="264"/>
      <c r="AC493" s="264">
        <v>1</v>
      </c>
      <c r="AD493" s="264"/>
      <c r="AE493" s="264"/>
      <c r="AF493" s="264"/>
      <c r="AG493" s="160">
        <v>44935</v>
      </c>
      <c r="AH493" s="298">
        <f t="shared" si="23"/>
        <v>1</v>
      </c>
      <c r="AI493" s="399"/>
      <c r="AJ493" s="264" t="s">
        <v>660</v>
      </c>
      <c r="AK493" s="264" t="s">
        <v>431</v>
      </c>
      <c r="AL493" s="264"/>
      <c r="AM493" s="264"/>
      <c r="AN493" s="264" t="s">
        <v>4493</v>
      </c>
      <c r="AO493" s="264"/>
      <c r="AP493" s="264"/>
      <c r="AQ493" s="264"/>
      <c r="AR493" s="264"/>
      <c r="AS493" s="355"/>
      <c r="AT493" s="373"/>
      <c r="AU493" s="355"/>
      <c r="AV493" s="356"/>
      <c r="AW493" s="161" t="s">
        <v>4952</v>
      </c>
    </row>
    <row r="494" spans="1:49" s="151" customFormat="1" ht="105.6">
      <c r="A494" s="399"/>
      <c r="B494" s="399" t="s">
        <v>3752</v>
      </c>
      <c r="C494" s="264" t="s">
        <v>3753</v>
      </c>
      <c r="D494" s="264"/>
      <c r="E494" s="264" t="s">
        <v>3754</v>
      </c>
      <c r="F494" s="264" t="s">
        <v>423</v>
      </c>
      <c r="G494" s="264" t="s">
        <v>656</v>
      </c>
      <c r="H494" s="264"/>
      <c r="I494" s="264"/>
      <c r="J494" s="264"/>
      <c r="K494" s="264"/>
      <c r="L494" s="264"/>
      <c r="M494" s="264"/>
      <c r="N494" s="264"/>
      <c r="O494" s="160"/>
      <c r="P494" s="297">
        <f t="shared" si="24"/>
        <v>0</v>
      </c>
      <c r="Q494" s="264"/>
      <c r="R494" s="264"/>
      <c r="S494" s="264"/>
      <c r="T494" s="264"/>
      <c r="U494" s="264"/>
      <c r="V494" s="264"/>
      <c r="W494" s="264"/>
      <c r="X494" s="160"/>
      <c r="Y494" s="298">
        <f t="shared" si="25"/>
        <v>0</v>
      </c>
      <c r="Z494" s="264"/>
      <c r="AA494" s="264"/>
      <c r="AB494" s="264"/>
      <c r="AC494" s="264">
        <v>1</v>
      </c>
      <c r="AD494" s="264"/>
      <c r="AE494" s="264"/>
      <c r="AF494" s="264"/>
      <c r="AG494" s="160">
        <v>45202</v>
      </c>
      <c r="AH494" s="298">
        <f t="shared" si="23"/>
        <v>1</v>
      </c>
      <c r="AI494" s="399"/>
      <c r="AJ494" s="264" t="s">
        <v>660</v>
      </c>
      <c r="AK494" s="264" t="s">
        <v>431</v>
      </c>
      <c r="AL494" s="264"/>
      <c r="AM494" s="264"/>
      <c r="AN494" s="264" t="s">
        <v>4493</v>
      </c>
      <c r="AO494" s="264"/>
      <c r="AP494" s="264"/>
      <c r="AQ494" s="264"/>
      <c r="AR494" s="264"/>
      <c r="AS494" s="355"/>
      <c r="AT494" s="373"/>
      <c r="AU494" s="355"/>
      <c r="AV494" s="356"/>
      <c r="AW494" s="161" t="s">
        <v>4953</v>
      </c>
    </row>
    <row r="495" spans="1:49" s="151" customFormat="1" ht="132">
      <c r="A495" s="399"/>
      <c r="B495" s="399" t="s">
        <v>3755</v>
      </c>
      <c r="C495" s="264" t="s">
        <v>3756</v>
      </c>
      <c r="D495" s="264"/>
      <c r="E495" s="264" t="s">
        <v>3757</v>
      </c>
      <c r="F495" s="264" t="s">
        <v>423</v>
      </c>
      <c r="G495" s="264" t="s">
        <v>656</v>
      </c>
      <c r="H495" s="264"/>
      <c r="I495" s="264"/>
      <c r="J495" s="264"/>
      <c r="K495" s="264"/>
      <c r="L495" s="264"/>
      <c r="M495" s="264"/>
      <c r="N495" s="264"/>
      <c r="O495" s="160"/>
      <c r="P495" s="297">
        <f t="shared" si="24"/>
        <v>0</v>
      </c>
      <c r="Q495" s="264"/>
      <c r="R495" s="264"/>
      <c r="S495" s="264"/>
      <c r="T495" s="264"/>
      <c r="U495" s="264"/>
      <c r="V495" s="264"/>
      <c r="W495" s="264"/>
      <c r="X495" s="160"/>
      <c r="Y495" s="298">
        <f t="shared" si="25"/>
        <v>0</v>
      </c>
      <c r="Z495" s="264"/>
      <c r="AA495" s="264"/>
      <c r="AB495" s="264"/>
      <c r="AC495" s="264">
        <v>1</v>
      </c>
      <c r="AD495" s="264"/>
      <c r="AE495" s="264"/>
      <c r="AF495" s="264"/>
      <c r="AG495" s="160">
        <v>44971</v>
      </c>
      <c r="AH495" s="298">
        <f t="shared" si="23"/>
        <v>1</v>
      </c>
      <c r="AI495" s="399"/>
      <c r="AJ495" s="264" t="s">
        <v>660</v>
      </c>
      <c r="AK495" s="264" t="s">
        <v>431</v>
      </c>
      <c r="AL495" s="264"/>
      <c r="AM495" s="264"/>
      <c r="AN495" s="264" t="s">
        <v>4493</v>
      </c>
      <c r="AO495" s="264"/>
      <c r="AP495" s="264"/>
      <c r="AQ495" s="264"/>
      <c r="AR495" s="264"/>
      <c r="AS495" s="355"/>
      <c r="AT495" s="373"/>
      <c r="AU495" s="355"/>
      <c r="AV495" s="356"/>
      <c r="AW495" s="161" t="s">
        <v>4954</v>
      </c>
    </row>
    <row r="496" spans="1:49" s="151" customFormat="1" ht="145.19999999999999">
      <c r="A496" s="399"/>
      <c r="B496" s="399" t="s">
        <v>3758</v>
      </c>
      <c r="C496" s="264" t="s">
        <v>3759</v>
      </c>
      <c r="D496" s="264"/>
      <c r="E496" s="264" t="s">
        <v>3760</v>
      </c>
      <c r="F496" s="264" t="s">
        <v>423</v>
      </c>
      <c r="G496" s="264" t="s">
        <v>656</v>
      </c>
      <c r="H496" s="264"/>
      <c r="I496" s="264"/>
      <c r="J496" s="264"/>
      <c r="K496" s="264"/>
      <c r="L496" s="264"/>
      <c r="M496" s="264"/>
      <c r="N496" s="264"/>
      <c r="O496" s="160"/>
      <c r="P496" s="297">
        <f t="shared" si="24"/>
        <v>0</v>
      </c>
      <c r="Q496" s="264"/>
      <c r="R496" s="264"/>
      <c r="S496" s="264"/>
      <c r="T496" s="264"/>
      <c r="U496" s="264"/>
      <c r="V496" s="264"/>
      <c r="W496" s="264"/>
      <c r="X496" s="160"/>
      <c r="Y496" s="298">
        <f t="shared" si="25"/>
        <v>0</v>
      </c>
      <c r="Z496" s="264"/>
      <c r="AA496" s="264"/>
      <c r="AB496" s="264"/>
      <c r="AC496" s="264">
        <v>2</v>
      </c>
      <c r="AD496" s="264"/>
      <c r="AE496" s="264"/>
      <c r="AF496" s="264"/>
      <c r="AG496" s="160">
        <v>45141</v>
      </c>
      <c r="AH496" s="298">
        <f t="shared" si="23"/>
        <v>2</v>
      </c>
      <c r="AI496" s="399"/>
      <c r="AJ496" s="264" t="s">
        <v>660</v>
      </c>
      <c r="AK496" s="264" t="s">
        <v>431</v>
      </c>
      <c r="AL496" s="264"/>
      <c r="AM496" s="264"/>
      <c r="AN496" s="264" t="s">
        <v>4493</v>
      </c>
      <c r="AO496" s="264"/>
      <c r="AP496" s="264"/>
      <c r="AQ496" s="264"/>
      <c r="AR496" s="264"/>
      <c r="AS496" s="355"/>
      <c r="AT496" s="373"/>
      <c r="AU496" s="355"/>
      <c r="AV496" s="356"/>
      <c r="AW496" s="161" t="s">
        <v>4955</v>
      </c>
    </row>
    <row r="497" spans="1:49" s="151" customFormat="1" ht="132">
      <c r="A497" s="399"/>
      <c r="B497" s="399" t="s">
        <v>3761</v>
      </c>
      <c r="C497" s="264" t="s">
        <v>3762</v>
      </c>
      <c r="D497" s="264"/>
      <c r="E497" s="264" t="s">
        <v>3763</v>
      </c>
      <c r="F497" s="264" t="s">
        <v>423</v>
      </c>
      <c r="G497" s="264" t="s">
        <v>656</v>
      </c>
      <c r="H497" s="264"/>
      <c r="I497" s="264"/>
      <c r="J497" s="264"/>
      <c r="K497" s="264"/>
      <c r="L497" s="264"/>
      <c r="M497" s="264"/>
      <c r="N497" s="264"/>
      <c r="O497" s="160"/>
      <c r="P497" s="297">
        <f t="shared" si="24"/>
        <v>0</v>
      </c>
      <c r="Q497" s="264"/>
      <c r="R497" s="264"/>
      <c r="S497" s="264"/>
      <c r="T497" s="264"/>
      <c r="U497" s="264"/>
      <c r="V497" s="264"/>
      <c r="W497" s="264"/>
      <c r="X497" s="160"/>
      <c r="Y497" s="298">
        <f t="shared" si="25"/>
        <v>0</v>
      </c>
      <c r="Z497" s="264"/>
      <c r="AA497" s="264"/>
      <c r="AB497" s="264"/>
      <c r="AC497" s="264">
        <v>2</v>
      </c>
      <c r="AD497" s="264"/>
      <c r="AE497" s="264"/>
      <c r="AF497" s="264"/>
      <c r="AG497" s="160">
        <v>45142</v>
      </c>
      <c r="AH497" s="298">
        <f t="shared" si="23"/>
        <v>2</v>
      </c>
      <c r="AI497" s="399"/>
      <c r="AJ497" s="264" t="s">
        <v>660</v>
      </c>
      <c r="AK497" s="264" t="s">
        <v>431</v>
      </c>
      <c r="AL497" s="264"/>
      <c r="AM497" s="264"/>
      <c r="AN497" s="264" t="s">
        <v>4493</v>
      </c>
      <c r="AO497" s="264"/>
      <c r="AP497" s="264"/>
      <c r="AQ497" s="264"/>
      <c r="AR497" s="264"/>
      <c r="AS497" s="355"/>
      <c r="AT497" s="373"/>
      <c r="AU497" s="355"/>
      <c r="AV497" s="356"/>
      <c r="AW497" s="161" t="s">
        <v>4956</v>
      </c>
    </row>
    <row r="498" spans="1:49" s="151" customFormat="1" ht="118.8">
      <c r="A498" s="399"/>
      <c r="B498" s="399" t="s">
        <v>3764</v>
      </c>
      <c r="C498" s="264" t="s">
        <v>3765</v>
      </c>
      <c r="D498" s="264"/>
      <c r="E498" s="264" t="s">
        <v>3766</v>
      </c>
      <c r="F498" s="264" t="s">
        <v>423</v>
      </c>
      <c r="G498" s="264" t="s">
        <v>656</v>
      </c>
      <c r="H498" s="264"/>
      <c r="I498" s="264"/>
      <c r="J498" s="264"/>
      <c r="K498" s="264"/>
      <c r="L498" s="264"/>
      <c r="M498" s="264"/>
      <c r="N498" s="264"/>
      <c r="O498" s="160"/>
      <c r="P498" s="297">
        <f t="shared" si="24"/>
        <v>0</v>
      </c>
      <c r="Q498" s="264"/>
      <c r="R498" s="264"/>
      <c r="S498" s="264"/>
      <c r="T498" s="264"/>
      <c r="U498" s="264"/>
      <c r="V498" s="264"/>
      <c r="W498" s="264"/>
      <c r="X498" s="160"/>
      <c r="Y498" s="298">
        <f t="shared" si="25"/>
        <v>0</v>
      </c>
      <c r="Z498" s="264"/>
      <c r="AA498" s="264"/>
      <c r="AB498" s="264"/>
      <c r="AC498" s="264">
        <v>1</v>
      </c>
      <c r="AD498" s="264"/>
      <c r="AE498" s="264"/>
      <c r="AF498" s="264"/>
      <c r="AG498" s="160">
        <v>45160</v>
      </c>
      <c r="AH498" s="298">
        <f t="shared" ref="AH498:AH561" si="26">SUM($Z498:$AF498)</f>
        <v>1</v>
      </c>
      <c r="AI498" s="399"/>
      <c r="AJ498" s="264" t="s">
        <v>660</v>
      </c>
      <c r="AK498" s="264" t="s">
        <v>431</v>
      </c>
      <c r="AL498" s="264"/>
      <c r="AM498" s="264"/>
      <c r="AN498" s="264" t="s">
        <v>4493</v>
      </c>
      <c r="AO498" s="264"/>
      <c r="AP498" s="264"/>
      <c r="AQ498" s="264"/>
      <c r="AR498" s="264"/>
      <c r="AS498" s="355"/>
      <c r="AT498" s="373"/>
      <c r="AU498" s="355"/>
      <c r="AV498" s="356"/>
      <c r="AW498" s="161" t="s">
        <v>4957</v>
      </c>
    </row>
    <row r="499" spans="1:49" s="151" customFormat="1" ht="52.8">
      <c r="A499" s="399"/>
      <c r="B499" s="399" t="s">
        <v>3767</v>
      </c>
      <c r="C499" s="264" t="s">
        <v>3768</v>
      </c>
      <c r="D499" s="264"/>
      <c r="E499" s="264" t="s">
        <v>3769</v>
      </c>
      <c r="F499" s="264" t="s">
        <v>423</v>
      </c>
      <c r="G499" s="264" t="s">
        <v>656</v>
      </c>
      <c r="H499" s="264"/>
      <c r="I499" s="264"/>
      <c r="J499" s="264"/>
      <c r="K499" s="264"/>
      <c r="L499" s="264"/>
      <c r="M499" s="264"/>
      <c r="N499" s="264"/>
      <c r="O499" s="160"/>
      <c r="P499" s="297">
        <f t="shared" si="24"/>
        <v>0</v>
      </c>
      <c r="Q499" s="264"/>
      <c r="R499" s="264"/>
      <c r="S499" s="264"/>
      <c r="T499" s="264"/>
      <c r="U499" s="264"/>
      <c r="V499" s="264"/>
      <c r="W499" s="264"/>
      <c r="X499" s="160"/>
      <c r="Y499" s="298">
        <f t="shared" si="25"/>
        <v>0</v>
      </c>
      <c r="Z499" s="264"/>
      <c r="AA499" s="264"/>
      <c r="AB499" s="264"/>
      <c r="AC499" s="264">
        <v>1</v>
      </c>
      <c r="AD499" s="264"/>
      <c r="AE499" s="264"/>
      <c r="AF499" s="264"/>
      <c r="AG499" s="160">
        <v>45230</v>
      </c>
      <c r="AH499" s="298">
        <f t="shared" si="26"/>
        <v>1</v>
      </c>
      <c r="AI499" s="399"/>
      <c r="AJ499" s="264" t="s">
        <v>660</v>
      </c>
      <c r="AK499" s="264" t="s">
        <v>431</v>
      </c>
      <c r="AL499" s="264"/>
      <c r="AM499" s="264"/>
      <c r="AN499" s="264" t="s">
        <v>4493</v>
      </c>
      <c r="AO499" s="264"/>
      <c r="AP499" s="264"/>
      <c r="AQ499" s="264"/>
      <c r="AR499" s="264"/>
      <c r="AS499" s="355"/>
      <c r="AT499" s="373"/>
      <c r="AU499" s="355"/>
      <c r="AV499" s="356"/>
      <c r="AW499" s="161" t="s">
        <v>4958</v>
      </c>
    </row>
    <row r="500" spans="1:49" s="151" customFormat="1" ht="105.6">
      <c r="A500" s="399"/>
      <c r="B500" s="399" t="s">
        <v>3770</v>
      </c>
      <c r="C500" s="264" t="s">
        <v>3771</v>
      </c>
      <c r="D500" s="264"/>
      <c r="E500" s="264" t="s">
        <v>3772</v>
      </c>
      <c r="F500" s="264" t="s">
        <v>423</v>
      </c>
      <c r="G500" s="264" t="s">
        <v>656</v>
      </c>
      <c r="H500" s="264"/>
      <c r="I500" s="264"/>
      <c r="J500" s="264"/>
      <c r="K500" s="264"/>
      <c r="L500" s="264"/>
      <c r="M500" s="264"/>
      <c r="N500" s="264"/>
      <c r="O500" s="160"/>
      <c r="P500" s="297">
        <f t="shared" si="24"/>
        <v>0</v>
      </c>
      <c r="Q500" s="264"/>
      <c r="R500" s="264"/>
      <c r="S500" s="264"/>
      <c r="T500" s="264"/>
      <c r="U500" s="264"/>
      <c r="V500" s="264">
        <v>1</v>
      </c>
      <c r="W500" s="264"/>
      <c r="X500" s="160">
        <v>45126</v>
      </c>
      <c r="Y500" s="298">
        <f t="shared" si="25"/>
        <v>1</v>
      </c>
      <c r="Z500" s="264"/>
      <c r="AA500" s="264"/>
      <c r="AB500" s="264"/>
      <c r="AC500" s="264"/>
      <c r="AD500" s="264"/>
      <c r="AE500" s="264">
        <v>1</v>
      </c>
      <c r="AF500" s="264"/>
      <c r="AG500" s="160">
        <v>45126</v>
      </c>
      <c r="AH500" s="298">
        <f t="shared" si="26"/>
        <v>1</v>
      </c>
      <c r="AI500" s="399"/>
      <c r="AJ500" s="264" t="s">
        <v>660</v>
      </c>
      <c r="AK500" s="264" t="s">
        <v>431</v>
      </c>
      <c r="AL500" s="264"/>
      <c r="AM500" s="264"/>
      <c r="AN500" s="264" t="s">
        <v>4493</v>
      </c>
      <c r="AO500" s="264"/>
      <c r="AP500" s="264"/>
      <c r="AQ500" s="264"/>
      <c r="AR500" s="264"/>
      <c r="AS500" s="355"/>
      <c r="AT500" s="373"/>
      <c r="AU500" s="355"/>
      <c r="AV500" s="356"/>
      <c r="AW500" s="161" t="s">
        <v>4959</v>
      </c>
    </row>
    <row r="501" spans="1:49" s="151" customFormat="1" ht="158.4">
      <c r="A501" s="399"/>
      <c r="B501" s="399" t="s">
        <v>3773</v>
      </c>
      <c r="C501" s="264" t="s">
        <v>3774</v>
      </c>
      <c r="D501" s="264"/>
      <c r="E501" s="264" t="s">
        <v>3775</v>
      </c>
      <c r="F501" s="264" t="s">
        <v>423</v>
      </c>
      <c r="G501" s="264" t="s">
        <v>656</v>
      </c>
      <c r="H501" s="264"/>
      <c r="I501" s="264"/>
      <c r="J501" s="264"/>
      <c r="K501" s="264"/>
      <c r="L501" s="264"/>
      <c r="M501" s="264"/>
      <c r="N501" s="264"/>
      <c r="O501" s="160"/>
      <c r="P501" s="297">
        <f t="shared" si="24"/>
        <v>0</v>
      </c>
      <c r="Q501" s="264"/>
      <c r="R501" s="264"/>
      <c r="S501" s="264"/>
      <c r="T501" s="264">
        <v>1</v>
      </c>
      <c r="U501" s="264"/>
      <c r="V501" s="264"/>
      <c r="W501" s="264"/>
      <c r="X501" s="160">
        <v>45061</v>
      </c>
      <c r="Y501" s="298">
        <f t="shared" si="25"/>
        <v>1</v>
      </c>
      <c r="Z501" s="264"/>
      <c r="AA501" s="264"/>
      <c r="AB501" s="264"/>
      <c r="AC501" s="264">
        <v>1</v>
      </c>
      <c r="AD501" s="264"/>
      <c r="AE501" s="264"/>
      <c r="AF501" s="264"/>
      <c r="AG501" s="160">
        <v>45061</v>
      </c>
      <c r="AH501" s="298">
        <f t="shared" si="26"/>
        <v>1</v>
      </c>
      <c r="AI501" s="399"/>
      <c r="AJ501" s="264" t="s">
        <v>660</v>
      </c>
      <c r="AK501" s="264" t="s">
        <v>431</v>
      </c>
      <c r="AL501" s="264"/>
      <c r="AM501" s="264"/>
      <c r="AN501" s="264" t="s">
        <v>4493</v>
      </c>
      <c r="AO501" s="264"/>
      <c r="AP501" s="264"/>
      <c r="AQ501" s="264"/>
      <c r="AR501" s="264"/>
      <c r="AS501" s="355"/>
      <c r="AT501" s="373"/>
      <c r="AU501" s="355"/>
      <c r="AV501" s="356"/>
      <c r="AW501" s="161" t="s">
        <v>4960</v>
      </c>
    </row>
    <row r="502" spans="1:49" s="151" customFormat="1" ht="105.6">
      <c r="A502" s="399"/>
      <c r="B502" s="399" t="s">
        <v>3776</v>
      </c>
      <c r="C502" s="264" t="s">
        <v>3777</v>
      </c>
      <c r="D502" s="264"/>
      <c r="E502" s="264" t="s">
        <v>3778</v>
      </c>
      <c r="F502" s="264" t="s">
        <v>419</v>
      </c>
      <c r="G502" s="264" t="s">
        <v>656</v>
      </c>
      <c r="H502" s="264"/>
      <c r="I502" s="264"/>
      <c r="J502" s="264"/>
      <c r="K502" s="264"/>
      <c r="L502" s="264"/>
      <c r="M502" s="264"/>
      <c r="N502" s="264"/>
      <c r="O502" s="160"/>
      <c r="P502" s="297">
        <f t="shared" si="24"/>
        <v>0</v>
      </c>
      <c r="Q502" s="264"/>
      <c r="R502" s="264"/>
      <c r="S502" s="264"/>
      <c r="T502" s="264"/>
      <c r="U502" s="264"/>
      <c r="V502" s="264"/>
      <c r="W502" s="264"/>
      <c r="X502" s="160"/>
      <c r="Y502" s="298">
        <f t="shared" si="25"/>
        <v>0</v>
      </c>
      <c r="Z502" s="264"/>
      <c r="AA502" s="264"/>
      <c r="AB502" s="264"/>
      <c r="AC502" s="264"/>
      <c r="AD502" s="264"/>
      <c r="AE502" s="264"/>
      <c r="AF502" s="264">
        <v>2</v>
      </c>
      <c r="AG502" s="160">
        <v>44965</v>
      </c>
      <c r="AH502" s="298">
        <f t="shared" si="26"/>
        <v>2</v>
      </c>
      <c r="AI502" s="399"/>
      <c r="AJ502" s="264" t="s">
        <v>660</v>
      </c>
      <c r="AK502" s="264" t="s">
        <v>431</v>
      </c>
      <c r="AL502" s="264"/>
      <c r="AM502" s="264"/>
      <c r="AN502" s="264"/>
      <c r="AO502" s="264"/>
      <c r="AP502" s="264"/>
      <c r="AQ502" s="264"/>
      <c r="AR502" s="264"/>
      <c r="AS502" s="355"/>
      <c r="AT502" s="373"/>
      <c r="AU502" s="355"/>
      <c r="AV502" s="356"/>
      <c r="AW502" s="161" t="s">
        <v>4961</v>
      </c>
    </row>
    <row r="503" spans="1:49" s="151" customFormat="1" ht="158.4">
      <c r="A503" s="399"/>
      <c r="B503" s="399" t="s">
        <v>3779</v>
      </c>
      <c r="C503" s="264" t="s">
        <v>3780</v>
      </c>
      <c r="D503" s="264"/>
      <c r="E503" s="264" t="s">
        <v>3781</v>
      </c>
      <c r="F503" s="264" t="s">
        <v>423</v>
      </c>
      <c r="G503" s="264" t="s">
        <v>656</v>
      </c>
      <c r="H503" s="264"/>
      <c r="I503" s="264"/>
      <c r="J503" s="264"/>
      <c r="K503" s="264"/>
      <c r="L503" s="264"/>
      <c r="M503" s="264"/>
      <c r="N503" s="264"/>
      <c r="O503" s="160"/>
      <c r="P503" s="297">
        <f t="shared" si="24"/>
        <v>0</v>
      </c>
      <c r="Q503" s="264"/>
      <c r="R503" s="264"/>
      <c r="S503" s="264"/>
      <c r="T503" s="264"/>
      <c r="U503" s="264"/>
      <c r="V503" s="264"/>
      <c r="W503" s="264"/>
      <c r="X503" s="160"/>
      <c r="Y503" s="298">
        <f t="shared" si="25"/>
        <v>0</v>
      </c>
      <c r="Z503" s="264"/>
      <c r="AA503" s="264"/>
      <c r="AB503" s="264"/>
      <c r="AC503" s="264"/>
      <c r="AD503" s="264"/>
      <c r="AE503" s="264">
        <v>5</v>
      </c>
      <c r="AF503" s="264"/>
      <c r="AG503" s="160">
        <v>45027</v>
      </c>
      <c r="AH503" s="298">
        <f t="shared" si="26"/>
        <v>5</v>
      </c>
      <c r="AI503" s="399"/>
      <c r="AJ503" s="264" t="s">
        <v>660</v>
      </c>
      <c r="AK503" s="264" t="s">
        <v>431</v>
      </c>
      <c r="AL503" s="264"/>
      <c r="AM503" s="264"/>
      <c r="AN503" s="264" t="s">
        <v>4493</v>
      </c>
      <c r="AO503" s="264"/>
      <c r="AP503" s="264"/>
      <c r="AQ503" s="264"/>
      <c r="AR503" s="264"/>
      <c r="AS503" s="355"/>
      <c r="AT503" s="373"/>
      <c r="AU503" s="355"/>
      <c r="AV503" s="356"/>
      <c r="AW503" s="161" t="s">
        <v>4962</v>
      </c>
    </row>
    <row r="504" spans="1:49" s="151" customFormat="1" ht="132">
      <c r="A504" s="399"/>
      <c r="B504" s="399" t="s">
        <v>3782</v>
      </c>
      <c r="C504" s="264" t="s">
        <v>3783</v>
      </c>
      <c r="D504" s="264"/>
      <c r="E504" s="264" t="s">
        <v>3784</v>
      </c>
      <c r="F504" s="264" t="s">
        <v>423</v>
      </c>
      <c r="G504" s="264" t="s">
        <v>656</v>
      </c>
      <c r="H504" s="264"/>
      <c r="I504" s="264"/>
      <c r="J504" s="264"/>
      <c r="K504" s="264"/>
      <c r="L504" s="264"/>
      <c r="M504" s="264"/>
      <c r="N504" s="264"/>
      <c r="O504" s="160"/>
      <c r="P504" s="297">
        <f t="shared" ref="P504:P567" si="27">SUM($H504:$N504)</f>
        <v>0</v>
      </c>
      <c r="Q504" s="264"/>
      <c r="R504" s="264"/>
      <c r="S504" s="264"/>
      <c r="T504" s="264">
        <v>1</v>
      </c>
      <c r="U504" s="264"/>
      <c r="V504" s="264"/>
      <c r="W504" s="264"/>
      <c r="X504" s="160">
        <v>45051</v>
      </c>
      <c r="Y504" s="298">
        <f t="shared" ref="Y504:Y567" si="28">SUM($Q504:$W504)</f>
        <v>1</v>
      </c>
      <c r="Z504" s="264"/>
      <c r="AA504" s="264"/>
      <c r="AB504" s="264"/>
      <c r="AC504" s="264">
        <v>1</v>
      </c>
      <c r="AD504" s="264"/>
      <c r="AE504" s="264"/>
      <c r="AF504" s="264"/>
      <c r="AG504" s="160">
        <v>45051</v>
      </c>
      <c r="AH504" s="298">
        <f t="shared" si="26"/>
        <v>1</v>
      </c>
      <c r="AI504" s="399"/>
      <c r="AJ504" s="264" t="s">
        <v>660</v>
      </c>
      <c r="AK504" s="264" t="s">
        <v>431</v>
      </c>
      <c r="AL504" s="264"/>
      <c r="AM504" s="264"/>
      <c r="AN504" s="264" t="s">
        <v>4493</v>
      </c>
      <c r="AO504" s="264"/>
      <c r="AP504" s="264"/>
      <c r="AQ504" s="264"/>
      <c r="AR504" s="264"/>
      <c r="AS504" s="355"/>
      <c r="AT504" s="373"/>
      <c r="AU504" s="355"/>
      <c r="AV504" s="356"/>
      <c r="AW504" s="161" t="s">
        <v>4963</v>
      </c>
    </row>
    <row r="505" spans="1:49" s="151" customFormat="1" ht="158.4">
      <c r="A505" s="399"/>
      <c r="B505" s="399" t="s">
        <v>3247</v>
      </c>
      <c r="C505" s="264" t="s">
        <v>3248</v>
      </c>
      <c r="D505" s="264"/>
      <c r="E505" s="264" t="s">
        <v>3785</v>
      </c>
      <c r="F505" s="264" t="s">
        <v>423</v>
      </c>
      <c r="G505" s="264" t="s">
        <v>656</v>
      </c>
      <c r="H505" s="264"/>
      <c r="I505" s="264"/>
      <c r="J505" s="264"/>
      <c r="K505" s="264"/>
      <c r="L505" s="264"/>
      <c r="M505" s="264"/>
      <c r="N505" s="264"/>
      <c r="O505" s="160"/>
      <c r="P505" s="297">
        <f t="shared" si="27"/>
        <v>0</v>
      </c>
      <c r="Q505" s="264"/>
      <c r="R505" s="264"/>
      <c r="S505" s="264"/>
      <c r="T505" s="264"/>
      <c r="U505" s="264"/>
      <c r="V505" s="264">
        <v>2</v>
      </c>
      <c r="W505" s="264"/>
      <c r="X505" s="160">
        <v>45061</v>
      </c>
      <c r="Y505" s="298">
        <f t="shared" si="28"/>
        <v>2</v>
      </c>
      <c r="Z505" s="264"/>
      <c r="AA505" s="264"/>
      <c r="AB505" s="264"/>
      <c r="AC505" s="264"/>
      <c r="AD505" s="264"/>
      <c r="AE505" s="264">
        <v>2</v>
      </c>
      <c r="AF505" s="264"/>
      <c r="AG505" s="160">
        <v>45061</v>
      </c>
      <c r="AH505" s="298">
        <f t="shared" si="26"/>
        <v>2</v>
      </c>
      <c r="AI505" s="399"/>
      <c r="AJ505" s="264" t="s">
        <v>660</v>
      </c>
      <c r="AK505" s="264" t="s">
        <v>431</v>
      </c>
      <c r="AL505" s="264"/>
      <c r="AM505" s="264"/>
      <c r="AN505" s="264" t="s">
        <v>4493</v>
      </c>
      <c r="AO505" s="264"/>
      <c r="AP505" s="264"/>
      <c r="AQ505" s="264"/>
      <c r="AR505" s="264"/>
      <c r="AS505" s="355"/>
      <c r="AT505" s="373"/>
      <c r="AU505" s="355"/>
      <c r="AV505" s="356"/>
      <c r="AW505" s="161" t="s">
        <v>4964</v>
      </c>
    </row>
    <row r="506" spans="1:49" s="151" customFormat="1" ht="132">
      <c r="A506" s="399"/>
      <c r="B506" s="399" t="s">
        <v>3786</v>
      </c>
      <c r="C506" s="264" t="s">
        <v>3787</v>
      </c>
      <c r="D506" s="264"/>
      <c r="E506" s="264" t="s">
        <v>6328</v>
      </c>
      <c r="F506" s="264" t="s">
        <v>423</v>
      </c>
      <c r="G506" s="264" t="s">
        <v>656</v>
      </c>
      <c r="H506" s="264"/>
      <c r="I506" s="264"/>
      <c r="J506" s="264"/>
      <c r="K506" s="264"/>
      <c r="L506" s="264"/>
      <c r="M506" s="264"/>
      <c r="N506" s="264">
        <v>1</v>
      </c>
      <c r="O506" s="160">
        <v>44956</v>
      </c>
      <c r="P506" s="297">
        <f t="shared" si="27"/>
        <v>1</v>
      </c>
      <c r="Q506" s="264"/>
      <c r="R506" s="264"/>
      <c r="S506" s="264"/>
      <c r="T506" s="264"/>
      <c r="U506" s="264"/>
      <c r="V506" s="264"/>
      <c r="W506" s="264">
        <v>1</v>
      </c>
      <c r="X506" s="160">
        <v>45012</v>
      </c>
      <c r="Y506" s="298">
        <f t="shared" si="28"/>
        <v>1</v>
      </c>
      <c r="Z506" s="264"/>
      <c r="AA506" s="264"/>
      <c r="AB506" s="264"/>
      <c r="AC506" s="264"/>
      <c r="AD506" s="264"/>
      <c r="AE506" s="264">
        <v>1</v>
      </c>
      <c r="AF506" s="264"/>
      <c r="AG506" s="160">
        <v>45209</v>
      </c>
      <c r="AH506" s="298">
        <f t="shared" si="26"/>
        <v>1</v>
      </c>
      <c r="AI506" s="399"/>
      <c r="AJ506" s="264" t="s">
        <v>660</v>
      </c>
      <c r="AK506" s="264" t="s">
        <v>431</v>
      </c>
      <c r="AL506" s="264"/>
      <c r="AM506" s="264"/>
      <c r="AN506" s="264" t="s">
        <v>4493</v>
      </c>
      <c r="AO506" s="264"/>
      <c r="AP506" s="264"/>
      <c r="AQ506" s="264"/>
      <c r="AR506" s="264"/>
      <c r="AS506" s="355"/>
      <c r="AT506" s="373"/>
      <c r="AU506" s="355"/>
      <c r="AV506" s="356"/>
      <c r="AW506" s="161" t="s">
        <v>6327</v>
      </c>
    </row>
    <row r="507" spans="1:49" s="151" customFormat="1" ht="132">
      <c r="A507" s="399"/>
      <c r="B507" s="399" t="s">
        <v>3788</v>
      </c>
      <c r="C507" s="264" t="s">
        <v>3789</v>
      </c>
      <c r="D507" s="264"/>
      <c r="E507" s="264" t="s">
        <v>3790</v>
      </c>
      <c r="F507" s="264" t="s">
        <v>423</v>
      </c>
      <c r="G507" s="264" t="s">
        <v>656</v>
      </c>
      <c r="H507" s="264"/>
      <c r="I507" s="264"/>
      <c r="J507" s="264"/>
      <c r="K507" s="264"/>
      <c r="L507" s="264"/>
      <c r="M507" s="264"/>
      <c r="N507" s="264"/>
      <c r="O507" s="160"/>
      <c r="P507" s="297">
        <f t="shared" si="27"/>
        <v>0</v>
      </c>
      <c r="Q507" s="264"/>
      <c r="R507" s="264">
        <v>1</v>
      </c>
      <c r="S507" s="264"/>
      <c r="T507" s="264"/>
      <c r="U507" s="264"/>
      <c r="V507" s="264"/>
      <c r="W507" s="264"/>
      <c r="X507" s="160">
        <v>45205</v>
      </c>
      <c r="Y507" s="298">
        <f t="shared" si="28"/>
        <v>1</v>
      </c>
      <c r="Z507" s="264"/>
      <c r="AA507" s="264">
        <v>1</v>
      </c>
      <c r="AB507" s="264"/>
      <c r="AC507" s="264"/>
      <c r="AD507" s="264"/>
      <c r="AE507" s="264"/>
      <c r="AF507" s="264"/>
      <c r="AG507" s="160">
        <v>45226</v>
      </c>
      <c r="AH507" s="298">
        <f t="shared" si="26"/>
        <v>1</v>
      </c>
      <c r="AI507" s="399">
        <v>0</v>
      </c>
      <c r="AJ507" s="264" t="s">
        <v>660</v>
      </c>
      <c r="AK507" s="264" t="s">
        <v>431</v>
      </c>
      <c r="AL507" s="264"/>
      <c r="AM507" s="264"/>
      <c r="AN507" s="264" t="s">
        <v>4493</v>
      </c>
      <c r="AO507" s="264"/>
      <c r="AP507" s="264"/>
      <c r="AQ507" s="264"/>
      <c r="AR507" s="264"/>
      <c r="AS507" s="355"/>
      <c r="AT507" s="373"/>
      <c r="AU507" s="355"/>
      <c r="AV507" s="356"/>
      <c r="AW507" s="161" t="s">
        <v>4965</v>
      </c>
    </row>
    <row r="508" spans="1:49" s="151" customFormat="1" ht="39.6">
      <c r="A508" s="399"/>
      <c r="B508" s="399" t="s">
        <v>3791</v>
      </c>
      <c r="C508" s="264" t="s">
        <v>3792</v>
      </c>
      <c r="D508" s="264"/>
      <c r="E508" s="264" t="s">
        <v>3793</v>
      </c>
      <c r="F508" s="264" t="s">
        <v>417</v>
      </c>
      <c r="G508" s="264" t="s">
        <v>667</v>
      </c>
      <c r="H508" s="264"/>
      <c r="I508" s="264"/>
      <c r="J508" s="264"/>
      <c r="K508" s="264"/>
      <c r="L508" s="264"/>
      <c r="M508" s="264"/>
      <c r="N508" s="264"/>
      <c r="O508" s="160"/>
      <c r="P508" s="297">
        <f t="shared" si="27"/>
        <v>0</v>
      </c>
      <c r="Q508" s="264"/>
      <c r="R508" s="264"/>
      <c r="S508" s="264"/>
      <c r="T508" s="264"/>
      <c r="U508" s="264"/>
      <c r="V508" s="264"/>
      <c r="W508" s="264"/>
      <c r="X508" s="160"/>
      <c r="Y508" s="298">
        <f t="shared" si="28"/>
        <v>0</v>
      </c>
      <c r="Z508" s="264"/>
      <c r="AA508" s="264"/>
      <c r="AB508" s="264"/>
      <c r="AC508" s="264"/>
      <c r="AD508" s="264"/>
      <c r="AE508" s="264"/>
      <c r="AF508" s="264">
        <v>1</v>
      </c>
      <c r="AG508" s="160">
        <v>45072</v>
      </c>
      <c r="AH508" s="298">
        <f t="shared" si="26"/>
        <v>1</v>
      </c>
      <c r="AI508" s="399"/>
      <c r="AJ508" s="264" t="s">
        <v>660</v>
      </c>
      <c r="AK508" s="264" t="s">
        <v>431</v>
      </c>
      <c r="AL508" s="264"/>
      <c r="AM508" s="264"/>
      <c r="AN508" s="264"/>
      <c r="AO508" s="264"/>
      <c r="AP508" s="264"/>
      <c r="AQ508" s="264"/>
      <c r="AR508" s="264"/>
      <c r="AS508" s="355"/>
      <c r="AT508" s="373"/>
      <c r="AU508" s="355"/>
      <c r="AV508" s="356"/>
      <c r="AW508" s="161" t="s">
        <v>4966</v>
      </c>
    </row>
    <row r="509" spans="1:49" s="151" customFormat="1" ht="39.6">
      <c r="A509" s="399"/>
      <c r="B509" s="399" t="s">
        <v>3794</v>
      </c>
      <c r="C509" s="264" t="s">
        <v>3795</v>
      </c>
      <c r="D509" s="264"/>
      <c r="E509" s="264" t="s">
        <v>3796</v>
      </c>
      <c r="F509" s="264" t="s">
        <v>417</v>
      </c>
      <c r="G509" s="264" t="s">
        <v>667</v>
      </c>
      <c r="H509" s="264"/>
      <c r="I509" s="264"/>
      <c r="J509" s="264"/>
      <c r="K509" s="264"/>
      <c r="L509" s="264"/>
      <c r="M509" s="264"/>
      <c r="N509" s="264"/>
      <c r="O509" s="160"/>
      <c r="P509" s="297">
        <f t="shared" si="27"/>
        <v>0</v>
      </c>
      <c r="Q509" s="264"/>
      <c r="R509" s="264"/>
      <c r="S509" s="264"/>
      <c r="T509" s="264"/>
      <c r="U509" s="264"/>
      <c r="V509" s="264"/>
      <c r="W509" s="264"/>
      <c r="X509" s="160"/>
      <c r="Y509" s="298">
        <f t="shared" si="28"/>
        <v>0</v>
      </c>
      <c r="Z509" s="264"/>
      <c r="AA509" s="264"/>
      <c r="AB509" s="264"/>
      <c r="AC509" s="264"/>
      <c r="AD509" s="264"/>
      <c r="AE509" s="264"/>
      <c r="AF509" s="264">
        <v>1</v>
      </c>
      <c r="AG509" s="160">
        <v>45083</v>
      </c>
      <c r="AH509" s="298">
        <f t="shared" si="26"/>
        <v>1</v>
      </c>
      <c r="AI509" s="399"/>
      <c r="AJ509" s="264" t="s">
        <v>660</v>
      </c>
      <c r="AK509" s="264" t="s">
        <v>431</v>
      </c>
      <c r="AL509" s="264"/>
      <c r="AM509" s="264"/>
      <c r="AN509" s="264"/>
      <c r="AO509" s="264"/>
      <c r="AP509" s="264"/>
      <c r="AQ509" s="264"/>
      <c r="AR509" s="264"/>
      <c r="AS509" s="355"/>
      <c r="AT509" s="373"/>
      <c r="AU509" s="355"/>
      <c r="AV509" s="356"/>
      <c r="AW509" s="161" t="s">
        <v>4967</v>
      </c>
    </row>
    <row r="510" spans="1:49" s="151" customFormat="1" ht="66">
      <c r="A510" s="399"/>
      <c r="B510" s="399" t="s">
        <v>3797</v>
      </c>
      <c r="C510" s="264" t="s">
        <v>3798</v>
      </c>
      <c r="D510" s="264"/>
      <c r="E510" s="264" t="s">
        <v>3799</v>
      </c>
      <c r="F510" s="264" t="s">
        <v>417</v>
      </c>
      <c r="G510" s="264" t="s">
        <v>667</v>
      </c>
      <c r="H510" s="264"/>
      <c r="I510" s="264"/>
      <c r="J510" s="264"/>
      <c r="K510" s="264"/>
      <c r="L510" s="264"/>
      <c r="M510" s="264"/>
      <c r="N510" s="264"/>
      <c r="O510" s="160"/>
      <c r="P510" s="297">
        <f t="shared" si="27"/>
        <v>0</v>
      </c>
      <c r="Q510" s="264"/>
      <c r="R510" s="264"/>
      <c r="S510" s="264"/>
      <c r="T510" s="264"/>
      <c r="U510" s="264"/>
      <c r="V510" s="264"/>
      <c r="W510" s="264"/>
      <c r="X510" s="160"/>
      <c r="Y510" s="298">
        <f t="shared" si="28"/>
        <v>0</v>
      </c>
      <c r="Z510" s="264"/>
      <c r="AA510" s="264"/>
      <c r="AB510" s="264"/>
      <c r="AC510" s="264"/>
      <c r="AD510" s="264"/>
      <c r="AE510" s="264"/>
      <c r="AF510" s="264">
        <v>1</v>
      </c>
      <c r="AG510" s="160">
        <v>45077</v>
      </c>
      <c r="AH510" s="298">
        <f t="shared" si="26"/>
        <v>1</v>
      </c>
      <c r="AI510" s="399"/>
      <c r="AJ510" s="264" t="s">
        <v>660</v>
      </c>
      <c r="AK510" s="264" t="s">
        <v>431</v>
      </c>
      <c r="AL510" s="264"/>
      <c r="AM510" s="264"/>
      <c r="AN510" s="264"/>
      <c r="AO510" s="264"/>
      <c r="AP510" s="264"/>
      <c r="AQ510" s="264"/>
      <c r="AR510" s="264"/>
      <c r="AS510" s="355"/>
      <c r="AT510" s="373"/>
      <c r="AU510" s="355"/>
      <c r="AV510" s="356"/>
      <c r="AW510" s="161" t="s">
        <v>4968</v>
      </c>
    </row>
    <row r="511" spans="1:49" s="151" customFormat="1" ht="105.6">
      <c r="A511" s="399"/>
      <c r="B511" s="399" t="s">
        <v>3800</v>
      </c>
      <c r="C511" s="264" t="s">
        <v>3801</v>
      </c>
      <c r="D511" s="264"/>
      <c r="E511" s="264" t="s">
        <v>3802</v>
      </c>
      <c r="F511" s="264" t="s">
        <v>419</v>
      </c>
      <c r="G511" s="264" t="s">
        <v>667</v>
      </c>
      <c r="H511" s="264"/>
      <c r="I511" s="264"/>
      <c r="J511" s="264"/>
      <c r="K511" s="264"/>
      <c r="L511" s="264"/>
      <c r="M511" s="264"/>
      <c r="N511" s="264"/>
      <c r="O511" s="160"/>
      <c r="P511" s="297">
        <f t="shared" si="27"/>
        <v>0</v>
      </c>
      <c r="Q511" s="264"/>
      <c r="R511" s="264"/>
      <c r="S511" s="264"/>
      <c r="T511" s="264"/>
      <c r="U511" s="264"/>
      <c r="V511" s="264"/>
      <c r="W511" s="264"/>
      <c r="X511" s="160"/>
      <c r="Y511" s="298">
        <f t="shared" si="28"/>
        <v>0</v>
      </c>
      <c r="Z511" s="264"/>
      <c r="AA511" s="264"/>
      <c r="AB511" s="264"/>
      <c r="AC511" s="264"/>
      <c r="AD511" s="264"/>
      <c r="AE511" s="264"/>
      <c r="AF511" s="264">
        <v>2</v>
      </c>
      <c r="AG511" s="160">
        <v>45063</v>
      </c>
      <c r="AH511" s="298">
        <f t="shared" si="26"/>
        <v>2</v>
      </c>
      <c r="AI511" s="399"/>
      <c r="AJ511" s="264" t="s">
        <v>660</v>
      </c>
      <c r="AK511" s="264" t="s">
        <v>431</v>
      </c>
      <c r="AL511" s="264"/>
      <c r="AM511" s="264"/>
      <c r="AN511" s="264"/>
      <c r="AO511" s="264"/>
      <c r="AP511" s="264"/>
      <c r="AQ511" s="264"/>
      <c r="AR511" s="264"/>
      <c r="AS511" s="355"/>
      <c r="AT511" s="373"/>
      <c r="AU511" s="355"/>
      <c r="AV511" s="356"/>
      <c r="AW511" s="161" t="s">
        <v>4969</v>
      </c>
    </row>
    <row r="512" spans="1:49" s="151" customFormat="1" ht="171.6">
      <c r="A512" s="399"/>
      <c r="B512" s="399" t="s">
        <v>3803</v>
      </c>
      <c r="C512" s="264" t="s">
        <v>3804</v>
      </c>
      <c r="D512" s="264"/>
      <c r="E512" s="264" t="s">
        <v>3805</v>
      </c>
      <c r="F512" s="264" t="s">
        <v>417</v>
      </c>
      <c r="G512" s="264" t="s">
        <v>667</v>
      </c>
      <c r="H512" s="264"/>
      <c r="I512" s="264"/>
      <c r="J512" s="264"/>
      <c r="K512" s="264"/>
      <c r="L512" s="264"/>
      <c r="M512" s="264"/>
      <c r="N512" s="264"/>
      <c r="O512" s="160"/>
      <c r="P512" s="297">
        <f t="shared" si="27"/>
        <v>0</v>
      </c>
      <c r="Q512" s="264"/>
      <c r="R512" s="264"/>
      <c r="S512" s="264"/>
      <c r="T512" s="264"/>
      <c r="U512" s="264"/>
      <c r="V512" s="264"/>
      <c r="W512" s="264"/>
      <c r="X512" s="160"/>
      <c r="Y512" s="298">
        <f t="shared" si="28"/>
        <v>0</v>
      </c>
      <c r="Z512" s="264"/>
      <c r="AA512" s="264"/>
      <c r="AB512" s="264"/>
      <c r="AC512" s="264"/>
      <c r="AD512" s="264"/>
      <c r="AE512" s="264"/>
      <c r="AF512" s="264">
        <v>1</v>
      </c>
      <c r="AG512" s="160">
        <v>45135</v>
      </c>
      <c r="AH512" s="298">
        <f t="shared" si="26"/>
        <v>1</v>
      </c>
      <c r="AI512" s="399"/>
      <c r="AJ512" s="264" t="s">
        <v>660</v>
      </c>
      <c r="AK512" s="264" t="s">
        <v>431</v>
      </c>
      <c r="AL512" s="264"/>
      <c r="AM512" s="264"/>
      <c r="AN512" s="264"/>
      <c r="AO512" s="264"/>
      <c r="AP512" s="264"/>
      <c r="AQ512" s="264"/>
      <c r="AR512" s="264"/>
      <c r="AS512" s="355"/>
      <c r="AT512" s="373"/>
      <c r="AU512" s="355"/>
      <c r="AV512" s="356"/>
      <c r="AW512" s="161" t="s">
        <v>4970</v>
      </c>
    </row>
    <row r="513" spans="1:49" s="151" customFormat="1" ht="79.2">
      <c r="A513" s="399"/>
      <c r="B513" s="399" t="s">
        <v>3806</v>
      </c>
      <c r="C513" s="264" t="s">
        <v>3807</v>
      </c>
      <c r="D513" s="264"/>
      <c r="E513" s="264" t="s">
        <v>3808</v>
      </c>
      <c r="F513" s="264" t="s">
        <v>417</v>
      </c>
      <c r="G513" s="264" t="s">
        <v>667</v>
      </c>
      <c r="H513" s="264"/>
      <c r="I513" s="264"/>
      <c r="J513" s="264"/>
      <c r="K513" s="264"/>
      <c r="L513" s="264"/>
      <c r="M513" s="264"/>
      <c r="N513" s="264"/>
      <c r="O513" s="160"/>
      <c r="P513" s="297">
        <f t="shared" si="27"/>
        <v>0</v>
      </c>
      <c r="Q513" s="264"/>
      <c r="R513" s="264"/>
      <c r="S513" s="264"/>
      <c r="T513" s="264"/>
      <c r="U513" s="264"/>
      <c r="V513" s="264"/>
      <c r="W513" s="264"/>
      <c r="X513" s="160"/>
      <c r="Y513" s="298">
        <f t="shared" si="28"/>
        <v>0</v>
      </c>
      <c r="Z513" s="264"/>
      <c r="AA513" s="264"/>
      <c r="AB513" s="264"/>
      <c r="AC513" s="264"/>
      <c r="AD513" s="264"/>
      <c r="AE513" s="264"/>
      <c r="AF513" s="264">
        <v>1</v>
      </c>
      <c r="AG513" s="160">
        <v>45037</v>
      </c>
      <c r="AH513" s="298">
        <f t="shared" si="26"/>
        <v>1</v>
      </c>
      <c r="AI513" s="399"/>
      <c r="AJ513" s="264" t="s">
        <v>660</v>
      </c>
      <c r="AK513" s="264" t="s">
        <v>431</v>
      </c>
      <c r="AL513" s="264"/>
      <c r="AM513" s="264"/>
      <c r="AN513" s="264"/>
      <c r="AO513" s="264"/>
      <c r="AP513" s="264"/>
      <c r="AQ513" s="264"/>
      <c r="AR513" s="264"/>
      <c r="AS513" s="355"/>
      <c r="AT513" s="373"/>
      <c r="AU513" s="355"/>
      <c r="AV513" s="356"/>
      <c r="AW513" s="161" t="s">
        <v>4971</v>
      </c>
    </row>
    <row r="514" spans="1:49" s="151" customFormat="1" ht="52.8">
      <c r="A514" s="399"/>
      <c r="B514" s="399" t="s">
        <v>3809</v>
      </c>
      <c r="C514" s="264" t="s">
        <v>3810</v>
      </c>
      <c r="D514" s="264"/>
      <c r="E514" s="264" t="s">
        <v>3811</v>
      </c>
      <c r="F514" s="264" t="s">
        <v>417</v>
      </c>
      <c r="G514" s="264" t="s">
        <v>667</v>
      </c>
      <c r="H514" s="264"/>
      <c r="I514" s="264"/>
      <c r="J514" s="264"/>
      <c r="K514" s="264"/>
      <c r="L514" s="264"/>
      <c r="M514" s="264"/>
      <c r="N514" s="264"/>
      <c r="O514" s="160"/>
      <c r="P514" s="297">
        <f t="shared" si="27"/>
        <v>0</v>
      </c>
      <c r="Q514" s="264"/>
      <c r="R514" s="264"/>
      <c r="S514" s="264"/>
      <c r="T514" s="264"/>
      <c r="U514" s="264"/>
      <c r="V514" s="264"/>
      <c r="W514" s="264"/>
      <c r="X514" s="160"/>
      <c r="Y514" s="298">
        <f t="shared" si="28"/>
        <v>0</v>
      </c>
      <c r="Z514" s="264"/>
      <c r="AA514" s="264"/>
      <c r="AB514" s="264"/>
      <c r="AC514" s="264"/>
      <c r="AD514" s="264"/>
      <c r="AE514" s="264"/>
      <c r="AF514" s="264">
        <v>1</v>
      </c>
      <c r="AG514" s="160">
        <v>45265</v>
      </c>
      <c r="AH514" s="298">
        <f t="shared" si="26"/>
        <v>1</v>
      </c>
      <c r="AI514" s="399"/>
      <c r="AJ514" s="264" t="s">
        <v>660</v>
      </c>
      <c r="AK514" s="264" t="s">
        <v>431</v>
      </c>
      <c r="AL514" s="264"/>
      <c r="AM514" s="264"/>
      <c r="AN514" s="264"/>
      <c r="AO514" s="264"/>
      <c r="AP514" s="264"/>
      <c r="AQ514" s="264"/>
      <c r="AR514" s="264"/>
      <c r="AS514" s="355"/>
      <c r="AT514" s="373"/>
      <c r="AU514" s="355"/>
      <c r="AV514" s="356"/>
      <c r="AW514" s="161" t="s">
        <v>4972</v>
      </c>
    </row>
    <row r="515" spans="1:49" s="151" customFormat="1" ht="52.8">
      <c r="A515" s="399"/>
      <c r="B515" s="399" t="s">
        <v>3812</v>
      </c>
      <c r="C515" s="264" t="s">
        <v>3813</v>
      </c>
      <c r="D515" s="264"/>
      <c r="E515" s="264" t="s">
        <v>3814</v>
      </c>
      <c r="F515" s="264" t="s">
        <v>417</v>
      </c>
      <c r="G515" s="264" t="s">
        <v>667</v>
      </c>
      <c r="H515" s="264"/>
      <c r="I515" s="264"/>
      <c r="J515" s="264"/>
      <c r="K515" s="264"/>
      <c r="L515" s="264"/>
      <c r="M515" s="264"/>
      <c r="N515" s="264"/>
      <c r="O515" s="160"/>
      <c r="P515" s="297">
        <f t="shared" si="27"/>
        <v>0</v>
      </c>
      <c r="Q515" s="264"/>
      <c r="R515" s="264"/>
      <c r="S515" s="264"/>
      <c r="T515" s="264"/>
      <c r="U515" s="264"/>
      <c r="V515" s="264"/>
      <c r="W515" s="264"/>
      <c r="X515" s="160"/>
      <c r="Y515" s="298">
        <f t="shared" si="28"/>
        <v>0</v>
      </c>
      <c r="Z515" s="264"/>
      <c r="AA515" s="264"/>
      <c r="AB515" s="264"/>
      <c r="AC515" s="264"/>
      <c r="AD515" s="264"/>
      <c r="AE515" s="264"/>
      <c r="AF515" s="264">
        <v>1</v>
      </c>
      <c r="AG515" s="160">
        <v>45265</v>
      </c>
      <c r="AH515" s="298">
        <f t="shared" si="26"/>
        <v>1</v>
      </c>
      <c r="AI515" s="399"/>
      <c r="AJ515" s="264" t="s">
        <v>660</v>
      </c>
      <c r="AK515" s="264" t="s">
        <v>431</v>
      </c>
      <c r="AL515" s="264"/>
      <c r="AM515" s="264"/>
      <c r="AN515" s="264"/>
      <c r="AO515" s="264"/>
      <c r="AP515" s="264"/>
      <c r="AQ515" s="264"/>
      <c r="AR515" s="264"/>
      <c r="AS515" s="355"/>
      <c r="AT515" s="373"/>
      <c r="AU515" s="355"/>
      <c r="AV515" s="356"/>
      <c r="AW515" s="161" t="s">
        <v>4972</v>
      </c>
    </row>
    <row r="516" spans="1:49" s="151" customFormat="1" ht="118.8">
      <c r="A516" s="399"/>
      <c r="B516" s="399" t="s">
        <v>3815</v>
      </c>
      <c r="C516" s="264" t="s">
        <v>3816</v>
      </c>
      <c r="D516" s="264"/>
      <c r="E516" s="264" t="s">
        <v>3817</v>
      </c>
      <c r="F516" s="264" t="s">
        <v>417</v>
      </c>
      <c r="G516" s="264" t="s">
        <v>667</v>
      </c>
      <c r="H516" s="264"/>
      <c r="I516" s="264"/>
      <c r="J516" s="264"/>
      <c r="K516" s="264"/>
      <c r="L516" s="264"/>
      <c r="M516" s="264"/>
      <c r="N516" s="264"/>
      <c r="O516" s="160"/>
      <c r="P516" s="297">
        <f t="shared" si="27"/>
        <v>0</v>
      </c>
      <c r="Q516" s="264"/>
      <c r="R516" s="264"/>
      <c r="S516" s="264"/>
      <c r="T516" s="264"/>
      <c r="U516" s="264"/>
      <c r="V516" s="264"/>
      <c r="W516" s="264"/>
      <c r="X516" s="160"/>
      <c r="Y516" s="298">
        <f t="shared" si="28"/>
        <v>0</v>
      </c>
      <c r="Z516" s="264"/>
      <c r="AA516" s="264"/>
      <c r="AB516" s="264"/>
      <c r="AC516" s="264"/>
      <c r="AD516" s="264"/>
      <c r="AE516" s="264"/>
      <c r="AF516" s="264">
        <v>1</v>
      </c>
      <c r="AG516" s="160">
        <v>45264</v>
      </c>
      <c r="AH516" s="298">
        <f t="shared" si="26"/>
        <v>1</v>
      </c>
      <c r="AI516" s="399"/>
      <c r="AJ516" s="264" t="s">
        <v>660</v>
      </c>
      <c r="AK516" s="264" t="s">
        <v>431</v>
      </c>
      <c r="AL516" s="264"/>
      <c r="AM516" s="264"/>
      <c r="AN516" s="264"/>
      <c r="AO516" s="264"/>
      <c r="AP516" s="264"/>
      <c r="AQ516" s="264"/>
      <c r="AR516" s="264"/>
      <c r="AS516" s="355"/>
      <c r="AT516" s="373"/>
      <c r="AU516" s="355"/>
      <c r="AV516" s="356"/>
      <c r="AW516" s="161" t="s">
        <v>4973</v>
      </c>
    </row>
    <row r="517" spans="1:49" s="151" customFormat="1" ht="105.6">
      <c r="A517" s="399"/>
      <c r="B517" s="399" t="s">
        <v>3818</v>
      </c>
      <c r="C517" s="264" t="s">
        <v>3819</v>
      </c>
      <c r="D517" s="264"/>
      <c r="E517" s="264" t="s">
        <v>3820</v>
      </c>
      <c r="F517" s="264" t="s">
        <v>423</v>
      </c>
      <c r="G517" s="264" t="s">
        <v>656</v>
      </c>
      <c r="H517" s="264"/>
      <c r="I517" s="264"/>
      <c r="J517" s="264"/>
      <c r="K517" s="264"/>
      <c r="L517" s="264"/>
      <c r="M517" s="264"/>
      <c r="N517" s="264"/>
      <c r="O517" s="160"/>
      <c r="P517" s="297">
        <f t="shared" si="27"/>
        <v>0</v>
      </c>
      <c r="Q517" s="264"/>
      <c r="R517" s="264"/>
      <c r="S517" s="264"/>
      <c r="T517" s="264"/>
      <c r="U517" s="264"/>
      <c r="V517" s="264"/>
      <c r="W517" s="264"/>
      <c r="X517" s="160"/>
      <c r="Y517" s="298">
        <f t="shared" si="28"/>
        <v>0</v>
      </c>
      <c r="Z517" s="264"/>
      <c r="AA517" s="264">
        <v>1</v>
      </c>
      <c r="AB517" s="264"/>
      <c r="AC517" s="264"/>
      <c r="AD517" s="264"/>
      <c r="AE517" s="264"/>
      <c r="AF517" s="264"/>
      <c r="AG517" s="160">
        <v>44962</v>
      </c>
      <c r="AH517" s="298">
        <f t="shared" si="26"/>
        <v>1</v>
      </c>
      <c r="AI517" s="399"/>
      <c r="AJ517" s="264" t="s">
        <v>660</v>
      </c>
      <c r="AK517" s="264" t="s">
        <v>431</v>
      </c>
      <c r="AL517" s="264"/>
      <c r="AM517" s="264"/>
      <c r="AN517" s="264" t="s">
        <v>4493</v>
      </c>
      <c r="AO517" s="264"/>
      <c r="AP517" s="264"/>
      <c r="AQ517" s="264"/>
      <c r="AR517" s="264"/>
      <c r="AS517" s="355"/>
      <c r="AT517" s="373"/>
      <c r="AU517" s="355"/>
      <c r="AV517" s="356"/>
      <c r="AW517" s="161" t="s">
        <v>4974</v>
      </c>
    </row>
    <row r="518" spans="1:49" s="151" customFormat="1" ht="92.4">
      <c r="A518" s="399"/>
      <c r="B518" s="399" t="s">
        <v>3821</v>
      </c>
      <c r="C518" s="264" t="s">
        <v>3822</v>
      </c>
      <c r="D518" s="264"/>
      <c r="E518" s="264" t="s">
        <v>3823</v>
      </c>
      <c r="F518" s="264" t="s">
        <v>423</v>
      </c>
      <c r="G518" s="264" t="s">
        <v>656</v>
      </c>
      <c r="H518" s="264"/>
      <c r="I518" s="264"/>
      <c r="J518" s="264"/>
      <c r="K518" s="264"/>
      <c r="L518" s="264"/>
      <c r="M518" s="264"/>
      <c r="N518" s="264"/>
      <c r="O518" s="160"/>
      <c r="P518" s="297">
        <f t="shared" si="27"/>
        <v>0</v>
      </c>
      <c r="Q518" s="264"/>
      <c r="R518" s="264"/>
      <c r="S518" s="264"/>
      <c r="T518" s="264"/>
      <c r="U518" s="264"/>
      <c r="V518" s="264"/>
      <c r="W518" s="264"/>
      <c r="X518" s="160"/>
      <c r="Y518" s="298">
        <f t="shared" si="28"/>
        <v>0</v>
      </c>
      <c r="Z518" s="264"/>
      <c r="AA518" s="264">
        <v>1</v>
      </c>
      <c r="AB518" s="264"/>
      <c r="AC518" s="264"/>
      <c r="AD518" s="264"/>
      <c r="AE518" s="264"/>
      <c r="AF518" s="264"/>
      <c r="AG518" s="160">
        <v>44952</v>
      </c>
      <c r="AH518" s="298">
        <f t="shared" si="26"/>
        <v>1</v>
      </c>
      <c r="AI518" s="399"/>
      <c r="AJ518" s="264" t="s">
        <v>660</v>
      </c>
      <c r="AK518" s="264" t="s">
        <v>431</v>
      </c>
      <c r="AL518" s="264"/>
      <c r="AM518" s="264"/>
      <c r="AN518" s="264" t="s">
        <v>4493</v>
      </c>
      <c r="AO518" s="264"/>
      <c r="AP518" s="264"/>
      <c r="AQ518" s="264"/>
      <c r="AR518" s="264"/>
      <c r="AS518" s="355"/>
      <c r="AT518" s="373"/>
      <c r="AU518" s="355"/>
      <c r="AV518" s="356"/>
      <c r="AW518" s="161" t="s">
        <v>4975</v>
      </c>
    </row>
    <row r="519" spans="1:49" s="151" customFormat="1" ht="79.2">
      <c r="A519" s="399"/>
      <c r="B519" s="399" t="s">
        <v>3824</v>
      </c>
      <c r="C519" s="264" t="s">
        <v>3825</v>
      </c>
      <c r="D519" s="264"/>
      <c r="E519" s="264" t="s">
        <v>3826</v>
      </c>
      <c r="F519" s="264" t="s">
        <v>423</v>
      </c>
      <c r="G519" s="264" t="s">
        <v>656</v>
      </c>
      <c r="H519" s="264"/>
      <c r="I519" s="264"/>
      <c r="J519" s="264"/>
      <c r="K519" s="264"/>
      <c r="L519" s="264"/>
      <c r="M519" s="264"/>
      <c r="N519" s="264"/>
      <c r="O519" s="160"/>
      <c r="P519" s="297">
        <f t="shared" si="27"/>
        <v>0</v>
      </c>
      <c r="Q519" s="264"/>
      <c r="R519" s="264"/>
      <c r="S519" s="264"/>
      <c r="T519" s="264"/>
      <c r="U519" s="264"/>
      <c r="V519" s="264"/>
      <c r="W519" s="264"/>
      <c r="X519" s="160"/>
      <c r="Y519" s="298">
        <f t="shared" si="28"/>
        <v>0</v>
      </c>
      <c r="Z519" s="264"/>
      <c r="AA519" s="264">
        <v>1</v>
      </c>
      <c r="AB519" s="264"/>
      <c r="AC519" s="264"/>
      <c r="AD519" s="264"/>
      <c r="AE519" s="264"/>
      <c r="AF519" s="264"/>
      <c r="AG519" s="160">
        <v>44952</v>
      </c>
      <c r="AH519" s="298">
        <f t="shared" si="26"/>
        <v>1</v>
      </c>
      <c r="AI519" s="399"/>
      <c r="AJ519" s="264" t="s">
        <v>660</v>
      </c>
      <c r="AK519" s="264" t="s">
        <v>431</v>
      </c>
      <c r="AL519" s="264"/>
      <c r="AM519" s="264"/>
      <c r="AN519" s="264" t="s">
        <v>4493</v>
      </c>
      <c r="AO519" s="264"/>
      <c r="AP519" s="264"/>
      <c r="AQ519" s="264"/>
      <c r="AR519" s="264"/>
      <c r="AS519" s="355"/>
      <c r="AT519" s="373"/>
      <c r="AU519" s="355"/>
      <c r="AV519" s="356"/>
      <c r="AW519" s="161" t="s">
        <v>4976</v>
      </c>
    </row>
    <row r="520" spans="1:49" s="151" customFormat="1" ht="105.6">
      <c r="A520" s="399"/>
      <c r="B520" s="399" t="s">
        <v>3827</v>
      </c>
      <c r="C520" s="264" t="s">
        <v>3828</v>
      </c>
      <c r="D520" s="264"/>
      <c r="E520" s="264" t="s">
        <v>3829</v>
      </c>
      <c r="F520" s="264" t="s">
        <v>417</v>
      </c>
      <c r="G520" s="264" t="s">
        <v>667</v>
      </c>
      <c r="H520" s="264"/>
      <c r="I520" s="264"/>
      <c r="J520" s="264"/>
      <c r="K520" s="264"/>
      <c r="L520" s="264"/>
      <c r="M520" s="264"/>
      <c r="N520" s="264"/>
      <c r="O520" s="160"/>
      <c r="P520" s="297">
        <f t="shared" si="27"/>
        <v>0</v>
      </c>
      <c r="Q520" s="264"/>
      <c r="R520" s="264"/>
      <c r="S520" s="264"/>
      <c r="T520" s="264"/>
      <c r="U520" s="264"/>
      <c r="V520" s="264"/>
      <c r="W520" s="264"/>
      <c r="X520" s="160"/>
      <c r="Y520" s="298">
        <f t="shared" si="28"/>
        <v>0</v>
      </c>
      <c r="Z520" s="264"/>
      <c r="AA520" s="264"/>
      <c r="AB520" s="264"/>
      <c r="AC520" s="264"/>
      <c r="AD520" s="264"/>
      <c r="AE520" s="264"/>
      <c r="AF520" s="264">
        <v>1</v>
      </c>
      <c r="AG520" s="160">
        <v>45201</v>
      </c>
      <c r="AH520" s="298">
        <f t="shared" si="26"/>
        <v>1</v>
      </c>
      <c r="AI520" s="399"/>
      <c r="AJ520" s="264" t="s">
        <v>660</v>
      </c>
      <c r="AK520" s="264" t="s">
        <v>431</v>
      </c>
      <c r="AL520" s="264"/>
      <c r="AM520" s="264"/>
      <c r="AN520" s="264"/>
      <c r="AO520" s="264"/>
      <c r="AP520" s="264"/>
      <c r="AQ520" s="264"/>
      <c r="AR520" s="264"/>
      <c r="AS520" s="355"/>
      <c r="AT520" s="373"/>
      <c r="AU520" s="355"/>
      <c r="AV520" s="356"/>
      <c r="AW520" s="161" t="s">
        <v>4977</v>
      </c>
    </row>
    <row r="521" spans="1:49" s="151" customFormat="1" ht="211.2">
      <c r="A521" s="399"/>
      <c r="B521" s="399" t="s">
        <v>3830</v>
      </c>
      <c r="C521" s="264" t="s">
        <v>3831</v>
      </c>
      <c r="D521" s="264"/>
      <c r="E521" s="264" t="s">
        <v>3832</v>
      </c>
      <c r="F521" s="264" t="s">
        <v>423</v>
      </c>
      <c r="G521" s="264" t="s">
        <v>656</v>
      </c>
      <c r="H521" s="264"/>
      <c r="I521" s="264"/>
      <c r="J521" s="264"/>
      <c r="K521" s="264"/>
      <c r="L521" s="264"/>
      <c r="M521" s="264"/>
      <c r="N521" s="264"/>
      <c r="O521" s="160"/>
      <c r="P521" s="297">
        <f t="shared" si="27"/>
        <v>0</v>
      </c>
      <c r="Q521" s="264"/>
      <c r="R521" s="264"/>
      <c r="S521" s="264"/>
      <c r="T521" s="264"/>
      <c r="U521" s="264"/>
      <c r="V521" s="264"/>
      <c r="W521" s="264"/>
      <c r="X521" s="160"/>
      <c r="Y521" s="298">
        <f t="shared" si="28"/>
        <v>0</v>
      </c>
      <c r="Z521" s="264"/>
      <c r="AA521" s="264">
        <v>1</v>
      </c>
      <c r="AB521" s="264"/>
      <c r="AC521" s="264"/>
      <c r="AD521" s="264"/>
      <c r="AE521" s="264"/>
      <c r="AF521" s="264"/>
      <c r="AG521" s="160">
        <v>44952</v>
      </c>
      <c r="AH521" s="298">
        <f t="shared" si="26"/>
        <v>1</v>
      </c>
      <c r="AI521" s="399"/>
      <c r="AJ521" s="264" t="s">
        <v>660</v>
      </c>
      <c r="AK521" s="264" t="s">
        <v>431</v>
      </c>
      <c r="AL521" s="264"/>
      <c r="AM521" s="264"/>
      <c r="AN521" s="264" t="s">
        <v>4493</v>
      </c>
      <c r="AO521" s="264"/>
      <c r="AP521" s="264"/>
      <c r="AQ521" s="264"/>
      <c r="AR521" s="264"/>
      <c r="AS521" s="355"/>
      <c r="AT521" s="373"/>
      <c r="AU521" s="355"/>
      <c r="AV521" s="356"/>
      <c r="AW521" s="161" t="s">
        <v>4978</v>
      </c>
    </row>
    <row r="522" spans="1:49" s="151" customFormat="1" ht="79.2">
      <c r="A522" s="399"/>
      <c r="B522" s="399" t="s">
        <v>3833</v>
      </c>
      <c r="C522" s="264" t="s">
        <v>3834</v>
      </c>
      <c r="D522" s="264"/>
      <c r="E522" s="264" t="s">
        <v>3835</v>
      </c>
      <c r="F522" s="264" t="s">
        <v>423</v>
      </c>
      <c r="G522" s="264" t="s">
        <v>656</v>
      </c>
      <c r="H522" s="264"/>
      <c r="I522" s="264"/>
      <c r="J522" s="264"/>
      <c r="K522" s="264"/>
      <c r="L522" s="264"/>
      <c r="M522" s="264"/>
      <c r="N522" s="264"/>
      <c r="O522" s="160"/>
      <c r="P522" s="297">
        <f t="shared" si="27"/>
        <v>0</v>
      </c>
      <c r="Q522" s="264"/>
      <c r="R522" s="264"/>
      <c r="S522" s="264"/>
      <c r="T522" s="264"/>
      <c r="U522" s="264"/>
      <c r="V522" s="264"/>
      <c r="W522" s="264"/>
      <c r="X522" s="160"/>
      <c r="Y522" s="298">
        <f t="shared" si="28"/>
        <v>0</v>
      </c>
      <c r="Z522" s="264"/>
      <c r="AA522" s="264">
        <v>1</v>
      </c>
      <c r="AB522" s="264"/>
      <c r="AC522" s="264"/>
      <c r="AD522" s="264"/>
      <c r="AE522" s="264"/>
      <c r="AF522" s="264"/>
      <c r="AG522" s="160">
        <v>44962</v>
      </c>
      <c r="AH522" s="298">
        <f t="shared" si="26"/>
        <v>1</v>
      </c>
      <c r="AI522" s="399"/>
      <c r="AJ522" s="264" t="s">
        <v>660</v>
      </c>
      <c r="AK522" s="264" t="s">
        <v>431</v>
      </c>
      <c r="AL522" s="264"/>
      <c r="AM522" s="264"/>
      <c r="AN522" s="264" t="s">
        <v>4493</v>
      </c>
      <c r="AO522" s="264"/>
      <c r="AP522" s="264"/>
      <c r="AQ522" s="264"/>
      <c r="AR522" s="264"/>
      <c r="AS522" s="355"/>
      <c r="AT522" s="373"/>
      <c r="AU522" s="355"/>
      <c r="AV522" s="356"/>
      <c r="AW522" s="161" t="s">
        <v>4979</v>
      </c>
    </row>
    <row r="523" spans="1:49" s="151" customFormat="1" ht="158.4">
      <c r="A523" s="399"/>
      <c r="B523" s="399" t="s">
        <v>3836</v>
      </c>
      <c r="C523" s="264" t="s">
        <v>3837</v>
      </c>
      <c r="D523" s="264"/>
      <c r="E523" s="264" t="s">
        <v>3838</v>
      </c>
      <c r="F523" s="264" t="s">
        <v>423</v>
      </c>
      <c r="G523" s="264" t="s">
        <v>656</v>
      </c>
      <c r="H523" s="264"/>
      <c r="I523" s="264"/>
      <c r="J523" s="264"/>
      <c r="K523" s="264"/>
      <c r="L523" s="264"/>
      <c r="M523" s="264"/>
      <c r="N523" s="264"/>
      <c r="O523" s="160"/>
      <c r="P523" s="297">
        <f t="shared" si="27"/>
        <v>0</v>
      </c>
      <c r="Q523" s="264"/>
      <c r="R523" s="264"/>
      <c r="S523" s="264"/>
      <c r="T523" s="264"/>
      <c r="U523" s="264"/>
      <c r="V523" s="264"/>
      <c r="W523" s="264"/>
      <c r="X523" s="160"/>
      <c r="Y523" s="298">
        <f t="shared" si="28"/>
        <v>0</v>
      </c>
      <c r="Z523" s="264"/>
      <c r="AA523" s="264">
        <v>1</v>
      </c>
      <c r="AB523" s="264"/>
      <c r="AC523" s="264"/>
      <c r="AD523" s="264"/>
      <c r="AE523" s="264"/>
      <c r="AF523" s="264"/>
      <c r="AG523" s="160">
        <v>44962</v>
      </c>
      <c r="AH523" s="298">
        <f t="shared" si="26"/>
        <v>1</v>
      </c>
      <c r="AI523" s="399"/>
      <c r="AJ523" s="264" t="s">
        <v>660</v>
      </c>
      <c r="AK523" s="264" t="s">
        <v>431</v>
      </c>
      <c r="AL523" s="264"/>
      <c r="AM523" s="264"/>
      <c r="AN523" s="264" t="s">
        <v>4493</v>
      </c>
      <c r="AO523" s="264"/>
      <c r="AP523" s="264"/>
      <c r="AQ523" s="264"/>
      <c r="AR523" s="264"/>
      <c r="AS523" s="355"/>
      <c r="AT523" s="373"/>
      <c r="AU523" s="355"/>
      <c r="AV523" s="356"/>
      <c r="AW523" s="161" t="s">
        <v>4980</v>
      </c>
    </row>
    <row r="524" spans="1:49" s="151" customFormat="1" ht="92.4">
      <c r="A524" s="399"/>
      <c r="B524" s="399" t="s">
        <v>3839</v>
      </c>
      <c r="C524" s="264" t="s">
        <v>3840</v>
      </c>
      <c r="D524" s="264"/>
      <c r="E524" s="264" t="s">
        <v>3841</v>
      </c>
      <c r="F524" s="264" t="s">
        <v>423</v>
      </c>
      <c r="G524" s="264" t="s">
        <v>656</v>
      </c>
      <c r="H524" s="264"/>
      <c r="I524" s="264"/>
      <c r="J524" s="264"/>
      <c r="K524" s="264"/>
      <c r="L524" s="264"/>
      <c r="M524" s="264"/>
      <c r="N524" s="264"/>
      <c r="O524" s="160"/>
      <c r="P524" s="297">
        <f t="shared" si="27"/>
        <v>0</v>
      </c>
      <c r="Q524" s="264"/>
      <c r="R524" s="264"/>
      <c r="S524" s="264"/>
      <c r="T524" s="264"/>
      <c r="U524" s="264"/>
      <c r="V524" s="264"/>
      <c r="W524" s="264"/>
      <c r="X524" s="160"/>
      <c r="Y524" s="298">
        <f t="shared" si="28"/>
        <v>0</v>
      </c>
      <c r="Z524" s="264"/>
      <c r="AA524" s="264">
        <v>1</v>
      </c>
      <c r="AB524" s="264"/>
      <c r="AC524" s="264"/>
      <c r="AD524" s="264"/>
      <c r="AE524" s="264"/>
      <c r="AF524" s="264"/>
      <c r="AG524" s="160">
        <v>44951</v>
      </c>
      <c r="AH524" s="298">
        <f t="shared" si="26"/>
        <v>1</v>
      </c>
      <c r="AI524" s="399"/>
      <c r="AJ524" s="264" t="s">
        <v>660</v>
      </c>
      <c r="AK524" s="264" t="s">
        <v>431</v>
      </c>
      <c r="AL524" s="264"/>
      <c r="AM524" s="264"/>
      <c r="AN524" s="264" t="s">
        <v>4493</v>
      </c>
      <c r="AO524" s="264"/>
      <c r="AP524" s="264"/>
      <c r="AQ524" s="264"/>
      <c r="AR524" s="264"/>
      <c r="AS524" s="355"/>
      <c r="AT524" s="373"/>
      <c r="AU524" s="355"/>
      <c r="AV524" s="356"/>
      <c r="AW524" s="161" t="s">
        <v>4981</v>
      </c>
    </row>
    <row r="525" spans="1:49" s="151" customFormat="1" ht="290.39999999999998">
      <c r="A525" s="399"/>
      <c r="B525" s="399" t="s">
        <v>3842</v>
      </c>
      <c r="C525" s="264" t="s">
        <v>3843</v>
      </c>
      <c r="D525" s="264"/>
      <c r="E525" s="264" t="s">
        <v>3844</v>
      </c>
      <c r="F525" s="264" t="s">
        <v>419</v>
      </c>
      <c r="G525" s="264" t="s">
        <v>656</v>
      </c>
      <c r="H525" s="264"/>
      <c r="I525" s="264"/>
      <c r="J525" s="264"/>
      <c r="K525" s="264"/>
      <c r="L525" s="264"/>
      <c r="M525" s="264"/>
      <c r="N525" s="264"/>
      <c r="O525" s="160"/>
      <c r="P525" s="297">
        <f t="shared" si="27"/>
        <v>0</v>
      </c>
      <c r="Q525" s="264"/>
      <c r="R525" s="264"/>
      <c r="S525" s="264"/>
      <c r="T525" s="264"/>
      <c r="U525" s="264"/>
      <c r="V525" s="264"/>
      <c r="W525" s="264"/>
      <c r="X525" s="160"/>
      <c r="Y525" s="298">
        <f t="shared" si="28"/>
        <v>0</v>
      </c>
      <c r="Z525" s="264"/>
      <c r="AA525" s="264"/>
      <c r="AB525" s="264"/>
      <c r="AC525" s="264"/>
      <c r="AD525" s="264"/>
      <c r="AE525" s="264"/>
      <c r="AF525" s="264">
        <v>1</v>
      </c>
      <c r="AG525" s="160">
        <v>45273</v>
      </c>
      <c r="AH525" s="298">
        <f t="shared" si="26"/>
        <v>1</v>
      </c>
      <c r="AI525" s="399"/>
      <c r="AJ525" s="264" t="s">
        <v>660</v>
      </c>
      <c r="AK525" s="264" t="s">
        <v>431</v>
      </c>
      <c r="AL525" s="264"/>
      <c r="AM525" s="264"/>
      <c r="AN525" s="264"/>
      <c r="AO525" s="264"/>
      <c r="AP525" s="264"/>
      <c r="AQ525" s="264"/>
      <c r="AR525" s="264"/>
      <c r="AS525" s="355"/>
      <c r="AT525" s="373"/>
      <c r="AU525" s="355"/>
      <c r="AV525" s="356"/>
      <c r="AW525" s="161" t="s">
        <v>4982</v>
      </c>
    </row>
    <row r="526" spans="1:49" s="151" customFormat="1" ht="290.39999999999998">
      <c r="A526" s="399"/>
      <c r="B526" s="399" t="s">
        <v>3842</v>
      </c>
      <c r="C526" s="264" t="s">
        <v>3843</v>
      </c>
      <c r="D526" s="264"/>
      <c r="E526" s="264" t="s">
        <v>3844</v>
      </c>
      <c r="F526" s="264" t="s">
        <v>423</v>
      </c>
      <c r="G526" s="264" t="s">
        <v>656</v>
      </c>
      <c r="H526" s="264"/>
      <c r="I526" s="264"/>
      <c r="J526" s="264"/>
      <c r="K526" s="264"/>
      <c r="L526" s="264"/>
      <c r="M526" s="264"/>
      <c r="N526" s="264"/>
      <c r="O526" s="160"/>
      <c r="P526" s="297">
        <f t="shared" si="27"/>
        <v>0</v>
      </c>
      <c r="Q526" s="264"/>
      <c r="R526" s="264"/>
      <c r="S526" s="264"/>
      <c r="T526" s="264"/>
      <c r="U526" s="264"/>
      <c r="V526" s="264"/>
      <c r="W526" s="264"/>
      <c r="X526" s="160"/>
      <c r="Y526" s="298">
        <f t="shared" si="28"/>
        <v>0</v>
      </c>
      <c r="Z526" s="264"/>
      <c r="AA526" s="264"/>
      <c r="AB526" s="264"/>
      <c r="AC526" s="264"/>
      <c r="AD526" s="264"/>
      <c r="AE526" s="264">
        <v>1</v>
      </c>
      <c r="AF526" s="264"/>
      <c r="AG526" s="160">
        <v>45273</v>
      </c>
      <c r="AH526" s="298">
        <f t="shared" si="26"/>
        <v>1</v>
      </c>
      <c r="AI526" s="399"/>
      <c r="AJ526" s="264" t="s">
        <v>660</v>
      </c>
      <c r="AK526" s="264" t="s">
        <v>431</v>
      </c>
      <c r="AL526" s="264"/>
      <c r="AM526" s="264"/>
      <c r="AN526" s="264" t="s">
        <v>4493</v>
      </c>
      <c r="AO526" s="264"/>
      <c r="AP526" s="264"/>
      <c r="AQ526" s="264"/>
      <c r="AR526" s="264"/>
      <c r="AS526" s="355"/>
      <c r="AT526" s="373"/>
      <c r="AU526" s="355"/>
      <c r="AV526" s="356"/>
      <c r="AW526" s="161" t="s">
        <v>4982</v>
      </c>
    </row>
    <row r="527" spans="1:49" s="151" customFormat="1" ht="105.6">
      <c r="A527" s="399"/>
      <c r="B527" s="399" t="s">
        <v>3845</v>
      </c>
      <c r="C527" s="264" t="s">
        <v>3846</v>
      </c>
      <c r="D527" s="264"/>
      <c r="E527" s="264" t="s">
        <v>3847</v>
      </c>
      <c r="F527" s="264" t="s">
        <v>423</v>
      </c>
      <c r="G527" s="264" t="s">
        <v>656</v>
      </c>
      <c r="H527" s="264"/>
      <c r="I527" s="264"/>
      <c r="J527" s="264"/>
      <c r="K527" s="264"/>
      <c r="L527" s="264"/>
      <c r="M527" s="264"/>
      <c r="N527" s="264"/>
      <c r="O527" s="160"/>
      <c r="P527" s="297">
        <f t="shared" si="27"/>
        <v>0</v>
      </c>
      <c r="Q527" s="264"/>
      <c r="R527" s="264"/>
      <c r="S527" s="264"/>
      <c r="T527" s="264"/>
      <c r="U527" s="264"/>
      <c r="V527" s="264"/>
      <c r="W527" s="264"/>
      <c r="X527" s="160"/>
      <c r="Y527" s="298">
        <f t="shared" si="28"/>
        <v>0</v>
      </c>
      <c r="Z527" s="264"/>
      <c r="AA527" s="264"/>
      <c r="AB527" s="264"/>
      <c r="AC527" s="264"/>
      <c r="AD527" s="264"/>
      <c r="AE527" s="264">
        <v>1</v>
      </c>
      <c r="AF527" s="264"/>
      <c r="AG527" s="160">
        <v>44951</v>
      </c>
      <c r="AH527" s="298">
        <f t="shared" si="26"/>
        <v>1</v>
      </c>
      <c r="AI527" s="399"/>
      <c r="AJ527" s="264" t="s">
        <v>660</v>
      </c>
      <c r="AK527" s="264" t="s">
        <v>431</v>
      </c>
      <c r="AL527" s="264"/>
      <c r="AM527" s="264"/>
      <c r="AN527" s="264" t="s">
        <v>4493</v>
      </c>
      <c r="AO527" s="264"/>
      <c r="AP527" s="264"/>
      <c r="AQ527" s="264"/>
      <c r="AR527" s="264"/>
      <c r="AS527" s="355"/>
      <c r="AT527" s="373"/>
      <c r="AU527" s="355"/>
      <c r="AV527" s="356"/>
      <c r="AW527" s="161" t="s">
        <v>4983</v>
      </c>
    </row>
    <row r="528" spans="1:49" s="151" customFormat="1" ht="132">
      <c r="A528" s="399"/>
      <c r="B528" s="399" t="s">
        <v>3848</v>
      </c>
      <c r="C528" s="264" t="s">
        <v>3849</v>
      </c>
      <c r="D528" s="264"/>
      <c r="E528" s="264" t="s">
        <v>3850</v>
      </c>
      <c r="F528" s="264" t="s">
        <v>417</v>
      </c>
      <c r="G528" s="264" t="s">
        <v>667</v>
      </c>
      <c r="H528" s="264"/>
      <c r="I528" s="264"/>
      <c r="J528" s="264"/>
      <c r="K528" s="264"/>
      <c r="L528" s="264"/>
      <c r="M528" s="264"/>
      <c r="N528" s="264"/>
      <c r="O528" s="160"/>
      <c r="P528" s="297">
        <f t="shared" si="27"/>
        <v>0</v>
      </c>
      <c r="Q528" s="264"/>
      <c r="R528" s="264"/>
      <c r="S528" s="264"/>
      <c r="T528" s="264"/>
      <c r="U528" s="264"/>
      <c r="V528" s="264"/>
      <c r="W528" s="264"/>
      <c r="X528" s="160"/>
      <c r="Y528" s="298">
        <f t="shared" si="28"/>
        <v>0</v>
      </c>
      <c r="Z528" s="264"/>
      <c r="AA528" s="264"/>
      <c r="AB528" s="264"/>
      <c r="AC528" s="264"/>
      <c r="AD528" s="264"/>
      <c r="AE528" s="264"/>
      <c r="AF528" s="264">
        <v>1</v>
      </c>
      <c r="AG528" s="160">
        <v>45028</v>
      </c>
      <c r="AH528" s="298">
        <f t="shared" si="26"/>
        <v>1</v>
      </c>
      <c r="AI528" s="399"/>
      <c r="AJ528" s="264" t="s">
        <v>660</v>
      </c>
      <c r="AK528" s="264" t="s">
        <v>431</v>
      </c>
      <c r="AL528" s="264"/>
      <c r="AM528" s="264"/>
      <c r="AN528" s="264"/>
      <c r="AO528" s="264"/>
      <c r="AP528" s="264"/>
      <c r="AQ528" s="264"/>
      <c r="AR528" s="264"/>
      <c r="AS528" s="355"/>
      <c r="AT528" s="373"/>
      <c r="AU528" s="355"/>
      <c r="AV528" s="356"/>
      <c r="AW528" s="161" t="s">
        <v>4984</v>
      </c>
    </row>
    <row r="529" spans="1:49" s="151" customFormat="1" ht="52.8">
      <c r="A529" s="399"/>
      <c r="B529" s="399" t="s">
        <v>3851</v>
      </c>
      <c r="C529" s="264" t="s">
        <v>3852</v>
      </c>
      <c r="D529" s="264"/>
      <c r="E529" s="264" t="s">
        <v>3853</v>
      </c>
      <c r="F529" s="264" t="s">
        <v>423</v>
      </c>
      <c r="G529" s="264" t="s">
        <v>656</v>
      </c>
      <c r="H529" s="264"/>
      <c r="I529" s="264"/>
      <c r="J529" s="264"/>
      <c r="K529" s="264"/>
      <c r="L529" s="264"/>
      <c r="M529" s="264"/>
      <c r="N529" s="264"/>
      <c r="O529" s="160"/>
      <c r="P529" s="297">
        <f t="shared" si="27"/>
        <v>0</v>
      </c>
      <c r="Q529" s="264"/>
      <c r="R529" s="264"/>
      <c r="S529" s="264"/>
      <c r="T529" s="264"/>
      <c r="U529" s="264"/>
      <c r="V529" s="264"/>
      <c r="W529" s="264"/>
      <c r="X529" s="160"/>
      <c r="Y529" s="298">
        <f t="shared" si="28"/>
        <v>0</v>
      </c>
      <c r="Z529" s="264"/>
      <c r="AA529" s="264"/>
      <c r="AB529" s="264"/>
      <c r="AC529" s="264"/>
      <c r="AD529" s="264"/>
      <c r="AE529" s="264">
        <v>1</v>
      </c>
      <c r="AF529" s="264"/>
      <c r="AG529" s="160">
        <v>44952</v>
      </c>
      <c r="AH529" s="298">
        <f t="shared" si="26"/>
        <v>1</v>
      </c>
      <c r="AI529" s="399"/>
      <c r="AJ529" s="264" t="s">
        <v>660</v>
      </c>
      <c r="AK529" s="264" t="s">
        <v>431</v>
      </c>
      <c r="AL529" s="264"/>
      <c r="AM529" s="264"/>
      <c r="AN529" s="264" t="s">
        <v>4493</v>
      </c>
      <c r="AO529" s="264"/>
      <c r="AP529" s="264"/>
      <c r="AQ529" s="264"/>
      <c r="AR529" s="264"/>
      <c r="AS529" s="355"/>
      <c r="AT529" s="373"/>
      <c r="AU529" s="355"/>
      <c r="AV529" s="356"/>
      <c r="AW529" s="161" t="s">
        <v>4985</v>
      </c>
    </row>
    <row r="530" spans="1:49" s="151" customFormat="1" ht="145.19999999999999">
      <c r="A530" s="399"/>
      <c r="B530" s="399" t="s">
        <v>3854</v>
      </c>
      <c r="C530" s="264" t="s">
        <v>3855</v>
      </c>
      <c r="D530" s="264"/>
      <c r="E530" s="264" t="s">
        <v>3856</v>
      </c>
      <c r="F530" s="264" t="s">
        <v>423</v>
      </c>
      <c r="G530" s="264" t="s">
        <v>656</v>
      </c>
      <c r="H530" s="264"/>
      <c r="I530" s="264"/>
      <c r="J530" s="264"/>
      <c r="K530" s="264"/>
      <c r="L530" s="264"/>
      <c r="M530" s="264"/>
      <c r="N530" s="264"/>
      <c r="O530" s="160"/>
      <c r="P530" s="297">
        <f t="shared" si="27"/>
        <v>0</v>
      </c>
      <c r="Q530" s="264"/>
      <c r="R530" s="264"/>
      <c r="S530" s="264"/>
      <c r="T530" s="264"/>
      <c r="U530" s="264"/>
      <c r="V530" s="264"/>
      <c r="W530" s="264"/>
      <c r="X530" s="160"/>
      <c r="Y530" s="298">
        <f t="shared" si="28"/>
        <v>0</v>
      </c>
      <c r="Z530" s="264"/>
      <c r="AA530" s="264"/>
      <c r="AB530" s="264"/>
      <c r="AC530" s="264"/>
      <c r="AD530" s="264"/>
      <c r="AE530" s="264">
        <v>1</v>
      </c>
      <c r="AF530" s="264"/>
      <c r="AG530" s="160">
        <v>44952</v>
      </c>
      <c r="AH530" s="298">
        <f t="shared" si="26"/>
        <v>1</v>
      </c>
      <c r="AI530" s="399"/>
      <c r="AJ530" s="264" t="s">
        <v>660</v>
      </c>
      <c r="AK530" s="264" t="s">
        <v>431</v>
      </c>
      <c r="AL530" s="264"/>
      <c r="AM530" s="264"/>
      <c r="AN530" s="264" t="s">
        <v>4493</v>
      </c>
      <c r="AO530" s="264"/>
      <c r="AP530" s="264"/>
      <c r="AQ530" s="264"/>
      <c r="AR530" s="264"/>
      <c r="AS530" s="355"/>
      <c r="AT530" s="373"/>
      <c r="AU530" s="355"/>
      <c r="AV530" s="356"/>
      <c r="AW530" s="161" t="s">
        <v>4986</v>
      </c>
    </row>
    <row r="531" spans="1:49" s="151" customFormat="1" ht="132">
      <c r="A531" s="399"/>
      <c r="B531" s="399" t="s">
        <v>3857</v>
      </c>
      <c r="C531" s="264" t="s">
        <v>3858</v>
      </c>
      <c r="D531" s="264"/>
      <c r="E531" s="264" t="s">
        <v>3859</v>
      </c>
      <c r="F531" s="264" t="s">
        <v>423</v>
      </c>
      <c r="G531" s="264" t="s">
        <v>656</v>
      </c>
      <c r="H531" s="264"/>
      <c r="I531" s="264"/>
      <c r="J531" s="264"/>
      <c r="K531" s="264"/>
      <c r="L531" s="264"/>
      <c r="M531" s="264"/>
      <c r="N531" s="264"/>
      <c r="O531" s="160"/>
      <c r="P531" s="297">
        <f t="shared" si="27"/>
        <v>0</v>
      </c>
      <c r="Q531" s="264"/>
      <c r="R531" s="264"/>
      <c r="S531" s="264"/>
      <c r="T531" s="264"/>
      <c r="U531" s="264"/>
      <c r="V531" s="264"/>
      <c r="W531" s="264"/>
      <c r="X531" s="160"/>
      <c r="Y531" s="298">
        <f t="shared" si="28"/>
        <v>0</v>
      </c>
      <c r="Z531" s="264"/>
      <c r="AA531" s="264"/>
      <c r="AB531" s="264"/>
      <c r="AC531" s="264"/>
      <c r="AD531" s="264"/>
      <c r="AE531" s="264">
        <v>1</v>
      </c>
      <c r="AF531" s="264"/>
      <c r="AG531" s="160">
        <v>44952</v>
      </c>
      <c r="AH531" s="298">
        <f t="shared" si="26"/>
        <v>1</v>
      </c>
      <c r="AI531" s="399"/>
      <c r="AJ531" s="264" t="s">
        <v>660</v>
      </c>
      <c r="AK531" s="264" t="s">
        <v>431</v>
      </c>
      <c r="AL531" s="264"/>
      <c r="AM531" s="264"/>
      <c r="AN531" s="264" t="s">
        <v>4493</v>
      </c>
      <c r="AO531" s="264"/>
      <c r="AP531" s="264"/>
      <c r="AQ531" s="264"/>
      <c r="AR531" s="264"/>
      <c r="AS531" s="355"/>
      <c r="AT531" s="373"/>
      <c r="AU531" s="355"/>
      <c r="AV531" s="356"/>
      <c r="AW531" s="161" t="s">
        <v>4987</v>
      </c>
    </row>
    <row r="532" spans="1:49" s="151" customFormat="1" ht="105.6">
      <c r="A532" s="399"/>
      <c r="B532" s="399" t="s">
        <v>3860</v>
      </c>
      <c r="C532" s="264" t="s">
        <v>3861</v>
      </c>
      <c r="D532" s="264"/>
      <c r="E532" s="264" t="s">
        <v>3862</v>
      </c>
      <c r="F532" s="264" t="s">
        <v>423</v>
      </c>
      <c r="G532" s="264" t="s">
        <v>656</v>
      </c>
      <c r="H532" s="264"/>
      <c r="I532" s="264"/>
      <c r="J532" s="264"/>
      <c r="K532" s="264"/>
      <c r="L532" s="264"/>
      <c r="M532" s="264"/>
      <c r="N532" s="264"/>
      <c r="O532" s="160"/>
      <c r="P532" s="297">
        <f t="shared" si="27"/>
        <v>0</v>
      </c>
      <c r="Q532" s="264"/>
      <c r="R532" s="264"/>
      <c r="S532" s="264"/>
      <c r="T532" s="264"/>
      <c r="U532" s="264"/>
      <c r="V532" s="264"/>
      <c r="W532" s="264"/>
      <c r="X532" s="160"/>
      <c r="Y532" s="298">
        <f t="shared" si="28"/>
        <v>0</v>
      </c>
      <c r="Z532" s="264"/>
      <c r="AA532" s="264"/>
      <c r="AB532" s="264"/>
      <c r="AC532" s="264"/>
      <c r="AD532" s="264"/>
      <c r="AE532" s="264">
        <v>1</v>
      </c>
      <c r="AF532" s="264"/>
      <c r="AG532" s="160">
        <v>44951</v>
      </c>
      <c r="AH532" s="298">
        <f t="shared" si="26"/>
        <v>1</v>
      </c>
      <c r="AI532" s="399"/>
      <c r="AJ532" s="264" t="s">
        <v>660</v>
      </c>
      <c r="AK532" s="264" t="s">
        <v>431</v>
      </c>
      <c r="AL532" s="264"/>
      <c r="AM532" s="264"/>
      <c r="AN532" s="264" t="s">
        <v>4493</v>
      </c>
      <c r="AO532" s="264"/>
      <c r="AP532" s="264"/>
      <c r="AQ532" s="264"/>
      <c r="AR532" s="264"/>
      <c r="AS532" s="355"/>
      <c r="AT532" s="373"/>
      <c r="AU532" s="355"/>
      <c r="AV532" s="356"/>
      <c r="AW532" s="161" t="s">
        <v>4988</v>
      </c>
    </row>
    <row r="533" spans="1:49" s="151" customFormat="1" ht="250.8">
      <c r="A533" s="399"/>
      <c r="B533" s="399" t="s">
        <v>3863</v>
      </c>
      <c r="C533" s="264" t="s">
        <v>3864</v>
      </c>
      <c r="D533" s="264"/>
      <c r="E533" s="264" t="s">
        <v>3865</v>
      </c>
      <c r="F533" s="264" t="s">
        <v>419</v>
      </c>
      <c r="G533" s="264" t="s">
        <v>656</v>
      </c>
      <c r="H533" s="264"/>
      <c r="I533" s="264"/>
      <c r="J533" s="264"/>
      <c r="K533" s="264"/>
      <c r="L533" s="264"/>
      <c r="M533" s="264"/>
      <c r="N533" s="264"/>
      <c r="O533" s="160"/>
      <c r="P533" s="297">
        <f t="shared" si="27"/>
        <v>0</v>
      </c>
      <c r="Q533" s="264"/>
      <c r="R533" s="264"/>
      <c r="S533" s="264"/>
      <c r="T533" s="264"/>
      <c r="U533" s="264"/>
      <c r="V533" s="264"/>
      <c r="W533" s="264"/>
      <c r="X533" s="160"/>
      <c r="Y533" s="298">
        <f t="shared" si="28"/>
        <v>0</v>
      </c>
      <c r="Z533" s="264"/>
      <c r="AA533" s="264"/>
      <c r="AB533" s="264"/>
      <c r="AC533" s="264"/>
      <c r="AD533" s="264"/>
      <c r="AE533" s="264"/>
      <c r="AF533" s="264">
        <v>2</v>
      </c>
      <c r="AG533" s="160">
        <v>45287</v>
      </c>
      <c r="AH533" s="298">
        <f t="shared" si="26"/>
        <v>2</v>
      </c>
      <c r="AI533" s="399"/>
      <c r="AJ533" s="264" t="s">
        <v>660</v>
      </c>
      <c r="AK533" s="264" t="s">
        <v>431</v>
      </c>
      <c r="AL533" s="264"/>
      <c r="AM533" s="264"/>
      <c r="AN533" s="264"/>
      <c r="AO533" s="264"/>
      <c r="AP533" s="264"/>
      <c r="AQ533" s="264"/>
      <c r="AR533" s="264"/>
      <c r="AS533" s="355"/>
      <c r="AT533" s="373"/>
      <c r="AU533" s="355"/>
      <c r="AV533" s="356"/>
      <c r="AW533" s="161" t="s">
        <v>4989</v>
      </c>
    </row>
    <row r="534" spans="1:49" s="151" customFormat="1" ht="211.2">
      <c r="A534" s="399"/>
      <c r="B534" s="399" t="s">
        <v>3866</v>
      </c>
      <c r="C534" s="264" t="s">
        <v>3867</v>
      </c>
      <c r="D534" s="264"/>
      <c r="E534" s="264" t="s">
        <v>3868</v>
      </c>
      <c r="F534" s="264" t="s">
        <v>423</v>
      </c>
      <c r="G534" s="264" t="s">
        <v>656</v>
      </c>
      <c r="H534" s="264"/>
      <c r="I534" s="264"/>
      <c r="J534" s="264"/>
      <c r="K534" s="264"/>
      <c r="L534" s="264"/>
      <c r="M534" s="264"/>
      <c r="N534" s="264"/>
      <c r="O534" s="160"/>
      <c r="P534" s="297">
        <f t="shared" si="27"/>
        <v>0</v>
      </c>
      <c r="Q534" s="264"/>
      <c r="R534" s="264"/>
      <c r="S534" s="264"/>
      <c r="T534" s="264"/>
      <c r="U534" s="264"/>
      <c r="V534" s="264"/>
      <c r="W534" s="264"/>
      <c r="X534" s="160"/>
      <c r="Y534" s="298">
        <f t="shared" si="28"/>
        <v>0</v>
      </c>
      <c r="Z534" s="264"/>
      <c r="AA534" s="264">
        <v>1</v>
      </c>
      <c r="AB534" s="264"/>
      <c r="AC534" s="264"/>
      <c r="AD534" s="264"/>
      <c r="AE534" s="264"/>
      <c r="AF534" s="264"/>
      <c r="AG534" s="160">
        <v>44952</v>
      </c>
      <c r="AH534" s="298">
        <f t="shared" si="26"/>
        <v>1</v>
      </c>
      <c r="AI534" s="399"/>
      <c r="AJ534" s="264" t="s">
        <v>660</v>
      </c>
      <c r="AK534" s="264" t="s">
        <v>431</v>
      </c>
      <c r="AL534" s="264"/>
      <c r="AM534" s="264"/>
      <c r="AN534" s="264" t="s">
        <v>4493</v>
      </c>
      <c r="AO534" s="264"/>
      <c r="AP534" s="264"/>
      <c r="AQ534" s="264"/>
      <c r="AR534" s="264"/>
      <c r="AS534" s="355"/>
      <c r="AT534" s="373"/>
      <c r="AU534" s="355"/>
      <c r="AV534" s="356"/>
      <c r="AW534" s="161" t="s">
        <v>4990</v>
      </c>
    </row>
    <row r="535" spans="1:49" s="151" customFormat="1" ht="409.6">
      <c r="A535" s="399"/>
      <c r="B535" s="399" t="s">
        <v>3869</v>
      </c>
      <c r="C535" s="264" t="s">
        <v>3870</v>
      </c>
      <c r="D535" s="264"/>
      <c r="E535" s="264" t="s">
        <v>3871</v>
      </c>
      <c r="F535" s="264" t="s">
        <v>419</v>
      </c>
      <c r="G535" s="264" t="s">
        <v>656</v>
      </c>
      <c r="H535" s="264"/>
      <c r="I535" s="264"/>
      <c r="J535" s="264"/>
      <c r="K535" s="264"/>
      <c r="L535" s="264"/>
      <c r="M535" s="264"/>
      <c r="N535" s="264"/>
      <c r="O535" s="160"/>
      <c r="P535" s="297">
        <f t="shared" si="27"/>
        <v>0</v>
      </c>
      <c r="Q535" s="264"/>
      <c r="R535" s="264"/>
      <c r="S535" s="264"/>
      <c r="T535" s="264"/>
      <c r="U535" s="264"/>
      <c r="V535" s="264"/>
      <c r="W535" s="264"/>
      <c r="X535" s="160"/>
      <c r="Y535" s="298">
        <f t="shared" si="28"/>
        <v>0</v>
      </c>
      <c r="Z535" s="264"/>
      <c r="AA535" s="264"/>
      <c r="AB535" s="264"/>
      <c r="AC535" s="264"/>
      <c r="AD535" s="264"/>
      <c r="AE535" s="264"/>
      <c r="AF535" s="264">
        <v>1</v>
      </c>
      <c r="AG535" s="160">
        <v>45211</v>
      </c>
      <c r="AH535" s="298">
        <f t="shared" si="26"/>
        <v>1</v>
      </c>
      <c r="AI535" s="399"/>
      <c r="AJ535" s="264" t="s">
        <v>660</v>
      </c>
      <c r="AK535" s="264" t="s">
        <v>431</v>
      </c>
      <c r="AL535" s="264"/>
      <c r="AM535" s="264"/>
      <c r="AN535" s="264"/>
      <c r="AO535" s="264"/>
      <c r="AP535" s="264"/>
      <c r="AQ535" s="264"/>
      <c r="AR535" s="264"/>
      <c r="AS535" s="355"/>
      <c r="AT535" s="373"/>
      <c r="AU535" s="355"/>
      <c r="AV535" s="356"/>
      <c r="AW535" s="161" t="s">
        <v>4991</v>
      </c>
    </row>
    <row r="536" spans="1:49" s="151" customFormat="1" ht="118.8">
      <c r="A536" s="399"/>
      <c r="B536" s="399" t="s">
        <v>3869</v>
      </c>
      <c r="C536" s="264" t="s">
        <v>3872</v>
      </c>
      <c r="D536" s="264"/>
      <c r="E536" s="264" t="s">
        <v>3873</v>
      </c>
      <c r="F536" s="264" t="s">
        <v>419</v>
      </c>
      <c r="G536" s="264" t="s">
        <v>656</v>
      </c>
      <c r="H536" s="264"/>
      <c r="I536" s="264"/>
      <c r="J536" s="264"/>
      <c r="K536" s="264"/>
      <c r="L536" s="264"/>
      <c r="M536" s="264"/>
      <c r="N536" s="264"/>
      <c r="O536" s="160"/>
      <c r="P536" s="297">
        <f t="shared" si="27"/>
        <v>0</v>
      </c>
      <c r="Q536" s="264"/>
      <c r="R536" s="264"/>
      <c r="S536" s="264"/>
      <c r="T536" s="264"/>
      <c r="U536" s="264"/>
      <c r="V536" s="264"/>
      <c r="W536" s="264"/>
      <c r="X536" s="160"/>
      <c r="Y536" s="298">
        <f t="shared" si="28"/>
        <v>0</v>
      </c>
      <c r="Z536" s="264"/>
      <c r="AA536" s="264"/>
      <c r="AB536" s="264"/>
      <c r="AC536" s="264"/>
      <c r="AD536" s="264"/>
      <c r="AE536" s="264"/>
      <c r="AF536" s="264">
        <v>3</v>
      </c>
      <c r="AG536" s="160">
        <v>45232</v>
      </c>
      <c r="AH536" s="298">
        <f t="shared" si="26"/>
        <v>3</v>
      </c>
      <c r="AI536" s="399"/>
      <c r="AJ536" s="264" t="s">
        <v>660</v>
      </c>
      <c r="AK536" s="264" t="s">
        <v>431</v>
      </c>
      <c r="AL536" s="264"/>
      <c r="AM536" s="264"/>
      <c r="AN536" s="264"/>
      <c r="AO536" s="264"/>
      <c r="AP536" s="264"/>
      <c r="AQ536" s="264"/>
      <c r="AR536" s="264"/>
      <c r="AS536" s="355"/>
      <c r="AT536" s="373"/>
      <c r="AU536" s="355"/>
      <c r="AV536" s="356"/>
      <c r="AW536" s="161" t="s">
        <v>4992</v>
      </c>
    </row>
    <row r="537" spans="1:49" s="151" customFormat="1" ht="237.6">
      <c r="A537" s="399"/>
      <c r="B537" s="399" t="s">
        <v>3874</v>
      </c>
      <c r="C537" s="264" t="s">
        <v>3875</v>
      </c>
      <c r="D537" s="264"/>
      <c r="E537" s="264" t="s">
        <v>3876</v>
      </c>
      <c r="F537" s="264" t="s">
        <v>423</v>
      </c>
      <c r="G537" s="264" t="s">
        <v>656</v>
      </c>
      <c r="H537" s="264"/>
      <c r="I537" s="264"/>
      <c r="J537" s="264"/>
      <c r="K537" s="264"/>
      <c r="L537" s="264"/>
      <c r="M537" s="264"/>
      <c r="N537" s="264"/>
      <c r="O537" s="160"/>
      <c r="P537" s="297">
        <f t="shared" si="27"/>
        <v>0</v>
      </c>
      <c r="Q537" s="264"/>
      <c r="R537" s="264"/>
      <c r="S537" s="264"/>
      <c r="T537" s="264"/>
      <c r="U537" s="264"/>
      <c r="V537" s="264"/>
      <c r="W537" s="264"/>
      <c r="X537" s="160"/>
      <c r="Y537" s="298">
        <f t="shared" si="28"/>
        <v>0</v>
      </c>
      <c r="Z537" s="264"/>
      <c r="AA537" s="264">
        <v>1</v>
      </c>
      <c r="AB537" s="264"/>
      <c r="AC537" s="264"/>
      <c r="AD537" s="264"/>
      <c r="AE537" s="264"/>
      <c r="AF537" s="264"/>
      <c r="AG537" s="160">
        <v>45226</v>
      </c>
      <c r="AH537" s="298">
        <f t="shared" si="26"/>
        <v>1</v>
      </c>
      <c r="AI537" s="399"/>
      <c r="AJ537" s="264" t="s">
        <v>660</v>
      </c>
      <c r="AK537" s="264" t="s">
        <v>431</v>
      </c>
      <c r="AL537" s="264"/>
      <c r="AM537" s="264"/>
      <c r="AN537" s="264" t="s">
        <v>4493</v>
      </c>
      <c r="AO537" s="264"/>
      <c r="AP537" s="264"/>
      <c r="AQ537" s="264"/>
      <c r="AR537" s="264"/>
      <c r="AS537" s="355"/>
      <c r="AT537" s="373"/>
      <c r="AU537" s="355"/>
      <c r="AV537" s="356"/>
      <c r="AW537" s="161" t="s">
        <v>4993</v>
      </c>
    </row>
    <row r="538" spans="1:49" s="151" customFormat="1" ht="409.6">
      <c r="A538" s="399"/>
      <c r="B538" s="399" t="s">
        <v>3877</v>
      </c>
      <c r="C538" s="264" t="s">
        <v>3878</v>
      </c>
      <c r="D538" s="264"/>
      <c r="E538" s="264" t="s">
        <v>3879</v>
      </c>
      <c r="F538" s="264" t="s">
        <v>423</v>
      </c>
      <c r="G538" s="264" t="s">
        <v>656</v>
      </c>
      <c r="H538" s="264"/>
      <c r="I538" s="264"/>
      <c r="J538" s="264"/>
      <c r="K538" s="264"/>
      <c r="L538" s="264"/>
      <c r="M538" s="264"/>
      <c r="N538" s="264"/>
      <c r="O538" s="160"/>
      <c r="P538" s="297">
        <f t="shared" si="27"/>
        <v>0</v>
      </c>
      <c r="Q538" s="264"/>
      <c r="R538" s="264"/>
      <c r="S538" s="264"/>
      <c r="T538" s="264"/>
      <c r="U538" s="264"/>
      <c r="V538" s="264"/>
      <c r="W538" s="264"/>
      <c r="X538" s="160"/>
      <c r="Y538" s="298">
        <f t="shared" si="28"/>
        <v>0</v>
      </c>
      <c r="Z538" s="264"/>
      <c r="AA538" s="264">
        <v>1</v>
      </c>
      <c r="AB538" s="264"/>
      <c r="AC538" s="264"/>
      <c r="AD538" s="264"/>
      <c r="AE538" s="264"/>
      <c r="AF538" s="264"/>
      <c r="AG538" s="160">
        <v>44949</v>
      </c>
      <c r="AH538" s="298">
        <f t="shared" si="26"/>
        <v>1</v>
      </c>
      <c r="AI538" s="399"/>
      <c r="AJ538" s="264" t="s">
        <v>660</v>
      </c>
      <c r="AK538" s="264" t="s">
        <v>431</v>
      </c>
      <c r="AL538" s="264"/>
      <c r="AM538" s="264"/>
      <c r="AN538" s="264" t="s">
        <v>4493</v>
      </c>
      <c r="AO538" s="264"/>
      <c r="AP538" s="264"/>
      <c r="AQ538" s="264"/>
      <c r="AR538" s="264"/>
      <c r="AS538" s="355"/>
      <c r="AT538" s="373"/>
      <c r="AU538" s="355"/>
      <c r="AV538" s="356"/>
      <c r="AW538" s="161" t="s">
        <v>4994</v>
      </c>
    </row>
    <row r="539" spans="1:49" s="151" customFormat="1" ht="132">
      <c r="A539" s="399"/>
      <c r="B539" s="399" t="s">
        <v>3880</v>
      </c>
      <c r="C539" s="264" t="s">
        <v>3881</v>
      </c>
      <c r="D539" s="264"/>
      <c r="E539" s="264" t="s">
        <v>3882</v>
      </c>
      <c r="F539" s="264" t="s">
        <v>423</v>
      </c>
      <c r="G539" s="264" t="s">
        <v>656</v>
      </c>
      <c r="H539" s="264"/>
      <c r="I539" s="264"/>
      <c r="J539" s="264"/>
      <c r="K539" s="264"/>
      <c r="L539" s="264"/>
      <c r="M539" s="264"/>
      <c r="N539" s="264"/>
      <c r="O539" s="160"/>
      <c r="P539" s="297">
        <f t="shared" si="27"/>
        <v>0</v>
      </c>
      <c r="Q539" s="264"/>
      <c r="R539" s="264"/>
      <c r="S539" s="264"/>
      <c r="T539" s="264"/>
      <c r="U539" s="264"/>
      <c r="V539" s="264"/>
      <c r="W539" s="264"/>
      <c r="X539" s="160"/>
      <c r="Y539" s="298">
        <f t="shared" si="28"/>
        <v>0</v>
      </c>
      <c r="Z539" s="264"/>
      <c r="AA539" s="264">
        <v>1</v>
      </c>
      <c r="AB539" s="264"/>
      <c r="AC539" s="264"/>
      <c r="AD539" s="264"/>
      <c r="AE539" s="264"/>
      <c r="AF539" s="264"/>
      <c r="AG539" s="160">
        <v>45021</v>
      </c>
      <c r="AH539" s="298">
        <f t="shared" si="26"/>
        <v>1</v>
      </c>
      <c r="AI539" s="399"/>
      <c r="AJ539" s="264" t="s">
        <v>660</v>
      </c>
      <c r="AK539" s="264" t="s">
        <v>431</v>
      </c>
      <c r="AL539" s="264"/>
      <c r="AM539" s="264"/>
      <c r="AN539" s="264" t="s">
        <v>4493</v>
      </c>
      <c r="AO539" s="264"/>
      <c r="AP539" s="264"/>
      <c r="AQ539" s="264"/>
      <c r="AR539" s="264"/>
      <c r="AS539" s="355"/>
      <c r="AT539" s="373"/>
      <c r="AU539" s="355"/>
      <c r="AV539" s="356"/>
      <c r="AW539" s="161" t="s">
        <v>4995</v>
      </c>
    </row>
    <row r="540" spans="1:49" s="151" customFormat="1" ht="356.4">
      <c r="A540" s="399"/>
      <c r="B540" s="399" t="s">
        <v>3883</v>
      </c>
      <c r="C540" s="264" t="s">
        <v>3884</v>
      </c>
      <c r="D540" s="264"/>
      <c r="E540" s="264" t="s">
        <v>3885</v>
      </c>
      <c r="F540" s="264" t="s">
        <v>423</v>
      </c>
      <c r="G540" s="264" t="s">
        <v>656</v>
      </c>
      <c r="H540" s="264"/>
      <c r="I540" s="264"/>
      <c r="J540" s="264"/>
      <c r="K540" s="264"/>
      <c r="L540" s="264"/>
      <c r="M540" s="264"/>
      <c r="N540" s="264"/>
      <c r="O540" s="160"/>
      <c r="P540" s="297">
        <f t="shared" si="27"/>
        <v>0</v>
      </c>
      <c r="Q540" s="264"/>
      <c r="R540" s="264"/>
      <c r="S540" s="264"/>
      <c r="T540" s="264"/>
      <c r="U540" s="264"/>
      <c r="V540" s="264"/>
      <c r="W540" s="264"/>
      <c r="X540" s="160"/>
      <c r="Y540" s="298">
        <f t="shared" si="28"/>
        <v>0</v>
      </c>
      <c r="Z540" s="264"/>
      <c r="AA540" s="264">
        <v>1</v>
      </c>
      <c r="AB540" s="264"/>
      <c r="AC540" s="264"/>
      <c r="AD540" s="264"/>
      <c r="AE540" s="264"/>
      <c r="AF540" s="264"/>
      <c r="AG540" s="160">
        <v>45204</v>
      </c>
      <c r="AH540" s="298">
        <f t="shared" si="26"/>
        <v>1</v>
      </c>
      <c r="AI540" s="399"/>
      <c r="AJ540" s="264" t="s">
        <v>660</v>
      </c>
      <c r="AK540" s="264" t="s">
        <v>431</v>
      </c>
      <c r="AL540" s="264"/>
      <c r="AM540" s="264"/>
      <c r="AN540" s="264" t="s">
        <v>4493</v>
      </c>
      <c r="AO540" s="264"/>
      <c r="AP540" s="264"/>
      <c r="AQ540" s="264"/>
      <c r="AR540" s="264"/>
      <c r="AS540" s="355"/>
      <c r="AT540" s="373"/>
      <c r="AU540" s="355"/>
      <c r="AV540" s="356"/>
      <c r="AW540" s="161" t="s">
        <v>4996</v>
      </c>
    </row>
    <row r="541" spans="1:49" s="151" customFormat="1" ht="52.8">
      <c r="A541" s="399"/>
      <c r="B541" s="399" t="s">
        <v>3886</v>
      </c>
      <c r="C541" s="264" t="s">
        <v>3887</v>
      </c>
      <c r="D541" s="264"/>
      <c r="E541" s="264" t="s">
        <v>3888</v>
      </c>
      <c r="F541" s="264" t="s">
        <v>423</v>
      </c>
      <c r="G541" s="264" t="s">
        <v>656</v>
      </c>
      <c r="H541" s="264"/>
      <c r="I541" s="264"/>
      <c r="J541" s="264"/>
      <c r="K541" s="264"/>
      <c r="L541" s="264"/>
      <c r="M541" s="264"/>
      <c r="N541" s="264"/>
      <c r="O541" s="160"/>
      <c r="P541" s="297">
        <f t="shared" si="27"/>
        <v>0</v>
      </c>
      <c r="Q541" s="264"/>
      <c r="R541" s="264"/>
      <c r="S541" s="264"/>
      <c r="T541" s="264"/>
      <c r="U541" s="264"/>
      <c r="V541" s="264"/>
      <c r="W541" s="264"/>
      <c r="X541" s="160"/>
      <c r="Y541" s="298">
        <f t="shared" si="28"/>
        <v>0</v>
      </c>
      <c r="Z541" s="264"/>
      <c r="AA541" s="264">
        <v>1</v>
      </c>
      <c r="AB541" s="264"/>
      <c r="AC541" s="264"/>
      <c r="AD541" s="264"/>
      <c r="AE541" s="264"/>
      <c r="AF541" s="264"/>
      <c r="AG541" s="160">
        <v>45163</v>
      </c>
      <c r="AH541" s="298">
        <f t="shared" si="26"/>
        <v>1</v>
      </c>
      <c r="AI541" s="399"/>
      <c r="AJ541" s="264" t="s">
        <v>660</v>
      </c>
      <c r="AK541" s="264" t="s">
        <v>431</v>
      </c>
      <c r="AL541" s="264"/>
      <c r="AM541" s="264"/>
      <c r="AN541" s="264" t="s">
        <v>4493</v>
      </c>
      <c r="AO541" s="264"/>
      <c r="AP541" s="264"/>
      <c r="AQ541" s="264"/>
      <c r="AR541" s="264"/>
      <c r="AS541" s="355"/>
      <c r="AT541" s="373"/>
      <c r="AU541" s="355"/>
      <c r="AV541" s="356"/>
      <c r="AW541" s="161" t="s">
        <v>4997</v>
      </c>
    </row>
    <row r="542" spans="1:49" s="151" customFormat="1" ht="330">
      <c r="A542" s="399"/>
      <c r="B542" s="399" t="s">
        <v>3889</v>
      </c>
      <c r="C542" s="264" t="s">
        <v>3890</v>
      </c>
      <c r="D542" s="264"/>
      <c r="E542" s="264" t="s">
        <v>3891</v>
      </c>
      <c r="F542" s="264" t="s">
        <v>423</v>
      </c>
      <c r="G542" s="264" t="s">
        <v>656</v>
      </c>
      <c r="H542" s="264"/>
      <c r="I542" s="264"/>
      <c r="J542" s="264"/>
      <c r="K542" s="264"/>
      <c r="L542" s="264"/>
      <c r="M542" s="264"/>
      <c r="N542" s="264"/>
      <c r="O542" s="160"/>
      <c r="P542" s="297">
        <f t="shared" si="27"/>
        <v>0</v>
      </c>
      <c r="Q542" s="264"/>
      <c r="R542" s="264"/>
      <c r="S542" s="264"/>
      <c r="T542" s="264"/>
      <c r="U542" s="264"/>
      <c r="V542" s="264"/>
      <c r="W542" s="264"/>
      <c r="X542" s="160"/>
      <c r="Y542" s="298">
        <f t="shared" si="28"/>
        <v>0</v>
      </c>
      <c r="Z542" s="264"/>
      <c r="AA542" s="264">
        <v>1</v>
      </c>
      <c r="AB542" s="264"/>
      <c r="AC542" s="264"/>
      <c r="AD542" s="264"/>
      <c r="AE542" s="264"/>
      <c r="AF542" s="264"/>
      <c r="AG542" s="160">
        <v>45232</v>
      </c>
      <c r="AH542" s="298">
        <f t="shared" si="26"/>
        <v>1</v>
      </c>
      <c r="AI542" s="399"/>
      <c r="AJ542" s="264" t="s">
        <v>660</v>
      </c>
      <c r="AK542" s="264" t="s">
        <v>431</v>
      </c>
      <c r="AL542" s="264"/>
      <c r="AM542" s="264"/>
      <c r="AN542" s="264" t="s">
        <v>4493</v>
      </c>
      <c r="AO542" s="264"/>
      <c r="AP542" s="264"/>
      <c r="AQ542" s="264"/>
      <c r="AR542" s="264"/>
      <c r="AS542" s="355"/>
      <c r="AT542" s="373"/>
      <c r="AU542" s="355"/>
      <c r="AV542" s="356"/>
      <c r="AW542" s="161" t="s">
        <v>4998</v>
      </c>
    </row>
    <row r="543" spans="1:49" s="151" customFormat="1" ht="145.19999999999999">
      <c r="A543" s="399"/>
      <c r="B543" s="399" t="s">
        <v>3892</v>
      </c>
      <c r="C543" s="264" t="s">
        <v>3893</v>
      </c>
      <c r="D543" s="264"/>
      <c r="E543" s="264" t="s">
        <v>3894</v>
      </c>
      <c r="F543" s="264" t="s">
        <v>423</v>
      </c>
      <c r="G543" s="264" t="s">
        <v>656</v>
      </c>
      <c r="H543" s="264"/>
      <c r="I543" s="264"/>
      <c r="J543" s="264"/>
      <c r="K543" s="264"/>
      <c r="L543" s="264"/>
      <c r="M543" s="264"/>
      <c r="N543" s="264"/>
      <c r="O543" s="160"/>
      <c r="P543" s="297">
        <f t="shared" si="27"/>
        <v>0</v>
      </c>
      <c r="Q543" s="264"/>
      <c r="R543" s="264"/>
      <c r="S543" s="264"/>
      <c r="T543" s="264"/>
      <c r="U543" s="264"/>
      <c r="V543" s="264"/>
      <c r="W543" s="264"/>
      <c r="X543" s="160"/>
      <c r="Y543" s="298">
        <f t="shared" si="28"/>
        <v>0</v>
      </c>
      <c r="Z543" s="264"/>
      <c r="AA543" s="264">
        <v>1</v>
      </c>
      <c r="AB543" s="264"/>
      <c r="AC543" s="264"/>
      <c r="AD543" s="264"/>
      <c r="AE543" s="264"/>
      <c r="AF543" s="264"/>
      <c r="AG543" s="160">
        <v>44952</v>
      </c>
      <c r="AH543" s="298">
        <f t="shared" si="26"/>
        <v>1</v>
      </c>
      <c r="AI543" s="399"/>
      <c r="AJ543" s="264" t="s">
        <v>660</v>
      </c>
      <c r="AK543" s="264" t="s">
        <v>431</v>
      </c>
      <c r="AL543" s="264"/>
      <c r="AM543" s="264"/>
      <c r="AN543" s="264" t="s">
        <v>4493</v>
      </c>
      <c r="AO543" s="264"/>
      <c r="AP543" s="264"/>
      <c r="AQ543" s="264"/>
      <c r="AR543" s="264"/>
      <c r="AS543" s="355"/>
      <c r="AT543" s="373"/>
      <c r="AU543" s="355"/>
      <c r="AV543" s="356"/>
      <c r="AW543" s="161" t="s">
        <v>4999</v>
      </c>
    </row>
    <row r="544" spans="1:49" s="151" customFormat="1" ht="79.2">
      <c r="A544" s="399"/>
      <c r="B544" s="399" t="s">
        <v>3895</v>
      </c>
      <c r="C544" s="264" t="s">
        <v>3896</v>
      </c>
      <c r="D544" s="264"/>
      <c r="E544" s="264" t="s">
        <v>3897</v>
      </c>
      <c r="F544" s="264" t="s">
        <v>423</v>
      </c>
      <c r="G544" s="264" t="s">
        <v>656</v>
      </c>
      <c r="H544" s="264"/>
      <c r="I544" s="264"/>
      <c r="J544" s="264"/>
      <c r="K544" s="264"/>
      <c r="L544" s="264"/>
      <c r="M544" s="264"/>
      <c r="N544" s="264"/>
      <c r="O544" s="160"/>
      <c r="P544" s="297">
        <f t="shared" si="27"/>
        <v>0</v>
      </c>
      <c r="Q544" s="264"/>
      <c r="R544" s="264"/>
      <c r="S544" s="264"/>
      <c r="T544" s="264"/>
      <c r="U544" s="264"/>
      <c r="V544" s="264"/>
      <c r="W544" s="264"/>
      <c r="X544" s="160"/>
      <c r="Y544" s="298">
        <f t="shared" si="28"/>
        <v>0</v>
      </c>
      <c r="Z544" s="264"/>
      <c r="AA544" s="264">
        <v>1</v>
      </c>
      <c r="AB544" s="264"/>
      <c r="AC544" s="264"/>
      <c r="AD544" s="264"/>
      <c r="AE544" s="264"/>
      <c r="AF544" s="264"/>
      <c r="AG544" s="160">
        <v>44951</v>
      </c>
      <c r="AH544" s="298">
        <f t="shared" si="26"/>
        <v>1</v>
      </c>
      <c r="AI544" s="399"/>
      <c r="AJ544" s="264" t="s">
        <v>660</v>
      </c>
      <c r="AK544" s="264" t="s">
        <v>431</v>
      </c>
      <c r="AL544" s="264"/>
      <c r="AM544" s="264"/>
      <c r="AN544" s="264" t="s">
        <v>4493</v>
      </c>
      <c r="AO544" s="264"/>
      <c r="AP544" s="264"/>
      <c r="AQ544" s="264"/>
      <c r="AR544" s="264"/>
      <c r="AS544" s="355"/>
      <c r="AT544" s="373"/>
      <c r="AU544" s="355"/>
      <c r="AV544" s="356"/>
      <c r="AW544" s="161" t="s">
        <v>5000</v>
      </c>
    </row>
    <row r="545" spans="1:49" s="151" customFormat="1" ht="92.4">
      <c r="A545" s="399"/>
      <c r="B545" s="399" t="s">
        <v>3898</v>
      </c>
      <c r="C545" s="264" t="s">
        <v>3899</v>
      </c>
      <c r="D545" s="264"/>
      <c r="E545" s="264" t="s">
        <v>3900</v>
      </c>
      <c r="F545" s="264" t="s">
        <v>423</v>
      </c>
      <c r="G545" s="264" t="s">
        <v>656</v>
      </c>
      <c r="H545" s="264"/>
      <c r="I545" s="264"/>
      <c r="J545" s="264"/>
      <c r="K545" s="264"/>
      <c r="L545" s="264"/>
      <c r="M545" s="264"/>
      <c r="N545" s="264"/>
      <c r="O545" s="160"/>
      <c r="P545" s="297">
        <f t="shared" si="27"/>
        <v>0</v>
      </c>
      <c r="Q545" s="264"/>
      <c r="R545" s="264"/>
      <c r="S545" s="264"/>
      <c r="T545" s="264"/>
      <c r="U545" s="264"/>
      <c r="V545" s="264"/>
      <c r="W545" s="264"/>
      <c r="X545" s="160"/>
      <c r="Y545" s="298">
        <f t="shared" si="28"/>
        <v>0</v>
      </c>
      <c r="Z545" s="264"/>
      <c r="AA545" s="264">
        <v>1</v>
      </c>
      <c r="AB545" s="264"/>
      <c r="AC545" s="264"/>
      <c r="AD545" s="264"/>
      <c r="AE545" s="264"/>
      <c r="AF545" s="264"/>
      <c r="AG545" s="160">
        <v>44951</v>
      </c>
      <c r="AH545" s="298">
        <f t="shared" si="26"/>
        <v>1</v>
      </c>
      <c r="AI545" s="399"/>
      <c r="AJ545" s="264" t="s">
        <v>660</v>
      </c>
      <c r="AK545" s="264" t="s">
        <v>431</v>
      </c>
      <c r="AL545" s="264"/>
      <c r="AM545" s="264"/>
      <c r="AN545" s="264" t="s">
        <v>4493</v>
      </c>
      <c r="AO545" s="264"/>
      <c r="AP545" s="264"/>
      <c r="AQ545" s="264"/>
      <c r="AR545" s="264"/>
      <c r="AS545" s="355"/>
      <c r="AT545" s="373"/>
      <c r="AU545" s="355"/>
      <c r="AV545" s="356"/>
      <c r="AW545" s="161" t="s">
        <v>5001</v>
      </c>
    </row>
    <row r="546" spans="1:49" s="151" customFormat="1" ht="105.6">
      <c r="A546" s="399"/>
      <c r="B546" s="399" t="s">
        <v>3901</v>
      </c>
      <c r="C546" s="264" t="s">
        <v>3902</v>
      </c>
      <c r="D546" s="264"/>
      <c r="E546" s="264" t="s">
        <v>3903</v>
      </c>
      <c r="F546" s="264" t="s">
        <v>423</v>
      </c>
      <c r="G546" s="264" t="s">
        <v>656</v>
      </c>
      <c r="H546" s="264"/>
      <c r="I546" s="264"/>
      <c r="J546" s="264"/>
      <c r="K546" s="264"/>
      <c r="L546" s="264"/>
      <c r="M546" s="264"/>
      <c r="N546" s="264"/>
      <c r="O546" s="160"/>
      <c r="P546" s="297">
        <f t="shared" si="27"/>
        <v>0</v>
      </c>
      <c r="Q546" s="264"/>
      <c r="R546" s="264"/>
      <c r="S546" s="264"/>
      <c r="T546" s="264"/>
      <c r="U546" s="264"/>
      <c r="V546" s="264"/>
      <c r="W546" s="264"/>
      <c r="X546" s="160"/>
      <c r="Y546" s="298">
        <f t="shared" si="28"/>
        <v>0</v>
      </c>
      <c r="Z546" s="264"/>
      <c r="AA546" s="264">
        <v>1</v>
      </c>
      <c r="AB546" s="264"/>
      <c r="AC546" s="264"/>
      <c r="AD546" s="264"/>
      <c r="AE546" s="264"/>
      <c r="AF546" s="264"/>
      <c r="AG546" s="160">
        <v>44955</v>
      </c>
      <c r="AH546" s="298">
        <f t="shared" si="26"/>
        <v>1</v>
      </c>
      <c r="AI546" s="399"/>
      <c r="AJ546" s="264" t="s">
        <v>660</v>
      </c>
      <c r="AK546" s="264" t="s">
        <v>431</v>
      </c>
      <c r="AL546" s="264"/>
      <c r="AM546" s="264"/>
      <c r="AN546" s="264" t="s">
        <v>4493</v>
      </c>
      <c r="AO546" s="264"/>
      <c r="AP546" s="264"/>
      <c r="AQ546" s="264"/>
      <c r="AR546" s="264"/>
      <c r="AS546" s="355"/>
      <c r="AT546" s="373"/>
      <c r="AU546" s="355"/>
      <c r="AV546" s="356"/>
      <c r="AW546" s="161" t="s">
        <v>5002</v>
      </c>
    </row>
    <row r="547" spans="1:49" s="151" customFormat="1" ht="118.8">
      <c r="A547" s="399"/>
      <c r="B547" s="399" t="s">
        <v>3904</v>
      </c>
      <c r="C547" s="264" t="s">
        <v>3905</v>
      </c>
      <c r="D547" s="264"/>
      <c r="E547" s="264" t="s">
        <v>3906</v>
      </c>
      <c r="F547" s="264" t="s">
        <v>423</v>
      </c>
      <c r="G547" s="264" t="s">
        <v>656</v>
      </c>
      <c r="H547" s="264"/>
      <c r="I547" s="264"/>
      <c r="J547" s="264"/>
      <c r="K547" s="264"/>
      <c r="L547" s="264"/>
      <c r="M547" s="264"/>
      <c r="N547" s="264"/>
      <c r="O547" s="160"/>
      <c r="P547" s="297">
        <f t="shared" si="27"/>
        <v>0</v>
      </c>
      <c r="Q547" s="264"/>
      <c r="R547" s="264"/>
      <c r="S547" s="264"/>
      <c r="T547" s="264"/>
      <c r="U547" s="264"/>
      <c r="V547" s="264"/>
      <c r="W547" s="264"/>
      <c r="X547" s="160"/>
      <c r="Y547" s="298">
        <f t="shared" si="28"/>
        <v>0</v>
      </c>
      <c r="Z547" s="264"/>
      <c r="AA547" s="264">
        <v>1</v>
      </c>
      <c r="AB547" s="264"/>
      <c r="AC547" s="264"/>
      <c r="AD547" s="264"/>
      <c r="AE547" s="264"/>
      <c r="AF547" s="264"/>
      <c r="AG547" s="160">
        <v>44952</v>
      </c>
      <c r="AH547" s="298">
        <f t="shared" si="26"/>
        <v>1</v>
      </c>
      <c r="AI547" s="399"/>
      <c r="AJ547" s="264" t="s">
        <v>660</v>
      </c>
      <c r="AK547" s="264" t="s">
        <v>431</v>
      </c>
      <c r="AL547" s="264"/>
      <c r="AM547" s="264"/>
      <c r="AN547" s="264" t="s">
        <v>4493</v>
      </c>
      <c r="AO547" s="264"/>
      <c r="AP547" s="264"/>
      <c r="AQ547" s="264"/>
      <c r="AR547" s="264"/>
      <c r="AS547" s="355"/>
      <c r="AT547" s="373"/>
      <c r="AU547" s="355"/>
      <c r="AV547" s="356"/>
      <c r="AW547" s="161" t="s">
        <v>5003</v>
      </c>
    </row>
    <row r="548" spans="1:49" s="151" customFormat="1" ht="132">
      <c r="A548" s="399"/>
      <c r="B548" s="399" t="s">
        <v>3907</v>
      </c>
      <c r="C548" s="264" t="s">
        <v>3908</v>
      </c>
      <c r="D548" s="264"/>
      <c r="E548" s="264" t="s">
        <v>3909</v>
      </c>
      <c r="F548" s="264" t="s">
        <v>423</v>
      </c>
      <c r="G548" s="264" t="s">
        <v>656</v>
      </c>
      <c r="H548" s="264"/>
      <c r="I548" s="264"/>
      <c r="J548" s="264"/>
      <c r="K548" s="264"/>
      <c r="L548" s="264"/>
      <c r="M548" s="264"/>
      <c r="N548" s="264"/>
      <c r="O548" s="160"/>
      <c r="P548" s="297">
        <f t="shared" si="27"/>
        <v>0</v>
      </c>
      <c r="Q548" s="264"/>
      <c r="R548" s="264"/>
      <c r="S548" s="264"/>
      <c r="T548" s="264"/>
      <c r="U548" s="264"/>
      <c r="V548" s="264"/>
      <c r="W548" s="264"/>
      <c r="X548" s="160"/>
      <c r="Y548" s="298">
        <f t="shared" si="28"/>
        <v>0</v>
      </c>
      <c r="Z548" s="264"/>
      <c r="AA548" s="264">
        <v>1</v>
      </c>
      <c r="AB548" s="264"/>
      <c r="AC548" s="264"/>
      <c r="AD548" s="264"/>
      <c r="AE548" s="264"/>
      <c r="AF548" s="264"/>
      <c r="AG548" s="160">
        <v>44952</v>
      </c>
      <c r="AH548" s="298">
        <f t="shared" si="26"/>
        <v>1</v>
      </c>
      <c r="AI548" s="399"/>
      <c r="AJ548" s="264" t="s">
        <v>660</v>
      </c>
      <c r="AK548" s="264" t="s">
        <v>431</v>
      </c>
      <c r="AL548" s="264"/>
      <c r="AM548" s="264"/>
      <c r="AN548" s="264" t="s">
        <v>4493</v>
      </c>
      <c r="AO548" s="264"/>
      <c r="AP548" s="264"/>
      <c r="AQ548" s="264"/>
      <c r="AR548" s="264"/>
      <c r="AS548" s="355"/>
      <c r="AT548" s="373"/>
      <c r="AU548" s="355"/>
      <c r="AV548" s="356"/>
      <c r="AW548" s="161" t="s">
        <v>5004</v>
      </c>
    </row>
    <row r="549" spans="1:49" s="151" customFormat="1" ht="79.2">
      <c r="A549" s="399"/>
      <c r="B549" s="399" t="s">
        <v>3910</v>
      </c>
      <c r="C549" s="264" t="s">
        <v>3911</v>
      </c>
      <c r="D549" s="264"/>
      <c r="E549" s="264" t="s">
        <v>3912</v>
      </c>
      <c r="F549" s="264" t="s">
        <v>423</v>
      </c>
      <c r="G549" s="264" t="s">
        <v>656</v>
      </c>
      <c r="H549" s="264"/>
      <c r="I549" s="264"/>
      <c r="J549" s="264"/>
      <c r="K549" s="264"/>
      <c r="L549" s="264"/>
      <c r="M549" s="264"/>
      <c r="N549" s="264"/>
      <c r="O549" s="160"/>
      <c r="P549" s="297">
        <f t="shared" si="27"/>
        <v>0</v>
      </c>
      <c r="Q549" s="264"/>
      <c r="R549" s="264"/>
      <c r="S549" s="264"/>
      <c r="T549" s="264"/>
      <c r="U549" s="264"/>
      <c r="V549" s="264"/>
      <c r="W549" s="264"/>
      <c r="X549" s="160"/>
      <c r="Y549" s="298">
        <f t="shared" si="28"/>
        <v>0</v>
      </c>
      <c r="Z549" s="264"/>
      <c r="AA549" s="264">
        <v>1</v>
      </c>
      <c r="AB549" s="264"/>
      <c r="AC549" s="264"/>
      <c r="AD549" s="264"/>
      <c r="AE549" s="264"/>
      <c r="AF549" s="264"/>
      <c r="AG549" s="160">
        <v>45243</v>
      </c>
      <c r="AH549" s="298">
        <f t="shared" si="26"/>
        <v>1</v>
      </c>
      <c r="AI549" s="399"/>
      <c r="AJ549" s="264" t="s">
        <v>660</v>
      </c>
      <c r="AK549" s="264" t="s">
        <v>431</v>
      </c>
      <c r="AL549" s="264"/>
      <c r="AM549" s="264"/>
      <c r="AN549" s="264" t="s">
        <v>4493</v>
      </c>
      <c r="AO549" s="264"/>
      <c r="AP549" s="264"/>
      <c r="AQ549" s="264"/>
      <c r="AR549" s="264"/>
      <c r="AS549" s="355"/>
      <c r="AT549" s="373"/>
      <c r="AU549" s="355"/>
      <c r="AV549" s="356"/>
      <c r="AW549" s="161" t="s">
        <v>5005</v>
      </c>
    </row>
    <row r="550" spans="1:49" s="151" customFormat="1" ht="145.19999999999999">
      <c r="A550" s="399"/>
      <c r="B550" s="399" t="s">
        <v>3913</v>
      </c>
      <c r="C550" s="264" t="s">
        <v>3914</v>
      </c>
      <c r="D550" s="264"/>
      <c r="E550" s="264" t="s">
        <v>3915</v>
      </c>
      <c r="F550" s="264" t="s">
        <v>419</v>
      </c>
      <c r="G550" s="264" t="s">
        <v>656</v>
      </c>
      <c r="H550" s="264"/>
      <c r="I550" s="264"/>
      <c r="J550" s="264"/>
      <c r="K550" s="264"/>
      <c r="L550" s="264"/>
      <c r="M550" s="264"/>
      <c r="N550" s="264"/>
      <c r="O550" s="160"/>
      <c r="P550" s="297">
        <f t="shared" si="27"/>
        <v>0</v>
      </c>
      <c r="Q550" s="264"/>
      <c r="R550" s="264"/>
      <c r="S550" s="264"/>
      <c r="T550" s="264"/>
      <c r="U550" s="264"/>
      <c r="V550" s="264"/>
      <c r="W550" s="264"/>
      <c r="X550" s="160"/>
      <c r="Y550" s="298">
        <f t="shared" si="28"/>
        <v>0</v>
      </c>
      <c r="Z550" s="264"/>
      <c r="AA550" s="264"/>
      <c r="AB550" s="264"/>
      <c r="AC550" s="264"/>
      <c r="AD550" s="264"/>
      <c r="AE550" s="264"/>
      <c r="AF550" s="264">
        <v>2</v>
      </c>
      <c r="AG550" s="160">
        <v>45236</v>
      </c>
      <c r="AH550" s="298">
        <f t="shared" si="26"/>
        <v>2</v>
      </c>
      <c r="AI550" s="399"/>
      <c r="AJ550" s="264" t="s">
        <v>660</v>
      </c>
      <c r="AK550" s="264" t="s">
        <v>431</v>
      </c>
      <c r="AL550" s="264"/>
      <c r="AM550" s="264"/>
      <c r="AN550" s="264"/>
      <c r="AO550" s="264"/>
      <c r="AP550" s="264"/>
      <c r="AQ550" s="264"/>
      <c r="AR550" s="264"/>
      <c r="AS550" s="355"/>
      <c r="AT550" s="373"/>
      <c r="AU550" s="355"/>
      <c r="AV550" s="356"/>
      <c r="AW550" s="161" t="s">
        <v>5006</v>
      </c>
    </row>
    <row r="551" spans="1:49" s="151" customFormat="1" ht="409.6">
      <c r="A551" s="399"/>
      <c r="B551" s="399" t="s">
        <v>3916</v>
      </c>
      <c r="C551" s="264" t="s">
        <v>3917</v>
      </c>
      <c r="D551" s="264"/>
      <c r="E551" s="264" t="s">
        <v>3918</v>
      </c>
      <c r="F551" s="264" t="s">
        <v>417</v>
      </c>
      <c r="G551" s="264" t="s">
        <v>667</v>
      </c>
      <c r="H551" s="264"/>
      <c r="I551" s="264"/>
      <c r="J551" s="264"/>
      <c r="K551" s="264"/>
      <c r="L551" s="264"/>
      <c r="M551" s="264"/>
      <c r="N551" s="264"/>
      <c r="O551" s="160"/>
      <c r="P551" s="297">
        <f t="shared" si="27"/>
        <v>0</v>
      </c>
      <c r="Q551" s="264"/>
      <c r="R551" s="264"/>
      <c r="S551" s="264"/>
      <c r="T551" s="264"/>
      <c r="U551" s="264"/>
      <c r="V551" s="264"/>
      <c r="W551" s="264"/>
      <c r="X551" s="160"/>
      <c r="Y551" s="298">
        <f t="shared" si="28"/>
        <v>0</v>
      </c>
      <c r="Z551" s="264"/>
      <c r="AA551" s="264"/>
      <c r="AB551" s="264"/>
      <c r="AC551" s="264"/>
      <c r="AD551" s="264"/>
      <c r="AE551" s="264"/>
      <c r="AF551" s="264">
        <v>1</v>
      </c>
      <c r="AG551" s="160">
        <v>45281</v>
      </c>
      <c r="AH551" s="298">
        <f t="shared" si="26"/>
        <v>1</v>
      </c>
      <c r="AI551" s="399"/>
      <c r="AJ551" s="264" t="s">
        <v>660</v>
      </c>
      <c r="AK551" s="264" t="s">
        <v>431</v>
      </c>
      <c r="AL551" s="264"/>
      <c r="AM551" s="264"/>
      <c r="AN551" s="264"/>
      <c r="AO551" s="264"/>
      <c r="AP551" s="264"/>
      <c r="AQ551" s="264"/>
      <c r="AR551" s="264"/>
      <c r="AS551" s="355"/>
      <c r="AT551" s="373"/>
      <c r="AU551" s="355"/>
      <c r="AV551" s="356"/>
      <c r="AW551" s="161" t="s">
        <v>5007</v>
      </c>
    </row>
    <row r="552" spans="1:49" s="151" customFormat="1" ht="66">
      <c r="A552" s="399"/>
      <c r="B552" s="399" t="s">
        <v>3919</v>
      </c>
      <c r="C552" s="264" t="s">
        <v>3920</v>
      </c>
      <c r="D552" s="264"/>
      <c r="E552" s="264" t="s">
        <v>3921</v>
      </c>
      <c r="F552" s="264" t="s">
        <v>417</v>
      </c>
      <c r="G552" s="264" t="s">
        <v>667</v>
      </c>
      <c r="H552" s="264"/>
      <c r="I552" s="264"/>
      <c r="J552" s="264"/>
      <c r="K552" s="264"/>
      <c r="L552" s="264"/>
      <c r="M552" s="264"/>
      <c r="N552" s="264"/>
      <c r="O552" s="160"/>
      <c r="P552" s="297">
        <f t="shared" si="27"/>
        <v>0</v>
      </c>
      <c r="Q552" s="264"/>
      <c r="R552" s="264"/>
      <c r="S552" s="264"/>
      <c r="T552" s="264"/>
      <c r="U552" s="264"/>
      <c r="V552" s="264"/>
      <c r="W552" s="264"/>
      <c r="X552" s="160"/>
      <c r="Y552" s="298">
        <f t="shared" si="28"/>
        <v>0</v>
      </c>
      <c r="Z552" s="264"/>
      <c r="AA552" s="264"/>
      <c r="AB552" s="264"/>
      <c r="AC552" s="264"/>
      <c r="AD552" s="264"/>
      <c r="AE552" s="264"/>
      <c r="AF552" s="264">
        <v>1</v>
      </c>
      <c r="AG552" s="160">
        <v>45047</v>
      </c>
      <c r="AH552" s="298">
        <f t="shared" si="26"/>
        <v>1</v>
      </c>
      <c r="AI552" s="399"/>
      <c r="AJ552" s="264" t="s">
        <v>660</v>
      </c>
      <c r="AK552" s="264" t="s">
        <v>431</v>
      </c>
      <c r="AL552" s="264"/>
      <c r="AM552" s="264"/>
      <c r="AN552" s="264"/>
      <c r="AO552" s="264"/>
      <c r="AP552" s="264"/>
      <c r="AQ552" s="264"/>
      <c r="AR552" s="264"/>
      <c r="AS552" s="355"/>
      <c r="AT552" s="373"/>
      <c r="AU552" s="355"/>
      <c r="AV552" s="356"/>
      <c r="AW552" s="161" t="s">
        <v>5008</v>
      </c>
    </row>
    <row r="553" spans="1:49" s="151" customFormat="1" ht="184.8">
      <c r="A553" s="399"/>
      <c r="B553" s="399" t="s">
        <v>3922</v>
      </c>
      <c r="C553" s="264" t="s">
        <v>3923</v>
      </c>
      <c r="D553" s="264"/>
      <c r="E553" s="264" t="s">
        <v>3924</v>
      </c>
      <c r="F553" s="264" t="s">
        <v>423</v>
      </c>
      <c r="G553" s="264" t="s">
        <v>656</v>
      </c>
      <c r="H553" s="264"/>
      <c r="I553" s="264"/>
      <c r="J553" s="264"/>
      <c r="K553" s="264"/>
      <c r="L553" s="264"/>
      <c r="M553" s="264"/>
      <c r="N553" s="264"/>
      <c r="O553" s="160"/>
      <c r="P553" s="297">
        <f t="shared" si="27"/>
        <v>0</v>
      </c>
      <c r="Q553" s="264"/>
      <c r="R553" s="264"/>
      <c r="S553" s="264"/>
      <c r="T553" s="264"/>
      <c r="U553" s="264"/>
      <c r="V553" s="264"/>
      <c r="W553" s="264"/>
      <c r="X553" s="160"/>
      <c r="Y553" s="298">
        <f t="shared" si="28"/>
        <v>0</v>
      </c>
      <c r="Z553" s="264"/>
      <c r="AA553" s="264"/>
      <c r="AB553" s="264"/>
      <c r="AC553" s="264"/>
      <c r="AD553" s="264"/>
      <c r="AE553" s="264">
        <v>1</v>
      </c>
      <c r="AF553" s="264"/>
      <c r="AG553" s="160">
        <v>44951</v>
      </c>
      <c r="AH553" s="298">
        <f t="shared" si="26"/>
        <v>1</v>
      </c>
      <c r="AI553" s="399"/>
      <c r="AJ553" s="264" t="s">
        <v>660</v>
      </c>
      <c r="AK553" s="264" t="s">
        <v>431</v>
      </c>
      <c r="AL553" s="264"/>
      <c r="AM553" s="264"/>
      <c r="AN553" s="264" t="s">
        <v>4493</v>
      </c>
      <c r="AO553" s="264"/>
      <c r="AP553" s="264"/>
      <c r="AQ553" s="264"/>
      <c r="AR553" s="264"/>
      <c r="AS553" s="355"/>
      <c r="AT553" s="373"/>
      <c r="AU553" s="355"/>
      <c r="AV553" s="356"/>
      <c r="AW553" s="161" t="s">
        <v>5009</v>
      </c>
    </row>
    <row r="554" spans="1:49" s="151" customFormat="1" ht="382.8">
      <c r="A554" s="399"/>
      <c r="B554" s="399" t="s">
        <v>3925</v>
      </c>
      <c r="C554" s="264" t="s">
        <v>3926</v>
      </c>
      <c r="D554" s="264"/>
      <c r="E554" s="264" t="s">
        <v>3927</v>
      </c>
      <c r="F554" s="264" t="s">
        <v>423</v>
      </c>
      <c r="G554" s="264" t="s">
        <v>656</v>
      </c>
      <c r="H554" s="264"/>
      <c r="I554" s="264"/>
      <c r="J554" s="264"/>
      <c r="K554" s="264"/>
      <c r="L554" s="264"/>
      <c r="M554" s="264"/>
      <c r="N554" s="264"/>
      <c r="O554" s="160"/>
      <c r="P554" s="297">
        <f t="shared" si="27"/>
        <v>0</v>
      </c>
      <c r="Q554" s="264"/>
      <c r="R554" s="264"/>
      <c r="S554" s="264"/>
      <c r="T554" s="264"/>
      <c r="U554" s="264"/>
      <c r="V554" s="264"/>
      <c r="W554" s="264"/>
      <c r="X554" s="160"/>
      <c r="Y554" s="298">
        <f t="shared" si="28"/>
        <v>0</v>
      </c>
      <c r="Z554" s="264"/>
      <c r="AA554" s="264"/>
      <c r="AB554" s="264"/>
      <c r="AC554" s="264"/>
      <c r="AD554" s="264"/>
      <c r="AE554" s="264">
        <v>1</v>
      </c>
      <c r="AF554" s="264"/>
      <c r="AG554" s="160">
        <v>45240</v>
      </c>
      <c r="AH554" s="298">
        <f t="shared" si="26"/>
        <v>1</v>
      </c>
      <c r="AI554" s="399"/>
      <c r="AJ554" s="264" t="s">
        <v>660</v>
      </c>
      <c r="AK554" s="264" t="s">
        <v>431</v>
      </c>
      <c r="AL554" s="264"/>
      <c r="AM554" s="264"/>
      <c r="AN554" s="264" t="s">
        <v>4493</v>
      </c>
      <c r="AO554" s="264"/>
      <c r="AP554" s="264"/>
      <c r="AQ554" s="264"/>
      <c r="AR554" s="264"/>
      <c r="AS554" s="355"/>
      <c r="AT554" s="373"/>
      <c r="AU554" s="355"/>
      <c r="AV554" s="356"/>
      <c r="AW554" s="161" t="s">
        <v>5010</v>
      </c>
    </row>
    <row r="555" spans="1:49" s="151" customFormat="1" ht="92.4">
      <c r="A555" s="399"/>
      <c r="B555" s="399" t="s">
        <v>3928</v>
      </c>
      <c r="C555" s="264" t="s">
        <v>3929</v>
      </c>
      <c r="D555" s="264"/>
      <c r="E555" s="264" t="s">
        <v>3930</v>
      </c>
      <c r="F555" s="264" t="s">
        <v>423</v>
      </c>
      <c r="G555" s="264" t="s">
        <v>656</v>
      </c>
      <c r="H555" s="264"/>
      <c r="I555" s="264"/>
      <c r="J555" s="264"/>
      <c r="K555" s="264"/>
      <c r="L555" s="264"/>
      <c r="M555" s="264"/>
      <c r="N555" s="264"/>
      <c r="O555" s="160"/>
      <c r="P555" s="297">
        <f t="shared" si="27"/>
        <v>0</v>
      </c>
      <c r="Q555" s="264"/>
      <c r="R555" s="264"/>
      <c r="S555" s="264"/>
      <c r="T555" s="264"/>
      <c r="U555" s="264"/>
      <c r="V555" s="264"/>
      <c r="W555" s="264"/>
      <c r="X555" s="160"/>
      <c r="Y555" s="298">
        <f t="shared" si="28"/>
        <v>0</v>
      </c>
      <c r="Z555" s="264"/>
      <c r="AA555" s="264"/>
      <c r="AB555" s="264"/>
      <c r="AC555" s="264"/>
      <c r="AD555" s="264"/>
      <c r="AE555" s="264">
        <v>1</v>
      </c>
      <c r="AF555" s="264"/>
      <c r="AG555" s="160">
        <v>44951</v>
      </c>
      <c r="AH555" s="298">
        <f t="shared" si="26"/>
        <v>1</v>
      </c>
      <c r="AI555" s="399"/>
      <c r="AJ555" s="264" t="s">
        <v>660</v>
      </c>
      <c r="AK555" s="264" t="s">
        <v>431</v>
      </c>
      <c r="AL555" s="264"/>
      <c r="AM555" s="264"/>
      <c r="AN555" s="264" t="s">
        <v>4493</v>
      </c>
      <c r="AO555" s="264"/>
      <c r="AP555" s="264"/>
      <c r="AQ555" s="264"/>
      <c r="AR555" s="264"/>
      <c r="AS555" s="355"/>
      <c r="AT555" s="373"/>
      <c r="AU555" s="355"/>
      <c r="AV555" s="356"/>
      <c r="AW555" s="161" t="s">
        <v>5011</v>
      </c>
    </row>
    <row r="556" spans="1:49" s="151" customFormat="1" ht="79.2">
      <c r="A556" s="399"/>
      <c r="B556" s="399" t="s">
        <v>3931</v>
      </c>
      <c r="C556" s="264" t="s">
        <v>3932</v>
      </c>
      <c r="D556" s="264"/>
      <c r="E556" s="264" t="s">
        <v>3933</v>
      </c>
      <c r="F556" s="264" t="s">
        <v>423</v>
      </c>
      <c r="G556" s="264" t="s">
        <v>656</v>
      </c>
      <c r="H556" s="264"/>
      <c r="I556" s="264"/>
      <c r="J556" s="264"/>
      <c r="K556" s="264"/>
      <c r="L556" s="264"/>
      <c r="M556" s="264"/>
      <c r="N556" s="264"/>
      <c r="O556" s="160"/>
      <c r="P556" s="297">
        <f t="shared" si="27"/>
        <v>0</v>
      </c>
      <c r="Q556" s="264"/>
      <c r="R556" s="264"/>
      <c r="S556" s="264"/>
      <c r="T556" s="264"/>
      <c r="U556" s="264"/>
      <c r="V556" s="264"/>
      <c r="W556" s="264"/>
      <c r="X556" s="160"/>
      <c r="Y556" s="298">
        <f t="shared" si="28"/>
        <v>0</v>
      </c>
      <c r="Z556" s="264"/>
      <c r="AA556" s="264"/>
      <c r="AB556" s="264"/>
      <c r="AC556" s="264"/>
      <c r="AD556" s="264"/>
      <c r="AE556" s="264">
        <v>1</v>
      </c>
      <c r="AF556" s="264"/>
      <c r="AG556" s="160">
        <v>44952</v>
      </c>
      <c r="AH556" s="298">
        <f t="shared" si="26"/>
        <v>1</v>
      </c>
      <c r="AI556" s="399"/>
      <c r="AJ556" s="264" t="s">
        <v>660</v>
      </c>
      <c r="AK556" s="264" t="s">
        <v>431</v>
      </c>
      <c r="AL556" s="264"/>
      <c r="AM556" s="264"/>
      <c r="AN556" s="264" t="s">
        <v>4493</v>
      </c>
      <c r="AO556" s="264"/>
      <c r="AP556" s="264"/>
      <c r="AQ556" s="264"/>
      <c r="AR556" s="264"/>
      <c r="AS556" s="355"/>
      <c r="AT556" s="373"/>
      <c r="AU556" s="355"/>
      <c r="AV556" s="356"/>
      <c r="AW556" s="161" t="s">
        <v>5012</v>
      </c>
    </row>
    <row r="557" spans="1:49" s="151" customFormat="1" ht="105.6">
      <c r="A557" s="399"/>
      <c r="B557" s="399" t="s">
        <v>3934</v>
      </c>
      <c r="C557" s="264" t="s">
        <v>3935</v>
      </c>
      <c r="D557" s="264"/>
      <c r="E557" s="264" t="s">
        <v>3936</v>
      </c>
      <c r="F557" s="264" t="s">
        <v>417</v>
      </c>
      <c r="G557" s="264" t="s">
        <v>667</v>
      </c>
      <c r="H557" s="264"/>
      <c r="I557" s="264"/>
      <c r="J557" s="264"/>
      <c r="K557" s="264"/>
      <c r="L557" s="264"/>
      <c r="M557" s="264"/>
      <c r="N557" s="264"/>
      <c r="O557" s="160"/>
      <c r="P557" s="297">
        <f t="shared" si="27"/>
        <v>0</v>
      </c>
      <c r="Q557" s="264"/>
      <c r="R557" s="264"/>
      <c r="S557" s="264"/>
      <c r="T557" s="264"/>
      <c r="U557" s="264"/>
      <c r="V557" s="264"/>
      <c r="W557" s="264"/>
      <c r="X557" s="160"/>
      <c r="Y557" s="298">
        <f t="shared" si="28"/>
        <v>0</v>
      </c>
      <c r="Z557" s="264"/>
      <c r="AA557" s="264"/>
      <c r="AB557" s="264"/>
      <c r="AC557" s="264"/>
      <c r="AD557" s="264"/>
      <c r="AE557" s="264"/>
      <c r="AF557" s="264">
        <v>1</v>
      </c>
      <c r="AG557" s="160">
        <v>44966</v>
      </c>
      <c r="AH557" s="298">
        <f t="shared" si="26"/>
        <v>1</v>
      </c>
      <c r="AI557" s="399"/>
      <c r="AJ557" s="264" t="s">
        <v>660</v>
      </c>
      <c r="AK557" s="264" t="s">
        <v>431</v>
      </c>
      <c r="AL557" s="264"/>
      <c r="AM557" s="264"/>
      <c r="AN557" s="264"/>
      <c r="AO557" s="264"/>
      <c r="AP557" s="264"/>
      <c r="AQ557" s="264"/>
      <c r="AR557" s="264"/>
      <c r="AS557" s="355"/>
      <c r="AT557" s="373"/>
      <c r="AU557" s="355"/>
      <c r="AV557" s="356"/>
      <c r="AW557" s="161" t="s">
        <v>5013</v>
      </c>
    </row>
    <row r="558" spans="1:49" s="151" customFormat="1" ht="105.6">
      <c r="A558" s="399"/>
      <c r="B558" s="399" t="s">
        <v>3937</v>
      </c>
      <c r="C558" s="264" t="s">
        <v>3938</v>
      </c>
      <c r="D558" s="264"/>
      <c r="E558" s="264" t="s">
        <v>3939</v>
      </c>
      <c r="F558" s="264" t="s">
        <v>423</v>
      </c>
      <c r="G558" s="264" t="s">
        <v>656</v>
      </c>
      <c r="H558" s="264"/>
      <c r="I558" s="264"/>
      <c r="J558" s="264"/>
      <c r="K558" s="264"/>
      <c r="L558" s="264"/>
      <c r="M558" s="264"/>
      <c r="N558" s="264"/>
      <c r="O558" s="160"/>
      <c r="P558" s="297">
        <f t="shared" si="27"/>
        <v>0</v>
      </c>
      <c r="Q558" s="264"/>
      <c r="R558" s="264"/>
      <c r="S558" s="264"/>
      <c r="T558" s="264"/>
      <c r="U558" s="264"/>
      <c r="V558" s="264"/>
      <c r="W558" s="264"/>
      <c r="X558" s="160"/>
      <c r="Y558" s="298">
        <f t="shared" si="28"/>
        <v>0</v>
      </c>
      <c r="Z558" s="264"/>
      <c r="AA558" s="264"/>
      <c r="AB558" s="264"/>
      <c r="AC558" s="264">
        <v>1</v>
      </c>
      <c r="AD558" s="264"/>
      <c r="AE558" s="264"/>
      <c r="AF558" s="264"/>
      <c r="AG558" s="160">
        <v>45281</v>
      </c>
      <c r="AH558" s="298">
        <f t="shared" si="26"/>
        <v>1</v>
      </c>
      <c r="AI558" s="399"/>
      <c r="AJ558" s="264" t="s">
        <v>660</v>
      </c>
      <c r="AK558" s="264" t="s">
        <v>431</v>
      </c>
      <c r="AL558" s="264"/>
      <c r="AM558" s="264"/>
      <c r="AN558" s="264" t="s">
        <v>4493</v>
      </c>
      <c r="AO558" s="264"/>
      <c r="AP558" s="264"/>
      <c r="AQ558" s="264"/>
      <c r="AR558" s="264"/>
      <c r="AS558" s="355"/>
      <c r="AT558" s="373"/>
      <c r="AU558" s="355"/>
      <c r="AV558" s="356"/>
      <c r="AW558" s="161" t="s">
        <v>5014</v>
      </c>
    </row>
    <row r="559" spans="1:49" s="151" customFormat="1" ht="92.4">
      <c r="A559" s="399"/>
      <c r="B559" s="399" t="s">
        <v>3940</v>
      </c>
      <c r="C559" s="264" t="s">
        <v>3941</v>
      </c>
      <c r="D559" s="264"/>
      <c r="E559" s="264" t="s">
        <v>3942</v>
      </c>
      <c r="F559" s="264" t="s">
        <v>417</v>
      </c>
      <c r="G559" s="264" t="s">
        <v>667</v>
      </c>
      <c r="H559" s="264"/>
      <c r="I559" s="264"/>
      <c r="J559" s="264"/>
      <c r="K559" s="264"/>
      <c r="L559" s="264"/>
      <c r="M559" s="264"/>
      <c r="N559" s="264"/>
      <c r="O559" s="160"/>
      <c r="P559" s="297">
        <f t="shared" si="27"/>
        <v>0</v>
      </c>
      <c r="Q559" s="264"/>
      <c r="R559" s="264"/>
      <c r="S559" s="264"/>
      <c r="T559" s="264"/>
      <c r="U559" s="264"/>
      <c r="V559" s="264"/>
      <c r="W559" s="264"/>
      <c r="X559" s="160"/>
      <c r="Y559" s="298">
        <f t="shared" si="28"/>
        <v>0</v>
      </c>
      <c r="Z559" s="264"/>
      <c r="AA559" s="264"/>
      <c r="AB559" s="264"/>
      <c r="AC559" s="264"/>
      <c r="AD559" s="264"/>
      <c r="AE559" s="264"/>
      <c r="AF559" s="264">
        <v>1</v>
      </c>
      <c r="AG559" s="160">
        <v>45273</v>
      </c>
      <c r="AH559" s="298">
        <f t="shared" si="26"/>
        <v>1</v>
      </c>
      <c r="AI559" s="399"/>
      <c r="AJ559" s="264" t="s">
        <v>660</v>
      </c>
      <c r="AK559" s="264" t="s">
        <v>431</v>
      </c>
      <c r="AL559" s="264"/>
      <c r="AM559" s="264"/>
      <c r="AN559" s="264"/>
      <c r="AO559" s="264"/>
      <c r="AP559" s="264"/>
      <c r="AQ559" s="264"/>
      <c r="AR559" s="264"/>
      <c r="AS559" s="355"/>
      <c r="AT559" s="373"/>
      <c r="AU559" s="355"/>
      <c r="AV559" s="356"/>
      <c r="AW559" s="161" t="s">
        <v>5015</v>
      </c>
    </row>
    <row r="560" spans="1:49" s="151" customFormat="1" ht="92.4">
      <c r="A560" s="399"/>
      <c r="B560" s="399" t="s">
        <v>3943</v>
      </c>
      <c r="C560" s="264" t="s">
        <v>3944</v>
      </c>
      <c r="D560" s="264"/>
      <c r="E560" s="264" t="s">
        <v>3945</v>
      </c>
      <c r="F560" s="264" t="s">
        <v>423</v>
      </c>
      <c r="G560" s="264" t="s">
        <v>656</v>
      </c>
      <c r="H560" s="264"/>
      <c r="I560" s="264"/>
      <c r="J560" s="264"/>
      <c r="K560" s="264"/>
      <c r="L560" s="264"/>
      <c r="M560" s="264"/>
      <c r="N560" s="264"/>
      <c r="O560" s="160"/>
      <c r="P560" s="297">
        <f t="shared" si="27"/>
        <v>0</v>
      </c>
      <c r="Q560" s="264"/>
      <c r="R560" s="264"/>
      <c r="S560" s="264"/>
      <c r="T560" s="264"/>
      <c r="U560" s="264"/>
      <c r="V560" s="264"/>
      <c r="W560" s="264"/>
      <c r="X560" s="160"/>
      <c r="Y560" s="298">
        <f t="shared" si="28"/>
        <v>0</v>
      </c>
      <c r="Z560" s="264"/>
      <c r="AA560" s="264"/>
      <c r="AB560" s="264"/>
      <c r="AC560" s="264">
        <v>1</v>
      </c>
      <c r="AD560" s="264"/>
      <c r="AE560" s="264"/>
      <c r="AF560" s="264"/>
      <c r="AG560" s="160">
        <v>44951</v>
      </c>
      <c r="AH560" s="298">
        <f t="shared" si="26"/>
        <v>1</v>
      </c>
      <c r="AI560" s="399"/>
      <c r="AJ560" s="264" t="s">
        <v>660</v>
      </c>
      <c r="AK560" s="264" t="s">
        <v>431</v>
      </c>
      <c r="AL560" s="264"/>
      <c r="AM560" s="264"/>
      <c r="AN560" s="264" t="s">
        <v>4493</v>
      </c>
      <c r="AO560" s="264"/>
      <c r="AP560" s="264"/>
      <c r="AQ560" s="264"/>
      <c r="AR560" s="264"/>
      <c r="AS560" s="355"/>
      <c r="AT560" s="373"/>
      <c r="AU560" s="355"/>
      <c r="AV560" s="356"/>
      <c r="AW560" s="161" t="s">
        <v>5016</v>
      </c>
    </row>
    <row r="561" spans="1:49" s="151" customFormat="1" ht="184.8">
      <c r="A561" s="399"/>
      <c r="B561" s="399" t="s">
        <v>3946</v>
      </c>
      <c r="C561" s="264" t="s">
        <v>3947</v>
      </c>
      <c r="D561" s="264"/>
      <c r="E561" s="264" t="s">
        <v>3948</v>
      </c>
      <c r="F561" s="264" t="s">
        <v>423</v>
      </c>
      <c r="G561" s="264" t="s">
        <v>656</v>
      </c>
      <c r="H561" s="264"/>
      <c r="I561" s="264"/>
      <c r="J561" s="264"/>
      <c r="K561" s="264"/>
      <c r="L561" s="264"/>
      <c r="M561" s="264"/>
      <c r="N561" s="264"/>
      <c r="O561" s="160"/>
      <c r="P561" s="297">
        <f t="shared" si="27"/>
        <v>0</v>
      </c>
      <c r="Q561" s="264"/>
      <c r="R561" s="264"/>
      <c r="S561" s="264"/>
      <c r="T561" s="264"/>
      <c r="U561" s="264"/>
      <c r="V561" s="264"/>
      <c r="W561" s="264"/>
      <c r="X561" s="160"/>
      <c r="Y561" s="298">
        <f t="shared" si="28"/>
        <v>0</v>
      </c>
      <c r="Z561" s="264"/>
      <c r="AA561" s="264"/>
      <c r="AB561" s="264"/>
      <c r="AC561" s="264">
        <v>1</v>
      </c>
      <c r="AD561" s="264"/>
      <c r="AE561" s="264"/>
      <c r="AF561" s="264"/>
      <c r="AG561" s="160">
        <v>44951</v>
      </c>
      <c r="AH561" s="298">
        <f t="shared" si="26"/>
        <v>1</v>
      </c>
      <c r="AI561" s="399"/>
      <c r="AJ561" s="264" t="s">
        <v>660</v>
      </c>
      <c r="AK561" s="264" t="s">
        <v>431</v>
      </c>
      <c r="AL561" s="264"/>
      <c r="AM561" s="264"/>
      <c r="AN561" s="264" t="s">
        <v>4493</v>
      </c>
      <c r="AO561" s="264"/>
      <c r="AP561" s="264"/>
      <c r="AQ561" s="264"/>
      <c r="AR561" s="264"/>
      <c r="AS561" s="355"/>
      <c r="AT561" s="373"/>
      <c r="AU561" s="355"/>
      <c r="AV561" s="356"/>
      <c r="AW561" s="161" t="s">
        <v>5017</v>
      </c>
    </row>
    <row r="562" spans="1:49" s="151" customFormat="1" ht="330">
      <c r="A562" s="399"/>
      <c r="B562" s="399" t="s">
        <v>3949</v>
      </c>
      <c r="C562" s="264" t="s">
        <v>3950</v>
      </c>
      <c r="D562" s="264"/>
      <c r="E562" s="264" t="s">
        <v>3951</v>
      </c>
      <c r="F562" s="264" t="s">
        <v>419</v>
      </c>
      <c r="G562" s="264" t="s">
        <v>656</v>
      </c>
      <c r="H562" s="264"/>
      <c r="I562" s="264"/>
      <c r="J562" s="264"/>
      <c r="K562" s="264"/>
      <c r="L562" s="264"/>
      <c r="M562" s="264"/>
      <c r="N562" s="264"/>
      <c r="O562" s="160"/>
      <c r="P562" s="297">
        <f t="shared" si="27"/>
        <v>0</v>
      </c>
      <c r="Q562" s="264"/>
      <c r="R562" s="264"/>
      <c r="S562" s="264"/>
      <c r="T562" s="264"/>
      <c r="U562" s="264"/>
      <c r="V562" s="264"/>
      <c r="W562" s="264"/>
      <c r="X562" s="160"/>
      <c r="Y562" s="298">
        <f t="shared" si="28"/>
        <v>0</v>
      </c>
      <c r="Z562" s="264"/>
      <c r="AA562" s="264"/>
      <c r="AB562" s="264"/>
      <c r="AC562" s="264"/>
      <c r="AD562" s="264"/>
      <c r="AE562" s="264"/>
      <c r="AF562" s="264">
        <v>1</v>
      </c>
      <c r="AG562" s="160">
        <v>45208</v>
      </c>
      <c r="AH562" s="298">
        <f t="shared" ref="AH562:AH623" si="29">SUM($Z562:$AF562)</f>
        <v>1</v>
      </c>
      <c r="AI562" s="399"/>
      <c r="AJ562" s="264" t="s">
        <v>660</v>
      </c>
      <c r="AK562" s="264" t="s">
        <v>431</v>
      </c>
      <c r="AL562" s="264"/>
      <c r="AM562" s="264"/>
      <c r="AN562" s="264"/>
      <c r="AO562" s="264"/>
      <c r="AP562" s="264"/>
      <c r="AQ562" s="264"/>
      <c r="AR562" s="264"/>
      <c r="AS562" s="355"/>
      <c r="AT562" s="373"/>
      <c r="AU562" s="355"/>
      <c r="AV562" s="356"/>
      <c r="AW562" s="161" t="s">
        <v>5018</v>
      </c>
    </row>
    <row r="563" spans="1:49" s="151" customFormat="1" ht="277.2">
      <c r="A563" s="399"/>
      <c r="B563" s="399" t="s">
        <v>3952</v>
      </c>
      <c r="C563" s="264" t="s">
        <v>3953</v>
      </c>
      <c r="D563" s="264"/>
      <c r="E563" s="264" t="s">
        <v>3954</v>
      </c>
      <c r="F563" s="264" t="s">
        <v>423</v>
      </c>
      <c r="G563" s="264" t="s">
        <v>656</v>
      </c>
      <c r="H563" s="264"/>
      <c r="I563" s="264"/>
      <c r="J563" s="264"/>
      <c r="K563" s="264"/>
      <c r="L563" s="264"/>
      <c r="M563" s="264"/>
      <c r="N563" s="264"/>
      <c r="O563" s="160"/>
      <c r="P563" s="297">
        <f t="shared" si="27"/>
        <v>0</v>
      </c>
      <c r="Q563" s="264"/>
      <c r="R563" s="264"/>
      <c r="S563" s="264"/>
      <c r="T563" s="264"/>
      <c r="U563" s="264"/>
      <c r="V563" s="264"/>
      <c r="W563" s="264"/>
      <c r="X563" s="160"/>
      <c r="Y563" s="298">
        <f t="shared" si="28"/>
        <v>0</v>
      </c>
      <c r="Z563" s="264"/>
      <c r="AA563" s="264"/>
      <c r="AB563" s="264"/>
      <c r="AC563" s="264">
        <v>1</v>
      </c>
      <c r="AD563" s="264"/>
      <c r="AE563" s="264"/>
      <c r="AF563" s="264"/>
      <c r="AG563" s="160">
        <v>45026</v>
      </c>
      <c r="AH563" s="298">
        <f t="shared" si="29"/>
        <v>1</v>
      </c>
      <c r="AI563" s="399"/>
      <c r="AJ563" s="264" t="s">
        <v>660</v>
      </c>
      <c r="AK563" s="264" t="s">
        <v>431</v>
      </c>
      <c r="AL563" s="264"/>
      <c r="AM563" s="264"/>
      <c r="AN563" s="264" t="s">
        <v>4493</v>
      </c>
      <c r="AO563" s="264"/>
      <c r="AP563" s="264"/>
      <c r="AQ563" s="264"/>
      <c r="AR563" s="264"/>
      <c r="AS563" s="355"/>
      <c r="AT563" s="373"/>
      <c r="AU563" s="355"/>
      <c r="AV563" s="356"/>
      <c r="AW563" s="161" t="s">
        <v>5019</v>
      </c>
    </row>
    <row r="564" spans="1:49" s="151" customFormat="1" ht="118.8">
      <c r="A564" s="399"/>
      <c r="B564" s="399" t="s">
        <v>3955</v>
      </c>
      <c r="C564" s="264" t="s">
        <v>3956</v>
      </c>
      <c r="D564" s="264"/>
      <c r="E564" s="264" t="s">
        <v>3957</v>
      </c>
      <c r="F564" s="264" t="s">
        <v>417</v>
      </c>
      <c r="G564" s="264" t="s">
        <v>667</v>
      </c>
      <c r="H564" s="264"/>
      <c r="I564" s="264"/>
      <c r="J564" s="264"/>
      <c r="K564" s="264"/>
      <c r="L564" s="264"/>
      <c r="M564" s="264"/>
      <c r="N564" s="264"/>
      <c r="O564" s="160"/>
      <c r="P564" s="297">
        <f t="shared" si="27"/>
        <v>0</v>
      </c>
      <c r="Q564" s="264"/>
      <c r="R564" s="264"/>
      <c r="S564" s="264"/>
      <c r="T564" s="264"/>
      <c r="U564" s="264"/>
      <c r="V564" s="264"/>
      <c r="W564" s="264"/>
      <c r="X564" s="160"/>
      <c r="Y564" s="298">
        <f t="shared" si="28"/>
        <v>0</v>
      </c>
      <c r="Z564" s="264"/>
      <c r="AA564" s="264"/>
      <c r="AB564" s="264"/>
      <c r="AC564" s="264"/>
      <c r="AD564" s="264"/>
      <c r="AE564" s="264"/>
      <c r="AF564" s="264">
        <v>1</v>
      </c>
      <c r="AG564" s="160">
        <v>44954</v>
      </c>
      <c r="AH564" s="298">
        <f t="shared" si="29"/>
        <v>1</v>
      </c>
      <c r="AI564" s="399"/>
      <c r="AJ564" s="264" t="s">
        <v>660</v>
      </c>
      <c r="AK564" s="264" t="s">
        <v>431</v>
      </c>
      <c r="AL564" s="264"/>
      <c r="AM564" s="264"/>
      <c r="AN564" s="264"/>
      <c r="AO564" s="264"/>
      <c r="AP564" s="264"/>
      <c r="AQ564" s="264"/>
      <c r="AR564" s="264"/>
      <c r="AS564" s="355"/>
      <c r="AT564" s="373"/>
      <c r="AU564" s="355"/>
      <c r="AV564" s="356"/>
      <c r="AW564" s="161" t="s">
        <v>5020</v>
      </c>
    </row>
    <row r="565" spans="1:49" s="151" customFormat="1" ht="132">
      <c r="A565" s="399"/>
      <c r="B565" s="399" t="s">
        <v>3958</v>
      </c>
      <c r="C565" s="264" t="s">
        <v>3959</v>
      </c>
      <c r="D565" s="264"/>
      <c r="E565" s="264" t="s">
        <v>3960</v>
      </c>
      <c r="F565" s="264" t="s">
        <v>417</v>
      </c>
      <c r="G565" s="264" t="s">
        <v>667</v>
      </c>
      <c r="H565" s="264"/>
      <c r="I565" s="264"/>
      <c r="J565" s="264"/>
      <c r="K565" s="264"/>
      <c r="L565" s="264"/>
      <c r="M565" s="264"/>
      <c r="N565" s="264"/>
      <c r="O565" s="160"/>
      <c r="P565" s="297">
        <f t="shared" si="27"/>
        <v>0</v>
      </c>
      <c r="Q565" s="264"/>
      <c r="R565" s="264"/>
      <c r="S565" s="264"/>
      <c r="T565" s="264"/>
      <c r="U565" s="264"/>
      <c r="V565" s="264"/>
      <c r="W565" s="264"/>
      <c r="X565" s="160"/>
      <c r="Y565" s="298">
        <f t="shared" si="28"/>
        <v>0</v>
      </c>
      <c r="Z565" s="264"/>
      <c r="AA565" s="264"/>
      <c r="AB565" s="264"/>
      <c r="AC565" s="264"/>
      <c r="AD565" s="264"/>
      <c r="AE565" s="264"/>
      <c r="AF565" s="264">
        <v>1</v>
      </c>
      <c r="AG565" s="160">
        <v>45202</v>
      </c>
      <c r="AH565" s="298">
        <f t="shared" si="29"/>
        <v>1</v>
      </c>
      <c r="AI565" s="399"/>
      <c r="AJ565" s="264" t="s">
        <v>660</v>
      </c>
      <c r="AK565" s="264" t="s">
        <v>431</v>
      </c>
      <c r="AL565" s="264"/>
      <c r="AM565" s="264"/>
      <c r="AN565" s="264"/>
      <c r="AO565" s="264"/>
      <c r="AP565" s="264"/>
      <c r="AQ565" s="264"/>
      <c r="AR565" s="264"/>
      <c r="AS565" s="355"/>
      <c r="AT565" s="373"/>
      <c r="AU565" s="355"/>
      <c r="AV565" s="356"/>
      <c r="AW565" s="161" t="s">
        <v>5021</v>
      </c>
    </row>
    <row r="566" spans="1:49" s="151" customFormat="1" ht="237.6">
      <c r="A566" s="399"/>
      <c r="B566" s="399" t="s">
        <v>3961</v>
      </c>
      <c r="C566" s="264" t="s">
        <v>3962</v>
      </c>
      <c r="D566" s="264"/>
      <c r="E566" s="264" t="s">
        <v>3963</v>
      </c>
      <c r="F566" s="264" t="s">
        <v>423</v>
      </c>
      <c r="G566" s="264" t="s">
        <v>656</v>
      </c>
      <c r="H566" s="264"/>
      <c r="I566" s="264"/>
      <c r="J566" s="264"/>
      <c r="K566" s="264"/>
      <c r="L566" s="264"/>
      <c r="M566" s="264"/>
      <c r="N566" s="264"/>
      <c r="O566" s="160"/>
      <c r="P566" s="297">
        <f t="shared" si="27"/>
        <v>0</v>
      </c>
      <c r="Q566" s="264"/>
      <c r="R566" s="264"/>
      <c r="S566" s="264"/>
      <c r="T566" s="264"/>
      <c r="U566" s="264"/>
      <c r="V566" s="264"/>
      <c r="W566" s="264"/>
      <c r="X566" s="160"/>
      <c r="Y566" s="298">
        <f t="shared" si="28"/>
        <v>0</v>
      </c>
      <c r="Z566" s="264"/>
      <c r="AA566" s="264"/>
      <c r="AB566" s="264"/>
      <c r="AC566" s="264"/>
      <c r="AD566" s="264"/>
      <c r="AE566" s="264">
        <v>1</v>
      </c>
      <c r="AF566" s="264"/>
      <c r="AG566" s="160">
        <v>45223</v>
      </c>
      <c r="AH566" s="298">
        <f t="shared" si="29"/>
        <v>1</v>
      </c>
      <c r="AI566" s="399"/>
      <c r="AJ566" s="264" t="s">
        <v>660</v>
      </c>
      <c r="AK566" s="264" t="s">
        <v>431</v>
      </c>
      <c r="AL566" s="264"/>
      <c r="AM566" s="264"/>
      <c r="AN566" s="264" t="s">
        <v>4493</v>
      </c>
      <c r="AO566" s="264"/>
      <c r="AP566" s="264"/>
      <c r="AQ566" s="264"/>
      <c r="AR566" s="264"/>
      <c r="AS566" s="355"/>
      <c r="AT566" s="373"/>
      <c r="AU566" s="355"/>
      <c r="AV566" s="356"/>
      <c r="AW566" s="161" t="s">
        <v>5022</v>
      </c>
    </row>
    <row r="567" spans="1:49" s="151" customFormat="1" ht="132">
      <c r="A567" s="399"/>
      <c r="B567" s="399" t="s">
        <v>3964</v>
      </c>
      <c r="C567" s="264" t="s">
        <v>3965</v>
      </c>
      <c r="D567" s="264"/>
      <c r="E567" s="264" t="s">
        <v>3966</v>
      </c>
      <c r="F567" s="264" t="s">
        <v>423</v>
      </c>
      <c r="G567" s="264" t="s">
        <v>656</v>
      </c>
      <c r="H567" s="264"/>
      <c r="I567" s="264"/>
      <c r="J567" s="264"/>
      <c r="K567" s="264"/>
      <c r="L567" s="264"/>
      <c r="M567" s="264"/>
      <c r="N567" s="264"/>
      <c r="O567" s="160"/>
      <c r="P567" s="297">
        <f t="shared" si="27"/>
        <v>0</v>
      </c>
      <c r="Q567" s="264"/>
      <c r="R567" s="264"/>
      <c r="S567" s="264"/>
      <c r="T567" s="264"/>
      <c r="U567" s="264"/>
      <c r="V567" s="264"/>
      <c r="W567" s="264"/>
      <c r="X567" s="160"/>
      <c r="Y567" s="298">
        <f t="shared" si="28"/>
        <v>0</v>
      </c>
      <c r="Z567" s="264"/>
      <c r="AA567" s="264"/>
      <c r="AB567" s="264"/>
      <c r="AC567" s="264"/>
      <c r="AD567" s="264"/>
      <c r="AE567" s="264">
        <v>1</v>
      </c>
      <c r="AF567" s="264"/>
      <c r="AG567" s="160">
        <v>44951</v>
      </c>
      <c r="AH567" s="298">
        <f t="shared" si="29"/>
        <v>1</v>
      </c>
      <c r="AI567" s="399"/>
      <c r="AJ567" s="264" t="s">
        <v>660</v>
      </c>
      <c r="AK567" s="264" t="s">
        <v>431</v>
      </c>
      <c r="AL567" s="264"/>
      <c r="AM567" s="264"/>
      <c r="AN567" s="264" t="s">
        <v>4493</v>
      </c>
      <c r="AO567" s="264"/>
      <c r="AP567" s="264"/>
      <c r="AQ567" s="264"/>
      <c r="AR567" s="264"/>
      <c r="AS567" s="355"/>
      <c r="AT567" s="373"/>
      <c r="AU567" s="355"/>
      <c r="AV567" s="356"/>
      <c r="AW567" s="161" t="s">
        <v>5023</v>
      </c>
    </row>
    <row r="568" spans="1:49" s="151" customFormat="1" ht="118.8">
      <c r="A568" s="399"/>
      <c r="B568" s="399" t="s">
        <v>3967</v>
      </c>
      <c r="C568" s="264" t="s">
        <v>3968</v>
      </c>
      <c r="D568" s="264"/>
      <c r="E568" s="264" t="s">
        <v>3969</v>
      </c>
      <c r="F568" s="264" t="s">
        <v>423</v>
      </c>
      <c r="G568" s="264" t="s">
        <v>656</v>
      </c>
      <c r="H568" s="264"/>
      <c r="I568" s="264"/>
      <c r="J568" s="264"/>
      <c r="K568" s="264"/>
      <c r="L568" s="264"/>
      <c r="M568" s="264"/>
      <c r="N568" s="264"/>
      <c r="O568" s="160"/>
      <c r="P568" s="297">
        <f t="shared" ref="P568:P629" si="30">SUM($H568:$N568)</f>
        <v>0</v>
      </c>
      <c r="Q568" s="264"/>
      <c r="R568" s="264"/>
      <c r="S568" s="264"/>
      <c r="T568" s="264"/>
      <c r="U568" s="264"/>
      <c r="V568" s="264"/>
      <c r="W568" s="264"/>
      <c r="X568" s="160"/>
      <c r="Y568" s="298">
        <f t="shared" ref="Y568:Y629" si="31">SUM($Q568:$W568)</f>
        <v>0</v>
      </c>
      <c r="Z568" s="264"/>
      <c r="AA568" s="264"/>
      <c r="AB568" s="264"/>
      <c r="AC568" s="264"/>
      <c r="AD568" s="264"/>
      <c r="AE568" s="264">
        <v>1</v>
      </c>
      <c r="AF568" s="264"/>
      <c r="AG568" s="160">
        <v>44951</v>
      </c>
      <c r="AH568" s="298">
        <f t="shared" si="29"/>
        <v>1</v>
      </c>
      <c r="AI568" s="399"/>
      <c r="AJ568" s="264" t="s">
        <v>660</v>
      </c>
      <c r="AK568" s="264" t="s">
        <v>431</v>
      </c>
      <c r="AL568" s="264"/>
      <c r="AM568" s="264"/>
      <c r="AN568" s="264" t="s">
        <v>4493</v>
      </c>
      <c r="AO568" s="264"/>
      <c r="AP568" s="264"/>
      <c r="AQ568" s="264"/>
      <c r="AR568" s="264"/>
      <c r="AS568" s="355"/>
      <c r="AT568" s="373"/>
      <c r="AU568" s="355"/>
      <c r="AV568" s="356"/>
      <c r="AW568" s="161" t="s">
        <v>5024</v>
      </c>
    </row>
    <row r="569" spans="1:49" s="151" customFormat="1" ht="92.4">
      <c r="A569" s="399"/>
      <c r="B569" s="399" t="s">
        <v>3970</v>
      </c>
      <c r="C569" s="264" t="s">
        <v>3971</v>
      </c>
      <c r="D569" s="264"/>
      <c r="E569" s="264" t="s">
        <v>3972</v>
      </c>
      <c r="F569" s="264" t="s">
        <v>417</v>
      </c>
      <c r="G569" s="264" t="s">
        <v>667</v>
      </c>
      <c r="H569" s="264"/>
      <c r="I569" s="264"/>
      <c r="J569" s="264"/>
      <c r="K569" s="264"/>
      <c r="L569" s="264"/>
      <c r="M569" s="264"/>
      <c r="N569" s="264"/>
      <c r="O569" s="160"/>
      <c r="P569" s="297">
        <f t="shared" si="30"/>
        <v>0</v>
      </c>
      <c r="Q569" s="264"/>
      <c r="R569" s="264"/>
      <c r="S569" s="264"/>
      <c r="T569" s="264"/>
      <c r="U569" s="264"/>
      <c r="V569" s="264"/>
      <c r="W569" s="264"/>
      <c r="X569" s="160"/>
      <c r="Y569" s="298">
        <f t="shared" si="31"/>
        <v>0</v>
      </c>
      <c r="Z569" s="264"/>
      <c r="AA569" s="264"/>
      <c r="AB569" s="264"/>
      <c r="AC569" s="264"/>
      <c r="AD569" s="264"/>
      <c r="AE569" s="264"/>
      <c r="AF569" s="264">
        <v>1</v>
      </c>
      <c r="AG569" s="160">
        <v>45239</v>
      </c>
      <c r="AH569" s="298">
        <f t="shared" si="29"/>
        <v>1</v>
      </c>
      <c r="AI569" s="399"/>
      <c r="AJ569" s="264" t="s">
        <v>660</v>
      </c>
      <c r="AK569" s="264" t="s">
        <v>431</v>
      </c>
      <c r="AL569" s="264"/>
      <c r="AM569" s="264"/>
      <c r="AN569" s="264"/>
      <c r="AO569" s="264"/>
      <c r="AP569" s="264"/>
      <c r="AQ569" s="264"/>
      <c r="AR569" s="264"/>
      <c r="AS569" s="355"/>
      <c r="AT569" s="373"/>
      <c r="AU569" s="355"/>
      <c r="AV569" s="356"/>
      <c r="AW569" s="161" t="s">
        <v>5025</v>
      </c>
    </row>
    <row r="570" spans="1:49" s="151" customFormat="1" ht="184.8">
      <c r="A570" s="399"/>
      <c r="B570" s="399" t="s">
        <v>3973</v>
      </c>
      <c r="C570" s="264" t="s">
        <v>3974</v>
      </c>
      <c r="D570" s="264"/>
      <c r="E570" s="264" t="s">
        <v>3975</v>
      </c>
      <c r="F570" s="264" t="s">
        <v>423</v>
      </c>
      <c r="G570" s="264" t="s">
        <v>656</v>
      </c>
      <c r="H570" s="264"/>
      <c r="I570" s="264"/>
      <c r="J570" s="264"/>
      <c r="K570" s="264"/>
      <c r="L570" s="264"/>
      <c r="M570" s="264"/>
      <c r="N570" s="264"/>
      <c r="O570" s="160"/>
      <c r="P570" s="297">
        <f t="shared" si="30"/>
        <v>0</v>
      </c>
      <c r="Q570" s="264"/>
      <c r="R570" s="264"/>
      <c r="S570" s="264"/>
      <c r="T570" s="264"/>
      <c r="U570" s="264"/>
      <c r="V570" s="264"/>
      <c r="W570" s="264"/>
      <c r="X570" s="160"/>
      <c r="Y570" s="298">
        <f t="shared" si="31"/>
        <v>0</v>
      </c>
      <c r="Z570" s="264"/>
      <c r="AA570" s="264"/>
      <c r="AB570" s="264"/>
      <c r="AC570" s="264">
        <v>1</v>
      </c>
      <c r="AD570" s="264"/>
      <c r="AE570" s="264"/>
      <c r="AF570" s="264"/>
      <c r="AG570" s="160">
        <v>44952</v>
      </c>
      <c r="AH570" s="298">
        <f t="shared" si="29"/>
        <v>1</v>
      </c>
      <c r="AI570" s="399"/>
      <c r="AJ570" s="264" t="s">
        <v>660</v>
      </c>
      <c r="AK570" s="264" t="s">
        <v>431</v>
      </c>
      <c r="AL570" s="264"/>
      <c r="AM570" s="264"/>
      <c r="AN570" s="264" t="s">
        <v>4493</v>
      </c>
      <c r="AO570" s="264"/>
      <c r="AP570" s="264"/>
      <c r="AQ570" s="264"/>
      <c r="AR570" s="264"/>
      <c r="AS570" s="355"/>
      <c r="AT570" s="373"/>
      <c r="AU570" s="355"/>
      <c r="AV570" s="356"/>
      <c r="AW570" s="161" t="s">
        <v>5026</v>
      </c>
    </row>
    <row r="571" spans="1:49" s="151" customFormat="1" ht="224.4">
      <c r="A571" s="399"/>
      <c r="B571" s="399" t="s">
        <v>3976</v>
      </c>
      <c r="C571" s="264" t="s">
        <v>3977</v>
      </c>
      <c r="D571" s="264"/>
      <c r="E571" s="264" t="s">
        <v>3978</v>
      </c>
      <c r="F571" s="264" t="s">
        <v>423</v>
      </c>
      <c r="G571" s="264" t="s">
        <v>656</v>
      </c>
      <c r="H571" s="264"/>
      <c r="I571" s="264"/>
      <c r="J571" s="264"/>
      <c r="K571" s="264"/>
      <c r="L571" s="264"/>
      <c r="M571" s="264"/>
      <c r="N571" s="264"/>
      <c r="O571" s="160"/>
      <c r="P571" s="297">
        <f t="shared" si="30"/>
        <v>0</v>
      </c>
      <c r="Q571" s="264"/>
      <c r="R571" s="264"/>
      <c r="S571" s="264"/>
      <c r="T571" s="264"/>
      <c r="U571" s="264"/>
      <c r="V571" s="264"/>
      <c r="W571" s="264"/>
      <c r="X571" s="160"/>
      <c r="Y571" s="298">
        <f t="shared" si="31"/>
        <v>0</v>
      </c>
      <c r="Z571" s="264"/>
      <c r="AA571" s="264"/>
      <c r="AB571" s="264"/>
      <c r="AC571" s="264">
        <v>1</v>
      </c>
      <c r="AD571" s="264"/>
      <c r="AE571" s="264"/>
      <c r="AF571" s="264"/>
      <c r="AG571" s="160">
        <v>44952</v>
      </c>
      <c r="AH571" s="298">
        <f t="shared" si="29"/>
        <v>1</v>
      </c>
      <c r="AI571" s="399"/>
      <c r="AJ571" s="264" t="s">
        <v>660</v>
      </c>
      <c r="AK571" s="264" t="s">
        <v>431</v>
      </c>
      <c r="AL571" s="264"/>
      <c r="AM571" s="264"/>
      <c r="AN571" s="264" t="s">
        <v>4493</v>
      </c>
      <c r="AO571" s="264"/>
      <c r="AP571" s="264"/>
      <c r="AQ571" s="264"/>
      <c r="AR571" s="264"/>
      <c r="AS571" s="355"/>
      <c r="AT571" s="373"/>
      <c r="AU571" s="355"/>
      <c r="AV571" s="356"/>
      <c r="AW571" s="161" t="s">
        <v>5027</v>
      </c>
    </row>
    <row r="572" spans="1:49" s="151" customFormat="1" ht="79.2">
      <c r="A572" s="399"/>
      <c r="B572" s="399" t="s">
        <v>3979</v>
      </c>
      <c r="C572" s="264" t="s">
        <v>3980</v>
      </c>
      <c r="D572" s="264"/>
      <c r="E572" s="264" t="s">
        <v>3981</v>
      </c>
      <c r="F572" s="264" t="s">
        <v>423</v>
      </c>
      <c r="G572" s="264" t="s">
        <v>656</v>
      </c>
      <c r="H572" s="264"/>
      <c r="I572" s="264"/>
      <c r="J572" s="264"/>
      <c r="K572" s="264"/>
      <c r="L572" s="264"/>
      <c r="M572" s="264"/>
      <c r="N572" s="264"/>
      <c r="O572" s="160"/>
      <c r="P572" s="297">
        <f t="shared" si="30"/>
        <v>0</v>
      </c>
      <c r="Q572" s="264"/>
      <c r="R572" s="264"/>
      <c r="S572" s="264"/>
      <c r="T572" s="264"/>
      <c r="U572" s="264"/>
      <c r="V572" s="264"/>
      <c r="W572" s="264"/>
      <c r="X572" s="160"/>
      <c r="Y572" s="298">
        <f t="shared" si="31"/>
        <v>0</v>
      </c>
      <c r="Z572" s="264"/>
      <c r="AA572" s="264"/>
      <c r="AB572" s="264"/>
      <c r="AC572" s="264">
        <v>1</v>
      </c>
      <c r="AD572" s="264"/>
      <c r="AE572" s="264"/>
      <c r="AF572" s="264"/>
      <c r="AG572" s="160">
        <v>44974</v>
      </c>
      <c r="AH572" s="298">
        <f t="shared" si="29"/>
        <v>1</v>
      </c>
      <c r="AI572" s="399"/>
      <c r="AJ572" s="264" t="s">
        <v>660</v>
      </c>
      <c r="AK572" s="264" t="s">
        <v>431</v>
      </c>
      <c r="AL572" s="264"/>
      <c r="AM572" s="264"/>
      <c r="AN572" s="264" t="s">
        <v>4493</v>
      </c>
      <c r="AO572" s="264"/>
      <c r="AP572" s="264"/>
      <c r="AQ572" s="264"/>
      <c r="AR572" s="264"/>
      <c r="AS572" s="355"/>
      <c r="AT572" s="373"/>
      <c r="AU572" s="355"/>
      <c r="AV572" s="356"/>
      <c r="AW572" s="161" t="s">
        <v>5028</v>
      </c>
    </row>
    <row r="573" spans="1:49" s="151" customFormat="1" ht="132">
      <c r="A573" s="399"/>
      <c r="B573" s="399" t="s">
        <v>3982</v>
      </c>
      <c r="C573" s="264" t="s">
        <v>3983</v>
      </c>
      <c r="D573" s="264"/>
      <c r="E573" s="264" t="s">
        <v>3984</v>
      </c>
      <c r="F573" s="264" t="s">
        <v>423</v>
      </c>
      <c r="G573" s="264" t="s">
        <v>656</v>
      </c>
      <c r="H573" s="264"/>
      <c r="I573" s="264"/>
      <c r="J573" s="264"/>
      <c r="K573" s="264"/>
      <c r="L573" s="264"/>
      <c r="M573" s="264"/>
      <c r="N573" s="264"/>
      <c r="O573" s="160"/>
      <c r="P573" s="297">
        <f t="shared" si="30"/>
        <v>0</v>
      </c>
      <c r="Q573" s="264"/>
      <c r="R573" s="264"/>
      <c r="S573" s="264"/>
      <c r="T573" s="264"/>
      <c r="U573" s="264"/>
      <c r="V573" s="264"/>
      <c r="W573" s="264"/>
      <c r="X573" s="160"/>
      <c r="Y573" s="298">
        <f t="shared" si="31"/>
        <v>0</v>
      </c>
      <c r="Z573" s="264"/>
      <c r="AA573" s="264"/>
      <c r="AB573" s="264"/>
      <c r="AC573" s="264">
        <v>1</v>
      </c>
      <c r="AD573" s="264"/>
      <c r="AE573" s="264"/>
      <c r="AF573" s="264"/>
      <c r="AG573" s="160">
        <v>45155</v>
      </c>
      <c r="AH573" s="298">
        <f t="shared" si="29"/>
        <v>1</v>
      </c>
      <c r="AI573" s="399"/>
      <c r="AJ573" s="264" t="s">
        <v>660</v>
      </c>
      <c r="AK573" s="264" t="s">
        <v>431</v>
      </c>
      <c r="AL573" s="264"/>
      <c r="AM573" s="264"/>
      <c r="AN573" s="264" t="s">
        <v>4493</v>
      </c>
      <c r="AO573" s="264"/>
      <c r="AP573" s="264"/>
      <c r="AQ573" s="264"/>
      <c r="AR573" s="264"/>
      <c r="AS573" s="355"/>
      <c r="AT573" s="373"/>
      <c r="AU573" s="355"/>
      <c r="AV573" s="356"/>
      <c r="AW573" s="161" t="s">
        <v>5029</v>
      </c>
    </row>
    <row r="574" spans="1:49" s="151" customFormat="1" ht="171.6">
      <c r="A574" s="399"/>
      <c r="B574" s="399" t="s">
        <v>3985</v>
      </c>
      <c r="C574" s="264" t="s">
        <v>3986</v>
      </c>
      <c r="D574" s="264"/>
      <c r="E574" s="264" t="s">
        <v>3987</v>
      </c>
      <c r="F574" s="264" t="s">
        <v>417</v>
      </c>
      <c r="G574" s="264" t="s">
        <v>667</v>
      </c>
      <c r="H574" s="264"/>
      <c r="I574" s="264"/>
      <c r="J574" s="264"/>
      <c r="K574" s="264"/>
      <c r="L574" s="264"/>
      <c r="M574" s="264"/>
      <c r="N574" s="264"/>
      <c r="O574" s="160"/>
      <c r="P574" s="297">
        <f t="shared" si="30"/>
        <v>0</v>
      </c>
      <c r="Q574" s="264"/>
      <c r="R574" s="264"/>
      <c r="S574" s="264"/>
      <c r="T574" s="264"/>
      <c r="U574" s="264"/>
      <c r="V574" s="264"/>
      <c r="W574" s="264"/>
      <c r="X574" s="160"/>
      <c r="Y574" s="298">
        <f t="shared" si="31"/>
        <v>0</v>
      </c>
      <c r="Z574" s="264"/>
      <c r="AA574" s="264"/>
      <c r="AB574" s="264"/>
      <c r="AC574" s="264"/>
      <c r="AD574" s="264"/>
      <c r="AE574" s="264"/>
      <c r="AF574" s="264">
        <v>1</v>
      </c>
      <c r="AG574" s="160">
        <v>45195</v>
      </c>
      <c r="AH574" s="298">
        <f t="shared" si="29"/>
        <v>1</v>
      </c>
      <c r="AI574" s="399"/>
      <c r="AJ574" s="264" t="s">
        <v>660</v>
      </c>
      <c r="AK574" s="264" t="s">
        <v>431</v>
      </c>
      <c r="AL574" s="264"/>
      <c r="AM574" s="264"/>
      <c r="AN574" s="264"/>
      <c r="AO574" s="264"/>
      <c r="AP574" s="264"/>
      <c r="AQ574" s="264"/>
      <c r="AR574" s="264"/>
      <c r="AS574" s="355"/>
      <c r="AT574" s="373"/>
      <c r="AU574" s="355"/>
      <c r="AV574" s="356"/>
      <c r="AW574" s="161" t="s">
        <v>5030</v>
      </c>
    </row>
    <row r="575" spans="1:49" s="151" customFormat="1" ht="171.6">
      <c r="A575" s="399"/>
      <c r="B575" s="399" t="s">
        <v>3985</v>
      </c>
      <c r="C575" s="264" t="s">
        <v>3986</v>
      </c>
      <c r="D575" s="264"/>
      <c r="E575" s="264" t="s">
        <v>3987</v>
      </c>
      <c r="F575" s="264" t="s">
        <v>423</v>
      </c>
      <c r="G575" s="264" t="s">
        <v>656</v>
      </c>
      <c r="H575" s="264"/>
      <c r="I575" s="264"/>
      <c r="J575" s="264"/>
      <c r="K575" s="264"/>
      <c r="L575" s="264"/>
      <c r="M575" s="264"/>
      <c r="N575" s="264"/>
      <c r="O575" s="160"/>
      <c r="P575" s="297">
        <f t="shared" si="30"/>
        <v>0</v>
      </c>
      <c r="Q575" s="264"/>
      <c r="R575" s="264"/>
      <c r="S575" s="264"/>
      <c r="T575" s="264"/>
      <c r="U575" s="264"/>
      <c r="V575" s="264"/>
      <c r="W575" s="264"/>
      <c r="X575" s="160"/>
      <c r="Y575" s="298">
        <f t="shared" si="31"/>
        <v>0</v>
      </c>
      <c r="Z575" s="264"/>
      <c r="AA575" s="264"/>
      <c r="AB575" s="264"/>
      <c r="AC575" s="264"/>
      <c r="AD575" s="264"/>
      <c r="AE575" s="264">
        <v>1</v>
      </c>
      <c r="AF575" s="264"/>
      <c r="AG575" s="160">
        <v>45195</v>
      </c>
      <c r="AH575" s="298">
        <f t="shared" si="29"/>
        <v>1</v>
      </c>
      <c r="AI575" s="399"/>
      <c r="AJ575" s="264" t="s">
        <v>660</v>
      </c>
      <c r="AK575" s="264" t="s">
        <v>431</v>
      </c>
      <c r="AL575" s="264"/>
      <c r="AM575" s="264"/>
      <c r="AN575" s="264" t="s">
        <v>4493</v>
      </c>
      <c r="AO575" s="264"/>
      <c r="AP575" s="264"/>
      <c r="AQ575" s="264"/>
      <c r="AR575" s="264"/>
      <c r="AS575" s="355"/>
      <c r="AT575" s="373"/>
      <c r="AU575" s="355"/>
      <c r="AV575" s="356"/>
      <c r="AW575" s="161" t="s">
        <v>5030</v>
      </c>
    </row>
    <row r="576" spans="1:49" s="151" customFormat="1" ht="118.8">
      <c r="A576" s="399"/>
      <c r="B576" s="399" t="s">
        <v>3988</v>
      </c>
      <c r="C576" s="264" t="s">
        <v>3989</v>
      </c>
      <c r="D576" s="264"/>
      <c r="E576" s="264" t="s">
        <v>3990</v>
      </c>
      <c r="F576" s="264" t="s">
        <v>423</v>
      </c>
      <c r="G576" s="264" t="s">
        <v>656</v>
      </c>
      <c r="H576" s="264"/>
      <c r="I576" s="264"/>
      <c r="J576" s="264"/>
      <c r="K576" s="264"/>
      <c r="L576" s="264"/>
      <c r="M576" s="264"/>
      <c r="N576" s="264"/>
      <c r="O576" s="160"/>
      <c r="P576" s="297">
        <f t="shared" si="30"/>
        <v>0</v>
      </c>
      <c r="Q576" s="264"/>
      <c r="R576" s="264"/>
      <c r="S576" s="264"/>
      <c r="T576" s="264"/>
      <c r="U576" s="264"/>
      <c r="V576" s="264"/>
      <c r="W576" s="264"/>
      <c r="X576" s="160"/>
      <c r="Y576" s="298">
        <f t="shared" si="31"/>
        <v>0</v>
      </c>
      <c r="Z576" s="264"/>
      <c r="AA576" s="264"/>
      <c r="AB576" s="264"/>
      <c r="AC576" s="264"/>
      <c r="AD576" s="264"/>
      <c r="AE576" s="264">
        <v>1</v>
      </c>
      <c r="AF576" s="264"/>
      <c r="AG576" s="160">
        <v>44952</v>
      </c>
      <c r="AH576" s="298">
        <f t="shared" si="29"/>
        <v>1</v>
      </c>
      <c r="AI576" s="399"/>
      <c r="AJ576" s="264" t="s">
        <v>660</v>
      </c>
      <c r="AK576" s="264" t="s">
        <v>431</v>
      </c>
      <c r="AL576" s="264"/>
      <c r="AM576" s="264"/>
      <c r="AN576" s="264" t="s">
        <v>4493</v>
      </c>
      <c r="AO576" s="264"/>
      <c r="AP576" s="264"/>
      <c r="AQ576" s="264"/>
      <c r="AR576" s="264"/>
      <c r="AS576" s="355"/>
      <c r="AT576" s="373"/>
      <c r="AU576" s="355"/>
      <c r="AV576" s="356"/>
      <c r="AW576" s="161" t="s">
        <v>5031</v>
      </c>
    </row>
    <row r="577" spans="1:49" s="151" customFormat="1" ht="118.8">
      <c r="A577" s="399"/>
      <c r="B577" s="399" t="s">
        <v>3991</v>
      </c>
      <c r="C577" s="264" t="s">
        <v>3992</v>
      </c>
      <c r="D577" s="264"/>
      <c r="E577" s="264" t="s">
        <v>3993</v>
      </c>
      <c r="F577" s="264" t="s">
        <v>417</v>
      </c>
      <c r="G577" s="264" t="s">
        <v>667</v>
      </c>
      <c r="H577" s="264"/>
      <c r="I577" s="264"/>
      <c r="J577" s="264"/>
      <c r="K577" s="264"/>
      <c r="L577" s="264"/>
      <c r="M577" s="264"/>
      <c r="N577" s="264"/>
      <c r="O577" s="160"/>
      <c r="P577" s="297">
        <f t="shared" si="30"/>
        <v>0</v>
      </c>
      <c r="Q577" s="264"/>
      <c r="R577" s="264"/>
      <c r="S577" s="264"/>
      <c r="T577" s="264"/>
      <c r="U577" s="264"/>
      <c r="V577" s="264"/>
      <c r="W577" s="264"/>
      <c r="X577" s="160"/>
      <c r="Y577" s="298">
        <f t="shared" si="31"/>
        <v>0</v>
      </c>
      <c r="Z577" s="264"/>
      <c r="AA577" s="264"/>
      <c r="AB577" s="264"/>
      <c r="AC577" s="264"/>
      <c r="AD577" s="264"/>
      <c r="AE577" s="264"/>
      <c r="AF577" s="264">
        <v>1</v>
      </c>
      <c r="AG577" s="160">
        <v>45082</v>
      </c>
      <c r="AH577" s="298">
        <f t="shared" si="29"/>
        <v>1</v>
      </c>
      <c r="AI577" s="399"/>
      <c r="AJ577" s="264" t="s">
        <v>660</v>
      </c>
      <c r="AK577" s="264" t="s">
        <v>431</v>
      </c>
      <c r="AL577" s="264"/>
      <c r="AM577" s="264"/>
      <c r="AN577" s="264"/>
      <c r="AO577" s="264"/>
      <c r="AP577" s="264">
        <v>1</v>
      </c>
      <c r="AQ577" s="264" t="s">
        <v>657</v>
      </c>
      <c r="AR577" s="264" t="s">
        <v>656</v>
      </c>
      <c r="AS577" s="355"/>
      <c r="AT577" s="373"/>
      <c r="AU577" s="355"/>
      <c r="AV577" s="356"/>
      <c r="AW577" s="161" t="s">
        <v>5032</v>
      </c>
    </row>
    <row r="578" spans="1:49" s="151" customFormat="1" ht="132">
      <c r="A578" s="399"/>
      <c r="B578" s="399" t="s">
        <v>3994</v>
      </c>
      <c r="C578" s="264" t="s">
        <v>3995</v>
      </c>
      <c r="D578" s="264"/>
      <c r="E578" s="264" t="s">
        <v>3996</v>
      </c>
      <c r="F578" s="264" t="s">
        <v>423</v>
      </c>
      <c r="G578" s="264" t="s">
        <v>656</v>
      </c>
      <c r="H578" s="264"/>
      <c r="I578" s="264"/>
      <c r="J578" s="264"/>
      <c r="K578" s="264"/>
      <c r="L578" s="264"/>
      <c r="M578" s="264"/>
      <c r="N578" s="264"/>
      <c r="O578" s="160"/>
      <c r="P578" s="297">
        <f t="shared" si="30"/>
        <v>0</v>
      </c>
      <c r="Q578" s="264"/>
      <c r="R578" s="264"/>
      <c r="S578" s="264"/>
      <c r="T578" s="264"/>
      <c r="U578" s="264"/>
      <c r="V578" s="264"/>
      <c r="W578" s="264"/>
      <c r="X578" s="160"/>
      <c r="Y578" s="298">
        <f t="shared" si="31"/>
        <v>0</v>
      </c>
      <c r="Z578" s="264"/>
      <c r="AA578" s="264"/>
      <c r="AB578" s="264"/>
      <c r="AC578" s="264">
        <v>1</v>
      </c>
      <c r="AD578" s="264"/>
      <c r="AE578" s="264"/>
      <c r="AF578" s="264"/>
      <c r="AG578" s="160">
        <v>44986</v>
      </c>
      <c r="AH578" s="298">
        <f t="shared" si="29"/>
        <v>1</v>
      </c>
      <c r="AI578" s="399"/>
      <c r="AJ578" s="264" t="s">
        <v>660</v>
      </c>
      <c r="AK578" s="264" t="s">
        <v>431</v>
      </c>
      <c r="AL578" s="264"/>
      <c r="AM578" s="264"/>
      <c r="AN578" s="264" t="s">
        <v>4493</v>
      </c>
      <c r="AO578" s="264"/>
      <c r="AP578" s="264"/>
      <c r="AQ578" s="264"/>
      <c r="AR578" s="264"/>
      <c r="AS578" s="355"/>
      <c r="AT578" s="373"/>
      <c r="AU578" s="355"/>
      <c r="AV578" s="356"/>
      <c r="AW578" s="161" t="s">
        <v>5033</v>
      </c>
    </row>
    <row r="579" spans="1:49" s="151" customFormat="1" ht="158.4">
      <c r="A579" s="399"/>
      <c r="B579" s="399" t="s">
        <v>3997</v>
      </c>
      <c r="C579" s="264" t="s">
        <v>3998</v>
      </c>
      <c r="D579" s="264"/>
      <c r="E579" s="264" t="s">
        <v>3999</v>
      </c>
      <c r="F579" s="264" t="s">
        <v>423</v>
      </c>
      <c r="G579" s="264" t="s">
        <v>656</v>
      </c>
      <c r="H579" s="264"/>
      <c r="I579" s="264"/>
      <c r="J579" s="264"/>
      <c r="K579" s="264"/>
      <c r="L579" s="264"/>
      <c r="M579" s="264"/>
      <c r="N579" s="264"/>
      <c r="O579" s="160"/>
      <c r="P579" s="297">
        <f t="shared" si="30"/>
        <v>0</v>
      </c>
      <c r="Q579" s="264"/>
      <c r="R579" s="264"/>
      <c r="S579" s="264"/>
      <c r="T579" s="264"/>
      <c r="U579" s="264"/>
      <c r="V579" s="264"/>
      <c r="W579" s="264"/>
      <c r="X579" s="160"/>
      <c r="Y579" s="298">
        <f t="shared" si="31"/>
        <v>0</v>
      </c>
      <c r="Z579" s="264"/>
      <c r="AA579" s="264"/>
      <c r="AB579" s="264"/>
      <c r="AC579" s="264">
        <v>1</v>
      </c>
      <c r="AD579" s="264"/>
      <c r="AE579" s="264"/>
      <c r="AF579" s="264"/>
      <c r="AG579" s="160">
        <v>44950</v>
      </c>
      <c r="AH579" s="298">
        <f t="shared" si="29"/>
        <v>1</v>
      </c>
      <c r="AI579" s="399"/>
      <c r="AJ579" s="264" t="s">
        <v>660</v>
      </c>
      <c r="AK579" s="264" t="s">
        <v>431</v>
      </c>
      <c r="AL579" s="264"/>
      <c r="AM579" s="264"/>
      <c r="AN579" s="264" t="s">
        <v>4493</v>
      </c>
      <c r="AO579" s="264"/>
      <c r="AP579" s="264"/>
      <c r="AQ579" s="264"/>
      <c r="AR579" s="264"/>
      <c r="AS579" s="355"/>
      <c r="AT579" s="373"/>
      <c r="AU579" s="355"/>
      <c r="AV579" s="356"/>
      <c r="AW579" s="161" t="s">
        <v>5034</v>
      </c>
    </row>
    <row r="580" spans="1:49" s="151" customFormat="1" ht="330">
      <c r="A580" s="399"/>
      <c r="B580" s="399" t="s">
        <v>4000</v>
      </c>
      <c r="C580" s="264" t="s">
        <v>4001</v>
      </c>
      <c r="D580" s="264"/>
      <c r="E580" s="264" t="s">
        <v>4002</v>
      </c>
      <c r="F580" s="264" t="s">
        <v>423</v>
      </c>
      <c r="G580" s="264" t="s">
        <v>656</v>
      </c>
      <c r="H580" s="264"/>
      <c r="I580" s="264"/>
      <c r="J580" s="264"/>
      <c r="K580" s="264"/>
      <c r="L580" s="264"/>
      <c r="M580" s="264"/>
      <c r="N580" s="264"/>
      <c r="O580" s="160"/>
      <c r="P580" s="297">
        <f t="shared" si="30"/>
        <v>0</v>
      </c>
      <c r="Q580" s="264"/>
      <c r="R580" s="264">
        <v>1</v>
      </c>
      <c r="S580" s="264"/>
      <c r="T580" s="264"/>
      <c r="U580" s="264"/>
      <c r="V580" s="264"/>
      <c r="W580" s="264"/>
      <c r="X580" s="160">
        <v>45135</v>
      </c>
      <c r="Y580" s="298">
        <f t="shared" si="31"/>
        <v>1</v>
      </c>
      <c r="Z580" s="264"/>
      <c r="AA580" s="264">
        <v>1</v>
      </c>
      <c r="AB580" s="264"/>
      <c r="AC580" s="264"/>
      <c r="AD580" s="264"/>
      <c r="AE580" s="264"/>
      <c r="AF580" s="264"/>
      <c r="AG580" s="160">
        <v>45135</v>
      </c>
      <c r="AH580" s="298">
        <f t="shared" si="29"/>
        <v>1</v>
      </c>
      <c r="AI580" s="399">
        <v>0</v>
      </c>
      <c r="AJ580" s="264" t="s">
        <v>660</v>
      </c>
      <c r="AK580" s="264" t="s">
        <v>431</v>
      </c>
      <c r="AL580" s="264"/>
      <c r="AM580" s="264"/>
      <c r="AN580" s="264" t="s">
        <v>4493</v>
      </c>
      <c r="AO580" s="264"/>
      <c r="AP580" s="264"/>
      <c r="AQ580" s="264"/>
      <c r="AR580" s="264"/>
      <c r="AS580" s="355"/>
      <c r="AT580" s="373"/>
      <c r="AU580" s="355"/>
      <c r="AV580" s="356"/>
      <c r="AW580" s="161" t="s">
        <v>5035</v>
      </c>
    </row>
    <row r="581" spans="1:49" s="151" customFormat="1" ht="79.2">
      <c r="A581" s="399"/>
      <c r="B581" s="399" t="s">
        <v>4003</v>
      </c>
      <c r="C581" s="264" t="s">
        <v>4004</v>
      </c>
      <c r="D581" s="264"/>
      <c r="E581" s="264" t="s">
        <v>4005</v>
      </c>
      <c r="F581" s="264" t="s">
        <v>423</v>
      </c>
      <c r="G581" s="264" t="s">
        <v>656</v>
      </c>
      <c r="H581" s="264"/>
      <c r="I581" s="264"/>
      <c r="J581" s="264"/>
      <c r="K581" s="264"/>
      <c r="L581" s="264"/>
      <c r="M581" s="264"/>
      <c r="N581" s="264"/>
      <c r="O581" s="160"/>
      <c r="P581" s="297">
        <f t="shared" si="30"/>
        <v>0</v>
      </c>
      <c r="Q581" s="264"/>
      <c r="R581" s="264"/>
      <c r="S581" s="264"/>
      <c r="T581" s="264"/>
      <c r="U581" s="264"/>
      <c r="V581" s="264"/>
      <c r="W581" s="264"/>
      <c r="X581" s="160"/>
      <c r="Y581" s="298">
        <f t="shared" si="31"/>
        <v>0</v>
      </c>
      <c r="Z581" s="264"/>
      <c r="AA581" s="264"/>
      <c r="AB581" s="264"/>
      <c r="AC581" s="264"/>
      <c r="AD581" s="264"/>
      <c r="AE581" s="264">
        <v>1</v>
      </c>
      <c r="AF581" s="264"/>
      <c r="AG581" s="160">
        <v>44951</v>
      </c>
      <c r="AH581" s="298">
        <f t="shared" si="29"/>
        <v>1</v>
      </c>
      <c r="AI581" s="399"/>
      <c r="AJ581" s="264" t="s">
        <v>660</v>
      </c>
      <c r="AK581" s="264" t="s">
        <v>431</v>
      </c>
      <c r="AL581" s="264"/>
      <c r="AM581" s="264"/>
      <c r="AN581" s="264" t="s">
        <v>4493</v>
      </c>
      <c r="AO581" s="264"/>
      <c r="AP581" s="264"/>
      <c r="AQ581" s="264"/>
      <c r="AR581" s="264"/>
      <c r="AS581" s="355"/>
      <c r="AT581" s="373"/>
      <c r="AU581" s="355"/>
      <c r="AV581" s="356"/>
      <c r="AW581" s="161" t="s">
        <v>5036</v>
      </c>
    </row>
    <row r="582" spans="1:49" s="151" customFormat="1" ht="171.6">
      <c r="A582" s="399"/>
      <c r="B582" s="399" t="s">
        <v>4006</v>
      </c>
      <c r="C582" s="264" t="s">
        <v>4007</v>
      </c>
      <c r="D582" s="264"/>
      <c r="E582" s="264" t="s">
        <v>4008</v>
      </c>
      <c r="F582" s="264" t="s">
        <v>423</v>
      </c>
      <c r="G582" s="264" t="s">
        <v>656</v>
      </c>
      <c r="H582" s="264"/>
      <c r="I582" s="264"/>
      <c r="J582" s="264"/>
      <c r="K582" s="264"/>
      <c r="L582" s="264"/>
      <c r="M582" s="264"/>
      <c r="N582" s="264"/>
      <c r="O582" s="160"/>
      <c r="P582" s="297">
        <f t="shared" si="30"/>
        <v>0</v>
      </c>
      <c r="Q582" s="264"/>
      <c r="R582" s="264"/>
      <c r="S582" s="264"/>
      <c r="T582" s="264"/>
      <c r="U582" s="264"/>
      <c r="V582" s="264"/>
      <c r="W582" s="264"/>
      <c r="X582" s="160"/>
      <c r="Y582" s="298">
        <f t="shared" si="31"/>
        <v>0</v>
      </c>
      <c r="Z582" s="264"/>
      <c r="AA582" s="264"/>
      <c r="AB582" s="264"/>
      <c r="AC582" s="264"/>
      <c r="AD582" s="264"/>
      <c r="AE582" s="264">
        <v>1</v>
      </c>
      <c r="AF582" s="264"/>
      <c r="AG582" s="160">
        <v>44952</v>
      </c>
      <c r="AH582" s="298">
        <f t="shared" si="29"/>
        <v>1</v>
      </c>
      <c r="AI582" s="399"/>
      <c r="AJ582" s="264" t="s">
        <v>660</v>
      </c>
      <c r="AK582" s="264" t="s">
        <v>431</v>
      </c>
      <c r="AL582" s="264"/>
      <c r="AM582" s="264"/>
      <c r="AN582" s="264" t="s">
        <v>4493</v>
      </c>
      <c r="AO582" s="264"/>
      <c r="AP582" s="264"/>
      <c r="AQ582" s="264"/>
      <c r="AR582" s="264"/>
      <c r="AS582" s="355"/>
      <c r="AT582" s="373"/>
      <c r="AU582" s="355"/>
      <c r="AV582" s="356"/>
      <c r="AW582" s="161" t="s">
        <v>5037</v>
      </c>
    </row>
    <row r="583" spans="1:49" s="151" customFormat="1" ht="158.4">
      <c r="A583" s="399"/>
      <c r="B583" s="399" t="s">
        <v>4009</v>
      </c>
      <c r="C583" s="264" t="s">
        <v>4010</v>
      </c>
      <c r="D583" s="264"/>
      <c r="E583" s="264" t="s">
        <v>4011</v>
      </c>
      <c r="F583" s="264" t="s">
        <v>423</v>
      </c>
      <c r="G583" s="264" t="s">
        <v>656</v>
      </c>
      <c r="H583" s="264"/>
      <c r="I583" s="264"/>
      <c r="J583" s="264"/>
      <c r="K583" s="264"/>
      <c r="L583" s="264"/>
      <c r="M583" s="264"/>
      <c r="N583" s="264"/>
      <c r="O583" s="160"/>
      <c r="P583" s="297">
        <f t="shared" si="30"/>
        <v>0</v>
      </c>
      <c r="Q583" s="264"/>
      <c r="R583" s="264"/>
      <c r="S583" s="264"/>
      <c r="T583" s="264"/>
      <c r="U583" s="264"/>
      <c r="V583" s="264"/>
      <c r="W583" s="264"/>
      <c r="X583" s="160"/>
      <c r="Y583" s="298">
        <f t="shared" si="31"/>
        <v>0</v>
      </c>
      <c r="Z583" s="264"/>
      <c r="AA583" s="264"/>
      <c r="AB583" s="264"/>
      <c r="AC583" s="264"/>
      <c r="AD583" s="264"/>
      <c r="AE583" s="264">
        <v>1</v>
      </c>
      <c r="AF583" s="264"/>
      <c r="AG583" s="160">
        <v>45273</v>
      </c>
      <c r="AH583" s="298">
        <f t="shared" si="29"/>
        <v>1</v>
      </c>
      <c r="AI583" s="399"/>
      <c r="AJ583" s="264" t="s">
        <v>660</v>
      </c>
      <c r="AK583" s="264" t="s">
        <v>431</v>
      </c>
      <c r="AL583" s="264"/>
      <c r="AM583" s="264"/>
      <c r="AN583" s="264" t="s">
        <v>4493</v>
      </c>
      <c r="AO583" s="264"/>
      <c r="AP583" s="264"/>
      <c r="AQ583" s="264"/>
      <c r="AR583" s="264"/>
      <c r="AS583" s="355"/>
      <c r="AT583" s="373"/>
      <c r="AU583" s="355"/>
      <c r="AV583" s="356"/>
      <c r="AW583" s="161" t="s">
        <v>5038</v>
      </c>
    </row>
    <row r="584" spans="1:49" s="151" customFormat="1" ht="145.19999999999999">
      <c r="A584" s="399"/>
      <c r="B584" s="399" t="s">
        <v>4012</v>
      </c>
      <c r="C584" s="264" t="s">
        <v>4013</v>
      </c>
      <c r="D584" s="264"/>
      <c r="E584" s="264" t="s">
        <v>4014</v>
      </c>
      <c r="F584" s="264" t="s">
        <v>423</v>
      </c>
      <c r="G584" s="264" t="s">
        <v>656</v>
      </c>
      <c r="H584" s="264"/>
      <c r="I584" s="264"/>
      <c r="J584" s="264"/>
      <c r="K584" s="264"/>
      <c r="L584" s="264"/>
      <c r="M584" s="264"/>
      <c r="N584" s="264"/>
      <c r="O584" s="160"/>
      <c r="P584" s="297">
        <f t="shared" si="30"/>
        <v>0</v>
      </c>
      <c r="Q584" s="264"/>
      <c r="R584" s="264"/>
      <c r="S584" s="264"/>
      <c r="T584" s="264"/>
      <c r="U584" s="264"/>
      <c r="V584" s="264"/>
      <c r="W584" s="264"/>
      <c r="X584" s="160"/>
      <c r="Y584" s="298">
        <f t="shared" si="31"/>
        <v>0</v>
      </c>
      <c r="Z584" s="264"/>
      <c r="AA584" s="264"/>
      <c r="AB584" s="264"/>
      <c r="AC584" s="264"/>
      <c r="AD584" s="264"/>
      <c r="AE584" s="264">
        <v>1</v>
      </c>
      <c r="AF584" s="264"/>
      <c r="AG584" s="160">
        <v>44952</v>
      </c>
      <c r="AH584" s="298">
        <f t="shared" si="29"/>
        <v>1</v>
      </c>
      <c r="AI584" s="399"/>
      <c r="AJ584" s="264" t="s">
        <v>660</v>
      </c>
      <c r="AK584" s="264" t="s">
        <v>431</v>
      </c>
      <c r="AL584" s="264"/>
      <c r="AM584" s="264"/>
      <c r="AN584" s="264" t="s">
        <v>4493</v>
      </c>
      <c r="AO584" s="264"/>
      <c r="AP584" s="264"/>
      <c r="AQ584" s="264"/>
      <c r="AR584" s="264"/>
      <c r="AS584" s="355"/>
      <c r="AT584" s="373"/>
      <c r="AU584" s="355"/>
      <c r="AV584" s="356"/>
      <c r="AW584" s="161" t="s">
        <v>5039</v>
      </c>
    </row>
    <row r="585" spans="1:49" s="151" customFormat="1" ht="92.4">
      <c r="A585" s="399"/>
      <c r="B585" s="399" t="s">
        <v>4015</v>
      </c>
      <c r="C585" s="264" t="s">
        <v>4016</v>
      </c>
      <c r="D585" s="264"/>
      <c r="E585" s="264" t="s">
        <v>4017</v>
      </c>
      <c r="F585" s="264" t="s">
        <v>423</v>
      </c>
      <c r="G585" s="264" t="s">
        <v>656</v>
      </c>
      <c r="H585" s="264"/>
      <c r="I585" s="264"/>
      <c r="J585" s="264"/>
      <c r="K585" s="264"/>
      <c r="L585" s="264"/>
      <c r="M585" s="264"/>
      <c r="N585" s="264"/>
      <c r="O585" s="160"/>
      <c r="P585" s="297">
        <f t="shared" si="30"/>
        <v>0</v>
      </c>
      <c r="Q585" s="264"/>
      <c r="R585" s="264"/>
      <c r="S585" s="264"/>
      <c r="T585" s="264"/>
      <c r="U585" s="264"/>
      <c r="V585" s="264"/>
      <c r="W585" s="264"/>
      <c r="X585" s="160"/>
      <c r="Y585" s="298">
        <f t="shared" si="31"/>
        <v>0</v>
      </c>
      <c r="Z585" s="264"/>
      <c r="AA585" s="264"/>
      <c r="AB585" s="264"/>
      <c r="AC585" s="264"/>
      <c r="AD585" s="264"/>
      <c r="AE585" s="264">
        <v>1</v>
      </c>
      <c r="AF585" s="264"/>
      <c r="AG585" s="160">
        <v>44951</v>
      </c>
      <c r="AH585" s="298">
        <f t="shared" si="29"/>
        <v>1</v>
      </c>
      <c r="AI585" s="399"/>
      <c r="AJ585" s="264" t="s">
        <v>660</v>
      </c>
      <c r="AK585" s="264" t="s">
        <v>431</v>
      </c>
      <c r="AL585" s="264"/>
      <c r="AM585" s="264"/>
      <c r="AN585" s="264" t="s">
        <v>4493</v>
      </c>
      <c r="AO585" s="264"/>
      <c r="AP585" s="264"/>
      <c r="AQ585" s="264"/>
      <c r="AR585" s="264"/>
      <c r="AS585" s="355"/>
      <c r="AT585" s="373"/>
      <c r="AU585" s="355"/>
      <c r="AV585" s="356"/>
      <c r="AW585" s="161" t="s">
        <v>5040</v>
      </c>
    </row>
    <row r="586" spans="1:49" s="151" customFormat="1" ht="132">
      <c r="A586" s="399"/>
      <c r="B586" s="399" t="s">
        <v>4018</v>
      </c>
      <c r="C586" s="264" t="s">
        <v>4019</v>
      </c>
      <c r="D586" s="264"/>
      <c r="E586" s="264" t="s">
        <v>4020</v>
      </c>
      <c r="F586" s="264" t="s">
        <v>423</v>
      </c>
      <c r="G586" s="264" t="s">
        <v>656</v>
      </c>
      <c r="H586" s="264"/>
      <c r="I586" s="264"/>
      <c r="J586" s="264"/>
      <c r="K586" s="264"/>
      <c r="L586" s="264"/>
      <c r="M586" s="264"/>
      <c r="N586" s="264"/>
      <c r="O586" s="160"/>
      <c r="P586" s="297">
        <f t="shared" si="30"/>
        <v>0</v>
      </c>
      <c r="Q586" s="264"/>
      <c r="R586" s="264"/>
      <c r="S586" s="264"/>
      <c r="T586" s="264"/>
      <c r="U586" s="264"/>
      <c r="V586" s="264"/>
      <c r="W586" s="264"/>
      <c r="X586" s="160"/>
      <c r="Y586" s="298">
        <f t="shared" si="31"/>
        <v>0</v>
      </c>
      <c r="Z586" s="264"/>
      <c r="AA586" s="264"/>
      <c r="AB586" s="264"/>
      <c r="AC586" s="264"/>
      <c r="AD586" s="264"/>
      <c r="AE586" s="264">
        <v>1</v>
      </c>
      <c r="AF586" s="264"/>
      <c r="AG586" s="160">
        <v>44951</v>
      </c>
      <c r="AH586" s="298">
        <f t="shared" si="29"/>
        <v>1</v>
      </c>
      <c r="AI586" s="399"/>
      <c r="AJ586" s="264" t="s">
        <v>660</v>
      </c>
      <c r="AK586" s="264" t="s">
        <v>431</v>
      </c>
      <c r="AL586" s="264"/>
      <c r="AM586" s="264"/>
      <c r="AN586" s="264" t="s">
        <v>4493</v>
      </c>
      <c r="AO586" s="264"/>
      <c r="AP586" s="264"/>
      <c r="AQ586" s="264"/>
      <c r="AR586" s="264"/>
      <c r="AS586" s="355"/>
      <c r="AT586" s="373"/>
      <c r="AU586" s="355"/>
      <c r="AV586" s="356"/>
      <c r="AW586" s="161" t="s">
        <v>5041</v>
      </c>
    </row>
    <row r="587" spans="1:49" s="151" customFormat="1" ht="250.8">
      <c r="A587" s="399"/>
      <c r="B587" s="399" t="s">
        <v>4021</v>
      </c>
      <c r="C587" s="264" t="s">
        <v>4022</v>
      </c>
      <c r="D587" s="264"/>
      <c r="E587" s="264" t="s">
        <v>4023</v>
      </c>
      <c r="F587" s="264" t="s">
        <v>423</v>
      </c>
      <c r="G587" s="264" t="s">
        <v>656</v>
      </c>
      <c r="H587" s="264"/>
      <c r="I587" s="264"/>
      <c r="J587" s="264"/>
      <c r="K587" s="264"/>
      <c r="L587" s="264"/>
      <c r="M587" s="264"/>
      <c r="N587" s="264"/>
      <c r="O587" s="160"/>
      <c r="P587" s="297">
        <f t="shared" si="30"/>
        <v>0</v>
      </c>
      <c r="Q587" s="264"/>
      <c r="R587" s="264"/>
      <c r="S587" s="264"/>
      <c r="T587" s="264"/>
      <c r="U587" s="264"/>
      <c r="V587" s="264"/>
      <c r="W587" s="264"/>
      <c r="X587" s="160"/>
      <c r="Y587" s="298">
        <f t="shared" si="31"/>
        <v>0</v>
      </c>
      <c r="Z587" s="264"/>
      <c r="AA587" s="264"/>
      <c r="AB587" s="264"/>
      <c r="AC587" s="264"/>
      <c r="AD587" s="264"/>
      <c r="AE587" s="264">
        <v>1</v>
      </c>
      <c r="AF587" s="264"/>
      <c r="AG587" s="160">
        <v>44952</v>
      </c>
      <c r="AH587" s="298">
        <f t="shared" si="29"/>
        <v>1</v>
      </c>
      <c r="AI587" s="399"/>
      <c r="AJ587" s="264" t="s">
        <v>660</v>
      </c>
      <c r="AK587" s="264" t="s">
        <v>431</v>
      </c>
      <c r="AL587" s="264"/>
      <c r="AM587" s="264"/>
      <c r="AN587" s="264" t="s">
        <v>4493</v>
      </c>
      <c r="AO587" s="264"/>
      <c r="AP587" s="264"/>
      <c r="AQ587" s="264"/>
      <c r="AR587" s="264"/>
      <c r="AS587" s="355"/>
      <c r="AT587" s="373"/>
      <c r="AU587" s="355"/>
      <c r="AV587" s="356"/>
      <c r="AW587" s="161" t="s">
        <v>5042</v>
      </c>
    </row>
    <row r="588" spans="1:49" s="151" customFormat="1" ht="145.19999999999999">
      <c r="A588" s="399"/>
      <c r="B588" s="399" t="s">
        <v>4024</v>
      </c>
      <c r="C588" s="264" t="s">
        <v>4025</v>
      </c>
      <c r="D588" s="264"/>
      <c r="E588" s="264" t="s">
        <v>4026</v>
      </c>
      <c r="F588" s="264" t="s">
        <v>423</v>
      </c>
      <c r="G588" s="264" t="s">
        <v>656</v>
      </c>
      <c r="H588" s="264"/>
      <c r="I588" s="264"/>
      <c r="J588" s="264"/>
      <c r="K588" s="264"/>
      <c r="L588" s="264"/>
      <c r="M588" s="264"/>
      <c r="N588" s="264"/>
      <c r="O588" s="160"/>
      <c r="P588" s="297">
        <f t="shared" si="30"/>
        <v>0</v>
      </c>
      <c r="Q588" s="264"/>
      <c r="R588" s="264"/>
      <c r="S588" s="264"/>
      <c r="T588" s="264"/>
      <c r="U588" s="264"/>
      <c r="V588" s="264"/>
      <c r="W588" s="264"/>
      <c r="X588" s="160"/>
      <c r="Y588" s="298">
        <f t="shared" si="31"/>
        <v>0</v>
      </c>
      <c r="Z588" s="264"/>
      <c r="AA588" s="264"/>
      <c r="AB588" s="264"/>
      <c r="AC588" s="264"/>
      <c r="AD588" s="264"/>
      <c r="AE588" s="264">
        <v>1</v>
      </c>
      <c r="AF588" s="264"/>
      <c r="AG588" s="160">
        <v>44951</v>
      </c>
      <c r="AH588" s="298">
        <f t="shared" si="29"/>
        <v>1</v>
      </c>
      <c r="AI588" s="399"/>
      <c r="AJ588" s="264" t="s">
        <v>660</v>
      </c>
      <c r="AK588" s="264" t="s">
        <v>431</v>
      </c>
      <c r="AL588" s="264"/>
      <c r="AM588" s="264"/>
      <c r="AN588" s="264" t="s">
        <v>4493</v>
      </c>
      <c r="AO588" s="264"/>
      <c r="AP588" s="264"/>
      <c r="AQ588" s="264"/>
      <c r="AR588" s="264"/>
      <c r="AS588" s="355"/>
      <c r="AT588" s="373"/>
      <c r="AU588" s="355"/>
      <c r="AV588" s="356"/>
      <c r="AW588" s="161" t="s">
        <v>5043</v>
      </c>
    </row>
    <row r="589" spans="1:49" s="151" customFormat="1" ht="92.4">
      <c r="A589" s="399"/>
      <c r="B589" s="399" t="s">
        <v>4027</v>
      </c>
      <c r="C589" s="264" t="s">
        <v>4028</v>
      </c>
      <c r="D589" s="264"/>
      <c r="E589" s="264" t="s">
        <v>4029</v>
      </c>
      <c r="F589" s="264" t="s">
        <v>423</v>
      </c>
      <c r="G589" s="264" t="s">
        <v>656</v>
      </c>
      <c r="H589" s="264"/>
      <c r="I589" s="264"/>
      <c r="J589" s="264"/>
      <c r="K589" s="264"/>
      <c r="L589" s="264"/>
      <c r="M589" s="264"/>
      <c r="N589" s="264"/>
      <c r="O589" s="160"/>
      <c r="P589" s="297">
        <f t="shared" si="30"/>
        <v>0</v>
      </c>
      <c r="Q589" s="264"/>
      <c r="R589" s="264"/>
      <c r="S589" s="264"/>
      <c r="T589" s="264"/>
      <c r="U589" s="264"/>
      <c r="V589" s="264"/>
      <c r="W589" s="264"/>
      <c r="X589" s="160"/>
      <c r="Y589" s="298">
        <f t="shared" si="31"/>
        <v>0</v>
      </c>
      <c r="Z589" s="264"/>
      <c r="AA589" s="264"/>
      <c r="AB589" s="264"/>
      <c r="AC589" s="264"/>
      <c r="AD589" s="264"/>
      <c r="AE589" s="264">
        <v>1</v>
      </c>
      <c r="AF589" s="264"/>
      <c r="AG589" s="160">
        <v>44951</v>
      </c>
      <c r="AH589" s="298">
        <f t="shared" si="29"/>
        <v>1</v>
      </c>
      <c r="AI589" s="399"/>
      <c r="AJ589" s="264" t="s">
        <v>660</v>
      </c>
      <c r="AK589" s="264" t="s">
        <v>431</v>
      </c>
      <c r="AL589" s="264"/>
      <c r="AM589" s="264"/>
      <c r="AN589" s="264" t="s">
        <v>4493</v>
      </c>
      <c r="AO589" s="264"/>
      <c r="AP589" s="264"/>
      <c r="AQ589" s="264"/>
      <c r="AR589" s="264"/>
      <c r="AS589" s="355"/>
      <c r="AT589" s="373"/>
      <c r="AU589" s="355"/>
      <c r="AV589" s="356"/>
      <c r="AW589" s="161" t="s">
        <v>5044</v>
      </c>
    </row>
    <row r="590" spans="1:49" s="151" customFormat="1" ht="79.2">
      <c r="A590" s="399"/>
      <c r="B590" s="399" t="s">
        <v>4030</v>
      </c>
      <c r="C590" s="264" t="s">
        <v>4031</v>
      </c>
      <c r="D590" s="264"/>
      <c r="E590" s="264" t="s">
        <v>4032</v>
      </c>
      <c r="F590" s="264" t="s">
        <v>423</v>
      </c>
      <c r="G590" s="264" t="s">
        <v>656</v>
      </c>
      <c r="H590" s="264"/>
      <c r="I590" s="264"/>
      <c r="J590" s="264"/>
      <c r="K590" s="264"/>
      <c r="L590" s="264"/>
      <c r="M590" s="264"/>
      <c r="N590" s="264"/>
      <c r="O590" s="160"/>
      <c r="P590" s="297">
        <f t="shared" si="30"/>
        <v>0</v>
      </c>
      <c r="Q590" s="264"/>
      <c r="R590" s="264"/>
      <c r="S590" s="264"/>
      <c r="T590" s="264"/>
      <c r="U590" s="264"/>
      <c r="V590" s="264"/>
      <c r="W590" s="264"/>
      <c r="X590" s="160"/>
      <c r="Y590" s="298">
        <f t="shared" si="31"/>
        <v>0</v>
      </c>
      <c r="Z590" s="264"/>
      <c r="AA590" s="264"/>
      <c r="AB590" s="264"/>
      <c r="AC590" s="264"/>
      <c r="AD590" s="264"/>
      <c r="AE590" s="264">
        <v>1</v>
      </c>
      <c r="AF590" s="264"/>
      <c r="AG590" s="160">
        <v>45198</v>
      </c>
      <c r="AH590" s="298">
        <f t="shared" si="29"/>
        <v>1</v>
      </c>
      <c r="AI590" s="399"/>
      <c r="AJ590" s="264" t="s">
        <v>660</v>
      </c>
      <c r="AK590" s="264" t="s">
        <v>431</v>
      </c>
      <c r="AL590" s="264"/>
      <c r="AM590" s="264"/>
      <c r="AN590" s="264" t="s">
        <v>4493</v>
      </c>
      <c r="AO590" s="264"/>
      <c r="AP590" s="264"/>
      <c r="AQ590" s="264"/>
      <c r="AR590" s="264"/>
      <c r="AS590" s="355"/>
      <c r="AT590" s="373"/>
      <c r="AU590" s="355"/>
      <c r="AV590" s="356"/>
      <c r="AW590" s="161" t="s">
        <v>5045</v>
      </c>
    </row>
    <row r="591" spans="1:49" s="151" customFormat="1" ht="92.4">
      <c r="A591" s="399"/>
      <c r="B591" s="399" t="s">
        <v>4033</v>
      </c>
      <c r="C591" s="264" t="s">
        <v>4034</v>
      </c>
      <c r="D591" s="264"/>
      <c r="E591" s="264" t="s">
        <v>4035</v>
      </c>
      <c r="F591" s="264" t="s">
        <v>423</v>
      </c>
      <c r="G591" s="264" t="s">
        <v>656</v>
      </c>
      <c r="H591" s="264"/>
      <c r="I591" s="264"/>
      <c r="J591" s="264"/>
      <c r="K591" s="264"/>
      <c r="L591" s="264"/>
      <c r="M591" s="264"/>
      <c r="N591" s="264"/>
      <c r="O591" s="160"/>
      <c r="P591" s="297">
        <f t="shared" si="30"/>
        <v>0</v>
      </c>
      <c r="Q591" s="264"/>
      <c r="R591" s="264"/>
      <c r="S591" s="264"/>
      <c r="T591" s="264"/>
      <c r="U591" s="264"/>
      <c r="V591" s="264"/>
      <c r="W591" s="264"/>
      <c r="X591" s="160"/>
      <c r="Y591" s="298">
        <f t="shared" si="31"/>
        <v>0</v>
      </c>
      <c r="Z591" s="264"/>
      <c r="AA591" s="264"/>
      <c r="AB591" s="264"/>
      <c r="AC591" s="264"/>
      <c r="AD591" s="264"/>
      <c r="AE591" s="264">
        <v>1</v>
      </c>
      <c r="AF591" s="264"/>
      <c r="AG591" s="160">
        <v>44952</v>
      </c>
      <c r="AH591" s="298">
        <f t="shared" si="29"/>
        <v>1</v>
      </c>
      <c r="AI591" s="399"/>
      <c r="AJ591" s="264" t="s">
        <v>660</v>
      </c>
      <c r="AK591" s="264" t="s">
        <v>431</v>
      </c>
      <c r="AL591" s="264"/>
      <c r="AM591" s="264"/>
      <c r="AN591" s="264" t="s">
        <v>4493</v>
      </c>
      <c r="AO591" s="264"/>
      <c r="AP591" s="264"/>
      <c r="AQ591" s="264"/>
      <c r="AR591" s="264"/>
      <c r="AS591" s="355"/>
      <c r="AT591" s="373"/>
      <c r="AU591" s="355"/>
      <c r="AV591" s="356"/>
      <c r="AW591" s="161" t="s">
        <v>5046</v>
      </c>
    </row>
    <row r="592" spans="1:49" s="151" customFormat="1" ht="66">
      <c r="A592" s="399"/>
      <c r="B592" s="399" t="s">
        <v>4036</v>
      </c>
      <c r="C592" s="264" t="s">
        <v>4037</v>
      </c>
      <c r="D592" s="264"/>
      <c r="E592" s="264" t="s">
        <v>4038</v>
      </c>
      <c r="F592" s="264" t="s">
        <v>423</v>
      </c>
      <c r="G592" s="264" t="s">
        <v>656</v>
      </c>
      <c r="H592" s="264"/>
      <c r="I592" s="264"/>
      <c r="J592" s="264"/>
      <c r="K592" s="264"/>
      <c r="L592" s="264"/>
      <c r="M592" s="264"/>
      <c r="N592" s="264"/>
      <c r="O592" s="160"/>
      <c r="P592" s="297">
        <f t="shared" si="30"/>
        <v>0</v>
      </c>
      <c r="Q592" s="264"/>
      <c r="R592" s="264"/>
      <c r="S592" s="264"/>
      <c r="T592" s="264"/>
      <c r="U592" s="264"/>
      <c r="V592" s="264"/>
      <c r="W592" s="264"/>
      <c r="X592" s="160"/>
      <c r="Y592" s="298">
        <f t="shared" si="31"/>
        <v>0</v>
      </c>
      <c r="Z592" s="264"/>
      <c r="AA592" s="264"/>
      <c r="AB592" s="264"/>
      <c r="AC592" s="264"/>
      <c r="AD592" s="264"/>
      <c r="AE592" s="264">
        <v>1</v>
      </c>
      <c r="AF592" s="264"/>
      <c r="AG592" s="160">
        <v>44952</v>
      </c>
      <c r="AH592" s="298">
        <f t="shared" si="29"/>
        <v>1</v>
      </c>
      <c r="AI592" s="399"/>
      <c r="AJ592" s="264" t="s">
        <v>660</v>
      </c>
      <c r="AK592" s="264" t="s">
        <v>431</v>
      </c>
      <c r="AL592" s="264"/>
      <c r="AM592" s="264"/>
      <c r="AN592" s="264" t="s">
        <v>4493</v>
      </c>
      <c r="AO592" s="264"/>
      <c r="AP592" s="264"/>
      <c r="AQ592" s="264"/>
      <c r="AR592" s="264"/>
      <c r="AS592" s="355"/>
      <c r="AT592" s="373"/>
      <c r="AU592" s="355"/>
      <c r="AV592" s="356"/>
      <c r="AW592" s="161" t="s">
        <v>5047</v>
      </c>
    </row>
    <row r="593" spans="1:49" s="151" customFormat="1" ht="158.4">
      <c r="A593" s="399"/>
      <c r="B593" s="399" t="s">
        <v>4039</v>
      </c>
      <c r="C593" s="264" t="s">
        <v>4040</v>
      </c>
      <c r="D593" s="264"/>
      <c r="E593" s="264" t="s">
        <v>4041</v>
      </c>
      <c r="F593" s="264" t="s">
        <v>423</v>
      </c>
      <c r="G593" s="264" t="s">
        <v>656</v>
      </c>
      <c r="H593" s="264"/>
      <c r="I593" s="264"/>
      <c r="J593" s="264"/>
      <c r="K593" s="264"/>
      <c r="L593" s="264"/>
      <c r="M593" s="264"/>
      <c r="N593" s="264"/>
      <c r="O593" s="160"/>
      <c r="P593" s="297">
        <f t="shared" si="30"/>
        <v>0</v>
      </c>
      <c r="Q593" s="264"/>
      <c r="R593" s="264"/>
      <c r="S593" s="264"/>
      <c r="T593" s="264"/>
      <c r="U593" s="264"/>
      <c r="V593" s="264"/>
      <c r="W593" s="264"/>
      <c r="X593" s="160"/>
      <c r="Y593" s="298">
        <f t="shared" si="31"/>
        <v>0</v>
      </c>
      <c r="Z593" s="264"/>
      <c r="AA593" s="264"/>
      <c r="AB593" s="264"/>
      <c r="AC593" s="264"/>
      <c r="AD593" s="264"/>
      <c r="AE593" s="264">
        <v>1</v>
      </c>
      <c r="AF593" s="264"/>
      <c r="AG593" s="160">
        <v>44979</v>
      </c>
      <c r="AH593" s="298">
        <f t="shared" si="29"/>
        <v>1</v>
      </c>
      <c r="AI593" s="399"/>
      <c r="AJ593" s="264" t="s">
        <v>660</v>
      </c>
      <c r="AK593" s="264" t="s">
        <v>431</v>
      </c>
      <c r="AL593" s="264"/>
      <c r="AM593" s="264"/>
      <c r="AN593" s="264" t="s">
        <v>4493</v>
      </c>
      <c r="AO593" s="264"/>
      <c r="AP593" s="264"/>
      <c r="AQ593" s="264"/>
      <c r="AR593" s="264"/>
      <c r="AS593" s="355"/>
      <c r="AT593" s="373"/>
      <c r="AU593" s="355"/>
      <c r="AV593" s="356"/>
      <c r="AW593" s="161" t="s">
        <v>5048</v>
      </c>
    </row>
    <row r="594" spans="1:49" s="151" customFormat="1" ht="92.4">
      <c r="A594" s="399"/>
      <c r="B594" s="399" t="s">
        <v>4042</v>
      </c>
      <c r="C594" s="264" t="s">
        <v>4043</v>
      </c>
      <c r="D594" s="264"/>
      <c r="E594" s="264" t="s">
        <v>4044</v>
      </c>
      <c r="F594" s="264" t="s">
        <v>423</v>
      </c>
      <c r="G594" s="264" t="s">
        <v>656</v>
      </c>
      <c r="H594" s="264"/>
      <c r="I594" s="264"/>
      <c r="J594" s="264"/>
      <c r="K594" s="264"/>
      <c r="L594" s="264"/>
      <c r="M594" s="264"/>
      <c r="N594" s="264"/>
      <c r="O594" s="160"/>
      <c r="P594" s="297">
        <f t="shared" si="30"/>
        <v>0</v>
      </c>
      <c r="Q594" s="264"/>
      <c r="R594" s="264"/>
      <c r="S594" s="264"/>
      <c r="T594" s="264"/>
      <c r="U594" s="264"/>
      <c r="V594" s="264"/>
      <c r="W594" s="264"/>
      <c r="X594" s="160"/>
      <c r="Y594" s="298">
        <f t="shared" si="31"/>
        <v>0</v>
      </c>
      <c r="Z594" s="264"/>
      <c r="AA594" s="264"/>
      <c r="AB594" s="264"/>
      <c r="AC594" s="264"/>
      <c r="AD594" s="264"/>
      <c r="AE594" s="264">
        <v>1</v>
      </c>
      <c r="AF594" s="264"/>
      <c r="AG594" s="160">
        <v>45209</v>
      </c>
      <c r="AH594" s="298">
        <f t="shared" si="29"/>
        <v>1</v>
      </c>
      <c r="AI594" s="399"/>
      <c r="AJ594" s="264" t="s">
        <v>660</v>
      </c>
      <c r="AK594" s="264" t="s">
        <v>431</v>
      </c>
      <c r="AL594" s="264"/>
      <c r="AM594" s="264"/>
      <c r="AN594" s="264" t="s">
        <v>4493</v>
      </c>
      <c r="AO594" s="264"/>
      <c r="AP594" s="264"/>
      <c r="AQ594" s="264"/>
      <c r="AR594" s="264"/>
      <c r="AS594" s="355"/>
      <c r="AT594" s="373"/>
      <c r="AU594" s="355"/>
      <c r="AV594" s="356"/>
      <c r="AW594" s="161" t="s">
        <v>5049</v>
      </c>
    </row>
    <row r="595" spans="1:49" s="151" customFormat="1" ht="158.4">
      <c r="A595" s="399"/>
      <c r="B595" s="399" t="s">
        <v>4045</v>
      </c>
      <c r="C595" s="264" t="s">
        <v>4046</v>
      </c>
      <c r="D595" s="264"/>
      <c r="E595" s="264" t="s">
        <v>4047</v>
      </c>
      <c r="F595" s="264" t="s">
        <v>423</v>
      </c>
      <c r="G595" s="264" t="s">
        <v>656</v>
      </c>
      <c r="H595" s="264"/>
      <c r="I595" s="264"/>
      <c r="J595" s="264"/>
      <c r="K595" s="264"/>
      <c r="L595" s="264"/>
      <c r="M595" s="264"/>
      <c r="N595" s="264"/>
      <c r="O595" s="160"/>
      <c r="P595" s="297">
        <f t="shared" si="30"/>
        <v>0</v>
      </c>
      <c r="Q595" s="264"/>
      <c r="R595" s="264"/>
      <c r="S595" s="264"/>
      <c r="T595" s="264"/>
      <c r="U595" s="264"/>
      <c r="V595" s="264"/>
      <c r="W595" s="264"/>
      <c r="X595" s="160"/>
      <c r="Y595" s="298">
        <f t="shared" si="31"/>
        <v>0</v>
      </c>
      <c r="Z595" s="264"/>
      <c r="AA595" s="264"/>
      <c r="AB595" s="264"/>
      <c r="AC595" s="264"/>
      <c r="AD595" s="264"/>
      <c r="AE595" s="264">
        <v>1</v>
      </c>
      <c r="AF595" s="264"/>
      <c r="AG595" s="160">
        <v>44954</v>
      </c>
      <c r="AH595" s="298">
        <f t="shared" si="29"/>
        <v>1</v>
      </c>
      <c r="AI595" s="399"/>
      <c r="AJ595" s="264" t="s">
        <v>660</v>
      </c>
      <c r="AK595" s="264" t="s">
        <v>431</v>
      </c>
      <c r="AL595" s="264"/>
      <c r="AM595" s="264"/>
      <c r="AN595" s="264" t="s">
        <v>4493</v>
      </c>
      <c r="AO595" s="264"/>
      <c r="AP595" s="264"/>
      <c r="AQ595" s="264"/>
      <c r="AR595" s="264"/>
      <c r="AS595" s="355"/>
      <c r="AT595" s="373"/>
      <c r="AU595" s="355"/>
      <c r="AV595" s="356"/>
      <c r="AW595" s="161" t="s">
        <v>5050</v>
      </c>
    </row>
    <row r="596" spans="1:49" s="151" customFormat="1" ht="118.8">
      <c r="A596" s="399"/>
      <c r="B596" s="399" t="s">
        <v>4048</v>
      </c>
      <c r="C596" s="264" t="s">
        <v>4049</v>
      </c>
      <c r="D596" s="264"/>
      <c r="E596" s="264" t="s">
        <v>4050</v>
      </c>
      <c r="F596" s="264" t="s">
        <v>423</v>
      </c>
      <c r="G596" s="264" t="s">
        <v>656</v>
      </c>
      <c r="H596" s="264"/>
      <c r="I596" s="264"/>
      <c r="J596" s="264"/>
      <c r="K596" s="264"/>
      <c r="L596" s="264"/>
      <c r="M596" s="264"/>
      <c r="N596" s="264"/>
      <c r="O596" s="160"/>
      <c r="P596" s="297">
        <f t="shared" si="30"/>
        <v>0</v>
      </c>
      <c r="Q596" s="264"/>
      <c r="R596" s="264"/>
      <c r="S596" s="264"/>
      <c r="T596" s="264"/>
      <c r="U596" s="264"/>
      <c r="V596" s="264"/>
      <c r="W596" s="264"/>
      <c r="X596" s="160"/>
      <c r="Y596" s="298">
        <f t="shared" si="31"/>
        <v>0</v>
      </c>
      <c r="Z596" s="264"/>
      <c r="AA596" s="264"/>
      <c r="AB596" s="264"/>
      <c r="AC596" s="264"/>
      <c r="AD596" s="264"/>
      <c r="AE596" s="264">
        <v>1</v>
      </c>
      <c r="AF596" s="264"/>
      <c r="AG596" s="160">
        <v>45204</v>
      </c>
      <c r="AH596" s="298">
        <f t="shared" si="29"/>
        <v>1</v>
      </c>
      <c r="AI596" s="399"/>
      <c r="AJ596" s="264" t="s">
        <v>660</v>
      </c>
      <c r="AK596" s="264" t="s">
        <v>431</v>
      </c>
      <c r="AL596" s="264"/>
      <c r="AM596" s="264"/>
      <c r="AN596" s="264" t="s">
        <v>4493</v>
      </c>
      <c r="AO596" s="264"/>
      <c r="AP596" s="264"/>
      <c r="AQ596" s="264"/>
      <c r="AR596" s="264"/>
      <c r="AS596" s="355"/>
      <c r="AT596" s="373"/>
      <c r="AU596" s="355"/>
      <c r="AV596" s="356"/>
      <c r="AW596" s="161" t="s">
        <v>5051</v>
      </c>
    </row>
    <row r="597" spans="1:49" s="151" customFormat="1" ht="132">
      <c r="A597" s="399"/>
      <c r="B597" s="399" t="s">
        <v>4051</v>
      </c>
      <c r="C597" s="264" t="s">
        <v>4052</v>
      </c>
      <c r="D597" s="264"/>
      <c r="E597" s="264" t="s">
        <v>4053</v>
      </c>
      <c r="F597" s="264" t="s">
        <v>423</v>
      </c>
      <c r="G597" s="264" t="s">
        <v>656</v>
      </c>
      <c r="H597" s="264"/>
      <c r="I597" s="264"/>
      <c r="J597" s="264"/>
      <c r="K597" s="264"/>
      <c r="L597" s="264"/>
      <c r="M597" s="264"/>
      <c r="N597" s="264"/>
      <c r="O597" s="160"/>
      <c r="P597" s="297">
        <f t="shared" si="30"/>
        <v>0</v>
      </c>
      <c r="Q597" s="264"/>
      <c r="R597" s="264"/>
      <c r="S597" s="264"/>
      <c r="T597" s="264"/>
      <c r="U597" s="264"/>
      <c r="V597" s="264"/>
      <c r="W597" s="264"/>
      <c r="X597" s="160"/>
      <c r="Y597" s="298">
        <f t="shared" si="31"/>
        <v>0</v>
      </c>
      <c r="Z597" s="264"/>
      <c r="AA597" s="264"/>
      <c r="AB597" s="264"/>
      <c r="AC597" s="264"/>
      <c r="AD597" s="264"/>
      <c r="AE597" s="264">
        <v>1</v>
      </c>
      <c r="AF597" s="264"/>
      <c r="AG597" s="160">
        <v>44985</v>
      </c>
      <c r="AH597" s="298">
        <f t="shared" si="29"/>
        <v>1</v>
      </c>
      <c r="AI597" s="399"/>
      <c r="AJ597" s="264" t="s">
        <v>660</v>
      </c>
      <c r="AK597" s="264" t="s">
        <v>431</v>
      </c>
      <c r="AL597" s="264"/>
      <c r="AM597" s="264"/>
      <c r="AN597" s="264" t="s">
        <v>4493</v>
      </c>
      <c r="AO597" s="264"/>
      <c r="AP597" s="264"/>
      <c r="AQ597" s="264"/>
      <c r="AR597" s="264"/>
      <c r="AS597" s="355"/>
      <c r="AT597" s="373"/>
      <c r="AU597" s="355"/>
      <c r="AV597" s="356"/>
      <c r="AW597" s="161" t="s">
        <v>5052</v>
      </c>
    </row>
    <row r="598" spans="1:49" s="151" customFormat="1" ht="132">
      <c r="A598" s="399"/>
      <c r="B598" s="399" t="s">
        <v>4054</v>
      </c>
      <c r="C598" s="264" t="s">
        <v>4055</v>
      </c>
      <c r="D598" s="264"/>
      <c r="E598" s="264" t="s">
        <v>4056</v>
      </c>
      <c r="F598" s="264" t="s">
        <v>423</v>
      </c>
      <c r="G598" s="264" t="s">
        <v>656</v>
      </c>
      <c r="H598" s="264"/>
      <c r="I598" s="264"/>
      <c r="J598" s="264"/>
      <c r="K598" s="264"/>
      <c r="L598" s="264"/>
      <c r="M598" s="264"/>
      <c r="N598" s="264"/>
      <c r="O598" s="160"/>
      <c r="P598" s="297">
        <f t="shared" si="30"/>
        <v>0</v>
      </c>
      <c r="Q598" s="264"/>
      <c r="R598" s="264"/>
      <c r="S598" s="264"/>
      <c r="T598" s="264"/>
      <c r="U598" s="264"/>
      <c r="V598" s="264"/>
      <c r="W598" s="264"/>
      <c r="X598" s="160"/>
      <c r="Y598" s="298">
        <f t="shared" si="31"/>
        <v>0</v>
      </c>
      <c r="Z598" s="264"/>
      <c r="AA598" s="264"/>
      <c r="AB598" s="264"/>
      <c r="AC598" s="264"/>
      <c r="AD598" s="264"/>
      <c r="AE598" s="264">
        <v>1</v>
      </c>
      <c r="AF598" s="264"/>
      <c r="AG598" s="160">
        <v>45149</v>
      </c>
      <c r="AH598" s="298">
        <f t="shared" si="29"/>
        <v>1</v>
      </c>
      <c r="AI598" s="399"/>
      <c r="AJ598" s="264" t="s">
        <v>660</v>
      </c>
      <c r="AK598" s="264" t="s">
        <v>431</v>
      </c>
      <c r="AL598" s="264"/>
      <c r="AM598" s="264"/>
      <c r="AN598" s="264" t="s">
        <v>4493</v>
      </c>
      <c r="AO598" s="264"/>
      <c r="AP598" s="264"/>
      <c r="AQ598" s="264"/>
      <c r="AR598" s="264"/>
      <c r="AS598" s="355"/>
      <c r="AT598" s="373"/>
      <c r="AU598" s="355"/>
      <c r="AV598" s="356"/>
      <c r="AW598" s="161" t="s">
        <v>5053</v>
      </c>
    </row>
    <row r="599" spans="1:49" s="151" customFormat="1" ht="118.8">
      <c r="A599" s="399"/>
      <c r="B599" s="399" t="s">
        <v>4057</v>
      </c>
      <c r="C599" s="264" t="s">
        <v>4058</v>
      </c>
      <c r="D599" s="264"/>
      <c r="E599" s="264" t="s">
        <v>4059</v>
      </c>
      <c r="F599" s="264" t="s">
        <v>423</v>
      </c>
      <c r="G599" s="264" t="s">
        <v>656</v>
      </c>
      <c r="H599" s="264"/>
      <c r="I599" s="264"/>
      <c r="J599" s="264"/>
      <c r="K599" s="264"/>
      <c r="L599" s="264"/>
      <c r="M599" s="264"/>
      <c r="N599" s="264"/>
      <c r="O599" s="160"/>
      <c r="P599" s="297">
        <f t="shared" si="30"/>
        <v>0</v>
      </c>
      <c r="Q599" s="264"/>
      <c r="R599" s="264"/>
      <c r="S599" s="264"/>
      <c r="T599" s="264"/>
      <c r="U599" s="264"/>
      <c r="V599" s="264"/>
      <c r="W599" s="264"/>
      <c r="X599" s="160"/>
      <c r="Y599" s="298">
        <f t="shared" si="31"/>
        <v>0</v>
      </c>
      <c r="Z599" s="264"/>
      <c r="AA599" s="264"/>
      <c r="AB599" s="264"/>
      <c r="AC599" s="264"/>
      <c r="AD599" s="264"/>
      <c r="AE599" s="264">
        <v>1</v>
      </c>
      <c r="AF599" s="264"/>
      <c r="AG599" s="160">
        <v>44951</v>
      </c>
      <c r="AH599" s="298">
        <f t="shared" si="29"/>
        <v>1</v>
      </c>
      <c r="AI599" s="399"/>
      <c r="AJ599" s="264" t="s">
        <v>660</v>
      </c>
      <c r="AK599" s="264" t="s">
        <v>431</v>
      </c>
      <c r="AL599" s="264"/>
      <c r="AM599" s="264"/>
      <c r="AN599" s="264" t="s">
        <v>4493</v>
      </c>
      <c r="AO599" s="264"/>
      <c r="AP599" s="264"/>
      <c r="AQ599" s="264"/>
      <c r="AR599" s="264"/>
      <c r="AS599" s="355"/>
      <c r="AT599" s="373"/>
      <c r="AU599" s="355"/>
      <c r="AV599" s="356"/>
      <c r="AW599" s="161" t="s">
        <v>5054</v>
      </c>
    </row>
    <row r="600" spans="1:49" ht="145.19999999999999">
      <c r="A600" s="399"/>
      <c r="B600" s="399" t="s">
        <v>4060</v>
      </c>
      <c r="C600" s="264" t="s">
        <v>4061</v>
      </c>
      <c r="D600" s="264"/>
      <c r="E600" s="264" t="s">
        <v>4062</v>
      </c>
      <c r="F600" s="264" t="s">
        <v>423</v>
      </c>
      <c r="G600" s="264" t="s">
        <v>656</v>
      </c>
      <c r="H600" s="264"/>
      <c r="I600" s="264"/>
      <c r="J600" s="264"/>
      <c r="K600" s="264"/>
      <c r="L600" s="264"/>
      <c r="M600" s="264"/>
      <c r="N600" s="264"/>
      <c r="O600" s="160"/>
      <c r="P600" s="297">
        <f t="shared" si="30"/>
        <v>0</v>
      </c>
      <c r="Q600" s="264"/>
      <c r="R600" s="264"/>
      <c r="S600" s="264"/>
      <c r="T600" s="264"/>
      <c r="U600" s="264"/>
      <c r="V600" s="264"/>
      <c r="W600" s="264"/>
      <c r="X600" s="160"/>
      <c r="Y600" s="298">
        <f t="shared" si="31"/>
        <v>0</v>
      </c>
      <c r="Z600" s="264"/>
      <c r="AA600" s="264"/>
      <c r="AB600" s="264"/>
      <c r="AC600" s="264"/>
      <c r="AD600" s="264"/>
      <c r="AE600" s="264">
        <v>1</v>
      </c>
      <c r="AF600" s="264"/>
      <c r="AG600" s="160">
        <v>45243</v>
      </c>
      <c r="AH600" s="298">
        <f t="shared" si="29"/>
        <v>1</v>
      </c>
      <c r="AI600" s="399"/>
      <c r="AJ600" s="264" t="s">
        <v>660</v>
      </c>
      <c r="AK600" s="264" t="s">
        <v>431</v>
      </c>
      <c r="AL600" s="264"/>
      <c r="AM600" s="264"/>
      <c r="AN600" s="264" t="s">
        <v>4493</v>
      </c>
      <c r="AO600" s="264"/>
      <c r="AP600" s="264"/>
      <c r="AQ600" s="264"/>
      <c r="AR600" s="264"/>
      <c r="AS600" s="355"/>
      <c r="AT600" s="373"/>
      <c r="AU600" s="355"/>
      <c r="AV600" s="356"/>
      <c r="AW600" s="161" t="s">
        <v>5055</v>
      </c>
    </row>
    <row r="601" spans="1:49" ht="66">
      <c r="A601" s="399"/>
      <c r="B601" s="399" t="s">
        <v>4063</v>
      </c>
      <c r="C601" s="264" t="s">
        <v>4064</v>
      </c>
      <c r="D601" s="264"/>
      <c r="E601" s="264" t="s">
        <v>4065</v>
      </c>
      <c r="F601" s="264" t="s">
        <v>423</v>
      </c>
      <c r="G601" s="264" t="s">
        <v>656</v>
      </c>
      <c r="H601" s="264"/>
      <c r="I601" s="264"/>
      <c r="J601" s="264"/>
      <c r="K601" s="264"/>
      <c r="L601" s="264"/>
      <c r="M601" s="264"/>
      <c r="N601" s="264"/>
      <c r="O601" s="160"/>
      <c r="P601" s="297">
        <f t="shared" si="30"/>
        <v>0</v>
      </c>
      <c r="Q601" s="264"/>
      <c r="R601" s="264"/>
      <c r="S601" s="264"/>
      <c r="T601" s="264"/>
      <c r="U601" s="264"/>
      <c r="V601" s="264"/>
      <c r="W601" s="264"/>
      <c r="X601" s="160"/>
      <c r="Y601" s="298">
        <f t="shared" si="31"/>
        <v>0</v>
      </c>
      <c r="Z601" s="264"/>
      <c r="AA601" s="264"/>
      <c r="AB601" s="264"/>
      <c r="AC601" s="264"/>
      <c r="AD601" s="264"/>
      <c r="AE601" s="264">
        <v>1</v>
      </c>
      <c r="AF601" s="264"/>
      <c r="AG601" s="160">
        <v>44950</v>
      </c>
      <c r="AH601" s="298">
        <f t="shared" si="29"/>
        <v>1</v>
      </c>
      <c r="AI601" s="399"/>
      <c r="AJ601" s="264" t="s">
        <v>660</v>
      </c>
      <c r="AK601" s="264" t="s">
        <v>431</v>
      </c>
      <c r="AL601" s="264"/>
      <c r="AM601" s="264"/>
      <c r="AN601" s="264" t="s">
        <v>4493</v>
      </c>
      <c r="AO601" s="264"/>
      <c r="AP601" s="264"/>
      <c r="AQ601" s="264"/>
      <c r="AR601" s="264"/>
      <c r="AS601" s="355"/>
      <c r="AT601" s="373"/>
      <c r="AU601" s="355"/>
      <c r="AV601" s="356"/>
      <c r="AW601" s="161" t="s">
        <v>5056</v>
      </c>
    </row>
    <row r="602" spans="1:49" ht="92.4">
      <c r="A602" s="399"/>
      <c r="B602" s="399" t="s">
        <v>4066</v>
      </c>
      <c r="C602" s="264" t="s">
        <v>4067</v>
      </c>
      <c r="D602" s="264"/>
      <c r="E602" s="264" t="s">
        <v>4068</v>
      </c>
      <c r="F602" s="264" t="s">
        <v>423</v>
      </c>
      <c r="G602" s="264" t="s">
        <v>656</v>
      </c>
      <c r="H602" s="264"/>
      <c r="I602" s="264"/>
      <c r="J602" s="264"/>
      <c r="K602" s="264"/>
      <c r="L602" s="264"/>
      <c r="M602" s="264"/>
      <c r="N602" s="264"/>
      <c r="O602" s="160"/>
      <c r="P602" s="297">
        <f t="shared" si="30"/>
        <v>0</v>
      </c>
      <c r="Q602" s="264"/>
      <c r="R602" s="264"/>
      <c r="S602" s="264"/>
      <c r="T602" s="264"/>
      <c r="U602" s="264"/>
      <c r="V602" s="264"/>
      <c r="W602" s="264"/>
      <c r="X602" s="160"/>
      <c r="Y602" s="298">
        <f t="shared" si="31"/>
        <v>0</v>
      </c>
      <c r="Z602" s="264"/>
      <c r="AA602" s="264"/>
      <c r="AB602" s="264"/>
      <c r="AC602" s="264"/>
      <c r="AD602" s="264"/>
      <c r="AE602" s="264">
        <v>1</v>
      </c>
      <c r="AF602" s="264"/>
      <c r="AG602" s="160">
        <v>44951</v>
      </c>
      <c r="AH602" s="298">
        <f t="shared" si="29"/>
        <v>1</v>
      </c>
      <c r="AI602" s="399"/>
      <c r="AJ602" s="264" t="s">
        <v>660</v>
      </c>
      <c r="AK602" s="264" t="s">
        <v>431</v>
      </c>
      <c r="AL602" s="264"/>
      <c r="AM602" s="264"/>
      <c r="AN602" s="264" t="s">
        <v>4493</v>
      </c>
      <c r="AO602" s="264"/>
      <c r="AP602" s="264"/>
      <c r="AQ602" s="264"/>
      <c r="AR602" s="264"/>
      <c r="AS602" s="355"/>
      <c r="AT602" s="373"/>
      <c r="AU602" s="355"/>
      <c r="AV602" s="356"/>
      <c r="AW602" s="161" t="s">
        <v>5057</v>
      </c>
    </row>
    <row r="603" spans="1:49" ht="145.19999999999999">
      <c r="A603" s="399"/>
      <c r="B603" s="399" t="s">
        <v>4069</v>
      </c>
      <c r="C603" s="264" t="s">
        <v>4070</v>
      </c>
      <c r="D603" s="264"/>
      <c r="E603" s="264" t="s">
        <v>4071</v>
      </c>
      <c r="F603" s="264" t="s">
        <v>423</v>
      </c>
      <c r="G603" s="264" t="s">
        <v>656</v>
      </c>
      <c r="H603" s="264"/>
      <c r="I603" s="264"/>
      <c r="J603" s="264"/>
      <c r="K603" s="264"/>
      <c r="L603" s="264"/>
      <c r="M603" s="264"/>
      <c r="N603" s="264"/>
      <c r="O603" s="160"/>
      <c r="P603" s="297">
        <f t="shared" si="30"/>
        <v>0</v>
      </c>
      <c r="Q603" s="264"/>
      <c r="R603" s="264"/>
      <c r="S603" s="264"/>
      <c r="T603" s="264"/>
      <c r="U603" s="264"/>
      <c r="V603" s="264"/>
      <c r="W603" s="264"/>
      <c r="X603" s="160"/>
      <c r="Y603" s="298">
        <f t="shared" si="31"/>
        <v>0</v>
      </c>
      <c r="Z603" s="264"/>
      <c r="AA603" s="264"/>
      <c r="AB603" s="264"/>
      <c r="AC603" s="264"/>
      <c r="AD603" s="264"/>
      <c r="AE603" s="264">
        <v>1</v>
      </c>
      <c r="AF603" s="264"/>
      <c r="AG603" s="160">
        <v>45037</v>
      </c>
      <c r="AH603" s="298">
        <f t="shared" si="29"/>
        <v>1</v>
      </c>
      <c r="AI603" s="399"/>
      <c r="AJ603" s="264" t="s">
        <v>660</v>
      </c>
      <c r="AK603" s="264" t="s">
        <v>431</v>
      </c>
      <c r="AL603" s="264"/>
      <c r="AM603" s="264"/>
      <c r="AN603" s="264" t="s">
        <v>4493</v>
      </c>
      <c r="AO603" s="264"/>
      <c r="AP603" s="264"/>
      <c r="AQ603" s="264"/>
      <c r="AR603" s="264"/>
      <c r="AS603" s="355"/>
      <c r="AT603" s="373"/>
      <c r="AU603" s="355"/>
      <c r="AV603" s="356"/>
      <c r="AW603" s="161" t="s">
        <v>5058</v>
      </c>
    </row>
    <row r="604" spans="1:49" ht="118.8">
      <c r="A604" s="399"/>
      <c r="B604" s="399" t="s">
        <v>4072</v>
      </c>
      <c r="C604" s="264" t="s">
        <v>4073</v>
      </c>
      <c r="D604" s="264"/>
      <c r="E604" s="264" t="s">
        <v>4074</v>
      </c>
      <c r="F604" s="264" t="s">
        <v>417</v>
      </c>
      <c r="G604" s="264" t="s">
        <v>667</v>
      </c>
      <c r="H604" s="264"/>
      <c r="I604" s="264"/>
      <c r="J604" s="264"/>
      <c r="K604" s="264"/>
      <c r="L604" s="264"/>
      <c r="M604" s="264"/>
      <c r="N604" s="264"/>
      <c r="O604" s="160"/>
      <c r="P604" s="297">
        <f t="shared" si="30"/>
        <v>0</v>
      </c>
      <c r="Q604" s="264"/>
      <c r="R604" s="264"/>
      <c r="S604" s="264"/>
      <c r="T604" s="264"/>
      <c r="U604" s="264"/>
      <c r="V604" s="264"/>
      <c r="W604" s="264"/>
      <c r="X604" s="160"/>
      <c r="Y604" s="298">
        <f t="shared" si="31"/>
        <v>0</v>
      </c>
      <c r="Z604" s="264"/>
      <c r="AA604" s="264"/>
      <c r="AB604" s="264"/>
      <c r="AC604" s="264"/>
      <c r="AD604" s="264"/>
      <c r="AE604" s="264"/>
      <c r="AF604" s="264">
        <v>1</v>
      </c>
      <c r="AG604" s="160">
        <v>44951</v>
      </c>
      <c r="AH604" s="298">
        <f t="shared" si="29"/>
        <v>1</v>
      </c>
      <c r="AI604" s="399"/>
      <c r="AJ604" s="264" t="s">
        <v>660</v>
      </c>
      <c r="AK604" s="264" t="s">
        <v>431</v>
      </c>
      <c r="AL604" s="264"/>
      <c r="AM604" s="264"/>
      <c r="AN604" s="264"/>
      <c r="AO604" s="264"/>
      <c r="AP604" s="264"/>
      <c r="AQ604" s="264"/>
      <c r="AR604" s="264"/>
      <c r="AS604" s="355"/>
      <c r="AT604" s="373"/>
      <c r="AU604" s="355"/>
      <c r="AV604" s="356"/>
      <c r="AW604" s="161" t="s">
        <v>5059</v>
      </c>
    </row>
    <row r="605" spans="1:49" ht="92.4">
      <c r="A605" s="399"/>
      <c r="B605" s="399" t="s">
        <v>4075</v>
      </c>
      <c r="C605" s="264" t="s">
        <v>4076</v>
      </c>
      <c r="D605" s="264"/>
      <c r="E605" s="264" t="s">
        <v>4077</v>
      </c>
      <c r="F605" s="264" t="s">
        <v>423</v>
      </c>
      <c r="G605" s="264" t="s">
        <v>656</v>
      </c>
      <c r="H605" s="264"/>
      <c r="I605" s="264"/>
      <c r="J605" s="264"/>
      <c r="K605" s="264"/>
      <c r="L605" s="264"/>
      <c r="M605" s="264"/>
      <c r="N605" s="264"/>
      <c r="O605" s="160"/>
      <c r="P605" s="297">
        <f t="shared" si="30"/>
        <v>0</v>
      </c>
      <c r="Q605" s="264"/>
      <c r="R605" s="264"/>
      <c r="S605" s="264"/>
      <c r="T605" s="264"/>
      <c r="U605" s="264"/>
      <c r="V605" s="264"/>
      <c r="W605" s="264"/>
      <c r="X605" s="160"/>
      <c r="Y605" s="298">
        <f t="shared" si="31"/>
        <v>0</v>
      </c>
      <c r="Z605" s="264"/>
      <c r="AA605" s="264">
        <v>1</v>
      </c>
      <c r="AB605" s="264"/>
      <c r="AC605" s="264"/>
      <c r="AD605" s="264"/>
      <c r="AE605" s="264"/>
      <c r="AF605" s="264"/>
      <c r="AG605" s="160">
        <v>44930</v>
      </c>
      <c r="AH605" s="298">
        <f t="shared" si="29"/>
        <v>1</v>
      </c>
      <c r="AI605" s="399"/>
      <c r="AJ605" s="264" t="s">
        <v>660</v>
      </c>
      <c r="AK605" s="264" t="s">
        <v>431</v>
      </c>
      <c r="AL605" s="264"/>
      <c r="AM605" s="264"/>
      <c r="AN605" s="264" t="s">
        <v>4493</v>
      </c>
      <c r="AO605" s="264"/>
      <c r="AP605" s="264"/>
      <c r="AQ605" s="264"/>
      <c r="AR605" s="264"/>
      <c r="AS605" s="355"/>
      <c r="AT605" s="373"/>
      <c r="AU605" s="355"/>
      <c r="AV605" s="356"/>
      <c r="AW605" s="161" t="s">
        <v>5060</v>
      </c>
    </row>
    <row r="606" spans="1:49" ht="158.4">
      <c r="A606" s="399"/>
      <c r="B606" s="399" t="s">
        <v>4078</v>
      </c>
      <c r="C606" s="264" t="s">
        <v>4079</v>
      </c>
      <c r="D606" s="264"/>
      <c r="E606" s="264" t="s">
        <v>4080</v>
      </c>
      <c r="F606" s="264" t="s">
        <v>423</v>
      </c>
      <c r="G606" s="264" t="s">
        <v>656</v>
      </c>
      <c r="H606" s="264"/>
      <c r="I606" s="264"/>
      <c r="J606" s="264"/>
      <c r="K606" s="264"/>
      <c r="L606" s="264"/>
      <c r="M606" s="264"/>
      <c r="N606" s="264"/>
      <c r="O606" s="160"/>
      <c r="P606" s="297">
        <f t="shared" si="30"/>
        <v>0</v>
      </c>
      <c r="Q606" s="264"/>
      <c r="R606" s="264"/>
      <c r="S606" s="264"/>
      <c r="T606" s="264"/>
      <c r="U606" s="264"/>
      <c r="V606" s="264"/>
      <c r="W606" s="264"/>
      <c r="X606" s="160"/>
      <c r="Y606" s="298">
        <f t="shared" si="31"/>
        <v>0</v>
      </c>
      <c r="Z606" s="264"/>
      <c r="AA606" s="264">
        <v>1</v>
      </c>
      <c r="AB606" s="264"/>
      <c r="AC606" s="264"/>
      <c r="AD606" s="264"/>
      <c r="AE606" s="264"/>
      <c r="AF606" s="264"/>
      <c r="AG606" s="160">
        <v>45155</v>
      </c>
      <c r="AH606" s="298">
        <f t="shared" si="29"/>
        <v>1</v>
      </c>
      <c r="AI606" s="399"/>
      <c r="AJ606" s="264" t="s">
        <v>660</v>
      </c>
      <c r="AK606" s="264" t="s">
        <v>431</v>
      </c>
      <c r="AL606" s="264"/>
      <c r="AM606" s="264"/>
      <c r="AN606" s="264" t="s">
        <v>4493</v>
      </c>
      <c r="AO606" s="264"/>
      <c r="AP606" s="264"/>
      <c r="AQ606" s="264"/>
      <c r="AR606" s="264"/>
      <c r="AS606" s="355"/>
      <c r="AT606" s="373"/>
      <c r="AU606" s="355"/>
      <c r="AV606" s="356"/>
      <c r="AW606" s="161" t="s">
        <v>5061</v>
      </c>
    </row>
    <row r="607" spans="1:49" ht="198">
      <c r="A607" s="399"/>
      <c r="B607" s="399" t="s">
        <v>4081</v>
      </c>
      <c r="C607" s="264" t="s">
        <v>4082</v>
      </c>
      <c r="D607" s="264"/>
      <c r="E607" s="264" t="s">
        <v>4083</v>
      </c>
      <c r="F607" s="264" t="s">
        <v>423</v>
      </c>
      <c r="G607" s="264" t="s">
        <v>656</v>
      </c>
      <c r="H607" s="264"/>
      <c r="I607" s="264"/>
      <c r="J607" s="264"/>
      <c r="K607" s="264"/>
      <c r="L607" s="264"/>
      <c r="M607" s="264"/>
      <c r="N607" s="264"/>
      <c r="O607" s="160"/>
      <c r="P607" s="297">
        <f t="shared" si="30"/>
        <v>0</v>
      </c>
      <c r="Q607" s="264"/>
      <c r="R607" s="264"/>
      <c r="S607" s="264"/>
      <c r="T607" s="264"/>
      <c r="U607" s="264"/>
      <c r="V607" s="264"/>
      <c r="W607" s="264"/>
      <c r="X607" s="160"/>
      <c r="Y607" s="298">
        <f t="shared" si="31"/>
        <v>0</v>
      </c>
      <c r="Z607" s="264"/>
      <c r="AA607" s="264">
        <v>1</v>
      </c>
      <c r="AB607" s="264"/>
      <c r="AC607" s="264"/>
      <c r="AD607" s="264"/>
      <c r="AE607" s="264"/>
      <c r="AF607" s="264"/>
      <c r="AG607" s="160">
        <v>44953</v>
      </c>
      <c r="AH607" s="298">
        <f t="shared" si="29"/>
        <v>1</v>
      </c>
      <c r="AI607" s="399"/>
      <c r="AJ607" s="264" t="s">
        <v>660</v>
      </c>
      <c r="AK607" s="264" t="s">
        <v>431</v>
      </c>
      <c r="AL607" s="264"/>
      <c r="AM607" s="264"/>
      <c r="AN607" s="264" t="s">
        <v>4493</v>
      </c>
      <c r="AO607" s="264"/>
      <c r="AP607" s="264"/>
      <c r="AQ607" s="264"/>
      <c r="AR607" s="264"/>
      <c r="AS607" s="355"/>
      <c r="AT607" s="373"/>
      <c r="AU607" s="355"/>
      <c r="AV607" s="356"/>
      <c r="AW607" s="161" t="s">
        <v>5062</v>
      </c>
    </row>
    <row r="608" spans="1:49" ht="198">
      <c r="A608" s="399"/>
      <c r="B608" s="399" t="s">
        <v>4084</v>
      </c>
      <c r="C608" s="264" t="s">
        <v>4085</v>
      </c>
      <c r="D608" s="264"/>
      <c r="E608" s="264" t="s">
        <v>4086</v>
      </c>
      <c r="F608" s="264" t="s">
        <v>423</v>
      </c>
      <c r="G608" s="264" t="s">
        <v>656</v>
      </c>
      <c r="H608" s="264"/>
      <c r="I608" s="264"/>
      <c r="J608" s="264"/>
      <c r="K608" s="264"/>
      <c r="L608" s="264"/>
      <c r="M608" s="264"/>
      <c r="N608" s="264"/>
      <c r="O608" s="160"/>
      <c r="P608" s="297">
        <f t="shared" si="30"/>
        <v>0</v>
      </c>
      <c r="Q608" s="264"/>
      <c r="R608" s="264"/>
      <c r="S608" s="264"/>
      <c r="T608" s="264"/>
      <c r="U608" s="264"/>
      <c r="V608" s="264"/>
      <c r="W608" s="264"/>
      <c r="X608" s="160"/>
      <c r="Y608" s="298">
        <f t="shared" si="31"/>
        <v>0</v>
      </c>
      <c r="Z608" s="264"/>
      <c r="AA608" s="264">
        <v>1</v>
      </c>
      <c r="AB608" s="264"/>
      <c r="AC608" s="264"/>
      <c r="AD608" s="264"/>
      <c r="AE608" s="264"/>
      <c r="AF608" s="264"/>
      <c r="AG608" s="160">
        <v>45262</v>
      </c>
      <c r="AH608" s="298">
        <f t="shared" si="29"/>
        <v>1</v>
      </c>
      <c r="AI608" s="399"/>
      <c r="AJ608" s="264" t="s">
        <v>660</v>
      </c>
      <c r="AK608" s="264" t="s">
        <v>431</v>
      </c>
      <c r="AL608" s="264"/>
      <c r="AM608" s="264"/>
      <c r="AN608" s="264" t="s">
        <v>4493</v>
      </c>
      <c r="AO608" s="264"/>
      <c r="AP608" s="264"/>
      <c r="AQ608" s="264"/>
      <c r="AR608" s="264"/>
      <c r="AS608" s="355"/>
      <c r="AT608" s="373"/>
      <c r="AU608" s="355"/>
      <c r="AV608" s="356"/>
      <c r="AW608" s="161" t="s">
        <v>5063</v>
      </c>
    </row>
    <row r="609" spans="1:49" ht="409.6">
      <c r="A609" s="399"/>
      <c r="B609" s="399" t="s">
        <v>4087</v>
      </c>
      <c r="C609" s="264" t="s">
        <v>4088</v>
      </c>
      <c r="D609" s="264"/>
      <c r="E609" s="264" t="s">
        <v>4089</v>
      </c>
      <c r="F609" s="264" t="s">
        <v>423</v>
      </c>
      <c r="G609" s="264" t="s">
        <v>656</v>
      </c>
      <c r="H609" s="264"/>
      <c r="I609" s="264"/>
      <c r="J609" s="264"/>
      <c r="K609" s="264"/>
      <c r="L609" s="264"/>
      <c r="M609" s="264"/>
      <c r="N609" s="264"/>
      <c r="O609" s="160"/>
      <c r="P609" s="297">
        <f t="shared" si="30"/>
        <v>0</v>
      </c>
      <c r="Q609" s="264"/>
      <c r="R609" s="264"/>
      <c r="S609" s="264"/>
      <c r="T609" s="264"/>
      <c r="U609" s="264"/>
      <c r="V609" s="264"/>
      <c r="W609" s="264"/>
      <c r="X609" s="160"/>
      <c r="Y609" s="298">
        <f t="shared" si="31"/>
        <v>0</v>
      </c>
      <c r="Z609" s="264"/>
      <c r="AA609" s="264">
        <v>1</v>
      </c>
      <c r="AB609" s="264"/>
      <c r="AC609" s="264"/>
      <c r="AD609" s="264"/>
      <c r="AE609" s="264"/>
      <c r="AF609" s="264"/>
      <c r="AG609" s="160">
        <v>45250</v>
      </c>
      <c r="AH609" s="298">
        <f t="shared" si="29"/>
        <v>1</v>
      </c>
      <c r="AI609" s="399"/>
      <c r="AJ609" s="264" t="s">
        <v>660</v>
      </c>
      <c r="AK609" s="264" t="s">
        <v>431</v>
      </c>
      <c r="AL609" s="264"/>
      <c r="AM609" s="264"/>
      <c r="AN609" s="264" t="s">
        <v>4493</v>
      </c>
      <c r="AO609" s="264"/>
      <c r="AP609" s="264"/>
      <c r="AQ609" s="264"/>
      <c r="AR609" s="264"/>
      <c r="AS609" s="355"/>
      <c r="AT609" s="373"/>
      <c r="AU609" s="355"/>
      <c r="AV609" s="356"/>
      <c r="AW609" s="161" t="s">
        <v>5064</v>
      </c>
    </row>
    <row r="610" spans="1:49" ht="79.2">
      <c r="A610" s="399"/>
      <c r="B610" s="399" t="s">
        <v>4090</v>
      </c>
      <c r="C610" s="264" t="s">
        <v>4091</v>
      </c>
      <c r="D610" s="264"/>
      <c r="E610" s="264" t="s">
        <v>4092</v>
      </c>
      <c r="F610" s="264" t="s">
        <v>423</v>
      </c>
      <c r="G610" s="264" t="s">
        <v>656</v>
      </c>
      <c r="H610" s="264"/>
      <c r="I610" s="264"/>
      <c r="J610" s="264"/>
      <c r="K610" s="264"/>
      <c r="L610" s="264"/>
      <c r="M610" s="264"/>
      <c r="N610" s="264"/>
      <c r="O610" s="160"/>
      <c r="P610" s="297">
        <f t="shared" si="30"/>
        <v>0</v>
      </c>
      <c r="Q610" s="264"/>
      <c r="R610" s="264"/>
      <c r="S610" s="264"/>
      <c r="T610" s="264"/>
      <c r="U610" s="264"/>
      <c r="V610" s="264"/>
      <c r="W610" s="264"/>
      <c r="X610" s="160"/>
      <c r="Y610" s="298">
        <f t="shared" si="31"/>
        <v>0</v>
      </c>
      <c r="Z610" s="264"/>
      <c r="AA610" s="264">
        <v>1</v>
      </c>
      <c r="AB610" s="264"/>
      <c r="AC610" s="264"/>
      <c r="AD610" s="264"/>
      <c r="AE610" s="264"/>
      <c r="AF610" s="264"/>
      <c r="AG610" s="160">
        <v>45147</v>
      </c>
      <c r="AH610" s="298">
        <f t="shared" si="29"/>
        <v>1</v>
      </c>
      <c r="AI610" s="399"/>
      <c r="AJ610" s="264" t="s">
        <v>660</v>
      </c>
      <c r="AK610" s="264" t="s">
        <v>431</v>
      </c>
      <c r="AL610" s="264"/>
      <c r="AM610" s="264"/>
      <c r="AN610" s="264" t="s">
        <v>4493</v>
      </c>
      <c r="AO610" s="264"/>
      <c r="AP610" s="264"/>
      <c r="AQ610" s="264"/>
      <c r="AR610" s="264"/>
      <c r="AS610" s="355"/>
      <c r="AT610" s="373"/>
      <c r="AU610" s="355"/>
      <c r="AV610" s="356"/>
      <c r="AW610" s="161" t="s">
        <v>5065</v>
      </c>
    </row>
    <row r="611" spans="1:49" ht="198">
      <c r="A611" s="399"/>
      <c r="B611" s="399" t="s">
        <v>4093</v>
      </c>
      <c r="C611" s="264" t="s">
        <v>4094</v>
      </c>
      <c r="D611" s="264"/>
      <c r="E611" s="264" t="s">
        <v>4095</v>
      </c>
      <c r="F611" s="264" t="s">
        <v>423</v>
      </c>
      <c r="G611" s="264" t="s">
        <v>656</v>
      </c>
      <c r="H611" s="264"/>
      <c r="I611" s="264"/>
      <c r="J611" s="264"/>
      <c r="K611" s="264"/>
      <c r="L611" s="264"/>
      <c r="M611" s="264"/>
      <c r="N611" s="264"/>
      <c r="O611" s="160"/>
      <c r="P611" s="297">
        <f t="shared" si="30"/>
        <v>0</v>
      </c>
      <c r="Q611" s="264"/>
      <c r="R611" s="264"/>
      <c r="S611" s="264"/>
      <c r="T611" s="264"/>
      <c r="U611" s="264"/>
      <c r="V611" s="264"/>
      <c r="W611" s="264"/>
      <c r="X611" s="160"/>
      <c r="Y611" s="298">
        <f t="shared" si="31"/>
        <v>0</v>
      </c>
      <c r="Z611" s="264"/>
      <c r="AA611" s="264">
        <v>1</v>
      </c>
      <c r="AB611" s="264"/>
      <c r="AC611" s="264"/>
      <c r="AD611" s="264"/>
      <c r="AE611" s="264"/>
      <c r="AF611" s="264"/>
      <c r="AG611" s="160">
        <v>44987</v>
      </c>
      <c r="AH611" s="298">
        <f t="shared" si="29"/>
        <v>1</v>
      </c>
      <c r="AI611" s="399"/>
      <c r="AJ611" s="264" t="s">
        <v>660</v>
      </c>
      <c r="AK611" s="264" t="s">
        <v>431</v>
      </c>
      <c r="AL611" s="264"/>
      <c r="AM611" s="264"/>
      <c r="AN611" s="264" t="s">
        <v>4493</v>
      </c>
      <c r="AO611" s="264"/>
      <c r="AP611" s="264"/>
      <c r="AQ611" s="264"/>
      <c r="AR611" s="264"/>
      <c r="AS611" s="355"/>
      <c r="AT611" s="373"/>
      <c r="AU611" s="355"/>
      <c r="AV611" s="356"/>
      <c r="AW611" s="161" t="s">
        <v>5066</v>
      </c>
    </row>
    <row r="612" spans="1:49" ht="158.4">
      <c r="A612" s="399"/>
      <c r="B612" s="399" t="s">
        <v>4096</v>
      </c>
      <c r="C612" s="264" t="s">
        <v>4097</v>
      </c>
      <c r="D612" s="264"/>
      <c r="E612" s="264" t="s">
        <v>4098</v>
      </c>
      <c r="F612" s="264" t="s">
        <v>423</v>
      </c>
      <c r="G612" s="264" t="s">
        <v>656</v>
      </c>
      <c r="H612" s="264"/>
      <c r="I612" s="264"/>
      <c r="J612" s="264"/>
      <c r="K612" s="264"/>
      <c r="L612" s="264"/>
      <c r="M612" s="264"/>
      <c r="N612" s="264"/>
      <c r="O612" s="160"/>
      <c r="P612" s="297">
        <f t="shared" si="30"/>
        <v>0</v>
      </c>
      <c r="Q612" s="264"/>
      <c r="R612" s="264"/>
      <c r="S612" s="264"/>
      <c r="T612" s="264"/>
      <c r="U612" s="264"/>
      <c r="V612" s="264"/>
      <c r="W612" s="264"/>
      <c r="X612" s="160"/>
      <c r="Y612" s="298">
        <f t="shared" si="31"/>
        <v>0</v>
      </c>
      <c r="Z612" s="264"/>
      <c r="AA612" s="264">
        <v>1</v>
      </c>
      <c r="AB612" s="264"/>
      <c r="AC612" s="264"/>
      <c r="AD612" s="264"/>
      <c r="AE612" s="264"/>
      <c r="AF612" s="264"/>
      <c r="AG612" s="160">
        <v>44950</v>
      </c>
      <c r="AH612" s="298">
        <f t="shared" si="29"/>
        <v>1</v>
      </c>
      <c r="AI612" s="399"/>
      <c r="AJ612" s="264" t="s">
        <v>660</v>
      </c>
      <c r="AK612" s="264" t="s">
        <v>431</v>
      </c>
      <c r="AL612" s="264"/>
      <c r="AM612" s="264"/>
      <c r="AN612" s="264" t="s">
        <v>4493</v>
      </c>
      <c r="AO612" s="264"/>
      <c r="AP612" s="264"/>
      <c r="AQ612" s="264"/>
      <c r="AR612" s="264"/>
      <c r="AS612" s="355"/>
      <c r="AT612" s="373"/>
      <c r="AU612" s="355"/>
      <c r="AV612" s="356"/>
      <c r="AW612" s="161" t="s">
        <v>5067</v>
      </c>
    </row>
    <row r="613" spans="1:49" ht="145.19999999999999">
      <c r="A613" s="399"/>
      <c r="B613" s="399" t="s">
        <v>4099</v>
      </c>
      <c r="C613" s="264" t="s">
        <v>4100</v>
      </c>
      <c r="D613" s="264"/>
      <c r="E613" s="264" t="s">
        <v>4101</v>
      </c>
      <c r="F613" s="264" t="s">
        <v>423</v>
      </c>
      <c r="G613" s="264" t="s">
        <v>656</v>
      </c>
      <c r="H613" s="264"/>
      <c r="I613" s="264"/>
      <c r="J613" s="264"/>
      <c r="K613" s="264"/>
      <c r="L613" s="264"/>
      <c r="M613" s="264"/>
      <c r="N613" s="264"/>
      <c r="O613" s="160"/>
      <c r="P613" s="297">
        <f t="shared" si="30"/>
        <v>0</v>
      </c>
      <c r="Q613" s="264"/>
      <c r="R613" s="264"/>
      <c r="S613" s="264"/>
      <c r="T613" s="264"/>
      <c r="U613" s="264"/>
      <c r="V613" s="264"/>
      <c r="W613" s="264"/>
      <c r="X613" s="160"/>
      <c r="Y613" s="298">
        <f t="shared" si="31"/>
        <v>0</v>
      </c>
      <c r="Z613" s="264"/>
      <c r="AA613" s="264">
        <v>1</v>
      </c>
      <c r="AB613" s="264"/>
      <c r="AC613" s="264"/>
      <c r="AD613" s="264"/>
      <c r="AE613" s="264"/>
      <c r="AF613" s="264"/>
      <c r="AG613" s="160">
        <v>44950</v>
      </c>
      <c r="AH613" s="298">
        <f t="shared" si="29"/>
        <v>1</v>
      </c>
      <c r="AI613" s="399"/>
      <c r="AJ613" s="264" t="s">
        <v>660</v>
      </c>
      <c r="AK613" s="264" t="s">
        <v>431</v>
      </c>
      <c r="AL613" s="264"/>
      <c r="AM613" s="264"/>
      <c r="AN613" s="264" t="s">
        <v>4493</v>
      </c>
      <c r="AO613" s="264"/>
      <c r="AP613" s="264"/>
      <c r="AQ613" s="264"/>
      <c r="AR613" s="264"/>
      <c r="AS613" s="355"/>
      <c r="AT613" s="373"/>
      <c r="AU613" s="355"/>
      <c r="AV613" s="356"/>
      <c r="AW613" s="161" t="s">
        <v>5068</v>
      </c>
    </row>
    <row r="614" spans="1:49" ht="198">
      <c r="A614" s="399"/>
      <c r="B614" s="399" t="s">
        <v>4102</v>
      </c>
      <c r="C614" s="264" t="s">
        <v>4103</v>
      </c>
      <c r="D614" s="264"/>
      <c r="E614" s="264" t="s">
        <v>4104</v>
      </c>
      <c r="F614" s="264" t="s">
        <v>423</v>
      </c>
      <c r="G614" s="264" t="s">
        <v>656</v>
      </c>
      <c r="H614" s="264"/>
      <c r="I614" s="264"/>
      <c r="J614" s="264"/>
      <c r="K614" s="264"/>
      <c r="L614" s="264"/>
      <c r="M614" s="264"/>
      <c r="N614" s="264"/>
      <c r="O614" s="160"/>
      <c r="P614" s="297">
        <f t="shared" si="30"/>
        <v>0</v>
      </c>
      <c r="Q614" s="264"/>
      <c r="R614" s="264"/>
      <c r="S614" s="264"/>
      <c r="T614" s="264"/>
      <c r="U614" s="264"/>
      <c r="V614" s="264"/>
      <c r="W614" s="264"/>
      <c r="X614" s="160"/>
      <c r="Y614" s="298">
        <f t="shared" si="31"/>
        <v>0</v>
      </c>
      <c r="Z614" s="264"/>
      <c r="AA614" s="264">
        <v>1</v>
      </c>
      <c r="AB614" s="264"/>
      <c r="AC614" s="264"/>
      <c r="AD614" s="264"/>
      <c r="AE614" s="264"/>
      <c r="AF614" s="264"/>
      <c r="AG614" s="160">
        <v>44965</v>
      </c>
      <c r="AH614" s="298">
        <f t="shared" si="29"/>
        <v>1</v>
      </c>
      <c r="AI614" s="399"/>
      <c r="AJ614" s="264" t="s">
        <v>660</v>
      </c>
      <c r="AK614" s="264" t="s">
        <v>431</v>
      </c>
      <c r="AL614" s="264"/>
      <c r="AM614" s="264"/>
      <c r="AN614" s="264" t="s">
        <v>4493</v>
      </c>
      <c r="AO614" s="264"/>
      <c r="AP614" s="264"/>
      <c r="AQ614" s="264"/>
      <c r="AR614" s="264"/>
      <c r="AS614" s="355"/>
      <c r="AT614" s="373"/>
      <c r="AU614" s="355"/>
      <c r="AV614" s="356"/>
      <c r="AW614" s="161" t="s">
        <v>5069</v>
      </c>
    </row>
    <row r="615" spans="1:49" ht="158.4">
      <c r="A615" s="399"/>
      <c r="B615" s="399" t="s">
        <v>4105</v>
      </c>
      <c r="C615" s="264" t="s">
        <v>4106</v>
      </c>
      <c r="D615" s="264"/>
      <c r="E615" s="264" t="s">
        <v>4107</v>
      </c>
      <c r="F615" s="264" t="s">
        <v>423</v>
      </c>
      <c r="G615" s="264" t="s">
        <v>656</v>
      </c>
      <c r="H615" s="264"/>
      <c r="I615" s="264"/>
      <c r="J615" s="264"/>
      <c r="K615" s="264"/>
      <c r="L615" s="264"/>
      <c r="M615" s="264"/>
      <c r="N615" s="264"/>
      <c r="O615" s="160"/>
      <c r="P615" s="297">
        <f t="shared" si="30"/>
        <v>0</v>
      </c>
      <c r="Q615" s="264"/>
      <c r="R615" s="264"/>
      <c r="S615" s="264"/>
      <c r="T615" s="264"/>
      <c r="U615" s="264"/>
      <c r="V615" s="264"/>
      <c r="W615" s="264"/>
      <c r="X615" s="160"/>
      <c r="Y615" s="298">
        <f t="shared" si="31"/>
        <v>0</v>
      </c>
      <c r="Z615" s="264"/>
      <c r="AA615" s="264">
        <v>1</v>
      </c>
      <c r="AB615" s="264"/>
      <c r="AC615" s="264"/>
      <c r="AD615" s="264"/>
      <c r="AE615" s="264"/>
      <c r="AF615" s="264"/>
      <c r="AG615" s="160">
        <v>45043</v>
      </c>
      <c r="AH615" s="298">
        <f t="shared" si="29"/>
        <v>1</v>
      </c>
      <c r="AI615" s="399"/>
      <c r="AJ615" s="264" t="s">
        <v>660</v>
      </c>
      <c r="AK615" s="264" t="s">
        <v>431</v>
      </c>
      <c r="AL615" s="264"/>
      <c r="AM615" s="264"/>
      <c r="AN615" s="264" t="s">
        <v>4493</v>
      </c>
      <c r="AO615" s="264"/>
      <c r="AP615" s="264"/>
      <c r="AQ615" s="264"/>
      <c r="AR615" s="264"/>
      <c r="AS615" s="355"/>
      <c r="AT615" s="373"/>
      <c r="AU615" s="355"/>
      <c r="AV615" s="356"/>
      <c r="AW615" s="161" t="s">
        <v>5070</v>
      </c>
    </row>
    <row r="616" spans="1:49" ht="330">
      <c r="A616" s="399"/>
      <c r="B616" s="399" t="s">
        <v>4108</v>
      </c>
      <c r="C616" s="264" t="s">
        <v>4109</v>
      </c>
      <c r="D616" s="264"/>
      <c r="E616" s="264" t="s">
        <v>4110</v>
      </c>
      <c r="F616" s="264" t="s">
        <v>417</v>
      </c>
      <c r="G616" s="264" t="s">
        <v>667</v>
      </c>
      <c r="H616" s="264"/>
      <c r="I616" s="264"/>
      <c r="J616" s="264"/>
      <c r="K616" s="264"/>
      <c r="L616" s="264"/>
      <c r="M616" s="264"/>
      <c r="N616" s="264"/>
      <c r="O616" s="160"/>
      <c r="P616" s="297">
        <f t="shared" si="30"/>
        <v>0</v>
      </c>
      <c r="Q616" s="264"/>
      <c r="R616" s="264"/>
      <c r="S616" s="264"/>
      <c r="T616" s="264"/>
      <c r="U616" s="264"/>
      <c r="V616" s="264"/>
      <c r="W616" s="264"/>
      <c r="X616" s="160"/>
      <c r="Y616" s="298">
        <f t="shared" si="31"/>
        <v>0</v>
      </c>
      <c r="Z616" s="264"/>
      <c r="AA616" s="264"/>
      <c r="AB616" s="264"/>
      <c r="AC616" s="264"/>
      <c r="AD616" s="264"/>
      <c r="AE616" s="264"/>
      <c r="AF616" s="264">
        <v>1</v>
      </c>
      <c r="AG616" s="160">
        <v>45156</v>
      </c>
      <c r="AH616" s="298">
        <f t="shared" si="29"/>
        <v>1</v>
      </c>
      <c r="AI616" s="399"/>
      <c r="AJ616" s="264" t="s">
        <v>660</v>
      </c>
      <c r="AK616" s="264" t="s">
        <v>431</v>
      </c>
      <c r="AL616" s="264"/>
      <c r="AM616" s="264"/>
      <c r="AN616" s="264"/>
      <c r="AO616" s="264"/>
      <c r="AP616" s="264"/>
      <c r="AQ616" s="264"/>
      <c r="AR616" s="264"/>
      <c r="AS616" s="355"/>
      <c r="AT616" s="373"/>
      <c r="AU616" s="355"/>
      <c r="AV616" s="356"/>
      <c r="AW616" s="161" t="s">
        <v>5071</v>
      </c>
    </row>
    <row r="617" spans="1:49" ht="330">
      <c r="A617" s="399"/>
      <c r="B617" s="399" t="s">
        <v>4108</v>
      </c>
      <c r="C617" s="264" t="s">
        <v>4109</v>
      </c>
      <c r="D617" s="264"/>
      <c r="E617" s="264" t="s">
        <v>4110</v>
      </c>
      <c r="F617" s="264" t="s">
        <v>423</v>
      </c>
      <c r="G617" s="264" t="s">
        <v>656</v>
      </c>
      <c r="H617" s="264"/>
      <c r="I617" s="264"/>
      <c r="J617" s="264"/>
      <c r="K617" s="264"/>
      <c r="L617" s="264"/>
      <c r="M617" s="264"/>
      <c r="N617" s="264"/>
      <c r="O617" s="160"/>
      <c r="P617" s="297">
        <f t="shared" si="30"/>
        <v>0</v>
      </c>
      <c r="Q617" s="264"/>
      <c r="R617" s="264"/>
      <c r="S617" s="264"/>
      <c r="T617" s="264"/>
      <c r="U617" s="264"/>
      <c r="V617" s="264"/>
      <c r="W617" s="264"/>
      <c r="X617" s="160"/>
      <c r="Y617" s="298">
        <f t="shared" si="31"/>
        <v>0</v>
      </c>
      <c r="Z617" s="264"/>
      <c r="AA617" s="264"/>
      <c r="AB617" s="264"/>
      <c r="AC617" s="264">
        <v>1</v>
      </c>
      <c r="AD617" s="264"/>
      <c r="AE617" s="264"/>
      <c r="AF617" s="264"/>
      <c r="AG617" s="160">
        <v>45156</v>
      </c>
      <c r="AH617" s="298">
        <f t="shared" si="29"/>
        <v>1</v>
      </c>
      <c r="AI617" s="399"/>
      <c r="AJ617" s="264" t="s">
        <v>660</v>
      </c>
      <c r="AK617" s="264" t="s">
        <v>431</v>
      </c>
      <c r="AL617" s="264"/>
      <c r="AM617" s="264"/>
      <c r="AN617" s="264" t="s">
        <v>4493</v>
      </c>
      <c r="AO617" s="264"/>
      <c r="AP617" s="264"/>
      <c r="AQ617" s="264"/>
      <c r="AR617" s="264"/>
      <c r="AS617" s="355"/>
      <c r="AT617" s="373"/>
      <c r="AU617" s="355"/>
      <c r="AV617" s="356"/>
      <c r="AW617" s="161" t="s">
        <v>5071</v>
      </c>
    </row>
    <row r="618" spans="1:49" ht="92.4">
      <c r="A618" s="399"/>
      <c r="B618" s="399" t="s">
        <v>4111</v>
      </c>
      <c r="C618" s="264" t="s">
        <v>4112</v>
      </c>
      <c r="D618" s="264"/>
      <c r="E618" s="264" t="s">
        <v>4113</v>
      </c>
      <c r="F618" s="264" t="s">
        <v>423</v>
      </c>
      <c r="G618" s="264" t="s">
        <v>656</v>
      </c>
      <c r="H618" s="264"/>
      <c r="I618" s="264"/>
      <c r="J618" s="264"/>
      <c r="K618" s="264"/>
      <c r="L618" s="264"/>
      <c r="M618" s="264"/>
      <c r="N618" s="264"/>
      <c r="O618" s="160"/>
      <c r="P618" s="297">
        <f t="shared" si="30"/>
        <v>0</v>
      </c>
      <c r="Q618" s="264"/>
      <c r="R618" s="264"/>
      <c r="S618" s="264"/>
      <c r="T618" s="264"/>
      <c r="U618" s="264"/>
      <c r="V618" s="264"/>
      <c r="W618" s="264"/>
      <c r="X618" s="160"/>
      <c r="Y618" s="298">
        <f t="shared" si="31"/>
        <v>0</v>
      </c>
      <c r="Z618" s="264"/>
      <c r="AA618" s="264"/>
      <c r="AB618" s="264"/>
      <c r="AC618" s="264">
        <v>1</v>
      </c>
      <c r="AD618" s="264"/>
      <c r="AE618" s="264"/>
      <c r="AF618" s="264"/>
      <c r="AG618" s="160">
        <v>44956</v>
      </c>
      <c r="AH618" s="298">
        <f t="shared" si="29"/>
        <v>1</v>
      </c>
      <c r="AI618" s="399"/>
      <c r="AJ618" s="264" t="s">
        <v>660</v>
      </c>
      <c r="AK618" s="264" t="s">
        <v>431</v>
      </c>
      <c r="AL618" s="264"/>
      <c r="AM618" s="264"/>
      <c r="AN618" s="264" t="s">
        <v>4493</v>
      </c>
      <c r="AO618" s="264"/>
      <c r="AP618" s="264"/>
      <c r="AQ618" s="264"/>
      <c r="AR618" s="264"/>
      <c r="AS618" s="355"/>
      <c r="AT618" s="373"/>
      <c r="AU618" s="355"/>
      <c r="AV618" s="356"/>
      <c r="AW618" s="161" t="s">
        <v>5072</v>
      </c>
    </row>
    <row r="619" spans="1:49" ht="145.19999999999999">
      <c r="A619" s="399"/>
      <c r="B619" s="399" t="s">
        <v>4114</v>
      </c>
      <c r="C619" s="264" t="s">
        <v>4115</v>
      </c>
      <c r="D619" s="264"/>
      <c r="E619" s="264" t="s">
        <v>4116</v>
      </c>
      <c r="F619" s="264" t="s">
        <v>423</v>
      </c>
      <c r="G619" s="264" t="s">
        <v>656</v>
      </c>
      <c r="H619" s="264"/>
      <c r="I619" s="264"/>
      <c r="J619" s="264"/>
      <c r="K619" s="264"/>
      <c r="L619" s="264"/>
      <c r="M619" s="264"/>
      <c r="N619" s="264"/>
      <c r="O619" s="160"/>
      <c r="P619" s="297">
        <f t="shared" si="30"/>
        <v>0</v>
      </c>
      <c r="Q619" s="264"/>
      <c r="R619" s="264"/>
      <c r="S619" s="264"/>
      <c r="T619" s="264"/>
      <c r="U619" s="264"/>
      <c r="V619" s="264"/>
      <c r="W619" s="264"/>
      <c r="X619" s="160"/>
      <c r="Y619" s="298">
        <f t="shared" si="31"/>
        <v>0</v>
      </c>
      <c r="Z619" s="264"/>
      <c r="AA619" s="264"/>
      <c r="AB619" s="264"/>
      <c r="AC619" s="264">
        <v>1</v>
      </c>
      <c r="AD619" s="264"/>
      <c r="AE619" s="264"/>
      <c r="AF619" s="264"/>
      <c r="AG619" s="160">
        <v>44953</v>
      </c>
      <c r="AH619" s="298">
        <f t="shared" si="29"/>
        <v>1</v>
      </c>
      <c r="AI619" s="399"/>
      <c r="AJ619" s="264" t="s">
        <v>660</v>
      </c>
      <c r="AK619" s="264" t="s">
        <v>431</v>
      </c>
      <c r="AL619" s="264"/>
      <c r="AM619" s="264"/>
      <c r="AN619" s="264" t="s">
        <v>4493</v>
      </c>
      <c r="AO619" s="264"/>
      <c r="AP619" s="264"/>
      <c r="AQ619" s="264"/>
      <c r="AR619" s="264"/>
      <c r="AS619" s="355"/>
      <c r="AT619" s="373"/>
      <c r="AU619" s="355"/>
      <c r="AV619" s="356"/>
      <c r="AW619" s="161" t="s">
        <v>5073</v>
      </c>
    </row>
    <row r="620" spans="1:49" ht="158.4">
      <c r="A620" s="399"/>
      <c r="B620" s="399" t="s">
        <v>4117</v>
      </c>
      <c r="C620" s="264" t="s">
        <v>4118</v>
      </c>
      <c r="D620" s="264"/>
      <c r="E620" s="264" t="s">
        <v>4119</v>
      </c>
      <c r="F620" s="264" t="s">
        <v>423</v>
      </c>
      <c r="G620" s="264" t="s">
        <v>656</v>
      </c>
      <c r="H620" s="264"/>
      <c r="I620" s="264"/>
      <c r="J620" s="264"/>
      <c r="K620" s="264"/>
      <c r="L620" s="264"/>
      <c r="M620" s="264"/>
      <c r="N620" s="264"/>
      <c r="O620" s="160"/>
      <c r="P620" s="297">
        <f t="shared" si="30"/>
        <v>0</v>
      </c>
      <c r="Q620" s="264"/>
      <c r="R620" s="264"/>
      <c r="S620" s="264"/>
      <c r="T620" s="264"/>
      <c r="U620" s="264"/>
      <c r="V620" s="264"/>
      <c r="W620" s="264"/>
      <c r="X620" s="160"/>
      <c r="Y620" s="298">
        <f t="shared" si="31"/>
        <v>0</v>
      </c>
      <c r="Z620" s="264"/>
      <c r="AA620" s="264"/>
      <c r="AB620" s="264"/>
      <c r="AC620" s="264">
        <v>1</v>
      </c>
      <c r="AD620" s="264"/>
      <c r="AE620" s="264"/>
      <c r="AF620" s="264"/>
      <c r="AG620" s="160">
        <v>45198</v>
      </c>
      <c r="AH620" s="298">
        <f t="shared" si="29"/>
        <v>1</v>
      </c>
      <c r="AI620" s="399"/>
      <c r="AJ620" s="264" t="s">
        <v>660</v>
      </c>
      <c r="AK620" s="264" t="s">
        <v>431</v>
      </c>
      <c r="AL620" s="264"/>
      <c r="AM620" s="264"/>
      <c r="AN620" s="264" t="s">
        <v>4493</v>
      </c>
      <c r="AO620" s="264"/>
      <c r="AP620" s="264"/>
      <c r="AQ620" s="264"/>
      <c r="AR620" s="264"/>
      <c r="AS620" s="355"/>
      <c r="AT620" s="373"/>
      <c r="AU620" s="355"/>
      <c r="AV620" s="356"/>
      <c r="AW620" s="161" t="s">
        <v>5074</v>
      </c>
    </row>
    <row r="621" spans="1:49" ht="66">
      <c r="A621" s="399"/>
      <c r="B621" s="399" t="s">
        <v>4120</v>
      </c>
      <c r="C621" s="264" t="s">
        <v>4121</v>
      </c>
      <c r="D621" s="264"/>
      <c r="E621" s="264" t="s">
        <v>4122</v>
      </c>
      <c r="F621" s="264" t="s">
        <v>423</v>
      </c>
      <c r="G621" s="264" t="s">
        <v>656</v>
      </c>
      <c r="H621" s="264"/>
      <c r="I621" s="264"/>
      <c r="J621" s="264"/>
      <c r="K621" s="264"/>
      <c r="L621" s="264"/>
      <c r="M621" s="264"/>
      <c r="N621" s="264"/>
      <c r="O621" s="160"/>
      <c r="P621" s="297">
        <f t="shared" si="30"/>
        <v>0</v>
      </c>
      <c r="Q621" s="264"/>
      <c r="R621" s="264"/>
      <c r="S621" s="264"/>
      <c r="T621" s="264"/>
      <c r="U621" s="264"/>
      <c r="V621" s="264"/>
      <c r="W621" s="264"/>
      <c r="X621" s="160"/>
      <c r="Y621" s="298">
        <f t="shared" si="31"/>
        <v>0</v>
      </c>
      <c r="Z621" s="264"/>
      <c r="AA621" s="264"/>
      <c r="AB621" s="264"/>
      <c r="AC621" s="264">
        <v>1</v>
      </c>
      <c r="AD621" s="264"/>
      <c r="AE621" s="264"/>
      <c r="AF621" s="264"/>
      <c r="AG621" s="160">
        <v>45216</v>
      </c>
      <c r="AH621" s="298">
        <f t="shared" si="29"/>
        <v>1</v>
      </c>
      <c r="AI621" s="399"/>
      <c r="AJ621" s="264" t="s">
        <v>660</v>
      </c>
      <c r="AK621" s="264" t="s">
        <v>431</v>
      </c>
      <c r="AL621" s="264"/>
      <c r="AM621" s="264"/>
      <c r="AN621" s="264" t="s">
        <v>4493</v>
      </c>
      <c r="AO621" s="264"/>
      <c r="AP621" s="264"/>
      <c r="AQ621" s="264"/>
      <c r="AR621" s="264"/>
      <c r="AS621" s="355"/>
      <c r="AT621" s="373"/>
      <c r="AU621" s="355"/>
      <c r="AV621" s="356"/>
      <c r="AW621" s="161" t="s">
        <v>5075</v>
      </c>
    </row>
    <row r="622" spans="1:49" ht="237.6">
      <c r="A622" s="399"/>
      <c r="B622" s="399" t="s">
        <v>4123</v>
      </c>
      <c r="C622" s="264" t="s">
        <v>4124</v>
      </c>
      <c r="D622" s="264"/>
      <c r="E622" s="264" t="s">
        <v>4125</v>
      </c>
      <c r="F622" s="264" t="s">
        <v>423</v>
      </c>
      <c r="G622" s="264" t="s">
        <v>656</v>
      </c>
      <c r="H622" s="264"/>
      <c r="I622" s="264"/>
      <c r="J622" s="264"/>
      <c r="K622" s="264"/>
      <c r="L622" s="264"/>
      <c r="M622" s="264"/>
      <c r="N622" s="264"/>
      <c r="O622" s="160"/>
      <c r="P622" s="297">
        <f t="shared" si="30"/>
        <v>0</v>
      </c>
      <c r="Q622" s="264"/>
      <c r="R622" s="264"/>
      <c r="S622" s="264"/>
      <c r="T622" s="264"/>
      <c r="U622" s="264"/>
      <c r="V622" s="264"/>
      <c r="W622" s="264"/>
      <c r="X622" s="160"/>
      <c r="Y622" s="298">
        <f t="shared" si="31"/>
        <v>0</v>
      </c>
      <c r="Z622" s="264"/>
      <c r="AA622" s="264"/>
      <c r="AB622" s="264"/>
      <c r="AC622" s="264">
        <v>1</v>
      </c>
      <c r="AD622" s="264"/>
      <c r="AE622" s="264"/>
      <c r="AF622" s="264"/>
      <c r="AG622" s="160">
        <v>44960</v>
      </c>
      <c r="AH622" s="298">
        <f t="shared" si="29"/>
        <v>1</v>
      </c>
      <c r="AI622" s="399"/>
      <c r="AJ622" s="264" t="s">
        <v>660</v>
      </c>
      <c r="AK622" s="264" t="s">
        <v>431</v>
      </c>
      <c r="AL622" s="264"/>
      <c r="AM622" s="264"/>
      <c r="AN622" s="264" t="s">
        <v>4493</v>
      </c>
      <c r="AO622" s="264"/>
      <c r="AP622" s="264"/>
      <c r="AQ622" s="264"/>
      <c r="AR622" s="264"/>
      <c r="AS622" s="355"/>
      <c r="AT622" s="373"/>
      <c r="AU622" s="355"/>
      <c r="AV622" s="356"/>
      <c r="AW622" s="161" t="s">
        <v>5076</v>
      </c>
    </row>
    <row r="623" spans="1:49" ht="145.19999999999999">
      <c r="A623" s="399"/>
      <c r="B623" s="399" t="s">
        <v>4126</v>
      </c>
      <c r="C623" s="264" t="s">
        <v>4127</v>
      </c>
      <c r="D623" s="264"/>
      <c r="E623" s="264" t="s">
        <v>4128</v>
      </c>
      <c r="F623" s="264" t="s">
        <v>423</v>
      </c>
      <c r="G623" s="264" t="s">
        <v>656</v>
      </c>
      <c r="H623" s="264"/>
      <c r="I623" s="264"/>
      <c r="J623" s="264"/>
      <c r="K623" s="264"/>
      <c r="L623" s="264"/>
      <c r="M623" s="264"/>
      <c r="N623" s="264"/>
      <c r="O623" s="160"/>
      <c r="P623" s="297">
        <f t="shared" si="30"/>
        <v>0</v>
      </c>
      <c r="Q623" s="264"/>
      <c r="R623" s="264"/>
      <c r="S623" s="264"/>
      <c r="T623" s="264"/>
      <c r="U623" s="264"/>
      <c r="V623" s="264"/>
      <c r="W623" s="264"/>
      <c r="X623" s="160"/>
      <c r="Y623" s="298">
        <f t="shared" si="31"/>
        <v>0</v>
      </c>
      <c r="Z623" s="264"/>
      <c r="AA623" s="264"/>
      <c r="AB623" s="264"/>
      <c r="AC623" s="264">
        <v>1</v>
      </c>
      <c r="AD623" s="264"/>
      <c r="AE623" s="264"/>
      <c r="AF623" s="264"/>
      <c r="AG623" s="160">
        <v>44993</v>
      </c>
      <c r="AH623" s="298">
        <f t="shared" si="29"/>
        <v>1</v>
      </c>
      <c r="AI623" s="399"/>
      <c r="AJ623" s="264" t="s">
        <v>660</v>
      </c>
      <c r="AK623" s="264" t="s">
        <v>431</v>
      </c>
      <c r="AL623" s="264"/>
      <c r="AM623" s="264"/>
      <c r="AN623" s="264" t="s">
        <v>4493</v>
      </c>
      <c r="AO623" s="264"/>
      <c r="AP623" s="264"/>
      <c r="AQ623" s="264"/>
      <c r="AR623" s="264"/>
      <c r="AS623" s="355"/>
      <c r="AT623" s="373"/>
      <c r="AU623" s="355"/>
      <c r="AV623" s="356"/>
      <c r="AW623" s="161" t="s">
        <v>5077</v>
      </c>
    </row>
    <row r="624" spans="1:49" ht="118.8">
      <c r="A624" s="399"/>
      <c r="B624" s="399" t="s">
        <v>4129</v>
      </c>
      <c r="C624" s="264" t="s">
        <v>4130</v>
      </c>
      <c r="D624" s="264"/>
      <c r="E624" s="264" t="s">
        <v>4131</v>
      </c>
      <c r="F624" s="264" t="s">
        <v>423</v>
      </c>
      <c r="G624" s="264" t="s">
        <v>656</v>
      </c>
      <c r="H624" s="264"/>
      <c r="I624" s="264"/>
      <c r="J624" s="264"/>
      <c r="K624" s="264"/>
      <c r="L624" s="264"/>
      <c r="M624" s="264"/>
      <c r="N624" s="264"/>
      <c r="O624" s="160"/>
      <c r="P624" s="297">
        <f t="shared" si="30"/>
        <v>0</v>
      </c>
      <c r="Q624" s="264"/>
      <c r="R624" s="264"/>
      <c r="S624" s="264"/>
      <c r="T624" s="264"/>
      <c r="U624" s="264"/>
      <c r="V624" s="264"/>
      <c r="W624" s="264"/>
      <c r="X624" s="160"/>
      <c r="Y624" s="298">
        <f t="shared" si="31"/>
        <v>0</v>
      </c>
      <c r="Z624" s="264"/>
      <c r="AA624" s="264"/>
      <c r="AB624" s="264"/>
      <c r="AC624" s="264">
        <v>1</v>
      </c>
      <c r="AD624" s="264"/>
      <c r="AE624" s="264"/>
      <c r="AF624" s="264"/>
      <c r="AG624" s="160">
        <v>44931</v>
      </c>
      <c r="AH624" s="298">
        <f t="shared" ref="AH624:AH687" si="32">SUM($Z624:$AF624)</f>
        <v>1</v>
      </c>
      <c r="AI624" s="399"/>
      <c r="AJ624" s="264" t="s">
        <v>660</v>
      </c>
      <c r="AK624" s="264" t="s">
        <v>431</v>
      </c>
      <c r="AL624" s="264"/>
      <c r="AM624" s="264"/>
      <c r="AN624" s="264" t="s">
        <v>4493</v>
      </c>
      <c r="AO624" s="264"/>
      <c r="AP624" s="264"/>
      <c r="AQ624" s="264"/>
      <c r="AR624" s="264"/>
      <c r="AS624" s="355"/>
      <c r="AT624" s="373"/>
      <c r="AU624" s="355"/>
      <c r="AV624" s="356"/>
      <c r="AW624" s="161" t="s">
        <v>5078</v>
      </c>
    </row>
    <row r="625" spans="1:49" ht="184.8">
      <c r="A625" s="399"/>
      <c r="B625" s="399" t="s">
        <v>4132</v>
      </c>
      <c r="C625" s="264" t="s">
        <v>4133</v>
      </c>
      <c r="D625" s="264"/>
      <c r="E625" s="264" t="s">
        <v>4134</v>
      </c>
      <c r="F625" s="264" t="s">
        <v>423</v>
      </c>
      <c r="G625" s="264" t="s">
        <v>656</v>
      </c>
      <c r="H625" s="264"/>
      <c r="I625" s="264"/>
      <c r="J625" s="264"/>
      <c r="K625" s="264"/>
      <c r="L625" s="264"/>
      <c r="M625" s="264"/>
      <c r="N625" s="264"/>
      <c r="O625" s="160"/>
      <c r="P625" s="297">
        <f t="shared" si="30"/>
        <v>0</v>
      </c>
      <c r="Q625" s="264"/>
      <c r="R625" s="264"/>
      <c r="S625" s="264"/>
      <c r="T625" s="264"/>
      <c r="U625" s="264"/>
      <c r="V625" s="264"/>
      <c r="W625" s="264"/>
      <c r="X625" s="160"/>
      <c r="Y625" s="298">
        <f t="shared" si="31"/>
        <v>0</v>
      </c>
      <c r="Z625" s="264"/>
      <c r="AA625" s="264"/>
      <c r="AB625" s="264"/>
      <c r="AC625" s="264">
        <v>1</v>
      </c>
      <c r="AD625" s="264"/>
      <c r="AE625" s="264"/>
      <c r="AF625" s="264"/>
      <c r="AG625" s="160">
        <v>45043</v>
      </c>
      <c r="AH625" s="298">
        <f t="shared" si="32"/>
        <v>1</v>
      </c>
      <c r="AI625" s="399"/>
      <c r="AJ625" s="264" t="s">
        <v>660</v>
      </c>
      <c r="AK625" s="264" t="s">
        <v>431</v>
      </c>
      <c r="AL625" s="264"/>
      <c r="AM625" s="264"/>
      <c r="AN625" s="264" t="s">
        <v>4493</v>
      </c>
      <c r="AO625" s="264"/>
      <c r="AP625" s="264"/>
      <c r="AQ625" s="264"/>
      <c r="AR625" s="264"/>
      <c r="AS625" s="355"/>
      <c r="AT625" s="373"/>
      <c r="AU625" s="355"/>
      <c r="AV625" s="356"/>
      <c r="AW625" s="161" t="s">
        <v>5079</v>
      </c>
    </row>
    <row r="626" spans="1:49" ht="409.6">
      <c r="A626" s="399"/>
      <c r="B626" s="399" t="s">
        <v>4135</v>
      </c>
      <c r="C626" s="264" t="s">
        <v>4136</v>
      </c>
      <c r="D626" s="264"/>
      <c r="E626" s="264" t="s">
        <v>4137</v>
      </c>
      <c r="F626" s="264" t="s">
        <v>423</v>
      </c>
      <c r="G626" s="264" t="s">
        <v>656</v>
      </c>
      <c r="H626" s="264"/>
      <c r="I626" s="264"/>
      <c r="J626" s="264"/>
      <c r="K626" s="264"/>
      <c r="L626" s="264"/>
      <c r="M626" s="264"/>
      <c r="N626" s="264"/>
      <c r="O626" s="160"/>
      <c r="P626" s="297">
        <f t="shared" si="30"/>
        <v>0</v>
      </c>
      <c r="Q626" s="264"/>
      <c r="R626" s="264"/>
      <c r="S626" s="264"/>
      <c r="T626" s="264"/>
      <c r="U626" s="264"/>
      <c r="V626" s="264"/>
      <c r="W626" s="264"/>
      <c r="X626" s="160"/>
      <c r="Y626" s="298">
        <f t="shared" si="31"/>
        <v>0</v>
      </c>
      <c r="Z626" s="264"/>
      <c r="AA626" s="264"/>
      <c r="AB626" s="264"/>
      <c r="AC626" s="264">
        <v>1</v>
      </c>
      <c r="AD626" s="264"/>
      <c r="AE626" s="264"/>
      <c r="AF626" s="264"/>
      <c r="AG626" s="160">
        <v>44980</v>
      </c>
      <c r="AH626" s="298">
        <f t="shared" si="32"/>
        <v>1</v>
      </c>
      <c r="AI626" s="399"/>
      <c r="AJ626" s="264" t="s">
        <v>660</v>
      </c>
      <c r="AK626" s="264" t="s">
        <v>431</v>
      </c>
      <c r="AL626" s="264"/>
      <c r="AM626" s="264"/>
      <c r="AN626" s="264" t="s">
        <v>4493</v>
      </c>
      <c r="AO626" s="264"/>
      <c r="AP626" s="264"/>
      <c r="AQ626" s="264"/>
      <c r="AR626" s="264"/>
      <c r="AS626" s="355"/>
      <c r="AT626" s="373"/>
      <c r="AU626" s="355"/>
      <c r="AV626" s="356"/>
      <c r="AW626" s="161" t="s">
        <v>5080</v>
      </c>
    </row>
    <row r="627" spans="1:49" ht="92.4">
      <c r="A627" s="399"/>
      <c r="B627" s="399" t="s">
        <v>4138</v>
      </c>
      <c r="C627" s="264" t="s">
        <v>4139</v>
      </c>
      <c r="D627" s="264"/>
      <c r="E627" s="264" t="s">
        <v>4140</v>
      </c>
      <c r="F627" s="264" t="s">
        <v>423</v>
      </c>
      <c r="G627" s="264" t="s">
        <v>656</v>
      </c>
      <c r="H627" s="264"/>
      <c r="I627" s="264"/>
      <c r="J627" s="264"/>
      <c r="K627" s="264"/>
      <c r="L627" s="264"/>
      <c r="M627" s="264"/>
      <c r="N627" s="264"/>
      <c r="O627" s="160"/>
      <c r="P627" s="297">
        <f t="shared" si="30"/>
        <v>0</v>
      </c>
      <c r="Q627" s="264"/>
      <c r="R627" s="264"/>
      <c r="S627" s="264"/>
      <c r="T627" s="264"/>
      <c r="U627" s="264"/>
      <c r="V627" s="264"/>
      <c r="W627" s="264"/>
      <c r="X627" s="160"/>
      <c r="Y627" s="298">
        <f t="shared" si="31"/>
        <v>0</v>
      </c>
      <c r="Z627" s="264"/>
      <c r="AA627" s="264"/>
      <c r="AB627" s="264"/>
      <c r="AC627" s="264">
        <v>1</v>
      </c>
      <c r="AD627" s="264"/>
      <c r="AE627" s="264"/>
      <c r="AF627" s="264"/>
      <c r="AG627" s="160">
        <v>45279</v>
      </c>
      <c r="AH627" s="298">
        <f t="shared" si="32"/>
        <v>1</v>
      </c>
      <c r="AI627" s="399"/>
      <c r="AJ627" s="264" t="s">
        <v>660</v>
      </c>
      <c r="AK627" s="264" t="s">
        <v>431</v>
      </c>
      <c r="AL627" s="264"/>
      <c r="AM627" s="264"/>
      <c r="AN627" s="264" t="s">
        <v>4493</v>
      </c>
      <c r="AO627" s="264"/>
      <c r="AP627" s="264"/>
      <c r="AQ627" s="264"/>
      <c r="AR627" s="264"/>
      <c r="AS627" s="355"/>
      <c r="AT627" s="373"/>
      <c r="AU627" s="355"/>
      <c r="AV627" s="356"/>
      <c r="AW627" s="161" t="s">
        <v>5081</v>
      </c>
    </row>
    <row r="628" spans="1:49" ht="171.6">
      <c r="A628" s="399"/>
      <c r="B628" s="399" t="s">
        <v>4141</v>
      </c>
      <c r="C628" s="264" t="s">
        <v>4142</v>
      </c>
      <c r="D628" s="264"/>
      <c r="E628" s="264" t="s">
        <v>4143</v>
      </c>
      <c r="F628" s="264" t="s">
        <v>423</v>
      </c>
      <c r="G628" s="264" t="s">
        <v>656</v>
      </c>
      <c r="H628" s="264"/>
      <c r="I628" s="264"/>
      <c r="J628" s="264"/>
      <c r="K628" s="264"/>
      <c r="L628" s="264"/>
      <c r="M628" s="264"/>
      <c r="N628" s="264"/>
      <c r="O628" s="160"/>
      <c r="P628" s="297">
        <f t="shared" si="30"/>
        <v>0</v>
      </c>
      <c r="Q628" s="264"/>
      <c r="R628" s="264"/>
      <c r="S628" s="264"/>
      <c r="T628" s="264"/>
      <c r="U628" s="264"/>
      <c r="V628" s="264"/>
      <c r="W628" s="264"/>
      <c r="X628" s="160"/>
      <c r="Y628" s="298">
        <f t="shared" si="31"/>
        <v>0</v>
      </c>
      <c r="Z628" s="264"/>
      <c r="AA628" s="264"/>
      <c r="AB628" s="264"/>
      <c r="AC628" s="264">
        <v>1</v>
      </c>
      <c r="AD628" s="264"/>
      <c r="AE628" s="264"/>
      <c r="AF628" s="264"/>
      <c r="AG628" s="160">
        <v>44951</v>
      </c>
      <c r="AH628" s="298">
        <f t="shared" si="32"/>
        <v>1</v>
      </c>
      <c r="AI628" s="399"/>
      <c r="AJ628" s="264" t="s">
        <v>660</v>
      </c>
      <c r="AK628" s="264" t="s">
        <v>431</v>
      </c>
      <c r="AL628" s="264"/>
      <c r="AM628" s="264"/>
      <c r="AN628" s="264" t="s">
        <v>4493</v>
      </c>
      <c r="AO628" s="264"/>
      <c r="AP628" s="264"/>
      <c r="AQ628" s="264"/>
      <c r="AR628" s="264"/>
      <c r="AS628" s="355"/>
      <c r="AT628" s="373"/>
      <c r="AU628" s="355"/>
      <c r="AV628" s="356"/>
      <c r="AW628" s="161" t="s">
        <v>5082</v>
      </c>
    </row>
    <row r="629" spans="1:49" ht="92.4">
      <c r="A629" s="399"/>
      <c r="B629" s="399" t="s">
        <v>4144</v>
      </c>
      <c r="C629" s="264" t="s">
        <v>4145</v>
      </c>
      <c r="D629" s="264"/>
      <c r="E629" s="264" t="s">
        <v>4146</v>
      </c>
      <c r="F629" s="264" t="s">
        <v>423</v>
      </c>
      <c r="G629" s="264" t="s">
        <v>656</v>
      </c>
      <c r="H629" s="264"/>
      <c r="I629" s="264"/>
      <c r="J629" s="264"/>
      <c r="K629" s="264"/>
      <c r="L629" s="264"/>
      <c r="M629" s="264"/>
      <c r="N629" s="264"/>
      <c r="O629" s="160"/>
      <c r="P629" s="297">
        <f t="shared" si="30"/>
        <v>0</v>
      </c>
      <c r="Q629" s="264"/>
      <c r="R629" s="264"/>
      <c r="S629" s="264"/>
      <c r="T629" s="264"/>
      <c r="U629" s="264"/>
      <c r="V629" s="264"/>
      <c r="W629" s="264"/>
      <c r="X629" s="160"/>
      <c r="Y629" s="298">
        <f t="shared" si="31"/>
        <v>0</v>
      </c>
      <c r="Z629" s="264"/>
      <c r="AA629" s="264"/>
      <c r="AB629" s="264"/>
      <c r="AC629" s="264">
        <v>1</v>
      </c>
      <c r="AD629" s="264"/>
      <c r="AE629" s="264"/>
      <c r="AF629" s="264"/>
      <c r="AG629" s="160">
        <v>45030</v>
      </c>
      <c r="AH629" s="298">
        <f t="shared" si="32"/>
        <v>1</v>
      </c>
      <c r="AI629" s="399"/>
      <c r="AJ629" s="264" t="s">
        <v>660</v>
      </c>
      <c r="AK629" s="264" t="s">
        <v>431</v>
      </c>
      <c r="AL629" s="264"/>
      <c r="AM629" s="264"/>
      <c r="AN629" s="264" t="s">
        <v>4493</v>
      </c>
      <c r="AO629" s="264"/>
      <c r="AP629" s="264"/>
      <c r="AQ629" s="264"/>
      <c r="AR629" s="264"/>
      <c r="AS629" s="355"/>
      <c r="AT629" s="373"/>
      <c r="AU629" s="355"/>
      <c r="AV629" s="356"/>
      <c r="AW629" s="161" t="s">
        <v>5083</v>
      </c>
    </row>
    <row r="630" spans="1:49" ht="277.2">
      <c r="A630" s="399"/>
      <c r="B630" s="399" t="s">
        <v>4147</v>
      </c>
      <c r="C630" s="264" t="s">
        <v>4148</v>
      </c>
      <c r="D630" s="264"/>
      <c r="E630" s="264" t="s">
        <v>4149</v>
      </c>
      <c r="F630" s="264" t="s">
        <v>417</v>
      </c>
      <c r="G630" s="264" t="s">
        <v>667</v>
      </c>
      <c r="H630" s="264"/>
      <c r="I630" s="264"/>
      <c r="J630" s="264"/>
      <c r="K630" s="264"/>
      <c r="L630" s="264"/>
      <c r="M630" s="264"/>
      <c r="N630" s="264"/>
      <c r="O630" s="160"/>
      <c r="P630" s="297">
        <f t="shared" ref="P630:P693" si="33">SUM($H630:$N630)</f>
        <v>0</v>
      </c>
      <c r="Q630" s="264"/>
      <c r="R630" s="264"/>
      <c r="S630" s="264"/>
      <c r="T630" s="264"/>
      <c r="U630" s="264"/>
      <c r="V630" s="264"/>
      <c r="W630" s="264"/>
      <c r="X630" s="160"/>
      <c r="Y630" s="298">
        <f t="shared" ref="Y630:Y693" si="34">SUM($Q630:$W630)</f>
        <v>0</v>
      </c>
      <c r="Z630" s="264"/>
      <c r="AA630" s="264"/>
      <c r="AB630" s="264"/>
      <c r="AC630" s="264"/>
      <c r="AD630" s="264"/>
      <c r="AE630" s="264"/>
      <c r="AF630" s="264">
        <v>1</v>
      </c>
      <c r="AG630" s="160">
        <v>45219</v>
      </c>
      <c r="AH630" s="298">
        <f t="shared" si="32"/>
        <v>1</v>
      </c>
      <c r="AI630" s="399"/>
      <c r="AJ630" s="264" t="s">
        <v>660</v>
      </c>
      <c r="AK630" s="264" t="s">
        <v>431</v>
      </c>
      <c r="AL630" s="264"/>
      <c r="AM630" s="264"/>
      <c r="AN630" s="264"/>
      <c r="AO630" s="264"/>
      <c r="AP630" s="264"/>
      <c r="AQ630" s="264"/>
      <c r="AR630" s="264"/>
      <c r="AS630" s="355"/>
      <c r="AT630" s="373"/>
      <c r="AU630" s="355"/>
      <c r="AV630" s="356"/>
      <c r="AW630" s="161" t="s">
        <v>5084</v>
      </c>
    </row>
    <row r="631" spans="1:49" ht="118.8">
      <c r="A631" s="399"/>
      <c r="B631" s="399" t="s">
        <v>4150</v>
      </c>
      <c r="C631" s="264" t="s">
        <v>4151</v>
      </c>
      <c r="D631" s="264"/>
      <c r="E631" s="264" t="s">
        <v>4152</v>
      </c>
      <c r="F631" s="264" t="s">
        <v>423</v>
      </c>
      <c r="G631" s="264" t="s">
        <v>656</v>
      </c>
      <c r="H631" s="264"/>
      <c r="I631" s="264"/>
      <c r="J631" s="264"/>
      <c r="K631" s="264"/>
      <c r="L631" s="264"/>
      <c r="M631" s="264"/>
      <c r="N631" s="264"/>
      <c r="O631" s="160"/>
      <c r="P631" s="297">
        <f t="shared" si="33"/>
        <v>0</v>
      </c>
      <c r="Q631" s="264"/>
      <c r="R631" s="264"/>
      <c r="S631" s="264"/>
      <c r="T631" s="264"/>
      <c r="U631" s="264"/>
      <c r="V631" s="264"/>
      <c r="W631" s="264"/>
      <c r="X631" s="160"/>
      <c r="Y631" s="298">
        <f t="shared" si="34"/>
        <v>0</v>
      </c>
      <c r="Z631" s="264"/>
      <c r="AA631" s="264">
        <v>1</v>
      </c>
      <c r="AB631" s="264"/>
      <c r="AC631" s="264"/>
      <c r="AD631" s="264"/>
      <c r="AE631" s="264"/>
      <c r="AF631" s="264"/>
      <c r="AG631" s="160">
        <v>45002</v>
      </c>
      <c r="AH631" s="298">
        <f t="shared" si="32"/>
        <v>1</v>
      </c>
      <c r="AI631" s="399"/>
      <c r="AJ631" s="264" t="s">
        <v>660</v>
      </c>
      <c r="AK631" s="264" t="s">
        <v>431</v>
      </c>
      <c r="AL631" s="264"/>
      <c r="AM631" s="264"/>
      <c r="AN631" s="264" t="s">
        <v>4493</v>
      </c>
      <c r="AO631" s="264"/>
      <c r="AP631" s="264"/>
      <c r="AQ631" s="264"/>
      <c r="AR631" s="264"/>
      <c r="AS631" s="355"/>
      <c r="AT631" s="373"/>
      <c r="AU631" s="355"/>
      <c r="AV631" s="356"/>
      <c r="AW631" s="161" t="s">
        <v>5085</v>
      </c>
    </row>
    <row r="632" spans="1:49" ht="198">
      <c r="A632" s="399"/>
      <c r="B632" s="399" t="s">
        <v>4153</v>
      </c>
      <c r="C632" s="264" t="s">
        <v>4154</v>
      </c>
      <c r="D632" s="264"/>
      <c r="E632" s="264" t="s">
        <v>4155</v>
      </c>
      <c r="F632" s="264" t="s">
        <v>423</v>
      </c>
      <c r="G632" s="264" t="s">
        <v>656</v>
      </c>
      <c r="H632" s="264"/>
      <c r="I632" s="264"/>
      <c r="J632" s="264"/>
      <c r="K632" s="264"/>
      <c r="L632" s="264"/>
      <c r="M632" s="264"/>
      <c r="N632" s="264"/>
      <c r="O632" s="160"/>
      <c r="P632" s="297">
        <f t="shared" si="33"/>
        <v>0</v>
      </c>
      <c r="Q632" s="264"/>
      <c r="R632" s="264"/>
      <c r="S632" s="264"/>
      <c r="T632" s="264"/>
      <c r="U632" s="264"/>
      <c r="V632" s="264"/>
      <c r="W632" s="264"/>
      <c r="X632" s="160"/>
      <c r="Y632" s="298">
        <f t="shared" si="34"/>
        <v>0</v>
      </c>
      <c r="Z632" s="264"/>
      <c r="AA632" s="264">
        <v>1</v>
      </c>
      <c r="AB632" s="264"/>
      <c r="AC632" s="264"/>
      <c r="AD632" s="264"/>
      <c r="AE632" s="264"/>
      <c r="AF632" s="264"/>
      <c r="AG632" s="160">
        <v>44945</v>
      </c>
      <c r="AH632" s="298">
        <f t="shared" si="32"/>
        <v>1</v>
      </c>
      <c r="AI632" s="399"/>
      <c r="AJ632" s="264" t="s">
        <v>660</v>
      </c>
      <c r="AK632" s="264" t="s">
        <v>431</v>
      </c>
      <c r="AL632" s="264"/>
      <c r="AM632" s="264"/>
      <c r="AN632" s="264" t="s">
        <v>4493</v>
      </c>
      <c r="AO632" s="264"/>
      <c r="AP632" s="264"/>
      <c r="AQ632" s="264"/>
      <c r="AR632" s="264"/>
      <c r="AS632" s="355"/>
      <c r="AT632" s="373"/>
      <c r="AU632" s="355"/>
      <c r="AV632" s="356"/>
      <c r="AW632" s="161" t="s">
        <v>5086</v>
      </c>
    </row>
    <row r="633" spans="1:49" ht="316.8">
      <c r="A633" s="399"/>
      <c r="B633" s="399" t="s">
        <v>4156</v>
      </c>
      <c r="C633" s="264" t="s">
        <v>4157</v>
      </c>
      <c r="D633" s="264"/>
      <c r="E633" s="264" t="s">
        <v>4158</v>
      </c>
      <c r="F633" s="264" t="s">
        <v>423</v>
      </c>
      <c r="G633" s="264" t="s">
        <v>656</v>
      </c>
      <c r="H633" s="264"/>
      <c r="I633" s="264"/>
      <c r="J633" s="264"/>
      <c r="K633" s="264"/>
      <c r="L633" s="264"/>
      <c r="M633" s="264"/>
      <c r="N633" s="264"/>
      <c r="O633" s="160"/>
      <c r="P633" s="297">
        <f t="shared" si="33"/>
        <v>0</v>
      </c>
      <c r="Q633" s="264"/>
      <c r="R633" s="264"/>
      <c r="S633" s="264"/>
      <c r="T633" s="264"/>
      <c r="U633" s="264"/>
      <c r="V633" s="264"/>
      <c r="W633" s="264"/>
      <c r="X633" s="160"/>
      <c r="Y633" s="298">
        <f t="shared" si="34"/>
        <v>0</v>
      </c>
      <c r="Z633" s="264"/>
      <c r="AA633" s="264">
        <v>1</v>
      </c>
      <c r="AB633" s="264"/>
      <c r="AC633" s="264"/>
      <c r="AD633" s="264"/>
      <c r="AE633" s="264"/>
      <c r="AF633" s="264"/>
      <c r="AG633" s="160">
        <v>45001</v>
      </c>
      <c r="AH633" s="298">
        <f t="shared" si="32"/>
        <v>1</v>
      </c>
      <c r="AI633" s="399"/>
      <c r="AJ633" s="264" t="s">
        <v>660</v>
      </c>
      <c r="AK633" s="264" t="s">
        <v>431</v>
      </c>
      <c r="AL633" s="264"/>
      <c r="AM633" s="264"/>
      <c r="AN633" s="264" t="s">
        <v>4493</v>
      </c>
      <c r="AO633" s="264"/>
      <c r="AP633" s="264"/>
      <c r="AQ633" s="264"/>
      <c r="AR633" s="264"/>
      <c r="AS633" s="355"/>
      <c r="AT633" s="373"/>
      <c r="AU633" s="355"/>
      <c r="AV633" s="356"/>
      <c r="AW633" s="161" t="s">
        <v>5087</v>
      </c>
    </row>
    <row r="634" spans="1:49" ht="105.6">
      <c r="A634" s="399"/>
      <c r="B634" s="399" t="s">
        <v>4159</v>
      </c>
      <c r="C634" s="264" t="s">
        <v>4160</v>
      </c>
      <c r="D634" s="264"/>
      <c r="E634" s="264" t="s">
        <v>4161</v>
      </c>
      <c r="F634" s="264" t="s">
        <v>423</v>
      </c>
      <c r="G634" s="264" t="s">
        <v>656</v>
      </c>
      <c r="H634" s="264"/>
      <c r="I634" s="264"/>
      <c r="J634" s="264"/>
      <c r="K634" s="264"/>
      <c r="L634" s="264"/>
      <c r="M634" s="264"/>
      <c r="N634" s="264"/>
      <c r="O634" s="160"/>
      <c r="P634" s="297">
        <f t="shared" si="33"/>
        <v>0</v>
      </c>
      <c r="Q634" s="264"/>
      <c r="R634" s="264"/>
      <c r="S634" s="264"/>
      <c r="T634" s="264"/>
      <c r="U634" s="264"/>
      <c r="V634" s="264"/>
      <c r="W634" s="264"/>
      <c r="X634" s="160"/>
      <c r="Y634" s="298">
        <f t="shared" si="34"/>
        <v>0</v>
      </c>
      <c r="Z634" s="264"/>
      <c r="AA634" s="264">
        <v>1</v>
      </c>
      <c r="AB634" s="264"/>
      <c r="AC634" s="264"/>
      <c r="AD634" s="264"/>
      <c r="AE634" s="264"/>
      <c r="AF634" s="264"/>
      <c r="AG634" s="160">
        <v>45037</v>
      </c>
      <c r="AH634" s="298">
        <f t="shared" si="32"/>
        <v>1</v>
      </c>
      <c r="AI634" s="399"/>
      <c r="AJ634" s="264" t="s">
        <v>660</v>
      </c>
      <c r="AK634" s="264" t="s">
        <v>431</v>
      </c>
      <c r="AL634" s="264"/>
      <c r="AM634" s="264"/>
      <c r="AN634" s="264" t="s">
        <v>4493</v>
      </c>
      <c r="AO634" s="264"/>
      <c r="AP634" s="264"/>
      <c r="AQ634" s="264"/>
      <c r="AR634" s="264"/>
      <c r="AS634" s="355"/>
      <c r="AT634" s="373"/>
      <c r="AU634" s="355"/>
      <c r="AV634" s="356"/>
      <c r="AW634" s="161" t="s">
        <v>5088</v>
      </c>
    </row>
    <row r="635" spans="1:49" ht="118.8">
      <c r="A635" s="399"/>
      <c r="B635" s="399" t="s">
        <v>4162</v>
      </c>
      <c r="C635" s="264" t="s">
        <v>4163</v>
      </c>
      <c r="D635" s="264"/>
      <c r="E635" s="264" t="s">
        <v>4164</v>
      </c>
      <c r="F635" s="264" t="s">
        <v>423</v>
      </c>
      <c r="G635" s="264" t="s">
        <v>656</v>
      </c>
      <c r="H635" s="264"/>
      <c r="I635" s="264"/>
      <c r="J635" s="264"/>
      <c r="K635" s="264"/>
      <c r="L635" s="264"/>
      <c r="M635" s="264"/>
      <c r="N635" s="264"/>
      <c r="O635" s="160"/>
      <c r="P635" s="297">
        <f t="shared" si="33"/>
        <v>0</v>
      </c>
      <c r="Q635" s="264"/>
      <c r="R635" s="264"/>
      <c r="S635" s="264"/>
      <c r="T635" s="264"/>
      <c r="U635" s="264"/>
      <c r="V635" s="264"/>
      <c r="W635" s="264"/>
      <c r="X635" s="160"/>
      <c r="Y635" s="298">
        <f t="shared" si="34"/>
        <v>0</v>
      </c>
      <c r="Z635" s="264"/>
      <c r="AA635" s="264">
        <v>1</v>
      </c>
      <c r="AB635" s="264"/>
      <c r="AC635" s="264"/>
      <c r="AD635" s="264"/>
      <c r="AE635" s="264"/>
      <c r="AF635" s="264"/>
      <c r="AG635" s="160">
        <v>45258</v>
      </c>
      <c r="AH635" s="298">
        <f t="shared" si="32"/>
        <v>1</v>
      </c>
      <c r="AI635" s="399"/>
      <c r="AJ635" s="264" t="s">
        <v>660</v>
      </c>
      <c r="AK635" s="264" t="s">
        <v>431</v>
      </c>
      <c r="AL635" s="264"/>
      <c r="AM635" s="264"/>
      <c r="AN635" s="264" t="s">
        <v>4493</v>
      </c>
      <c r="AO635" s="264"/>
      <c r="AP635" s="264"/>
      <c r="AQ635" s="264"/>
      <c r="AR635" s="264"/>
      <c r="AS635" s="355"/>
      <c r="AT635" s="373"/>
      <c r="AU635" s="355"/>
      <c r="AV635" s="356"/>
      <c r="AW635" s="161" t="s">
        <v>5089</v>
      </c>
    </row>
    <row r="636" spans="1:49" ht="303.60000000000002">
      <c r="A636" s="399"/>
      <c r="B636" s="399" t="s">
        <v>4165</v>
      </c>
      <c r="C636" s="264" t="s">
        <v>4166</v>
      </c>
      <c r="D636" s="264"/>
      <c r="E636" s="264" t="s">
        <v>4167</v>
      </c>
      <c r="F636" s="264" t="s">
        <v>423</v>
      </c>
      <c r="G636" s="264" t="s">
        <v>656</v>
      </c>
      <c r="H636" s="264"/>
      <c r="I636" s="264"/>
      <c r="J636" s="264"/>
      <c r="K636" s="264"/>
      <c r="L636" s="264"/>
      <c r="M636" s="264"/>
      <c r="N636" s="264"/>
      <c r="O636" s="160"/>
      <c r="P636" s="297">
        <f t="shared" si="33"/>
        <v>0</v>
      </c>
      <c r="Q636" s="264"/>
      <c r="R636" s="264"/>
      <c r="S636" s="264"/>
      <c r="T636" s="264"/>
      <c r="U636" s="264"/>
      <c r="V636" s="264"/>
      <c r="W636" s="264"/>
      <c r="X636" s="160"/>
      <c r="Y636" s="298">
        <f t="shared" si="34"/>
        <v>0</v>
      </c>
      <c r="Z636" s="264"/>
      <c r="AA636" s="264">
        <v>1</v>
      </c>
      <c r="AB636" s="264"/>
      <c r="AC636" s="264"/>
      <c r="AD636" s="264"/>
      <c r="AE636" s="264"/>
      <c r="AF636" s="264"/>
      <c r="AG636" s="160">
        <v>45258</v>
      </c>
      <c r="AH636" s="298">
        <f t="shared" si="32"/>
        <v>1</v>
      </c>
      <c r="AI636" s="399"/>
      <c r="AJ636" s="264" t="s">
        <v>660</v>
      </c>
      <c r="AK636" s="264" t="s">
        <v>431</v>
      </c>
      <c r="AL636" s="264"/>
      <c r="AM636" s="264"/>
      <c r="AN636" s="264" t="s">
        <v>4493</v>
      </c>
      <c r="AO636" s="264"/>
      <c r="AP636" s="264"/>
      <c r="AQ636" s="264"/>
      <c r="AR636" s="264"/>
      <c r="AS636" s="355"/>
      <c r="AT636" s="373"/>
      <c r="AU636" s="355"/>
      <c r="AV636" s="356"/>
      <c r="AW636" s="161" t="s">
        <v>5090</v>
      </c>
    </row>
    <row r="637" spans="1:49" ht="105.6">
      <c r="A637" s="399"/>
      <c r="B637" s="399" t="s">
        <v>4168</v>
      </c>
      <c r="C637" s="264" t="s">
        <v>4169</v>
      </c>
      <c r="D637" s="264"/>
      <c r="E637" s="264" t="s">
        <v>4170</v>
      </c>
      <c r="F637" s="264" t="s">
        <v>423</v>
      </c>
      <c r="G637" s="264" t="s">
        <v>656</v>
      </c>
      <c r="H637" s="264"/>
      <c r="I637" s="264"/>
      <c r="J637" s="264"/>
      <c r="K637" s="264"/>
      <c r="L637" s="264"/>
      <c r="M637" s="264"/>
      <c r="N637" s="264"/>
      <c r="O637" s="160"/>
      <c r="P637" s="297">
        <f t="shared" si="33"/>
        <v>0</v>
      </c>
      <c r="Q637" s="264"/>
      <c r="R637" s="264"/>
      <c r="S637" s="264"/>
      <c r="T637" s="264"/>
      <c r="U637" s="264"/>
      <c r="V637" s="264"/>
      <c r="W637" s="264"/>
      <c r="X637" s="160"/>
      <c r="Y637" s="298">
        <f t="shared" si="34"/>
        <v>0</v>
      </c>
      <c r="Z637" s="264"/>
      <c r="AA637" s="264">
        <v>1</v>
      </c>
      <c r="AB637" s="264"/>
      <c r="AC637" s="264"/>
      <c r="AD637" s="264"/>
      <c r="AE637" s="264"/>
      <c r="AF637" s="264"/>
      <c r="AG637" s="160">
        <v>45191</v>
      </c>
      <c r="AH637" s="298">
        <f t="shared" si="32"/>
        <v>1</v>
      </c>
      <c r="AI637" s="399"/>
      <c r="AJ637" s="264" t="s">
        <v>660</v>
      </c>
      <c r="AK637" s="264" t="s">
        <v>431</v>
      </c>
      <c r="AL637" s="264"/>
      <c r="AM637" s="264"/>
      <c r="AN637" s="264" t="s">
        <v>4493</v>
      </c>
      <c r="AO637" s="264"/>
      <c r="AP637" s="264"/>
      <c r="AQ637" s="264"/>
      <c r="AR637" s="264"/>
      <c r="AS637" s="355"/>
      <c r="AT637" s="373"/>
      <c r="AU637" s="355"/>
      <c r="AV637" s="356"/>
      <c r="AW637" s="161" t="s">
        <v>5091</v>
      </c>
    </row>
    <row r="638" spans="1:49" ht="66">
      <c r="A638" s="399"/>
      <c r="B638" s="399" t="s">
        <v>4171</v>
      </c>
      <c r="C638" s="264" t="s">
        <v>4172</v>
      </c>
      <c r="D638" s="264"/>
      <c r="E638" s="264" t="s">
        <v>4173</v>
      </c>
      <c r="F638" s="264" t="s">
        <v>423</v>
      </c>
      <c r="G638" s="264" t="s">
        <v>656</v>
      </c>
      <c r="H638" s="264"/>
      <c r="I638" s="264"/>
      <c r="J638" s="264"/>
      <c r="K638" s="264"/>
      <c r="L638" s="264"/>
      <c r="M638" s="264"/>
      <c r="N638" s="264"/>
      <c r="O638" s="160"/>
      <c r="P638" s="297">
        <f t="shared" si="33"/>
        <v>0</v>
      </c>
      <c r="Q638" s="264"/>
      <c r="R638" s="264"/>
      <c r="S638" s="264"/>
      <c r="T638" s="264"/>
      <c r="U638" s="264"/>
      <c r="V638" s="264"/>
      <c r="W638" s="264"/>
      <c r="X638" s="160"/>
      <c r="Y638" s="298">
        <f t="shared" si="34"/>
        <v>0</v>
      </c>
      <c r="Z638" s="264"/>
      <c r="AA638" s="264">
        <v>1</v>
      </c>
      <c r="AB638" s="264"/>
      <c r="AC638" s="264"/>
      <c r="AD638" s="264"/>
      <c r="AE638" s="264"/>
      <c r="AF638" s="264"/>
      <c r="AG638" s="160">
        <v>45273</v>
      </c>
      <c r="AH638" s="298">
        <f t="shared" si="32"/>
        <v>1</v>
      </c>
      <c r="AI638" s="399"/>
      <c r="AJ638" s="264" t="s">
        <v>660</v>
      </c>
      <c r="AK638" s="264" t="s">
        <v>431</v>
      </c>
      <c r="AL638" s="264"/>
      <c r="AM638" s="264"/>
      <c r="AN638" s="264" t="s">
        <v>4493</v>
      </c>
      <c r="AO638" s="264"/>
      <c r="AP638" s="264"/>
      <c r="AQ638" s="264"/>
      <c r="AR638" s="264"/>
      <c r="AS638" s="355"/>
      <c r="AT638" s="373"/>
      <c r="AU638" s="355"/>
      <c r="AV638" s="356"/>
      <c r="AW638" s="161" t="s">
        <v>5092</v>
      </c>
    </row>
    <row r="639" spans="1:49" ht="79.2">
      <c r="A639" s="399"/>
      <c r="B639" s="399" t="s">
        <v>4174</v>
      </c>
      <c r="C639" s="264" t="s">
        <v>4175</v>
      </c>
      <c r="D639" s="264"/>
      <c r="E639" s="264" t="s">
        <v>4176</v>
      </c>
      <c r="F639" s="264" t="s">
        <v>423</v>
      </c>
      <c r="G639" s="264" t="s">
        <v>656</v>
      </c>
      <c r="H639" s="264"/>
      <c r="I639" s="264"/>
      <c r="J639" s="264"/>
      <c r="K639" s="264"/>
      <c r="L639" s="264"/>
      <c r="M639" s="264"/>
      <c r="N639" s="264"/>
      <c r="O639" s="160"/>
      <c r="P639" s="297">
        <f t="shared" si="33"/>
        <v>0</v>
      </c>
      <c r="Q639" s="264"/>
      <c r="R639" s="264"/>
      <c r="S639" s="264"/>
      <c r="T639" s="264"/>
      <c r="U639" s="264"/>
      <c r="V639" s="264"/>
      <c r="W639" s="264"/>
      <c r="X639" s="160"/>
      <c r="Y639" s="298">
        <f t="shared" si="34"/>
        <v>0</v>
      </c>
      <c r="Z639" s="264"/>
      <c r="AA639" s="264">
        <v>1</v>
      </c>
      <c r="AB639" s="264"/>
      <c r="AC639" s="264"/>
      <c r="AD639" s="264"/>
      <c r="AE639" s="264"/>
      <c r="AF639" s="264"/>
      <c r="AG639" s="160">
        <v>44953</v>
      </c>
      <c r="AH639" s="298">
        <f t="shared" si="32"/>
        <v>1</v>
      </c>
      <c r="AI639" s="399"/>
      <c r="AJ639" s="264" t="s">
        <v>660</v>
      </c>
      <c r="AK639" s="264" t="s">
        <v>431</v>
      </c>
      <c r="AL639" s="264"/>
      <c r="AM639" s="264"/>
      <c r="AN639" s="264" t="s">
        <v>4493</v>
      </c>
      <c r="AO639" s="264"/>
      <c r="AP639" s="264"/>
      <c r="AQ639" s="264"/>
      <c r="AR639" s="264"/>
      <c r="AS639" s="355"/>
      <c r="AT639" s="373"/>
      <c r="AU639" s="355"/>
      <c r="AV639" s="356"/>
      <c r="AW639" s="161" t="s">
        <v>5093</v>
      </c>
    </row>
    <row r="640" spans="1:49" ht="118.8">
      <c r="A640" s="399"/>
      <c r="B640" s="399" t="s">
        <v>4177</v>
      </c>
      <c r="C640" s="264" t="s">
        <v>4178</v>
      </c>
      <c r="D640" s="264"/>
      <c r="E640" s="264" t="s">
        <v>4179</v>
      </c>
      <c r="F640" s="264" t="s">
        <v>423</v>
      </c>
      <c r="G640" s="264" t="s">
        <v>656</v>
      </c>
      <c r="H640" s="264"/>
      <c r="I640" s="264"/>
      <c r="J640" s="264"/>
      <c r="K640" s="264"/>
      <c r="L640" s="264"/>
      <c r="M640" s="264"/>
      <c r="N640" s="264"/>
      <c r="O640" s="160"/>
      <c r="P640" s="297">
        <f t="shared" si="33"/>
        <v>0</v>
      </c>
      <c r="Q640" s="264"/>
      <c r="R640" s="264"/>
      <c r="S640" s="264"/>
      <c r="T640" s="264"/>
      <c r="U640" s="264"/>
      <c r="V640" s="264"/>
      <c r="W640" s="264"/>
      <c r="X640" s="160"/>
      <c r="Y640" s="298">
        <f t="shared" si="34"/>
        <v>0</v>
      </c>
      <c r="Z640" s="264"/>
      <c r="AA640" s="264">
        <v>1</v>
      </c>
      <c r="AB640" s="264"/>
      <c r="AC640" s="264"/>
      <c r="AD640" s="264"/>
      <c r="AE640" s="264"/>
      <c r="AF640" s="264"/>
      <c r="AG640" s="160">
        <v>44950</v>
      </c>
      <c r="AH640" s="298">
        <f t="shared" si="32"/>
        <v>1</v>
      </c>
      <c r="AI640" s="399"/>
      <c r="AJ640" s="264" t="s">
        <v>660</v>
      </c>
      <c r="AK640" s="264" t="s">
        <v>431</v>
      </c>
      <c r="AL640" s="264"/>
      <c r="AM640" s="264"/>
      <c r="AN640" s="264" t="s">
        <v>4493</v>
      </c>
      <c r="AO640" s="264"/>
      <c r="AP640" s="264"/>
      <c r="AQ640" s="264"/>
      <c r="AR640" s="264"/>
      <c r="AS640" s="355"/>
      <c r="AT640" s="373"/>
      <c r="AU640" s="355"/>
      <c r="AV640" s="356"/>
      <c r="AW640" s="161" t="s">
        <v>5094</v>
      </c>
    </row>
    <row r="641" spans="1:49" ht="79.2">
      <c r="A641" s="399"/>
      <c r="B641" s="399" t="s">
        <v>4180</v>
      </c>
      <c r="C641" s="264" t="s">
        <v>4181</v>
      </c>
      <c r="D641" s="264"/>
      <c r="E641" s="264" t="s">
        <v>4182</v>
      </c>
      <c r="F641" s="264" t="s">
        <v>423</v>
      </c>
      <c r="G641" s="264" t="s">
        <v>656</v>
      </c>
      <c r="H641" s="264"/>
      <c r="I641" s="264"/>
      <c r="J641" s="264"/>
      <c r="K641" s="264"/>
      <c r="L641" s="264"/>
      <c r="M641" s="264"/>
      <c r="N641" s="264"/>
      <c r="O641" s="160"/>
      <c r="P641" s="297">
        <f t="shared" si="33"/>
        <v>0</v>
      </c>
      <c r="Q641" s="264"/>
      <c r="R641" s="264"/>
      <c r="S641" s="264"/>
      <c r="T641" s="264"/>
      <c r="U641" s="264"/>
      <c r="V641" s="264"/>
      <c r="W641" s="264"/>
      <c r="X641" s="160"/>
      <c r="Y641" s="298">
        <f t="shared" si="34"/>
        <v>0</v>
      </c>
      <c r="Z641" s="264"/>
      <c r="AA641" s="264">
        <v>1</v>
      </c>
      <c r="AB641" s="264"/>
      <c r="AC641" s="264"/>
      <c r="AD641" s="264"/>
      <c r="AE641" s="264"/>
      <c r="AF641" s="264"/>
      <c r="AG641" s="160">
        <v>44959</v>
      </c>
      <c r="AH641" s="298">
        <f t="shared" si="32"/>
        <v>1</v>
      </c>
      <c r="AI641" s="399"/>
      <c r="AJ641" s="264" t="s">
        <v>660</v>
      </c>
      <c r="AK641" s="264" t="s">
        <v>431</v>
      </c>
      <c r="AL641" s="264"/>
      <c r="AM641" s="264"/>
      <c r="AN641" s="264" t="s">
        <v>4493</v>
      </c>
      <c r="AO641" s="264"/>
      <c r="AP641" s="264"/>
      <c r="AQ641" s="264"/>
      <c r="AR641" s="264"/>
      <c r="AS641" s="355"/>
      <c r="AT641" s="373"/>
      <c r="AU641" s="355"/>
      <c r="AV641" s="356"/>
      <c r="AW641" s="161" t="s">
        <v>5095</v>
      </c>
    </row>
    <row r="642" spans="1:49" ht="409.6">
      <c r="A642" s="399"/>
      <c r="B642" s="399" t="s">
        <v>4183</v>
      </c>
      <c r="C642" s="264" t="s">
        <v>4184</v>
      </c>
      <c r="D642" s="264"/>
      <c r="E642" s="264" t="s">
        <v>4185</v>
      </c>
      <c r="F642" s="264" t="s">
        <v>423</v>
      </c>
      <c r="G642" s="264" t="s">
        <v>656</v>
      </c>
      <c r="H642" s="264"/>
      <c r="I642" s="264"/>
      <c r="J642" s="264"/>
      <c r="K642" s="264"/>
      <c r="L642" s="264"/>
      <c r="M642" s="264"/>
      <c r="N642" s="264"/>
      <c r="O642" s="160"/>
      <c r="P642" s="297">
        <f t="shared" si="33"/>
        <v>0</v>
      </c>
      <c r="Q642" s="264"/>
      <c r="R642" s="264"/>
      <c r="S642" s="264"/>
      <c r="T642" s="264"/>
      <c r="U642" s="264"/>
      <c r="V642" s="264"/>
      <c r="W642" s="264"/>
      <c r="X642" s="160"/>
      <c r="Y642" s="298">
        <f t="shared" si="34"/>
        <v>0</v>
      </c>
      <c r="Z642" s="264"/>
      <c r="AA642" s="264">
        <v>1</v>
      </c>
      <c r="AB642" s="264"/>
      <c r="AC642" s="264"/>
      <c r="AD642" s="264"/>
      <c r="AE642" s="264"/>
      <c r="AF642" s="264"/>
      <c r="AG642" s="160">
        <v>45229</v>
      </c>
      <c r="AH642" s="298">
        <f t="shared" si="32"/>
        <v>1</v>
      </c>
      <c r="AI642" s="399"/>
      <c r="AJ642" s="264" t="s">
        <v>660</v>
      </c>
      <c r="AK642" s="264" t="s">
        <v>431</v>
      </c>
      <c r="AL642" s="264"/>
      <c r="AM642" s="264"/>
      <c r="AN642" s="264" t="s">
        <v>4493</v>
      </c>
      <c r="AO642" s="264"/>
      <c r="AP642" s="264"/>
      <c r="AQ642" s="264"/>
      <c r="AR642" s="264"/>
      <c r="AS642" s="355"/>
      <c r="AT642" s="373"/>
      <c r="AU642" s="355"/>
      <c r="AV642" s="356"/>
      <c r="AW642" s="161" t="s">
        <v>5096</v>
      </c>
    </row>
    <row r="643" spans="1:49" ht="171.6">
      <c r="A643" s="399"/>
      <c r="B643" s="399" t="s">
        <v>4186</v>
      </c>
      <c r="C643" s="264" t="s">
        <v>4187</v>
      </c>
      <c r="D643" s="264"/>
      <c r="E643" s="264" t="s">
        <v>4188</v>
      </c>
      <c r="F643" s="264" t="s">
        <v>415</v>
      </c>
      <c r="G643" s="264" t="s">
        <v>667</v>
      </c>
      <c r="H643" s="264"/>
      <c r="I643" s="264"/>
      <c r="J643" s="264"/>
      <c r="K643" s="264"/>
      <c r="L643" s="264"/>
      <c r="M643" s="264"/>
      <c r="N643" s="264"/>
      <c r="O643" s="160"/>
      <c r="P643" s="297">
        <f t="shared" si="33"/>
        <v>0</v>
      </c>
      <c r="Q643" s="264"/>
      <c r="R643" s="264"/>
      <c r="S643" s="264"/>
      <c r="T643" s="264"/>
      <c r="U643" s="264"/>
      <c r="V643" s="264"/>
      <c r="W643" s="264"/>
      <c r="X643" s="160"/>
      <c r="Y643" s="298">
        <f t="shared" si="34"/>
        <v>0</v>
      </c>
      <c r="Z643" s="264"/>
      <c r="AA643" s="264"/>
      <c r="AB643" s="264"/>
      <c r="AC643" s="264"/>
      <c r="AD643" s="264"/>
      <c r="AE643" s="264"/>
      <c r="AF643" s="264">
        <v>1</v>
      </c>
      <c r="AG643" s="160">
        <v>44951</v>
      </c>
      <c r="AH643" s="298">
        <f t="shared" si="32"/>
        <v>1</v>
      </c>
      <c r="AI643" s="399"/>
      <c r="AJ643" s="264" t="s">
        <v>660</v>
      </c>
      <c r="AK643" s="264" t="s">
        <v>431</v>
      </c>
      <c r="AL643" s="264"/>
      <c r="AM643" s="264"/>
      <c r="AN643" s="264"/>
      <c r="AO643" s="264"/>
      <c r="AP643" s="264"/>
      <c r="AQ643" s="264"/>
      <c r="AR643" s="264"/>
      <c r="AS643" s="355"/>
      <c r="AT643" s="373"/>
      <c r="AU643" s="355"/>
      <c r="AV643" s="356"/>
      <c r="AW643" s="161" t="s">
        <v>5097</v>
      </c>
    </row>
    <row r="644" spans="1:49" ht="171.6">
      <c r="A644" s="399"/>
      <c r="B644" s="399" t="s">
        <v>4186</v>
      </c>
      <c r="C644" s="264" t="s">
        <v>4189</v>
      </c>
      <c r="D644" s="264"/>
      <c r="E644" s="264" t="s">
        <v>4190</v>
      </c>
      <c r="F644" s="264" t="s">
        <v>415</v>
      </c>
      <c r="G644" s="264" t="s">
        <v>667</v>
      </c>
      <c r="H644" s="264"/>
      <c r="I644" s="264"/>
      <c r="J644" s="264"/>
      <c r="K644" s="264"/>
      <c r="L644" s="264"/>
      <c r="M644" s="264"/>
      <c r="N644" s="264"/>
      <c r="O644" s="160"/>
      <c r="P644" s="297">
        <f t="shared" si="33"/>
        <v>0</v>
      </c>
      <c r="Q644" s="264"/>
      <c r="R644" s="264"/>
      <c r="S644" s="264"/>
      <c r="T644" s="264"/>
      <c r="U644" s="264"/>
      <c r="V644" s="264"/>
      <c r="W644" s="264"/>
      <c r="X644" s="160"/>
      <c r="Y644" s="298">
        <f t="shared" si="34"/>
        <v>0</v>
      </c>
      <c r="Z644" s="264"/>
      <c r="AA644" s="264"/>
      <c r="AB644" s="264"/>
      <c r="AC644" s="264"/>
      <c r="AD644" s="264"/>
      <c r="AE644" s="264"/>
      <c r="AF644" s="264">
        <v>1</v>
      </c>
      <c r="AG644" s="160">
        <v>44953</v>
      </c>
      <c r="AH644" s="298">
        <f t="shared" si="32"/>
        <v>1</v>
      </c>
      <c r="AI644" s="399"/>
      <c r="AJ644" s="264" t="s">
        <v>660</v>
      </c>
      <c r="AK644" s="264" t="s">
        <v>431</v>
      </c>
      <c r="AL644" s="264"/>
      <c r="AM644" s="264"/>
      <c r="AN644" s="264"/>
      <c r="AO644" s="264"/>
      <c r="AP644" s="264"/>
      <c r="AQ644" s="264"/>
      <c r="AR644" s="264"/>
      <c r="AS644" s="355"/>
      <c r="AT644" s="373"/>
      <c r="AU644" s="355"/>
      <c r="AV644" s="356"/>
      <c r="AW644" s="161" t="s">
        <v>5098</v>
      </c>
    </row>
    <row r="645" spans="1:49" ht="237.6">
      <c r="A645" s="399"/>
      <c r="B645" s="399" t="s">
        <v>4191</v>
      </c>
      <c r="C645" s="264" t="s">
        <v>4192</v>
      </c>
      <c r="D645" s="264"/>
      <c r="E645" s="264" t="s">
        <v>4193</v>
      </c>
      <c r="F645" s="264" t="s">
        <v>423</v>
      </c>
      <c r="G645" s="264" t="s">
        <v>656</v>
      </c>
      <c r="H645" s="264"/>
      <c r="I645" s="264"/>
      <c r="J645" s="264"/>
      <c r="K645" s="264"/>
      <c r="L645" s="264"/>
      <c r="M645" s="264"/>
      <c r="N645" s="264"/>
      <c r="O645" s="160"/>
      <c r="P645" s="297">
        <f t="shared" si="33"/>
        <v>0</v>
      </c>
      <c r="Q645" s="264"/>
      <c r="R645" s="264"/>
      <c r="S645" s="264"/>
      <c r="T645" s="264"/>
      <c r="U645" s="264"/>
      <c r="V645" s="264"/>
      <c r="W645" s="264"/>
      <c r="X645" s="160"/>
      <c r="Y645" s="298">
        <f t="shared" si="34"/>
        <v>0</v>
      </c>
      <c r="Z645" s="264"/>
      <c r="AA645" s="264"/>
      <c r="AB645" s="264"/>
      <c r="AC645" s="264">
        <v>1</v>
      </c>
      <c r="AD645" s="264"/>
      <c r="AE645" s="264"/>
      <c r="AF645" s="264"/>
      <c r="AG645" s="160">
        <v>45205</v>
      </c>
      <c r="AH645" s="298">
        <f t="shared" si="32"/>
        <v>1</v>
      </c>
      <c r="AI645" s="399"/>
      <c r="AJ645" s="264" t="s">
        <v>660</v>
      </c>
      <c r="AK645" s="264" t="s">
        <v>431</v>
      </c>
      <c r="AL645" s="264"/>
      <c r="AM645" s="264"/>
      <c r="AN645" s="264" t="s">
        <v>4493</v>
      </c>
      <c r="AO645" s="264"/>
      <c r="AP645" s="264"/>
      <c r="AQ645" s="264"/>
      <c r="AR645" s="264"/>
      <c r="AS645" s="355"/>
      <c r="AT645" s="373"/>
      <c r="AU645" s="355"/>
      <c r="AV645" s="356"/>
      <c r="AW645" s="161" t="s">
        <v>5099</v>
      </c>
    </row>
    <row r="646" spans="1:49" ht="184.8">
      <c r="A646" s="399"/>
      <c r="B646" s="399" t="s">
        <v>4194</v>
      </c>
      <c r="C646" s="264" t="s">
        <v>4195</v>
      </c>
      <c r="D646" s="264"/>
      <c r="E646" s="264" t="s">
        <v>4196</v>
      </c>
      <c r="F646" s="264" t="s">
        <v>423</v>
      </c>
      <c r="G646" s="264" t="s">
        <v>656</v>
      </c>
      <c r="H646" s="264"/>
      <c r="I646" s="264"/>
      <c r="J646" s="264"/>
      <c r="K646" s="264"/>
      <c r="L646" s="264"/>
      <c r="M646" s="264"/>
      <c r="N646" s="264"/>
      <c r="O646" s="160"/>
      <c r="P646" s="297">
        <f t="shared" si="33"/>
        <v>0</v>
      </c>
      <c r="Q646" s="264"/>
      <c r="R646" s="264"/>
      <c r="S646" s="264"/>
      <c r="T646" s="264"/>
      <c r="U646" s="264"/>
      <c r="V646" s="264"/>
      <c r="W646" s="264"/>
      <c r="X646" s="160"/>
      <c r="Y646" s="298">
        <f t="shared" si="34"/>
        <v>0</v>
      </c>
      <c r="Z646" s="264"/>
      <c r="AA646" s="264"/>
      <c r="AB646" s="264"/>
      <c r="AC646" s="264">
        <v>1</v>
      </c>
      <c r="AD646" s="264"/>
      <c r="AE646" s="264"/>
      <c r="AF646" s="264"/>
      <c r="AG646" s="160">
        <v>45280</v>
      </c>
      <c r="AH646" s="298">
        <f t="shared" si="32"/>
        <v>1</v>
      </c>
      <c r="AI646" s="399"/>
      <c r="AJ646" s="264" t="s">
        <v>660</v>
      </c>
      <c r="AK646" s="264" t="s">
        <v>431</v>
      </c>
      <c r="AL646" s="264"/>
      <c r="AM646" s="264"/>
      <c r="AN646" s="264" t="s">
        <v>4493</v>
      </c>
      <c r="AO646" s="264"/>
      <c r="AP646" s="264"/>
      <c r="AQ646" s="264"/>
      <c r="AR646" s="264"/>
      <c r="AS646" s="355"/>
      <c r="AT646" s="373"/>
      <c r="AU646" s="355"/>
      <c r="AV646" s="356"/>
      <c r="AW646" s="161" t="s">
        <v>5100</v>
      </c>
    </row>
    <row r="647" spans="1:49" ht="237.6">
      <c r="A647" s="399"/>
      <c r="B647" s="399" t="s">
        <v>4197</v>
      </c>
      <c r="C647" s="264" t="s">
        <v>4198</v>
      </c>
      <c r="D647" s="264"/>
      <c r="E647" s="264" t="s">
        <v>4199</v>
      </c>
      <c r="F647" s="264" t="s">
        <v>423</v>
      </c>
      <c r="G647" s="264" t="s">
        <v>656</v>
      </c>
      <c r="H647" s="264"/>
      <c r="I647" s="264"/>
      <c r="J647" s="264"/>
      <c r="K647" s="264"/>
      <c r="L647" s="264"/>
      <c r="M647" s="264"/>
      <c r="N647" s="264"/>
      <c r="O647" s="160"/>
      <c r="P647" s="297">
        <f t="shared" si="33"/>
        <v>0</v>
      </c>
      <c r="Q647" s="264"/>
      <c r="R647" s="264"/>
      <c r="S647" s="264"/>
      <c r="T647" s="264"/>
      <c r="U647" s="264"/>
      <c r="V647" s="264"/>
      <c r="W647" s="264"/>
      <c r="X647" s="160"/>
      <c r="Y647" s="298">
        <f t="shared" si="34"/>
        <v>0</v>
      </c>
      <c r="Z647" s="264"/>
      <c r="AA647" s="264"/>
      <c r="AB647" s="264"/>
      <c r="AC647" s="264">
        <v>1</v>
      </c>
      <c r="AD647" s="264"/>
      <c r="AE647" s="264"/>
      <c r="AF647" s="264"/>
      <c r="AG647" s="160">
        <v>44935</v>
      </c>
      <c r="AH647" s="298">
        <f t="shared" si="32"/>
        <v>1</v>
      </c>
      <c r="AI647" s="399"/>
      <c r="AJ647" s="264" t="s">
        <v>660</v>
      </c>
      <c r="AK647" s="264" t="s">
        <v>431</v>
      </c>
      <c r="AL647" s="264"/>
      <c r="AM647" s="264"/>
      <c r="AN647" s="264" t="s">
        <v>4493</v>
      </c>
      <c r="AO647" s="264"/>
      <c r="AP647" s="264"/>
      <c r="AQ647" s="264"/>
      <c r="AR647" s="264"/>
      <c r="AS647" s="355"/>
      <c r="AT647" s="373"/>
      <c r="AU647" s="355"/>
      <c r="AV647" s="356"/>
      <c r="AW647" s="161" t="s">
        <v>5101</v>
      </c>
    </row>
    <row r="648" spans="1:49" ht="66">
      <c r="A648" s="399"/>
      <c r="B648" s="399" t="s">
        <v>4200</v>
      </c>
      <c r="C648" s="264" t="s">
        <v>4201</v>
      </c>
      <c r="D648" s="264"/>
      <c r="E648" s="264" t="s">
        <v>4202</v>
      </c>
      <c r="F648" s="264" t="s">
        <v>417</v>
      </c>
      <c r="G648" s="264" t="s">
        <v>667</v>
      </c>
      <c r="H648" s="264"/>
      <c r="I648" s="264"/>
      <c r="J648" s="264"/>
      <c r="K648" s="264"/>
      <c r="L648" s="264"/>
      <c r="M648" s="264"/>
      <c r="N648" s="264"/>
      <c r="O648" s="160"/>
      <c r="P648" s="297">
        <f t="shared" si="33"/>
        <v>0</v>
      </c>
      <c r="Q648" s="264"/>
      <c r="R648" s="264"/>
      <c r="S648" s="264"/>
      <c r="T648" s="264"/>
      <c r="U648" s="264"/>
      <c r="V648" s="264"/>
      <c r="W648" s="264"/>
      <c r="X648" s="160"/>
      <c r="Y648" s="298">
        <f t="shared" si="34"/>
        <v>0</v>
      </c>
      <c r="Z648" s="264"/>
      <c r="AA648" s="264"/>
      <c r="AB648" s="264"/>
      <c r="AC648" s="264"/>
      <c r="AD648" s="264"/>
      <c r="AE648" s="264"/>
      <c r="AF648" s="264">
        <v>1</v>
      </c>
      <c r="AG648" s="160">
        <v>45013</v>
      </c>
      <c r="AH648" s="298">
        <f t="shared" si="32"/>
        <v>1</v>
      </c>
      <c r="AI648" s="399"/>
      <c r="AJ648" s="264" t="s">
        <v>660</v>
      </c>
      <c r="AK648" s="264" t="s">
        <v>431</v>
      </c>
      <c r="AL648" s="264"/>
      <c r="AM648" s="264"/>
      <c r="AN648" s="264"/>
      <c r="AO648" s="264"/>
      <c r="AP648" s="264"/>
      <c r="AQ648" s="264"/>
      <c r="AR648" s="264"/>
      <c r="AS648" s="355"/>
      <c r="AT648" s="373"/>
      <c r="AU648" s="355"/>
      <c r="AV648" s="356"/>
      <c r="AW648" s="161" t="s">
        <v>5102</v>
      </c>
    </row>
    <row r="649" spans="1:49" ht="237.6">
      <c r="A649" s="399"/>
      <c r="B649" s="399" t="s">
        <v>4203</v>
      </c>
      <c r="C649" s="264" t="s">
        <v>4204</v>
      </c>
      <c r="D649" s="264"/>
      <c r="E649" s="264" t="s">
        <v>4205</v>
      </c>
      <c r="F649" s="264" t="s">
        <v>423</v>
      </c>
      <c r="G649" s="264" t="s">
        <v>656</v>
      </c>
      <c r="H649" s="264"/>
      <c r="I649" s="264"/>
      <c r="J649" s="264"/>
      <c r="K649" s="264"/>
      <c r="L649" s="264"/>
      <c r="M649" s="264"/>
      <c r="N649" s="264"/>
      <c r="O649" s="160"/>
      <c r="P649" s="297">
        <f t="shared" si="33"/>
        <v>0</v>
      </c>
      <c r="Q649" s="264"/>
      <c r="R649" s="264"/>
      <c r="S649" s="264"/>
      <c r="T649" s="264"/>
      <c r="U649" s="264"/>
      <c r="V649" s="264"/>
      <c r="W649" s="264"/>
      <c r="X649" s="160"/>
      <c r="Y649" s="298">
        <f t="shared" si="34"/>
        <v>0</v>
      </c>
      <c r="Z649" s="264"/>
      <c r="AA649" s="264"/>
      <c r="AB649" s="264"/>
      <c r="AC649" s="264">
        <v>1</v>
      </c>
      <c r="AD649" s="264"/>
      <c r="AE649" s="264"/>
      <c r="AF649" s="264"/>
      <c r="AG649" s="160">
        <v>45006</v>
      </c>
      <c r="AH649" s="298">
        <f t="shared" si="32"/>
        <v>1</v>
      </c>
      <c r="AI649" s="399"/>
      <c r="AJ649" s="264" t="s">
        <v>660</v>
      </c>
      <c r="AK649" s="264" t="s">
        <v>431</v>
      </c>
      <c r="AL649" s="264"/>
      <c r="AM649" s="264"/>
      <c r="AN649" s="264" t="s">
        <v>4493</v>
      </c>
      <c r="AO649" s="264"/>
      <c r="AP649" s="264"/>
      <c r="AQ649" s="264"/>
      <c r="AR649" s="264"/>
      <c r="AS649" s="355"/>
      <c r="AT649" s="373"/>
      <c r="AU649" s="355"/>
      <c r="AV649" s="356"/>
      <c r="AW649" s="161" t="s">
        <v>5103</v>
      </c>
    </row>
    <row r="650" spans="1:49" ht="198">
      <c r="A650" s="399"/>
      <c r="B650" s="399" t="s">
        <v>4206</v>
      </c>
      <c r="C650" s="264" t="s">
        <v>4207</v>
      </c>
      <c r="D650" s="264"/>
      <c r="E650" s="264" t="s">
        <v>4208</v>
      </c>
      <c r="F650" s="264" t="s">
        <v>423</v>
      </c>
      <c r="G650" s="264" t="s">
        <v>656</v>
      </c>
      <c r="H650" s="264"/>
      <c r="I650" s="264"/>
      <c r="J650" s="264"/>
      <c r="K650" s="264"/>
      <c r="L650" s="264"/>
      <c r="M650" s="264"/>
      <c r="N650" s="264"/>
      <c r="O650" s="160"/>
      <c r="P650" s="297">
        <f t="shared" si="33"/>
        <v>0</v>
      </c>
      <c r="Q650" s="264"/>
      <c r="R650" s="264"/>
      <c r="S650" s="264"/>
      <c r="T650" s="264"/>
      <c r="U650" s="264"/>
      <c r="V650" s="264"/>
      <c r="W650" s="264"/>
      <c r="X650" s="160"/>
      <c r="Y650" s="298">
        <f t="shared" si="34"/>
        <v>0</v>
      </c>
      <c r="Z650" s="264"/>
      <c r="AA650" s="264"/>
      <c r="AB650" s="264"/>
      <c r="AC650" s="264">
        <v>1</v>
      </c>
      <c r="AD650" s="264"/>
      <c r="AE650" s="264"/>
      <c r="AF650" s="264"/>
      <c r="AG650" s="160">
        <v>44944</v>
      </c>
      <c r="AH650" s="298">
        <f t="shared" si="32"/>
        <v>1</v>
      </c>
      <c r="AI650" s="399"/>
      <c r="AJ650" s="264" t="s">
        <v>660</v>
      </c>
      <c r="AK650" s="264" t="s">
        <v>431</v>
      </c>
      <c r="AL650" s="264"/>
      <c r="AM650" s="264"/>
      <c r="AN650" s="264" t="s">
        <v>4493</v>
      </c>
      <c r="AO650" s="264"/>
      <c r="AP650" s="264"/>
      <c r="AQ650" s="264"/>
      <c r="AR650" s="264"/>
      <c r="AS650" s="355"/>
      <c r="AT650" s="373"/>
      <c r="AU650" s="355"/>
      <c r="AV650" s="356"/>
      <c r="AW650" s="161" t="s">
        <v>5104</v>
      </c>
    </row>
    <row r="651" spans="1:49" ht="171.6">
      <c r="A651" s="399"/>
      <c r="B651" s="399" t="s">
        <v>4209</v>
      </c>
      <c r="C651" s="264" t="s">
        <v>4210</v>
      </c>
      <c r="D651" s="264"/>
      <c r="E651" s="264" t="s">
        <v>4211</v>
      </c>
      <c r="F651" s="264" t="s">
        <v>423</v>
      </c>
      <c r="G651" s="264" t="s">
        <v>656</v>
      </c>
      <c r="H651" s="264"/>
      <c r="I651" s="264"/>
      <c r="J651" s="264"/>
      <c r="K651" s="264"/>
      <c r="L651" s="264"/>
      <c r="M651" s="264"/>
      <c r="N651" s="264"/>
      <c r="O651" s="160"/>
      <c r="P651" s="297">
        <f t="shared" si="33"/>
        <v>0</v>
      </c>
      <c r="Q651" s="264"/>
      <c r="R651" s="264"/>
      <c r="S651" s="264"/>
      <c r="T651" s="264"/>
      <c r="U651" s="264"/>
      <c r="V651" s="264"/>
      <c r="W651" s="264"/>
      <c r="X651" s="160"/>
      <c r="Y651" s="298">
        <f t="shared" si="34"/>
        <v>0</v>
      </c>
      <c r="Z651" s="264"/>
      <c r="AA651" s="264"/>
      <c r="AB651" s="264"/>
      <c r="AC651" s="264">
        <v>1</v>
      </c>
      <c r="AD651" s="264"/>
      <c r="AE651" s="264"/>
      <c r="AF651" s="264"/>
      <c r="AG651" s="160">
        <v>45141</v>
      </c>
      <c r="AH651" s="298">
        <f t="shared" si="32"/>
        <v>1</v>
      </c>
      <c r="AI651" s="399"/>
      <c r="AJ651" s="264" t="s">
        <v>660</v>
      </c>
      <c r="AK651" s="264" t="s">
        <v>431</v>
      </c>
      <c r="AL651" s="264"/>
      <c r="AM651" s="264"/>
      <c r="AN651" s="264" t="s">
        <v>4493</v>
      </c>
      <c r="AO651" s="264"/>
      <c r="AP651" s="264"/>
      <c r="AQ651" s="264"/>
      <c r="AR651" s="264"/>
      <c r="AS651" s="355"/>
      <c r="AT651" s="373"/>
      <c r="AU651" s="355"/>
      <c r="AV651" s="356"/>
      <c r="AW651" s="161" t="s">
        <v>5105</v>
      </c>
    </row>
    <row r="652" spans="1:49" ht="198">
      <c r="A652" s="399"/>
      <c r="B652" s="399" t="s">
        <v>4212</v>
      </c>
      <c r="C652" s="264" t="s">
        <v>4213</v>
      </c>
      <c r="D652" s="264"/>
      <c r="E652" s="264" t="s">
        <v>4214</v>
      </c>
      <c r="F652" s="264" t="s">
        <v>423</v>
      </c>
      <c r="G652" s="264" t="s">
        <v>656</v>
      </c>
      <c r="H652" s="264"/>
      <c r="I652" s="264"/>
      <c r="J652" s="264"/>
      <c r="K652" s="264"/>
      <c r="L652" s="264"/>
      <c r="M652" s="264"/>
      <c r="N652" s="264"/>
      <c r="O652" s="160"/>
      <c r="P652" s="297">
        <f t="shared" si="33"/>
        <v>0</v>
      </c>
      <c r="Q652" s="264"/>
      <c r="R652" s="264"/>
      <c r="S652" s="264"/>
      <c r="T652" s="264"/>
      <c r="U652" s="264"/>
      <c r="V652" s="264"/>
      <c r="W652" s="264"/>
      <c r="X652" s="160"/>
      <c r="Y652" s="298">
        <f t="shared" si="34"/>
        <v>0</v>
      </c>
      <c r="Z652" s="264"/>
      <c r="AA652" s="264"/>
      <c r="AB652" s="264"/>
      <c r="AC652" s="264">
        <v>1</v>
      </c>
      <c r="AD652" s="264"/>
      <c r="AE652" s="264"/>
      <c r="AF652" s="264"/>
      <c r="AG652" s="160">
        <v>45268</v>
      </c>
      <c r="AH652" s="298">
        <f t="shared" si="32"/>
        <v>1</v>
      </c>
      <c r="AI652" s="399"/>
      <c r="AJ652" s="264" t="s">
        <v>660</v>
      </c>
      <c r="AK652" s="264" t="s">
        <v>431</v>
      </c>
      <c r="AL652" s="264"/>
      <c r="AM652" s="264"/>
      <c r="AN652" s="264" t="s">
        <v>4493</v>
      </c>
      <c r="AO652" s="264"/>
      <c r="AP652" s="264"/>
      <c r="AQ652" s="264"/>
      <c r="AR652" s="264"/>
      <c r="AS652" s="355"/>
      <c r="AT652" s="373"/>
      <c r="AU652" s="355"/>
      <c r="AV652" s="356"/>
      <c r="AW652" s="161" t="s">
        <v>5106</v>
      </c>
    </row>
    <row r="653" spans="1:49" ht="382.8">
      <c r="A653" s="399"/>
      <c r="B653" s="399" t="s">
        <v>4215</v>
      </c>
      <c r="C653" s="264" t="s">
        <v>4216</v>
      </c>
      <c r="D653" s="264"/>
      <c r="E653" s="264" t="s">
        <v>4217</v>
      </c>
      <c r="F653" s="264" t="s">
        <v>423</v>
      </c>
      <c r="G653" s="264" t="s">
        <v>656</v>
      </c>
      <c r="H653" s="264"/>
      <c r="I653" s="264"/>
      <c r="J653" s="264"/>
      <c r="K653" s="264"/>
      <c r="L653" s="264"/>
      <c r="M653" s="264"/>
      <c r="N653" s="264"/>
      <c r="O653" s="160"/>
      <c r="P653" s="297">
        <f t="shared" si="33"/>
        <v>0</v>
      </c>
      <c r="Q653" s="264"/>
      <c r="R653" s="264"/>
      <c r="S653" s="264"/>
      <c r="T653" s="264"/>
      <c r="U653" s="264"/>
      <c r="V653" s="264"/>
      <c r="W653" s="264"/>
      <c r="X653" s="160"/>
      <c r="Y653" s="298">
        <f t="shared" si="34"/>
        <v>0</v>
      </c>
      <c r="Z653" s="264"/>
      <c r="AA653" s="264"/>
      <c r="AB653" s="264"/>
      <c r="AC653" s="264">
        <v>1</v>
      </c>
      <c r="AD653" s="264"/>
      <c r="AE653" s="264"/>
      <c r="AF653" s="264"/>
      <c r="AG653" s="160">
        <v>44978</v>
      </c>
      <c r="AH653" s="298">
        <f t="shared" si="32"/>
        <v>1</v>
      </c>
      <c r="AI653" s="399"/>
      <c r="AJ653" s="264" t="s">
        <v>660</v>
      </c>
      <c r="AK653" s="264" t="s">
        <v>431</v>
      </c>
      <c r="AL653" s="264"/>
      <c r="AM653" s="264"/>
      <c r="AN653" s="264" t="s">
        <v>4493</v>
      </c>
      <c r="AO653" s="264"/>
      <c r="AP653" s="264"/>
      <c r="AQ653" s="264"/>
      <c r="AR653" s="264"/>
      <c r="AS653" s="355"/>
      <c r="AT653" s="373"/>
      <c r="AU653" s="355"/>
      <c r="AV653" s="356"/>
      <c r="AW653" s="161" t="s">
        <v>5107</v>
      </c>
    </row>
    <row r="654" spans="1:49" ht="250.8">
      <c r="A654" s="399"/>
      <c r="B654" s="399" t="s">
        <v>4218</v>
      </c>
      <c r="C654" s="264" t="s">
        <v>4219</v>
      </c>
      <c r="D654" s="264"/>
      <c r="E654" s="264" t="s">
        <v>4220</v>
      </c>
      <c r="F654" s="264" t="s">
        <v>423</v>
      </c>
      <c r="G654" s="264" t="s">
        <v>656</v>
      </c>
      <c r="H654" s="264"/>
      <c r="I654" s="264"/>
      <c r="J654" s="264"/>
      <c r="K654" s="264"/>
      <c r="L654" s="264"/>
      <c r="M654" s="264"/>
      <c r="N654" s="264"/>
      <c r="O654" s="160"/>
      <c r="P654" s="297">
        <f t="shared" si="33"/>
        <v>0</v>
      </c>
      <c r="Q654" s="264"/>
      <c r="R654" s="264"/>
      <c r="S654" s="264"/>
      <c r="T654" s="264"/>
      <c r="U654" s="264"/>
      <c r="V654" s="264"/>
      <c r="W654" s="264"/>
      <c r="X654" s="160"/>
      <c r="Y654" s="298">
        <f t="shared" si="34"/>
        <v>0</v>
      </c>
      <c r="Z654" s="264"/>
      <c r="AA654" s="264"/>
      <c r="AB654" s="264"/>
      <c r="AC654" s="264">
        <v>1</v>
      </c>
      <c r="AD654" s="264"/>
      <c r="AE654" s="264"/>
      <c r="AF654" s="264"/>
      <c r="AG654" s="160">
        <v>45205</v>
      </c>
      <c r="AH654" s="298">
        <f t="shared" si="32"/>
        <v>1</v>
      </c>
      <c r="AI654" s="399"/>
      <c r="AJ654" s="264" t="s">
        <v>660</v>
      </c>
      <c r="AK654" s="264" t="s">
        <v>431</v>
      </c>
      <c r="AL654" s="264"/>
      <c r="AM654" s="264"/>
      <c r="AN654" s="264" t="s">
        <v>4493</v>
      </c>
      <c r="AO654" s="264"/>
      <c r="AP654" s="264"/>
      <c r="AQ654" s="264"/>
      <c r="AR654" s="264"/>
      <c r="AS654" s="355"/>
      <c r="AT654" s="373"/>
      <c r="AU654" s="355"/>
      <c r="AV654" s="356"/>
      <c r="AW654" s="161" t="s">
        <v>5108</v>
      </c>
    </row>
    <row r="655" spans="1:49" ht="198">
      <c r="A655" s="399"/>
      <c r="B655" s="399" t="s">
        <v>4221</v>
      </c>
      <c r="C655" s="264" t="s">
        <v>4222</v>
      </c>
      <c r="D655" s="264"/>
      <c r="E655" s="264" t="s">
        <v>4223</v>
      </c>
      <c r="F655" s="264" t="s">
        <v>423</v>
      </c>
      <c r="G655" s="264" t="s">
        <v>656</v>
      </c>
      <c r="H655" s="264"/>
      <c r="I655" s="264"/>
      <c r="J655" s="264"/>
      <c r="K655" s="264"/>
      <c r="L655" s="264"/>
      <c r="M655" s="264"/>
      <c r="N655" s="264"/>
      <c r="O655" s="160"/>
      <c r="P655" s="297">
        <f t="shared" si="33"/>
        <v>0</v>
      </c>
      <c r="Q655" s="264"/>
      <c r="R655" s="264">
        <v>1</v>
      </c>
      <c r="S655" s="264"/>
      <c r="T655" s="264"/>
      <c r="U655" s="264"/>
      <c r="V655" s="264"/>
      <c r="W655" s="264"/>
      <c r="X655" s="160">
        <v>45047</v>
      </c>
      <c r="Y655" s="298">
        <f t="shared" si="34"/>
        <v>1</v>
      </c>
      <c r="Z655" s="264"/>
      <c r="AA655" s="264">
        <v>1</v>
      </c>
      <c r="AB655" s="264"/>
      <c r="AC655" s="264"/>
      <c r="AD655" s="264"/>
      <c r="AE655" s="264"/>
      <c r="AF655" s="264"/>
      <c r="AG655" s="160">
        <v>45047</v>
      </c>
      <c r="AH655" s="298">
        <f t="shared" si="32"/>
        <v>1</v>
      </c>
      <c r="AI655" s="399">
        <v>0</v>
      </c>
      <c r="AJ655" s="264" t="s">
        <v>660</v>
      </c>
      <c r="AK655" s="264" t="s">
        <v>431</v>
      </c>
      <c r="AL655" s="264"/>
      <c r="AM655" s="264"/>
      <c r="AN655" s="264" t="s">
        <v>4493</v>
      </c>
      <c r="AO655" s="264"/>
      <c r="AP655" s="264"/>
      <c r="AQ655" s="264"/>
      <c r="AR655" s="264"/>
      <c r="AS655" s="355"/>
      <c r="AT655" s="373"/>
      <c r="AU655" s="355"/>
      <c r="AV655" s="356"/>
      <c r="AW655" s="161" t="s">
        <v>5109</v>
      </c>
    </row>
    <row r="656" spans="1:49" ht="158.4">
      <c r="A656" s="399"/>
      <c r="B656" s="399" t="s">
        <v>4224</v>
      </c>
      <c r="C656" s="264" t="s">
        <v>4225</v>
      </c>
      <c r="D656" s="264"/>
      <c r="E656" s="264" t="s">
        <v>4226</v>
      </c>
      <c r="F656" s="264" t="s">
        <v>423</v>
      </c>
      <c r="G656" s="264" t="s">
        <v>656</v>
      </c>
      <c r="H656" s="264"/>
      <c r="I656" s="264"/>
      <c r="J656" s="264"/>
      <c r="K656" s="264"/>
      <c r="L656" s="264"/>
      <c r="M656" s="264"/>
      <c r="N656" s="264"/>
      <c r="O656" s="160"/>
      <c r="P656" s="297">
        <f t="shared" si="33"/>
        <v>0</v>
      </c>
      <c r="Q656" s="264"/>
      <c r="R656" s="264"/>
      <c r="S656" s="264"/>
      <c r="T656" s="264"/>
      <c r="U656" s="264"/>
      <c r="V656" s="264"/>
      <c r="W656" s="264"/>
      <c r="X656" s="160"/>
      <c r="Y656" s="298">
        <f t="shared" si="34"/>
        <v>0</v>
      </c>
      <c r="Z656" s="264"/>
      <c r="AA656" s="264"/>
      <c r="AB656" s="264"/>
      <c r="AC656" s="264">
        <v>1</v>
      </c>
      <c r="AD656" s="264"/>
      <c r="AE656" s="264"/>
      <c r="AF656" s="264"/>
      <c r="AG656" s="160">
        <v>45237</v>
      </c>
      <c r="AH656" s="298">
        <f t="shared" si="32"/>
        <v>1</v>
      </c>
      <c r="AI656" s="399"/>
      <c r="AJ656" s="264" t="s">
        <v>660</v>
      </c>
      <c r="AK656" s="264" t="s">
        <v>431</v>
      </c>
      <c r="AL656" s="264"/>
      <c r="AM656" s="264"/>
      <c r="AN656" s="264" t="s">
        <v>4493</v>
      </c>
      <c r="AO656" s="264"/>
      <c r="AP656" s="264"/>
      <c r="AQ656" s="264"/>
      <c r="AR656" s="264"/>
      <c r="AS656" s="355"/>
      <c r="AT656" s="373"/>
      <c r="AU656" s="355"/>
      <c r="AV656" s="356"/>
      <c r="AW656" s="161" t="s">
        <v>5110</v>
      </c>
    </row>
    <row r="657" spans="1:49" ht="237.6">
      <c r="A657" s="399"/>
      <c r="B657" s="399" t="s">
        <v>4227</v>
      </c>
      <c r="C657" s="264" t="s">
        <v>4228</v>
      </c>
      <c r="D657" s="264"/>
      <c r="E657" s="264" t="s">
        <v>4229</v>
      </c>
      <c r="F657" s="264" t="s">
        <v>423</v>
      </c>
      <c r="G657" s="264" t="s">
        <v>656</v>
      </c>
      <c r="H657" s="264"/>
      <c r="I657" s="264"/>
      <c r="J657" s="264"/>
      <c r="K657" s="264"/>
      <c r="L657" s="264"/>
      <c r="M657" s="264"/>
      <c r="N657" s="264"/>
      <c r="O657" s="160"/>
      <c r="P657" s="297">
        <f t="shared" si="33"/>
        <v>0</v>
      </c>
      <c r="Q657" s="264"/>
      <c r="R657" s="264"/>
      <c r="S657" s="264"/>
      <c r="T657" s="264"/>
      <c r="U657" s="264"/>
      <c r="V657" s="264"/>
      <c r="W657" s="264"/>
      <c r="X657" s="160"/>
      <c r="Y657" s="298">
        <f t="shared" si="34"/>
        <v>0</v>
      </c>
      <c r="Z657" s="264"/>
      <c r="AA657" s="264"/>
      <c r="AB657" s="264"/>
      <c r="AC657" s="264">
        <v>1</v>
      </c>
      <c r="AD657" s="264"/>
      <c r="AE657" s="264"/>
      <c r="AF657" s="264"/>
      <c r="AG657" s="160">
        <v>45191</v>
      </c>
      <c r="AH657" s="298">
        <f t="shared" si="32"/>
        <v>1</v>
      </c>
      <c r="AI657" s="399"/>
      <c r="AJ657" s="264" t="s">
        <v>660</v>
      </c>
      <c r="AK657" s="264" t="s">
        <v>431</v>
      </c>
      <c r="AL657" s="264"/>
      <c r="AM657" s="264"/>
      <c r="AN657" s="264" t="s">
        <v>4493</v>
      </c>
      <c r="AO657" s="264"/>
      <c r="AP657" s="264"/>
      <c r="AQ657" s="264"/>
      <c r="AR657" s="264"/>
      <c r="AS657" s="355"/>
      <c r="AT657" s="373"/>
      <c r="AU657" s="355"/>
      <c r="AV657" s="356"/>
      <c r="AW657" s="161" t="s">
        <v>5111</v>
      </c>
    </row>
    <row r="658" spans="1:49" ht="211.2">
      <c r="A658" s="399"/>
      <c r="B658" s="399" t="s">
        <v>4230</v>
      </c>
      <c r="C658" s="264" t="s">
        <v>4231</v>
      </c>
      <c r="D658" s="264"/>
      <c r="E658" s="264" t="s">
        <v>4232</v>
      </c>
      <c r="F658" s="264" t="s">
        <v>423</v>
      </c>
      <c r="G658" s="264" t="s">
        <v>656</v>
      </c>
      <c r="H658" s="264"/>
      <c r="I658" s="264"/>
      <c r="J658" s="264"/>
      <c r="K658" s="264"/>
      <c r="L658" s="264"/>
      <c r="M658" s="264"/>
      <c r="N658" s="264"/>
      <c r="O658" s="160"/>
      <c r="P658" s="297">
        <f t="shared" si="33"/>
        <v>0</v>
      </c>
      <c r="Q658" s="264"/>
      <c r="R658" s="264"/>
      <c r="S658" s="264"/>
      <c r="T658" s="264"/>
      <c r="U658" s="264"/>
      <c r="V658" s="264"/>
      <c r="W658" s="264"/>
      <c r="X658" s="160"/>
      <c r="Y658" s="298">
        <f t="shared" si="34"/>
        <v>0</v>
      </c>
      <c r="Z658" s="264"/>
      <c r="AA658" s="264"/>
      <c r="AB658" s="264"/>
      <c r="AC658" s="264">
        <v>1</v>
      </c>
      <c r="AD658" s="264"/>
      <c r="AE658" s="264"/>
      <c r="AF658" s="264"/>
      <c r="AG658" s="160">
        <v>45175</v>
      </c>
      <c r="AH658" s="298">
        <f t="shared" si="32"/>
        <v>1</v>
      </c>
      <c r="AI658" s="399"/>
      <c r="AJ658" s="264" t="s">
        <v>660</v>
      </c>
      <c r="AK658" s="264" t="s">
        <v>431</v>
      </c>
      <c r="AL658" s="264"/>
      <c r="AM658" s="264"/>
      <c r="AN658" s="264" t="s">
        <v>4493</v>
      </c>
      <c r="AO658" s="264"/>
      <c r="AP658" s="264"/>
      <c r="AQ658" s="264"/>
      <c r="AR658" s="264"/>
      <c r="AS658" s="355"/>
      <c r="AT658" s="373"/>
      <c r="AU658" s="355"/>
      <c r="AV658" s="356"/>
      <c r="AW658" s="161" t="s">
        <v>5112</v>
      </c>
    </row>
    <row r="659" spans="1:49" ht="66">
      <c r="A659" s="399"/>
      <c r="B659" s="399" t="s">
        <v>4233</v>
      </c>
      <c r="C659" s="264" t="s">
        <v>4234</v>
      </c>
      <c r="D659" s="264"/>
      <c r="E659" s="264" t="s">
        <v>4235</v>
      </c>
      <c r="F659" s="264" t="s">
        <v>423</v>
      </c>
      <c r="G659" s="264" t="s">
        <v>656</v>
      </c>
      <c r="H659" s="264"/>
      <c r="I659" s="264"/>
      <c r="J659" s="264"/>
      <c r="K659" s="264"/>
      <c r="L659" s="264"/>
      <c r="M659" s="264"/>
      <c r="N659" s="264"/>
      <c r="O659" s="160"/>
      <c r="P659" s="297">
        <f t="shared" si="33"/>
        <v>0</v>
      </c>
      <c r="Q659" s="264"/>
      <c r="R659" s="264"/>
      <c r="S659" s="264"/>
      <c r="T659" s="264"/>
      <c r="U659" s="264"/>
      <c r="V659" s="264"/>
      <c r="W659" s="264"/>
      <c r="X659" s="160"/>
      <c r="Y659" s="298">
        <f t="shared" si="34"/>
        <v>0</v>
      </c>
      <c r="Z659" s="264"/>
      <c r="AA659" s="264"/>
      <c r="AB659" s="264"/>
      <c r="AC659" s="264">
        <v>1</v>
      </c>
      <c r="AD659" s="264"/>
      <c r="AE659" s="264"/>
      <c r="AF659" s="264"/>
      <c r="AG659" s="160">
        <v>45160</v>
      </c>
      <c r="AH659" s="298">
        <f t="shared" si="32"/>
        <v>1</v>
      </c>
      <c r="AI659" s="399"/>
      <c r="AJ659" s="264" t="s">
        <v>660</v>
      </c>
      <c r="AK659" s="264" t="s">
        <v>431</v>
      </c>
      <c r="AL659" s="264"/>
      <c r="AM659" s="264"/>
      <c r="AN659" s="264" t="s">
        <v>4493</v>
      </c>
      <c r="AO659" s="264"/>
      <c r="AP659" s="264"/>
      <c r="AQ659" s="264"/>
      <c r="AR659" s="264"/>
      <c r="AS659" s="355"/>
      <c r="AT659" s="373"/>
      <c r="AU659" s="355"/>
      <c r="AV659" s="356"/>
      <c r="AW659" s="161" t="s">
        <v>5113</v>
      </c>
    </row>
    <row r="660" spans="1:49" ht="184.8">
      <c r="A660" s="399"/>
      <c r="B660" s="399" t="s">
        <v>4236</v>
      </c>
      <c r="C660" s="264" t="s">
        <v>4237</v>
      </c>
      <c r="D660" s="264"/>
      <c r="E660" s="264" t="s">
        <v>4238</v>
      </c>
      <c r="F660" s="264" t="s">
        <v>423</v>
      </c>
      <c r="G660" s="264" t="s">
        <v>656</v>
      </c>
      <c r="H660" s="264"/>
      <c r="I660" s="264"/>
      <c r="J660" s="264"/>
      <c r="K660" s="264"/>
      <c r="L660" s="264"/>
      <c r="M660" s="264"/>
      <c r="N660" s="264"/>
      <c r="O660" s="160"/>
      <c r="P660" s="297">
        <f t="shared" si="33"/>
        <v>0</v>
      </c>
      <c r="Q660" s="264"/>
      <c r="R660" s="264"/>
      <c r="S660" s="264"/>
      <c r="T660" s="264"/>
      <c r="U660" s="264"/>
      <c r="V660" s="264"/>
      <c r="W660" s="264"/>
      <c r="X660" s="160"/>
      <c r="Y660" s="298">
        <f t="shared" si="34"/>
        <v>0</v>
      </c>
      <c r="Z660" s="264"/>
      <c r="AA660" s="264"/>
      <c r="AB660" s="264"/>
      <c r="AC660" s="264">
        <v>1</v>
      </c>
      <c r="AD660" s="264"/>
      <c r="AE660" s="264"/>
      <c r="AF660" s="264"/>
      <c r="AG660" s="160">
        <v>45183</v>
      </c>
      <c r="AH660" s="298">
        <f t="shared" si="32"/>
        <v>1</v>
      </c>
      <c r="AI660" s="399"/>
      <c r="AJ660" s="264" t="s">
        <v>660</v>
      </c>
      <c r="AK660" s="264" t="s">
        <v>431</v>
      </c>
      <c r="AL660" s="264"/>
      <c r="AM660" s="264"/>
      <c r="AN660" s="264" t="s">
        <v>4493</v>
      </c>
      <c r="AO660" s="264"/>
      <c r="AP660" s="264"/>
      <c r="AQ660" s="264"/>
      <c r="AR660" s="264"/>
      <c r="AS660" s="355"/>
      <c r="AT660" s="373"/>
      <c r="AU660" s="355"/>
      <c r="AV660" s="356"/>
      <c r="AW660" s="161" t="s">
        <v>5114</v>
      </c>
    </row>
    <row r="661" spans="1:49" ht="171.6">
      <c r="A661" s="399"/>
      <c r="B661" s="399" t="s">
        <v>4239</v>
      </c>
      <c r="C661" s="264" t="s">
        <v>4240</v>
      </c>
      <c r="D661" s="264"/>
      <c r="E661" s="264" t="s">
        <v>4241</v>
      </c>
      <c r="F661" s="264" t="s">
        <v>423</v>
      </c>
      <c r="G661" s="264" t="s">
        <v>656</v>
      </c>
      <c r="H661" s="264"/>
      <c r="I661" s="264"/>
      <c r="J661" s="264"/>
      <c r="K661" s="264"/>
      <c r="L661" s="264"/>
      <c r="M661" s="264"/>
      <c r="N661" s="264"/>
      <c r="O661" s="160"/>
      <c r="P661" s="297">
        <f t="shared" si="33"/>
        <v>0</v>
      </c>
      <c r="Q661" s="264"/>
      <c r="R661" s="264"/>
      <c r="S661" s="264"/>
      <c r="T661" s="264"/>
      <c r="U661" s="264"/>
      <c r="V661" s="264"/>
      <c r="W661" s="264"/>
      <c r="X661" s="160"/>
      <c r="Y661" s="298">
        <f t="shared" si="34"/>
        <v>0</v>
      </c>
      <c r="Z661" s="264"/>
      <c r="AA661" s="264"/>
      <c r="AB661" s="264"/>
      <c r="AC661" s="264">
        <v>1</v>
      </c>
      <c r="AD661" s="264"/>
      <c r="AE661" s="264"/>
      <c r="AF661" s="264"/>
      <c r="AG661" s="160">
        <v>45204</v>
      </c>
      <c r="AH661" s="298">
        <f t="shared" si="32"/>
        <v>1</v>
      </c>
      <c r="AI661" s="399"/>
      <c r="AJ661" s="264" t="s">
        <v>660</v>
      </c>
      <c r="AK661" s="264" t="s">
        <v>431</v>
      </c>
      <c r="AL661" s="264"/>
      <c r="AM661" s="264"/>
      <c r="AN661" s="264" t="s">
        <v>4493</v>
      </c>
      <c r="AO661" s="264"/>
      <c r="AP661" s="264"/>
      <c r="AQ661" s="264"/>
      <c r="AR661" s="264"/>
      <c r="AS661" s="355"/>
      <c r="AT661" s="373"/>
      <c r="AU661" s="355"/>
      <c r="AV661" s="356"/>
      <c r="AW661" s="161" t="s">
        <v>5115</v>
      </c>
    </row>
    <row r="662" spans="1:49" ht="211.2">
      <c r="A662" s="399"/>
      <c r="B662" s="399" t="s">
        <v>4242</v>
      </c>
      <c r="C662" s="264" t="s">
        <v>4243</v>
      </c>
      <c r="D662" s="264"/>
      <c r="E662" s="264" t="s">
        <v>4244</v>
      </c>
      <c r="F662" s="264" t="s">
        <v>423</v>
      </c>
      <c r="G662" s="264" t="s">
        <v>656</v>
      </c>
      <c r="H662" s="264"/>
      <c r="I662" s="264"/>
      <c r="J662" s="264"/>
      <c r="K662" s="264"/>
      <c r="L662" s="264"/>
      <c r="M662" s="264"/>
      <c r="N662" s="264"/>
      <c r="O662" s="160"/>
      <c r="P662" s="297">
        <f t="shared" si="33"/>
        <v>0</v>
      </c>
      <c r="Q662" s="264"/>
      <c r="R662" s="264"/>
      <c r="S662" s="264"/>
      <c r="T662" s="264"/>
      <c r="U662" s="264"/>
      <c r="V662" s="264"/>
      <c r="W662" s="264"/>
      <c r="X662" s="160"/>
      <c r="Y662" s="298">
        <f t="shared" si="34"/>
        <v>0</v>
      </c>
      <c r="Z662" s="264"/>
      <c r="AA662" s="264"/>
      <c r="AB662" s="264"/>
      <c r="AC662" s="264">
        <v>1</v>
      </c>
      <c r="AD662" s="264"/>
      <c r="AE662" s="264"/>
      <c r="AF662" s="264"/>
      <c r="AG662" s="160">
        <v>45195</v>
      </c>
      <c r="AH662" s="298">
        <f t="shared" si="32"/>
        <v>1</v>
      </c>
      <c r="AI662" s="399"/>
      <c r="AJ662" s="264" t="s">
        <v>660</v>
      </c>
      <c r="AK662" s="264" t="s">
        <v>431</v>
      </c>
      <c r="AL662" s="264"/>
      <c r="AM662" s="264"/>
      <c r="AN662" s="264" t="s">
        <v>4493</v>
      </c>
      <c r="AO662" s="264"/>
      <c r="AP662" s="264"/>
      <c r="AQ662" s="264"/>
      <c r="AR662" s="264"/>
      <c r="AS662" s="355"/>
      <c r="AT662" s="373"/>
      <c r="AU662" s="355"/>
      <c r="AV662" s="356"/>
      <c r="AW662" s="161" t="s">
        <v>5116</v>
      </c>
    </row>
    <row r="663" spans="1:49" ht="158.4">
      <c r="A663" s="399"/>
      <c r="B663" s="399" t="s">
        <v>4245</v>
      </c>
      <c r="C663" s="264" t="s">
        <v>4246</v>
      </c>
      <c r="D663" s="264"/>
      <c r="E663" s="264" t="s">
        <v>4247</v>
      </c>
      <c r="F663" s="264" t="s">
        <v>423</v>
      </c>
      <c r="G663" s="264" t="s">
        <v>656</v>
      </c>
      <c r="H663" s="264"/>
      <c r="I663" s="264"/>
      <c r="J663" s="264"/>
      <c r="K663" s="264"/>
      <c r="L663" s="264"/>
      <c r="M663" s="264"/>
      <c r="N663" s="264"/>
      <c r="O663" s="160"/>
      <c r="P663" s="297">
        <f t="shared" si="33"/>
        <v>0</v>
      </c>
      <c r="Q663" s="264"/>
      <c r="R663" s="264"/>
      <c r="S663" s="264"/>
      <c r="T663" s="264"/>
      <c r="U663" s="264"/>
      <c r="V663" s="264"/>
      <c r="W663" s="264"/>
      <c r="X663" s="160"/>
      <c r="Y663" s="298">
        <f t="shared" si="34"/>
        <v>0</v>
      </c>
      <c r="Z663" s="264"/>
      <c r="AA663" s="264"/>
      <c r="AB663" s="264"/>
      <c r="AC663" s="264">
        <v>1</v>
      </c>
      <c r="AD663" s="264"/>
      <c r="AE663" s="264"/>
      <c r="AF663" s="264"/>
      <c r="AG663" s="160">
        <v>44992</v>
      </c>
      <c r="AH663" s="298">
        <f t="shared" si="32"/>
        <v>1</v>
      </c>
      <c r="AI663" s="399"/>
      <c r="AJ663" s="264" t="s">
        <v>660</v>
      </c>
      <c r="AK663" s="264" t="s">
        <v>431</v>
      </c>
      <c r="AL663" s="264"/>
      <c r="AM663" s="264"/>
      <c r="AN663" s="264" t="s">
        <v>4493</v>
      </c>
      <c r="AO663" s="264"/>
      <c r="AP663" s="264"/>
      <c r="AQ663" s="264"/>
      <c r="AR663" s="264"/>
      <c r="AS663" s="355"/>
      <c r="AT663" s="373"/>
      <c r="AU663" s="355"/>
      <c r="AV663" s="356"/>
      <c r="AW663" s="161" t="s">
        <v>5117</v>
      </c>
    </row>
    <row r="664" spans="1:49" ht="171.6">
      <c r="A664" s="399"/>
      <c r="B664" s="399" t="s">
        <v>4248</v>
      </c>
      <c r="C664" s="264" t="s">
        <v>4249</v>
      </c>
      <c r="D664" s="264"/>
      <c r="E664" s="264" t="s">
        <v>4250</v>
      </c>
      <c r="F664" s="264" t="s">
        <v>423</v>
      </c>
      <c r="G664" s="264" t="s">
        <v>656</v>
      </c>
      <c r="H664" s="264"/>
      <c r="I664" s="264"/>
      <c r="J664" s="264"/>
      <c r="K664" s="264"/>
      <c r="L664" s="264"/>
      <c r="M664" s="264"/>
      <c r="N664" s="264"/>
      <c r="O664" s="160"/>
      <c r="P664" s="297">
        <f t="shared" si="33"/>
        <v>0</v>
      </c>
      <c r="Q664" s="264"/>
      <c r="R664" s="264"/>
      <c r="S664" s="264"/>
      <c r="T664" s="264"/>
      <c r="U664" s="264"/>
      <c r="V664" s="264"/>
      <c r="W664" s="264"/>
      <c r="X664" s="160"/>
      <c r="Y664" s="298">
        <f t="shared" si="34"/>
        <v>0</v>
      </c>
      <c r="Z664" s="264"/>
      <c r="AA664" s="264"/>
      <c r="AB664" s="264"/>
      <c r="AC664" s="264">
        <v>1</v>
      </c>
      <c r="AD664" s="264"/>
      <c r="AE664" s="264"/>
      <c r="AF664" s="264"/>
      <c r="AG664" s="160">
        <v>45023</v>
      </c>
      <c r="AH664" s="298">
        <f t="shared" si="32"/>
        <v>1</v>
      </c>
      <c r="AI664" s="399"/>
      <c r="AJ664" s="264" t="s">
        <v>660</v>
      </c>
      <c r="AK664" s="264" t="s">
        <v>431</v>
      </c>
      <c r="AL664" s="264"/>
      <c r="AM664" s="264"/>
      <c r="AN664" s="264" t="s">
        <v>4493</v>
      </c>
      <c r="AO664" s="264"/>
      <c r="AP664" s="264"/>
      <c r="AQ664" s="264"/>
      <c r="AR664" s="264"/>
      <c r="AS664" s="355"/>
      <c r="AT664" s="373"/>
      <c r="AU664" s="355"/>
      <c r="AV664" s="356"/>
      <c r="AW664" s="161" t="s">
        <v>5118</v>
      </c>
    </row>
    <row r="665" spans="1:49" ht="158.4">
      <c r="A665" s="399"/>
      <c r="B665" s="399" t="s">
        <v>4251</v>
      </c>
      <c r="C665" s="264" t="s">
        <v>4252</v>
      </c>
      <c r="D665" s="264"/>
      <c r="E665" s="264" t="s">
        <v>4253</v>
      </c>
      <c r="F665" s="264" t="s">
        <v>423</v>
      </c>
      <c r="G665" s="264" t="s">
        <v>656</v>
      </c>
      <c r="H665" s="264"/>
      <c r="I665" s="264"/>
      <c r="J665" s="264"/>
      <c r="K665" s="264"/>
      <c r="L665" s="264"/>
      <c r="M665" s="264"/>
      <c r="N665" s="264"/>
      <c r="O665" s="160"/>
      <c r="P665" s="297">
        <f t="shared" si="33"/>
        <v>0</v>
      </c>
      <c r="Q665" s="264"/>
      <c r="R665" s="264"/>
      <c r="S665" s="264"/>
      <c r="T665" s="264"/>
      <c r="U665" s="264"/>
      <c r="V665" s="264"/>
      <c r="W665" s="264"/>
      <c r="X665" s="160"/>
      <c r="Y665" s="298">
        <f t="shared" si="34"/>
        <v>0</v>
      </c>
      <c r="Z665" s="264"/>
      <c r="AA665" s="264"/>
      <c r="AB665" s="264"/>
      <c r="AC665" s="264">
        <v>1</v>
      </c>
      <c r="AD665" s="264"/>
      <c r="AE665" s="264"/>
      <c r="AF665" s="264"/>
      <c r="AG665" s="160">
        <v>45139</v>
      </c>
      <c r="AH665" s="298">
        <f t="shared" si="32"/>
        <v>1</v>
      </c>
      <c r="AI665" s="399"/>
      <c r="AJ665" s="264" t="s">
        <v>660</v>
      </c>
      <c r="AK665" s="264" t="s">
        <v>431</v>
      </c>
      <c r="AL665" s="264"/>
      <c r="AM665" s="264"/>
      <c r="AN665" s="264" t="s">
        <v>4493</v>
      </c>
      <c r="AO665" s="264"/>
      <c r="AP665" s="264"/>
      <c r="AQ665" s="264"/>
      <c r="AR665" s="264"/>
      <c r="AS665" s="355"/>
      <c r="AT665" s="373"/>
      <c r="AU665" s="355"/>
      <c r="AV665" s="356"/>
      <c r="AW665" s="161" t="s">
        <v>5119</v>
      </c>
    </row>
    <row r="666" spans="1:49" ht="79.2">
      <c r="A666" s="399"/>
      <c r="B666" s="399" t="s">
        <v>4254</v>
      </c>
      <c r="C666" s="264" t="s">
        <v>4255</v>
      </c>
      <c r="D666" s="264"/>
      <c r="E666" s="264" t="s">
        <v>4256</v>
      </c>
      <c r="F666" s="264" t="s">
        <v>423</v>
      </c>
      <c r="G666" s="264" t="s">
        <v>656</v>
      </c>
      <c r="H666" s="264"/>
      <c r="I666" s="264"/>
      <c r="J666" s="264"/>
      <c r="K666" s="264"/>
      <c r="L666" s="264"/>
      <c r="M666" s="264"/>
      <c r="N666" s="264"/>
      <c r="O666" s="160"/>
      <c r="P666" s="297">
        <f t="shared" si="33"/>
        <v>0</v>
      </c>
      <c r="Q666" s="264"/>
      <c r="R666" s="264"/>
      <c r="S666" s="264"/>
      <c r="T666" s="264"/>
      <c r="U666" s="264"/>
      <c r="V666" s="264"/>
      <c r="W666" s="264"/>
      <c r="X666" s="160"/>
      <c r="Y666" s="298">
        <f t="shared" si="34"/>
        <v>0</v>
      </c>
      <c r="Z666" s="264"/>
      <c r="AA666" s="264"/>
      <c r="AB666" s="264"/>
      <c r="AC666" s="264"/>
      <c r="AD666" s="264"/>
      <c r="AE666" s="264">
        <v>1</v>
      </c>
      <c r="AF666" s="264"/>
      <c r="AG666" s="160">
        <v>44958</v>
      </c>
      <c r="AH666" s="298">
        <f t="shared" si="32"/>
        <v>1</v>
      </c>
      <c r="AI666" s="399"/>
      <c r="AJ666" s="264" t="s">
        <v>660</v>
      </c>
      <c r="AK666" s="264" t="s">
        <v>431</v>
      </c>
      <c r="AL666" s="264"/>
      <c r="AM666" s="264"/>
      <c r="AN666" s="264" t="s">
        <v>4493</v>
      </c>
      <c r="AO666" s="264"/>
      <c r="AP666" s="264"/>
      <c r="AQ666" s="264"/>
      <c r="AR666" s="264"/>
      <c r="AS666" s="355"/>
      <c r="AT666" s="373"/>
      <c r="AU666" s="355"/>
      <c r="AV666" s="356"/>
      <c r="AW666" s="161" t="s">
        <v>5120</v>
      </c>
    </row>
    <row r="667" spans="1:49" ht="264">
      <c r="A667" s="399"/>
      <c r="B667" s="399" t="s">
        <v>4257</v>
      </c>
      <c r="C667" s="264" t="s">
        <v>4258</v>
      </c>
      <c r="D667" s="264"/>
      <c r="E667" s="264" t="s">
        <v>4259</v>
      </c>
      <c r="F667" s="264" t="s">
        <v>423</v>
      </c>
      <c r="G667" s="264" t="s">
        <v>656</v>
      </c>
      <c r="H667" s="264"/>
      <c r="I667" s="264"/>
      <c r="J667" s="264"/>
      <c r="K667" s="264"/>
      <c r="L667" s="264"/>
      <c r="M667" s="264"/>
      <c r="N667" s="264"/>
      <c r="O667" s="160"/>
      <c r="P667" s="297">
        <f t="shared" si="33"/>
        <v>0</v>
      </c>
      <c r="Q667" s="264"/>
      <c r="R667" s="264"/>
      <c r="S667" s="264"/>
      <c r="T667" s="264"/>
      <c r="U667" s="264"/>
      <c r="V667" s="264"/>
      <c r="W667" s="264">
        <v>1</v>
      </c>
      <c r="X667" s="160">
        <v>44998</v>
      </c>
      <c r="Y667" s="298">
        <f t="shared" si="34"/>
        <v>1</v>
      </c>
      <c r="Z667" s="264"/>
      <c r="AA667" s="264"/>
      <c r="AB667" s="264"/>
      <c r="AC667" s="264"/>
      <c r="AD667" s="264"/>
      <c r="AE667" s="264"/>
      <c r="AF667" s="264">
        <v>1</v>
      </c>
      <c r="AG667" s="160">
        <v>45218</v>
      </c>
      <c r="AH667" s="298">
        <f t="shared" si="32"/>
        <v>1</v>
      </c>
      <c r="AI667" s="399"/>
      <c r="AJ667" s="264" t="s">
        <v>660</v>
      </c>
      <c r="AK667" s="264" t="s">
        <v>431</v>
      </c>
      <c r="AL667" s="264"/>
      <c r="AM667" s="264"/>
      <c r="AN667" s="264"/>
      <c r="AO667" s="264"/>
      <c r="AP667" s="264"/>
      <c r="AQ667" s="264"/>
      <c r="AR667" s="264"/>
      <c r="AS667" s="355"/>
      <c r="AT667" s="373"/>
      <c r="AU667" s="355"/>
      <c r="AV667" s="356"/>
      <c r="AW667" s="161" t="s">
        <v>5121</v>
      </c>
    </row>
    <row r="668" spans="1:49" ht="237.6">
      <c r="A668" s="399"/>
      <c r="B668" s="399" t="s">
        <v>4260</v>
      </c>
      <c r="C668" s="264" t="s">
        <v>4261</v>
      </c>
      <c r="D668" s="264"/>
      <c r="E668" s="264" t="s">
        <v>4262</v>
      </c>
      <c r="F668" s="264" t="s">
        <v>423</v>
      </c>
      <c r="G668" s="264" t="s">
        <v>656</v>
      </c>
      <c r="H668" s="264"/>
      <c r="I668" s="264"/>
      <c r="J668" s="264"/>
      <c r="K668" s="264"/>
      <c r="L668" s="264"/>
      <c r="M668" s="264"/>
      <c r="N668" s="264"/>
      <c r="O668" s="160"/>
      <c r="P668" s="297">
        <f t="shared" si="33"/>
        <v>0</v>
      </c>
      <c r="Q668" s="264"/>
      <c r="R668" s="264"/>
      <c r="S668" s="264"/>
      <c r="T668" s="264"/>
      <c r="U668" s="264"/>
      <c r="V668" s="264"/>
      <c r="W668" s="264"/>
      <c r="X668" s="160"/>
      <c r="Y668" s="298">
        <f t="shared" si="34"/>
        <v>0</v>
      </c>
      <c r="Z668" s="264"/>
      <c r="AA668" s="264"/>
      <c r="AB668" s="264"/>
      <c r="AC668" s="264"/>
      <c r="AD668" s="264"/>
      <c r="AE668" s="264">
        <v>1</v>
      </c>
      <c r="AF668" s="264"/>
      <c r="AG668" s="160">
        <v>45280</v>
      </c>
      <c r="AH668" s="298">
        <f t="shared" si="32"/>
        <v>1</v>
      </c>
      <c r="AI668" s="399"/>
      <c r="AJ668" s="264" t="s">
        <v>660</v>
      </c>
      <c r="AK668" s="264" t="s">
        <v>431</v>
      </c>
      <c r="AL668" s="264"/>
      <c r="AM668" s="264"/>
      <c r="AN668" s="264" t="s">
        <v>4493</v>
      </c>
      <c r="AO668" s="264"/>
      <c r="AP668" s="264"/>
      <c r="AQ668" s="264"/>
      <c r="AR668" s="264"/>
      <c r="AS668" s="355"/>
      <c r="AT668" s="373"/>
      <c r="AU668" s="355"/>
      <c r="AV668" s="356"/>
      <c r="AW668" s="161" t="s">
        <v>5122</v>
      </c>
    </row>
    <row r="669" spans="1:49" ht="211.2">
      <c r="A669" s="399"/>
      <c r="B669" s="399" t="s">
        <v>4263</v>
      </c>
      <c r="C669" s="264" t="s">
        <v>4264</v>
      </c>
      <c r="D669" s="264"/>
      <c r="E669" s="264" t="s">
        <v>4265</v>
      </c>
      <c r="F669" s="264" t="s">
        <v>419</v>
      </c>
      <c r="G669" s="264" t="s">
        <v>656</v>
      </c>
      <c r="H669" s="264"/>
      <c r="I669" s="264"/>
      <c r="J669" s="264"/>
      <c r="K669" s="264"/>
      <c r="L669" s="264"/>
      <c r="M669" s="264"/>
      <c r="N669" s="264"/>
      <c r="O669" s="160"/>
      <c r="P669" s="297">
        <f t="shared" si="33"/>
        <v>0</v>
      </c>
      <c r="Q669" s="264"/>
      <c r="R669" s="264"/>
      <c r="S669" s="264"/>
      <c r="T669" s="264"/>
      <c r="U669" s="264"/>
      <c r="V669" s="264"/>
      <c r="W669" s="264"/>
      <c r="X669" s="160"/>
      <c r="Y669" s="298">
        <f t="shared" si="34"/>
        <v>0</v>
      </c>
      <c r="Z669" s="264"/>
      <c r="AA669" s="264"/>
      <c r="AB669" s="264"/>
      <c r="AC669" s="264"/>
      <c r="AD669" s="264"/>
      <c r="AE669" s="264"/>
      <c r="AF669" s="264">
        <v>1</v>
      </c>
      <c r="AG669" s="160">
        <v>45114</v>
      </c>
      <c r="AH669" s="298">
        <f t="shared" si="32"/>
        <v>1</v>
      </c>
      <c r="AI669" s="399"/>
      <c r="AJ669" s="264" t="s">
        <v>660</v>
      </c>
      <c r="AK669" s="264" t="s">
        <v>431</v>
      </c>
      <c r="AL669" s="264"/>
      <c r="AM669" s="264"/>
      <c r="AN669" s="264"/>
      <c r="AO669" s="264"/>
      <c r="AP669" s="264"/>
      <c r="AQ669" s="264"/>
      <c r="AR669" s="264"/>
      <c r="AS669" s="355"/>
      <c r="AT669" s="373"/>
      <c r="AU669" s="355"/>
      <c r="AV669" s="356"/>
      <c r="AW669" s="161" t="s">
        <v>5123</v>
      </c>
    </row>
    <row r="670" spans="1:49" ht="132">
      <c r="A670" s="399"/>
      <c r="B670" s="399" t="s">
        <v>4266</v>
      </c>
      <c r="C670" s="264" t="s">
        <v>4267</v>
      </c>
      <c r="D670" s="264"/>
      <c r="E670" s="264" t="s">
        <v>4268</v>
      </c>
      <c r="F670" s="264" t="s">
        <v>423</v>
      </c>
      <c r="G670" s="264" t="s">
        <v>656</v>
      </c>
      <c r="H670" s="264"/>
      <c r="I670" s="264"/>
      <c r="J670" s="264"/>
      <c r="K670" s="264"/>
      <c r="L670" s="264"/>
      <c r="M670" s="264"/>
      <c r="N670" s="264"/>
      <c r="O670" s="160"/>
      <c r="P670" s="297">
        <f t="shared" si="33"/>
        <v>0</v>
      </c>
      <c r="Q670" s="264"/>
      <c r="R670" s="264"/>
      <c r="S670" s="264"/>
      <c r="T670" s="264"/>
      <c r="U670" s="264"/>
      <c r="V670" s="264"/>
      <c r="W670" s="264"/>
      <c r="X670" s="160"/>
      <c r="Y670" s="298">
        <f t="shared" si="34"/>
        <v>0</v>
      </c>
      <c r="Z670" s="264"/>
      <c r="AA670" s="264">
        <v>1</v>
      </c>
      <c r="AB670" s="264"/>
      <c r="AC670" s="264"/>
      <c r="AD670" s="264"/>
      <c r="AE670" s="264"/>
      <c r="AF670" s="264"/>
      <c r="AG670" s="160">
        <v>45014</v>
      </c>
      <c r="AH670" s="298">
        <f t="shared" si="32"/>
        <v>1</v>
      </c>
      <c r="AI670" s="399"/>
      <c r="AJ670" s="264" t="s">
        <v>660</v>
      </c>
      <c r="AK670" s="264" t="s">
        <v>431</v>
      </c>
      <c r="AL670" s="264"/>
      <c r="AM670" s="264"/>
      <c r="AN670" s="264" t="s">
        <v>4493</v>
      </c>
      <c r="AO670" s="264"/>
      <c r="AP670" s="264"/>
      <c r="AQ670" s="264"/>
      <c r="AR670" s="264"/>
      <c r="AS670" s="355"/>
      <c r="AT670" s="373"/>
      <c r="AU670" s="355"/>
      <c r="AV670" s="356"/>
      <c r="AW670" s="161" t="s">
        <v>5124</v>
      </c>
    </row>
    <row r="671" spans="1:49" ht="290.39999999999998">
      <c r="A671" s="399"/>
      <c r="B671" s="399" t="s">
        <v>4269</v>
      </c>
      <c r="C671" s="264" t="s">
        <v>4270</v>
      </c>
      <c r="D671" s="264"/>
      <c r="E671" s="264" t="s">
        <v>4271</v>
      </c>
      <c r="F671" s="264" t="s">
        <v>423</v>
      </c>
      <c r="G671" s="264" t="s">
        <v>656</v>
      </c>
      <c r="H671" s="264"/>
      <c r="I671" s="264"/>
      <c r="J671" s="264"/>
      <c r="K671" s="264"/>
      <c r="L671" s="264"/>
      <c r="M671" s="264"/>
      <c r="N671" s="264"/>
      <c r="O671" s="160"/>
      <c r="P671" s="297">
        <f t="shared" si="33"/>
        <v>0</v>
      </c>
      <c r="Q671" s="264"/>
      <c r="R671" s="264"/>
      <c r="S671" s="264"/>
      <c r="T671" s="264"/>
      <c r="U671" s="264"/>
      <c r="V671" s="264"/>
      <c r="W671" s="264"/>
      <c r="X671" s="160"/>
      <c r="Y671" s="298">
        <f t="shared" si="34"/>
        <v>0</v>
      </c>
      <c r="Z671" s="264"/>
      <c r="AA671" s="264">
        <v>1</v>
      </c>
      <c r="AB671" s="264"/>
      <c r="AC671" s="264"/>
      <c r="AD671" s="264"/>
      <c r="AE671" s="264"/>
      <c r="AF671" s="264"/>
      <c r="AG671" s="160">
        <v>45043</v>
      </c>
      <c r="AH671" s="298">
        <f t="shared" si="32"/>
        <v>1</v>
      </c>
      <c r="AI671" s="399"/>
      <c r="AJ671" s="264" t="s">
        <v>660</v>
      </c>
      <c r="AK671" s="264" t="s">
        <v>431</v>
      </c>
      <c r="AL671" s="264"/>
      <c r="AM671" s="264"/>
      <c r="AN671" s="264" t="s">
        <v>4493</v>
      </c>
      <c r="AO671" s="264"/>
      <c r="AP671" s="264"/>
      <c r="AQ671" s="264"/>
      <c r="AR671" s="264"/>
      <c r="AS671" s="355"/>
      <c r="AT671" s="373"/>
      <c r="AU671" s="355"/>
      <c r="AV671" s="356"/>
      <c r="AW671" s="161" t="s">
        <v>5125</v>
      </c>
    </row>
    <row r="672" spans="1:49" ht="237.6">
      <c r="A672" s="399"/>
      <c r="B672" s="399" t="s">
        <v>3752</v>
      </c>
      <c r="C672" s="264" t="s">
        <v>4272</v>
      </c>
      <c r="D672" s="264"/>
      <c r="E672" s="264" t="s">
        <v>4273</v>
      </c>
      <c r="F672" s="264" t="s">
        <v>423</v>
      </c>
      <c r="G672" s="264" t="s">
        <v>656</v>
      </c>
      <c r="H672" s="264"/>
      <c r="I672" s="264"/>
      <c r="J672" s="264"/>
      <c r="K672" s="264"/>
      <c r="L672" s="264"/>
      <c r="M672" s="264"/>
      <c r="N672" s="264"/>
      <c r="O672" s="160"/>
      <c r="P672" s="297">
        <f t="shared" si="33"/>
        <v>0</v>
      </c>
      <c r="Q672" s="264"/>
      <c r="R672" s="264"/>
      <c r="S672" s="264"/>
      <c r="T672" s="264"/>
      <c r="U672" s="264"/>
      <c r="V672" s="264"/>
      <c r="W672" s="264"/>
      <c r="X672" s="160"/>
      <c r="Y672" s="298">
        <f t="shared" si="34"/>
        <v>0</v>
      </c>
      <c r="Z672" s="264"/>
      <c r="AA672" s="264">
        <v>2</v>
      </c>
      <c r="AB672" s="264"/>
      <c r="AC672" s="264"/>
      <c r="AD672" s="264"/>
      <c r="AE672" s="264"/>
      <c r="AF672" s="264"/>
      <c r="AG672" s="160">
        <v>45190</v>
      </c>
      <c r="AH672" s="298">
        <f t="shared" si="32"/>
        <v>2</v>
      </c>
      <c r="AI672" s="399"/>
      <c r="AJ672" s="264" t="s">
        <v>660</v>
      </c>
      <c r="AK672" s="264" t="s">
        <v>431</v>
      </c>
      <c r="AL672" s="264"/>
      <c r="AM672" s="264"/>
      <c r="AN672" s="264" t="s">
        <v>4493</v>
      </c>
      <c r="AO672" s="264"/>
      <c r="AP672" s="264"/>
      <c r="AQ672" s="264"/>
      <c r="AR672" s="264"/>
      <c r="AS672" s="355"/>
      <c r="AT672" s="373"/>
      <c r="AU672" s="355"/>
      <c r="AV672" s="356"/>
      <c r="AW672" s="161" t="s">
        <v>5126</v>
      </c>
    </row>
    <row r="673" spans="1:49" ht="250.8">
      <c r="A673" s="399"/>
      <c r="B673" s="399" t="s">
        <v>4274</v>
      </c>
      <c r="C673" s="264" t="s">
        <v>4275</v>
      </c>
      <c r="D673" s="264"/>
      <c r="E673" s="264" t="s">
        <v>4276</v>
      </c>
      <c r="F673" s="264" t="s">
        <v>423</v>
      </c>
      <c r="G673" s="264" t="s">
        <v>656</v>
      </c>
      <c r="H673" s="264"/>
      <c r="I673" s="264"/>
      <c r="J673" s="264"/>
      <c r="K673" s="264"/>
      <c r="L673" s="264"/>
      <c r="M673" s="264"/>
      <c r="N673" s="264"/>
      <c r="O673" s="160"/>
      <c r="P673" s="297">
        <f t="shared" si="33"/>
        <v>0</v>
      </c>
      <c r="Q673" s="264"/>
      <c r="R673" s="264"/>
      <c r="S673" s="264"/>
      <c r="T673" s="264"/>
      <c r="U673" s="264"/>
      <c r="V673" s="264"/>
      <c r="W673" s="264"/>
      <c r="X673" s="160"/>
      <c r="Y673" s="298">
        <f t="shared" si="34"/>
        <v>0</v>
      </c>
      <c r="Z673" s="264"/>
      <c r="AA673" s="264">
        <v>1</v>
      </c>
      <c r="AB673" s="264"/>
      <c r="AC673" s="264"/>
      <c r="AD673" s="264"/>
      <c r="AE673" s="264"/>
      <c r="AF673" s="264"/>
      <c r="AG673" s="160">
        <v>45149</v>
      </c>
      <c r="AH673" s="298">
        <f t="shared" si="32"/>
        <v>1</v>
      </c>
      <c r="AI673" s="399"/>
      <c r="AJ673" s="264" t="s">
        <v>660</v>
      </c>
      <c r="AK673" s="264" t="s">
        <v>431</v>
      </c>
      <c r="AL673" s="264"/>
      <c r="AM673" s="264"/>
      <c r="AN673" s="264" t="s">
        <v>4493</v>
      </c>
      <c r="AO673" s="264"/>
      <c r="AP673" s="264"/>
      <c r="AQ673" s="264"/>
      <c r="AR673" s="264"/>
      <c r="AS673" s="355"/>
      <c r="AT673" s="373"/>
      <c r="AU673" s="355"/>
      <c r="AV673" s="356"/>
      <c r="AW673" s="161" t="s">
        <v>5127</v>
      </c>
    </row>
    <row r="674" spans="1:49" ht="250.8">
      <c r="A674" s="399"/>
      <c r="B674" s="399" t="s">
        <v>4277</v>
      </c>
      <c r="C674" s="264" t="s">
        <v>4278</v>
      </c>
      <c r="D674" s="264"/>
      <c r="E674" s="264" t="s">
        <v>4279</v>
      </c>
      <c r="F674" s="264" t="s">
        <v>423</v>
      </c>
      <c r="G674" s="264" t="s">
        <v>656</v>
      </c>
      <c r="H674" s="264"/>
      <c r="I674" s="264"/>
      <c r="J674" s="264"/>
      <c r="K674" s="264"/>
      <c r="L674" s="264"/>
      <c r="M674" s="264"/>
      <c r="N674" s="264"/>
      <c r="O674" s="160"/>
      <c r="P674" s="297">
        <f t="shared" si="33"/>
        <v>0</v>
      </c>
      <c r="Q674" s="264"/>
      <c r="R674" s="264"/>
      <c r="S674" s="264"/>
      <c r="T674" s="264"/>
      <c r="U674" s="264"/>
      <c r="V674" s="264"/>
      <c r="W674" s="264"/>
      <c r="X674" s="160"/>
      <c r="Y674" s="298">
        <f t="shared" si="34"/>
        <v>0</v>
      </c>
      <c r="Z674" s="264"/>
      <c r="AA674" s="264">
        <v>1</v>
      </c>
      <c r="AB674" s="264"/>
      <c r="AC674" s="264"/>
      <c r="AD674" s="264"/>
      <c r="AE674" s="264"/>
      <c r="AF674" s="264"/>
      <c r="AG674" s="160">
        <v>45174</v>
      </c>
      <c r="AH674" s="298">
        <f t="shared" si="32"/>
        <v>1</v>
      </c>
      <c r="AI674" s="399"/>
      <c r="AJ674" s="264" t="s">
        <v>660</v>
      </c>
      <c r="AK674" s="264" t="s">
        <v>431</v>
      </c>
      <c r="AL674" s="264"/>
      <c r="AM674" s="264"/>
      <c r="AN674" s="264" t="s">
        <v>4493</v>
      </c>
      <c r="AO674" s="264"/>
      <c r="AP674" s="264"/>
      <c r="AQ674" s="264"/>
      <c r="AR674" s="264"/>
      <c r="AS674" s="355"/>
      <c r="AT674" s="373"/>
      <c r="AU674" s="355"/>
      <c r="AV674" s="356"/>
      <c r="AW674" s="161" t="s">
        <v>5128</v>
      </c>
    </row>
    <row r="675" spans="1:49" ht="171.6">
      <c r="A675" s="399"/>
      <c r="B675" s="399" t="s">
        <v>4280</v>
      </c>
      <c r="C675" s="264" t="s">
        <v>4281</v>
      </c>
      <c r="D675" s="264"/>
      <c r="E675" s="264" t="s">
        <v>4282</v>
      </c>
      <c r="F675" s="264" t="s">
        <v>423</v>
      </c>
      <c r="G675" s="264" t="s">
        <v>656</v>
      </c>
      <c r="H675" s="264"/>
      <c r="I675" s="264"/>
      <c r="J675" s="264"/>
      <c r="K675" s="264"/>
      <c r="L675" s="264"/>
      <c r="M675" s="264"/>
      <c r="N675" s="264"/>
      <c r="O675" s="160"/>
      <c r="P675" s="297">
        <f t="shared" si="33"/>
        <v>0</v>
      </c>
      <c r="Q675" s="264"/>
      <c r="R675" s="264"/>
      <c r="S675" s="264"/>
      <c r="T675" s="264"/>
      <c r="U675" s="264"/>
      <c r="V675" s="264"/>
      <c r="W675" s="264"/>
      <c r="X675" s="160"/>
      <c r="Y675" s="298">
        <f t="shared" si="34"/>
        <v>0</v>
      </c>
      <c r="Z675" s="264"/>
      <c r="AA675" s="264">
        <v>1</v>
      </c>
      <c r="AB675" s="264"/>
      <c r="AC675" s="264"/>
      <c r="AD675" s="264"/>
      <c r="AE675" s="264"/>
      <c r="AF675" s="264"/>
      <c r="AG675" s="160">
        <v>45245</v>
      </c>
      <c r="AH675" s="298">
        <f t="shared" si="32"/>
        <v>1</v>
      </c>
      <c r="AI675" s="399"/>
      <c r="AJ675" s="264" t="s">
        <v>660</v>
      </c>
      <c r="AK675" s="264" t="s">
        <v>431</v>
      </c>
      <c r="AL675" s="264"/>
      <c r="AM675" s="264"/>
      <c r="AN675" s="264" t="s">
        <v>4493</v>
      </c>
      <c r="AO675" s="264"/>
      <c r="AP675" s="264"/>
      <c r="AQ675" s="264"/>
      <c r="AR675" s="264"/>
      <c r="AS675" s="355"/>
      <c r="AT675" s="373"/>
      <c r="AU675" s="355"/>
      <c r="AV675" s="356"/>
      <c r="AW675" s="161" t="s">
        <v>5129</v>
      </c>
    </row>
    <row r="676" spans="1:49" ht="184.8">
      <c r="A676" s="399"/>
      <c r="B676" s="399" t="s">
        <v>4283</v>
      </c>
      <c r="C676" s="264" t="s">
        <v>4284</v>
      </c>
      <c r="D676" s="264"/>
      <c r="E676" s="264" t="s">
        <v>4285</v>
      </c>
      <c r="F676" s="264" t="s">
        <v>423</v>
      </c>
      <c r="G676" s="264" t="s">
        <v>656</v>
      </c>
      <c r="H676" s="264"/>
      <c r="I676" s="264"/>
      <c r="J676" s="264"/>
      <c r="K676" s="264"/>
      <c r="L676" s="264"/>
      <c r="M676" s="264"/>
      <c r="N676" s="264"/>
      <c r="O676" s="160"/>
      <c r="P676" s="297">
        <f t="shared" si="33"/>
        <v>0</v>
      </c>
      <c r="Q676" s="264"/>
      <c r="R676" s="264"/>
      <c r="S676" s="264"/>
      <c r="T676" s="264"/>
      <c r="U676" s="264"/>
      <c r="V676" s="264"/>
      <c r="W676" s="264"/>
      <c r="X676" s="160"/>
      <c r="Y676" s="298">
        <f t="shared" si="34"/>
        <v>0</v>
      </c>
      <c r="Z676" s="264"/>
      <c r="AA676" s="264"/>
      <c r="AB676" s="264"/>
      <c r="AC676" s="264"/>
      <c r="AD676" s="264"/>
      <c r="AE676" s="264">
        <v>1</v>
      </c>
      <c r="AF676" s="264"/>
      <c r="AG676" s="160">
        <v>45211</v>
      </c>
      <c r="AH676" s="298">
        <f t="shared" si="32"/>
        <v>1</v>
      </c>
      <c r="AI676" s="399"/>
      <c r="AJ676" s="264" t="s">
        <v>660</v>
      </c>
      <c r="AK676" s="264" t="s">
        <v>431</v>
      </c>
      <c r="AL676" s="264"/>
      <c r="AM676" s="264"/>
      <c r="AN676" s="264" t="s">
        <v>4493</v>
      </c>
      <c r="AO676" s="264"/>
      <c r="AP676" s="264"/>
      <c r="AQ676" s="264"/>
      <c r="AR676" s="264"/>
      <c r="AS676" s="355"/>
      <c r="AT676" s="373"/>
      <c r="AU676" s="355"/>
      <c r="AV676" s="356"/>
      <c r="AW676" s="161" t="s">
        <v>5130</v>
      </c>
    </row>
    <row r="677" spans="1:49" ht="171.6">
      <c r="A677" s="399"/>
      <c r="B677" s="399" t="s">
        <v>4286</v>
      </c>
      <c r="C677" s="264" t="s">
        <v>4287</v>
      </c>
      <c r="D677" s="264"/>
      <c r="E677" s="264" t="s">
        <v>4288</v>
      </c>
      <c r="F677" s="264" t="s">
        <v>423</v>
      </c>
      <c r="G677" s="264" t="s">
        <v>656</v>
      </c>
      <c r="H677" s="264"/>
      <c r="I677" s="264"/>
      <c r="J677" s="264"/>
      <c r="K677" s="264"/>
      <c r="L677" s="264"/>
      <c r="M677" s="264"/>
      <c r="N677" s="264"/>
      <c r="O677" s="160"/>
      <c r="P677" s="297">
        <f t="shared" si="33"/>
        <v>0</v>
      </c>
      <c r="Q677" s="264"/>
      <c r="R677" s="264"/>
      <c r="S677" s="264"/>
      <c r="T677" s="264"/>
      <c r="U677" s="264"/>
      <c r="V677" s="264"/>
      <c r="W677" s="264"/>
      <c r="X677" s="160"/>
      <c r="Y677" s="298">
        <f t="shared" si="34"/>
        <v>0</v>
      </c>
      <c r="Z677" s="264"/>
      <c r="AA677" s="264"/>
      <c r="AB677" s="264"/>
      <c r="AC677" s="264"/>
      <c r="AD677" s="264"/>
      <c r="AE677" s="264">
        <v>1</v>
      </c>
      <c r="AF677" s="264"/>
      <c r="AG677" s="160">
        <v>45190</v>
      </c>
      <c r="AH677" s="298">
        <f t="shared" si="32"/>
        <v>1</v>
      </c>
      <c r="AI677" s="399"/>
      <c r="AJ677" s="264" t="s">
        <v>660</v>
      </c>
      <c r="AK677" s="264" t="s">
        <v>431</v>
      </c>
      <c r="AL677" s="264"/>
      <c r="AM677" s="264"/>
      <c r="AN677" s="264" t="s">
        <v>4493</v>
      </c>
      <c r="AO677" s="264"/>
      <c r="AP677" s="264"/>
      <c r="AQ677" s="264"/>
      <c r="AR677" s="264"/>
      <c r="AS677" s="355"/>
      <c r="AT677" s="373"/>
      <c r="AU677" s="355"/>
      <c r="AV677" s="356"/>
      <c r="AW677" s="161" t="s">
        <v>5131</v>
      </c>
    </row>
    <row r="678" spans="1:49" ht="396">
      <c r="A678" s="399"/>
      <c r="B678" s="399" t="s">
        <v>4289</v>
      </c>
      <c r="C678" s="264" t="s">
        <v>4290</v>
      </c>
      <c r="D678" s="264"/>
      <c r="E678" s="264" t="s">
        <v>4291</v>
      </c>
      <c r="F678" s="264" t="s">
        <v>423</v>
      </c>
      <c r="G678" s="264" t="s">
        <v>656</v>
      </c>
      <c r="H678" s="264"/>
      <c r="I678" s="264"/>
      <c r="J678" s="264"/>
      <c r="K678" s="264"/>
      <c r="L678" s="264"/>
      <c r="M678" s="264"/>
      <c r="N678" s="264"/>
      <c r="O678" s="160"/>
      <c r="P678" s="297">
        <f t="shared" si="33"/>
        <v>0</v>
      </c>
      <c r="Q678" s="264"/>
      <c r="R678" s="264"/>
      <c r="S678" s="264"/>
      <c r="T678" s="264"/>
      <c r="U678" s="264"/>
      <c r="V678" s="264"/>
      <c r="W678" s="264"/>
      <c r="X678" s="160"/>
      <c r="Y678" s="298">
        <f t="shared" si="34"/>
        <v>0</v>
      </c>
      <c r="Z678" s="264"/>
      <c r="AA678" s="264"/>
      <c r="AB678" s="264"/>
      <c r="AC678" s="264"/>
      <c r="AD678" s="264"/>
      <c r="AE678" s="264">
        <v>1</v>
      </c>
      <c r="AF678" s="264"/>
      <c r="AG678" s="160">
        <v>45027</v>
      </c>
      <c r="AH678" s="298">
        <f t="shared" si="32"/>
        <v>1</v>
      </c>
      <c r="AI678" s="399"/>
      <c r="AJ678" s="264" t="s">
        <v>660</v>
      </c>
      <c r="AK678" s="264" t="s">
        <v>431</v>
      </c>
      <c r="AL678" s="264"/>
      <c r="AM678" s="264"/>
      <c r="AN678" s="264" t="s">
        <v>4493</v>
      </c>
      <c r="AO678" s="264"/>
      <c r="AP678" s="264"/>
      <c r="AQ678" s="264"/>
      <c r="AR678" s="264"/>
      <c r="AS678" s="355"/>
      <c r="AT678" s="373"/>
      <c r="AU678" s="355"/>
      <c r="AV678" s="356"/>
      <c r="AW678" s="161" t="s">
        <v>5132</v>
      </c>
    </row>
    <row r="679" spans="1:49" ht="224.4">
      <c r="A679" s="399"/>
      <c r="B679" s="399" t="s">
        <v>4292</v>
      </c>
      <c r="C679" s="264" t="s">
        <v>4293</v>
      </c>
      <c r="D679" s="264"/>
      <c r="E679" s="264" t="s">
        <v>4294</v>
      </c>
      <c r="F679" s="264" t="s">
        <v>423</v>
      </c>
      <c r="G679" s="264" t="s">
        <v>656</v>
      </c>
      <c r="H679" s="264"/>
      <c r="I679" s="264"/>
      <c r="J679" s="264"/>
      <c r="K679" s="264"/>
      <c r="L679" s="264"/>
      <c r="M679" s="264"/>
      <c r="N679" s="264"/>
      <c r="O679" s="160"/>
      <c r="P679" s="297">
        <f t="shared" si="33"/>
        <v>0</v>
      </c>
      <c r="Q679" s="264"/>
      <c r="R679" s="264"/>
      <c r="S679" s="264"/>
      <c r="T679" s="264"/>
      <c r="U679" s="264"/>
      <c r="V679" s="264"/>
      <c r="W679" s="264"/>
      <c r="X679" s="160"/>
      <c r="Y679" s="298">
        <f t="shared" si="34"/>
        <v>0</v>
      </c>
      <c r="Z679" s="264"/>
      <c r="AA679" s="264">
        <v>1</v>
      </c>
      <c r="AB679" s="264"/>
      <c r="AC679" s="264"/>
      <c r="AD679" s="264"/>
      <c r="AE679" s="264"/>
      <c r="AF679" s="264"/>
      <c r="AG679" s="160">
        <v>45145</v>
      </c>
      <c r="AH679" s="298">
        <f t="shared" si="32"/>
        <v>1</v>
      </c>
      <c r="AI679" s="399"/>
      <c r="AJ679" s="264" t="s">
        <v>660</v>
      </c>
      <c r="AK679" s="264" t="s">
        <v>431</v>
      </c>
      <c r="AL679" s="264"/>
      <c r="AM679" s="264"/>
      <c r="AN679" s="264" t="s">
        <v>4493</v>
      </c>
      <c r="AO679" s="264"/>
      <c r="AP679" s="264"/>
      <c r="AQ679" s="264"/>
      <c r="AR679" s="264"/>
      <c r="AS679" s="355"/>
      <c r="AT679" s="373"/>
      <c r="AU679" s="355"/>
      <c r="AV679" s="356"/>
      <c r="AW679" s="161" t="s">
        <v>5133</v>
      </c>
    </row>
    <row r="680" spans="1:49" ht="409.6">
      <c r="A680" s="399"/>
      <c r="B680" s="399" t="s">
        <v>4295</v>
      </c>
      <c r="C680" s="264" t="s">
        <v>4296</v>
      </c>
      <c r="D680" s="264"/>
      <c r="E680" s="264" t="s">
        <v>4297</v>
      </c>
      <c r="F680" s="264" t="s">
        <v>423</v>
      </c>
      <c r="G680" s="264" t="s">
        <v>656</v>
      </c>
      <c r="H680" s="264"/>
      <c r="I680" s="264"/>
      <c r="J680" s="264"/>
      <c r="K680" s="264"/>
      <c r="L680" s="264"/>
      <c r="M680" s="264"/>
      <c r="N680" s="264"/>
      <c r="O680" s="160"/>
      <c r="P680" s="297">
        <f t="shared" si="33"/>
        <v>0</v>
      </c>
      <c r="Q680" s="264"/>
      <c r="R680" s="264"/>
      <c r="S680" s="264"/>
      <c r="T680" s="264"/>
      <c r="U680" s="264"/>
      <c r="V680" s="264"/>
      <c r="W680" s="264"/>
      <c r="X680" s="160"/>
      <c r="Y680" s="298">
        <f t="shared" si="34"/>
        <v>0</v>
      </c>
      <c r="Z680" s="264"/>
      <c r="AA680" s="264"/>
      <c r="AB680" s="264"/>
      <c r="AC680" s="264"/>
      <c r="AD680" s="264"/>
      <c r="AE680" s="264">
        <v>1</v>
      </c>
      <c r="AF680" s="264"/>
      <c r="AG680" s="160">
        <v>45000</v>
      </c>
      <c r="AH680" s="298">
        <f t="shared" si="32"/>
        <v>1</v>
      </c>
      <c r="AI680" s="399"/>
      <c r="AJ680" s="264" t="s">
        <v>660</v>
      </c>
      <c r="AK680" s="264" t="s">
        <v>431</v>
      </c>
      <c r="AL680" s="264"/>
      <c r="AM680" s="264"/>
      <c r="AN680" s="264" t="s">
        <v>4493</v>
      </c>
      <c r="AO680" s="264"/>
      <c r="AP680" s="264"/>
      <c r="AQ680" s="264"/>
      <c r="AR680" s="264"/>
      <c r="AS680" s="355"/>
      <c r="AT680" s="373"/>
      <c r="AU680" s="355"/>
      <c r="AV680" s="356"/>
      <c r="AW680" s="161" t="s">
        <v>5134</v>
      </c>
    </row>
    <row r="681" spans="1:49" ht="409.6">
      <c r="A681" s="399"/>
      <c r="B681" s="399" t="s">
        <v>4298</v>
      </c>
      <c r="C681" s="264" t="s">
        <v>4299</v>
      </c>
      <c r="D681" s="264"/>
      <c r="E681" s="264" t="s">
        <v>4300</v>
      </c>
      <c r="F681" s="264" t="s">
        <v>423</v>
      </c>
      <c r="G681" s="264" t="s">
        <v>656</v>
      </c>
      <c r="H681" s="264"/>
      <c r="I681" s="264"/>
      <c r="J681" s="264"/>
      <c r="K681" s="264"/>
      <c r="L681" s="264"/>
      <c r="M681" s="264"/>
      <c r="N681" s="264"/>
      <c r="O681" s="160"/>
      <c r="P681" s="297">
        <f t="shared" si="33"/>
        <v>0</v>
      </c>
      <c r="Q681" s="264"/>
      <c r="R681" s="264"/>
      <c r="S681" s="264"/>
      <c r="T681" s="264"/>
      <c r="U681" s="264"/>
      <c r="V681" s="264"/>
      <c r="W681" s="264"/>
      <c r="X681" s="160"/>
      <c r="Y681" s="298">
        <f t="shared" si="34"/>
        <v>0</v>
      </c>
      <c r="Z681" s="264"/>
      <c r="AA681" s="264"/>
      <c r="AB681" s="264"/>
      <c r="AC681" s="264"/>
      <c r="AD681" s="264"/>
      <c r="AE681" s="264">
        <v>1</v>
      </c>
      <c r="AF681" s="264"/>
      <c r="AG681" s="160">
        <v>45146</v>
      </c>
      <c r="AH681" s="298">
        <f t="shared" si="32"/>
        <v>1</v>
      </c>
      <c r="AI681" s="399"/>
      <c r="AJ681" s="264" t="s">
        <v>660</v>
      </c>
      <c r="AK681" s="264" t="s">
        <v>431</v>
      </c>
      <c r="AL681" s="264"/>
      <c r="AM681" s="264"/>
      <c r="AN681" s="264" t="s">
        <v>4493</v>
      </c>
      <c r="AO681" s="264"/>
      <c r="AP681" s="264"/>
      <c r="AQ681" s="264"/>
      <c r="AR681" s="264"/>
      <c r="AS681" s="355"/>
      <c r="AT681" s="373"/>
      <c r="AU681" s="355"/>
      <c r="AV681" s="356"/>
      <c r="AW681" s="161" t="s">
        <v>5135</v>
      </c>
    </row>
    <row r="682" spans="1:49" ht="132">
      <c r="A682" s="399"/>
      <c r="B682" s="399" t="s">
        <v>4301</v>
      </c>
      <c r="C682" s="264" t="s">
        <v>4302</v>
      </c>
      <c r="D682" s="264"/>
      <c r="E682" s="264" t="s">
        <v>4303</v>
      </c>
      <c r="F682" s="264" t="s">
        <v>423</v>
      </c>
      <c r="G682" s="264" t="s">
        <v>656</v>
      </c>
      <c r="H682" s="264"/>
      <c r="I682" s="264"/>
      <c r="J682" s="264"/>
      <c r="K682" s="264"/>
      <c r="L682" s="264"/>
      <c r="M682" s="264"/>
      <c r="N682" s="264"/>
      <c r="O682" s="160"/>
      <c r="P682" s="297">
        <f t="shared" si="33"/>
        <v>0</v>
      </c>
      <c r="Q682" s="264"/>
      <c r="R682" s="264"/>
      <c r="S682" s="264"/>
      <c r="T682" s="264"/>
      <c r="U682" s="264"/>
      <c r="V682" s="264"/>
      <c r="W682" s="264"/>
      <c r="X682" s="160"/>
      <c r="Y682" s="298">
        <f t="shared" si="34"/>
        <v>0</v>
      </c>
      <c r="Z682" s="264"/>
      <c r="AA682" s="264"/>
      <c r="AB682" s="264"/>
      <c r="AC682" s="264"/>
      <c r="AD682" s="264"/>
      <c r="AE682" s="264">
        <v>1</v>
      </c>
      <c r="AF682" s="264"/>
      <c r="AG682" s="160">
        <v>45232</v>
      </c>
      <c r="AH682" s="298">
        <f t="shared" si="32"/>
        <v>1</v>
      </c>
      <c r="AI682" s="399"/>
      <c r="AJ682" s="264" t="s">
        <v>660</v>
      </c>
      <c r="AK682" s="264" t="s">
        <v>431</v>
      </c>
      <c r="AL682" s="264"/>
      <c r="AM682" s="264"/>
      <c r="AN682" s="264" t="s">
        <v>4493</v>
      </c>
      <c r="AO682" s="264"/>
      <c r="AP682" s="264"/>
      <c r="AQ682" s="264"/>
      <c r="AR682" s="264"/>
      <c r="AS682" s="355"/>
      <c r="AT682" s="373"/>
      <c r="AU682" s="355"/>
      <c r="AV682" s="356"/>
      <c r="AW682" s="161" t="s">
        <v>5136</v>
      </c>
    </row>
    <row r="683" spans="1:49" ht="277.2">
      <c r="A683" s="399"/>
      <c r="B683" s="399" t="s">
        <v>4304</v>
      </c>
      <c r="C683" s="264" t="s">
        <v>4305</v>
      </c>
      <c r="D683" s="264"/>
      <c r="E683" s="264" t="s">
        <v>4306</v>
      </c>
      <c r="F683" s="264" t="s">
        <v>423</v>
      </c>
      <c r="G683" s="264" t="s">
        <v>656</v>
      </c>
      <c r="H683" s="264"/>
      <c r="I683" s="264"/>
      <c r="J683" s="264"/>
      <c r="K683" s="264"/>
      <c r="L683" s="264"/>
      <c r="M683" s="264"/>
      <c r="N683" s="264"/>
      <c r="O683" s="160"/>
      <c r="P683" s="297">
        <f t="shared" si="33"/>
        <v>0</v>
      </c>
      <c r="Q683" s="264"/>
      <c r="R683" s="264"/>
      <c r="S683" s="264"/>
      <c r="T683" s="264"/>
      <c r="U683" s="264"/>
      <c r="V683" s="264"/>
      <c r="W683" s="264"/>
      <c r="X683" s="160"/>
      <c r="Y683" s="298">
        <f t="shared" si="34"/>
        <v>0</v>
      </c>
      <c r="Z683" s="264"/>
      <c r="AA683" s="264"/>
      <c r="AB683" s="264"/>
      <c r="AC683" s="264"/>
      <c r="AD683" s="264"/>
      <c r="AE683" s="264"/>
      <c r="AF683" s="264">
        <v>1</v>
      </c>
      <c r="AG683" s="160">
        <v>45237</v>
      </c>
      <c r="AH683" s="298">
        <f t="shared" si="32"/>
        <v>1</v>
      </c>
      <c r="AI683" s="399"/>
      <c r="AJ683" s="264" t="s">
        <v>660</v>
      </c>
      <c r="AK683" s="264" t="s">
        <v>431</v>
      </c>
      <c r="AL683" s="264"/>
      <c r="AM683" s="264"/>
      <c r="AN683" s="264"/>
      <c r="AO683" s="264"/>
      <c r="AP683" s="264"/>
      <c r="AQ683" s="264"/>
      <c r="AR683" s="264"/>
      <c r="AS683" s="355"/>
      <c r="AT683" s="373"/>
      <c r="AU683" s="355"/>
      <c r="AV683" s="356"/>
      <c r="AW683" s="161" t="s">
        <v>5137</v>
      </c>
    </row>
    <row r="684" spans="1:49" ht="303.60000000000002">
      <c r="A684" s="399"/>
      <c r="B684" s="399" t="s">
        <v>4307</v>
      </c>
      <c r="C684" s="264" t="s">
        <v>4308</v>
      </c>
      <c r="D684" s="264"/>
      <c r="E684" s="264" t="s">
        <v>4309</v>
      </c>
      <c r="F684" s="264" t="s">
        <v>423</v>
      </c>
      <c r="G684" s="264" t="s">
        <v>656</v>
      </c>
      <c r="H684" s="264"/>
      <c r="I684" s="264"/>
      <c r="J684" s="264"/>
      <c r="K684" s="264"/>
      <c r="L684" s="264"/>
      <c r="M684" s="264"/>
      <c r="N684" s="264"/>
      <c r="O684" s="160"/>
      <c r="P684" s="297">
        <f t="shared" si="33"/>
        <v>0</v>
      </c>
      <c r="Q684" s="264"/>
      <c r="R684" s="264"/>
      <c r="S684" s="264"/>
      <c r="T684" s="264"/>
      <c r="U684" s="264"/>
      <c r="V684" s="264"/>
      <c r="W684" s="264"/>
      <c r="X684" s="160"/>
      <c r="Y684" s="298">
        <f t="shared" si="34"/>
        <v>0</v>
      </c>
      <c r="Z684" s="264"/>
      <c r="AA684" s="264"/>
      <c r="AB684" s="264"/>
      <c r="AC684" s="264"/>
      <c r="AD684" s="264"/>
      <c r="AE684" s="264"/>
      <c r="AF684" s="264">
        <v>1</v>
      </c>
      <c r="AG684" s="160">
        <v>45035</v>
      </c>
      <c r="AH684" s="298">
        <f t="shared" si="32"/>
        <v>1</v>
      </c>
      <c r="AI684" s="399"/>
      <c r="AJ684" s="264" t="s">
        <v>660</v>
      </c>
      <c r="AK684" s="264" t="s">
        <v>431</v>
      </c>
      <c r="AL684" s="264"/>
      <c r="AM684" s="264"/>
      <c r="AN684" s="264"/>
      <c r="AO684" s="264"/>
      <c r="AP684" s="264"/>
      <c r="AQ684" s="264"/>
      <c r="AR684" s="264"/>
      <c r="AS684" s="355"/>
      <c r="AT684" s="373"/>
      <c r="AU684" s="355"/>
      <c r="AV684" s="356"/>
      <c r="AW684" s="161" t="s">
        <v>5138</v>
      </c>
    </row>
    <row r="685" spans="1:49" ht="171.6">
      <c r="A685" s="399"/>
      <c r="B685" s="399" t="s">
        <v>4310</v>
      </c>
      <c r="C685" s="264" t="s">
        <v>4311</v>
      </c>
      <c r="D685" s="264"/>
      <c r="E685" s="264" t="s">
        <v>4312</v>
      </c>
      <c r="F685" s="264" t="s">
        <v>423</v>
      </c>
      <c r="G685" s="264" t="s">
        <v>656</v>
      </c>
      <c r="H685" s="264"/>
      <c r="I685" s="264"/>
      <c r="J685" s="264"/>
      <c r="K685" s="264"/>
      <c r="L685" s="264"/>
      <c r="M685" s="264"/>
      <c r="N685" s="264"/>
      <c r="O685" s="160"/>
      <c r="P685" s="297">
        <f t="shared" si="33"/>
        <v>0</v>
      </c>
      <c r="Q685" s="264"/>
      <c r="R685" s="264"/>
      <c r="S685" s="264"/>
      <c r="T685" s="264"/>
      <c r="U685" s="264"/>
      <c r="V685" s="264"/>
      <c r="W685" s="264"/>
      <c r="X685" s="160"/>
      <c r="Y685" s="298">
        <f t="shared" si="34"/>
        <v>0</v>
      </c>
      <c r="Z685" s="264"/>
      <c r="AA685" s="264"/>
      <c r="AB685" s="264"/>
      <c r="AC685" s="264"/>
      <c r="AD685" s="264"/>
      <c r="AE685" s="264"/>
      <c r="AF685" s="264">
        <v>1</v>
      </c>
      <c r="AG685" s="160">
        <v>45208</v>
      </c>
      <c r="AH685" s="298">
        <f t="shared" si="32"/>
        <v>1</v>
      </c>
      <c r="AI685" s="399"/>
      <c r="AJ685" s="264" t="s">
        <v>660</v>
      </c>
      <c r="AK685" s="264" t="s">
        <v>431</v>
      </c>
      <c r="AL685" s="264"/>
      <c r="AM685" s="264"/>
      <c r="AN685" s="264"/>
      <c r="AO685" s="264"/>
      <c r="AP685" s="264"/>
      <c r="AQ685" s="264"/>
      <c r="AR685" s="264"/>
      <c r="AS685" s="355"/>
      <c r="AT685" s="373"/>
      <c r="AU685" s="355"/>
      <c r="AV685" s="356"/>
      <c r="AW685" s="161" t="s">
        <v>5139</v>
      </c>
    </row>
    <row r="686" spans="1:49" ht="184.8">
      <c r="A686" s="399"/>
      <c r="B686" s="399" t="s">
        <v>4313</v>
      </c>
      <c r="C686" s="264" t="s">
        <v>4314</v>
      </c>
      <c r="D686" s="264"/>
      <c r="E686" s="264" t="s">
        <v>4315</v>
      </c>
      <c r="F686" s="264" t="s">
        <v>423</v>
      </c>
      <c r="G686" s="264" t="s">
        <v>656</v>
      </c>
      <c r="H686" s="264"/>
      <c r="I686" s="264"/>
      <c r="J686" s="264"/>
      <c r="K686" s="264"/>
      <c r="L686" s="264"/>
      <c r="M686" s="264"/>
      <c r="N686" s="264"/>
      <c r="O686" s="160"/>
      <c r="P686" s="297">
        <f t="shared" si="33"/>
        <v>0</v>
      </c>
      <c r="Q686" s="264"/>
      <c r="R686" s="264"/>
      <c r="S686" s="264"/>
      <c r="T686" s="264"/>
      <c r="U686" s="264"/>
      <c r="V686" s="264"/>
      <c r="W686" s="264"/>
      <c r="X686" s="160"/>
      <c r="Y686" s="298">
        <f t="shared" si="34"/>
        <v>0</v>
      </c>
      <c r="Z686" s="264"/>
      <c r="AA686" s="264"/>
      <c r="AB686" s="264"/>
      <c r="AC686" s="264"/>
      <c r="AD686" s="264"/>
      <c r="AE686" s="264"/>
      <c r="AF686" s="264">
        <v>1</v>
      </c>
      <c r="AG686" s="160">
        <v>45154</v>
      </c>
      <c r="AH686" s="298">
        <f t="shared" si="32"/>
        <v>1</v>
      </c>
      <c r="AI686" s="399"/>
      <c r="AJ686" s="264" t="s">
        <v>660</v>
      </c>
      <c r="AK686" s="264" t="s">
        <v>431</v>
      </c>
      <c r="AL686" s="264"/>
      <c r="AM686" s="264"/>
      <c r="AN686" s="264"/>
      <c r="AO686" s="264"/>
      <c r="AP686" s="264"/>
      <c r="AQ686" s="264"/>
      <c r="AR686" s="264"/>
      <c r="AS686" s="355"/>
      <c r="AT686" s="373"/>
      <c r="AU686" s="355"/>
      <c r="AV686" s="356"/>
      <c r="AW686" s="161" t="s">
        <v>5140</v>
      </c>
    </row>
    <row r="687" spans="1:49" ht="409.6">
      <c r="A687" s="399"/>
      <c r="B687" s="399" t="s">
        <v>4316</v>
      </c>
      <c r="C687" s="264" t="s">
        <v>4317</v>
      </c>
      <c r="D687" s="264"/>
      <c r="E687" s="264" t="s">
        <v>4318</v>
      </c>
      <c r="F687" s="264" t="s">
        <v>423</v>
      </c>
      <c r="G687" s="264" t="s">
        <v>656</v>
      </c>
      <c r="H687" s="264"/>
      <c r="I687" s="264"/>
      <c r="J687" s="264"/>
      <c r="K687" s="264"/>
      <c r="L687" s="264"/>
      <c r="M687" s="264"/>
      <c r="N687" s="264"/>
      <c r="O687" s="160"/>
      <c r="P687" s="297">
        <f t="shared" si="33"/>
        <v>0</v>
      </c>
      <c r="Q687" s="264"/>
      <c r="R687" s="264"/>
      <c r="S687" s="264"/>
      <c r="T687" s="264"/>
      <c r="U687" s="264"/>
      <c r="V687" s="264"/>
      <c r="W687" s="264"/>
      <c r="X687" s="160"/>
      <c r="Y687" s="298">
        <f t="shared" si="34"/>
        <v>0</v>
      </c>
      <c r="Z687" s="264"/>
      <c r="AA687" s="264"/>
      <c r="AB687" s="264"/>
      <c r="AC687" s="264"/>
      <c r="AD687" s="264"/>
      <c r="AE687" s="264"/>
      <c r="AF687" s="264">
        <v>1</v>
      </c>
      <c r="AG687" s="160">
        <v>45176</v>
      </c>
      <c r="AH687" s="298">
        <f t="shared" si="32"/>
        <v>1</v>
      </c>
      <c r="AI687" s="399"/>
      <c r="AJ687" s="264" t="s">
        <v>660</v>
      </c>
      <c r="AK687" s="264" t="s">
        <v>431</v>
      </c>
      <c r="AL687" s="264"/>
      <c r="AM687" s="264"/>
      <c r="AN687" s="264"/>
      <c r="AO687" s="264"/>
      <c r="AP687" s="264"/>
      <c r="AQ687" s="264"/>
      <c r="AR687" s="264"/>
      <c r="AS687" s="355"/>
      <c r="AT687" s="373"/>
      <c r="AU687" s="355"/>
      <c r="AV687" s="356"/>
      <c r="AW687" s="161" t="s">
        <v>5141</v>
      </c>
    </row>
    <row r="688" spans="1:49" ht="171.6">
      <c r="A688" s="399"/>
      <c r="B688" s="399" t="s">
        <v>4319</v>
      </c>
      <c r="C688" s="264" t="s">
        <v>4320</v>
      </c>
      <c r="D688" s="264"/>
      <c r="E688" s="264" t="s">
        <v>4321</v>
      </c>
      <c r="F688" s="264" t="s">
        <v>423</v>
      </c>
      <c r="G688" s="264" t="s">
        <v>656</v>
      </c>
      <c r="H688" s="264"/>
      <c r="I688" s="264"/>
      <c r="J688" s="264"/>
      <c r="K688" s="264"/>
      <c r="L688" s="264"/>
      <c r="M688" s="264"/>
      <c r="N688" s="264"/>
      <c r="O688" s="160"/>
      <c r="P688" s="297">
        <f t="shared" si="33"/>
        <v>0</v>
      </c>
      <c r="Q688" s="264"/>
      <c r="R688" s="264"/>
      <c r="S688" s="264"/>
      <c r="T688" s="264"/>
      <c r="U688" s="264"/>
      <c r="V688" s="264"/>
      <c r="W688" s="264"/>
      <c r="X688" s="160"/>
      <c r="Y688" s="298">
        <f t="shared" si="34"/>
        <v>0</v>
      </c>
      <c r="Z688" s="264"/>
      <c r="AA688" s="264"/>
      <c r="AB688" s="264"/>
      <c r="AC688" s="264"/>
      <c r="AD688" s="264"/>
      <c r="AE688" s="264"/>
      <c r="AF688" s="264">
        <v>1</v>
      </c>
      <c r="AG688" s="160">
        <v>45042</v>
      </c>
      <c r="AH688" s="298">
        <f t="shared" ref="AH688:AH750" si="35">SUM($Z688:$AF688)</f>
        <v>1</v>
      </c>
      <c r="AI688" s="399"/>
      <c r="AJ688" s="264" t="s">
        <v>660</v>
      </c>
      <c r="AK688" s="264" t="s">
        <v>431</v>
      </c>
      <c r="AL688" s="264"/>
      <c r="AM688" s="264"/>
      <c r="AN688" s="264"/>
      <c r="AO688" s="264"/>
      <c r="AP688" s="264"/>
      <c r="AQ688" s="264"/>
      <c r="AR688" s="264"/>
      <c r="AS688" s="355"/>
      <c r="AT688" s="373"/>
      <c r="AU688" s="355"/>
      <c r="AV688" s="356"/>
      <c r="AW688" s="161" t="s">
        <v>5142</v>
      </c>
    </row>
    <row r="689" spans="1:49" ht="224.4">
      <c r="A689" s="399"/>
      <c r="B689" s="399" t="s">
        <v>4322</v>
      </c>
      <c r="C689" s="264" t="s">
        <v>4323</v>
      </c>
      <c r="D689" s="264"/>
      <c r="E689" s="264" t="s">
        <v>4324</v>
      </c>
      <c r="F689" s="264" t="s">
        <v>423</v>
      </c>
      <c r="G689" s="264" t="s">
        <v>656</v>
      </c>
      <c r="H689" s="264"/>
      <c r="I689" s="264"/>
      <c r="J689" s="264"/>
      <c r="K689" s="264"/>
      <c r="L689" s="264"/>
      <c r="M689" s="264"/>
      <c r="N689" s="264"/>
      <c r="O689" s="160"/>
      <c r="P689" s="297">
        <f t="shared" si="33"/>
        <v>0</v>
      </c>
      <c r="Q689" s="264"/>
      <c r="R689" s="264"/>
      <c r="S689" s="264"/>
      <c r="T689" s="264"/>
      <c r="U689" s="264"/>
      <c r="V689" s="264"/>
      <c r="W689" s="264"/>
      <c r="X689" s="160"/>
      <c r="Y689" s="298">
        <f t="shared" si="34"/>
        <v>0</v>
      </c>
      <c r="Z689" s="264"/>
      <c r="AA689" s="264"/>
      <c r="AB689" s="264"/>
      <c r="AC689" s="264"/>
      <c r="AD689" s="264"/>
      <c r="AE689" s="264"/>
      <c r="AF689" s="264">
        <v>1</v>
      </c>
      <c r="AG689" s="160">
        <v>45287</v>
      </c>
      <c r="AH689" s="298">
        <f t="shared" si="35"/>
        <v>1</v>
      </c>
      <c r="AI689" s="399"/>
      <c r="AJ689" s="264" t="s">
        <v>660</v>
      </c>
      <c r="AK689" s="264" t="s">
        <v>431</v>
      </c>
      <c r="AL689" s="264"/>
      <c r="AM689" s="264"/>
      <c r="AN689" s="264"/>
      <c r="AO689" s="264"/>
      <c r="AP689" s="264"/>
      <c r="AQ689" s="264"/>
      <c r="AR689" s="264"/>
      <c r="AS689" s="355"/>
      <c r="AT689" s="373"/>
      <c r="AU689" s="355"/>
      <c r="AV689" s="356"/>
      <c r="AW689" s="161" t="s">
        <v>5143</v>
      </c>
    </row>
    <row r="690" spans="1:49" ht="211.2">
      <c r="A690" s="399"/>
      <c r="B690" s="399" t="s">
        <v>4325</v>
      </c>
      <c r="C690" s="264" t="s">
        <v>4326</v>
      </c>
      <c r="D690" s="264"/>
      <c r="E690" s="264" t="s">
        <v>4327</v>
      </c>
      <c r="F690" s="264" t="s">
        <v>423</v>
      </c>
      <c r="G690" s="264" t="s">
        <v>656</v>
      </c>
      <c r="H690" s="264"/>
      <c r="I690" s="264"/>
      <c r="J690" s="264"/>
      <c r="K690" s="264"/>
      <c r="L690" s="264"/>
      <c r="M690" s="264"/>
      <c r="N690" s="264"/>
      <c r="O690" s="160"/>
      <c r="P690" s="297">
        <f t="shared" si="33"/>
        <v>0</v>
      </c>
      <c r="Q690" s="264"/>
      <c r="R690" s="264"/>
      <c r="S690" s="264"/>
      <c r="T690" s="264"/>
      <c r="U690" s="264"/>
      <c r="V690" s="264"/>
      <c r="W690" s="264"/>
      <c r="X690" s="160"/>
      <c r="Y690" s="298">
        <f t="shared" si="34"/>
        <v>0</v>
      </c>
      <c r="Z690" s="264"/>
      <c r="AA690" s="264"/>
      <c r="AB690" s="264"/>
      <c r="AC690" s="264"/>
      <c r="AD690" s="264"/>
      <c r="AE690" s="264"/>
      <c r="AF690" s="264">
        <v>1</v>
      </c>
      <c r="AG690" s="160">
        <v>45008</v>
      </c>
      <c r="AH690" s="298">
        <f t="shared" si="35"/>
        <v>1</v>
      </c>
      <c r="AI690" s="399"/>
      <c r="AJ690" s="264" t="s">
        <v>660</v>
      </c>
      <c r="AK690" s="264" t="s">
        <v>431</v>
      </c>
      <c r="AL690" s="264"/>
      <c r="AM690" s="264"/>
      <c r="AN690" s="264"/>
      <c r="AO690" s="264"/>
      <c r="AP690" s="264"/>
      <c r="AQ690" s="264"/>
      <c r="AR690" s="264"/>
      <c r="AS690" s="355"/>
      <c r="AT690" s="373"/>
      <c r="AU690" s="355"/>
      <c r="AV690" s="356"/>
      <c r="AW690" s="161" t="s">
        <v>5144</v>
      </c>
    </row>
    <row r="691" spans="1:49" ht="369.6">
      <c r="A691" s="399"/>
      <c r="B691" s="399" t="s">
        <v>4301</v>
      </c>
      <c r="C691" s="264" t="s">
        <v>4328</v>
      </c>
      <c r="D691" s="264"/>
      <c r="E691" s="264" t="s">
        <v>4329</v>
      </c>
      <c r="F691" s="264" t="s">
        <v>419</v>
      </c>
      <c r="G691" s="264" t="s">
        <v>656</v>
      </c>
      <c r="H691" s="264"/>
      <c r="I691" s="264"/>
      <c r="J691" s="264"/>
      <c r="K691" s="264"/>
      <c r="L691" s="264"/>
      <c r="M691" s="264"/>
      <c r="N691" s="264"/>
      <c r="O691" s="160"/>
      <c r="P691" s="297">
        <f t="shared" si="33"/>
        <v>0</v>
      </c>
      <c r="Q691" s="264"/>
      <c r="R691" s="264"/>
      <c r="S691" s="264"/>
      <c r="T691" s="264"/>
      <c r="U691" s="264"/>
      <c r="V691" s="264"/>
      <c r="W691" s="264"/>
      <c r="X691" s="160"/>
      <c r="Y691" s="298">
        <f t="shared" si="34"/>
        <v>0</v>
      </c>
      <c r="Z691" s="264"/>
      <c r="AA691" s="264"/>
      <c r="AB691" s="264"/>
      <c r="AC691" s="264"/>
      <c r="AD691" s="264"/>
      <c r="AE691" s="264"/>
      <c r="AF691" s="264">
        <v>1</v>
      </c>
      <c r="AG691" s="160">
        <v>45244</v>
      </c>
      <c r="AH691" s="298">
        <f t="shared" si="35"/>
        <v>1</v>
      </c>
      <c r="AI691" s="399"/>
      <c r="AJ691" s="264" t="s">
        <v>660</v>
      </c>
      <c r="AK691" s="264" t="s">
        <v>431</v>
      </c>
      <c r="AL691" s="264"/>
      <c r="AM691" s="264"/>
      <c r="AN691" s="264"/>
      <c r="AO691" s="264"/>
      <c r="AP691" s="264"/>
      <c r="AQ691" s="264"/>
      <c r="AR691" s="264"/>
      <c r="AS691" s="355"/>
      <c r="AT691" s="373"/>
      <c r="AU691" s="355"/>
      <c r="AV691" s="356"/>
      <c r="AW691" s="161" t="s">
        <v>5145</v>
      </c>
    </row>
    <row r="692" spans="1:49" ht="184.8">
      <c r="A692" s="399"/>
      <c r="B692" s="399" t="s">
        <v>4330</v>
      </c>
      <c r="C692" s="264" t="s">
        <v>4331</v>
      </c>
      <c r="D692" s="264"/>
      <c r="E692" s="264" t="s">
        <v>4332</v>
      </c>
      <c r="F692" s="264" t="s">
        <v>423</v>
      </c>
      <c r="G692" s="264" t="s">
        <v>656</v>
      </c>
      <c r="H692" s="264"/>
      <c r="I692" s="264"/>
      <c r="J692" s="264"/>
      <c r="K692" s="264"/>
      <c r="L692" s="264"/>
      <c r="M692" s="264"/>
      <c r="N692" s="264"/>
      <c r="O692" s="160"/>
      <c r="P692" s="297">
        <f t="shared" si="33"/>
        <v>0</v>
      </c>
      <c r="Q692" s="264"/>
      <c r="R692" s="264"/>
      <c r="S692" s="264"/>
      <c r="T692" s="264"/>
      <c r="U692" s="264"/>
      <c r="V692" s="264"/>
      <c r="W692" s="264"/>
      <c r="X692" s="160"/>
      <c r="Y692" s="298">
        <f t="shared" si="34"/>
        <v>0</v>
      </c>
      <c r="Z692" s="264"/>
      <c r="AA692" s="264"/>
      <c r="AB692" s="264"/>
      <c r="AC692" s="264"/>
      <c r="AD692" s="264"/>
      <c r="AE692" s="264"/>
      <c r="AF692" s="264">
        <v>1</v>
      </c>
      <c r="AG692" s="160">
        <v>45036</v>
      </c>
      <c r="AH692" s="298">
        <f t="shared" si="35"/>
        <v>1</v>
      </c>
      <c r="AI692" s="399"/>
      <c r="AJ692" s="264" t="s">
        <v>660</v>
      </c>
      <c r="AK692" s="264" t="s">
        <v>431</v>
      </c>
      <c r="AL692" s="264"/>
      <c r="AM692" s="264"/>
      <c r="AN692" s="264"/>
      <c r="AO692" s="264"/>
      <c r="AP692" s="264"/>
      <c r="AQ692" s="264"/>
      <c r="AR692" s="264"/>
      <c r="AS692" s="355"/>
      <c r="AT692" s="373"/>
      <c r="AU692" s="355"/>
      <c r="AV692" s="356"/>
      <c r="AW692" s="161" t="s">
        <v>5146</v>
      </c>
    </row>
    <row r="693" spans="1:49" ht="409.6">
      <c r="A693" s="399"/>
      <c r="B693" s="399" t="s">
        <v>4333</v>
      </c>
      <c r="C693" s="264" t="s">
        <v>4334</v>
      </c>
      <c r="D693" s="264"/>
      <c r="E693" s="264" t="s">
        <v>4335</v>
      </c>
      <c r="F693" s="264" t="s">
        <v>423</v>
      </c>
      <c r="G693" s="264" t="s">
        <v>656</v>
      </c>
      <c r="H693" s="264"/>
      <c r="I693" s="264"/>
      <c r="J693" s="264"/>
      <c r="K693" s="264"/>
      <c r="L693" s="264"/>
      <c r="M693" s="264"/>
      <c r="N693" s="264"/>
      <c r="O693" s="160"/>
      <c r="P693" s="297">
        <f t="shared" si="33"/>
        <v>0</v>
      </c>
      <c r="Q693" s="264"/>
      <c r="R693" s="264"/>
      <c r="S693" s="264"/>
      <c r="T693" s="264"/>
      <c r="U693" s="264"/>
      <c r="V693" s="264"/>
      <c r="W693" s="264"/>
      <c r="X693" s="160"/>
      <c r="Y693" s="298">
        <f t="shared" si="34"/>
        <v>0</v>
      </c>
      <c r="Z693" s="264"/>
      <c r="AA693" s="264"/>
      <c r="AB693" s="264"/>
      <c r="AC693" s="264"/>
      <c r="AD693" s="264"/>
      <c r="AE693" s="264"/>
      <c r="AF693" s="264">
        <v>1</v>
      </c>
      <c r="AG693" s="160">
        <v>45148</v>
      </c>
      <c r="AH693" s="298">
        <f t="shared" si="35"/>
        <v>1</v>
      </c>
      <c r="AI693" s="399"/>
      <c r="AJ693" s="264" t="s">
        <v>660</v>
      </c>
      <c r="AK693" s="264" t="s">
        <v>431</v>
      </c>
      <c r="AL693" s="264"/>
      <c r="AM693" s="264"/>
      <c r="AN693" s="264"/>
      <c r="AO693" s="264"/>
      <c r="AP693" s="264"/>
      <c r="AQ693" s="264"/>
      <c r="AR693" s="264"/>
      <c r="AS693" s="355"/>
      <c r="AT693" s="373"/>
      <c r="AU693" s="355"/>
      <c r="AV693" s="356"/>
      <c r="AW693" s="161" t="s">
        <v>5147</v>
      </c>
    </row>
    <row r="694" spans="1:49" ht="409.6">
      <c r="A694" s="399"/>
      <c r="B694" s="399" t="s">
        <v>4336</v>
      </c>
      <c r="C694" s="264" t="s">
        <v>4337</v>
      </c>
      <c r="D694" s="264"/>
      <c r="E694" s="264" t="s">
        <v>4338</v>
      </c>
      <c r="F694" s="264" t="s">
        <v>423</v>
      </c>
      <c r="G694" s="264" t="s">
        <v>656</v>
      </c>
      <c r="H694" s="264"/>
      <c r="I694" s="264"/>
      <c r="J694" s="264"/>
      <c r="K694" s="264"/>
      <c r="L694" s="264"/>
      <c r="M694" s="264"/>
      <c r="N694" s="264"/>
      <c r="O694" s="160"/>
      <c r="P694" s="297">
        <f t="shared" ref="P694:P756" si="36">SUM($H694:$N694)</f>
        <v>0</v>
      </c>
      <c r="Q694" s="264"/>
      <c r="R694" s="264"/>
      <c r="S694" s="264"/>
      <c r="T694" s="264"/>
      <c r="U694" s="264"/>
      <c r="V694" s="264"/>
      <c r="W694" s="264"/>
      <c r="X694" s="160"/>
      <c r="Y694" s="298">
        <f t="shared" ref="Y694:Y756" si="37">SUM($Q694:$W694)</f>
        <v>0</v>
      </c>
      <c r="Z694" s="264"/>
      <c r="AA694" s="264"/>
      <c r="AB694" s="264"/>
      <c r="AC694" s="264"/>
      <c r="AD694" s="264"/>
      <c r="AE694" s="264"/>
      <c r="AF694" s="264">
        <v>1</v>
      </c>
      <c r="AG694" s="160">
        <v>45168</v>
      </c>
      <c r="AH694" s="298">
        <f t="shared" si="35"/>
        <v>1</v>
      </c>
      <c r="AI694" s="399"/>
      <c r="AJ694" s="264" t="s">
        <v>660</v>
      </c>
      <c r="AK694" s="264" t="s">
        <v>431</v>
      </c>
      <c r="AL694" s="264"/>
      <c r="AM694" s="264"/>
      <c r="AN694" s="264"/>
      <c r="AO694" s="264"/>
      <c r="AP694" s="264"/>
      <c r="AQ694" s="264"/>
      <c r="AR694" s="264"/>
      <c r="AS694" s="355"/>
      <c r="AT694" s="373"/>
      <c r="AU694" s="355"/>
      <c r="AV694" s="356"/>
      <c r="AW694" s="161" t="s">
        <v>5148</v>
      </c>
    </row>
    <row r="695" spans="1:49" ht="211.2">
      <c r="A695" s="399"/>
      <c r="B695" s="399" t="s">
        <v>4339</v>
      </c>
      <c r="C695" s="264" t="s">
        <v>4340</v>
      </c>
      <c r="D695" s="264"/>
      <c r="E695" s="264" t="s">
        <v>4341</v>
      </c>
      <c r="F695" s="264" t="s">
        <v>423</v>
      </c>
      <c r="G695" s="614" t="s">
        <v>656</v>
      </c>
      <c r="H695" s="264"/>
      <c r="I695" s="264"/>
      <c r="J695" s="264"/>
      <c r="K695" s="264"/>
      <c r="L695" s="264"/>
      <c r="M695" s="264"/>
      <c r="N695" s="264"/>
      <c r="O695" s="160"/>
      <c r="P695" s="297">
        <f t="shared" si="36"/>
        <v>0</v>
      </c>
      <c r="Q695" s="264"/>
      <c r="R695" s="264"/>
      <c r="S695" s="264"/>
      <c r="T695" s="264"/>
      <c r="U695" s="264"/>
      <c r="V695" s="264"/>
      <c r="W695" s="264"/>
      <c r="X695" s="160"/>
      <c r="Y695" s="298">
        <f t="shared" si="37"/>
        <v>0</v>
      </c>
      <c r="Z695" s="264"/>
      <c r="AA695" s="264"/>
      <c r="AB695" s="264"/>
      <c r="AC695" s="264"/>
      <c r="AD695" s="264"/>
      <c r="AE695" s="264"/>
      <c r="AF695" s="264">
        <v>1</v>
      </c>
      <c r="AG695" s="160">
        <v>45162</v>
      </c>
      <c r="AH695" s="298">
        <f t="shared" si="35"/>
        <v>1</v>
      </c>
      <c r="AI695" s="399"/>
      <c r="AJ695" s="264" t="s">
        <v>660</v>
      </c>
      <c r="AK695" s="264" t="s">
        <v>431</v>
      </c>
      <c r="AL695" s="264"/>
      <c r="AM695" s="264"/>
      <c r="AN695" s="264"/>
      <c r="AO695" s="264"/>
      <c r="AP695" s="264"/>
      <c r="AQ695" s="264"/>
      <c r="AR695" s="264"/>
      <c r="AS695" s="355"/>
      <c r="AT695" s="373"/>
      <c r="AU695" s="355"/>
      <c r="AV695" s="356"/>
      <c r="AW695" s="161" t="s">
        <v>5149</v>
      </c>
    </row>
    <row r="696" spans="1:49" ht="158.4">
      <c r="A696" s="399"/>
      <c r="B696" s="399" t="s">
        <v>4342</v>
      </c>
      <c r="C696" s="264" t="s">
        <v>4343</v>
      </c>
      <c r="D696" s="264"/>
      <c r="E696" s="264" t="s">
        <v>4344</v>
      </c>
      <c r="F696" s="264" t="s">
        <v>423</v>
      </c>
      <c r="G696" s="264" t="s">
        <v>656</v>
      </c>
      <c r="H696" s="264"/>
      <c r="I696" s="264"/>
      <c r="J696" s="264"/>
      <c r="K696" s="264"/>
      <c r="L696" s="264"/>
      <c r="M696" s="264"/>
      <c r="N696" s="264"/>
      <c r="O696" s="160"/>
      <c r="P696" s="297">
        <f t="shared" si="36"/>
        <v>0</v>
      </c>
      <c r="Q696" s="264"/>
      <c r="R696" s="264"/>
      <c r="S696" s="264"/>
      <c r="T696" s="264"/>
      <c r="U696" s="264"/>
      <c r="V696" s="264"/>
      <c r="W696" s="264"/>
      <c r="X696" s="160"/>
      <c r="Y696" s="298">
        <f t="shared" si="37"/>
        <v>0</v>
      </c>
      <c r="Z696" s="264"/>
      <c r="AA696" s="264"/>
      <c r="AB696" s="264"/>
      <c r="AC696" s="264"/>
      <c r="AD696" s="264"/>
      <c r="AE696" s="264"/>
      <c r="AF696" s="264">
        <v>1</v>
      </c>
      <c r="AG696" s="160">
        <v>45167</v>
      </c>
      <c r="AH696" s="298">
        <f t="shared" si="35"/>
        <v>1</v>
      </c>
      <c r="AI696" s="399"/>
      <c r="AJ696" s="264" t="s">
        <v>660</v>
      </c>
      <c r="AK696" s="264" t="s">
        <v>431</v>
      </c>
      <c r="AL696" s="264"/>
      <c r="AM696" s="264"/>
      <c r="AN696" s="264"/>
      <c r="AO696" s="264"/>
      <c r="AP696" s="264"/>
      <c r="AQ696" s="264"/>
      <c r="AR696" s="264"/>
      <c r="AS696" s="355"/>
      <c r="AT696" s="373"/>
      <c r="AU696" s="355"/>
      <c r="AV696" s="356"/>
      <c r="AW696" s="161" t="s">
        <v>5150</v>
      </c>
    </row>
    <row r="697" spans="1:49" ht="171.6">
      <c r="A697" s="399"/>
      <c r="B697" s="399" t="s">
        <v>4345</v>
      </c>
      <c r="C697" s="264" t="s">
        <v>4346</v>
      </c>
      <c r="D697" s="264"/>
      <c r="E697" s="264" t="s">
        <v>4347</v>
      </c>
      <c r="F697" s="264" t="s">
        <v>423</v>
      </c>
      <c r="G697" s="264" t="s">
        <v>656</v>
      </c>
      <c r="H697" s="264"/>
      <c r="I697" s="264"/>
      <c r="J697" s="264"/>
      <c r="K697" s="264"/>
      <c r="L697" s="264"/>
      <c r="M697" s="264"/>
      <c r="N697" s="264"/>
      <c r="O697" s="160"/>
      <c r="P697" s="297">
        <f t="shared" si="36"/>
        <v>0</v>
      </c>
      <c r="Q697" s="264"/>
      <c r="R697" s="264"/>
      <c r="S697" s="264"/>
      <c r="T697" s="264"/>
      <c r="U697" s="264"/>
      <c r="V697" s="264"/>
      <c r="W697" s="264"/>
      <c r="X697" s="160"/>
      <c r="Y697" s="298">
        <f t="shared" si="37"/>
        <v>0</v>
      </c>
      <c r="Z697" s="264"/>
      <c r="AA697" s="264"/>
      <c r="AB697" s="264"/>
      <c r="AC697" s="264"/>
      <c r="AD697" s="264"/>
      <c r="AE697" s="264"/>
      <c r="AF697" s="264">
        <v>1</v>
      </c>
      <c r="AG697" s="160">
        <v>44960</v>
      </c>
      <c r="AH697" s="298">
        <f t="shared" si="35"/>
        <v>1</v>
      </c>
      <c r="AI697" s="399"/>
      <c r="AJ697" s="264" t="s">
        <v>660</v>
      </c>
      <c r="AK697" s="264" t="s">
        <v>431</v>
      </c>
      <c r="AL697" s="264"/>
      <c r="AM697" s="264"/>
      <c r="AN697" s="264"/>
      <c r="AO697" s="264"/>
      <c r="AP697" s="264"/>
      <c r="AQ697" s="264"/>
      <c r="AR697" s="264"/>
      <c r="AS697" s="355"/>
      <c r="AT697" s="373"/>
      <c r="AU697" s="355"/>
      <c r="AV697" s="356"/>
      <c r="AW697" s="161" t="s">
        <v>5151</v>
      </c>
    </row>
    <row r="698" spans="1:49" ht="211.2">
      <c r="A698" s="399"/>
      <c r="B698" s="399" t="s">
        <v>4348</v>
      </c>
      <c r="C698" s="264" t="s">
        <v>4349</v>
      </c>
      <c r="D698" s="264"/>
      <c r="E698" s="264" t="s">
        <v>4350</v>
      </c>
      <c r="F698" s="264" t="s">
        <v>423</v>
      </c>
      <c r="G698" s="264" t="s">
        <v>656</v>
      </c>
      <c r="H698" s="264"/>
      <c r="I698" s="264"/>
      <c r="J698" s="264"/>
      <c r="K698" s="264"/>
      <c r="L698" s="264"/>
      <c r="M698" s="264"/>
      <c r="N698" s="264"/>
      <c r="O698" s="160"/>
      <c r="P698" s="297">
        <f t="shared" si="36"/>
        <v>0</v>
      </c>
      <c r="Q698" s="264"/>
      <c r="R698" s="264"/>
      <c r="S698" s="264"/>
      <c r="T698" s="264"/>
      <c r="U698" s="264"/>
      <c r="V698" s="264"/>
      <c r="W698" s="264"/>
      <c r="X698" s="160"/>
      <c r="Y698" s="298">
        <f t="shared" si="37"/>
        <v>0</v>
      </c>
      <c r="Z698" s="264"/>
      <c r="AA698" s="264"/>
      <c r="AB698" s="264"/>
      <c r="AC698" s="264"/>
      <c r="AD698" s="264"/>
      <c r="AE698" s="264"/>
      <c r="AF698" s="264">
        <v>1</v>
      </c>
      <c r="AG698" s="160">
        <v>45037</v>
      </c>
      <c r="AH698" s="298">
        <f t="shared" si="35"/>
        <v>1</v>
      </c>
      <c r="AI698" s="399"/>
      <c r="AJ698" s="264" t="s">
        <v>660</v>
      </c>
      <c r="AK698" s="264" t="s">
        <v>431</v>
      </c>
      <c r="AL698" s="264"/>
      <c r="AM698" s="264"/>
      <c r="AN698" s="264"/>
      <c r="AO698" s="264"/>
      <c r="AP698" s="264"/>
      <c r="AQ698" s="264"/>
      <c r="AR698" s="264"/>
      <c r="AS698" s="355"/>
      <c r="AT698" s="373"/>
      <c r="AU698" s="355"/>
      <c r="AV698" s="356"/>
      <c r="AW698" s="161" t="s">
        <v>5152</v>
      </c>
    </row>
    <row r="699" spans="1:49" ht="224.4">
      <c r="A699" s="399"/>
      <c r="B699" s="399" t="s">
        <v>4351</v>
      </c>
      <c r="C699" s="264" t="s">
        <v>4352</v>
      </c>
      <c r="D699" s="264"/>
      <c r="E699" s="264" t="s">
        <v>4353</v>
      </c>
      <c r="F699" s="264" t="s">
        <v>423</v>
      </c>
      <c r="G699" s="264" t="s">
        <v>656</v>
      </c>
      <c r="H699" s="264"/>
      <c r="I699" s="264"/>
      <c r="J699" s="264"/>
      <c r="K699" s="264"/>
      <c r="L699" s="264"/>
      <c r="M699" s="264"/>
      <c r="N699" s="264"/>
      <c r="O699" s="160"/>
      <c r="P699" s="297">
        <f t="shared" si="36"/>
        <v>0</v>
      </c>
      <c r="Q699" s="264"/>
      <c r="R699" s="264"/>
      <c r="S699" s="264"/>
      <c r="T699" s="264"/>
      <c r="U699" s="264"/>
      <c r="V699" s="264"/>
      <c r="W699" s="264"/>
      <c r="X699" s="160"/>
      <c r="Y699" s="298">
        <f t="shared" si="37"/>
        <v>0</v>
      </c>
      <c r="Z699" s="264"/>
      <c r="AA699" s="264"/>
      <c r="AB699" s="264"/>
      <c r="AC699" s="264"/>
      <c r="AD699" s="264"/>
      <c r="AE699" s="264"/>
      <c r="AF699" s="264">
        <v>1</v>
      </c>
      <c r="AG699" s="160">
        <v>44966</v>
      </c>
      <c r="AH699" s="298">
        <f t="shared" si="35"/>
        <v>1</v>
      </c>
      <c r="AI699" s="399"/>
      <c r="AJ699" s="264" t="s">
        <v>660</v>
      </c>
      <c r="AK699" s="264" t="s">
        <v>431</v>
      </c>
      <c r="AL699" s="264"/>
      <c r="AM699" s="264"/>
      <c r="AN699" s="264"/>
      <c r="AO699" s="264"/>
      <c r="AP699" s="264"/>
      <c r="AQ699" s="264"/>
      <c r="AR699" s="264"/>
      <c r="AS699" s="355"/>
      <c r="AT699" s="373"/>
      <c r="AU699" s="355"/>
      <c r="AV699" s="356"/>
      <c r="AW699" s="161" t="s">
        <v>5153</v>
      </c>
    </row>
    <row r="700" spans="1:49" ht="171.6">
      <c r="A700" s="399"/>
      <c r="B700" s="399" t="s">
        <v>4354</v>
      </c>
      <c r="C700" s="264" t="s">
        <v>4355</v>
      </c>
      <c r="D700" s="264"/>
      <c r="E700" s="264" t="s">
        <v>4356</v>
      </c>
      <c r="F700" s="264" t="s">
        <v>423</v>
      </c>
      <c r="G700" s="264" t="s">
        <v>656</v>
      </c>
      <c r="H700" s="264"/>
      <c r="I700" s="264"/>
      <c r="J700" s="264"/>
      <c r="K700" s="264"/>
      <c r="L700" s="264"/>
      <c r="M700" s="264"/>
      <c r="N700" s="264"/>
      <c r="O700" s="160"/>
      <c r="P700" s="297">
        <f t="shared" si="36"/>
        <v>0</v>
      </c>
      <c r="Q700" s="264"/>
      <c r="R700" s="264"/>
      <c r="S700" s="264"/>
      <c r="T700" s="264"/>
      <c r="U700" s="264"/>
      <c r="V700" s="264"/>
      <c r="W700" s="264"/>
      <c r="X700" s="160"/>
      <c r="Y700" s="298">
        <f t="shared" si="37"/>
        <v>0</v>
      </c>
      <c r="Z700" s="264"/>
      <c r="AA700" s="264">
        <v>1</v>
      </c>
      <c r="AB700" s="264"/>
      <c r="AC700" s="264"/>
      <c r="AD700" s="264"/>
      <c r="AE700" s="264"/>
      <c r="AF700" s="264"/>
      <c r="AG700" s="160">
        <v>45280</v>
      </c>
      <c r="AH700" s="298">
        <f t="shared" si="35"/>
        <v>1</v>
      </c>
      <c r="AI700" s="399"/>
      <c r="AJ700" s="264" t="s">
        <v>660</v>
      </c>
      <c r="AK700" s="264" t="s">
        <v>431</v>
      </c>
      <c r="AL700" s="264"/>
      <c r="AM700" s="264"/>
      <c r="AN700" s="264" t="s">
        <v>4493</v>
      </c>
      <c r="AO700" s="264"/>
      <c r="AP700" s="264"/>
      <c r="AQ700" s="264"/>
      <c r="AR700" s="264"/>
      <c r="AS700" s="355"/>
      <c r="AT700" s="373"/>
      <c r="AU700" s="355"/>
      <c r="AV700" s="356"/>
      <c r="AW700" s="161" t="s">
        <v>5154</v>
      </c>
    </row>
    <row r="701" spans="1:49" ht="409.6">
      <c r="A701" s="399"/>
      <c r="B701" s="399" t="s">
        <v>4357</v>
      </c>
      <c r="C701" s="264" t="s">
        <v>4358</v>
      </c>
      <c r="D701" s="264"/>
      <c r="E701" s="264" t="s">
        <v>4359</v>
      </c>
      <c r="F701" s="264" t="s">
        <v>423</v>
      </c>
      <c r="G701" s="264" t="s">
        <v>656</v>
      </c>
      <c r="H701" s="264"/>
      <c r="I701" s="264"/>
      <c r="J701" s="264"/>
      <c r="K701" s="264"/>
      <c r="L701" s="264"/>
      <c r="M701" s="264"/>
      <c r="N701" s="264"/>
      <c r="O701" s="160"/>
      <c r="P701" s="297">
        <f t="shared" si="36"/>
        <v>0</v>
      </c>
      <c r="Q701" s="264"/>
      <c r="R701" s="264"/>
      <c r="S701" s="264"/>
      <c r="T701" s="264"/>
      <c r="U701" s="264"/>
      <c r="V701" s="264"/>
      <c r="W701" s="264"/>
      <c r="X701" s="160"/>
      <c r="Y701" s="298">
        <f t="shared" si="37"/>
        <v>0</v>
      </c>
      <c r="Z701" s="264"/>
      <c r="AA701" s="264">
        <v>1</v>
      </c>
      <c r="AB701" s="264"/>
      <c r="AC701" s="264"/>
      <c r="AD701" s="264"/>
      <c r="AE701" s="264"/>
      <c r="AF701" s="264"/>
      <c r="AG701" s="160">
        <v>45191</v>
      </c>
      <c r="AH701" s="298">
        <f t="shared" si="35"/>
        <v>1</v>
      </c>
      <c r="AI701" s="399"/>
      <c r="AJ701" s="264" t="s">
        <v>660</v>
      </c>
      <c r="AK701" s="264" t="s">
        <v>431</v>
      </c>
      <c r="AL701" s="264"/>
      <c r="AM701" s="264"/>
      <c r="AN701" s="264" t="s">
        <v>4493</v>
      </c>
      <c r="AO701" s="264"/>
      <c r="AP701" s="264"/>
      <c r="AQ701" s="264"/>
      <c r="AR701" s="264"/>
      <c r="AS701" s="355"/>
      <c r="AT701" s="373"/>
      <c r="AU701" s="355"/>
      <c r="AV701" s="356"/>
      <c r="AW701" s="161" t="s">
        <v>5155</v>
      </c>
    </row>
    <row r="702" spans="1:49" ht="52.8">
      <c r="A702" s="399"/>
      <c r="B702" s="399" t="s">
        <v>4360</v>
      </c>
      <c r="C702" s="264" t="s">
        <v>4361</v>
      </c>
      <c r="D702" s="264"/>
      <c r="E702" s="264" t="s">
        <v>4362</v>
      </c>
      <c r="F702" s="264" t="s">
        <v>423</v>
      </c>
      <c r="G702" s="264" t="s">
        <v>656</v>
      </c>
      <c r="H702" s="264"/>
      <c r="I702" s="264"/>
      <c r="J702" s="264"/>
      <c r="K702" s="264"/>
      <c r="L702" s="264"/>
      <c r="M702" s="264"/>
      <c r="N702" s="264"/>
      <c r="O702" s="160"/>
      <c r="P702" s="297">
        <f t="shared" si="36"/>
        <v>0</v>
      </c>
      <c r="Q702" s="264"/>
      <c r="R702" s="264"/>
      <c r="S702" s="264"/>
      <c r="T702" s="264"/>
      <c r="U702" s="264"/>
      <c r="V702" s="264"/>
      <c r="W702" s="264"/>
      <c r="X702" s="160"/>
      <c r="Y702" s="298">
        <f t="shared" si="37"/>
        <v>0</v>
      </c>
      <c r="Z702" s="264"/>
      <c r="AA702" s="264"/>
      <c r="AB702" s="264"/>
      <c r="AC702" s="264">
        <v>1</v>
      </c>
      <c r="AD702" s="264"/>
      <c r="AE702" s="264"/>
      <c r="AF702" s="264"/>
      <c r="AG702" s="160">
        <v>45174</v>
      </c>
      <c r="AH702" s="298">
        <f t="shared" si="35"/>
        <v>1</v>
      </c>
      <c r="AI702" s="399"/>
      <c r="AJ702" s="264" t="s">
        <v>660</v>
      </c>
      <c r="AK702" s="264" t="s">
        <v>431</v>
      </c>
      <c r="AL702" s="264"/>
      <c r="AM702" s="264"/>
      <c r="AN702" s="264" t="s">
        <v>4493</v>
      </c>
      <c r="AO702" s="264"/>
      <c r="AP702" s="264"/>
      <c r="AQ702" s="264"/>
      <c r="AR702" s="264"/>
      <c r="AS702" s="355"/>
      <c r="AT702" s="373"/>
      <c r="AU702" s="355"/>
      <c r="AV702" s="356"/>
      <c r="AW702" s="161" t="s">
        <v>5156</v>
      </c>
    </row>
    <row r="703" spans="1:49" ht="118.8">
      <c r="A703" s="399"/>
      <c r="B703" s="399" t="s">
        <v>4363</v>
      </c>
      <c r="C703" s="264" t="s">
        <v>4364</v>
      </c>
      <c r="D703" s="264"/>
      <c r="E703" s="264" t="s">
        <v>4365</v>
      </c>
      <c r="F703" s="264" t="s">
        <v>423</v>
      </c>
      <c r="G703" s="264" t="s">
        <v>656</v>
      </c>
      <c r="H703" s="264"/>
      <c r="I703" s="264"/>
      <c r="J703" s="264"/>
      <c r="K703" s="264"/>
      <c r="L703" s="264"/>
      <c r="M703" s="264"/>
      <c r="N703" s="264"/>
      <c r="O703" s="160"/>
      <c r="P703" s="297">
        <f t="shared" si="36"/>
        <v>0</v>
      </c>
      <c r="Q703" s="264"/>
      <c r="R703" s="264">
        <v>1</v>
      </c>
      <c r="S703" s="264"/>
      <c r="T703" s="264"/>
      <c r="U703" s="264"/>
      <c r="V703" s="264"/>
      <c r="W703" s="264"/>
      <c r="X703" s="160">
        <v>45104</v>
      </c>
      <c r="Y703" s="298">
        <f t="shared" si="37"/>
        <v>1</v>
      </c>
      <c r="Z703" s="264"/>
      <c r="AA703" s="264">
        <v>1</v>
      </c>
      <c r="AB703" s="264"/>
      <c r="AC703" s="264"/>
      <c r="AD703" s="264"/>
      <c r="AE703" s="264"/>
      <c r="AF703" s="264"/>
      <c r="AG703" s="160">
        <v>45104</v>
      </c>
      <c r="AH703" s="298">
        <f t="shared" si="35"/>
        <v>1</v>
      </c>
      <c r="AI703" s="399">
        <v>0</v>
      </c>
      <c r="AJ703" s="264" t="s">
        <v>660</v>
      </c>
      <c r="AK703" s="264" t="s">
        <v>431</v>
      </c>
      <c r="AL703" s="264"/>
      <c r="AM703" s="264"/>
      <c r="AN703" s="264" t="s">
        <v>4493</v>
      </c>
      <c r="AO703" s="264"/>
      <c r="AP703" s="264"/>
      <c r="AQ703" s="264"/>
      <c r="AR703" s="264"/>
      <c r="AS703" s="355"/>
      <c r="AT703" s="373"/>
      <c r="AU703" s="355"/>
      <c r="AV703" s="356"/>
      <c r="AW703" s="161" t="s">
        <v>5157</v>
      </c>
    </row>
    <row r="704" spans="1:49" ht="409.6">
      <c r="A704" s="399"/>
      <c r="B704" s="399" t="s">
        <v>4366</v>
      </c>
      <c r="C704" s="264" t="s">
        <v>4367</v>
      </c>
      <c r="D704" s="264"/>
      <c r="E704" s="264" t="s">
        <v>4368</v>
      </c>
      <c r="F704" s="264" t="s">
        <v>419</v>
      </c>
      <c r="G704" s="264" t="s">
        <v>656</v>
      </c>
      <c r="H704" s="264"/>
      <c r="I704" s="264"/>
      <c r="J704" s="264"/>
      <c r="K704" s="264"/>
      <c r="L704" s="264"/>
      <c r="M704" s="264"/>
      <c r="N704" s="264"/>
      <c r="O704" s="160"/>
      <c r="P704" s="297">
        <f t="shared" si="36"/>
        <v>0</v>
      </c>
      <c r="Q704" s="264"/>
      <c r="R704" s="264"/>
      <c r="S704" s="264"/>
      <c r="T704" s="264"/>
      <c r="U704" s="264"/>
      <c r="V704" s="264"/>
      <c r="W704" s="264"/>
      <c r="X704" s="160"/>
      <c r="Y704" s="298">
        <f t="shared" si="37"/>
        <v>0</v>
      </c>
      <c r="Z704" s="264"/>
      <c r="AA704" s="264"/>
      <c r="AB704" s="264"/>
      <c r="AC704" s="264"/>
      <c r="AD704" s="264"/>
      <c r="AE704" s="264"/>
      <c r="AF704" s="264">
        <v>1</v>
      </c>
      <c r="AG704" s="160">
        <v>45212</v>
      </c>
      <c r="AH704" s="298">
        <f t="shared" si="35"/>
        <v>1</v>
      </c>
      <c r="AI704" s="399"/>
      <c r="AJ704" s="264" t="s">
        <v>660</v>
      </c>
      <c r="AK704" s="264" t="s">
        <v>431</v>
      </c>
      <c r="AL704" s="264"/>
      <c r="AM704" s="264"/>
      <c r="AN704" s="264"/>
      <c r="AO704" s="264"/>
      <c r="AP704" s="264"/>
      <c r="AQ704" s="264"/>
      <c r="AR704" s="264"/>
      <c r="AS704" s="355"/>
      <c r="AT704" s="373"/>
      <c r="AU704" s="355"/>
      <c r="AV704" s="356"/>
      <c r="AW704" s="161" t="s">
        <v>5158</v>
      </c>
    </row>
    <row r="705" spans="1:49" ht="171.6">
      <c r="A705" s="399"/>
      <c r="B705" s="399" t="s">
        <v>4369</v>
      </c>
      <c r="C705" s="264" t="s">
        <v>4370</v>
      </c>
      <c r="D705" s="264"/>
      <c r="E705" s="264" t="s">
        <v>4371</v>
      </c>
      <c r="F705" s="264" t="s">
        <v>423</v>
      </c>
      <c r="G705" s="264" t="s">
        <v>656</v>
      </c>
      <c r="H705" s="264"/>
      <c r="I705" s="264"/>
      <c r="J705" s="264"/>
      <c r="K705" s="264"/>
      <c r="L705" s="264"/>
      <c r="M705" s="264"/>
      <c r="N705" s="264"/>
      <c r="O705" s="160"/>
      <c r="P705" s="297">
        <f t="shared" si="36"/>
        <v>0</v>
      </c>
      <c r="Q705" s="264"/>
      <c r="R705" s="264"/>
      <c r="S705" s="264"/>
      <c r="T705" s="264"/>
      <c r="U705" s="264"/>
      <c r="V705" s="264"/>
      <c r="W705" s="264"/>
      <c r="X705" s="160"/>
      <c r="Y705" s="298">
        <f t="shared" si="37"/>
        <v>0</v>
      </c>
      <c r="Z705" s="264"/>
      <c r="AA705" s="264"/>
      <c r="AB705" s="264"/>
      <c r="AC705" s="264"/>
      <c r="AD705" s="264"/>
      <c r="AE705" s="264">
        <v>1</v>
      </c>
      <c r="AF705" s="264"/>
      <c r="AG705" s="160">
        <v>45264</v>
      </c>
      <c r="AH705" s="298">
        <f t="shared" si="35"/>
        <v>1</v>
      </c>
      <c r="AI705" s="399"/>
      <c r="AJ705" s="264" t="s">
        <v>660</v>
      </c>
      <c r="AK705" s="264" t="s">
        <v>431</v>
      </c>
      <c r="AL705" s="264"/>
      <c r="AM705" s="264"/>
      <c r="AN705" s="264" t="s">
        <v>4493</v>
      </c>
      <c r="AO705" s="264"/>
      <c r="AP705" s="264"/>
      <c r="AQ705" s="264"/>
      <c r="AR705" s="264"/>
      <c r="AS705" s="355"/>
      <c r="AT705" s="373"/>
      <c r="AU705" s="355"/>
      <c r="AV705" s="356"/>
      <c r="AW705" s="161" t="s">
        <v>5159</v>
      </c>
    </row>
    <row r="706" spans="1:49" ht="396">
      <c r="A706" s="399"/>
      <c r="B706" s="399" t="s">
        <v>4372</v>
      </c>
      <c r="C706" s="264" t="s">
        <v>4373</v>
      </c>
      <c r="D706" s="264"/>
      <c r="E706" s="264" t="s">
        <v>4374</v>
      </c>
      <c r="F706" s="264" t="s">
        <v>423</v>
      </c>
      <c r="G706" s="264" t="s">
        <v>656</v>
      </c>
      <c r="H706" s="264"/>
      <c r="I706" s="264"/>
      <c r="J706" s="264"/>
      <c r="K706" s="264"/>
      <c r="L706" s="264"/>
      <c r="M706" s="264"/>
      <c r="N706" s="264"/>
      <c r="O706" s="160"/>
      <c r="P706" s="297">
        <f t="shared" si="36"/>
        <v>0</v>
      </c>
      <c r="Q706" s="264"/>
      <c r="R706" s="264"/>
      <c r="S706" s="264"/>
      <c r="T706" s="264"/>
      <c r="U706" s="264"/>
      <c r="V706" s="264"/>
      <c r="W706" s="264"/>
      <c r="X706" s="160"/>
      <c r="Y706" s="298">
        <f t="shared" si="37"/>
        <v>0</v>
      </c>
      <c r="Z706" s="264"/>
      <c r="AA706" s="264"/>
      <c r="AB706" s="264"/>
      <c r="AC706" s="264"/>
      <c r="AD706" s="264"/>
      <c r="AE706" s="264"/>
      <c r="AF706" s="264">
        <v>1</v>
      </c>
      <c r="AG706" s="160">
        <v>45029</v>
      </c>
      <c r="AH706" s="298">
        <f t="shared" si="35"/>
        <v>1</v>
      </c>
      <c r="AI706" s="399"/>
      <c r="AJ706" s="264" t="s">
        <v>660</v>
      </c>
      <c r="AK706" s="264" t="s">
        <v>431</v>
      </c>
      <c r="AL706" s="264"/>
      <c r="AM706" s="264"/>
      <c r="AN706" s="264"/>
      <c r="AO706" s="264"/>
      <c r="AP706" s="264"/>
      <c r="AQ706" s="264"/>
      <c r="AR706" s="264"/>
      <c r="AS706" s="355"/>
      <c r="AT706" s="373"/>
      <c r="AU706" s="355"/>
      <c r="AV706" s="356"/>
      <c r="AW706" s="161" t="s">
        <v>5160</v>
      </c>
    </row>
    <row r="707" spans="1:49" ht="105.6">
      <c r="A707" s="399"/>
      <c r="B707" s="399" t="s">
        <v>4375</v>
      </c>
      <c r="C707" s="264" t="s">
        <v>4376</v>
      </c>
      <c r="D707" s="264"/>
      <c r="E707" s="264" t="s">
        <v>4377</v>
      </c>
      <c r="F707" s="264" t="s">
        <v>423</v>
      </c>
      <c r="G707" s="264" t="s">
        <v>656</v>
      </c>
      <c r="H707" s="264"/>
      <c r="I707" s="264"/>
      <c r="J707" s="264"/>
      <c r="K707" s="264"/>
      <c r="L707" s="264"/>
      <c r="M707" s="264"/>
      <c r="N707" s="264"/>
      <c r="O707" s="160"/>
      <c r="P707" s="297">
        <f t="shared" si="36"/>
        <v>0</v>
      </c>
      <c r="Q707" s="264"/>
      <c r="R707" s="264"/>
      <c r="S707" s="264"/>
      <c r="T707" s="264"/>
      <c r="U707" s="264"/>
      <c r="V707" s="264"/>
      <c r="W707" s="264"/>
      <c r="X707" s="160"/>
      <c r="Y707" s="298">
        <f t="shared" si="37"/>
        <v>0</v>
      </c>
      <c r="Z707" s="264"/>
      <c r="AA707" s="264"/>
      <c r="AB707" s="264"/>
      <c r="AC707" s="264"/>
      <c r="AD707" s="264"/>
      <c r="AE707" s="264"/>
      <c r="AF707" s="264">
        <v>1</v>
      </c>
      <c r="AG707" s="160">
        <v>44970</v>
      </c>
      <c r="AH707" s="298">
        <f t="shared" si="35"/>
        <v>1</v>
      </c>
      <c r="AI707" s="399"/>
      <c r="AJ707" s="264" t="s">
        <v>660</v>
      </c>
      <c r="AK707" s="264" t="s">
        <v>431</v>
      </c>
      <c r="AL707" s="264"/>
      <c r="AM707" s="264"/>
      <c r="AN707" s="264"/>
      <c r="AO707" s="264"/>
      <c r="AP707" s="264"/>
      <c r="AQ707" s="264"/>
      <c r="AR707" s="264"/>
      <c r="AS707" s="355"/>
      <c r="AT707" s="373"/>
      <c r="AU707" s="355"/>
      <c r="AV707" s="356"/>
      <c r="AW707" s="161" t="s">
        <v>5161</v>
      </c>
    </row>
    <row r="708" spans="1:49" ht="237.6">
      <c r="A708" s="399"/>
      <c r="B708" s="399" t="s">
        <v>4378</v>
      </c>
      <c r="C708" s="264" t="s">
        <v>4379</v>
      </c>
      <c r="D708" s="264"/>
      <c r="E708" s="264" t="s">
        <v>4380</v>
      </c>
      <c r="F708" s="264" t="s">
        <v>423</v>
      </c>
      <c r="G708" s="264" t="s">
        <v>656</v>
      </c>
      <c r="H708" s="264"/>
      <c r="I708" s="264"/>
      <c r="J708" s="264"/>
      <c r="K708" s="264"/>
      <c r="L708" s="264"/>
      <c r="M708" s="264"/>
      <c r="N708" s="264"/>
      <c r="O708" s="160"/>
      <c r="P708" s="297">
        <f t="shared" si="36"/>
        <v>0</v>
      </c>
      <c r="Q708" s="264"/>
      <c r="R708" s="264"/>
      <c r="S708" s="264"/>
      <c r="T708" s="264"/>
      <c r="U708" s="264"/>
      <c r="V708" s="264"/>
      <c r="W708" s="264"/>
      <c r="X708" s="160"/>
      <c r="Y708" s="298">
        <f t="shared" si="37"/>
        <v>0</v>
      </c>
      <c r="Z708" s="264"/>
      <c r="AA708" s="264"/>
      <c r="AB708" s="264"/>
      <c r="AC708" s="264">
        <v>1</v>
      </c>
      <c r="AD708" s="264"/>
      <c r="AE708" s="264"/>
      <c r="AF708" s="264"/>
      <c r="AG708" s="160">
        <v>45226</v>
      </c>
      <c r="AH708" s="298">
        <f t="shared" si="35"/>
        <v>1</v>
      </c>
      <c r="AI708" s="399"/>
      <c r="AJ708" s="264" t="s">
        <v>660</v>
      </c>
      <c r="AK708" s="264" t="s">
        <v>431</v>
      </c>
      <c r="AL708" s="264"/>
      <c r="AM708" s="264"/>
      <c r="AN708" s="264" t="s">
        <v>4493</v>
      </c>
      <c r="AO708" s="264"/>
      <c r="AP708" s="264"/>
      <c r="AQ708" s="264"/>
      <c r="AR708" s="264"/>
      <c r="AS708" s="355"/>
      <c r="AT708" s="373"/>
      <c r="AU708" s="355"/>
      <c r="AV708" s="356"/>
      <c r="AW708" s="161" t="s">
        <v>5162</v>
      </c>
    </row>
    <row r="709" spans="1:49" ht="343.2">
      <c r="A709" s="399"/>
      <c r="B709" s="399" t="s">
        <v>4381</v>
      </c>
      <c r="C709" s="264" t="s">
        <v>4382</v>
      </c>
      <c r="D709" s="264" t="s">
        <v>4483</v>
      </c>
      <c r="E709" s="264" t="s">
        <v>6326</v>
      </c>
      <c r="F709" s="264" t="s">
        <v>423</v>
      </c>
      <c r="G709" s="264" t="s">
        <v>656</v>
      </c>
      <c r="H709" s="264"/>
      <c r="I709" s="264"/>
      <c r="J709" s="264"/>
      <c r="K709" s="264"/>
      <c r="L709" s="264"/>
      <c r="M709" s="264"/>
      <c r="N709" s="264">
        <v>1</v>
      </c>
      <c r="O709" s="160">
        <v>44951</v>
      </c>
      <c r="P709" s="297">
        <f t="shared" si="36"/>
        <v>1</v>
      </c>
      <c r="Q709" s="264"/>
      <c r="R709" s="264"/>
      <c r="S709" s="264"/>
      <c r="T709" s="264"/>
      <c r="U709" s="264"/>
      <c r="V709" s="264"/>
      <c r="W709" s="264">
        <v>1</v>
      </c>
      <c r="X709" s="160">
        <v>45035</v>
      </c>
      <c r="Y709" s="298">
        <f t="shared" si="37"/>
        <v>1</v>
      </c>
      <c r="Z709" s="264"/>
      <c r="AA709" s="264"/>
      <c r="AB709" s="264"/>
      <c r="AC709" s="264"/>
      <c r="AD709" s="264"/>
      <c r="AE709" s="264"/>
      <c r="AF709" s="264">
        <v>1</v>
      </c>
      <c r="AG709" s="160">
        <v>45061</v>
      </c>
      <c r="AH709" s="298">
        <f t="shared" si="35"/>
        <v>1</v>
      </c>
      <c r="AI709" s="399"/>
      <c r="AJ709" s="264" t="s">
        <v>660</v>
      </c>
      <c r="AK709" s="264" t="s">
        <v>431</v>
      </c>
      <c r="AL709" s="264"/>
      <c r="AM709" s="264"/>
      <c r="AN709" s="264"/>
      <c r="AO709" s="264"/>
      <c r="AP709" s="264"/>
      <c r="AQ709" s="264"/>
      <c r="AR709" s="264"/>
      <c r="AS709" s="355"/>
      <c r="AT709" s="373"/>
      <c r="AU709" s="355"/>
      <c r="AV709" s="356"/>
      <c r="AW709" s="161" t="s">
        <v>5163</v>
      </c>
    </row>
    <row r="710" spans="1:49" ht="171.6">
      <c r="A710" s="399"/>
      <c r="B710" s="399" t="s">
        <v>4383</v>
      </c>
      <c r="C710" s="264" t="s">
        <v>4384</v>
      </c>
      <c r="D710" s="264"/>
      <c r="E710" s="264" t="s">
        <v>4385</v>
      </c>
      <c r="F710" s="264" t="s">
        <v>423</v>
      </c>
      <c r="G710" s="264" t="s">
        <v>656</v>
      </c>
      <c r="H710" s="264"/>
      <c r="I710" s="264"/>
      <c r="J710" s="264"/>
      <c r="K710" s="264"/>
      <c r="L710" s="264"/>
      <c r="M710" s="264"/>
      <c r="N710" s="264"/>
      <c r="O710" s="160"/>
      <c r="P710" s="297">
        <f t="shared" si="36"/>
        <v>0</v>
      </c>
      <c r="Q710" s="264"/>
      <c r="R710" s="264"/>
      <c r="S710" s="264"/>
      <c r="T710" s="264"/>
      <c r="U710" s="264"/>
      <c r="V710" s="264"/>
      <c r="W710" s="264"/>
      <c r="X710" s="160"/>
      <c r="Y710" s="298">
        <f t="shared" si="37"/>
        <v>0</v>
      </c>
      <c r="Z710" s="264"/>
      <c r="AA710" s="264"/>
      <c r="AB710" s="264"/>
      <c r="AC710" s="264"/>
      <c r="AD710" s="264"/>
      <c r="AE710" s="264">
        <v>1</v>
      </c>
      <c r="AF710" s="264"/>
      <c r="AG710" s="160">
        <v>45174</v>
      </c>
      <c r="AH710" s="298">
        <f t="shared" si="35"/>
        <v>1</v>
      </c>
      <c r="AI710" s="399"/>
      <c r="AJ710" s="264" t="s">
        <v>660</v>
      </c>
      <c r="AK710" s="264" t="s">
        <v>431</v>
      </c>
      <c r="AL710" s="264"/>
      <c r="AM710" s="264"/>
      <c r="AN710" s="264" t="s">
        <v>4493</v>
      </c>
      <c r="AO710" s="264"/>
      <c r="AP710" s="264"/>
      <c r="AQ710" s="264"/>
      <c r="AR710" s="264"/>
      <c r="AS710" s="355"/>
      <c r="AT710" s="373"/>
      <c r="AU710" s="355"/>
      <c r="AV710" s="356"/>
      <c r="AW710" s="161" t="s">
        <v>5164</v>
      </c>
    </row>
    <row r="711" spans="1:49" ht="132">
      <c r="A711" s="399"/>
      <c r="B711" s="399" t="s">
        <v>4386</v>
      </c>
      <c r="C711" s="264" t="s">
        <v>4387</v>
      </c>
      <c r="D711" s="264"/>
      <c r="E711" s="264" t="s">
        <v>4388</v>
      </c>
      <c r="F711" s="264" t="s">
        <v>423</v>
      </c>
      <c r="G711" s="264" t="s">
        <v>656</v>
      </c>
      <c r="H711" s="264"/>
      <c r="I711" s="264"/>
      <c r="J711" s="264"/>
      <c r="K711" s="264"/>
      <c r="L711" s="264"/>
      <c r="M711" s="264"/>
      <c r="N711" s="264"/>
      <c r="O711" s="160"/>
      <c r="P711" s="297">
        <f t="shared" si="36"/>
        <v>0</v>
      </c>
      <c r="Q711" s="264"/>
      <c r="R711" s="264"/>
      <c r="S711" s="264"/>
      <c r="T711" s="264"/>
      <c r="U711" s="264"/>
      <c r="V711" s="264"/>
      <c r="W711" s="264"/>
      <c r="X711" s="160"/>
      <c r="Y711" s="298">
        <f t="shared" si="37"/>
        <v>0</v>
      </c>
      <c r="Z711" s="264"/>
      <c r="AA711" s="264">
        <v>1</v>
      </c>
      <c r="AB711" s="264"/>
      <c r="AC711" s="264"/>
      <c r="AD711" s="264"/>
      <c r="AE711" s="264"/>
      <c r="AF711" s="264"/>
      <c r="AG711" s="160">
        <v>45183</v>
      </c>
      <c r="AH711" s="298">
        <f t="shared" si="35"/>
        <v>1</v>
      </c>
      <c r="AI711" s="399"/>
      <c r="AJ711" s="264" t="s">
        <v>660</v>
      </c>
      <c r="AK711" s="264" t="s">
        <v>431</v>
      </c>
      <c r="AL711" s="264"/>
      <c r="AM711" s="264"/>
      <c r="AN711" s="264" t="s">
        <v>4493</v>
      </c>
      <c r="AO711" s="264"/>
      <c r="AP711" s="264"/>
      <c r="AQ711" s="264"/>
      <c r="AR711" s="264"/>
      <c r="AS711" s="355"/>
      <c r="AT711" s="373"/>
      <c r="AU711" s="355"/>
      <c r="AV711" s="356"/>
      <c r="AW711" s="161" t="s">
        <v>5165</v>
      </c>
    </row>
    <row r="712" spans="1:49" ht="118.8">
      <c r="A712" s="399"/>
      <c r="B712" s="399" t="s">
        <v>4389</v>
      </c>
      <c r="C712" s="264" t="s">
        <v>4390</v>
      </c>
      <c r="D712" s="264"/>
      <c r="E712" s="264" t="s">
        <v>4391</v>
      </c>
      <c r="F712" s="264" t="s">
        <v>423</v>
      </c>
      <c r="G712" s="264" t="s">
        <v>656</v>
      </c>
      <c r="H712" s="264"/>
      <c r="I712" s="264"/>
      <c r="J712" s="264"/>
      <c r="K712" s="264"/>
      <c r="L712" s="264"/>
      <c r="M712" s="264"/>
      <c r="N712" s="264"/>
      <c r="O712" s="160"/>
      <c r="P712" s="297">
        <f t="shared" si="36"/>
        <v>0</v>
      </c>
      <c r="Q712" s="264"/>
      <c r="R712" s="264">
        <v>1</v>
      </c>
      <c r="S712" s="264"/>
      <c r="T712" s="264"/>
      <c r="U712" s="264"/>
      <c r="V712" s="264"/>
      <c r="W712" s="264"/>
      <c r="X712" s="160">
        <v>45049</v>
      </c>
      <c r="Y712" s="298">
        <f t="shared" si="37"/>
        <v>1</v>
      </c>
      <c r="Z712" s="264"/>
      <c r="AA712" s="264">
        <v>1</v>
      </c>
      <c r="AB712" s="264"/>
      <c r="AC712" s="264"/>
      <c r="AD712" s="264"/>
      <c r="AE712" s="264"/>
      <c r="AF712" s="264"/>
      <c r="AG712" s="160">
        <v>45049</v>
      </c>
      <c r="AH712" s="298">
        <f t="shared" si="35"/>
        <v>1</v>
      </c>
      <c r="AI712" s="399">
        <v>0</v>
      </c>
      <c r="AJ712" s="264" t="s">
        <v>660</v>
      </c>
      <c r="AK712" s="264" t="s">
        <v>431</v>
      </c>
      <c r="AL712" s="264"/>
      <c r="AM712" s="264"/>
      <c r="AN712" s="264" t="s">
        <v>4493</v>
      </c>
      <c r="AO712" s="264"/>
      <c r="AP712" s="264"/>
      <c r="AQ712" s="264"/>
      <c r="AR712" s="264"/>
      <c r="AS712" s="355"/>
      <c r="AT712" s="373"/>
      <c r="AU712" s="355"/>
      <c r="AV712" s="356"/>
      <c r="AW712" s="161" t="s">
        <v>5166</v>
      </c>
    </row>
    <row r="713" spans="1:49" ht="277.2">
      <c r="A713" s="399"/>
      <c r="B713" s="399" t="s">
        <v>4392</v>
      </c>
      <c r="C713" s="264" t="s">
        <v>4393</v>
      </c>
      <c r="D713" s="264"/>
      <c r="E713" s="264" t="s">
        <v>4394</v>
      </c>
      <c r="F713" s="264" t="s">
        <v>423</v>
      </c>
      <c r="G713" s="264" t="s">
        <v>656</v>
      </c>
      <c r="H713" s="264"/>
      <c r="I713" s="264"/>
      <c r="J713" s="264"/>
      <c r="K713" s="264"/>
      <c r="L713" s="264"/>
      <c r="M713" s="264"/>
      <c r="N713" s="264"/>
      <c r="O713" s="160"/>
      <c r="P713" s="297">
        <f t="shared" si="36"/>
        <v>0</v>
      </c>
      <c r="Q713" s="264"/>
      <c r="R713" s="264"/>
      <c r="S713" s="264"/>
      <c r="T713" s="264"/>
      <c r="U713" s="264"/>
      <c r="V713" s="264"/>
      <c r="W713" s="264"/>
      <c r="X713" s="160"/>
      <c r="Y713" s="298">
        <f t="shared" si="37"/>
        <v>0</v>
      </c>
      <c r="Z713" s="264"/>
      <c r="AA713" s="264">
        <v>1</v>
      </c>
      <c r="AB713" s="264"/>
      <c r="AC713" s="264"/>
      <c r="AD713" s="264"/>
      <c r="AE713" s="264"/>
      <c r="AF713" s="264"/>
      <c r="AG713" s="160">
        <v>45240</v>
      </c>
      <c r="AH713" s="298">
        <f t="shared" si="35"/>
        <v>1</v>
      </c>
      <c r="AI713" s="399"/>
      <c r="AJ713" s="264" t="s">
        <v>660</v>
      </c>
      <c r="AK713" s="264" t="s">
        <v>431</v>
      </c>
      <c r="AL713" s="264"/>
      <c r="AM713" s="264"/>
      <c r="AN713" s="264" t="s">
        <v>4493</v>
      </c>
      <c r="AO713" s="264"/>
      <c r="AP713" s="264"/>
      <c r="AQ713" s="264"/>
      <c r="AR713" s="264"/>
      <c r="AS713" s="355"/>
      <c r="AT713" s="373"/>
      <c r="AU713" s="355"/>
      <c r="AV713" s="356"/>
      <c r="AW713" s="161" t="s">
        <v>5167</v>
      </c>
    </row>
    <row r="714" spans="1:49" ht="92.4">
      <c r="A714" s="399"/>
      <c r="B714" s="399" t="s">
        <v>4395</v>
      </c>
      <c r="C714" s="264" t="s">
        <v>4396</v>
      </c>
      <c r="D714" s="264"/>
      <c r="E714" s="264" t="s">
        <v>4397</v>
      </c>
      <c r="F714" s="264" t="s">
        <v>423</v>
      </c>
      <c r="G714" s="264" t="s">
        <v>656</v>
      </c>
      <c r="H714" s="264"/>
      <c r="I714" s="264"/>
      <c r="J714" s="264"/>
      <c r="K714" s="264"/>
      <c r="L714" s="264"/>
      <c r="M714" s="264"/>
      <c r="N714" s="264"/>
      <c r="O714" s="160"/>
      <c r="P714" s="297">
        <f t="shared" si="36"/>
        <v>0</v>
      </c>
      <c r="Q714" s="264"/>
      <c r="R714" s="264"/>
      <c r="S714" s="264"/>
      <c r="T714" s="264"/>
      <c r="U714" s="264"/>
      <c r="V714" s="264"/>
      <c r="W714" s="264">
        <v>1</v>
      </c>
      <c r="X714" s="160">
        <v>45027</v>
      </c>
      <c r="Y714" s="298">
        <f t="shared" si="37"/>
        <v>1</v>
      </c>
      <c r="Z714" s="264"/>
      <c r="AA714" s="264"/>
      <c r="AB714" s="264"/>
      <c r="AC714" s="264"/>
      <c r="AD714" s="264"/>
      <c r="AE714" s="264"/>
      <c r="AF714" s="264">
        <v>1</v>
      </c>
      <c r="AG714" s="160">
        <v>45168</v>
      </c>
      <c r="AH714" s="298">
        <f t="shared" si="35"/>
        <v>1</v>
      </c>
      <c r="AI714" s="399"/>
      <c r="AJ714" s="264" t="s">
        <v>660</v>
      </c>
      <c r="AK714" s="264" t="s">
        <v>431</v>
      </c>
      <c r="AL714" s="264"/>
      <c r="AM714" s="264"/>
      <c r="AN714" s="264"/>
      <c r="AO714" s="264"/>
      <c r="AP714" s="264"/>
      <c r="AQ714" s="264"/>
      <c r="AR714" s="264"/>
      <c r="AS714" s="355"/>
      <c r="AT714" s="373"/>
      <c r="AU714" s="355"/>
      <c r="AV714" s="356"/>
      <c r="AW714" s="161" t="s">
        <v>5168</v>
      </c>
    </row>
    <row r="715" spans="1:49" ht="409.6">
      <c r="A715" s="399"/>
      <c r="B715" s="399" t="s">
        <v>4398</v>
      </c>
      <c r="C715" s="264" t="s">
        <v>4399</v>
      </c>
      <c r="D715" s="264"/>
      <c r="E715" s="264" t="s">
        <v>4400</v>
      </c>
      <c r="F715" s="264" t="s">
        <v>423</v>
      </c>
      <c r="G715" s="264" t="s">
        <v>656</v>
      </c>
      <c r="H715" s="264"/>
      <c r="I715" s="264"/>
      <c r="J715" s="264"/>
      <c r="K715" s="264"/>
      <c r="L715" s="264"/>
      <c r="M715" s="264"/>
      <c r="N715" s="264"/>
      <c r="O715" s="160"/>
      <c r="P715" s="297">
        <f t="shared" si="36"/>
        <v>0</v>
      </c>
      <c r="Q715" s="264"/>
      <c r="R715" s="264">
        <v>1</v>
      </c>
      <c r="S715" s="264"/>
      <c r="T715" s="264"/>
      <c r="U715" s="264"/>
      <c r="V715" s="264"/>
      <c r="W715" s="264"/>
      <c r="X715" s="160">
        <v>45005</v>
      </c>
      <c r="Y715" s="298">
        <f t="shared" si="37"/>
        <v>1</v>
      </c>
      <c r="Z715" s="264"/>
      <c r="AA715" s="264">
        <v>1</v>
      </c>
      <c r="AB715" s="264"/>
      <c r="AC715" s="264"/>
      <c r="AD715" s="264"/>
      <c r="AE715" s="264"/>
      <c r="AF715" s="264"/>
      <c r="AG715" s="160">
        <v>45176</v>
      </c>
      <c r="AH715" s="298">
        <f t="shared" si="35"/>
        <v>1</v>
      </c>
      <c r="AI715" s="399">
        <v>0</v>
      </c>
      <c r="AJ715" s="264" t="s">
        <v>660</v>
      </c>
      <c r="AK715" s="264" t="s">
        <v>431</v>
      </c>
      <c r="AL715" s="264"/>
      <c r="AM715" s="264"/>
      <c r="AN715" s="264" t="s">
        <v>4493</v>
      </c>
      <c r="AO715" s="264"/>
      <c r="AP715" s="264"/>
      <c r="AQ715" s="264"/>
      <c r="AR715" s="264"/>
      <c r="AS715" s="355"/>
      <c r="AT715" s="373"/>
      <c r="AU715" s="355"/>
      <c r="AV715" s="356"/>
      <c r="AW715" s="161" t="s">
        <v>5169</v>
      </c>
    </row>
    <row r="716" spans="1:49" ht="264">
      <c r="A716" s="399"/>
      <c r="B716" s="399" t="s">
        <v>4401</v>
      </c>
      <c r="C716" s="264" t="s">
        <v>4402</v>
      </c>
      <c r="D716" s="264"/>
      <c r="E716" s="264" t="s">
        <v>4403</v>
      </c>
      <c r="F716" s="264" t="s">
        <v>423</v>
      </c>
      <c r="G716" s="264" t="s">
        <v>656</v>
      </c>
      <c r="H716" s="264"/>
      <c r="I716" s="264"/>
      <c r="J716" s="264"/>
      <c r="K716" s="264"/>
      <c r="L716" s="264"/>
      <c r="M716" s="264"/>
      <c r="N716" s="264"/>
      <c r="O716" s="160"/>
      <c r="P716" s="297">
        <f t="shared" si="36"/>
        <v>0</v>
      </c>
      <c r="Q716" s="264"/>
      <c r="R716" s="264"/>
      <c r="S716" s="264"/>
      <c r="T716" s="264"/>
      <c r="U716" s="264"/>
      <c r="V716" s="264"/>
      <c r="W716" s="264">
        <v>1</v>
      </c>
      <c r="X716" s="160">
        <v>45065</v>
      </c>
      <c r="Y716" s="298">
        <f t="shared" si="37"/>
        <v>1</v>
      </c>
      <c r="Z716" s="264"/>
      <c r="AA716" s="264"/>
      <c r="AB716" s="264"/>
      <c r="AC716" s="264"/>
      <c r="AD716" s="264"/>
      <c r="AE716" s="264"/>
      <c r="AF716" s="264">
        <v>1</v>
      </c>
      <c r="AG716" s="160">
        <v>45065</v>
      </c>
      <c r="AH716" s="298">
        <f t="shared" si="35"/>
        <v>1</v>
      </c>
      <c r="AI716" s="399"/>
      <c r="AJ716" s="264" t="s">
        <v>660</v>
      </c>
      <c r="AK716" s="264" t="s">
        <v>431</v>
      </c>
      <c r="AL716" s="264"/>
      <c r="AM716" s="264"/>
      <c r="AN716" s="264"/>
      <c r="AO716" s="264"/>
      <c r="AP716" s="264"/>
      <c r="AQ716" s="264"/>
      <c r="AR716" s="264"/>
      <c r="AS716" s="355"/>
      <c r="AT716" s="373"/>
      <c r="AU716" s="355"/>
      <c r="AV716" s="356"/>
      <c r="AW716" s="161" t="s">
        <v>5170</v>
      </c>
    </row>
    <row r="717" spans="1:49" ht="409.6">
      <c r="A717" s="399"/>
      <c r="B717" s="399" t="s">
        <v>4404</v>
      </c>
      <c r="C717" s="264" t="s">
        <v>4405</v>
      </c>
      <c r="D717" s="264"/>
      <c r="E717" s="264" t="s">
        <v>4406</v>
      </c>
      <c r="F717" s="264" t="s">
        <v>423</v>
      </c>
      <c r="G717" s="264" t="s">
        <v>656</v>
      </c>
      <c r="H717" s="264"/>
      <c r="I717" s="264"/>
      <c r="J717" s="264"/>
      <c r="K717" s="264"/>
      <c r="L717" s="264"/>
      <c r="M717" s="264"/>
      <c r="N717" s="264"/>
      <c r="O717" s="160"/>
      <c r="P717" s="297">
        <f t="shared" si="36"/>
        <v>0</v>
      </c>
      <c r="Q717" s="264"/>
      <c r="R717" s="264"/>
      <c r="S717" s="264"/>
      <c r="T717" s="264">
        <v>1</v>
      </c>
      <c r="U717" s="264"/>
      <c r="V717" s="264"/>
      <c r="W717" s="264"/>
      <c r="X717" s="160">
        <v>45007</v>
      </c>
      <c r="Y717" s="298">
        <f t="shared" si="37"/>
        <v>1</v>
      </c>
      <c r="Z717" s="264"/>
      <c r="AA717" s="264"/>
      <c r="AB717" s="264"/>
      <c r="AC717" s="264">
        <v>1</v>
      </c>
      <c r="AD717" s="264"/>
      <c r="AE717" s="264"/>
      <c r="AF717" s="264"/>
      <c r="AG717" s="160">
        <v>45247</v>
      </c>
      <c r="AH717" s="298">
        <f t="shared" si="35"/>
        <v>1</v>
      </c>
      <c r="AI717" s="399"/>
      <c r="AJ717" s="264" t="s">
        <v>660</v>
      </c>
      <c r="AK717" s="264" t="s">
        <v>431</v>
      </c>
      <c r="AL717" s="264"/>
      <c r="AM717" s="264"/>
      <c r="AN717" s="264" t="s">
        <v>4493</v>
      </c>
      <c r="AO717" s="264"/>
      <c r="AP717" s="264"/>
      <c r="AQ717" s="264"/>
      <c r="AR717" s="264"/>
      <c r="AS717" s="355"/>
      <c r="AT717" s="373"/>
      <c r="AU717" s="355"/>
      <c r="AV717" s="356"/>
      <c r="AW717" s="161" t="s">
        <v>5171</v>
      </c>
    </row>
    <row r="718" spans="1:49" ht="171.6">
      <c r="A718" s="399"/>
      <c r="B718" s="399" t="s">
        <v>4407</v>
      </c>
      <c r="C718" s="264" t="s">
        <v>4408</v>
      </c>
      <c r="D718" s="264"/>
      <c r="E718" s="264" t="s">
        <v>4409</v>
      </c>
      <c r="F718" s="264" t="s">
        <v>423</v>
      </c>
      <c r="G718" s="264" t="s">
        <v>656</v>
      </c>
      <c r="H718" s="264"/>
      <c r="I718" s="264"/>
      <c r="J718" s="264"/>
      <c r="K718" s="264"/>
      <c r="L718" s="264"/>
      <c r="M718" s="264"/>
      <c r="N718" s="264"/>
      <c r="O718" s="160"/>
      <c r="P718" s="297">
        <f t="shared" si="36"/>
        <v>0</v>
      </c>
      <c r="Q718" s="264"/>
      <c r="R718" s="264">
        <v>1</v>
      </c>
      <c r="S718" s="264"/>
      <c r="T718" s="264"/>
      <c r="U718" s="264"/>
      <c r="V718" s="264"/>
      <c r="W718" s="264"/>
      <c r="X718" s="160">
        <v>45159</v>
      </c>
      <c r="Y718" s="298">
        <f t="shared" si="37"/>
        <v>1</v>
      </c>
      <c r="Z718" s="264"/>
      <c r="AA718" s="264">
        <v>1</v>
      </c>
      <c r="AB718" s="264"/>
      <c r="AC718" s="264"/>
      <c r="AD718" s="264"/>
      <c r="AE718" s="264"/>
      <c r="AF718" s="264"/>
      <c r="AG718" s="160">
        <v>45266</v>
      </c>
      <c r="AH718" s="298">
        <f t="shared" si="35"/>
        <v>1</v>
      </c>
      <c r="AI718" s="399">
        <v>0</v>
      </c>
      <c r="AJ718" s="264" t="s">
        <v>660</v>
      </c>
      <c r="AK718" s="264" t="s">
        <v>431</v>
      </c>
      <c r="AL718" s="264"/>
      <c r="AM718" s="264"/>
      <c r="AN718" s="264" t="s">
        <v>4493</v>
      </c>
      <c r="AO718" s="264"/>
      <c r="AP718" s="264"/>
      <c r="AQ718" s="264"/>
      <c r="AR718" s="264"/>
      <c r="AS718" s="355"/>
      <c r="AT718" s="373"/>
      <c r="AU718" s="355"/>
      <c r="AV718" s="356"/>
      <c r="AW718" s="161" t="s">
        <v>5172</v>
      </c>
    </row>
    <row r="719" spans="1:49" ht="158.4">
      <c r="A719" s="399"/>
      <c r="B719" s="399" t="s">
        <v>4410</v>
      </c>
      <c r="C719" s="264" t="s">
        <v>4411</v>
      </c>
      <c r="D719" s="264"/>
      <c r="E719" s="264" t="s">
        <v>4412</v>
      </c>
      <c r="F719" s="264" t="s">
        <v>423</v>
      </c>
      <c r="G719" s="264" t="s">
        <v>656</v>
      </c>
      <c r="H719" s="264"/>
      <c r="I719" s="264"/>
      <c r="J719" s="264"/>
      <c r="K719" s="264"/>
      <c r="L719" s="264"/>
      <c r="M719" s="264"/>
      <c r="N719" s="264"/>
      <c r="O719" s="160"/>
      <c r="P719" s="297">
        <f t="shared" si="36"/>
        <v>0</v>
      </c>
      <c r="Q719" s="264"/>
      <c r="R719" s="264"/>
      <c r="S719" s="264"/>
      <c r="T719" s="264">
        <v>1</v>
      </c>
      <c r="U719" s="264"/>
      <c r="V719" s="264"/>
      <c r="W719" s="264"/>
      <c r="X719" s="160">
        <v>44936</v>
      </c>
      <c r="Y719" s="298">
        <f t="shared" si="37"/>
        <v>1</v>
      </c>
      <c r="Z719" s="264"/>
      <c r="AA719" s="264"/>
      <c r="AB719" s="264"/>
      <c r="AC719" s="264">
        <v>1</v>
      </c>
      <c r="AD719" s="264"/>
      <c r="AE719" s="264"/>
      <c r="AF719" s="264"/>
      <c r="AG719" s="160">
        <v>45148</v>
      </c>
      <c r="AH719" s="298">
        <f t="shared" si="35"/>
        <v>1</v>
      </c>
      <c r="AI719" s="399"/>
      <c r="AJ719" s="264" t="s">
        <v>660</v>
      </c>
      <c r="AK719" s="264" t="s">
        <v>431</v>
      </c>
      <c r="AL719" s="264"/>
      <c r="AM719" s="264"/>
      <c r="AN719" s="264" t="s">
        <v>4493</v>
      </c>
      <c r="AO719" s="264"/>
      <c r="AP719" s="264"/>
      <c r="AQ719" s="264"/>
      <c r="AR719" s="264"/>
      <c r="AS719" s="355"/>
      <c r="AT719" s="373"/>
      <c r="AU719" s="355"/>
      <c r="AV719" s="356"/>
      <c r="AW719" s="161" t="s">
        <v>5173</v>
      </c>
    </row>
    <row r="720" spans="1:49" ht="118.8">
      <c r="A720" s="399"/>
      <c r="B720" s="399" t="s">
        <v>4413</v>
      </c>
      <c r="C720" s="264" t="s">
        <v>4414</v>
      </c>
      <c r="D720" s="264"/>
      <c r="E720" s="264" t="s">
        <v>4415</v>
      </c>
      <c r="F720" s="264" t="s">
        <v>423</v>
      </c>
      <c r="G720" s="264" t="s">
        <v>656</v>
      </c>
      <c r="H720" s="264"/>
      <c r="I720" s="264"/>
      <c r="J720" s="264"/>
      <c r="K720" s="264"/>
      <c r="L720" s="264"/>
      <c r="M720" s="264"/>
      <c r="N720" s="264"/>
      <c r="O720" s="160"/>
      <c r="P720" s="297">
        <f t="shared" si="36"/>
        <v>0</v>
      </c>
      <c r="Q720" s="264"/>
      <c r="R720" s="264">
        <v>1</v>
      </c>
      <c r="S720" s="264"/>
      <c r="T720" s="264"/>
      <c r="U720" s="264"/>
      <c r="V720" s="264"/>
      <c r="W720" s="264"/>
      <c r="X720" s="160">
        <v>45028</v>
      </c>
      <c r="Y720" s="298">
        <f t="shared" si="37"/>
        <v>1</v>
      </c>
      <c r="Z720" s="264"/>
      <c r="AA720" s="264">
        <v>1</v>
      </c>
      <c r="AB720" s="264"/>
      <c r="AC720" s="264"/>
      <c r="AD720" s="264"/>
      <c r="AE720" s="264"/>
      <c r="AF720" s="264"/>
      <c r="AG720" s="160">
        <v>45243</v>
      </c>
      <c r="AH720" s="298">
        <f t="shared" si="35"/>
        <v>1</v>
      </c>
      <c r="AI720" s="399">
        <v>0</v>
      </c>
      <c r="AJ720" s="264" t="s">
        <v>660</v>
      </c>
      <c r="AK720" s="264" t="s">
        <v>431</v>
      </c>
      <c r="AL720" s="264"/>
      <c r="AM720" s="264"/>
      <c r="AN720" s="264" t="s">
        <v>4493</v>
      </c>
      <c r="AO720" s="264"/>
      <c r="AP720" s="264"/>
      <c r="AQ720" s="264"/>
      <c r="AR720" s="264"/>
      <c r="AS720" s="355"/>
      <c r="AT720" s="373"/>
      <c r="AU720" s="355"/>
      <c r="AV720" s="356"/>
      <c r="AW720" s="161" t="s">
        <v>5174</v>
      </c>
    </row>
    <row r="721" spans="1:49" ht="250.8">
      <c r="A721" s="399"/>
      <c r="B721" s="399" t="s">
        <v>4416</v>
      </c>
      <c r="C721" s="264" t="s">
        <v>4417</v>
      </c>
      <c r="D721" s="264"/>
      <c r="E721" s="264" t="s">
        <v>4418</v>
      </c>
      <c r="F721" s="264" t="s">
        <v>423</v>
      </c>
      <c r="G721" s="264" t="s">
        <v>656</v>
      </c>
      <c r="H721" s="264"/>
      <c r="I721" s="264"/>
      <c r="J721" s="264"/>
      <c r="K721" s="264"/>
      <c r="L721" s="264"/>
      <c r="M721" s="264"/>
      <c r="N721" s="264"/>
      <c r="O721" s="160"/>
      <c r="P721" s="297">
        <f t="shared" si="36"/>
        <v>0</v>
      </c>
      <c r="Q721" s="264"/>
      <c r="R721" s="264"/>
      <c r="S721" s="264"/>
      <c r="T721" s="264"/>
      <c r="U721" s="264"/>
      <c r="V721" s="264">
        <v>1</v>
      </c>
      <c r="W721" s="264"/>
      <c r="X721" s="160">
        <v>45001</v>
      </c>
      <c r="Y721" s="298">
        <f t="shared" si="37"/>
        <v>1</v>
      </c>
      <c r="Z721" s="264"/>
      <c r="AA721" s="264"/>
      <c r="AB721" s="264"/>
      <c r="AC721" s="264"/>
      <c r="AD721" s="264"/>
      <c r="AE721" s="264">
        <v>1</v>
      </c>
      <c r="AF721" s="264"/>
      <c r="AG721" s="160">
        <v>45264</v>
      </c>
      <c r="AH721" s="298">
        <f t="shared" si="35"/>
        <v>1</v>
      </c>
      <c r="AI721" s="399"/>
      <c r="AJ721" s="264" t="s">
        <v>660</v>
      </c>
      <c r="AK721" s="264" t="s">
        <v>431</v>
      </c>
      <c r="AL721" s="264"/>
      <c r="AM721" s="264"/>
      <c r="AN721" s="264" t="s">
        <v>4493</v>
      </c>
      <c r="AO721" s="264"/>
      <c r="AP721" s="264"/>
      <c r="AQ721" s="264"/>
      <c r="AR721" s="264"/>
      <c r="AS721" s="355"/>
      <c r="AT721" s="373"/>
      <c r="AU721" s="355"/>
      <c r="AV721" s="356"/>
      <c r="AW721" s="161" t="s">
        <v>5175</v>
      </c>
    </row>
    <row r="722" spans="1:49" ht="382.8">
      <c r="A722" s="399"/>
      <c r="B722" s="399" t="s">
        <v>4419</v>
      </c>
      <c r="C722" s="264" t="s">
        <v>4420</v>
      </c>
      <c r="D722" s="264" t="s">
        <v>2554</v>
      </c>
      <c r="E722" s="264" t="s">
        <v>4421</v>
      </c>
      <c r="F722" s="264" t="s">
        <v>423</v>
      </c>
      <c r="G722" s="264" t="s">
        <v>656</v>
      </c>
      <c r="H722" s="264"/>
      <c r="I722" s="264"/>
      <c r="J722" s="264"/>
      <c r="K722" s="264"/>
      <c r="L722" s="264"/>
      <c r="M722" s="264">
        <v>1</v>
      </c>
      <c r="N722" s="264"/>
      <c r="O722" s="160">
        <v>45182</v>
      </c>
      <c r="P722" s="297">
        <f t="shared" si="36"/>
        <v>1</v>
      </c>
      <c r="Q722" s="264"/>
      <c r="R722" s="264"/>
      <c r="S722" s="264"/>
      <c r="T722" s="264"/>
      <c r="U722" s="264"/>
      <c r="V722" s="264">
        <v>1</v>
      </c>
      <c r="W722" s="264"/>
      <c r="X722" s="160">
        <v>45072</v>
      </c>
      <c r="Y722" s="298">
        <f t="shared" si="37"/>
        <v>1</v>
      </c>
      <c r="Z722" s="264"/>
      <c r="AA722" s="264"/>
      <c r="AB722" s="264"/>
      <c r="AC722" s="264"/>
      <c r="AD722" s="264"/>
      <c r="AE722" s="264">
        <v>1</v>
      </c>
      <c r="AF722" s="264"/>
      <c r="AG722" s="160">
        <v>45072</v>
      </c>
      <c r="AH722" s="298">
        <f t="shared" si="35"/>
        <v>1</v>
      </c>
      <c r="AI722" s="399"/>
      <c r="AJ722" s="264" t="s">
        <v>660</v>
      </c>
      <c r="AK722" s="264" t="s">
        <v>431</v>
      </c>
      <c r="AL722" s="264"/>
      <c r="AM722" s="264"/>
      <c r="AN722" s="264" t="s">
        <v>4493</v>
      </c>
      <c r="AO722" s="264"/>
      <c r="AP722" s="264"/>
      <c r="AQ722" s="264"/>
      <c r="AR722" s="264"/>
      <c r="AS722" s="355"/>
      <c r="AT722" s="373"/>
      <c r="AU722" s="355"/>
      <c r="AV722" s="356"/>
      <c r="AW722" s="161" t="s">
        <v>5176</v>
      </c>
    </row>
    <row r="723" spans="1:49" ht="343.2">
      <c r="A723" s="399"/>
      <c r="B723" s="399" t="s">
        <v>4422</v>
      </c>
      <c r="C723" s="264" t="s">
        <v>4423</v>
      </c>
      <c r="D723" s="264"/>
      <c r="E723" s="264" t="s">
        <v>4424</v>
      </c>
      <c r="F723" s="264" t="s">
        <v>423</v>
      </c>
      <c r="G723" s="264" t="s">
        <v>656</v>
      </c>
      <c r="H723" s="264"/>
      <c r="I723" s="264"/>
      <c r="J723" s="264"/>
      <c r="K723" s="264"/>
      <c r="L723" s="264"/>
      <c r="M723" s="264"/>
      <c r="N723" s="264"/>
      <c r="O723" s="160"/>
      <c r="P723" s="297">
        <f t="shared" si="36"/>
        <v>0</v>
      </c>
      <c r="Q723" s="264"/>
      <c r="R723" s="264"/>
      <c r="S723" s="264"/>
      <c r="T723" s="264">
        <v>1</v>
      </c>
      <c r="U723" s="264"/>
      <c r="V723" s="264"/>
      <c r="W723" s="264"/>
      <c r="X723" s="160">
        <v>45050</v>
      </c>
      <c r="Y723" s="298">
        <f t="shared" si="37"/>
        <v>1</v>
      </c>
      <c r="Z723" s="264"/>
      <c r="AA723" s="264"/>
      <c r="AB723" s="264"/>
      <c r="AC723" s="264">
        <v>1</v>
      </c>
      <c r="AD723" s="264"/>
      <c r="AE723" s="264"/>
      <c r="AF723" s="264"/>
      <c r="AG723" s="160">
        <v>45050</v>
      </c>
      <c r="AH723" s="298">
        <f t="shared" si="35"/>
        <v>1</v>
      </c>
      <c r="AI723" s="399"/>
      <c r="AJ723" s="264" t="s">
        <v>660</v>
      </c>
      <c r="AK723" s="264" t="s">
        <v>431</v>
      </c>
      <c r="AL723" s="264"/>
      <c r="AM723" s="264"/>
      <c r="AN723" s="264" t="s">
        <v>4493</v>
      </c>
      <c r="AO723" s="264"/>
      <c r="AP723" s="264"/>
      <c r="AQ723" s="264"/>
      <c r="AR723" s="264"/>
      <c r="AS723" s="355"/>
      <c r="AT723" s="373"/>
      <c r="AU723" s="355"/>
      <c r="AV723" s="356"/>
      <c r="AW723" s="161" t="s">
        <v>5177</v>
      </c>
    </row>
    <row r="724" spans="1:49" ht="224.4">
      <c r="A724" s="399"/>
      <c r="B724" s="399" t="s">
        <v>4425</v>
      </c>
      <c r="C724" s="264" t="s">
        <v>4426</v>
      </c>
      <c r="D724" s="264"/>
      <c r="E724" s="264" t="s">
        <v>4427</v>
      </c>
      <c r="F724" s="264" t="s">
        <v>423</v>
      </c>
      <c r="G724" s="264" t="s">
        <v>656</v>
      </c>
      <c r="H724" s="264"/>
      <c r="I724" s="264"/>
      <c r="J724" s="264"/>
      <c r="K724" s="264"/>
      <c r="L724" s="264"/>
      <c r="M724" s="264"/>
      <c r="N724" s="264"/>
      <c r="O724" s="160"/>
      <c r="P724" s="297">
        <f t="shared" si="36"/>
        <v>0</v>
      </c>
      <c r="Q724" s="264"/>
      <c r="R724" s="264">
        <v>1</v>
      </c>
      <c r="S724" s="264"/>
      <c r="T724" s="264"/>
      <c r="U724" s="264"/>
      <c r="V724" s="264"/>
      <c r="W724" s="264"/>
      <c r="X724" s="160">
        <v>45071</v>
      </c>
      <c r="Y724" s="298">
        <f t="shared" si="37"/>
        <v>1</v>
      </c>
      <c r="Z724" s="264"/>
      <c r="AA724" s="264">
        <v>1</v>
      </c>
      <c r="AB724" s="264"/>
      <c r="AC724" s="264"/>
      <c r="AD724" s="264"/>
      <c r="AE724" s="264"/>
      <c r="AF724" s="264"/>
      <c r="AG724" s="160">
        <v>45267</v>
      </c>
      <c r="AH724" s="298">
        <f t="shared" si="35"/>
        <v>1</v>
      </c>
      <c r="AI724" s="399">
        <v>0</v>
      </c>
      <c r="AJ724" s="264" t="s">
        <v>660</v>
      </c>
      <c r="AK724" s="264" t="s">
        <v>431</v>
      </c>
      <c r="AL724" s="264"/>
      <c r="AM724" s="264"/>
      <c r="AN724" s="264" t="s">
        <v>4493</v>
      </c>
      <c r="AO724" s="264"/>
      <c r="AP724" s="264"/>
      <c r="AQ724" s="264"/>
      <c r="AR724" s="264"/>
      <c r="AS724" s="355"/>
      <c r="AT724" s="373"/>
      <c r="AU724" s="355"/>
      <c r="AV724" s="356"/>
      <c r="AW724" s="161" t="s">
        <v>5178</v>
      </c>
    </row>
    <row r="725" spans="1:49" ht="184.8">
      <c r="A725" s="399"/>
      <c r="B725" s="399" t="s">
        <v>4428</v>
      </c>
      <c r="C725" s="264" t="s">
        <v>4429</v>
      </c>
      <c r="D725" s="264"/>
      <c r="E725" s="264" t="s">
        <v>4430</v>
      </c>
      <c r="F725" s="264" t="s">
        <v>423</v>
      </c>
      <c r="G725" s="264" t="s">
        <v>656</v>
      </c>
      <c r="H725" s="264"/>
      <c r="I725" s="264"/>
      <c r="J725" s="264"/>
      <c r="K725" s="264"/>
      <c r="L725" s="264"/>
      <c r="M725" s="264"/>
      <c r="N725" s="264"/>
      <c r="O725" s="160"/>
      <c r="P725" s="297">
        <f t="shared" si="36"/>
        <v>0</v>
      </c>
      <c r="Q725" s="264"/>
      <c r="R725" s="264">
        <v>1</v>
      </c>
      <c r="S725" s="264"/>
      <c r="T725" s="264"/>
      <c r="U725" s="264"/>
      <c r="V725" s="264"/>
      <c r="W725" s="264"/>
      <c r="X725" s="160">
        <v>45135</v>
      </c>
      <c r="Y725" s="298">
        <f t="shared" si="37"/>
        <v>1</v>
      </c>
      <c r="Z725" s="264"/>
      <c r="AA725" s="264">
        <v>1</v>
      </c>
      <c r="AB725" s="264"/>
      <c r="AC725" s="264"/>
      <c r="AD725" s="264"/>
      <c r="AE725" s="264"/>
      <c r="AF725" s="264"/>
      <c r="AG725" s="160">
        <v>45135</v>
      </c>
      <c r="AH725" s="298">
        <f t="shared" si="35"/>
        <v>1</v>
      </c>
      <c r="AI725" s="399">
        <v>0</v>
      </c>
      <c r="AJ725" s="264" t="s">
        <v>660</v>
      </c>
      <c r="AK725" s="264" t="s">
        <v>431</v>
      </c>
      <c r="AL725" s="264"/>
      <c r="AM725" s="264"/>
      <c r="AN725" s="264" t="s">
        <v>4493</v>
      </c>
      <c r="AO725" s="264"/>
      <c r="AP725" s="264"/>
      <c r="AQ725" s="264"/>
      <c r="AR725" s="264"/>
      <c r="AS725" s="355"/>
      <c r="AT725" s="373"/>
      <c r="AU725" s="355"/>
      <c r="AV725" s="356"/>
      <c r="AW725" s="161" t="s">
        <v>5179</v>
      </c>
    </row>
    <row r="726" spans="1:49" ht="118.8">
      <c r="A726" s="399"/>
      <c r="B726" s="399" t="s">
        <v>4431</v>
      </c>
      <c r="C726" s="264" t="s">
        <v>4432</v>
      </c>
      <c r="D726" s="264"/>
      <c r="E726" s="264" t="s">
        <v>4433</v>
      </c>
      <c r="F726" s="264" t="s">
        <v>423</v>
      </c>
      <c r="G726" s="264" t="s">
        <v>656</v>
      </c>
      <c r="H726" s="264"/>
      <c r="I726" s="264"/>
      <c r="J726" s="264"/>
      <c r="K726" s="264"/>
      <c r="L726" s="264"/>
      <c r="M726" s="264"/>
      <c r="N726" s="264"/>
      <c r="O726" s="160"/>
      <c r="P726" s="297">
        <f t="shared" si="36"/>
        <v>0</v>
      </c>
      <c r="Q726" s="264"/>
      <c r="R726" s="264"/>
      <c r="S726" s="264"/>
      <c r="T726" s="264">
        <v>1</v>
      </c>
      <c r="U726" s="264"/>
      <c r="V726" s="264"/>
      <c r="W726" s="264"/>
      <c r="X726" s="160">
        <v>45107</v>
      </c>
      <c r="Y726" s="298">
        <f t="shared" si="37"/>
        <v>1</v>
      </c>
      <c r="Z726" s="264"/>
      <c r="AA726" s="264"/>
      <c r="AB726" s="264"/>
      <c r="AC726" s="264">
        <v>1</v>
      </c>
      <c r="AD726" s="264"/>
      <c r="AE726" s="264"/>
      <c r="AF726" s="264"/>
      <c r="AG726" s="160">
        <v>45107</v>
      </c>
      <c r="AH726" s="298">
        <f t="shared" si="35"/>
        <v>1</v>
      </c>
      <c r="AI726" s="399"/>
      <c r="AJ726" s="264" t="s">
        <v>660</v>
      </c>
      <c r="AK726" s="264" t="s">
        <v>431</v>
      </c>
      <c r="AL726" s="264"/>
      <c r="AM726" s="264"/>
      <c r="AN726" s="264" t="s">
        <v>4493</v>
      </c>
      <c r="AO726" s="264"/>
      <c r="AP726" s="264"/>
      <c r="AQ726" s="264"/>
      <c r="AR726" s="264"/>
      <c r="AS726" s="355"/>
      <c r="AT726" s="373"/>
      <c r="AU726" s="355"/>
      <c r="AV726" s="356"/>
      <c r="AW726" s="161" t="s">
        <v>5180</v>
      </c>
    </row>
    <row r="727" spans="1:49" ht="158.4">
      <c r="A727" s="399"/>
      <c r="B727" s="399" t="s">
        <v>4434</v>
      </c>
      <c r="C727" s="264" t="s">
        <v>4435</v>
      </c>
      <c r="D727" s="264"/>
      <c r="E727" s="264" t="s">
        <v>4436</v>
      </c>
      <c r="F727" s="264" t="s">
        <v>423</v>
      </c>
      <c r="G727" s="264" t="s">
        <v>656</v>
      </c>
      <c r="H727" s="264"/>
      <c r="I727" s="264"/>
      <c r="J727" s="264"/>
      <c r="K727" s="264"/>
      <c r="L727" s="264"/>
      <c r="M727" s="264"/>
      <c r="N727" s="264"/>
      <c r="O727" s="160"/>
      <c r="P727" s="297">
        <f t="shared" si="36"/>
        <v>0</v>
      </c>
      <c r="Q727" s="264"/>
      <c r="R727" s="264"/>
      <c r="S727" s="264"/>
      <c r="T727" s="264">
        <v>1</v>
      </c>
      <c r="U727" s="264"/>
      <c r="V727" s="264"/>
      <c r="W727" s="264"/>
      <c r="X727" s="160">
        <v>45020</v>
      </c>
      <c r="Y727" s="298">
        <f t="shared" si="37"/>
        <v>1</v>
      </c>
      <c r="Z727" s="264"/>
      <c r="AA727" s="264"/>
      <c r="AB727" s="264"/>
      <c r="AC727" s="264">
        <v>1</v>
      </c>
      <c r="AD727" s="264"/>
      <c r="AE727" s="264"/>
      <c r="AF727" s="264"/>
      <c r="AG727" s="160">
        <v>45170</v>
      </c>
      <c r="AH727" s="298">
        <f t="shared" si="35"/>
        <v>1</v>
      </c>
      <c r="AI727" s="399"/>
      <c r="AJ727" s="264" t="s">
        <v>660</v>
      </c>
      <c r="AK727" s="264" t="s">
        <v>431</v>
      </c>
      <c r="AL727" s="264"/>
      <c r="AM727" s="264"/>
      <c r="AN727" s="264" t="s">
        <v>4493</v>
      </c>
      <c r="AO727" s="264"/>
      <c r="AP727" s="264"/>
      <c r="AQ727" s="264"/>
      <c r="AR727" s="264"/>
      <c r="AS727" s="355"/>
      <c r="AT727" s="373"/>
      <c r="AU727" s="355"/>
      <c r="AV727" s="356"/>
      <c r="AW727" s="161" t="s">
        <v>5181</v>
      </c>
    </row>
    <row r="728" spans="1:49" ht="105.6">
      <c r="A728" s="399"/>
      <c r="B728" s="399" t="s">
        <v>3554</v>
      </c>
      <c r="C728" s="264" t="s">
        <v>4437</v>
      </c>
      <c r="D728" s="264"/>
      <c r="E728" s="264" t="s">
        <v>4438</v>
      </c>
      <c r="F728" s="264" t="s">
        <v>423</v>
      </c>
      <c r="G728" s="264" t="s">
        <v>656</v>
      </c>
      <c r="H728" s="264"/>
      <c r="I728" s="264"/>
      <c r="J728" s="264"/>
      <c r="K728" s="264"/>
      <c r="L728" s="264"/>
      <c r="M728" s="264"/>
      <c r="N728" s="264"/>
      <c r="O728" s="160"/>
      <c r="P728" s="297">
        <f t="shared" si="36"/>
        <v>0</v>
      </c>
      <c r="Q728" s="264"/>
      <c r="R728" s="264">
        <v>1</v>
      </c>
      <c r="S728" s="264"/>
      <c r="T728" s="264"/>
      <c r="U728" s="264"/>
      <c r="V728" s="264"/>
      <c r="W728" s="264"/>
      <c r="X728" s="160">
        <v>44998</v>
      </c>
      <c r="Y728" s="298">
        <f t="shared" si="37"/>
        <v>1</v>
      </c>
      <c r="Z728" s="264"/>
      <c r="AA728" s="264">
        <v>1</v>
      </c>
      <c r="AB728" s="264"/>
      <c r="AC728" s="264"/>
      <c r="AD728" s="264"/>
      <c r="AE728" s="264"/>
      <c r="AF728" s="264"/>
      <c r="AG728" s="160">
        <v>45195</v>
      </c>
      <c r="AH728" s="298">
        <f t="shared" si="35"/>
        <v>1</v>
      </c>
      <c r="AI728" s="399">
        <v>0</v>
      </c>
      <c r="AJ728" s="264" t="s">
        <v>660</v>
      </c>
      <c r="AK728" s="264" t="s">
        <v>431</v>
      </c>
      <c r="AL728" s="264"/>
      <c r="AM728" s="264"/>
      <c r="AN728" s="264" t="s">
        <v>4493</v>
      </c>
      <c r="AO728" s="264"/>
      <c r="AP728" s="264"/>
      <c r="AQ728" s="264"/>
      <c r="AR728" s="264"/>
      <c r="AS728" s="355"/>
      <c r="AT728" s="373"/>
      <c r="AU728" s="355"/>
      <c r="AV728" s="356"/>
      <c r="AW728" s="161" t="s">
        <v>5182</v>
      </c>
    </row>
    <row r="729" spans="1:49" ht="92.4">
      <c r="A729" s="399"/>
      <c r="B729" s="399" t="s">
        <v>4439</v>
      </c>
      <c r="C729" s="264" t="s">
        <v>4440</v>
      </c>
      <c r="D729" s="264"/>
      <c r="E729" s="264" t="s">
        <v>4441</v>
      </c>
      <c r="F729" s="264" t="s">
        <v>423</v>
      </c>
      <c r="G729" s="264" t="s">
        <v>656</v>
      </c>
      <c r="H729" s="264"/>
      <c r="I729" s="264"/>
      <c r="J729" s="264"/>
      <c r="K729" s="264"/>
      <c r="L729" s="264"/>
      <c r="M729" s="264"/>
      <c r="N729" s="264"/>
      <c r="O729" s="160"/>
      <c r="P729" s="297">
        <f t="shared" si="36"/>
        <v>0</v>
      </c>
      <c r="Q729" s="264"/>
      <c r="R729" s="264"/>
      <c r="S729" s="264"/>
      <c r="T729" s="264">
        <v>1</v>
      </c>
      <c r="U729" s="264"/>
      <c r="V729" s="264"/>
      <c r="W729" s="264"/>
      <c r="X729" s="160">
        <v>45082</v>
      </c>
      <c r="Y729" s="298">
        <f t="shared" si="37"/>
        <v>1</v>
      </c>
      <c r="Z729" s="264"/>
      <c r="AA729" s="264"/>
      <c r="AB729" s="264"/>
      <c r="AC729" s="264">
        <v>1</v>
      </c>
      <c r="AD729" s="264"/>
      <c r="AE729" s="264"/>
      <c r="AF729" s="264"/>
      <c r="AG729" s="160">
        <v>45082</v>
      </c>
      <c r="AH729" s="298">
        <f t="shared" si="35"/>
        <v>1</v>
      </c>
      <c r="AI729" s="399"/>
      <c r="AJ729" s="264" t="s">
        <v>660</v>
      </c>
      <c r="AK729" s="264" t="s">
        <v>431</v>
      </c>
      <c r="AL729" s="264"/>
      <c r="AM729" s="264"/>
      <c r="AN729" s="264" t="s">
        <v>4493</v>
      </c>
      <c r="AO729" s="264"/>
      <c r="AP729" s="264"/>
      <c r="AQ729" s="264"/>
      <c r="AR729" s="264"/>
      <c r="AS729" s="355"/>
      <c r="AT729" s="373"/>
      <c r="AU729" s="355"/>
      <c r="AV729" s="356"/>
      <c r="AW729" s="161" t="s">
        <v>5183</v>
      </c>
    </row>
    <row r="730" spans="1:49" ht="171.6">
      <c r="A730" s="399"/>
      <c r="B730" s="399" t="s">
        <v>4442</v>
      </c>
      <c r="C730" s="264" t="s">
        <v>4443</v>
      </c>
      <c r="D730" s="264"/>
      <c r="E730" s="264" t="s">
        <v>4444</v>
      </c>
      <c r="F730" s="264" t="s">
        <v>423</v>
      </c>
      <c r="G730" s="264" t="s">
        <v>656</v>
      </c>
      <c r="H730" s="264"/>
      <c r="I730" s="264"/>
      <c r="J730" s="264"/>
      <c r="K730" s="264"/>
      <c r="L730" s="264"/>
      <c r="M730" s="264"/>
      <c r="N730" s="264"/>
      <c r="O730" s="160"/>
      <c r="P730" s="297">
        <f t="shared" si="36"/>
        <v>0</v>
      </c>
      <c r="Q730" s="264"/>
      <c r="R730" s="264"/>
      <c r="S730" s="264"/>
      <c r="T730" s="264"/>
      <c r="U730" s="264"/>
      <c r="V730" s="264"/>
      <c r="W730" s="264">
        <v>1</v>
      </c>
      <c r="X730" s="160">
        <v>45134</v>
      </c>
      <c r="Y730" s="298">
        <f t="shared" si="37"/>
        <v>1</v>
      </c>
      <c r="Z730" s="264"/>
      <c r="AA730" s="264"/>
      <c r="AB730" s="264"/>
      <c r="AC730" s="264"/>
      <c r="AD730" s="264"/>
      <c r="AE730" s="264"/>
      <c r="AF730" s="264">
        <v>1</v>
      </c>
      <c r="AG730" s="160">
        <v>45134</v>
      </c>
      <c r="AH730" s="298">
        <f t="shared" si="35"/>
        <v>1</v>
      </c>
      <c r="AI730" s="399"/>
      <c r="AJ730" s="264" t="s">
        <v>660</v>
      </c>
      <c r="AK730" s="264" t="s">
        <v>431</v>
      </c>
      <c r="AL730" s="264"/>
      <c r="AM730" s="264"/>
      <c r="AN730" s="264"/>
      <c r="AO730" s="264"/>
      <c r="AP730" s="264"/>
      <c r="AQ730" s="264"/>
      <c r="AR730" s="264"/>
      <c r="AS730" s="355"/>
      <c r="AT730" s="373"/>
      <c r="AU730" s="355"/>
      <c r="AV730" s="356"/>
      <c r="AW730" s="161" t="s">
        <v>5184</v>
      </c>
    </row>
    <row r="731" spans="1:49" ht="92.4">
      <c r="A731" s="399"/>
      <c r="B731" s="399" t="s">
        <v>4445</v>
      </c>
      <c r="C731" s="264" t="s">
        <v>4446</v>
      </c>
      <c r="D731" s="264"/>
      <c r="E731" s="264" t="s">
        <v>4447</v>
      </c>
      <c r="F731" s="264" t="s">
        <v>423</v>
      </c>
      <c r="G731" s="264" t="s">
        <v>656</v>
      </c>
      <c r="H731" s="264"/>
      <c r="I731" s="264"/>
      <c r="J731" s="264"/>
      <c r="K731" s="264"/>
      <c r="L731" s="264"/>
      <c r="M731" s="264"/>
      <c r="N731" s="264"/>
      <c r="O731" s="160"/>
      <c r="P731" s="297">
        <f t="shared" si="36"/>
        <v>0</v>
      </c>
      <c r="Q731" s="264"/>
      <c r="R731" s="264"/>
      <c r="S731" s="264"/>
      <c r="T731" s="264"/>
      <c r="U731" s="264"/>
      <c r="V731" s="264"/>
      <c r="W731" s="264">
        <v>1</v>
      </c>
      <c r="X731" s="160">
        <v>45103</v>
      </c>
      <c r="Y731" s="298">
        <f t="shared" si="37"/>
        <v>1</v>
      </c>
      <c r="Z731" s="264"/>
      <c r="AA731" s="264"/>
      <c r="AB731" s="264"/>
      <c r="AC731" s="264"/>
      <c r="AD731" s="264"/>
      <c r="AE731" s="264"/>
      <c r="AF731" s="264">
        <v>1</v>
      </c>
      <c r="AG731" s="160">
        <v>45103</v>
      </c>
      <c r="AH731" s="298">
        <f t="shared" si="35"/>
        <v>1</v>
      </c>
      <c r="AI731" s="399"/>
      <c r="AJ731" s="264" t="s">
        <v>660</v>
      </c>
      <c r="AK731" s="264" t="s">
        <v>431</v>
      </c>
      <c r="AL731" s="264"/>
      <c r="AM731" s="264"/>
      <c r="AN731" s="264"/>
      <c r="AO731" s="264"/>
      <c r="AP731" s="264"/>
      <c r="AQ731" s="264"/>
      <c r="AR731" s="264"/>
      <c r="AS731" s="355"/>
      <c r="AT731" s="373"/>
      <c r="AU731" s="355"/>
      <c r="AV731" s="356"/>
      <c r="AW731" s="161" t="s">
        <v>5185</v>
      </c>
    </row>
    <row r="732" spans="1:49" ht="105.6">
      <c r="A732" s="399"/>
      <c r="B732" s="399" t="s">
        <v>4448</v>
      </c>
      <c r="C732" s="264" t="s">
        <v>4449</v>
      </c>
      <c r="D732" s="264"/>
      <c r="E732" s="264" t="s">
        <v>4450</v>
      </c>
      <c r="F732" s="264" t="s">
        <v>423</v>
      </c>
      <c r="G732" s="264" t="s">
        <v>656</v>
      </c>
      <c r="H732" s="264"/>
      <c r="I732" s="264"/>
      <c r="J732" s="264"/>
      <c r="K732" s="264"/>
      <c r="L732" s="264"/>
      <c r="M732" s="264"/>
      <c r="N732" s="264"/>
      <c r="O732" s="160"/>
      <c r="P732" s="297">
        <f t="shared" si="36"/>
        <v>0</v>
      </c>
      <c r="Q732" s="264"/>
      <c r="R732" s="264">
        <v>1</v>
      </c>
      <c r="S732" s="264"/>
      <c r="T732" s="264"/>
      <c r="U732" s="264"/>
      <c r="V732" s="264"/>
      <c r="W732" s="264"/>
      <c r="X732" s="160">
        <v>45019</v>
      </c>
      <c r="Y732" s="298">
        <f t="shared" si="37"/>
        <v>1</v>
      </c>
      <c r="Z732" s="264"/>
      <c r="AA732" s="264">
        <v>1</v>
      </c>
      <c r="AB732" s="264"/>
      <c r="AC732" s="264"/>
      <c r="AD732" s="264"/>
      <c r="AE732" s="264"/>
      <c r="AF732" s="264"/>
      <c r="AG732" s="160">
        <v>45201</v>
      </c>
      <c r="AH732" s="298">
        <f t="shared" si="35"/>
        <v>1</v>
      </c>
      <c r="AI732" s="399">
        <v>0</v>
      </c>
      <c r="AJ732" s="264" t="s">
        <v>660</v>
      </c>
      <c r="AK732" s="264" t="s">
        <v>431</v>
      </c>
      <c r="AL732" s="264"/>
      <c r="AM732" s="264"/>
      <c r="AN732" s="264" t="s">
        <v>4493</v>
      </c>
      <c r="AO732" s="264"/>
      <c r="AP732" s="264"/>
      <c r="AQ732" s="264"/>
      <c r="AR732" s="264"/>
      <c r="AS732" s="355"/>
      <c r="AT732" s="373"/>
      <c r="AU732" s="355"/>
      <c r="AV732" s="356"/>
      <c r="AW732" s="161" t="s">
        <v>5186</v>
      </c>
    </row>
    <row r="733" spans="1:49" ht="132">
      <c r="A733" s="399"/>
      <c r="B733" s="399" t="s">
        <v>4451</v>
      </c>
      <c r="C733" s="264" t="s">
        <v>4452</v>
      </c>
      <c r="D733" s="264"/>
      <c r="E733" s="264" t="s">
        <v>4453</v>
      </c>
      <c r="F733" s="264" t="s">
        <v>423</v>
      </c>
      <c r="G733" s="264" t="s">
        <v>656</v>
      </c>
      <c r="H733" s="264"/>
      <c r="I733" s="264"/>
      <c r="J733" s="264"/>
      <c r="K733" s="264"/>
      <c r="L733" s="264"/>
      <c r="M733" s="264"/>
      <c r="N733" s="264"/>
      <c r="O733" s="160"/>
      <c r="P733" s="297">
        <f t="shared" si="36"/>
        <v>0</v>
      </c>
      <c r="Q733" s="264"/>
      <c r="R733" s="264"/>
      <c r="S733" s="264"/>
      <c r="T733" s="264">
        <v>1</v>
      </c>
      <c r="U733" s="264"/>
      <c r="V733" s="264"/>
      <c r="W733" s="264"/>
      <c r="X733" s="160">
        <v>45007</v>
      </c>
      <c r="Y733" s="298">
        <f t="shared" si="37"/>
        <v>1</v>
      </c>
      <c r="Z733" s="264"/>
      <c r="AA733" s="264"/>
      <c r="AB733" s="264"/>
      <c r="AC733" s="264">
        <v>1</v>
      </c>
      <c r="AD733" s="264"/>
      <c r="AE733" s="264"/>
      <c r="AF733" s="264"/>
      <c r="AG733" s="160">
        <v>45279</v>
      </c>
      <c r="AH733" s="298">
        <f t="shared" si="35"/>
        <v>1</v>
      </c>
      <c r="AI733" s="399"/>
      <c r="AJ733" s="264" t="s">
        <v>660</v>
      </c>
      <c r="AK733" s="264" t="s">
        <v>431</v>
      </c>
      <c r="AL733" s="264"/>
      <c r="AM733" s="264"/>
      <c r="AN733" s="264" t="s">
        <v>4493</v>
      </c>
      <c r="AO733" s="264"/>
      <c r="AP733" s="264"/>
      <c r="AQ733" s="264"/>
      <c r="AR733" s="264"/>
      <c r="AS733" s="355"/>
      <c r="AT733" s="373"/>
      <c r="AU733" s="355"/>
      <c r="AV733" s="356"/>
      <c r="AW733" s="161" t="s">
        <v>5187</v>
      </c>
    </row>
    <row r="734" spans="1:49" ht="79.2">
      <c r="A734" s="399"/>
      <c r="B734" s="399" t="s">
        <v>4454</v>
      </c>
      <c r="C734" s="264" t="s">
        <v>4455</v>
      </c>
      <c r="D734" s="264"/>
      <c r="E734" s="264" t="s">
        <v>4456</v>
      </c>
      <c r="F734" s="264" t="s">
        <v>423</v>
      </c>
      <c r="G734" s="264" t="s">
        <v>656</v>
      </c>
      <c r="H734" s="264"/>
      <c r="I734" s="264"/>
      <c r="J734" s="264"/>
      <c r="K734" s="264"/>
      <c r="L734" s="264"/>
      <c r="M734" s="264"/>
      <c r="N734" s="264"/>
      <c r="O734" s="160"/>
      <c r="P734" s="297">
        <f t="shared" si="36"/>
        <v>0</v>
      </c>
      <c r="Q734" s="264"/>
      <c r="R734" s="264"/>
      <c r="S734" s="264"/>
      <c r="T734" s="264">
        <v>1</v>
      </c>
      <c r="U734" s="264"/>
      <c r="V734" s="264"/>
      <c r="W734" s="264"/>
      <c r="X734" s="160">
        <v>45083</v>
      </c>
      <c r="Y734" s="298">
        <f t="shared" si="37"/>
        <v>1</v>
      </c>
      <c r="Z734" s="264"/>
      <c r="AA734" s="264"/>
      <c r="AB734" s="264"/>
      <c r="AC734" s="264">
        <v>1</v>
      </c>
      <c r="AD734" s="264"/>
      <c r="AE734" s="264"/>
      <c r="AF734" s="264"/>
      <c r="AG734" s="160">
        <v>45083</v>
      </c>
      <c r="AH734" s="298">
        <f t="shared" si="35"/>
        <v>1</v>
      </c>
      <c r="AI734" s="399"/>
      <c r="AJ734" s="264" t="s">
        <v>660</v>
      </c>
      <c r="AK734" s="264" t="s">
        <v>431</v>
      </c>
      <c r="AL734" s="264"/>
      <c r="AM734" s="264"/>
      <c r="AN734" s="264" t="s">
        <v>4493</v>
      </c>
      <c r="AO734" s="264"/>
      <c r="AP734" s="264"/>
      <c r="AQ734" s="264"/>
      <c r="AR734" s="264"/>
      <c r="AS734" s="355"/>
      <c r="AT734" s="373"/>
      <c r="AU734" s="355"/>
      <c r="AV734" s="356"/>
      <c r="AW734" s="161" t="s">
        <v>5188</v>
      </c>
    </row>
    <row r="735" spans="1:49" ht="158.4">
      <c r="A735" s="399"/>
      <c r="B735" s="399" t="s">
        <v>4457</v>
      </c>
      <c r="C735" s="264" t="s">
        <v>4458</v>
      </c>
      <c r="D735" s="264"/>
      <c r="E735" s="264" t="s">
        <v>4459</v>
      </c>
      <c r="F735" s="264" t="s">
        <v>423</v>
      </c>
      <c r="G735" s="264" t="s">
        <v>656</v>
      </c>
      <c r="H735" s="264"/>
      <c r="I735" s="264"/>
      <c r="J735" s="264"/>
      <c r="K735" s="264"/>
      <c r="L735" s="264"/>
      <c r="M735" s="264"/>
      <c r="N735" s="264"/>
      <c r="O735" s="160"/>
      <c r="P735" s="297">
        <f t="shared" si="36"/>
        <v>0</v>
      </c>
      <c r="Q735" s="264"/>
      <c r="R735" s="264"/>
      <c r="S735" s="264"/>
      <c r="T735" s="264"/>
      <c r="U735" s="264"/>
      <c r="V735" s="264">
        <v>1</v>
      </c>
      <c r="W735" s="264"/>
      <c r="X735" s="160">
        <v>45133</v>
      </c>
      <c r="Y735" s="298">
        <f t="shared" si="37"/>
        <v>1</v>
      </c>
      <c r="Z735" s="264"/>
      <c r="AA735" s="264"/>
      <c r="AB735" s="264"/>
      <c r="AC735" s="264"/>
      <c r="AD735" s="264"/>
      <c r="AE735" s="264">
        <v>1</v>
      </c>
      <c r="AF735" s="264"/>
      <c r="AG735" s="160">
        <v>45133</v>
      </c>
      <c r="AH735" s="298">
        <f t="shared" si="35"/>
        <v>1</v>
      </c>
      <c r="AI735" s="399"/>
      <c r="AJ735" s="264" t="s">
        <v>660</v>
      </c>
      <c r="AK735" s="264" t="s">
        <v>431</v>
      </c>
      <c r="AL735" s="264"/>
      <c r="AM735" s="264"/>
      <c r="AN735" s="264" t="s">
        <v>4493</v>
      </c>
      <c r="AO735" s="264"/>
      <c r="AP735" s="264"/>
      <c r="AQ735" s="264"/>
      <c r="AR735" s="264"/>
      <c r="AS735" s="355"/>
      <c r="AT735" s="373"/>
      <c r="AU735" s="355"/>
      <c r="AV735" s="356"/>
      <c r="AW735" s="161" t="s">
        <v>5189</v>
      </c>
    </row>
    <row r="736" spans="1:49" ht="171.6">
      <c r="A736" s="399"/>
      <c r="B736" s="399" t="s">
        <v>4460</v>
      </c>
      <c r="C736" s="264" t="s">
        <v>4461</v>
      </c>
      <c r="D736" s="264" t="s">
        <v>2218</v>
      </c>
      <c r="E736" s="264" t="s">
        <v>6317</v>
      </c>
      <c r="F736" s="264" t="s">
        <v>423</v>
      </c>
      <c r="G736" s="264" t="s">
        <v>656</v>
      </c>
      <c r="H736" s="264"/>
      <c r="I736" s="264"/>
      <c r="J736" s="264"/>
      <c r="K736" s="264"/>
      <c r="L736" s="264"/>
      <c r="M736" s="264"/>
      <c r="N736" s="264"/>
      <c r="O736" s="160"/>
      <c r="P736" s="297">
        <f t="shared" si="36"/>
        <v>0</v>
      </c>
      <c r="Q736" s="264"/>
      <c r="R736" s="264"/>
      <c r="S736" s="264"/>
      <c r="T736" s="264"/>
      <c r="U736" s="264"/>
      <c r="V736" s="264">
        <v>1</v>
      </c>
      <c r="W736" s="264"/>
      <c r="X736" s="160">
        <v>45026</v>
      </c>
      <c r="Y736" s="298">
        <f t="shared" si="37"/>
        <v>1</v>
      </c>
      <c r="Z736" s="264"/>
      <c r="AA736" s="264"/>
      <c r="AB736" s="264"/>
      <c r="AC736" s="264"/>
      <c r="AD736" s="264"/>
      <c r="AE736" s="264">
        <v>1</v>
      </c>
      <c r="AF736" s="264"/>
      <c r="AG736" s="160">
        <v>45250</v>
      </c>
      <c r="AH736" s="298">
        <f t="shared" si="35"/>
        <v>1</v>
      </c>
      <c r="AI736" s="399"/>
      <c r="AJ736" s="264" t="s">
        <v>660</v>
      </c>
      <c r="AK736" s="264" t="s">
        <v>431</v>
      </c>
      <c r="AL736" s="264"/>
      <c r="AM736" s="264"/>
      <c r="AN736" s="264" t="s">
        <v>4493</v>
      </c>
      <c r="AO736" s="264"/>
      <c r="AP736" s="264"/>
      <c r="AQ736" s="264"/>
      <c r="AR736" s="264"/>
      <c r="AS736" s="355"/>
      <c r="AT736" s="373"/>
      <c r="AU736" s="355"/>
      <c r="AV736" s="356"/>
      <c r="AW736" s="161" t="s">
        <v>6316</v>
      </c>
    </row>
    <row r="737" spans="1:49" ht="237.6">
      <c r="A737" s="399"/>
      <c r="B737" s="399" t="s">
        <v>4462</v>
      </c>
      <c r="C737" s="264" t="s">
        <v>4463</v>
      </c>
      <c r="D737" s="264"/>
      <c r="E737" s="264" t="s">
        <v>6320</v>
      </c>
      <c r="F737" s="264" t="s">
        <v>423</v>
      </c>
      <c r="G737" s="264" t="s">
        <v>656</v>
      </c>
      <c r="H737" s="264"/>
      <c r="I737" s="264"/>
      <c r="J737" s="264"/>
      <c r="K737" s="264"/>
      <c r="L737" s="264"/>
      <c r="M737" s="264">
        <v>1</v>
      </c>
      <c r="N737" s="264"/>
      <c r="O737" s="160">
        <v>44932</v>
      </c>
      <c r="P737" s="297">
        <f t="shared" si="36"/>
        <v>1</v>
      </c>
      <c r="Q737" s="264"/>
      <c r="R737" s="264"/>
      <c r="S737" s="264"/>
      <c r="T737" s="264"/>
      <c r="U737" s="264"/>
      <c r="V737" s="264">
        <v>1</v>
      </c>
      <c r="W737" s="264"/>
      <c r="X737" s="160">
        <v>45062</v>
      </c>
      <c r="Y737" s="298">
        <f t="shared" si="37"/>
        <v>1</v>
      </c>
      <c r="Z737" s="264"/>
      <c r="AA737" s="264"/>
      <c r="AB737" s="264"/>
      <c r="AC737" s="264"/>
      <c r="AD737" s="264"/>
      <c r="AE737" s="264">
        <v>1</v>
      </c>
      <c r="AF737" s="264"/>
      <c r="AG737" s="160">
        <v>45062</v>
      </c>
      <c r="AH737" s="298">
        <f t="shared" si="35"/>
        <v>1</v>
      </c>
      <c r="AI737" s="399"/>
      <c r="AJ737" s="264" t="s">
        <v>660</v>
      </c>
      <c r="AK737" s="264" t="s">
        <v>431</v>
      </c>
      <c r="AL737" s="264"/>
      <c r="AM737" s="264"/>
      <c r="AN737" s="264" t="s">
        <v>4493</v>
      </c>
      <c r="AO737" s="264"/>
      <c r="AP737" s="264"/>
      <c r="AQ737" s="264"/>
      <c r="AR737" s="264"/>
      <c r="AS737" s="355"/>
      <c r="AT737" s="373"/>
      <c r="AU737" s="355"/>
      <c r="AV737" s="356"/>
      <c r="AW737" s="161" t="s">
        <v>5190</v>
      </c>
    </row>
    <row r="738" spans="1:49" ht="105.6">
      <c r="A738" s="399"/>
      <c r="B738" s="399" t="s">
        <v>4464</v>
      </c>
      <c r="C738" s="264" t="s">
        <v>4465</v>
      </c>
      <c r="D738" s="613" t="s">
        <v>2210</v>
      </c>
      <c r="E738" s="264" t="s">
        <v>6315</v>
      </c>
      <c r="F738" s="264" t="s">
        <v>423</v>
      </c>
      <c r="G738" s="264" t="s">
        <v>656</v>
      </c>
      <c r="H738" s="264"/>
      <c r="I738" s="264"/>
      <c r="J738" s="264"/>
      <c r="K738" s="264"/>
      <c r="L738" s="264"/>
      <c r="M738" s="264">
        <v>1</v>
      </c>
      <c r="N738" s="264"/>
      <c r="O738" s="160">
        <v>44928</v>
      </c>
      <c r="P738" s="297">
        <f t="shared" si="36"/>
        <v>1</v>
      </c>
      <c r="Q738" s="264"/>
      <c r="R738" s="264"/>
      <c r="S738" s="264"/>
      <c r="T738" s="264"/>
      <c r="U738" s="264"/>
      <c r="V738" s="264">
        <v>1</v>
      </c>
      <c r="W738" s="264"/>
      <c r="X738" s="160">
        <v>45122</v>
      </c>
      <c r="Y738" s="298">
        <f t="shared" si="37"/>
        <v>1</v>
      </c>
      <c r="Z738" s="264"/>
      <c r="AA738" s="264"/>
      <c r="AB738" s="264"/>
      <c r="AC738" s="264"/>
      <c r="AD738" s="264"/>
      <c r="AE738" s="264">
        <v>1</v>
      </c>
      <c r="AF738" s="264"/>
      <c r="AG738" s="160">
        <v>45122</v>
      </c>
      <c r="AH738" s="298">
        <f t="shared" si="35"/>
        <v>1</v>
      </c>
      <c r="AI738" s="399"/>
      <c r="AJ738" s="264" t="s">
        <v>660</v>
      </c>
      <c r="AK738" s="264" t="s">
        <v>431</v>
      </c>
      <c r="AL738" s="264"/>
      <c r="AM738" s="264"/>
      <c r="AN738" s="264" t="s">
        <v>4493</v>
      </c>
      <c r="AO738" s="264"/>
      <c r="AP738" s="264"/>
      <c r="AQ738" s="264"/>
      <c r="AR738" s="264"/>
      <c r="AS738" s="355"/>
      <c r="AT738" s="373"/>
      <c r="AU738" s="355"/>
      <c r="AV738" s="356"/>
      <c r="AW738" s="161" t="s">
        <v>5191</v>
      </c>
    </row>
    <row r="739" spans="1:49" ht="92.4">
      <c r="A739" s="399"/>
      <c r="B739" s="399" t="s">
        <v>4466</v>
      </c>
      <c r="C739" s="264" t="s">
        <v>4467</v>
      </c>
      <c r="D739" s="264" t="s">
        <v>6325</v>
      </c>
      <c r="E739" s="264" t="s">
        <v>6324</v>
      </c>
      <c r="F739" s="264" t="s">
        <v>423</v>
      </c>
      <c r="G739" s="264" t="s">
        <v>656</v>
      </c>
      <c r="H739" s="264"/>
      <c r="I739" s="264">
        <v>1</v>
      </c>
      <c r="J739" s="264"/>
      <c r="K739" s="264"/>
      <c r="L739" s="264"/>
      <c r="M739" s="264"/>
      <c r="N739" s="264"/>
      <c r="O739" s="160">
        <v>44951</v>
      </c>
      <c r="P739" s="297">
        <f t="shared" si="36"/>
        <v>1</v>
      </c>
      <c r="Q739" s="264"/>
      <c r="R739" s="264">
        <v>1</v>
      </c>
      <c r="S739" s="264"/>
      <c r="T739" s="264"/>
      <c r="U739" s="264"/>
      <c r="V739" s="264"/>
      <c r="W739" s="264"/>
      <c r="X739" s="160">
        <v>45071</v>
      </c>
      <c r="Y739" s="298">
        <f t="shared" si="37"/>
        <v>1</v>
      </c>
      <c r="Z739" s="264"/>
      <c r="AA739" s="264">
        <v>1</v>
      </c>
      <c r="AB739" s="264"/>
      <c r="AC739" s="264"/>
      <c r="AD739" s="264"/>
      <c r="AE739" s="264"/>
      <c r="AF739" s="264"/>
      <c r="AG739" s="160">
        <v>45286</v>
      </c>
      <c r="AH739" s="298">
        <f t="shared" si="35"/>
        <v>1</v>
      </c>
      <c r="AI739" s="399">
        <v>0</v>
      </c>
      <c r="AJ739" s="264" t="s">
        <v>660</v>
      </c>
      <c r="AK739" s="264" t="s">
        <v>431</v>
      </c>
      <c r="AL739" s="264"/>
      <c r="AM739" s="264"/>
      <c r="AN739" s="264" t="s">
        <v>4493</v>
      </c>
      <c r="AO739" s="264"/>
      <c r="AP739" s="264"/>
      <c r="AQ739" s="264"/>
      <c r="AR739" s="264"/>
      <c r="AS739" s="355"/>
      <c r="AT739" s="373"/>
      <c r="AU739" s="355"/>
      <c r="AV739" s="356"/>
      <c r="AW739" s="161" t="s">
        <v>5192</v>
      </c>
    </row>
    <row r="740" spans="1:49" ht="105.6">
      <c r="A740" s="399"/>
      <c r="B740" s="399" t="s">
        <v>4468</v>
      </c>
      <c r="C740" s="264" t="s">
        <v>4469</v>
      </c>
      <c r="D740" s="264"/>
      <c r="E740" s="264" t="s">
        <v>6321</v>
      </c>
      <c r="F740" s="264" t="s">
        <v>423</v>
      </c>
      <c r="G740" s="264" t="s">
        <v>656</v>
      </c>
      <c r="H740" s="264"/>
      <c r="I740" s="264"/>
      <c r="J740" s="264"/>
      <c r="K740" s="264"/>
      <c r="L740" s="264"/>
      <c r="M740" s="264">
        <v>1</v>
      </c>
      <c r="N740" s="264"/>
      <c r="O740" s="160">
        <v>44936</v>
      </c>
      <c r="P740" s="297">
        <f t="shared" si="36"/>
        <v>1</v>
      </c>
      <c r="Q740" s="264"/>
      <c r="R740" s="264"/>
      <c r="S740" s="264"/>
      <c r="T740" s="264"/>
      <c r="U740" s="264"/>
      <c r="V740" s="264">
        <v>1</v>
      </c>
      <c r="W740" s="264"/>
      <c r="X740" s="160">
        <v>45102</v>
      </c>
      <c r="Y740" s="298">
        <f t="shared" si="37"/>
        <v>1</v>
      </c>
      <c r="Z740" s="264"/>
      <c r="AA740" s="264"/>
      <c r="AB740" s="264"/>
      <c r="AC740" s="264"/>
      <c r="AD740" s="264"/>
      <c r="AE740" s="264">
        <v>1</v>
      </c>
      <c r="AF740" s="264"/>
      <c r="AG740" s="160">
        <v>45102</v>
      </c>
      <c r="AH740" s="298">
        <f t="shared" si="35"/>
        <v>1</v>
      </c>
      <c r="AI740" s="399"/>
      <c r="AJ740" s="264" t="s">
        <v>660</v>
      </c>
      <c r="AK740" s="264" t="s">
        <v>431</v>
      </c>
      <c r="AL740" s="264"/>
      <c r="AM740" s="264"/>
      <c r="AN740" s="264" t="s">
        <v>4493</v>
      </c>
      <c r="AO740" s="264"/>
      <c r="AP740" s="264"/>
      <c r="AQ740" s="264"/>
      <c r="AR740" s="264"/>
      <c r="AS740" s="355"/>
      <c r="AT740" s="373"/>
      <c r="AU740" s="355"/>
      <c r="AV740" s="356"/>
      <c r="AW740" s="161" t="s">
        <v>5193</v>
      </c>
    </row>
    <row r="741" spans="1:49" ht="92.4">
      <c r="A741" s="399"/>
      <c r="B741" s="399" t="s">
        <v>4470</v>
      </c>
      <c r="C741" s="264" t="s">
        <v>4471</v>
      </c>
      <c r="D741" s="264"/>
      <c r="E741" s="264" t="s">
        <v>6323</v>
      </c>
      <c r="F741" s="264" t="s">
        <v>423</v>
      </c>
      <c r="G741" s="264" t="s">
        <v>656</v>
      </c>
      <c r="H741" s="264"/>
      <c r="I741" s="264">
        <v>1</v>
      </c>
      <c r="J741" s="264"/>
      <c r="K741" s="264"/>
      <c r="L741" s="264"/>
      <c r="M741" s="264"/>
      <c r="N741" s="264"/>
      <c r="O741" s="160">
        <v>44936</v>
      </c>
      <c r="P741" s="297">
        <f t="shared" si="36"/>
        <v>1</v>
      </c>
      <c r="Q741" s="264"/>
      <c r="R741" s="264">
        <v>1</v>
      </c>
      <c r="S741" s="264"/>
      <c r="T741" s="264"/>
      <c r="U741" s="264"/>
      <c r="V741" s="264"/>
      <c r="W741" s="264"/>
      <c r="X741" s="160">
        <v>45104</v>
      </c>
      <c r="Y741" s="298">
        <f t="shared" si="37"/>
        <v>1</v>
      </c>
      <c r="Z741" s="264"/>
      <c r="AA741" s="264">
        <v>1</v>
      </c>
      <c r="AB741" s="264"/>
      <c r="AC741" s="264"/>
      <c r="AD741" s="264"/>
      <c r="AE741" s="264"/>
      <c r="AF741" s="264"/>
      <c r="AG741" s="160">
        <v>45104</v>
      </c>
      <c r="AH741" s="298">
        <f t="shared" si="35"/>
        <v>1</v>
      </c>
      <c r="AI741" s="399">
        <v>0</v>
      </c>
      <c r="AJ741" s="264" t="s">
        <v>660</v>
      </c>
      <c r="AK741" s="264" t="s">
        <v>431</v>
      </c>
      <c r="AL741" s="264"/>
      <c r="AM741" s="264"/>
      <c r="AN741" s="264" t="s">
        <v>4493</v>
      </c>
      <c r="AO741" s="264"/>
      <c r="AP741" s="264"/>
      <c r="AQ741" s="264"/>
      <c r="AR741" s="264"/>
      <c r="AS741" s="355"/>
      <c r="AT741" s="373"/>
      <c r="AU741" s="355"/>
      <c r="AV741" s="356"/>
      <c r="AW741" s="161" t="s">
        <v>6322</v>
      </c>
    </row>
    <row r="742" spans="1:49" ht="211.2">
      <c r="A742" s="399"/>
      <c r="B742" s="399" t="s">
        <v>4472</v>
      </c>
      <c r="C742" s="264" t="s">
        <v>4473</v>
      </c>
      <c r="D742" s="264"/>
      <c r="E742" s="264" t="s">
        <v>4474</v>
      </c>
      <c r="F742" s="264" t="s">
        <v>423</v>
      </c>
      <c r="G742" s="264" t="s">
        <v>656</v>
      </c>
      <c r="H742" s="264"/>
      <c r="I742" s="264"/>
      <c r="J742" s="264"/>
      <c r="K742" s="264"/>
      <c r="L742" s="264"/>
      <c r="M742" s="264"/>
      <c r="N742" s="264"/>
      <c r="O742" s="160"/>
      <c r="P742" s="297">
        <f t="shared" si="36"/>
        <v>0</v>
      </c>
      <c r="Q742" s="264"/>
      <c r="R742" s="264"/>
      <c r="S742" s="264"/>
      <c r="T742" s="264">
        <v>1</v>
      </c>
      <c r="U742" s="264"/>
      <c r="V742" s="264"/>
      <c r="W742" s="264"/>
      <c r="X742" s="160">
        <v>45113</v>
      </c>
      <c r="Y742" s="298">
        <f t="shared" si="37"/>
        <v>1</v>
      </c>
      <c r="Z742" s="264"/>
      <c r="AA742" s="264"/>
      <c r="AB742" s="264"/>
      <c r="AC742" s="264">
        <v>1</v>
      </c>
      <c r="AD742" s="264"/>
      <c r="AE742" s="264"/>
      <c r="AF742" s="264"/>
      <c r="AG742" s="160">
        <v>45113</v>
      </c>
      <c r="AH742" s="298">
        <f t="shared" si="35"/>
        <v>1</v>
      </c>
      <c r="AI742" s="399"/>
      <c r="AJ742" s="264" t="s">
        <v>660</v>
      </c>
      <c r="AK742" s="264" t="s">
        <v>431</v>
      </c>
      <c r="AL742" s="264"/>
      <c r="AM742" s="264"/>
      <c r="AN742" s="264" t="s">
        <v>4493</v>
      </c>
      <c r="AO742" s="264"/>
      <c r="AP742" s="264"/>
      <c r="AQ742" s="264"/>
      <c r="AR742" s="264"/>
      <c r="AS742" s="355"/>
      <c r="AT742" s="373"/>
      <c r="AU742" s="355"/>
      <c r="AV742" s="356"/>
      <c r="AW742" s="161" t="s">
        <v>5194</v>
      </c>
    </row>
    <row r="743" spans="1:49" ht="105.6">
      <c r="A743" s="399"/>
      <c r="B743" s="399" t="s">
        <v>4475</v>
      </c>
      <c r="C743" s="264" t="s">
        <v>4476</v>
      </c>
      <c r="D743" s="264"/>
      <c r="E743" s="264" t="s">
        <v>6332</v>
      </c>
      <c r="F743" s="264" t="s">
        <v>423</v>
      </c>
      <c r="G743" s="264" t="s">
        <v>656</v>
      </c>
      <c r="H743" s="264"/>
      <c r="I743" s="264">
        <v>1</v>
      </c>
      <c r="J743" s="264"/>
      <c r="K743" s="264"/>
      <c r="L743" s="264"/>
      <c r="M743" s="264"/>
      <c r="N743" s="264"/>
      <c r="O743" s="160">
        <v>45001</v>
      </c>
      <c r="P743" s="297">
        <f t="shared" si="36"/>
        <v>1</v>
      </c>
      <c r="Q743" s="264"/>
      <c r="R743" s="264">
        <v>1</v>
      </c>
      <c r="S743" s="264"/>
      <c r="T743" s="264"/>
      <c r="U743" s="264"/>
      <c r="V743" s="264"/>
      <c r="W743" s="264"/>
      <c r="X743" s="160">
        <v>45104</v>
      </c>
      <c r="Y743" s="298">
        <f t="shared" si="37"/>
        <v>1</v>
      </c>
      <c r="Z743" s="264"/>
      <c r="AA743" s="264">
        <v>1</v>
      </c>
      <c r="AB743" s="264"/>
      <c r="AC743" s="264"/>
      <c r="AD743" s="264"/>
      <c r="AE743" s="264"/>
      <c r="AF743" s="264"/>
      <c r="AG743" s="160">
        <v>45265</v>
      </c>
      <c r="AH743" s="298">
        <f t="shared" si="35"/>
        <v>1</v>
      </c>
      <c r="AI743" s="399">
        <v>0</v>
      </c>
      <c r="AJ743" s="264" t="s">
        <v>660</v>
      </c>
      <c r="AK743" s="264" t="s">
        <v>431</v>
      </c>
      <c r="AL743" s="264"/>
      <c r="AM743" s="264"/>
      <c r="AN743" s="264" t="s">
        <v>4493</v>
      </c>
      <c r="AO743" s="264"/>
      <c r="AP743" s="264"/>
      <c r="AQ743" s="264"/>
      <c r="AR743" s="264"/>
      <c r="AS743" s="355"/>
      <c r="AT743" s="373"/>
      <c r="AU743" s="355"/>
      <c r="AV743" s="356"/>
      <c r="AW743" s="161" t="s">
        <v>6331</v>
      </c>
    </row>
    <row r="744" spans="1:49" ht="118.8">
      <c r="A744" s="399"/>
      <c r="B744" s="399" t="s">
        <v>4477</v>
      </c>
      <c r="C744" s="264" t="s">
        <v>4478</v>
      </c>
      <c r="D744" s="264" t="s">
        <v>6338</v>
      </c>
      <c r="E744" s="264" t="s">
        <v>6337</v>
      </c>
      <c r="F744" s="264" t="s">
        <v>423</v>
      </c>
      <c r="G744" s="264" t="s">
        <v>656</v>
      </c>
      <c r="H744" s="264"/>
      <c r="I744" s="264"/>
      <c r="J744" s="264"/>
      <c r="K744" s="264"/>
      <c r="L744" s="264"/>
      <c r="M744" s="264">
        <v>1</v>
      </c>
      <c r="N744" s="264"/>
      <c r="O744" s="160">
        <v>45026</v>
      </c>
      <c r="P744" s="297">
        <f t="shared" si="36"/>
        <v>1</v>
      </c>
      <c r="Q744" s="264"/>
      <c r="R744" s="264"/>
      <c r="S744" s="264"/>
      <c r="T744" s="264"/>
      <c r="U744" s="264"/>
      <c r="V744" s="264">
        <v>1</v>
      </c>
      <c r="W744" s="264"/>
      <c r="X744" s="160">
        <v>45103</v>
      </c>
      <c r="Y744" s="298">
        <f t="shared" si="37"/>
        <v>1</v>
      </c>
      <c r="Z744" s="264"/>
      <c r="AA744" s="264"/>
      <c r="AB744" s="264"/>
      <c r="AC744" s="264"/>
      <c r="AD744" s="264"/>
      <c r="AE744" s="264">
        <v>1</v>
      </c>
      <c r="AF744" s="264"/>
      <c r="AG744" s="160">
        <v>45103</v>
      </c>
      <c r="AH744" s="298">
        <f t="shared" si="35"/>
        <v>1</v>
      </c>
      <c r="AI744" s="399"/>
      <c r="AJ744" s="264" t="s">
        <v>660</v>
      </c>
      <c r="AK744" s="264" t="s">
        <v>431</v>
      </c>
      <c r="AL744" s="264"/>
      <c r="AM744" s="264"/>
      <c r="AN744" s="264" t="s">
        <v>4493</v>
      </c>
      <c r="AO744" s="264"/>
      <c r="AP744" s="264"/>
      <c r="AQ744" s="264"/>
      <c r="AR744" s="264"/>
      <c r="AS744" s="355"/>
      <c r="AT744" s="373"/>
      <c r="AU744" s="355"/>
      <c r="AV744" s="356"/>
      <c r="AW744" s="161" t="s">
        <v>6336</v>
      </c>
    </row>
    <row r="745" spans="1:49" ht="92.4">
      <c r="A745" s="399"/>
      <c r="B745" s="399" t="s">
        <v>4479</v>
      </c>
      <c r="C745" s="264" t="s">
        <v>4480</v>
      </c>
      <c r="D745" s="264" t="s">
        <v>6340</v>
      </c>
      <c r="E745" s="264" t="s">
        <v>6339</v>
      </c>
      <c r="F745" s="264" t="s">
        <v>423</v>
      </c>
      <c r="G745" s="264" t="s">
        <v>656</v>
      </c>
      <c r="H745" s="264"/>
      <c r="I745" s="264"/>
      <c r="J745" s="264"/>
      <c r="K745" s="264">
        <v>1</v>
      </c>
      <c r="L745" s="264"/>
      <c r="M745" s="264"/>
      <c r="N745" s="264"/>
      <c r="O745" s="160">
        <v>45069</v>
      </c>
      <c r="P745" s="297">
        <f t="shared" si="36"/>
        <v>1</v>
      </c>
      <c r="Q745" s="264"/>
      <c r="R745" s="264"/>
      <c r="S745" s="264"/>
      <c r="T745" s="264">
        <v>1</v>
      </c>
      <c r="U745" s="264"/>
      <c r="V745" s="264"/>
      <c r="W745" s="264"/>
      <c r="X745" s="160">
        <v>45117</v>
      </c>
      <c r="Y745" s="298">
        <f t="shared" si="37"/>
        <v>1</v>
      </c>
      <c r="Z745" s="264"/>
      <c r="AA745" s="264"/>
      <c r="AB745" s="264"/>
      <c r="AC745" s="264">
        <v>1</v>
      </c>
      <c r="AD745" s="264"/>
      <c r="AE745" s="264"/>
      <c r="AF745" s="264"/>
      <c r="AG745" s="160">
        <v>45117</v>
      </c>
      <c r="AH745" s="298">
        <f t="shared" si="35"/>
        <v>1</v>
      </c>
      <c r="AI745" s="399"/>
      <c r="AJ745" s="264" t="s">
        <v>660</v>
      </c>
      <c r="AK745" s="264" t="s">
        <v>431</v>
      </c>
      <c r="AL745" s="264"/>
      <c r="AM745" s="264"/>
      <c r="AN745" s="264" t="s">
        <v>4493</v>
      </c>
      <c r="AO745" s="264"/>
      <c r="AP745" s="264"/>
      <c r="AQ745" s="264"/>
      <c r="AR745" s="264"/>
      <c r="AS745" s="355"/>
      <c r="AT745" s="373"/>
      <c r="AU745" s="355"/>
      <c r="AV745" s="356"/>
      <c r="AW745" s="161" t="s">
        <v>5195</v>
      </c>
    </row>
    <row r="746" spans="1:49" ht="66">
      <c r="A746" s="399"/>
      <c r="B746" s="399" t="s">
        <v>4481</v>
      </c>
      <c r="C746" s="264" t="s">
        <v>4482</v>
      </c>
      <c r="D746" s="264" t="s">
        <v>4483</v>
      </c>
      <c r="E746" s="264" t="s">
        <v>4484</v>
      </c>
      <c r="F746" s="264" t="s">
        <v>423</v>
      </c>
      <c r="G746" s="264" t="s">
        <v>656</v>
      </c>
      <c r="H746" s="264"/>
      <c r="I746" s="264">
        <v>1</v>
      </c>
      <c r="J746" s="264"/>
      <c r="K746" s="264"/>
      <c r="L746" s="264"/>
      <c r="M746" s="264"/>
      <c r="N746" s="264"/>
      <c r="O746" s="160">
        <v>44958</v>
      </c>
      <c r="P746" s="297">
        <f t="shared" si="36"/>
        <v>1</v>
      </c>
      <c r="Q746" s="264"/>
      <c r="R746" s="264">
        <v>1</v>
      </c>
      <c r="S746" s="264"/>
      <c r="T746" s="264"/>
      <c r="U746" s="264"/>
      <c r="V746" s="264"/>
      <c r="W746" s="264"/>
      <c r="X746" s="160">
        <v>45132</v>
      </c>
      <c r="Y746" s="298">
        <f t="shared" si="37"/>
        <v>1</v>
      </c>
      <c r="Z746" s="264"/>
      <c r="AA746" s="264">
        <v>1</v>
      </c>
      <c r="AB746" s="264"/>
      <c r="AC746" s="264"/>
      <c r="AD746" s="264"/>
      <c r="AE746" s="264"/>
      <c r="AF746" s="264"/>
      <c r="AG746" s="160">
        <v>45132</v>
      </c>
      <c r="AH746" s="298">
        <f t="shared" si="35"/>
        <v>1</v>
      </c>
      <c r="AI746" s="399">
        <v>0</v>
      </c>
      <c r="AJ746" s="264" t="s">
        <v>660</v>
      </c>
      <c r="AK746" s="264" t="s">
        <v>431</v>
      </c>
      <c r="AL746" s="264"/>
      <c r="AM746" s="264"/>
      <c r="AN746" s="264" t="s">
        <v>4493</v>
      </c>
      <c r="AO746" s="264"/>
      <c r="AP746" s="264"/>
      <c r="AQ746" s="264"/>
      <c r="AR746" s="264"/>
      <c r="AS746" s="355"/>
      <c r="AT746" s="373"/>
      <c r="AU746" s="355"/>
      <c r="AV746" s="356"/>
      <c r="AW746" s="161" t="s">
        <v>5196</v>
      </c>
    </row>
    <row r="747" spans="1:49" ht="118.8">
      <c r="A747" s="399"/>
      <c r="B747" s="399" t="s">
        <v>4485</v>
      </c>
      <c r="C747" s="264" t="s">
        <v>4486</v>
      </c>
      <c r="D747" s="264" t="s">
        <v>4487</v>
      </c>
      <c r="E747" s="264" t="s">
        <v>4488</v>
      </c>
      <c r="F747" s="264" t="s">
        <v>423</v>
      </c>
      <c r="G747" s="264" t="s">
        <v>656</v>
      </c>
      <c r="H747" s="264"/>
      <c r="I747" s="264"/>
      <c r="J747" s="264"/>
      <c r="K747" s="264"/>
      <c r="L747" s="264"/>
      <c r="M747" s="264">
        <v>1</v>
      </c>
      <c r="N747" s="264"/>
      <c r="O747" s="160">
        <v>45120</v>
      </c>
      <c r="P747" s="297">
        <f t="shared" si="36"/>
        <v>1</v>
      </c>
      <c r="Q747" s="264"/>
      <c r="R747" s="264"/>
      <c r="S747" s="264"/>
      <c r="T747" s="264"/>
      <c r="U747" s="264"/>
      <c r="V747" s="264">
        <v>1</v>
      </c>
      <c r="W747" s="264"/>
      <c r="X747" s="160">
        <v>45250</v>
      </c>
      <c r="Y747" s="298">
        <f t="shared" si="37"/>
        <v>1</v>
      </c>
      <c r="Z747" s="264"/>
      <c r="AA747" s="264"/>
      <c r="AB747" s="264"/>
      <c r="AC747" s="264"/>
      <c r="AD747" s="264"/>
      <c r="AE747" s="264">
        <v>1</v>
      </c>
      <c r="AF747" s="264"/>
      <c r="AG747" s="160">
        <v>45274</v>
      </c>
      <c r="AH747" s="298">
        <f t="shared" si="35"/>
        <v>1</v>
      </c>
      <c r="AI747" s="399"/>
      <c r="AJ747" s="264" t="s">
        <v>660</v>
      </c>
      <c r="AK747" s="264" t="s">
        <v>431</v>
      </c>
      <c r="AL747" s="264"/>
      <c r="AM747" s="264"/>
      <c r="AN747" s="264" t="s">
        <v>4493</v>
      </c>
      <c r="AO747" s="264"/>
      <c r="AP747" s="264"/>
      <c r="AQ747" s="264"/>
      <c r="AR747" s="264"/>
      <c r="AS747" s="355"/>
      <c r="AT747" s="373"/>
      <c r="AU747" s="355"/>
      <c r="AV747" s="356"/>
      <c r="AW747" s="161" t="s">
        <v>5197</v>
      </c>
    </row>
    <row r="748" spans="1:49" ht="92.4">
      <c r="A748" s="399"/>
      <c r="B748" s="399" t="s">
        <v>5289</v>
      </c>
      <c r="C748" s="264" t="s">
        <v>5290</v>
      </c>
      <c r="D748" s="264" t="s">
        <v>6325</v>
      </c>
      <c r="E748" s="264" t="s">
        <v>5291</v>
      </c>
      <c r="F748" s="264" t="s">
        <v>423</v>
      </c>
      <c r="G748" s="264" t="s">
        <v>656</v>
      </c>
      <c r="H748" s="264"/>
      <c r="I748" s="264">
        <v>1</v>
      </c>
      <c r="J748" s="264"/>
      <c r="K748" s="264"/>
      <c r="L748" s="264"/>
      <c r="M748" s="264"/>
      <c r="N748" s="264"/>
      <c r="O748" s="160">
        <v>45072</v>
      </c>
      <c r="P748" s="297">
        <f t="shared" si="36"/>
        <v>1</v>
      </c>
      <c r="Q748" s="264"/>
      <c r="R748" s="264"/>
      <c r="S748" s="264"/>
      <c r="T748" s="264"/>
      <c r="U748" s="264"/>
      <c r="V748" s="264"/>
      <c r="W748" s="264"/>
      <c r="X748" s="160"/>
      <c r="Y748" s="298">
        <f t="shared" si="37"/>
        <v>0</v>
      </c>
      <c r="Z748" s="264"/>
      <c r="AA748" s="264"/>
      <c r="AB748" s="264"/>
      <c r="AC748" s="264"/>
      <c r="AD748" s="264"/>
      <c r="AE748" s="264"/>
      <c r="AF748" s="264"/>
      <c r="AG748" s="160"/>
      <c r="AH748" s="298">
        <f t="shared" si="35"/>
        <v>0</v>
      </c>
      <c r="AI748" s="399"/>
      <c r="AJ748" s="264" t="s">
        <v>660</v>
      </c>
      <c r="AK748" s="264" t="s">
        <v>431</v>
      </c>
      <c r="AL748" s="264"/>
      <c r="AM748" s="264"/>
      <c r="AN748" s="264" t="s">
        <v>4493</v>
      </c>
      <c r="AO748" s="264"/>
      <c r="AP748" s="264"/>
      <c r="AQ748" s="264"/>
      <c r="AR748" s="264"/>
      <c r="AS748" s="355"/>
      <c r="AT748" s="373"/>
      <c r="AU748" s="355"/>
      <c r="AV748" s="356"/>
      <c r="AW748" s="161" t="s">
        <v>5701</v>
      </c>
    </row>
    <row r="749" spans="1:49" ht="118.8">
      <c r="A749" s="399"/>
      <c r="B749" s="399" t="s">
        <v>5309</v>
      </c>
      <c r="C749" s="264" t="s">
        <v>5310</v>
      </c>
      <c r="D749" s="264" t="s">
        <v>6341</v>
      </c>
      <c r="E749" s="264" t="s">
        <v>5311</v>
      </c>
      <c r="F749" s="264" t="s">
        <v>423</v>
      </c>
      <c r="G749" s="264" t="s">
        <v>656</v>
      </c>
      <c r="H749" s="264"/>
      <c r="I749" s="264">
        <v>2</v>
      </c>
      <c r="J749" s="264"/>
      <c r="K749" s="264"/>
      <c r="L749" s="264"/>
      <c r="M749" s="264"/>
      <c r="N749" s="264"/>
      <c r="O749" s="160">
        <v>45124</v>
      </c>
      <c r="P749" s="297">
        <f t="shared" si="36"/>
        <v>2</v>
      </c>
      <c r="Q749" s="264"/>
      <c r="R749" s="264"/>
      <c r="S749" s="264"/>
      <c r="T749" s="264"/>
      <c r="U749" s="264"/>
      <c r="V749" s="264"/>
      <c r="W749" s="264"/>
      <c r="X749" s="160"/>
      <c r="Y749" s="298">
        <f t="shared" si="37"/>
        <v>0</v>
      </c>
      <c r="Z749" s="264"/>
      <c r="AA749" s="264"/>
      <c r="AB749" s="264"/>
      <c r="AC749" s="264"/>
      <c r="AD749" s="264"/>
      <c r="AE749" s="264"/>
      <c r="AF749" s="264"/>
      <c r="AG749" s="160"/>
      <c r="AH749" s="298">
        <f t="shared" si="35"/>
        <v>0</v>
      </c>
      <c r="AI749" s="399"/>
      <c r="AJ749" s="264" t="s">
        <v>660</v>
      </c>
      <c r="AK749" s="264" t="s">
        <v>431</v>
      </c>
      <c r="AL749" s="264"/>
      <c r="AM749" s="264"/>
      <c r="AN749" s="264" t="s">
        <v>4493</v>
      </c>
      <c r="AO749" s="264"/>
      <c r="AP749" s="264"/>
      <c r="AQ749" s="264"/>
      <c r="AR749" s="264"/>
      <c r="AS749" s="355"/>
      <c r="AT749" s="373"/>
      <c r="AU749" s="355"/>
      <c r="AV749" s="356"/>
      <c r="AW749" s="161" t="s">
        <v>6342</v>
      </c>
    </row>
    <row r="750" spans="1:49" ht="303.60000000000002">
      <c r="A750" s="399"/>
      <c r="B750" s="399" t="s">
        <v>5527</v>
      </c>
      <c r="C750" s="264" t="s">
        <v>6343</v>
      </c>
      <c r="D750" s="264" t="s">
        <v>6344</v>
      </c>
      <c r="E750" s="264" t="s">
        <v>5530</v>
      </c>
      <c r="F750" s="264" t="s">
        <v>423</v>
      </c>
      <c r="G750" s="264" t="s">
        <v>656</v>
      </c>
      <c r="H750" s="264"/>
      <c r="I750" s="264">
        <v>1</v>
      </c>
      <c r="J750" s="264"/>
      <c r="K750" s="264"/>
      <c r="L750" s="264"/>
      <c r="M750" s="264"/>
      <c r="N750" s="264"/>
      <c r="O750" s="160">
        <v>45231</v>
      </c>
      <c r="P750" s="297">
        <f t="shared" si="36"/>
        <v>1</v>
      </c>
      <c r="Q750" s="264"/>
      <c r="R750" s="264"/>
      <c r="S750" s="264"/>
      <c r="T750" s="264"/>
      <c r="U750" s="264"/>
      <c r="V750" s="264"/>
      <c r="W750" s="264"/>
      <c r="X750" s="160"/>
      <c r="Y750" s="298">
        <f t="shared" si="37"/>
        <v>0</v>
      </c>
      <c r="Z750" s="264"/>
      <c r="AA750" s="264"/>
      <c r="AB750" s="264"/>
      <c r="AC750" s="264"/>
      <c r="AD750" s="264"/>
      <c r="AE750" s="264"/>
      <c r="AF750" s="264"/>
      <c r="AG750" s="160"/>
      <c r="AH750" s="298">
        <f t="shared" si="35"/>
        <v>0</v>
      </c>
      <c r="AI750" s="399"/>
      <c r="AJ750" s="264" t="s">
        <v>660</v>
      </c>
      <c r="AK750" s="264" t="s">
        <v>431</v>
      </c>
      <c r="AL750" s="264"/>
      <c r="AM750" s="264"/>
      <c r="AN750" s="264" t="s">
        <v>4493</v>
      </c>
      <c r="AO750" s="264"/>
      <c r="AP750" s="264"/>
      <c r="AQ750" s="264"/>
      <c r="AR750" s="264"/>
      <c r="AS750" s="355"/>
      <c r="AT750" s="373"/>
      <c r="AU750" s="355"/>
      <c r="AV750" s="356"/>
      <c r="AW750" s="161" t="s">
        <v>6345</v>
      </c>
    </row>
    <row r="751" spans="1:49" ht="14.4">
      <c r="A751" s="399"/>
      <c r="B751" s="399"/>
      <c r="C751" s="264"/>
      <c r="D751" s="264"/>
      <c r="E751" s="264"/>
      <c r="F751" s="264"/>
      <c r="G751" s="264"/>
      <c r="H751" s="264"/>
      <c r="I751" s="264"/>
      <c r="J751" s="264"/>
      <c r="K751" s="264"/>
      <c r="L751" s="264"/>
      <c r="M751" s="264"/>
      <c r="N751" s="264"/>
      <c r="O751" s="160"/>
      <c r="P751" s="297">
        <f t="shared" si="36"/>
        <v>0</v>
      </c>
      <c r="Q751" s="264"/>
      <c r="R751" s="264"/>
      <c r="S751" s="264"/>
      <c r="T751" s="264"/>
      <c r="U751" s="264"/>
      <c r="V751" s="264"/>
      <c r="W751" s="264"/>
      <c r="X751" s="160"/>
      <c r="Y751" s="298">
        <f t="shared" si="37"/>
        <v>0</v>
      </c>
      <c r="Z751" s="264"/>
      <c r="AA751" s="264"/>
      <c r="AB751" s="264"/>
      <c r="AC751" s="264"/>
      <c r="AD751" s="264"/>
      <c r="AE751" s="264"/>
      <c r="AF751" s="264"/>
      <c r="AG751" s="160"/>
      <c r="AH751" s="298">
        <f t="shared" ref="AH751:AH814" si="38">SUM($Z751:$AF751)</f>
        <v>0</v>
      </c>
      <c r="AI751" s="399"/>
      <c r="AJ751" s="264"/>
      <c r="AK751" s="264"/>
      <c r="AL751" s="264"/>
      <c r="AM751" s="264"/>
      <c r="AN751" s="264"/>
      <c r="AO751" s="264"/>
      <c r="AP751" s="264"/>
      <c r="AQ751" s="264"/>
      <c r="AR751" s="264"/>
      <c r="AS751" s="355"/>
      <c r="AT751" s="373"/>
      <c r="AU751" s="355"/>
      <c r="AV751" s="356"/>
      <c r="AW751" s="161"/>
    </row>
    <row r="752" spans="1:49" ht="14.4">
      <c r="A752" s="399"/>
      <c r="B752" s="399"/>
      <c r="C752" s="264"/>
      <c r="D752" s="264"/>
      <c r="E752" s="264"/>
      <c r="F752" s="264"/>
      <c r="G752" s="264"/>
      <c r="H752" s="264"/>
      <c r="I752" s="264"/>
      <c r="J752" s="264"/>
      <c r="K752" s="264"/>
      <c r="L752" s="264"/>
      <c r="M752" s="264"/>
      <c r="N752" s="264"/>
      <c r="O752" s="160"/>
      <c r="P752" s="297">
        <f t="shared" si="36"/>
        <v>0</v>
      </c>
      <c r="Q752" s="264"/>
      <c r="R752" s="264"/>
      <c r="S752" s="264"/>
      <c r="T752" s="264"/>
      <c r="U752" s="264"/>
      <c r="V752" s="264"/>
      <c r="W752" s="264"/>
      <c r="X752" s="160"/>
      <c r="Y752" s="298">
        <f t="shared" si="37"/>
        <v>0</v>
      </c>
      <c r="Z752" s="264"/>
      <c r="AA752" s="264"/>
      <c r="AB752" s="264"/>
      <c r="AC752" s="264"/>
      <c r="AD752" s="264"/>
      <c r="AE752" s="264"/>
      <c r="AF752" s="264"/>
      <c r="AG752" s="160"/>
      <c r="AH752" s="298">
        <f t="shared" si="38"/>
        <v>0</v>
      </c>
      <c r="AI752" s="399"/>
      <c r="AJ752" s="264"/>
      <c r="AK752" s="264"/>
      <c r="AL752" s="264"/>
      <c r="AM752" s="264"/>
      <c r="AN752" s="264"/>
      <c r="AO752" s="264"/>
      <c r="AP752" s="264"/>
      <c r="AQ752" s="264"/>
      <c r="AR752" s="264"/>
      <c r="AS752" s="355"/>
      <c r="AT752" s="373"/>
      <c r="AU752" s="355"/>
      <c r="AV752" s="356"/>
      <c r="AW752" s="161"/>
    </row>
    <row r="753" spans="1:49" ht="14.4">
      <c r="A753" s="399"/>
      <c r="B753" s="399"/>
      <c r="C753" s="264"/>
      <c r="D753" s="264"/>
      <c r="E753" s="264"/>
      <c r="F753" s="264"/>
      <c r="G753" s="264"/>
      <c r="H753" s="264"/>
      <c r="I753" s="264"/>
      <c r="J753" s="264"/>
      <c r="K753" s="264"/>
      <c r="L753" s="264"/>
      <c r="M753" s="264"/>
      <c r="N753" s="264"/>
      <c r="O753" s="160"/>
      <c r="P753" s="297">
        <f t="shared" si="36"/>
        <v>0</v>
      </c>
      <c r="Q753" s="264"/>
      <c r="R753" s="264"/>
      <c r="S753" s="264"/>
      <c r="T753" s="264"/>
      <c r="U753" s="264"/>
      <c r="V753" s="264"/>
      <c r="W753" s="264"/>
      <c r="X753" s="160"/>
      <c r="Y753" s="298">
        <f t="shared" si="37"/>
        <v>0</v>
      </c>
      <c r="Z753" s="264"/>
      <c r="AA753" s="264"/>
      <c r="AB753" s="264"/>
      <c r="AC753" s="264"/>
      <c r="AD753" s="264"/>
      <c r="AE753" s="264"/>
      <c r="AF753" s="264"/>
      <c r="AG753" s="160"/>
      <c r="AH753" s="298">
        <f t="shared" si="38"/>
        <v>0</v>
      </c>
      <c r="AI753" s="399"/>
      <c r="AJ753" s="264"/>
      <c r="AK753" s="264"/>
      <c r="AL753" s="264"/>
      <c r="AM753" s="264"/>
      <c r="AN753" s="264"/>
      <c r="AO753" s="264"/>
      <c r="AP753" s="264"/>
      <c r="AQ753" s="264"/>
      <c r="AR753" s="264"/>
      <c r="AS753" s="355"/>
      <c r="AT753" s="373"/>
      <c r="AU753" s="355"/>
      <c r="AV753" s="356"/>
      <c r="AW753" s="161"/>
    </row>
    <row r="754" spans="1:49" ht="14.4">
      <c r="A754" s="399"/>
      <c r="B754" s="399"/>
      <c r="C754" s="264"/>
      <c r="D754" s="264"/>
      <c r="E754" s="264"/>
      <c r="F754" s="264"/>
      <c r="G754" s="264"/>
      <c r="H754" s="264"/>
      <c r="I754" s="264"/>
      <c r="J754" s="264"/>
      <c r="K754" s="264"/>
      <c r="L754" s="264"/>
      <c r="M754" s="264"/>
      <c r="N754" s="264"/>
      <c r="O754" s="160"/>
      <c r="P754" s="297">
        <f t="shared" si="36"/>
        <v>0</v>
      </c>
      <c r="Q754" s="264"/>
      <c r="R754" s="264"/>
      <c r="S754" s="264"/>
      <c r="T754" s="264"/>
      <c r="U754" s="264"/>
      <c r="V754" s="264"/>
      <c r="W754" s="264"/>
      <c r="X754" s="160"/>
      <c r="Y754" s="298">
        <f t="shared" si="37"/>
        <v>0</v>
      </c>
      <c r="Z754" s="264"/>
      <c r="AA754" s="264"/>
      <c r="AB754" s="264"/>
      <c r="AC754" s="264"/>
      <c r="AD754" s="264"/>
      <c r="AE754" s="264"/>
      <c r="AF754" s="264"/>
      <c r="AG754" s="160"/>
      <c r="AH754" s="298">
        <f t="shared" si="38"/>
        <v>0</v>
      </c>
      <c r="AI754" s="399"/>
      <c r="AJ754" s="264"/>
      <c r="AK754" s="264"/>
      <c r="AL754" s="264"/>
      <c r="AM754" s="264"/>
      <c r="AN754" s="264"/>
      <c r="AO754" s="264"/>
      <c r="AP754" s="264"/>
      <c r="AQ754" s="264"/>
      <c r="AR754" s="264"/>
      <c r="AS754" s="355"/>
      <c r="AT754" s="373"/>
      <c r="AU754" s="355"/>
      <c r="AV754" s="356"/>
      <c r="AW754" s="161"/>
    </row>
    <row r="755" spans="1:49" ht="14.4">
      <c r="A755" s="399"/>
      <c r="B755" s="399"/>
      <c r="C755" s="264"/>
      <c r="D755" s="264"/>
      <c r="E755" s="264"/>
      <c r="F755" s="264"/>
      <c r="G755" s="264"/>
      <c r="H755" s="264"/>
      <c r="I755" s="264"/>
      <c r="J755" s="264"/>
      <c r="K755" s="264"/>
      <c r="L755" s="264"/>
      <c r="M755" s="264"/>
      <c r="N755" s="264"/>
      <c r="O755" s="160"/>
      <c r="P755" s="297">
        <f t="shared" si="36"/>
        <v>0</v>
      </c>
      <c r="Q755" s="264"/>
      <c r="R755" s="264"/>
      <c r="S755" s="264"/>
      <c r="T755" s="264"/>
      <c r="U755" s="264"/>
      <c r="V755" s="264"/>
      <c r="W755" s="264"/>
      <c r="X755" s="160"/>
      <c r="Y755" s="298">
        <f t="shared" si="37"/>
        <v>0</v>
      </c>
      <c r="Z755" s="264"/>
      <c r="AA755" s="264"/>
      <c r="AB755" s="264"/>
      <c r="AC755" s="264"/>
      <c r="AD755" s="264"/>
      <c r="AE755" s="264"/>
      <c r="AF755" s="264"/>
      <c r="AG755" s="160"/>
      <c r="AH755" s="298">
        <f t="shared" si="38"/>
        <v>0</v>
      </c>
      <c r="AI755" s="399"/>
      <c r="AJ755" s="264"/>
      <c r="AK755" s="264"/>
      <c r="AL755" s="264"/>
      <c r="AM755" s="264"/>
      <c r="AN755" s="264"/>
      <c r="AO755" s="264"/>
      <c r="AP755" s="264"/>
      <c r="AQ755" s="264"/>
      <c r="AR755" s="264"/>
      <c r="AS755" s="355"/>
      <c r="AT755" s="373"/>
      <c r="AU755" s="355"/>
      <c r="AV755" s="356"/>
      <c r="AW755" s="161"/>
    </row>
    <row r="756" spans="1:49" ht="14.4">
      <c r="A756" s="399"/>
      <c r="B756" s="399"/>
      <c r="C756" s="264"/>
      <c r="D756" s="264"/>
      <c r="E756" s="264"/>
      <c r="F756" s="264"/>
      <c r="G756" s="264"/>
      <c r="H756" s="264"/>
      <c r="I756" s="264"/>
      <c r="J756" s="264"/>
      <c r="K756" s="264"/>
      <c r="L756" s="264"/>
      <c r="M756" s="264"/>
      <c r="N756" s="264"/>
      <c r="O756" s="160"/>
      <c r="P756" s="297">
        <f t="shared" si="36"/>
        <v>0</v>
      </c>
      <c r="Q756" s="264"/>
      <c r="R756" s="264"/>
      <c r="S756" s="264"/>
      <c r="T756" s="264"/>
      <c r="U756" s="264"/>
      <c r="V756" s="264"/>
      <c r="W756" s="264"/>
      <c r="X756" s="160"/>
      <c r="Y756" s="298">
        <f t="shared" si="37"/>
        <v>0</v>
      </c>
      <c r="Z756" s="264"/>
      <c r="AA756" s="264"/>
      <c r="AB756" s="264"/>
      <c r="AC756" s="264"/>
      <c r="AD756" s="264"/>
      <c r="AE756" s="264"/>
      <c r="AF756" s="264"/>
      <c r="AG756" s="160"/>
      <c r="AH756" s="298">
        <f t="shared" si="38"/>
        <v>0</v>
      </c>
      <c r="AI756" s="399"/>
      <c r="AJ756" s="264"/>
      <c r="AK756" s="264"/>
      <c r="AL756" s="264"/>
      <c r="AM756" s="264"/>
      <c r="AN756" s="264"/>
      <c r="AO756" s="264"/>
      <c r="AP756" s="264"/>
      <c r="AQ756" s="264"/>
      <c r="AR756" s="264"/>
      <c r="AS756" s="355"/>
      <c r="AT756" s="373"/>
      <c r="AU756" s="355"/>
      <c r="AV756" s="356"/>
      <c r="AW756" s="161"/>
    </row>
    <row r="757" spans="1:49" ht="14.4">
      <c r="A757" s="399"/>
      <c r="B757" s="399"/>
      <c r="C757" s="264"/>
      <c r="D757" s="264"/>
      <c r="E757" s="264"/>
      <c r="F757" s="264"/>
      <c r="G757" s="264"/>
      <c r="H757" s="264"/>
      <c r="I757" s="264"/>
      <c r="J757" s="264"/>
      <c r="K757" s="264"/>
      <c r="L757" s="264"/>
      <c r="M757" s="264"/>
      <c r="N757" s="264"/>
      <c r="O757" s="160"/>
      <c r="P757" s="297">
        <f t="shared" ref="P757:P820" si="39">SUM($H757:$N757)</f>
        <v>0</v>
      </c>
      <c r="Q757" s="264"/>
      <c r="R757" s="264"/>
      <c r="S757" s="264"/>
      <c r="T757" s="264"/>
      <c r="U757" s="264"/>
      <c r="V757" s="264"/>
      <c r="W757" s="264"/>
      <c r="X757" s="160"/>
      <c r="Y757" s="298">
        <f t="shared" ref="Y757:Y820" si="40">SUM($Q757:$W757)</f>
        <v>0</v>
      </c>
      <c r="Z757" s="264"/>
      <c r="AA757" s="264"/>
      <c r="AB757" s="264"/>
      <c r="AC757" s="264"/>
      <c r="AD757" s="264"/>
      <c r="AE757" s="264"/>
      <c r="AF757" s="264"/>
      <c r="AG757" s="160"/>
      <c r="AH757" s="298">
        <f t="shared" si="38"/>
        <v>0</v>
      </c>
      <c r="AI757" s="399"/>
      <c r="AJ757" s="264"/>
      <c r="AK757" s="264"/>
      <c r="AL757" s="264"/>
      <c r="AM757" s="264"/>
      <c r="AN757" s="264"/>
      <c r="AO757" s="264"/>
      <c r="AP757" s="264"/>
      <c r="AQ757" s="264"/>
      <c r="AR757" s="264"/>
      <c r="AS757" s="355"/>
      <c r="AT757" s="373"/>
      <c r="AU757" s="355"/>
      <c r="AV757" s="356"/>
      <c r="AW757" s="161"/>
    </row>
    <row r="758" spans="1:49" ht="14.4">
      <c r="A758" s="399"/>
      <c r="B758" s="399"/>
      <c r="C758" s="264"/>
      <c r="D758" s="264"/>
      <c r="E758" s="264"/>
      <c r="F758" s="264"/>
      <c r="G758" s="264"/>
      <c r="H758" s="264"/>
      <c r="I758" s="264"/>
      <c r="J758" s="264"/>
      <c r="K758" s="264"/>
      <c r="L758" s="264"/>
      <c r="M758" s="264"/>
      <c r="N758" s="264"/>
      <c r="O758" s="160"/>
      <c r="P758" s="297">
        <f t="shared" si="39"/>
        <v>0</v>
      </c>
      <c r="Q758" s="264"/>
      <c r="R758" s="264"/>
      <c r="S758" s="264"/>
      <c r="T758" s="264"/>
      <c r="U758" s="264"/>
      <c r="V758" s="264"/>
      <c r="W758" s="264"/>
      <c r="X758" s="160"/>
      <c r="Y758" s="298">
        <f t="shared" si="40"/>
        <v>0</v>
      </c>
      <c r="Z758" s="264"/>
      <c r="AA758" s="264"/>
      <c r="AB758" s="264"/>
      <c r="AC758" s="264"/>
      <c r="AD758" s="264"/>
      <c r="AE758" s="264"/>
      <c r="AF758" s="264"/>
      <c r="AG758" s="160"/>
      <c r="AH758" s="298">
        <f t="shared" si="38"/>
        <v>0</v>
      </c>
      <c r="AI758" s="399"/>
      <c r="AJ758" s="264"/>
      <c r="AK758" s="264"/>
      <c r="AL758" s="264"/>
      <c r="AM758" s="264"/>
      <c r="AN758" s="264"/>
      <c r="AO758" s="264"/>
      <c r="AP758" s="264"/>
      <c r="AQ758" s="264"/>
      <c r="AR758" s="264"/>
      <c r="AS758" s="355"/>
      <c r="AT758" s="373"/>
      <c r="AU758" s="355"/>
      <c r="AV758" s="356"/>
      <c r="AW758" s="161"/>
    </row>
    <row r="759" spans="1:49" ht="14.4">
      <c r="A759" s="399"/>
      <c r="B759" s="399"/>
      <c r="C759" s="264"/>
      <c r="D759" s="264"/>
      <c r="E759" s="264"/>
      <c r="F759" s="264"/>
      <c r="G759" s="264"/>
      <c r="H759" s="264"/>
      <c r="I759" s="264"/>
      <c r="J759" s="264"/>
      <c r="K759" s="264"/>
      <c r="L759" s="264"/>
      <c r="M759" s="264"/>
      <c r="N759" s="264"/>
      <c r="O759" s="160"/>
      <c r="P759" s="297">
        <f t="shared" si="39"/>
        <v>0</v>
      </c>
      <c r="Q759" s="264"/>
      <c r="R759" s="264"/>
      <c r="S759" s="264"/>
      <c r="T759" s="264"/>
      <c r="U759" s="264"/>
      <c r="V759" s="264"/>
      <c r="W759" s="264"/>
      <c r="X759" s="160"/>
      <c r="Y759" s="298">
        <f t="shared" si="40"/>
        <v>0</v>
      </c>
      <c r="Z759" s="264"/>
      <c r="AA759" s="264"/>
      <c r="AB759" s="264"/>
      <c r="AC759" s="264"/>
      <c r="AD759" s="264"/>
      <c r="AE759" s="264"/>
      <c r="AF759" s="264"/>
      <c r="AG759" s="160"/>
      <c r="AH759" s="298">
        <f t="shared" si="38"/>
        <v>0</v>
      </c>
      <c r="AI759" s="399"/>
      <c r="AJ759" s="264"/>
      <c r="AK759" s="264"/>
      <c r="AL759" s="264"/>
      <c r="AM759" s="264"/>
      <c r="AN759" s="264"/>
      <c r="AO759" s="264"/>
      <c r="AP759" s="264"/>
      <c r="AQ759" s="264"/>
      <c r="AR759" s="264"/>
      <c r="AS759" s="355"/>
      <c r="AT759" s="373"/>
      <c r="AU759" s="355"/>
      <c r="AV759" s="356"/>
      <c r="AW759" s="161"/>
    </row>
    <row r="760" spans="1:49" ht="14.4">
      <c r="A760" s="399"/>
      <c r="B760" s="399"/>
      <c r="C760" s="264"/>
      <c r="D760" s="264"/>
      <c r="E760" s="264"/>
      <c r="F760" s="264"/>
      <c r="G760" s="264"/>
      <c r="H760" s="264"/>
      <c r="I760" s="264"/>
      <c r="J760" s="264"/>
      <c r="K760" s="264"/>
      <c r="L760" s="264"/>
      <c r="M760" s="264"/>
      <c r="N760" s="264"/>
      <c r="O760" s="160"/>
      <c r="P760" s="297">
        <f t="shared" si="39"/>
        <v>0</v>
      </c>
      <c r="Q760" s="264"/>
      <c r="R760" s="264"/>
      <c r="S760" s="264"/>
      <c r="T760" s="264"/>
      <c r="U760" s="264"/>
      <c r="V760" s="264"/>
      <c r="W760" s="264"/>
      <c r="X760" s="160"/>
      <c r="Y760" s="298">
        <f t="shared" si="40"/>
        <v>0</v>
      </c>
      <c r="Z760" s="264"/>
      <c r="AA760" s="264"/>
      <c r="AB760" s="264"/>
      <c r="AC760" s="264"/>
      <c r="AD760" s="264"/>
      <c r="AE760" s="264"/>
      <c r="AF760" s="264"/>
      <c r="AG760" s="160"/>
      <c r="AH760" s="298">
        <f t="shared" si="38"/>
        <v>0</v>
      </c>
      <c r="AI760" s="399"/>
      <c r="AJ760" s="264"/>
      <c r="AK760" s="264"/>
      <c r="AL760" s="264"/>
      <c r="AM760" s="264"/>
      <c r="AN760" s="264"/>
      <c r="AO760" s="264"/>
      <c r="AP760" s="264"/>
      <c r="AQ760" s="264"/>
      <c r="AR760" s="264"/>
      <c r="AS760" s="355"/>
      <c r="AT760" s="373"/>
      <c r="AU760" s="355"/>
      <c r="AV760" s="356"/>
      <c r="AW760" s="161"/>
    </row>
    <row r="761" spans="1:49" ht="14.4">
      <c r="A761" s="399"/>
      <c r="B761" s="399"/>
      <c r="C761" s="264"/>
      <c r="D761" s="264"/>
      <c r="E761" s="264"/>
      <c r="F761" s="264"/>
      <c r="G761" s="264"/>
      <c r="H761" s="264"/>
      <c r="I761" s="264"/>
      <c r="J761" s="264"/>
      <c r="K761" s="264"/>
      <c r="L761" s="264"/>
      <c r="M761" s="264"/>
      <c r="N761" s="264"/>
      <c r="O761" s="160"/>
      <c r="P761" s="297">
        <f t="shared" si="39"/>
        <v>0</v>
      </c>
      <c r="Q761" s="264"/>
      <c r="R761" s="264"/>
      <c r="S761" s="264"/>
      <c r="T761" s="264"/>
      <c r="U761" s="264"/>
      <c r="V761" s="264"/>
      <c r="W761" s="264"/>
      <c r="X761" s="160"/>
      <c r="Y761" s="298">
        <f t="shared" si="40"/>
        <v>0</v>
      </c>
      <c r="Z761" s="264"/>
      <c r="AA761" s="264"/>
      <c r="AB761" s="264"/>
      <c r="AC761" s="264"/>
      <c r="AD761" s="264"/>
      <c r="AE761" s="264"/>
      <c r="AF761" s="264"/>
      <c r="AG761" s="160"/>
      <c r="AH761" s="298">
        <f t="shared" si="38"/>
        <v>0</v>
      </c>
      <c r="AI761" s="399"/>
      <c r="AJ761" s="264"/>
      <c r="AK761" s="264"/>
      <c r="AL761" s="264"/>
      <c r="AM761" s="264"/>
      <c r="AN761" s="264"/>
      <c r="AO761" s="264"/>
      <c r="AP761" s="264"/>
      <c r="AQ761" s="264"/>
      <c r="AR761" s="264"/>
      <c r="AS761" s="355"/>
      <c r="AT761" s="373"/>
      <c r="AU761" s="355"/>
      <c r="AV761" s="356"/>
      <c r="AW761" s="161"/>
    </row>
    <row r="762" spans="1:49" ht="14.4">
      <c r="A762" s="399"/>
      <c r="B762" s="399"/>
      <c r="C762" s="264"/>
      <c r="D762" s="264"/>
      <c r="E762" s="264"/>
      <c r="F762" s="264"/>
      <c r="G762" s="264"/>
      <c r="H762" s="264"/>
      <c r="I762" s="264"/>
      <c r="J762" s="264"/>
      <c r="K762" s="264"/>
      <c r="L762" s="264"/>
      <c r="M762" s="264"/>
      <c r="N762" s="264"/>
      <c r="O762" s="160"/>
      <c r="P762" s="297">
        <f t="shared" si="39"/>
        <v>0</v>
      </c>
      <c r="Q762" s="264"/>
      <c r="R762" s="264"/>
      <c r="S762" s="264"/>
      <c r="T762" s="264"/>
      <c r="U762" s="264"/>
      <c r="V762" s="264"/>
      <c r="W762" s="264"/>
      <c r="X762" s="160"/>
      <c r="Y762" s="298">
        <f t="shared" si="40"/>
        <v>0</v>
      </c>
      <c r="Z762" s="264"/>
      <c r="AA762" s="264"/>
      <c r="AB762" s="264"/>
      <c r="AC762" s="264"/>
      <c r="AD762" s="264"/>
      <c r="AE762" s="264"/>
      <c r="AF762" s="264"/>
      <c r="AG762" s="160"/>
      <c r="AH762" s="298">
        <f t="shared" si="38"/>
        <v>0</v>
      </c>
      <c r="AI762" s="399"/>
      <c r="AJ762" s="264"/>
      <c r="AK762" s="264"/>
      <c r="AL762" s="264"/>
      <c r="AM762" s="264"/>
      <c r="AN762" s="264"/>
      <c r="AO762" s="264"/>
      <c r="AP762" s="264"/>
      <c r="AQ762" s="264"/>
      <c r="AR762" s="264"/>
      <c r="AS762" s="355"/>
      <c r="AT762" s="373"/>
      <c r="AU762" s="355"/>
      <c r="AV762" s="356"/>
      <c r="AW762" s="161"/>
    </row>
    <row r="763" spans="1:49" ht="14.4">
      <c r="A763" s="399"/>
      <c r="B763" s="399"/>
      <c r="C763" s="264"/>
      <c r="D763" s="264"/>
      <c r="E763" s="264"/>
      <c r="F763" s="264"/>
      <c r="G763" s="264"/>
      <c r="H763" s="264"/>
      <c r="I763" s="264"/>
      <c r="J763" s="264"/>
      <c r="K763" s="264"/>
      <c r="L763" s="264"/>
      <c r="M763" s="264"/>
      <c r="N763" s="264"/>
      <c r="O763" s="160"/>
      <c r="P763" s="297">
        <f t="shared" si="39"/>
        <v>0</v>
      </c>
      <c r="Q763" s="264"/>
      <c r="R763" s="264"/>
      <c r="S763" s="264"/>
      <c r="T763" s="264"/>
      <c r="U763" s="264"/>
      <c r="V763" s="264"/>
      <c r="W763" s="264"/>
      <c r="X763" s="160"/>
      <c r="Y763" s="298">
        <f t="shared" si="40"/>
        <v>0</v>
      </c>
      <c r="Z763" s="264"/>
      <c r="AA763" s="264"/>
      <c r="AB763" s="264"/>
      <c r="AC763" s="264"/>
      <c r="AD763" s="264"/>
      <c r="AE763" s="264"/>
      <c r="AF763" s="264"/>
      <c r="AG763" s="160"/>
      <c r="AH763" s="298">
        <f t="shared" si="38"/>
        <v>0</v>
      </c>
      <c r="AI763" s="399"/>
      <c r="AJ763" s="264"/>
      <c r="AK763" s="264"/>
      <c r="AL763" s="264"/>
      <c r="AM763" s="264"/>
      <c r="AN763" s="264"/>
      <c r="AO763" s="264"/>
      <c r="AP763" s="264"/>
      <c r="AQ763" s="264"/>
      <c r="AR763" s="264"/>
      <c r="AS763" s="355"/>
      <c r="AT763" s="373"/>
      <c r="AU763" s="355"/>
      <c r="AV763" s="356"/>
      <c r="AW763" s="161"/>
    </row>
    <row r="764" spans="1:49" ht="14.4">
      <c r="A764" s="399"/>
      <c r="B764" s="399"/>
      <c r="C764" s="264"/>
      <c r="D764" s="264"/>
      <c r="E764" s="264"/>
      <c r="F764" s="264"/>
      <c r="G764" s="264"/>
      <c r="H764" s="264"/>
      <c r="I764" s="264"/>
      <c r="J764" s="264"/>
      <c r="K764" s="264"/>
      <c r="L764" s="264"/>
      <c r="M764" s="264"/>
      <c r="N764" s="264"/>
      <c r="O764" s="160"/>
      <c r="P764" s="297">
        <f t="shared" si="39"/>
        <v>0</v>
      </c>
      <c r="Q764" s="264"/>
      <c r="R764" s="264"/>
      <c r="S764" s="264"/>
      <c r="T764" s="264"/>
      <c r="U764" s="264"/>
      <c r="V764" s="264"/>
      <c r="W764" s="264"/>
      <c r="X764" s="160"/>
      <c r="Y764" s="298">
        <f t="shared" si="40"/>
        <v>0</v>
      </c>
      <c r="Z764" s="264"/>
      <c r="AA764" s="264"/>
      <c r="AB764" s="264"/>
      <c r="AC764" s="264"/>
      <c r="AD764" s="264"/>
      <c r="AE764" s="264"/>
      <c r="AF764" s="264"/>
      <c r="AG764" s="160"/>
      <c r="AH764" s="298">
        <f t="shared" si="38"/>
        <v>0</v>
      </c>
      <c r="AI764" s="399"/>
      <c r="AJ764" s="264"/>
      <c r="AK764" s="264"/>
      <c r="AL764" s="264"/>
      <c r="AM764" s="264"/>
      <c r="AN764" s="264"/>
      <c r="AO764" s="264"/>
      <c r="AP764" s="264"/>
      <c r="AQ764" s="264"/>
      <c r="AR764" s="264"/>
      <c r="AS764" s="355"/>
      <c r="AT764" s="373"/>
      <c r="AU764" s="355"/>
      <c r="AV764" s="356"/>
      <c r="AW764" s="161"/>
    </row>
    <row r="765" spans="1:49" ht="14.4">
      <c r="A765" s="399"/>
      <c r="B765" s="399"/>
      <c r="C765" s="264"/>
      <c r="D765" s="264"/>
      <c r="E765" s="264"/>
      <c r="F765" s="264"/>
      <c r="G765" s="264"/>
      <c r="H765" s="264"/>
      <c r="I765" s="264"/>
      <c r="J765" s="264"/>
      <c r="K765" s="264"/>
      <c r="L765" s="264"/>
      <c r="M765" s="264"/>
      <c r="N765" s="264"/>
      <c r="O765" s="160"/>
      <c r="P765" s="297">
        <f t="shared" si="39"/>
        <v>0</v>
      </c>
      <c r="Q765" s="264"/>
      <c r="R765" s="264"/>
      <c r="S765" s="264"/>
      <c r="T765" s="264"/>
      <c r="U765" s="264"/>
      <c r="V765" s="264"/>
      <c r="W765" s="264"/>
      <c r="X765" s="160"/>
      <c r="Y765" s="298">
        <f t="shared" si="40"/>
        <v>0</v>
      </c>
      <c r="Z765" s="264"/>
      <c r="AA765" s="264"/>
      <c r="AB765" s="264"/>
      <c r="AC765" s="264"/>
      <c r="AD765" s="264"/>
      <c r="AE765" s="264"/>
      <c r="AF765" s="264"/>
      <c r="AG765" s="160"/>
      <c r="AH765" s="298">
        <f t="shared" si="38"/>
        <v>0</v>
      </c>
      <c r="AI765" s="399"/>
      <c r="AJ765" s="264"/>
      <c r="AK765" s="264"/>
      <c r="AL765" s="264"/>
      <c r="AM765" s="264"/>
      <c r="AN765" s="264"/>
      <c r="AO765" s="264"/>
      <c r="AP765" s="264"/>
      <c r="AQ765" s="264"/>
      <c r="AR765" s="264"/>
      <c r="AS765" s="355"/>
      <c r="AT765" s="373"/>
      <c r="AU765" s="355"/>
      <c r="AV765" s="356"/>
      <c r="AW765" s="161"/>
    </row>
    <row r="766" spans="1:49" ht="14.4">
      <c r="A766" s="399"/>
      <c r="B766" s="399"/>
      <c r="C766" s="264"/>
      <c r="D766" s="264"/>
      <c r="E766" s="264"/>
      <c r="F766" s="264"/>
      <c r="G766" s="264"/>
      <c r="H766" s="264"/>
      <c r="I766" s="264"/>
      <c r="J766" s="264"/>
      <c r="K766" s="264"/>
      <c r="L766" s="264"/>
      <c r="M766" s="264"/>
      <c r="N766" s="264"/>
      <c r="O766" s="160"/>
      <c r="P766" s="297">
        <f t="shared" si="39"/>
        <v>0</v>
      </c>
      <c r="Q766" s="264"/>
      <c r="R766" s="264"/>
      <c r="S766" s="264"/>
      <c r="T766" s="264"/>
      <c r="U766" s="264"/>
      <c r="V766" s="264"/>
      <c r="W766" s="264"/>
      <c r="X766" s="160"/>
      <c r="Y766" s="298">
        <f t="shared" si="40"/>
        <v>0</v>
      </c>
      <c r="Z766" s="264"/>
      <c r="AA766" s="264"/>
      <c r="AB766" s="264"/>
      <c r="AC766" s="264"/>
      <c r="AD766" s="264"/>
      <c r="AE766" s="264"/>
      <c r="AF766" s="264"/>
      <c r="AG766" s="160"/>
      <c r="AH766" s="298">
        <f t="shared" si="38"/>
        <v>0</v>
      </c>
      <c r="AI766" s="399"/>
      <c r="AJ766" s="264"/>
      <c r="AK766" s="264"/>
      <c r="AL766" s="264"/>
      <c r="AM766" s="264"/>
      <c r="AN766" s="264"/>
      <c r="AO766" s="264"/>
      <c r="AP766" s="264"/>
      <c r="AQ766" s="264"/>
      <c r="AR766" s="264"/>
      <c r="AS766" s="355"/>
      <c r="AT766" s="373"/>
      <c r="AU766" s="355"/>
      <c r="AV766" s="356"/>
      <c r="AW766" s="161"/>
    </row>
    <row r="767" spans="1:49" ht="14.4">
      <c r="A767" s="399"/>
      <c r="B767" s="399"/>
      <c r="C767" s="264"/>
      <c r="D767" s="264"/>
      <c r="E767" s="264"/>
      <c r="F767" s="264"/>
      <c r="G767" s="264"/>
      <c r="H767" s="264"/>
      <c r="I767" s="264"/>
      <c r="J767" s="264"/>
      <c r="K767" s="264"/>
      <c r="L767" s="264"/>
      <c r="M767" s="264"/>
      <c r="N767" s="264"/>
      <c r="O767" s="160"/>
      <c r="P767" s="297">
        <f t="shared" si="39"/>
        <v>0</v>
      </c>
      <c r="Q767" s="264"/>
      <c r="R767" s="264"/>
      <c r="S767" s="264"/>
      <c r="T767" s="264"/>
      <c r="U767" s="264"/>
      <c r="V767" s="264"/>
      <c r="W767" s="264"/>
      <c r="X767" s="160"/>
      <c r="Y767" s="298">
        <f t="shared" si="40"/>
        <v>0</v>
      </c>
      <c r="Z767" s="264"/>
      <c r="AA767" s="264"/>
      <c r="AB767" s="264"/>
      <c r="AC767" s="264"/>
      <c r="AD767" s="264"/>
      <c r="AE767" s="264"/>
      <c r="AF767" s="264"/>
      <c r="AG767" s="160"/>
      <c r="AH767" s="298">
        <f t="shared" si="38"/>
        <v>0</v>
      </c>
      <c r="AI767" s="399"/>
      <c r="AJ767" s="264"/>
      <c r="AK767" s="264"/>
      <c r="AL767" s="264"/>
      <c r="AM767" s="264"/>
      <c r="AN767" s="264"/>
      <c r="AO767" s="264"/>
      <c r="AP767" s="264"/>
      <c r="AQ767" s="264"/>
      <c r="AR767" s="264"/>
      <c r="AS767" s="355"/>
      <c r="AT767" s="373"/>
      <c r="AU767" s="355"/>
      <c r="AV767" s="356"/>
      <c r="AW767" s="161"/>
    </row>
    <row r="768" spans="1:49" ht="14.4">
      <c r="A768" s="399"/>
      <c r="B768" s="399"/>
      <c r="C768" s="264"/>
      <c r="D768" s="264"/>
      <c r="E768" s="264"/>
      <c r="F768" s="264"/>
      <c r="G768" s="264"/>
      <c r="H768" s="264"/>
      <c r="I768" s="264"/>
      <c r="J768" s="264"/>
      <c r="K768" s="264"/>
      <c r="L768" s="264"/>
      <c r="M768" s="264"/>
      <c r="N768" s="264"/>
      <c r="O768" s="160"/>
      <c r="P768" s="297">
        <f t="shared" si="39"/>
        <v>0</v>
      </c>
      <c r="Q768" s="264"/>
      <c r="R768" s="264"/>
      <c r="S768" s="264"/>
      <c r="T768" s="264"/>
      <c r="U768" s="264"/>
      <c r="V768" s="264"/>
      <c r="W768" s="264"/>
      <c r="X768" s="160"/>
      <c r="Y768" s="298">
        <f t="shared" si="40"/>
        <v>0</v>
      </c>
      <c r="Z768" s="264"/>
      <c r="AA768" s="264"/>
      <c r="AB768" s="264"/>
      <c r="AC768" s="264"/>
      <c r="AD768" s="264"/>
      <c r="AE768" s="264"/>
      <c r="AF768" s="264"/>
      <c r="AG768" s="160"/>
      <c r="AH768" s="298">
        <f t="shared" si="38"/>
        <v>0</v>
      </c>
      <c r="AI768" s="399"/>
      <c r="AJ768" s="264"/>
      <c r="AK768" s="264"/>
      <c r="AL768" s="264"/>
      <c r="AM768" s="264"/>
      <c r="AN768" s="264"/>
      <c r="AO768" s="264"/>
      <c r="AP768" s="264"/>
      <c r="AQ768" s="264"/>
      <c r="AR768" s="264"/>
      <c r="AS768" s="355"/>
      <c r="AT768" s="373"/>
      <c r="AU768" s="355"/>
      <c r="AV768" s="356"/>
      <c r="AW768" s="161"/>
    </row>
    <row r="769" spans="1:49" ht="14.4">
      <c r="A769" s="399"/>
      <c r="B769" s="399"/>
      <c r="C769" s="264"/>
      <c r="D769" s="264"/>
      <c r="E769" s="264"/>
      <c r="F769" s="264"/>
      <c r="G769" s="264"/>
      <c r="H769" s="264"/>
      <c r="I769" s="264"/>
      <c r="J769" s="264"/>
      <c r="K769" s="264"/>
      <c r="L769" s="264"/>
      <c r="M769" s="264"/>
      <c r="N769" s="264"/>
      <c r="O769" s="160"/>
      <c r="P769" s="297">
        <f t="shared" si="39"/>
        <v>0</v>
      </c>
      <c r="Q769" s="264"/>
      <c r="R769" s="264"/>
      <c r="S769" s="264"/>
      <c r="T769" s="264"/>
      <c r="U769" s="264"/>
      <c r="V769" s="264"/>
      <c r="W769" s="264"/>
      <c r="X769" s="160"/>
      <c r="Y769" s="298">
        <f t="shared" si="40"/>
        <v>0</v>
      </c>
      <c r="Z769" s="264"/>
      <c r="AA769" s="264"/>
      <c r="AB769" s="264"/>
      <c r="AC769" s="264"/>
      <c r="AD769" s="264"/>
      <c r="AE769" s="264"/>
      <c r="AF769" s="264"/>
      <c r="AG769" s="160"/>
      <c r="AH769" s="298">
        <f t="shared" si="38"/>
        <v>0</v>
      </c>
      <c r="AI769" s="399"/>
      <c r="AJ769" s="264"/>
      <c r="AK769" s="264"/>
      <c r="AL769" s="264"/>
      <c r="AM769" s="264"/>
      <c r="AN769" s="264"/>
      <c r="AO769" s="264"/>
      <c r="AP769" s="264"/>
      <c r="AQ769" s="264"/>
      <c r="AR769" s="264"/>
      <c r="AS769" s="355"/>
      <c r="AT769" s="373"/>
      <c r="AU769" s="355"/>
      <c r="AV769" s="356"/>
      <c r="AW769" s="161"/>
    </row>
    <row r="770" spans="1:49" ht="14.4">
      <c r="A770" s="399"/>
      <c r="B770" s="399"/>
      <c r="C770" s="264"/>
      <c r="D770" s="264"/>
      <c r="E770" s="264"/>
      <c r="F770" s="264"/>
      <c r="G770" s="264"/>
      <c r="H770" s="264"/>
      <c r="I770" s="264"/>
      <c r="J770" s="264"/>
      <c r="K770" s="264"/>
      <c r="L770" s="264"/>
      <c r="M770" s="264"/>
      <c r="N770" s="264"/>
      <c r="O770" s="160"/>
      <c r="P770" s="297">
        <f t="shared" si="39"/>
        <v>0</v>
      </c>
      <c r="Q770" s="264"/>
      <c r="R770" s="264"/>
      <c r="S770" s="264"/>
      <c r="T770" s="264"/>
      <c r="U770" s="264"/>
      <c r="V770" s="264"/>
      <c r="W770" s="264"/>
      <c r="X770" s="160"/>
      <c r="Y770" s="298">
        <f t="shared" si="40"/>
        <v>0</v>
      </c>
      <c r="Z770" s="264"/>
      <c r="AA770" s="264"/>
      <c r="AB770" s="264"/>
      <c r="AC770" s="264"/>
      <c r="AD770" s="264"/>
      <c r="AE770" s="264"/>
      <c r="AF770" s="264"/>
      <c r="AG770" s="160"/>
      <c r="AH770" s="298">
        <f t="shared" si="38"/>
        <v>0</v>
      </c>
      <c r="AI770" s="399"/>
      <c r="AJ770" s="264"/>
      <c r="AK770" s="264"/>
      <c r="AL770" s="264"/>
      <c r="AM770" s="264"/>
      <c r="AN770" s="264"/>
      <c r="AO770" s="264"/>
      <c r="AP770" s="264"/>
      <c r="AQ770" s="264"/>
      <c r="AR770" s="264"/>
      <c r="AS770" s="355"/>
      <c r="AT770" s="373"/>
      <c r="AU770" s="355"/>
      <c r="AV770" s="356"/>
      <c r="AW770" s="161"/>
    </row>
    <row r="771" spans="1:49" ht="14.4">
      <c r="A771" s="399"/>
      <c r="B771" s="399"/>
      <c r="C771" s="264"/>
      <c r="D771" s="264"/>
      <c r="E771" s="264"/>
      <c r="F771" s="264"/>
      <c r="G771" s="264"/>
      <c r="H771" s="264"/>
      <c r="I771" s="264"/>
      <c r="J771" s="264"/>
      <c r="K771" s="264"/>
      <c r="L771" s="264"/>
      <c r="M771" s="264"/>
      <c r="N771" s="264"/>
      <c r="O771" s="160"/>
      <c r="P771" s="297">
        <f t="shared" si="39"/>
        <v>0</v>
      </c>
      <c r="Q771" s="264"/>
      <c r="R771" s="264"/>
      <c r="S771" s="264"/>
      <c r="T771" s="264"/>
      <c r="U771" s="264"/>
      <c r="V771" s="264"/>
      <c r="W771" s="264"/>
      <c r="X771" s="160"/>
      <c r="Y771" s="298">
        <f t="shared" si="40"/>
        <v>0</v>
      </c>
      <c r="Z771" s="264"/>
      <c r="AA771" s="264"/>
      <c r="AB771" s="264"/>
      <c r="AC771" s="264"/>
      <c r="AD771" s="264"/>
      <c r="AE771" s="264"/>
      <c r="AF771" s="264"/>
      <c r="AG771" s="160"/>
      <c r="AH771" s="298">
        <f t="shared" si="38"/>
        <v>0</v>
      </c>
      <c r="AI771" s="399"/>
      <c r="AJ771" s="264"/>
      <c r="AK771" s="264"/>
      <c r="AL771" s="264"/>
      <c r="AM771" s="264"/>
      <c r="AN771" s="264"/>
      <c r="AO771" s="264"/>
      <c r="AP771" s="264"/>
      <c r="AQ771" s="264"/>
      <c r="AR771" s="264"/>
      <c r="AS771" s="355"/>
      <c r="AT771" s="373"/>
      <c r="AU771" s="355"/>
      <c r="AV771" s="356"/>
      <c r="AW771" s="161"/>
    </row>
    <row r="772" spans="1:49" ht="14.4">
      <c r="A772" s="399"/>
      <c r="B772" s="399"/>
      <c r="C772" s="264"/>
      <c r="D772" s="264"/>
      <c r="E772" s="264"/>
      <c r="F772" s="264"/>
      <c r="G772" s="264"/>
      <c r="H772" s="264"/>
      <c r="I772" s="264"/>
      <c r="J772" s="264"/>
      <c r="K772" s="264"/>
      <c r="L772" s="264"/>
      <c r="M772" s="264"/>
      <c r="N772" s="264"/>
      <c r="O772" s="160"/>
      <c r="P772" s="297">
        <f t="shared" si="39"/>
        <v>0</v>
      </c>
      <c r="Q772" s="264"/>
      <c r="R772" s="264"/>
      <c r="S772" s="264"/>
      <c r="T772" s="264"/>
      <c r="U772" s="264"/>
      <c r="V772" s="264"/>
      <c r="W772" s="264"/>
      <c r="X772" s="160"/>
      <c r="Y772" s="298">
        <f t="shared" si="40"/>
        <v>0</v>
      </c>
      <c r="Z772" s="264"/>
      <c r="AA772" s="264"/>
      <c r="AB772" s="264"/>
      <c r="AC772" s="264"/>
      <c r="AD772" s="264"/>
      <c r="AE772" s="264"/>
      <c r="AF772" s="264"/>
      <c r="AG772" s="160"/>
      <c r="AH772" s="298">
        <f t="shared" si="38"/>
        <v>0</v>
      </c>
      <c r="AI772" s="399"/>
      <c r="AJ772" s="264"/>
      <c r="AK772" s="264"/>
      <c r="AL772" s="264"/>
      <c r="AM772" s="264"/>
      <c r="AN772" s="264"/>
      <c r="AO772" s="264"/>
      <c r="AP772" s="264"/>
      <c r="AQ772" s="264"/>
      <c r="AR772" s="264"/>
      <c r="AS772" s="355"/>
      <c r="AT772" s="373"/>
      <c r="AU772" s="355"/>
      <c r="AV772" s="356"/>
      <c r="AW772" s="161"/>
    </row>
    <row r="773" spans="1:49" ht="14.4">
      <c r="A773" s="399"/>
      <c r="B773" s="399"/>
      <c r="C773" s="264"/>
      <c r="D773" s="264"/>
      <c r="E773" s="264"/>
      <c r="F773" s="264"/>
      <c r="G773" s="264"/>
      <c r="H773" s="264"/>
      <c r="I773" s="264"/>
      <c r="J773" s="264"/>
      <c r="K773" s="264"/>
      <c r="L773" s="264"/>
      <c r="M773" s="264"/>
      <c r="N773" s="264"/>
      <c r="O773" s="160"/>
      <c r="P773" s="297">
        <f t="shared" si="39"/>
        <v>0</v>
      </c>
      <c r="Q773" s="264"/>
      <c r="R773" s="264"/>
      <c r="S773" s="264"/>
      <c r="T773" s="264"/>
      <c r="U773" s="264"/>
      <c r="V773" s="264"/>
      <c r="W773" s="264"/>
      <c r="X773" s="160"/>
      <c r="Y773" s="298">
        <f t="shared" si="40"/>
        <v>0</v>
      </c>
      <c r="Z773" s="264"/>
      <c r="AA773" s="264"/>
      <c r="AB773" s="264"/>
      <c r="AC773" s="264"/>
      <c r="AD773" s="264"/>
      <c r="AE773" s="264"/>
      <c r="AF773" s="264"/>
      <c r="AG773" s="160"/>
      <c r="AH773" s="298">
        <f t="shared" si="38"/>
        <v>0</v>
      </c>
      <c r="AI773" s="399"/>
      <c r="AJ773" s="264"/>
      <c r="AK773" s="264"/>
      <c r="AL773" s="264"/>
      <c r="AM773" s="264"/>
      <c r="AN773" s="264"/>
      <c r="AO773" s="264"/>
      <c r="AP773" s="264"/>
      <c r="AQ773" s="264"/>
      <c r="AR773" s="264"/>
      <c r="AS773" s="355"/>
      <c r="AT773" s="373"/>
      <c r="AU773" s="355"/>
      <c r="AV773" s="356"/>
      <c r="AW773" s="161"/>
    </row>
    <row r="774" spans="1:49" ht="14.4">
      <c r="A774" s="399"/>
      <c r="B774" s="399"/>
      <c r="C774" s="264"/>
      <c r="D774" s="264"/>
      <c r="E774" s="264"/>
      <c r="F774" s="264"/>
      <c r="G774" s="264"/>
      <c r="H774" s="264"/>
      <c r="I774" s="264"/>
      <c r="J774" s="264"/>
      <c r="K774" s="264"/>
      <c r="L774" s="264"/>
      <c r="M774" s="264"/>
      <c r="N774" s="264"/>
      <c r="O774" s="160"/>
      <c r="P774" s="297">
        <f t="shared" si="39"/>
        <v>0</v>
      </c>
      <c r="Q774" s="264"/>
      <c r="R774" s="264"/>
      <c r="S774" s="264"/>
      <c r="T774" s="264"/>
      <c r="U774" s="264"/>
      <c r="V774" s="264"/>
      <c r="W774" s="264"/>
      <c r="X774" s="160"/>
      <c r="Y774" s="298">
        <f t="shared" si="40"/>
        <v>0</v>
      </c>
      <c r="Z774" s="264"/>
      <c r="AA774" s="264"/>
      <c r="AB774" s="264"/>
      <c r="AC774" s="264"/>
      <c r="AD774" s="264"/>
      <c r="AE774" s="264"/>
      <c r="AF774" s="264"/>
      <c r="AG774" s="160"/>
      <c r="AH774" s="298">
        <f t="shared" si="38"/>
        <v>0</v>
      </c>
      <c r="AI774" s="399"/>
      <c r="AJ774" s="264"/>
      <c r="AK774" s="264"/>
      <c r="AL774" s="264"/>
      <c r="AM774" s="264"/>
      <c r="AN774" s="264"/>
      <c r="AO774" s="264"/>
      <c r="AP774" s="264"/>
      <c r="AQ774" s="264"/>
      <c r="AR774" s="264"/>
      <c r="AS774" s="355"/>
      <c r="AT774" s="373"/>
      <c r="AU774" s="355"/>
      <c r="AV774" s="356"/>
      <c r="AW774" s="161"/>
    </row>
    <row r="775" spans="1:49" ht="14.4">
      <c r="A775" s="399"/>
      <c r="B775" s="399"/>
      <c r="C775" s="264"/>
      <c r="D775" s="264"/>
      <c r="E775" s="264"/>
      <c r="F775" s="264"/>
      <c r="G775" s="264"/>
      <c r="H775" s="264"/>
      <c r="I775" s="264"/>
      <c r="J775" s="264"/>
      <c r="K775" s="264"/>
      <c r="L775" s="264"/>
      <c r="M775" s="264"/>
      <c r="N775" s="264"/>
      <c r="O775" s="160"/>
      <c r="P775" s="297">
        <f t="shared" si="39"/>
        <v>0</v>
      </c>
      <c r="Q775" s="264"/>
      <c r="R775" s="264"/>
      <c r="S775" s="264"/>
      <c r="T775" s="264"/>
      <c r="U775" s="264"/>
      <c r="V775" s="264"/>
      <c r="W775" s="264"/>
      <c r="X775" s="160"/>
      <c r="Y775" s="298">
        <f t="shared" si="40"/>
        <v>0</v>
      </c>
      <c r="Z775" s="264"/>
      <c r="AA775" s="264"/>
      <c r="AB775" s="264"/>
      <c r="AC775" s="264"/>
      <c r="AD775" s="264"/>
      <c r="AE775" s="264"/>
      <c r="AF775" s="264"/>
      <c r="AG775" s="160"/>
      <c r="AH775" s="298">
        <f t="shared" si="38"/>
        <v>0</v>
      </c>
      <c r="AI775" s="399"/>
      <c r="AJ775" s="264"/>
      <c r="AK775" s="264"/>
      <c r="AL775" s="264"/>
      <c r="AM775" s="264"/>
      <c r="AN775" s="264"/>
      <c r="AO775" s="264"/>
      <c r="AP775" s="264"/>
      <c r="AQ775" s="264"/>
      <c r="AR775" s="264"/>
      <c r="AS775" s="355"/>
      <c r="AT775" s="373"/>
      <c r="AU775" s="355"/>
      <c r="AV775" s="356"/>
      <c r="AW775" s="161"/>
    </row>
    <row r="776" spans="1:49" ht="14.4">
      <c r="A776" s="399"/>
      <c r="B776" s="399"/>
      <c r="C776" s="264"/>
      <c r="D776" s="264"/>
      <c r="E776" s="264"/>
      <c r="F776" s="264"/>
      <c r="G776" s="264"/>
      <c r="H776" s="264"/>
      <c r="I776" s="264"/>
      <c r="J776" s="264"/>
      <c r="K776" s="264"/>
      <c r="L776" s="264"/>
      <c r="M776" s="264"/>
      <c r="N776" s="264"/>
      <c r="O776" s="160"/>
      <c r="P776" s="297">
        <f t="shared" si="39"/>
        <v>0</v>
      </c>
      <c r="Q776" s="264"/>
      <c r="R776" s="264"/>
      <c r="S776" s="264"/>
      <c r="T776" s="264"/>
      <c r="U776" s="264"/>
      <c r="V776" s="264"/>
      <c r="W776" s="264"/>
      <c r="X776" s="160"/>
      <c r="Y776" s="298">
        <f t="shared" si="40"/>
        <v>0</v>
      </c>
      <c r="Z776" s="264"/>
      <c r="AA776" s="264"/>
      <c r="AB776" s="264"/>
      <c r="AC776" s="264"/>
      <c r="AD776" s="264"/>
      <c r="AE776" s="264"/>
      <c r="AF776" s="264"/>
      <c r="AG776" s="160"/>
      <c r="AH776" s="298">
        <f t="shared" si="38"/>
        <v>0</v>
      </c>
      <c r="AI776" s="399"/>
      <c r="AJ776" s="264"/>
      <c r="AK776" s="264"/>
      <c r="AL776" s="264"/>
      <c r="AM776" s="264"/>
      <c r="AN776" s="264"/>
      <c r="AO776" s="264"/>
      <c r="AP776" s="264"/>
      <c r="AQ776" s="264"/>
      <c r="AR776" s="264"/>
      <c r="AS776" s="355"/>
      <c r="AT776" s="373"/>
      <c r="AU776" s="355"/>
      <c r="AV776" s="356"/>
      <c r="AW776" s="161"/>
    </row>
    <row r="777" spans="1:49" ht="14.4">
      <c r="A777" s="399"/>
      <c r="B777" s="399"/>
      <c r="C777" s="264"/>
      <c r="D777" s="264"/>
      <c r="E777" s="264"/>
      <c r="F777" s="264"/>
      <c r="G777" s="264"/>
      <c r="H777" s="264"/>
      <c r="I777" s="264"/>
      <c r="J777" s="264"/>
      <c r="K777" s="264"/>
      <c r="L777" s="264"/>
      <c r="M777" s="264"/>
      <c r="N777" s="264"/>
      <c r="O777" s="160"/>
      <c r="P777" s="297">
        <f t="shared" si="39"/>
        <v>0</v>
      </c>
      <c r="Q777" s="264"/>
      <c r="R777" s="264"/>
      <c r="S777" s="264"/>
      <c r="T777" s="264"/>
      <c r="U777" s="264"/>
      <c r="V777" s="264"/>
      <c r="W777" s="264"/>
      <c r="X777" s="160"/>
      <c r="Y777" s="298">
        <f t="shared" si="40"/>
        <v>0</v>
      </c>
      <c r="Z777" s="264"/>
      <c r="AA777" s="264"/>
      <c r="AB777" s="264"/>
      <c r="AC777" s="264"/>
      <c r="AD777" s="264"/>
      <c r="AE777" s="264"/>
      <c r="AF777" s="264"/>
      <c r="AG777" s="160"/>
      <c r="AH777" s="298">
        <f t="shared" si="38"/>
        <v>0</v>
      </c>
      <c r="AI777" s="399"/>
      <c r="AJ777" s="264"/>
      <c r="AK777" s="264"/>
      <c r="AL777" s="264"/>
      <c r="AM777" s="264"/>
      <c r="AN777" s="264"/>
      <c r="AO777" s="264"/>
      <c r="AP777" s="264"/>
      <c r="AQ777" s="264"/>
      <c r="AR777" s="264"/>
      <c r="AS777" s="355"/>
      <c r="AT777" s="373"/>
      <c r="AU777" s="355"/>
      <c r="AV777" s="356"/>
      <c r="AW777" s="161"/>
    </row>
    <row r="778" spans="1:49" ht="14.4">
      <c r="A778" s="399"/>
      <c r="B778" s="399"/>
      <c r="C778" s="264"/>
      <c r="D778" s="264"/>
      <c r="E778" s="264"/>
      <c r="F778" s="264"/>
      <c r="G778" s="264"/>
      <c r="H778" s="264"/>
      <c r="I778" s="264"/>
      <c r="J778" s="264"/>
      <c r="K778" s="264"/>
      <c r="L778" s="264"/>
      <c r="M778" s="264"/>
      <c r="N778" s="264"/>
      <c r="O778" s="160"/>
      <c r="P778" s="297">
        <f t="shared" si="39"/>
        <v>0</v>
      </c>
      <c r="Q778" s="264"/>
      <c r="R778" s="264"/>
      <c r="S778" s="264"/>
      <c r="T778" s="264"/>
      <c r="U778" s="264"/>
      <c r="V778" s="264"/>
      <c r="W778" s="264"/>
      <c r="X778" s="160"/>
      <c r="Y778" s="298">
        <f t="shared" si="40"/>
        <v>0</v>
      </c>
      <c r="Z778" s="264"/>
      <c r="AA778" s="264"/>
      <c r="AB778" s="264"/>
      <c r="AC778" s="264"/>
      <c r="AD778" s="264"/>
      <c r="AE778" s="264"/>
      <c r="AF778" s="264"/>
      <c r="AG778" s="160"/>
      <c r="AH778" s="298">
        <f t="shared" si="38"/>
        <v>0</v>
      </c>
      <c r="AI778" s="399"/>
      <c r="AJ778" s="264"/>
      <c r="AK778" s="264"/>
      <c r="AL778" s="264"/>
      <c r="AM778" s="264"/>
      <c r="AN778" s="264"/>
      <c r="AO778" s="264"/>
      <c r="AP778" s="264"/>
      <c r="AQ778" s="264"/>
      <c r="AR778" s="264"/>
      <c r="AS778" s="355"/>
      <c r="AT778" s="373"/>
      <c r="AU778" s="355"/>
      <c r="AV778" s="356"/>
      <c r="AW778" s="161"/>
    </row>
    <row r="779" spans="1:49" ht="14.4">
      <c r="A779" s="399"/>
      <c r="B779" s="399"/>
      <c r="C779" s="264"/>
      <c r="D779" s="264"/>
      <c r="E779" s="264"/>
      <c r="F779" s="264"/>
      <c r="G779" s="264"/>
      <c r="H779" s="264"/>
      <c r="I779" s="264"/>
      <c r="J779" s="264"/>
      <c r="K779" s="264"/>
      <c r="L779" s="264"/>
      <c r="M779" s="264"/>
      <c r="N779" s="264"/>
      <c r="O779" s="160"/>
      <c r="P779" s="297">
        <f t="shared" si="39"/>
        <v>0</v>
      </c>
      <c r="Q779" s="264"/>
      <c r="R779" s="264"/>
      <c r="S779" s="264"/>
      <c r="T779" s="264"/>
      <c r="U779" s="264"/>
      <c r="V779" s="264"/>
      <c r="W779" s="264"/>
      <c r="X779" s="160"/>
      <c r="Y779" s="298">
        <f t="shared" si="40"/>
        <v>0</v>
      </c>
      <c r="Z779" s="264"/>
      <c r="AA779" s="264"/>
      <c r="AB779" s="264"/>
      <c r="AC779" s="264"/>
      <c r="AD779" s="264"/>
      <c r="AE779" s="264"/>
      <c r="AF779" s="264"/>
      <c r="AG779" s="160"/>
      <c r="AH779" s="298">
        <f t="shared" si="38"/>
        <v>0</v>
      </c>
      <c r="AI779" s="399"/>
      <c r="AJ779" s="264"/>
      <c r="AK779" s="264"/>
      <c r="AL779" s="264"/>
      <c r="AM779" s="264"/>
      <c r="AN779" s="264"/>
      <c r="AO779" s="264"/>
      <c r="AP779" s="264"/>
      <c r="AQ779" s="264"/>
      <c r="AR779" s="264"/>
      <c r="AS779" s="355"/>
      <c r="AT779" s="373"/>
      <c r="AU779" s="355"/>
      <c r="AV779" s="356"/>
      <c r="AW779" s="161"/>
    </row>
    <row r="780" spans="1:49" ht="14.4">
      <c r="A780" s="399"/>
      <c r="B780" s="399"/>
      <c r="C780" s="264"/>
      <c r="D780" s="264"/>
      <c r="E780" s="264"/>
      <c r="F780" s="264"/>
      <c r="G780" s="264"/>
      <c r="H780" s="264"/>
      <c r="I780" s="264"/>
      <c r="J780" s="264"/>
      <c r="K780" s="264"/>
      <c r="L780" s="264"/>
      <c r="M780" s="264"/>
      <c r="N780" s="264"/>
      <c r="O780" s="160"/>
      <c r="P780" s="297">
        <f t="shared" si="39"/>
        <v>0</v>
      </c>
      <c r="Q780" s="264"/>
      <c r="R780" s="264"/>
      <c r="S780" s="264"/>
      <c r="T780" s="264"/>
      <c r="U780" s="264"/>
      <c r="V780" s="264"/>
      <c r="W780" s="264"/>
      <c r="X780" s="160"/>
      <c r="Y780" s="298">
        <f t="shared" si="40"/>
        <v>0</v>
      </c>
      <c r="Z780" s="264"/>
      <c r="AA780" s="264"/>
      <c r="AB780" s="264"/>
      <c r="AC780" s="264"/>
      <c r="AD780" s="264"/>
      <c r="AE780" s="264"/>
      <c r="AF780" s="264"/>
      <c r="AG780" s="160"/>
      <c r="AH780" s="298">
        <f t="shared" si="38"/>
        <v>0</v>
      </c>
      <c r="AI780" s="399"/>
      <c r="AJ780" s="264"/>
      <c r="AK780" s="264"/>
      <c r="AL780" s="264"/>
      <c r="AM780" s="264"/>
      <c r="AN780" s="264"/>
      <c r="AO780" s="264"/>
      <c r="AP780" s="264"/>
      <c r="AQ780" s="264"/>
      <c r="AR780" s="264"/>
      <c r="AS780" s="355"/>
      <c r="AT780" s="373"/>
      <c r="AU780" s="355"/>
      <c r="AV780" s="356"/>
      <c r="AW780" s="161"/>
    </row>
    <row r="781" spans="1:49" ht="14.4">
      <c r="A781" s="399"/>
      <c r="B781" s="399"/>
      <c r="C781" s="264"/>
      <c r="D781" s="264"/>
      <c r="E781" s="264"/>
      <c r="F781" s="264"/>
      <c r="G781" s="264"/>
      <c r="H781" s="264"/>
      <c r="I781" s="264"/>
      <c r="J781" s="264"/>
      <c r="K781" s="264"/>
      <c r="L781" s="264"/>
      <c r="M781" s="264"/>
      <c r="N781" s="264"/>
      <c r="O781" s="160"/>
      <c r="P781" s="297">
        <f t="shared" si="39"/>
        <v>0</v>
      </c>
      <c r="Q781" s="264"/>
      <c r="R781" s="264"/>
      <c r="S781" s="264"/>
      <c r="T781" s="264"/>
      <c r="U781" s="264"/>
      <c r="V781" s="264"/>
      <c r="W781" s="264"/>
      <c r="X781" s="160"/>
      <c r="Y781" s="298">
        <f t="shared" si="40"/>
        <v>0</v>
      </c>
      <c r="Z781" s="264"/>
      <c r="AA781" s="264"/>
      <c r="AB781" s="264"/>
      <c r="AC781" s="264"/>
      <c r="AD781" s="264"/>
      <c r="AE781" s="264"/>
      <c r="AF781" s="264"/>
      <c r="AG781" s="160"/>
      <c r="AH781" s="298">
        <f t="shared" si="38"/>
        <v>0</v>
      </c>
      <c r="AI781" s="399"/>
      <c r="AJ781" s="264"/>
      <c r="AK781" s="264"/>
      <c r="AL781" s="264"/>
      <c r="AM781" s="264"/>
      <c r="AN781" s="264"/>
      <c r="AO781" s="264"/>
      <c r="AP781" s="264"/>
      <c r="AQ781" s="264"/>
      <c r="AR781" s="264"/>
      <c r="AS781" s="355"/>
      <c r="AT781" s="373"/>
      <c r="AU781" s="355"/>
      <c r="AV781" s="356"/>
      <c r="AW781" s="161"/>
    </row>
    <row r="782" spans="1:49" ht="14.4">
      <c r="A782" s="399"/>
      <c r="B782" s="399"/>
      <c r="C782" s="264"/>
      <c r="D782" s="264"/>
      <c r="E782" s="264"/>
      <c r="F782" s="264"/>
      <c r="G782" s="264"/>
      <c r="H782" s="264"/>
      <c r="I782" s="264"/>
      <c r="J782" s="264"/>
      <c r="K782" s="264"/>
      <c r="L782" s="264"/>
      <c r="M782" s="264"/>
      <c r="N782" s="264"/>
      <c r="O782" s="160"/>
      <c r="P782" s="297">
        <f t="shared" si="39"/>
        <v>0</v>
      </c>
      <c r="Q782" s="264"/>
      <c r="R782" s="264"/>
      <c r="S782" s="264"/>
      <c r="T782" s="264"/>
      <c r="U782" s="264"/>
      <c r="V782" s="264"/>
      <c r="W782" s="264"/>
      <c r="X782" s="160"/>
      <c r="Y782" s="298">
        <f t="shared" si="40"/>
        <v>0</v>
      </c>
      <c r="Z782" s="264"/>
      <c r="AA782" s="264"/>
      <c r="AB782" s="264"/>
      <c r="AC782" s="264"/>
      <c r="AD782" s="264"/>
      <c r="AE782" s="264"/>
      <c r="AF782" s="264"/>
      <c r="AG782" s="160"/>
      <c r="AH782" s="298">
        <f t="shared" si="38"/>
        <v>0</v>
      </c>
      <c r="AI782" s="399"/>
      <c r="AJ782" s="264"/>
      <c r="AK782" s="264"/>
      <c r="AL782" s="264"/>
      <c r="AM782" s="264"/>
      <c r="AN782" s="264"/>
      <c r="AO782" s="264"/>
      <c r="AP782" s="264"/>
      <c r="AQ782" s="264"/>
      <c r="AR782" s="264"/>
      <c r="AS782" s="355"/>
      <c r="AT782" s="373"/>
      <c r="AU782" s="355"/>
      <c r="AV782" s="356"/>
      <c r="AW782" s="161"/>
    </row>
    <row r="783" spans="1:49" ht="14.4">
      <c r="A783" s="399"/>
      <c r="B783" s="399"/>
      <c r="C783" s="264"/>
      <c r="D783" s="264"/>
      <c r="E783" s="264"/>
      <c r="F783" s="264"/>
      <c r="G783" s="264"/>
      <c r="H783" s="264"/>
      <c r="I783" s="264"/>
      <c r="J783" s="264"/>
      <c r="K783" s="264"/>
      <c r="L783" s="264"/>
      <c r="M783" s="264"/>
      <c r="N783" s="264"/>
      <c r="O783" s="160"/>
      <c r="P783" s="297">
        <f t="shared" si="39"/>
        <v>0</v>
      </c>
      <c r="Q783" s="264"/>
      <c r="R783" s="264"/>
      <c r="S783" s="264"/>
      <c r="T783" s="264"/>
      <c r="U783" s="264"/>
      <c r="V783" s="264"/>
      <c r="W783" s="264"/>
      <c r="X783" s="160"/>
      <c r="Y783" s="298">
        <f t="shared" si="40"/>
        <v>0</v>
      </c>
      <c r="Z783" s="264"/>
      <c r="AA783" s="264"/>
      <c r="AB783" s="264"/>
      <c r="AC783" s="264"/>
      <c r="AD783" s="264"/>
      <c r="AE783" s="264"/>
      <c r="AF783" s="264"/>
      <c r="AG783" s="160"/>
      <c r="AH783" s="298">
        <f t="shared" si="38"/>
        <v>0</v>
      </c>
      <c r="AI783" s="399"/>
      <c r="AJ783" s="264"/>
      <c r="AK783" s="264"/>
      <c r="AL783" s="264"/>
      <c r="AM783" s="264"/>
      <c r="AN783" s="264"/>
      <c r="AO783" s="264"/>
      <c r="AP783" s="264"/>
      <c r="AQ783" s="264"/>
      <c r="AR783" s="264"/>
      <c r="AS783" s="355"/>
      <c r="AT783" s="373"/>
      <c r="AU783" s="355"/>
      <c r="AV783" s="356"/>
      <c r="AW783" s="161"/>
    </row>
    <row r="784" spans="1:49" ht="14.4">
      <c r="A784" s="399"/>
      <c r="B784" s="399"/>
      <c r="C784" s="264"/>
      <c r="D784" s="264"/>
      <c r="E784" s="264"/>
      <c r="F784" s="264"/>
      <c r="G784" s="264"/>
      <c r="H784" s="264"/>
      <c r="I784" s="264"/>
      <c r="J784" s="264"/>
      <c r="K784" s="264"/>
      <c r="L784" s="264"/>
      <c r="M784" s="264"/>
      <c r="N784" s="264"/>
      <c r="O784" s="160"/>
      <c r="P784" s="297">
        <f t="shared" si="39"/>
        <v>0</v>
      </c>
      <c r="Q784" s="264"/>
      <c r="R784" s="264"/>
      <c r="S784" s="264"/>
      <c r="T784" s="264"/>
      <c r="U784" s="264"/>
      <c r="V784" s="264"/>
      <c r="W784" s="264"/>
      <c r="X784" s="160"/>
      <c r="Y784" s="298">
        <f t="shared" si="40"/>
        <v>0</v>
      </c>
      <c r="Z784" s="264"/>
      <c r="AA784" s="264"/>
      <c r="AB784" s="264"/>
      <c r="AC784" s="264"/>
      <c r="AD784" s="264"/>
      <c r="AE784" s="264"/>
      <c r="AF784" s="264"/>
      <c r="AG784" s="160"/>
      <c r="AH784" s="298">
        <f t="shared" si="38"/>
        <v>0</v>
      </c>
      <c r="AI784" s="399"/>
      <c r="AJ784" s="264"/>
      <c r="AK784" s="264"/>
      <c r="AL784" s="264"/>
      <c r="AM784" s="264"/>
      <c r="AN784" s="264"/>
      <c r="AO784" s="264"/>
      <c r="AP784" s="264"/>
      <c r="AQ784" s="264"/>
      <c r="AR784" s="264"/>
      <c r="AS784" s="355"/>
      <c r="AT784" s="373"/>
      <c r="AU784" s="355"/>
      <c r="AV784" s="356"/>
      <c r="AW784" s="161"/>
    </row>
    <row r="785" spans="1:49" ht="14.4">
      <c r="A785" s="399"/>
      <c r="B785" s="399"/>
      <c r="C785" s="264"/>
      <c r="D785" s="264"/>
      <c r="E785" s="264"/>
      <c r="F785" s="264"/>
      <c r="G785" s="264"/>
      <c r="H785" s="264"/>
      <c r="I785" s="264"/>
      <c r="J785" s="264"/>
      <c r="K785" s="264"/>
      <c r="L785" s="264"/>
      <c r="M785" s="264"/>
      <c r="N785" s="264"/>
      <c r="O785" s="160"/>
      <c r="P785" s="297">
        <f t="shared" si="39"/>
        <v>0</v>
      </c>
      <c r="Q785" s="264"/>
      <c r="R785" s="264"/>
      <c r="S785" s="264"/>
      <c r="T785" s="264"/>
      <c r="U785" s="264"/>
      <c r="V785" s="264"/>
      <c r="W785" s="264"/>
      <c r="X785" s="160"/>
      <c r="Y785" s="298">
        <f t="shared" si="40"/>
        <v>0</v>
      </c>
      <c r="Z785" s="264"/>
      <c r="AA785" s="264"/>
      <c r="AB785" s="264"/>
      <c r="AC785" s="264"/>
      <c r="AD785" s="264"/>
      <c r="AE785" s="264"/>
      <c r="AF785" s="264"/>
      <c r="AG785" s="160"/>
      <c r="AH785" s="298">
        <f t="shared" si="38"/>
        <v>0</v>
      </c>
      <c r="AI785" s="399"/>
      <c r="AJ785" s="264"/>
      <c r="AK785" s="264"/>
      <c r="AL785" s="264"/>
      <c r="AM785" s="264"/>
      <c r="AN785" s="264"/>
      <c r="AO785" s="264"/>
      <c r="AP785" s="264"/>
      <c r="AQ785" s="264"/>
      <c r="AR785" s="264"/>
      <c r="AS785" s="355"/>
      <c r="AT785" s="373"/>
      <c r="AU785" s="355"/>
      <c r="AV785" s="356"/>
      <c r="AW785" s="161"/>
    </row>
    <row r="786" spans="1:49" ht="14.4">
      <c r="A786" s="399"/>
      <c r="B786" s="399"/>
      <c r="C786" s="264"/>
      <c r="D786" s="264"/>
      <c r="E786" s="264"/>
      <c r="F786" s="264"/>
      <c r="G786" s="264"/>
      <c r="H786" s="264"/>
      <c r="I786" s="264"/>
      <c r="J786" s="264"/>
      <c r="K786" s="264"/>
      <c r="L786" s="264"/>
      <c r="M786" s="264"/>
      <c r="N786" s="264"/>
      <c r="O786" s="160"/>
      <c r="P786" s="297">
        <f t="shared" si="39"/>
        <v>0</v>
      </c>
      <c r="Q786" s="264"/>
      <c r="R786" s="264"/>
      <c r="S786" s="264"/>
      <c r="T786" s="264"/>
      <c r="U786" s="264"/>
      <c r="V786" s="264"/>
      <c r="W786" s="264"/>
      <c r="X786" s="160"/>
      <c r="Y786" s="298">
        <f t="shared" si="40"/>
        <v>0</v>
      </c>
      <c r="Z786" s="264"/>
      <c r="AA786" s="264"/>
      <c r="AB786" s="264"/>
      <c r="AC786" s="264"/>
      <c r="AD786" s="264"/>
      <c r="AE786" s="264"/>
      <c r="AF786" s="264"/>
      <c r="AG786" s="160"/>
      <c r="AH786" s="298">
        <f t="shared" si="38"/>
        <v>0</v>
      </c>
      <c r="AI786" s="399"/>
      <c r="AJ786" s="264"/>
      <c r="AK786" s="264"/>
      <c r="AL786" s="264"/>
      <c r="AM786" s="264"/>
      <c r="AN786" s="264"/>
      <c r="AO786" s="264"/>
      <c r="AP786" s="264"/>
      <c r="AQ786" s="264"/>
      <c r="AR786" s="264"/>
      <c r="AS786" s="355"/>
      <c r="AT786" s="373"/>
      <c r="AU786" s="355"/>
      <c r="AV786" s="356"/>
      <c r="AW786" s="161"/>
    </row>
    <row r="787" spans="1:49" ht="14.4">
      <c r="A787" s="399"/>
      <c r="B787" s="399"/>
      <c r="C787" s="264"/>
      <c r="D787" s="264"/>
      <c r="E787" s="264"/>
      <c r="F787" s="264"/>
      <c r="G787" s="264"/>
      <c r="H787" s="264"/>
      <c r="I787" s="264"/>
      <c r="J787" s="264"/>
      <c r="K787" s="264"/>
      <c r="L787" s="264"/>
      <c r="M787" s="264"/>
      <c r="N787" s="264"/>
      <c r="O787" s="160"/>
      <c r="P787" s="297">
        <f t="shared" si="39"/>
        <v>0</v>
      </c>
      <c r="Q787" s="264"/>
      <c r="R787" s="264"/>
      <c r="S787" s="264"/>
      <c r="T787" s="264"/>
      <c r="U787" s="264"/>
      <c r="V787" s="264"/>
      <c r="W787" s="264"/>
      <c r="X787" s="160"/>
      <c r="Y787" s="298">
        <f t="shared" si="40"/>
        <v>0</v>
      </c>
      <c r="Z787" s="264"/>
      <c r="AA787" s="264"/>
      <c r="AB787" s="264"/>
      <c r="AC787" s="264"/>
      <c r="AD787" s="264"/>
      <c r="AE787" s="264"/>
      <c r="AF787" s="264"/>
      <c r="AG787" s="160"/>
      <c r="AH787" s="298">
        <f t="shared" si="38"/>
        <v>0</v>
      </c>
      <c r="AI787" s="399"/>
      <c r="AJ787" s="264"/>
      <c r="AK787" s="264"/>
      <c r="AL787" s="264"/>
      <c r="AM787" s="264"/>
      <c r="AN787" s="264"/>
      <c r="AO787" s="264"/>
      <c r="AP787" s="264"/>
      <c r="AQ787" s="264"/>
      <c r="AR787" s="264"/>
      <c r="AS787" s="355"/>
      <c r="AT787" s="373"/>
      <c r="AU787" s="355"/>
      <c r="AV787" s="356"/>
      <c r="AW787" s="161"/>
    </row>
    <row r="788" spans="1:49" ht="14.4">
      <c r="A788" s="399"/>
      <c r="B788" s="399"/>
      <c r="C788" s="264"/>
      <c r="D788" s="264"/>
      <c r="E788" s="264"/>
      <c r="F788" s="264"/>
      <c r="G788" s="264"/>
      <c r="H788" s="264"/>
      <c r="I788" s="264"/>
      <c r="J788" s="264"/>
      <c r="K788" s="264"/>
      <c r="L788" s="264"/>
      <c r="M788" s="264"/>
      <c r="N788" s="264"/>
      <c r="O788" s="160"/>
      <c r="P788" s="297">
        <f t="shared" si="39"/>
        <v>0</v>
      </c>
      <c r="Q788" s="264"/>
      <c r="R788" s="264"/>
      <c r="S788" s="264"/>
      <c r="T788" s="264"/>
      <c r="U788" s="264"/>
      <c r="V788" s="264"/>
      <c r="W788" s="264"/>
      <c r="X788" s="160"/>
      <c r="Y788" s="298">
        <f t="shared" si="40"/>
        <v>0</v>
      </c>
      <c r="Z788" s="264"/>
      <c r="AA788" s="264"/>
      <c r="AB788" s="264"/>
      <c r="AC788" s="264"/>
      <c r="AD788" s="264"/>
      <c r="AE788" s="264"/>
      <c r="AF788" s="264"/>
      <c r="AG788" s="160"/>
      <c r="AH788" s="298">
        <f t="shared" si="38"/>
        <v>0</v>
      </c>
      <c r="AI788" s="399"/>
      <c r="AJ788" s="264"/>
      <c r="AK788" s="264"/>
      <c r="AL788" s="264"/>
      <c r="AM788" s="264"/>
      <c r="AN788" s="264"/>
      <c r="AO788" s="264"/>
      <c r="AP788" s="264"/>
      <c r="AQ788" s="264"/>
      <c r="AR788" s="264"/>
      <c r="AS788" s="355"/>
      <c r="AT788" s="373"/>
      <c r="AU788" s="355"/>
      <c r="AV788" s="356"/>
      <c r="AW788" s="161"/>
    </row>
    <row r="789" spans="1:49" ht="14.4">
      <c r="A789" s="399"/>
      <c r="B789" s="399"/>
      <c r="C789" s="264"/>
      <c r="D789" s="264"/>
      <c r="E789" s="264"/>
      <c r="F789" s="264"/>
      <c r="G789" s="264"/>
      <c r="H789" s="264"/>
      <c r="I789" s="264"/>
      <c r="J789" s="264"/>
      <c r="K789" s="264"/>
      <c r="L789" s="264"/>
      <c r="M789" s="264"/>
      <c r="N789" s="264"/>
      <c r="O789" s="160"/>
      <c r="P789" s="297">
        <f t="shared" si="39"/>
        <v>0</v>
      </c>
      <c r="Q789" s="264"/>
      <c r="R789" s="264"/>
      <c r="S789" s="264"/>
      <c r="T789" s="264"/>
      <c r="U789" s="264"/>
      <c r="V789" s="264"/>
      <c r="W789" s="264"/>
      <c r="X789" s="160"/>
      <c r="Y789" s="298">
        <f t="shared" si="40"/>
        <v>0</v>
      </c>
      <c r="Z789" s="264"/>
      <c r="AA789" s="264"/>
      <c r="AB789" s="264"/>
      <c r="AC789" s="264"/>
      <c r="AD789" s="264"/>
      <c r="AE789" s="264"/>
      <c r="AF789" s="264"/>
      <c r="AG789" s="160"/>
      <c r="AH789" s="298">
        <f t="shared" si="38"/>
        <v>0</v>
      </c>
      <c r="AI789" s="399"/>
      <c r="AJ789" s="264"/>
      <c r="AK789" s="264"/>
      <c r="AL789" s="264"/>
      <c r="AM789" s="264"/>
      <c r="AN789" s="264"/>
      <c r="AO789" s="264"/>
      <c r="AP789" s="264"/>
      <c r="AQ789" s="264"/>
      <c r="AR789" s="264"/>
      <c r="AS789" s="355"/>
      <c r="AT789" s="373"/>
      <c r="AU789" s="355"/>
      <c r="AV789" s="356"/>
      <c r="AW789" s="161"/>
    </row>
    <row r="790" spans="1:49" ht="14.4">
      <c r="A790" s="399"/>
      <c r="B790" s="399"/>
      <c r="C790" s="264"/>
      <c r="D790" s="264"/>
      <c r="E790" s="264"/>
      <c r="F790" s="264"/>
      <c r="G790" s="264"/>
      <c r="H790" s="264"/>
      <c r="I790" s="264"/>
      <c r="J790" s="264"/>
      <c r="K790" s="264"/>
      <c r="L790" s="264"/>
      <c r="M790" s="264"/>
      <c r="N790" s="264"/>
      <c r="O790" s="160"/>
      <c r="P790" s="297">
        <f t="shared" si="39"/>
        <v>0</v>
      </c>
      <c r="Q790" s="264"/>
      <c r="R790" s="264"/>
      <c r="S790" s="264"/>
      <c r="T790" s="264"/>
      <c r="U790" s="264"/>
      <c r="V790" s="264"/>
      <c r="W790" s="264"/>
      <c r="X790" s="160"/>
      <c r="Y790" s="298">
        <f t="shared" si="40"/>
        <v>0</v>
      </c>
      <c r="Z790" s="264"/>
      <c r="AA790" s="264"/>
      <c r="AB790" s="264"/>
      <c r="AC790" s="264"/>
      <c r="AD790" s="264"/>
      <c r="AE790" s="264"/>
      <c r="AF790" s="264"/>
      <c r="AG790" s="160"/>
      <c r="AH790" s="298">
        <f t="shared" si="38"/>
        <v>0</v>
      </c>
      <c r="AI790" s="399"/>
      <c r="AJ790" s="264"/>
      <c r="AK790" s="264"/>
      <c r="AL790" s="264"/>
      <c r="AM790" s="264"/>
      <c r="AN790" s="264"/>
      <c r="AO790" s="264"/>
      <c r="AP790" s="264"/>
      <c r="AQ790" s="264"/>
      <c r="AR790" s="264"/>
      <c r="AS790" s="355"/>
      <c r="AT790" s="373"/>
      <c r="AU790" s="355"/>
      <c r="AV790" s="356"/>
      <c r="AW790" s="161"/>
    </row>
    <row r="791" spans="1:49" ht="14.4">
      <c r="A791" s="399"/>
      <c r="B791" s="399"/>
      <c r="C791" s="264"/>
      <c r="D791" s="264"/>
      <c r="E791" s="264"/>
      <c r="F791" s="264"/>
      <c r="G791" s="264"/>
      <c r="H791" s="264"/>
      <c r="I791" s="264"/>
      <c r="J791" s="264"/>
      <c r="K791" s="264"/>
      <c r="L791" s="264"/>
      <c r="M791" s="264"/>
      <c r="N791" s="264"/>
      <c r="O791" s="160"/>
      <c r="P791" s="297">
        <f t="shared" si="39"/>
        <v>0</v>
      </c>
      <c r="Q791" s="264"/>
      <c r="R791" s="264"/>
      <c r="S791" s="264"/>
      <c r="T791" s="264"/>
      <c r="U791" s="264"/>
      <c r="V791" s="264"/>
      <c r="W791" s="264"/>
      <c r="X791" s="160"/>
      <c r="Y791" s="298">
        <f t="shared" si="40"/>
        <v>0</v>
      </c>
      <c r="Z791" s="264"/>
      <c r="AA791" s="264"/>
      <c r="AB791" s="264"/>
      <c r="AC791" s="264"/>
      <c r="AD791" s="264"/>
      <c r="AE791" s="264"/>
      <c r="AF791" s="264"/>
      <c r="AG791" s="160"/>
      <c r="AH791" s="298">
        <f t="shared" si="38"/>
        <v>0</v>
      </c>
      <c r="AI791" s="399"/>
      <c r="AJ791" s="264"/>
      <c r="AK791" s="264"/>
      <c r="AL791" s="264"/>
      <c r="AM791" s="264"/>
      <c r="AN791" s="264"/>
      <c r="AO791" s="264"/>
      <c r="AP791" s="264"/>
      <c r="AQ791" s="264"/>
      <c r="AR791" s="264"/>
      <c r="AS791" s="355"/>
      <c r="AT791" s="373"/>
      <c r="AU791" s="355"/>
      <c r="AV791" s="356"/>
      <c r="AW791" s="161"/>
    </row>
    <row r="792" spans="1:49" ht="14.4">
      <c r="A792" s="399"/>
      <c r="B792" s="399"/>
      <c r="C792" s="264"/>
      <c r="D792" s="264"/>
      <c r="E792" s="264"/>
      <c r="F792" s="264"/>
      <c r="G792" s="264"/>
      <c r="H792" s="264"/>
      <c r="I792" s="264"/>
      <c r="J792" s="264"/>
      <c r="K792" s="264"/>
      <c r="L792" s="264"/>
      <c r="M792" s="264"/>
      <c r="N792" s="264"/>
      <c r="O792" s="160"/>
      <c r="P792" s="297">
        <f t="shared" si="39"/>
        <v>0</v>
      </c>
      <c r="Q792" s="264"/>
      <c r="R792" s="264"/>
      <c r="S792" s="264"/>
      <c r="T792" s="264"/>
      <c r="U792" s="264"/>
      <c r="V792" s="264"/>
      <c r="W792" s="264"/>
      <c r="X792" s="160"/>
      <c r="Y792" s="298">
        <f t="shared" si="40"/>
        <v>0</v>
      </c>
      <c r="Z792" s="264"/>
      <c r="AA792" s="264"/>
      <c r="AB792" s="264"/>
      <c r="AC792" s="264"/>
      <c r="AD792" s="264"/>
      <c r="AE792" s="264"/>
      <c r="AF792" s="264"/>
      <c r="AG792" s="160"/>
      <c r="AH792" s="298">
        <f t="shared" si="38"/>
        <v>0</v>
      </c>
      <c r="AI792" s="399"/>
      <c r="AJ792" s="264"/>
      <c r="AK792" s="264"/>
      <c r="AL792" s="264"/>
      <c r="AM792" s="264"/>
      <c r="AN792" s="264"/>
      <c r="AO792" s="264"/>
      <c r="AP792" s="264"/>
      <c r="AQ792" s="264"/>
      <c r="AR792" s="264"/>
      <c r="AS792" s="355"/>
      <c r="AT792" s="373"/>
      <c r="AU792" s="355"/>
      <c r="AV792" s="356"/>
      <c r="AW792" s="161"/>
    </row>
    <row r="793" spans="1:49" ht="14.4">
      <c r="A793" s="399"/>
      <c r="B793" s="399"/>
      <c r="C793" s="264"/>
      <c r="D793" s="264"/>
      <c r="E793" s="264"/>
      <c r="F793" s="264"/>
      <c r="G793" s="264"/>
      <c r="H793" s="264"/>
      <c r="I793" s="264"/>
      <c r="J793" s="264"/>
      <c r="K793" s="264"/>
      <c r="L793" s="264"/>
      <c r="M793" s="264"/>
      <c r="N793" s="264"/>
      <c r="O793" s="160"/>
      <c r="P793" s="297">
        <f t="shared" si="39"/>
        <v>0</v>
      </c>
      <c r="Q793" s="264"/>
      <c r="R793" s="264"/>
      <c r="S793" s="264"/>
      <c r="T793" s="264"/>
      <c r="U793" s="264"/>
      <c r="V793" s="264"/>
      <c r="W793" s="264"/>
      <c r="X793" s="160"/>
      <c r="Y793" s="298">
        <f t="shared" si="40"/>
        <v>0</v>
      </c>
      <c r="Z793" s="264"/>
      <c r="AA793" s="264"/>
      <c r="AB793" s="264"/>
      <c r="AC793" s="264"/>
      <c r="AD793" s="264"/>
      <c r="AE793" s="264"/>
      <c r="AF793" s="264"/>
      <c r="AG793" s="160"/>
      <c r="AH793" s="298">
        <f t="shared" si="38"/>
        <v>0</v>
      </c>
      <c r="AI793" s="399"/>
      <c r="AJ793" s="264"/>
      <c r="AK793" s="264"/>
      <c r="AL793" s="264"/>
      <c r="AM793" s="264"/>
      <c r="AN793" s="264"/>
      <c r="AO793" s="264"/>
      <c r="AP793" s="264"/>
      <c r="AQ793" s="264"/>
      <c r="AR793" s="264"/>
      <c r="AS793" s="355"/>
      <c r="AT793" s="373"/>
      <c r="AU793" s="355"/>
      <c r="AV793" s="356"/>
      <c r="AW793" s="161"/>
    </row>
    <row r="794" spans="1:49" ht="14.4">
      <c r="A794" s="399"/>
      <c r="B794" s="399"/>
      <c r="C794" s="264"/>
      <c r="D794" s="264"/>
      <c r="E794" s="264"/>
      <c r="F794" s="264"/>
      <c r="G794" s="264"/>
      <c r="H794" s="264"/>
      <c r="I794" s="264"/>
      <c r="J794" s="264"/>
      <c r="K794" s="264"/>
      <c r="L794" s="264"/>
      <c r="M794" s="264"/>
      <c r="N794" s="264"/>
      <c r="O794" s="160"/>
      <c r="P794" s="297">
        <f t="shared" si="39"/>
        <v>0</v>
      </c>
      <c r="Q794" s="264"/>
      <c r="R794" s="264"/>
      <c r="S794" s="264"/>
      <c r="T794" s="264"/>
      <c r="U794" s="264"/>
      <c r="V794" s="264"/>
      <c r="W794" s="264"/>
      <c r="X794" s="160"/>
      <c r="Y794" s="298">
        <f t="shared" si="40"/>
        <v>0</v>
      </c>
      <c r="Z794" s="264"/>
      <c r="AA794" s="264"/>
      <c r="AB794" s="264"/>
      <c r="AC794" s="264"/>
      <c r="AD794" s="264"/>
      <c r="AE794" s="264"/>
      <c r="AF794" s="264"/>
      <c r="AG794" s="160"/>
      <c r="AH794" s="298">
        <f t="shared" si="38"/>
        <v>0</v>
      </c>
      <c r="AI794" s="399"/>
      <c r="AJ794" s="264"/>
      <c r="AK794" s="264"/>
      <c r="AL794" s="264"/>
      <c r="AM794" s="264"/>
      <c r="AN794" s="264"/>
      <c r="AO794" s="264"/>
      <c r="AP794" s="264"/>
      <c r="AQ794" s="264"/>
      <c r="AR794" s="264"/>
      <c r="AS794" s="355"/>
      <c r="AT794" s="373"/>
      <c r="AU794" s="355"/>
      <c r="AV794" s="356"/>
      <c r="AW794" s="161"/>
    </row>
    <row r="795" spans="1:49" ht="14.4">
      <c r="A795" s="399"/>
      <c r="B795" s="399"/>
      <c r="C795" s="264"/>
      <c r="D795" s="264"/>
      <c r="E795" s="264"/>
      <c r="F795" s="264"/>
      <c r="G795" s="264"/>
      <c r="H795" s="264"/>
      <c r="I795" s="264"/>
      <c r="J795" s="264"/>
      <c r="K795" s="264"/>
      <c r="L795" s="264"/>
      <c r="M795" s="264"/>
      <c r="N795" s="264"/>
      <c r="O795" s="160"/>
      <c r="P795" s="297">
        <f t="shared" si="39"/>
        <v>0</v>
      </c>
      <c r="Q795" s="264"/>
      <c r="R795" s="264"/>
      <c r="S795" s="264"/>
      <c r="T795" s="264"/>
      <c r="U795" s="264"/>
      <c r="V795" s="264"/>
      <c r="W795" s="264"/>
      <c r="X795" s="160"/>
      <c r="Y795" s="298">
        <f t="shared" si="40"/>
        <v>0</v>
      </c>
      <c r="Z795" s="264"/>
      <c r="AA795" s="264"/>
      <c r="AB795" s="264"/>
      <c r="AC795" s="264"/>
      <c r="AD795" s="264"/>
      <c r="AE795" s="264"/>
      <c r="AF795" s="264"/>
      <c r="AG795" s="160"/>
      <c r="AH795" s="298">
        <f t="shared" si="38"/>
        <v>0</v>
      </c>
      <c r="AI795" s="399"/>
      <c r="AJ795" s="264"/>
      <c r="AK795" s="264"/>
      <c r="AL795" s="264"/>
      <c r="AM795" s="264"/>
      <c r="AN795" s="264"/>
      <c r="AO795" s="264"/>
      <c r="AP795" s="264"/>
      <c r="AQ795" s="264"/>
      <c r="AR795" s="264"/>
      <c r="AS795" s="355"/>
      <c r="AT795" s="373"/>
      <c r="AU795" s="355"/>
      <c r="AV795" s="356"/>
      <c r="AW795" s="161"/>
    </row>
    <row r="796" spans="1:49" ht="14.4">
      <c r="A796" s="399"/>
      <c r="B796" s="399"/>
      <c r="C796" s="264"/>
      <c r="D796" s="264"/>
      <c r="E796" s="264"/>
      <c r="F796" s="264"/>
      <c r="G796" s="264"/>
      <c r="H796" s="264"/>
      <c r="I796" s="264"/>
      <c r="J796" s="264"/>
      <c r="K796" s="264"/>
      <c r="L796" s="264"/>
      <c r="M796" s="264"/>
      <c r="N796" s="264"/>
      <c r="O796" s="160"/>
      <c r="P796" s="297">
        <f t="shared" si="39"/>
        <v>0</v>
      </c>
      <c r="Q796" s="264"/>
      <c r="R796" s="264"/>
      <c r="S796" s="264"/>
      <c r="T796" s="264"/>
      <c r="U796" s="264"/>
      <c r="V796" s="264"/>
      <c r="W796" s="264"/>
      <c r="X796" s="160"/>
      <c r="Y796" s="298">
        <f t="shared" si="40"/>
        <v>0</v>
      </c>
      <c r="Z796" s="264"/>
      <c r="AA796" s="264"/>
      <c r="AB796" s="264"/>
      <c r="AC796" s="264"/>
      <c r="AD796" s="264"/>
      <c r="AE796" s="264"/>
      <c r="AF796" s="264"/>
      <c r="AG796" s="160"/>
      <c r="AH796" s="298">
        <f t="shared" si="38"/>
        <v>0</v>
      </c>
      <c r="AI796" s="399"/>
      <c r="AJ796" s="264"/>
      <c r="AK796" s="264"/>
      <c r="AL796" s="264"/>
      <c r="AM796" s="264"/>
      <c r="AN796" s="264"/>
      <c r="AO796" s="264"/>
      <c r="AP796" s="264"/>
      <c r="AQ796" s="264"/>
      <c r="AR796" s="264"/>
      <c r="AS796" s="355"/>
      <c r="AT796" s="373"/>
      <c r="AU796" s="355"/>
      <c r="AV796" s="356"/>
      <c r="AW796" s="161"/>
    </row>
    <row r="797" spans="1:49" ht="14.4">
      <c r="A797" s="399"/>
      <c r="B797" s="399"/>
      <c r="C797" s="264"/>
      <c r="D797" s="264"/>
      <c r="E797" s="264"/>
      <c r="F797" s="264"/>
      <c r="G797" s="264"/>
      <c r="H797" s="264"/>
      <c r="I797" s="264"/>
      <c r="J797" s="264"/>
      <c r="K797" s="264"/>
      <c r="L797" s="264"/>
      <c r="M797" s="264"/>
      <c r="N797" s="264"/>
      <c r="O797" s="160"/>
      <c r="P797" s="297">
        <f t="shared" si="39"/>
        <v>0</v>
      </c>
      <c r="Q797" s="264"/>
      <c r="R797" s="264"/>
      <c r="S797" s="264"/>
      <c r="T797" s="264"/>
      <c r="U797" s="264"/>
      <c r="V797" s="264"/>
      <c r="W797" s="264"/>
      <c r="X797" s="160"/>
      <c r="Y797" s="298">
        <f t="shared" si="40"/>
        <v>0</v>
      </c>
      <c r="Z797" s="264"/>
      <c r="AA797" s="264"/>
      <c r="AB797" s="264"/>
      <c r="AC797" s="264"/>
      <c r="AD797" s="264"/>
      <c r="AE797" s="264"/>
      <c r="AF797" s="264"/>
      <c r="AG797" s="160"/>
      <c r="AH797" s="298">
        <f t="shared" si="38"/>
        <v>0</v>
      </c>
      <c r="AI797" s="399"/>
      <c r="AJ797" s="264"/>
      <c r="AK797" s="264"/>
      <c r="AL797" s="264"/>
      <c r="AM797" s="264"/>
      <c r="AN797" s="264"/>
      <c r="AO797" s="264"/>
      <c r="AP797" s="264"/>
      <c r="AQ797" s="264"/>
      <c r="AR797" s="264"/>
      <c r="AS797" s="355"/>
      <c r="AT797" s="373"/>
      <c r="AU797" s="355"/>
      <c r="AV797" s="356"/>
      <c r="AW797" s="161"/>
    </row>
    <row r="798" spans="1:49" ht="14.4">
      <c r="A798" s="399"/>
      <c r="B798" s="399"/>
      <c r="C798" s="264"/>
      <c r="D798" s="264"/>
      <c r="E798" s="264"/>
      <c r="F798" s="264"/>
      <c r="G798" s="264"/>
      <c r="H798" s="264"/>
      <c r="I798" s="264"/>
      <c r="J798" s="264"/>
      <c r="K798" s="264"/>
      <c r="L798" s="264"/>
      <c r="M798" s="264"/>
      <c r="N798" s="264"/>
      <c r="O798" s="160"/>
      <c r="P798" s="297">
        <f t="shared" si="39"/>
        <v>0</v>
      </c>
      <c r="Q798" s="264"/>
      <c r="R798" s="264"/>
      <c r="S798" s="264"/>
      <c r="T798" s="264"/>
      <c r="U798" s="264"/>
      <c r="V798" s="264"/>
      <c r="W798" s="264"/>
      <c r="X798" s="160"/>
      <c r="Y798" s="298">
        <f t="shared" si="40"/>
        <v>0</v>
      </c>
      <c r="Z798" s="264"/>
      <c r="AA798" s="264"/>
      <c r="AB798" s="264"/>
      <c r="AC798" s="264"/>
      <c r="AD798" s="264"/>
      <c r="AE798" s="264"/>
      <c r="AF798" s="264"/>
      <c r="AG798" s="160"/>
      <c r="AH798" s="298">
        <f t="shared" si="38"/>
        <v>0</v>
      </c>
      <c r="AI798" s="399"/>
      <c r="AJ798" s="264"/>
      <c r="AK798" s="264"/>
      <c r="AL798" s="264"/>
      <c r="AM798" s="264"/>
      <c r="AN798" s="264"/>
      <c r="AO798" s="264"/>
      <c r="AP798" s="264"/>
      <c r="AQ798" s="264"/>
      <c r="AR798" s="264"/>
      <c r="AS798" s="355"/>
      <c r="AT798" s="373"/>
      <c r="AU798" s="355"/>
      <c r="AV798" s="356"/>
      <c r="AW798" s="161"/>
    </row>
    <row r="799" spans="1:49" ht="14.4">
      <c r="A799" s="399"/>
      <c r="B799" s="399"/>
      <c r="C799" s="264"/>
      <c r="D799" s="264"/>
      <c r="E799" s="264"/>
      <c r="F799" s="264"/>
      <c r="G799" s="264"/>
      <c r="H799" s="264"/>
      <c r="I799" s="264"/>
      <c r="J799" s="264"/>
      <c r="K799" s="264"/>
      <c r="L799" s="264"/>
      <c r="M799" s="264"/>
      <c r="N799" s="264"/>
      <c r="O799" s="160"/>
      <c r="P799" s="297">
        <f t="shared" si="39"/>
        <v>0</v>
      </c>
      <c r="Q799" s="264"/>
      <c r="R799" s="264"/>
      <c r="S799" s="264"/>
      <c r="T799" s="264"/>
      <c r="U799" s="264"/>
      <c r="V799" s="264"/>
      <c r="W799" s="264"/>
      <c r="X799" s="160"/>
      <c r="Y799" s="298">
        <f t="shared" si="40"/>
        <v>0</v>
      </c>
      <c r="Z799" s="264"/>
      <c r="AA799" s="264"/>
      <c r="AB799" s="264"/>
      <c r="AC799" s="264"/>
      <c r="AD799" s="264"/>
      <c r="AE799" s="264"/>
      <c r="AF799" s="264"/>
      <c r="AG799" s="160"/>
      <c r="AH799" s="298">
        <f t="shared" si="38"/>
        <v>0</v>
      </c>
      <c r="AI799" s="399"/>
      <c r="AJ799" s="264"/>
      <c r="AK799" s="264"/>
      <c r="AL799" s="264"/>
      <c r="AM799" s="264"/>
      <c r="AN799" s="264"/>
      <c r="AO799" s="264"/>
      <c r="AP799" s="264"/>
      <c r="AQ799" s="264"/>
      <c r="AR799" s="264"/>
      <c r="AS799" s="355"/>
      <c r="AT799" s="373"/>
      <c r="AU799" s="355"/>
      <c r="AV799" s="356"/>
      <c r="AW799" s="161"/>
    </row>
    <row r="800" spans="1:49" ht="14.4">
      <c r="A800" s="399"/>
      <c r="B800" s="399"/>
      <c r="C800" s="264"/>
      <c r="D800" s="264"/>
      <c r="E800" s="264"/>
      <c r="F800" s="264"/>
      <c r="G800" s="264"/>
      <c r="H800" s="264"/>
      <c r="I800" s="264"/>
      <c r="J800" s="264"/>
      <c r="K800" s="264"/>
      <c r="L800" s="264"/>
      <c r="M800" s="264"/>
      <c r="N800" s="264"/>
      <c r="O800" s="160"/>
      <c r="P800" s="297">
        <f t="shared" si="39"/>
        <v>0</v>
      </c>
      <c r="Q800" s="264"/>
      <c r="R800" s="264"/>
      <c r="S800" s="264"/>
      <c r="T800" s="264"/>
      <c r="U800" s="264"/>
      <c r="V800" s="264"/>
      <c r="W800" s="264"/>
      <c r="X800" s="160"/>
      <c r="Y800" s="298">
        <f t="shared" si="40"/>
        <v>0</v>
      </c>
      <c r="Z800" s="264"/>
      <c r="AA800" s="264"/>
      <c r="AB800" s="264"/>
      <c r="AC800" s="264"/>
      <c r="AD800" s="264"/>
      <c r="AE800" s="264"/>
      <c r="AF800" s="264"/>
      <c r="AG800" s="160"/>
      <c r="AH800" s="298">
        <f t="shared" si="38"/>
        <v>0</v>
      </c>
      <c r="AI800" s="399"/>
      <c r="AJ800" s="264"/>
      <c r="AK800" s="264"/>
      <c r="AL800" s="264"/>
      <c r="AM800" s="264"/>
      <c r="AN800" s="264"/>
      <c r="AO800" s="264"/>
      <c r="AP800" s="264"/>
      <c r="AQ800" s="264"/>
      <c r="AR800" s="264"/>
      <c r="AS800" s="355"/>
      <c r="AT800" s="373"/>
      <c r="AU800" s="355"/>
      <c r="AV800" s="356"/>
      <c r="AW800" s="161"/>
    </row>
    <row r="801" spans="1:49" ht="14.4">
      <c r="A801" s="399"/>
      <c r="B801" s="399"/>
      <c r="C801" s="264"/>
      <c r="D801" s="264"/>
      <c r="E801" s="264"/>
      <c r="F801" s="264"/>
      <c r="G801" s="264"/>
      <c r="H801" s="264"/>
      <c r="I801" s="264"/>
      <c r="J801" s="264"/>
      <c r="K801" s="264"/>
      <c r="L801" s="264"/>
      <c r="M801" s="264"/>
      <c r="N801" s="264"/>
      <c r="O801" s="160"/>
      <c r="P801" s="297">
        <f t="shared" si="39"/>
        <v>0</v>
      </c>
      <c r="Q801" s="264"/>
      <c r="R801" s="264"/>
      <c r="S801" s="264"/>
      <c r="T801" s="264"/>
      <c r="U801" s="264"/>
      <c r="V801" s="264"/>
      <c r="W801" s="264"/>
      <c r="X801" s="160"/>
      <c r="Y801" s="298">
        <f t="shared" si="40"/>
        <v>0</v>
      </c>
      <c r="Z801" s="264"/>
      <c r="AA801" s="264"/>
      <c r="AB801" s="264"/>
      <c r="AC801" s="264"/>
      <c r="AD801" s="264"/>
      <c r="AE801" s="264"/>
      <c r="AF801" s="264"/>
      <c r="AG801" s="160"/>
      <c r="AH801" s="298">
        <f t="shared" si="38"/>
        <v>0</v>
      </c>
      <c r="AI801" s="399"/>
      <c r="AJ801" s="264"/>
      <c r="AK801" s="264"/>
      <c r="AL801" s="264"/>
      <c r="AM801" s="264"/>
      <c r="AN801" s="264"/>
      <c r="AO801" s="264"/>
      <c r="AP801" s="264"/>
      <c r="AQ801" s="264"/>
      <c r="AR801" s="264"/>
      <c r="AS801" s="355"/>
      <c r="AT801" s="373"/>
      <c r="AU801" s="355"/>
      <c r="AV801" s="356"/>
      <c r="AW801" s="161"/>
    </row>
    <row r="802" spans="1:49" ht="14.4">
      <c r="A802" s="399"/>
      <c r="B802" s="399"/>
      <c r="C802" s="264"/>
      <c r="D802" s="264"/>
      <c r="E802" s="264"/>
      <c r="F802" s="264"/>
      <c r="G802" s="264"/>
      <c r="H802" s="264"/>
      <c r="I802" s="264"/>
      <c r="J802" s="264"/>
      <c r="K802" s="264"/>
      <c r="L802" s="264"/>
      <c r="M802" s="264"/>
      <c r="N802" s="264"/>
      <c r="O802" s="160"/>
      <c r="P802" s="297">
        <f t="shared" si="39"/>
        <v>0</v>
      </c>
      <c r="Q802" s="264"/>
      <c r="R802" s="264"/>
      <c r="S802" s="264"/>
      <c r="T802" s="264"/>
      <c r="U802" s="264"/>
      <c r="V802" s="264"/>
      <c r="W802" s="264"/>
      <c r="X802" s="160"/>
      <c r="Y802" s="298">
        <f t="shared" si="40"/>
        <v>0</v>
      </c>
      <c r="Z802" s="264"/>
      <c r="AA802" s="264"/>
      <c r="AB802" s="264"/>
      <c r="AC802" s="264"/>
      <c r="AD802" s="264"/>
      <c r="AE802" s="264"/>
      <c r="AF802" s="264"/>
      <c r="AG802" s="160"/>
      <c r="AH802" s="298">
        <f t="shared" si="38"/>
        <v>0</v>
      </c>
      <c r="AI802" s="399"/>
      <c r="AJ802" s="264"/>
      <c r="AK802" s="264"/>
      <c r="AL802" s="264"/>
      <c r="AM802" s="264"/>
      <c r="AN802" s="264"/>
      <c r="AO802" s="264"/>
      <c r="AP802" s="264"/>
      <c r="AQ802" s="264"/>
      <c r="AR802" s="264"/>
      <c r="AS802" s="355"/>
      <c r="AT802" s="373"/>
      <c r="AU802" s="355"/>
      <c r="AV802" s="356"/>
      <c r="AW802" s="161"/>
    </row>
    <row r="803" spans="1:49" ht="14.4">
      <c r="A803" s="399"/>
      <c r="B803" s="399"/>
      <c r="C803" s="264"/>
      <c r="D803" s="264"/>
      <c r="E803" s="264"/>
      <c r="F803" s="264"/>
      <c r="G803" s="264"/>
      <c r="H803" s="264"/>
      <c r="I803" s="264"/>
      <c r="J803" s="264"/>
      <c r="K803" s="264"/>
      <c r="L803" s="264"/>
      <c r="M803" s="264"/>
      <c r="N803" s="264"/>
      <c r="O803" s="160"/>
      <c r="P803" s="297">
        <f t="shared" si="39"/>
        <v>0</v>
      </c>
      <c r="Q803" s="264"/>
      <c r="R803" s="264"/>
      <c r="S803" s="264"/>
      <c r="T803" s="264"/>
      <c r="U803" s="264"/>
      <c r="V803" s="264"/>
      <c r="W803" s="264"/>
      <c r="X803" s="160"/>
      <c r="Y803" s="298">
        <f t="shared" si="40"/>
        <v>0</v>
      </c>
      <c r="Z803" s="264"/>
      <c r="AA803" s="264"/>
      <c r="AB803" s="264"/>
      <c r="AC803" s="264"/>
      <c r="AD803" s="264"/>
      <c r="AE803" s="264"/>
      <c r="AF803" s="264"/>
      <c r="AG803" s="160"/>
      <c r="AH803" s="298">
        <f t="shared" si="38"/>
        <v>0</v>
      </c>
      <c r="AI803" s="399"/>
      <c r="AJ803" s="264"/>
      <c r="AK803" s="264"/>
      <c r="AL803" s="264"/>
      <c r="AM803" s="264"/>
      <c r="AN803" s="264"/>
      <c r="AO803" s="264"/>
      <c r="AP803" s="264"/>
      <c r="AQ803" s="264"/>
      <c r="AR803" s="264"/>
      <c r="AS803" s="355"/>
      <c r="AT803" s="373"/>
      <c r="AU803" s="355"/>
      <c r="AV803" s="356"/>
      <c r="AW803" s="161"/>
    </row>
    <row r="804" spans="1:49" ht="14.4">
      <c r="A804" s="399"/>
      <c r="B804" s="399"/>
      <c r="C804" s="264"/>
      <c r="D804" s="264"/>
      <c r="E804" s="264"/>
      <c r="F804" s="264"/>
      <c r="G804" s="264"/>
      <c r="H804" s="264"/>
      <c r="I804" s="264"/>
      <c r="J804" s="264"/>
      <c r="K804" s="264"/>
      <c r="L804" s="264"/>
      <c r="M804" s="264"/>
      <c r="N804" s="264"/>
      <c r="O804" s="160"/>
      <c r="P804" s="297">
        <f t="shared" si="39"/>
        <v>0</v>
      </c>
      <c r="Q804" s="264"/>
      <c r="R804" s="264"/>
      <c r="S804" s="264"/>
      <c r="T804" s="264"/>
      <c r="U804" s="264"/>
      <c r="V804" s="264"/>
      <c r="W804" s="264"/>
      <c r="X804" s="160"/>
      <c r="Y804" s="298">
        <f t="shared" si="40"/>
        <v>0</v>
      </c>
      <c r="Z804" s="264"/>
      <c r="AA804" s="264"/>
      <c r="AB804" s="264"/>
      <c r="AC804" s="264"/>
      <c r="AD804" s="264"/>
      <c r="AE804" s="264"/>
      <c r="AF804" s="264"/>
      <c r="AG804" s="160"/>
      <c r="AH804" s="298">
        <f t="shared" si="38"/>
        <v>0</v>
      </c>
      <c r="AI804" s="399"/>
      <c r="AJ804" s="264"/>
      <c r="AK804" s="264"/>
      <c r="AL804" s="264"/>
      <c r="AM804" s="264"/>
      <c r="AN804" s="264"/>
      <c r="AO804" s="264"/>
      <c r="AP804" s="264"/>
      <c r="AQ804" s="264"/>
      <c r="AR804" s="264"/>
      <c r="AS804" s="355"/>
      <c r="AT804" s="373"/>
      <c r="AU804" s="355"/>
      <c r="AV804" s="356"/>
      <c r="AW804" s="161"/>
    </row>
    <row r="805" spans="1:49" ht="14.4">
      <c r="A805" s="399"/>
      <c r="B805" s="399"/>
      <c r="C805" s="264"/>
      <c r="D805" s="264"/>
      <c r="E805" s="264"/>
      <c r="F805" s="264"/>
      <c r="G805" s="264"/>
      <c r="H805" s="264"/>
      <c r="I805" s="264"/>
      <c r="J805" s="264"/>
      <c r="K805" s="264"/>
      <c r="L805" s="264"/>
      <c r="M805" s="264"/>
      <c r="N805" s="264"/>
      <c r="O805" s="160"/>
      <c r="P805" s="297">
        <f t="shared" si="39"/>
        <v>0</v>
      </c>
      <c r="Q805" s="264"/>
      <c r="R805" s="264"/>
      <c r="S805" s="264"/>
      <c r="T805" s="264"/>
      <c r="U805" s="264"/>
      <c r="V805" s="264"/>
      <c r="W805" s="264"/>
      <c r="X805" s="160"/>
      <c r="Y805" s="298">
        <f t="shared" si="40"/>
        <v>0</v>
      </c>
      <c r="Z805" s="264"/>
      <c r="AA805" s="264"/>
      <c r="AB805" s="264"/>
      <c r="AC805" s="264"/>
      <c r="AD805" s="264"/>
      <c r="AE805" s="264"/>
      <c r="AF805" s="264"/>
      <c r="AG805" s="160"/>
      <c r="AH805" s="298">
        <f t="shared" si="38"/>
        <v>0</v>
      </c>
      <c r="AI805" s="399"/>
      <c r="AJ805" s="264"/>
      <c r="AK805" s="264"/>
      <c r="AL805" s="264"/>
      <c r="AM805" s="264"/>
      <c r="AN805" s="264"/>
      <c r="AO805" s="264"/>
      <c r="AP805" s="264"/>
      <c r="AQ805" s="264"/>
      <c r="AR805" s="264"/>
      <c r="AS805" s="355"/>
      <c r="AT805" s="373"/>
      <c r="AU805" s="355"/>
      <c r="AV805" s="356"/>
      <c r="AW805" s="161"/>
    </row>
    <row r="806" spans="1:49" ht="14.4">
      <c r="A806" s="399"/>
      <c r="B806" s="399"/>
      <c r="C806" s="264"/>
      <c r="D806" s="264"/>
      <c r="E806" s="264"/>
      <c r="F806" s="264"/>
      <c r="G806" s="264"/>
      <c r="H806" s="264"/>
      <c r="I806" s="264"/>
      <c r="J806" s="264"/>
      <c r="K806" s="264"/>
      <c r="L806" s="264"/>
      <c r="M806" s="264"/>
      <c r="N806" s="264"/>
      <c r="O806" s="160"/>
      <c r="P806" s="297">
        <f t="shared" si="39"/>
        <v>0</v>
      </c>
      <c r="Q806" s="264"/>
      <c r="R806" s="264"/>
      <c r="S806" s="264"/>
      <c r="T806" s="264"/>
      <c r="U806" s="264"/>
      <c r="V806" s="264"/>
      <c r="W806" s="264"/>
      <c r="X806" s="160"/>
      <c r="Y806" s="298">
        <f t="shared" si="40"/>
        <v>0</v>
      </c>
      <c r="Z806" s="264"/>
      <c r="AA806" s="264"/>
      <c r="AB806" s="264"/>
      <c r="AC806" s="264"/>
      <c r="AD806" s="264"/>
      <c r="AE806" s="264"/>
      <c r="AF806" s="264"/>
      <c r="AG806" s="160"/>
      <c r="AH806" s="298">
        <f t="shared" si="38"/>
        <v>0</v>
      </c>
      <c r="AI806" s="399"/>
      <c r="AJ806" s="264"/>
      <c r="AK806" s="264"/>
      <c r="AL806" s="264"/>
      <c r="AM806" s="264"/>
      <c r="AN806" s="264"/>
      <c r="AO806" s="264"/>
      <c r="AP806" s="264"/>
      <c r="AQ806" s="264"/>
      <c r="AR806" s="264"/>
      <c r="AS806" s="355"/>
      <c r="AT806" s="373"/>
      <c r="AU806" s="355"/>
      <c r="AV806" s="356"/>
      <c r="AW806" s="161"/>
    </row>
    <row r="807" spans="1:49" ht="14.4">
      <c r="A807" s="399"/>
      <c r="B807" s="399"/>
      <c r="C807" s="264"/>
      <c r="D807" s="264"/>
      <c r="E807" s="264"/>
      <c r="F807" s="264"/>
      <c r="G807" s="264"/>
      <c r="H807" s="264"/>
      <c r="I807" s="264"/>
      <c r="J807" s="264"/>
      <c r="K807" s="264"/>
      <c r="L807" s="264"/>
      <c r="M807" s="264"/>
      <c r="N807" s="264"/>
      <c r="O807" s="160"/>
      <c r="P807" s="297">
        <f t="shared" si="39"/>
        <v>0</v>
      </c>
      <c r="Q807" s="264"/>
      <c r="R807" s="264"/>
      <c r="S807" s="264"/>
      <c r="T807" s="264"/>
      <c r="U807" s="264"/>
      <c r="V807" s="264"/>
      <c r="W807" s="264"/>
      <c r="X807" s="160"/>
      <c r="Y807" s="298">
        <f t="shared" si="40"/>
        <v>0</v>
      </c>
      <c r="Z807" s="264"/>
      <c r="AA807" s="264"/>
      <c r="AB807" s="264"/>
      <c r="AC807" s="264"/>
      <c r="AD807" s="264"/>
      <c r="AE807" s="264"/>
      <c r="AF807" s="264"/>
      <c r="AG807" s="160"/>
      <c r="AH807" s="298">
        <f t="shared" si="38"/>
        <v>0</v>
      </c>
      <c r="AI807" s="399"/>
      <c r="AJ807" s="264"/>
      <c r="AK807" s="264"/>
      <c r="AL807" s="264"/>
      <c r="AM807" s="264"/>
      <c r="AN807" s="264"/>
      <c r="AO807" s="264"/>
      <c r="AP807" s="264"/>
      <c r="AQ807" s="264"/>
      <c r="AR807" s="264"/>
      <c r="AS807" s="355"/>
      <c r="AT807" s="373"/>
      <c r="AU807" s="355"/>
      <c r="AV807" s="356"/>
      <c r="AW807" s="161"/>
    </row>
    <row r="808" spans="1:49" ht="14.4">
      <c r="A808" s="399"/>
      <c r="B808" s="399"/>
      <c r="C808" s="264"/>
      <c r="D808" s="264"/>
      <c r="E808" s="264"/>
      <c r="F808" s="264"/>
      <c r="G808" s="264"/>
      <c r="H808" s="264"/>
      <c r="I808" s="264"/>
      <c r="J808" s="264"/>
      <c r="K808" s="264"/>
      <c r="L808" s="264"/>
      <c r="M808" s="264"/>
      <c r="N808" s="264"/>
      <c r="O808" s="160"/>
      <c r="P808" s="297">
        <f t="shared" si="39"/>
        <v>0</v>
      </c>
      <c r="Q808" s="264"/>
      <c r="R808" s="264"/>
      <c r="S808" s="264"/>
      <c r="T808" s="264"/>
      <c r="U808" s="264"/>
      <c r="V808" s="264"/>
      <c r="W808" s="264"/>
      <c r="X808" s="160"/>
      <c r="Y808" s="298">
        <f t="shared" si="40"/>
        <v>0</v>
      </c>
      <c r="Z808" s="264"/>
      <c r="AA808" s="264"/>
      <c r="AB808" s="264"/>
      <c r="AC808" s="264"/>
      <c r="AD808" s="264"/>
      <c r="AE808" s="264"/>
      <c r="AF808" s="264"/>
      <c r="AG808" s="160"/>
      <c r="AH808" s="298">
        <f t="shared" si="38"/>
        <v>0</v>
      </c>
      <c r="AI808" s="399"/>
      <c r="AJ808" s="264"/>
      <c r="AK808" s="264"/>
      <c r="AL808" s="264"/>
      <c r="AM808" s="264"/>
      <c r="AN808" s="264"/>
      <c r="AO808" s="264"/>
      <c r="AP808" s="264"/>
      <c r="AQ808" s="264"/>
      <c r="AR808" s="264"/>
      <c r="AS808" s="355"/>
      <c r="AT808" s="373"/>
      <c r="AU808" s="355"/>
      <c r="AV808" s="356"/>
      <c r="AW808" s="161"/>
    </row>
    <row r="809" spans="1:49" ht="14.4">
      <c r="A809" s="399"/>
      <c r="B809" s="399"/>
      <c r="C809" s="264"/>
      <c r="D809" s="264"/>
      <c r="E809" s="264"/>
      <c r="F809" s="264"/>
      <c r="G809" s="264"/>
      <c r="H809" s="264"/>
      <c r="I809" s="264"/>
      <c r="J809" s="264"/>
      <c r="K809" s="264"/>
      <c r="L809" s="264"/>
      <c r="M809" s="264"/>
      <c r="N809" s="264"/>
      <c r="O809" s="160"/>
      <c r="P809" s="297">
        <f t="shared" si="39"/>
        <v>0</v>
      </c>
      <c r="Q809" s="264"/>
      <c r="R809" s="264"/>
      <c r="S809" s="264"/>
      <c r="T809" s="264"/>
      <c r="U809" s="264"/>
      <c r="V809" s="264"/>
      <c r="W809" s="264"/>
      <c r="X809" s="160"/>
      <c r="Y809" s="298">
        <f t="shared" si="40"/>
        <v>0</v>
      </c>
      <c r="Z809" s="264"/>
      <c r="AA809" s="264"/>
      <c r="AB809" s="264"/>
      <c r="AC809" s="264"/>
      <c r="AD809" s="264"/>
      <c r="AE809" s="264"/>
      <c r="AF809" s="264"/>
      <c r="AG809" s="160"/>
      <c r="AH809" s="298">
        <f t="shared" si="38"/>
        <v>0</v>
      </c>
      <c r="AI809" s="399"/>
      <c r="AJ809" s="264"/>
      <c r="AK809" s="264"/>
      <c r="AL809" s="264"/>
      <c r="AM809" s="264"/>
      <c r="AN809" s="264"/>
      <c r="AO809" s="264"/>
      <c r="AP809" s="264"/>
      <c r="AQ809" s="264"/>
      <c r="AR809" s="264"/>
      <c r="AS809" s="355"/>
      <c r="AT809" s="373"/>
      <c r="AU809" s="355"/>
      <c r="AV809" s="356"/>
      <c r="AW809" s="161"/>
    </row>
    <row r="810" spans="1:49" ht="14.4">
      <c r="A810" s="399"/>
      <c r="B810" s="399"/>
      <c r="C810" s="264"/>
      <c r="D810" s="264"/>
      <c r="E810" s="264"/>
      <c r="F810" s="264"/>
      <c r="G810" s="264"/>
      <c r="H810" s="264"/>
      <c r="I810" s="264"/>
      <c r="J810" s="264"/>
      <c r="K810" s="264"/>
      <c r="L810" s="264"/>
      <c r="M810" s="264"/>
      <c r="N810" s="264"/>
      <c r="O810" s="160"/>
      <c r="P810" s="297">
        <f t="shared" si="39"/>
        <v>0</v>
      </c>
      <c r="Q810" s="264"/>
      <c r="R810" s="264"/>
      <c r="S810" s="264"/>
      <c r="T810" s="264"/>
      <c r="U810" s="264"/>
      <c r="V810" s="264"/>
      <c r="W810" s="264"/>
      <c r="X810" s="160"/>
      <c r="Y810" s="298">
        <f t="shared" si="40"/>
        <v>0</v>
      </c>
      <c r="Z810" s="264"/>
      <c r="AA810" s="264"/>
      <c r="AB810" s="264"/>
      <c r="AC810" s="264"/>
      <c r="AD810" s="264"/>
      <c r="AE810" s="264"/>
      <c r="AF810" s="264"/>
      <c r="AG810" s="160"/>
      <c r="AH810" s="298">
        <f t="shared" si="38"/>
        <v>0</v>
      </c>
      <c r="AI810" s="399"/>
      <c r="AJ810" s="264"/>
      <c r="AK810" s="264"/>
      <c r="AL810" s="264"/>
      <c r="AM810" s="264"/>
      <c r="AN810" s="264"/>
      <c r="AO810" s="264"/>
      <c r="AP810" s="264"/>
      <c r="AQ810" s="264"/>
      <c r="AR810" s="264"/>
      <c r="AS810" s="355"/>
      <c r="AT810" s="373"/>
      <c r="AU810" s="355"/>
      <c r="AV810" s="356"/>
      <c r="AW810" s="161"/>
    </row>
    <row r="811" spans="1:49" ht="14.4">
      <c r="A811" s="399"/>
      <c r="B811" s="399"/>
      <c r="C811" s="264"/>
      <c r="D811" s="264"/>
      <c r="E811" s="264"/>
      <c r="F811" s="264"/>
      <c r="G811" s="264"/>
      <c r="H811" s="264"/>
      <c r="I811" s="264"/>
      <c r="J811" s="264"/>
      <c r="K811" s="264"/>
      <c r="L811" s="264"/>
      <c r="M811" s="264"/>
      <c r="N811" s="264"/>
      <c r="O811" s="160"/>
      <c r="P811" s="297">
        <f t="shared" si="39"/>
        <v>0</v>
      </c>
      <c r="Q811" s="264"/>
      <c r="R811" s="264"/>
      <c r="S811" s="264"/>
      <c r="T811" s="264"/>
      <c r="U811" s="264"/>
      <c r="V811" s="264"/>
      <c r="W811" s="264"/>
      <c r="X811" s="160"/>
      <c r="Y811" s="298">
        <f t="shared" si="40"/>
        <v>0</v>
      </c>
      <c r="Z811" s="264"/>
      <c r="AA811" s="264"/>
      <c r="AB811" s="264"/>
      <c r="AC811" s="264"/>
      <c r="AD811" s="264"/>
      <c r="AE811" s="264"/>
      <c r="AF811" s="264"/>
      <c r="AG811" s="160"/>
      <c r="AH811" s="298">
        <f t="shared" si="38"/>
        <v>0</v>
      </c>
      <c r="AI811" s="399"/>
      <c r="AJ811" s="264"/>
      <c r="AK811" s="264"/>
      <c r="AL811" s="264"/>
      <c r="AM811" s="264"/>
      <c r="AN811" s="264"/>
      <c r="AO811" s="264"/>
      <c r="AP811" s="264"/>
      <c r="AQ811" s="264"/>
      <c r="AR811" s="264"/>
      <c r="AS811" s="355"/>
      <c r="AT811" s="373"/>
      <c r="AU811" s="355"/>
      <c r="AV811" s="356"/>
      <c r="AW811" s="161"/>
    </row>
    <row r="812" spans="1:49" ht="14.4">
      <c r="A812" s="399"/>
      <c r="B812" s="399"/>
      <c r="C812" s="264"/>
      <c r="D812" s="264"/>
      <c r="E812" s="264"/>
      <c r="F812" s="264"/>
      <c r="G812" s="264"/>
      <c r="H812" s="264"/>
      <c r="I812" s="264"/>
      <c r="J812" s="264"/>
      <c r="K812" s="264"/>
      <c r="L812" s="264"/>
      <c r="M812" s="264"/>
      <c r="N812" s="264"/>
      <c r="O812" s="160"/>
      <c r="P812" s="297">
        <f t="shared" si="39"/>
        <v>0</v>
      </c>
      <c r="Q812" s="264"/>
      <c r="R812" s="264"/>
      <c r="S812" s="264"/>
      <c r="T812" s="264"/>
      <c r="U812" s="264"/>
      <c r="V812" s="264"/>
      <c r="W812" s="264"/>
      <c r="X812" s="160"/>
      <c r="Y812" s="298">
        <f t="shared" si="40"/>
        <v>0</v>
      </c>
      <c r="Z812" s="264"/>
      <c r="AA812" s="264"/>
      <c r="AB812" s="264"/>
      <c r="AC812" s="264"/>
      <c r="AD812" s="264"/>
      <c r="AE812" s="264"/>
      <c r="AF812" s="264"/>
      <c r="AG812" s="160"/>
      <c r="AH812" s="298">
        <f t="shared" si="38"/>
        <v>0</v>
      </c>
      <c r="AI812" s="399"/>
      <c r="AJ812" s="264"/>
      <c r="AK812" s="264"/>
      <c r="AL812" s="264"/>
      <c r="AM812" s="264"/>
      <c r="AN812" s="264"/>
      <c r="AO812" s="264"/>
      <c r="AP812" s="264"/>
      <c r="AQ812" s="264"/>
      <c r="AR812" s="264"/>
      <c r="AS812" s="355"/>
      <c r="AT812" s="373"/>
      <c r="AU812" s="355"/>
      <c r="AV812" s="356"/>
      <c r="AW812" s="161"/>
    </row>
    <row r="813" spans="1:49" ht="14.4">
      <c r="A813" s="399"/>
      <c r="B813" s="399"/>
      <c r="C813" s="264"/>
      <c r="D813" s="264"/>
      <c r="E813" s="264"/>
      <c r="F813" s="264"/>
      <c r="G813" s="264"/>
      <c r="H813" s="264"/>
      <c r="I813" s="264"/>
      <c r="J813" s="264"/>
      <c r="K813" s="264"/>
      <c r="L813" s="264"/>
      <c r="M813" s="264"/>
      <c r="N813" s="264"/>
      <c r="O813" s="160"/>
      <c r="P813" s="297">
        <f t="shared" si="39"/>
        <v>0</v>
      </c>
      <c r="Q813" s="264"/>
      <c r="R813" s="264"/>
      <c r="S813" s="264"/>
      <c r="T813" s="264"/>
      <c r="U813" s="264"/>
      <c r="V813" s="264"/>
      <c r="W813" s="264"/>
      <c r="X813" s="160"/>
      <c r="Y813" s="298">
        <f t="shared" si="40"/>
        <v>0</v>
      </c>
      <c r="Z813" s="264"/>
      <c r="AA813" s="264"/>
      <c r="AB813" s="264"/>
      <c r="AC813" s="264"/>
      <c r="AD813" s="264"/>
      <c r="AE813" s="264"/>
      <c r="AF813" s="264"/>
      <c r="AG813" s="160"/>
      <c r="AH813" s="298">
        <f t="shared" si="38"/>
        <v>0</v>
      </c>
      <c r="AI813" s="399"/>
      <c r="AJ813" s="264"/>
      <c r="AK813" s="264"/>
      <c r="AL813" s="264"/>
      <c r="AM813" s="264"/>
      <c r="AN813" s="264"/>
      <c r="AO813" s="264"/>
      <c r="AP813" s="264"/>
      <c r="AQ813" s="264"/>
      <c r="AR813" s="264"/>
      <c r="AS813" s="355"/>
      <c r="AT813" s="373"/>
      <c r="AU813" s="355"/>
      <c r="AV813" s="356"/>
      <c r="AW813" s="161"/>
    </row>
    <row r="814" spans="1:49" ht="14.4">
      <c r="A814" s="399"/>
      <c r="B814" s="399"/>
      <c r="C814" s="264"/>
      <c r="D814" s="264"/>
      <c r="E814" s="264"/>
      <c r="F814" s="264"/>
      <c r="G814" s="264"/>
      <c r="H814" s="264"/>
      <c r="I814" s="264"/>
      <c r="J814" s="264"/>
      <c r="K814" s="264"/>
      <c r="L814" s="264"/>
      <c r="M814" s="264"/>
      <c r="N814" s="264"/>
      <c r="O814" s="160"/>
      <c r="P814" s="297">
        <f t="shared" si="39"/>
        <v>0</v>
      </c>
      <c r="Q814" s="264"/>
      <c r="R814" s="264"/>
      <c r="S814" s="264"/>
      <c r="T814" s="264"/>
      <c r="U814" s="264"/>
      <c r="V814" s="264"/>
      <c r="W814" s="264"/>
      <c r="X814" s="160"/>
      <c r="Y814" s="298">
        <f t="shared" si="40"/>
        <v>0</v>
      </c>
      <c r="Z814" s="264"/>
      <c r="AA814" s="264"/>
      <c r="AB814" s="264"/>
      <c r="AC814" s="264"/>
      <c r="AD814" s="264"/>
      <c r="AE814" s="264"/>
      <c r="AF814" s="264"/>
      <c r="AG814" s="160"/>
      <c r="AH814" s="298">
        <f t="shared" si="38"/>
        <v>0</v>
      </c>
      <c r="AI814" s="399"/>
      <c r="AJ814" s="264"/>
      <c r="AK814" s="264"/>
      <c r="AL814" s="264"/>
      <c r="AM814" s="264"/>
      <c r="AN814" s="264"/>
      <c r="AO814" s="264"/>
      <c r="AP814" s="264"/>
      <c r="AQ814" s="264"/>
      <c r="AR814" s="264"/>
      <c r="AS814" s="355"/>
      <c r="AT814" s="373"/>
      <c r="AU814" s="355"/>
      <c r="AV814" s="356"/>
      <c r="AW814" s="161"/>
    </row>
    <row r="815" spans="1:49" ht="14.4">
      <c r="A815" s="399"/>
      <c r="B815" s="399"/>
      <c r="C815" s="264"/>
      <c r="D815" s="264"/>
      <c r="E815" s="264"/>
      <c r="F815" s="264"/>
      <c r="G815" s="264"/>
      <c r="H815" s="264"/>
      <c r="I815" s="264"/>
      <c r="J815" s="264"/>
      <c r="K815" s="264"/>
      <c r="L815" s="264"/>
      <c r="M815" s="264"/>
      <c r="N815" s="264"/>
      <c r="O815" s="160"/>
      <c r="P815" s="297">
        <f t="shared" si="39"/>
        <v>0</v>
      </c>
      <c r="Q815" s="264"/>
      <c r="R815" s="264"/>
      <c r="S815" s="264"/>
      <c r="T815" s="264"/>
      <c r="U815" s="264"/>
      <c r="V815" s="264"/>
      <c r="W815" s="264"/>
      <c r="X815" s="160"/>
      <c r="Y815" s="298">
        <f t="shared" si="40"/>
        <v>0</v>
      </c>
      <c r="Z815" s="264"/>
      <c r="AA815" s="264"/>
      <c r="AB815" s="264"/>
      <c r="AC815" s="264"/>
      <c r="AD815" s="264"/>
      <c r="AE815" s="264"/>
      <c r="AF815" s="264"/>
      <c r="AG815" s="160"/>
      <c r="AH815" s="298">
        <f t="shared" ref="AH815:AH878" si="41">SUM($Z815:$AF815)</f>
        <v>0</v>
      </c>
      <c r="AI815" s="399"/>
      <c r="AJ815" s="264"/>
      <c r="AK815" s="264"/>
      <c r="AL815" s="264"/>
      <c r="AM815" s="264"/>
      <c r="AN815" s="264"/>
      <c r="AO815" s="264"/>
      <c r="AP815" s="264"/>
      <c r="AQ815" s="264"/>
      <c r="AR815" s="264"/>
      <c r="AS815" s="355"/>
      <c r="AT815" s="373"/>
      <c r="AU815" s="355"/>
      <c r="AV815" s="356"/>
      <c r="AW815" s="161"/>
    </row>
    <row r="816" spans="1:49" ht="14.4">
      <c r="A816" s="399"/>
      <c r="B816" s="399"/>
      <c r="C816" s="264"/>
      <c r="D816" s="264"/>
      <c r="E816" s="264"/>
      <c r="F816" s="264"/>
      <c r="G816" s="264"/>
      <c r="H816" s="264"/>
      <c r="I816" s="264"/>
      <c r="J816" s="264"/>
      <c r="K816" s="264"/>
      <c r="L816" s="264"/>
      <c r="M816" s="264"/>
      <c r="N816" s="264"/>
      <c r="O816" s="160"/>
      <c r="P816" s="297">
        <f t="shared" si="39"/>
        <v>0</v>
      </c>
      <c r="Q816" s="264"/>
      <c r="R816" s="264"/>
      <c r="S816" s="264"/>
      <c r="T816" s="264"/>
      <c r="U816" s="264"/>
      <c r="V816" s="264"/>
      <c r="W816" s="264"/>
      <c r="X816" s="160"/>
      <c r="Y816" s="298">
        <f t="shared" si="40"/>
        <v>0</v>
      </c>
      <c r="Z816" s="264"/>
      <c r="AA816" s="264"/>
      <c r="AB816" s="264"/>
      <c r="AC816" s="264"/>
      <c r="AD816" s="264"/>
      <c r="AE816" s="264"/>
      <c r="AF816" s="264"/>
      <c r="AG816" s="160"/>
      <c r="AH816" s="298">
        <f t="shared" si="41"/>
        <v>0</v>
      </c>
      <c r="AI816" s="399"/>
      <c r="AJ816" s="264"/>
      <c r="AK816" s="264"/>
      <c r="AL816" s="264"/>
      <c r="AM816" s="264"/>
      <c r="AN816" s="264"/>
      <c r="AO816" s="264"/>
      <c r="AP816" s="264"/>
      <c r="AQ816" s="264"/>
      <c r="AR816" s="264"/>
      <c r="AS816" s="355"/>
      <c r="AT816" s="373"/>
      <c r="AU816" s="355"/>
      <c r="AV816" s="356"/>
      <c r="AW816" s="161"/>
    </row>
    <row r="817" spans="1:49" ht="14.4">
      <c r="A817" s="399"/>
      <c r="B817" s="399"/>
      <c r="C817" s="264"/>
      <c r="D817" s="264"/>
      <c r="E817" s="264"/>
      <c r="F817" s="264"/>
      <c r="G817" s="264"/>
      <c r="H817" s="264"/>
      <c r="I817" s="264"/>
      <c r="J817" s="264"/>
      <c r="K817" s="264"/>
      <c r="L817" s="264"/>
      <c r="M817" s="264"/>
      <c r="N817" s="264"/>
      <c r="O817" s="160"/>
      <c r="P817" s="297">
        <f t="shared" si="39"/>
        <v>0</v>
      </c>
      <c r="Q817" s="264"/>
      <c r="R817" s="264"/>
      <c r="S817" s="264"/>
      <c r="T817" s="264"/>
      <c r="U817" s="264"/>
      <c r="V817" s="264"/>
      <c r="W817" s="264"/>
      <c r="X817" s="160"/>
      <c r="Y817" s="298">
        <f t="shared" si="40"/>
        <v>0</v>
      </c>
      <c r="Z817" s="264"/>
      <c r="AA817" s="264"/>
      <c r="AB817" s="264"/>
      <c r="AC817" s="264"/>
      <c r="AD817" s="264"/>
      <c r="AE817" s="264"/>
      <c r="AF817" s="264"/>
      <c r="AG817" s="160"/>
      <c r="AH817" s="298">
        <f t="shared" si="41"/>
        <v>0</v>
      </c>
      <c r="AI817" s="399"/>
      <c r="AJ817" s="264"/>
      <c r="AK817" s="264"/>
      <c r="AL817" s="264"/>
      <c r="AM817" s="264"/>
      <c r="AN817" s="264"/>
      <c r="AO817" s="264"/>
      <c r="AP817" s="264"/>
      <c r="AQ817" s="264"/>
      <c r="AR817" s="264"/>
      <c r="AS817" s="355"/>
      <c r="AT817" s="373"/>
      <c r="AU817" s="355"/>
      <c r="AV817" s="356"/>
      <c r="AW817" s="161"/>
    </row>
    <row r="818" spans="1:49" ht="14.4">
      <c r="A818" s="399"/>
      <c r="B818" s="399"/>
      <c r="C818" s="264"/>
      <c r="D818" s="264"/>
      <c r="E818" s="264"/>
      <c r="F818" s="264"/>
      <c r="G818" s="264"/>
      <c r="H818" s="264"/>
      <c r="I818" s="264"/>
      <c r="J818" s="264"/>
      <c r="K818" s="264"/>
      <c r="L818" s="264"/>
      <c r="M818" s="264"/>
      <c r="N818" s="264"/>
      <c r="O818" s="160"/>
      <c r="P818" s="297">
        <f t="shared" si="39"/>
        <v>0</v>
      </c>
      <c r="Q818" s="264"/>
      <c r="R818" s="264"/>
      <c r="S818" s="264"/>
      <c r="T818" s="264"/>
      <c r="U818" s="264"/>
      <c r="V818" s="264"/>
      <c r="W818" s="264"/>
      <c r="X818" s="160"/>
      <c r="Y818" s="298">
        <f t="shared" si="40"/>
        <v>0</v>
      </c>
      <c r="Z818" s="264"/>
      <c r="AA818" s="264"/>
      <c r="AB818" s="264"/>
      <c r="AC818" s="264"/>
      <c r="AD818" s="264"/>
      <c r="AE818" s="264"/>
      <c r="AF818" s="264"/>
      <c r="AG818" s="160"/>
      <c r="AH818" s="298">
        <f t="shared" si="41"/>
        <v>0</v>
      </c>
      <c r="AI818" s="399"/>
      <c r="AJ818" s="264"/>
      <c r="AK818" s="264"/>
      <c r="AL818" s="264"/>
      <c r="AM818" s="264"/>
      <c r="AN818" s="264"/>
      <c r="AO818" s="264"/>
      <c r="AP818" s="264"/>
      <c r="AQ818" s="264"/>
      <c r="AR818" s="264"/>
      <c r="AS818" s="355"/>
      <c r="AT818" s="373"/>
      <c r="AU818" s="355"/>
      <c r="AV818" s="356"/>
      <c r="AW818" s="161"/>
    </row>
    <row r="819" spans="1:49" ht="14.4">
      <c r="A819" s="399"/>
      <c r="B819" s="399"/>
      <c r="C819" s="264"/>
      <c r="D819" s="264"/>
      <c r="E819" s="264"/>
      <c r="F819" s="264"/>
      <c r="G819" s="264"/>
      <c r="H819" s="264"/>
      <c r="I819" s="264"/>
      <c r="J819" s="264"/>
      <c r="K819" s="264"/>
      <c r="L819" s="264"/>
      <c r="M819" s="264"/>
      <c r="N819" s="264"/>
      <c r="O819" s="160"/>
      <c r="P819" s="297">
        <f t="shared" si="39"/>
        <v>0</v>
      </c>
      <c r="Q819" s="264"/>
      <c r="R819" s="264"/>
      <c r="S819" s="264"/>
      <c r="T819" s="264"/>
      <c r="U819" s="264"/>
      <c r="V819" s="264"/>
      <c r="W819" s="264"/>
      <c r="X819" s="160"/>
      <c r="Y819" s="298">
        <f t="shared" si="40"/>
        <v>0</v>
      </c>
      <c r="Z819" s="264"/>
      <c r="AA819" s="264"/>
      <c r="AB819" s="264"/>
      <c r="AC819" s="264"/>
      <c r="AD819" s="264"/>
      <c r="AE819" s="264"/>
      <c r="AF819" s="264"/>
      <c r="AG819" s="160"/>
      <c r="AH819" s="298">
        <f t="shared" si="41"/>
        <v>0</v>
      </c>
      <c r="AI819" s="399"/>
      <c r="AJ819" s="264"/>
      <c r="AK819" s="264"/>
      <c r="AL819" s="264"/>
      <c r="AM819" s="264"/>
      <c r="AN819" s="264"/>
      <c r="AO819" s="264"/>
      <c r="AP819" s="264"/>
      <c r="AQ819" s="264"/>
      <c r="AR819" s="264"/>
      <c r="AS819" s="355"/>
      <c r="AT819" s="373"/>
      <c r="AU819" s="355"/>
      <c r="AV819" s="356"/>
      <c r="AW819" s="161"/>
    </row>
    <row r="820" spans="1:49" ht="14.4">
      <c r="A820" s="399"/>
      <c r="B820" s="399"/>
      <c r="C820" s="264"/>
      <c r="D820" s="264"/>
      <c r="E820" s="264"/>
      <c r="F820" s="264"/>
      <c r="G820" s="264"/>
      <c r="H820" s="264"/>
      <c r="I820" s="264"/>
      <c r="J820" s="264"/>
      <c r="K820" s="264"/>
      <c r="L820" s="264"/>
      <c r="M820" s="264"/>
      <c r="N820" s="264"/>
      <c r="O820" s="160"/>
      <c r="P820" s="297">
        <f t="shared" si="39"/>
        <v>0</v>
      </c>
      <c r="Q820" s="264"/>
      <c r="R820" s="264"/>
      <c r="S820" s="264"/>
      <c r="T820" s="264"/>
      <c r="U820" s="264"/>
      <c r="V820" s="264"/>
      <c r="W820" s="264"/>
      <c r="X820" s="160"/>
      <c r="Y820" s="298">
        <f t="shared" si="40"/>
        <v>0</v>
      </c>
      <c r="Z820" s="264"/>
      <c r="AA820" s="264"/>
      <c r="AB820" s="264"/>
      <c r="AC820" s="264"/>
      <c r="AD820" s="264"/>
      <c r="AE820" s="264"/>
      <c r="AF820" s="264"/>
      <c r="AG820" s="160"/>
      <c r="AH820" s="298">
        <f t="shared" si="41"/>
        <v>0</v>
      </c>
      <c r="AI820" s="399"/>
      <c r="AJ820" s="264"/>
      <c r="AK820" s="264"/>
      <c r="AL820" s="264"/>
      <c r="AM820" s="264"/>
      <c r="AN820" s="264"/>
      <c r="AO820" s="264"/>
      <c r="AP820" s="264"/>
      <c r="AQ820" s="264"/>
      <c r="AR820" s="264"/>
      <c r="AS820" s="355"/>
      <c r="AT820" s="373"/>
      <c r="AU820" s="355"/>
      <c r="AV820" s="356"/>
      <c r="AW820" s="161"/>
    </row>
    <row r="821" spans="1:49" ht="14.4">
      <c r="A821" s="399"/>
      <c r="B821" s="399"/>
      <c r="C821" s="264"/>
      <c r="D821" s="264"/>
      <c r="E821" s="264"/>
      <c r="F821" s="264"/>
      <c r="G821" s="264"/>
      <c r="H821" s="264"/>
      <c r="I821" s="264"/>
      <c r="J821" s="264"/>
      <c r="K821" s="264"/>
      <c r="L821" s="264"/>
      <c r="M821" s="264"/>
      <c r="N821" s="264"/>
      <c r="O821" s="160"/>
      <c r="P821" s="297">
        <f t="shared" ref="P821:P884" si="42">SUM($H821:$N821)</f>
        <v>0</v>
      </c>
      <c r="Q821" s="264"/>
      <c r="R821" s="264"/>
      <c r="S821" s="264"/>
      <c r="T821" s="264"/>
      <c r="U821" s="264"/>
      <c r="V821" s="264"/>
      <c r="W821" s="264"/>
      <c r="X821" s="160"/>
      <c r="Y821" s="298">
        <f t="shared" ref="Y821:Y884" si="43">SUM($Q821:$W821)</f>
        <v>0</v>
      </c>
      <c r="Z821" s="264"/>
      <c r="AA821" s="264"/>
      <c r="AB821" s="264"/>
      <c r="AC821" s="264"/>
      <c r="AD821" s="264"/>
      <c r="AE821" s="264"/>
      <c r="AF821" s="264"/>
      <c r="AG821" s="160"/>
      <c r="AH821" s="298">
        <f t="shared" si="41"/>
        <v>0</v>
      </c>
      <c r="AI821" s="399"/>
      <c r="AJ821" s="264"/>
      <c r="AK821" s="264"/>
      <c r="AL821" s="264"/>
      <c r="AM821" s="264"/>
      <c r="AN821" s="264"/>
      <c r="AO821" s="264"/>
      <c r="AP821" s="264"/>
      <c r="AQ821" s="264"/>
      <c r="AR821" s="264"/>
      <c r="AS821" s="355"/>
      <c r="AT821" s="373"/>
      <c r="AU821" s="355"/>
      <c r="AV821" s="356"/>
      <c r="AW821" s="161"/>
    </row>
    <row r="822" spans="1:49" ht="14.4">
      <c r="A822" s="399"/>
      <c r="B822" s="399"/>
      <c r="C822" s="264"/>
      <c r="D822" s="264"/>
      <c r="E822" s="264"/>
      <c r="F822" s="264"/>
      <c r="G822" s="264"/>
      <c r="H822" s="264"/>
      <c r="I822" s="264"/>
      <c r="J822" s="264"/>
      <c r="K822" s="264"/>
      <c r="L822" s="264"/>
      <c r="M822" s="264"/>
      <c r="N822" s="264"/>
      <c r="O822" s="160"/>
      <c r="P822" s="297">
        <f t="shared" si="42"/>
        <v>0</v>
      </c>
      <c r="Q822" s="264"/>
      <c r="R822" s="264"/>
      <c r="S822" s="264"/>
      <c r="T822" s="264"/>
      <c r="U822" s="264"/>
      <c r="V822" s="264"/>
      <c r="W822" s="264"/>
      <c r="X822" s="160"/>
      <c r="Y822" s="298">
        <f t="shared" si="43"/>
        <v>0</v>
      </c>
      <c r="Z822" s="264"/>
      <c r="AA822" s="264"/>
      <c r="AB822" s="264"/>
      <c r="AC822" s="264"/>
      <c r="AD822" s="264"/>
      <c r="AE822" s="264"/>
      <c r="AF822" s="264"/>
      <c r="AG822" s="160"/>
      <c r="AH822" s="298">
        <f t="shared" si="41"/>
        <v>0</v>
      </c>
      <c r="AI822" s="399"/>
      <c r="AJ822" s="264"/>
      <c r="AK822" s="264"/>
      <c r="AL822" s="264"/>
      <c r="AM822" s="264"/>
      <c r="AN822" s="264"/>
      <c r="AO822" s="264"/>
      <c r="AP822" s="264"/>
      <c r="AQ822" s="264"/>
      <c r="AR822" s="264"/>
      <c r="AS822" s="355"/>
      <c r="AT822" s="373"/>
      <c r="AU822" s="355"/>
      <c r="AV822" s="356"/>
      <c r="AW822" s="161"/>
    </row>
    <row r="823" spans="1:49" ht="14.4">
      <c r="A823" s="399"/>
      <c r="B823" s="399"/>
      <c r="C823" s="264"/>
      <c r="D823" s="264"/>
      <c r="E823" s="264"/>
      <c r="F823" s="264"/>
      <c r="G823" s="264"/>
      <c r="H823" s="264"/>
      <c r="I823" s="264"/>
      <c r="J823" s="264"/>
      <c r="K823" s="264"/>
      <c r="L823" s="264"/>
      <c r="M823" s="264"/>
      <c r="N823" s="264"/>
      <c r="O823" s="160"/>
      <c r="P823" s="297">
        <f t="shared" si="42"/>
        <v>0</v>
      </c>
      <c r="Q823" s="264"/>
      <c r="R823" s="264"/>
      <c r="S823" s="264"/>
      <c r="T823" s="264"/>
      <c r="U823" s="264"/>
      <c r="V823" s="264"/>
      <c r="W823" s="264"/>
      <c r="X823" s="160"/>
      <c r="Y823" s="298">
        <f t="shared" si="43"/>
        <v>0</v>
      </c>
      <c r="Z823" s="264"/>
      <c r="AA823" s="264"/>
      <c r="AB823" s="264"/>
      <c r="AC823" s="264"/>
      <c r="AD823" s="264"/>
      <c r="AE823" s="264"/>
      <c r="AF823" s="264"/>
      <c r="AG823" s="160"/>
      <c r="AH823" s="298">
        <f t="shared" si="41"/>
        <v>0</v>
      </c>
      <c r="AI823" s="399"/>
      <c r="AJ823" s="264"/>
      <c r="AK823" s="264"/>
      <c r="AL823" s="264"/>
      <c r="AM823" s="264"/>
      <c r="AN823" s="264"/>
      <c r="AO823" s="264"/>
      <c r="AP823" s="264"/>
      <c r="AQ823" s="264"/>
      <c r="AR823" s="264"/>
      <c r="AS823" s="355"/>
      <c r="AT823" s="373"/>
      <c r="AU823" s="355"/>
      <c r="AV823" s="356"/>
      <c r="AW823" s="161"/>
    </row>
    <row r="824" spans="1:49" ht="14.4">
      <c r="A824" s="399"/>
      <c r="B824" s="399"/>
      <c r="C824" s="264"/>
      <c r="D824" s="264"/>
      <c r="E824" s="264"/>
      <c r="F824" s="264"/>
      <c r="G824" s="264"/>
      <c r="H824" s="264"/>
      <c r="I824" s="264"/>
      <c r="J824" s="264"/>
      <c r="K824" s="264"/>
      <c r="L824" s="264"/>
      <c r="M824" s="264"/>
      <c r="N824" s="264"/>
      <c r="O824" s="160"/>
      <c r="P824" s="297">
        <f t="shared" si="42"/>
        <v>0</v>
      </c>
      <c r="Q824" s="264"/>
      <c r="R824" s="264"/>
      <c r="S824" s="264"/>
      <c r="T824" s="264"/>
      <c r="U824" s="264"/>
      <c r="V824" s="264"/>
      <c r="W824" s="264"/>
      <c r="X824" s="160"/>
      <c r="Y824" s="298">
        <f t="shared" si="43"/>
        <v>0</v>
      </c>
      <c r="Z824" s="264"/>
      <c r="AA824" s="264"/>
      <c r="AB824" s="264"/>
      <c r="AC824" s="264"/>
      <c r="AD824" s="264"/>
      <c r="AE824" s="264"/>
      <c r="AF824" s="264"/>
      <c r="AG824" s="160"/>
      <c r="AH824" s="298">
        <f t="shared" si="41"/>
        <v>0</v>
      </c>
      <c r="AI824" s="399"/>
      <c r="AJ824" s="264"/>
      <c r="AK824" s="264"/>
      <c r="AL824" s="264"/>
      <c r="AM824" s="264"/>
      <c r="AN824" s="264"/>
      <c r="AO824" s="264"/>
      <c r="AP824" s="264"/>
      <c r="AQ824" s="264"/>
      <c r="AR824" s="264"/>
      <c r="AS824" s="355"/>
      <c r="AT824" s="373"/>
      <c r="AU824" s="355"/>
      <c r="AV824" s="356"/>
      <c r="AW824" s="161"/>
    </row>
    <row r="825" spans="1:49" ht="14.4">
      <c r="A825" s="399"/>
      <c r="B825" s="399"/>
      <c r="C825" s="264"/>
      <c r="D825" s="264"/>
      <c r="E825" s="264"/>
      <c r="F825" s="264"/>
      <c r="G825" s="264"/>
      <c r="H825" s="264"/>
      <c r="I825" s="264"/>
      <c r="J825" s="264"/>
      <c r="K825" s="264"/>
      <c r="L825" s="264"/>
      <c r="M825" s="264"/>
      <c r="N825" s="264"/>
      <c r="O825" s="160"/>
      <c r="P825" s="297">
        <f t="shared" si="42"/>
        <v>0</v>
      </c>
      <c r="Q825" s="264"/>
      <c r="R825" s="264"/>
      <c r="S825" s="264"/>
      <c r="T825" s="264"/>
      <c r="U825" s="264"/>
      <c r="V825" s="264"/>
      <c r="W825" s="264"/>
      <c r="X825" s="160"/>
      <c r="Y825" s="298">
        <f t="shared" si="43"/>
        <v>0</v>
      </c>
      <c r="Z825" s="264"/>
      <c r="AA825" s="264"/>
      <c r="AB825" s="264"/>
      <c r="AC825" s="264"/>
      <c r="AD825" s="264"/>
      <c r="AE825" s="264"/>
      <c r="AF825" s="264"/>
      <c r="AG825" s="160"/>
      <c r="AH825" s="298">
        <f t="shared" si="41"/>
        <v>0</v>
      </c>
      <c r="AI825" s="399"/>
      <c r="AJ825" s="264"/>
      <c r="AK825" s="264"/>
      <c r="AL825" s="264"/>
      <c r="AM825" s="264"/>
      <c r="AN825" s="264"/>
      <c r="AO825" s="264"/>
      <c r="AP825" s="264"/>
      <c r="AQ825" s="264"/>
      <c r="AR825" s="264"/>
      <c r="AS825" s="355"/>
      <c r="AT825" s="373"/>
      <c r="AU825" s="355"/>
      <c r="AV825" s="356"/>
      <c r="AW825" s="161"/>
    </row>
    <row r="826" spans="1:49" ht="14.4">
      <c r="A826" s="399"/>
      <c r="B826" s="399"/>
      <c r="C826" s="264"/>
      <c r="D826" s="264"/>
      <c r="E826" s="264"/>
      <c r="F826" s="264"/>
      <c r="G826" s="264"/>
      <c r="H826" s="264"/>
      <c r="I826" s="264"/>
      <c r="J826" s="264"/>
      <c r="K826" s="264"/>
      <c r="L826" s="264"/>
      <c r="M826" s="264"/>
      <c r="N826" s="264"/>
      <c r="O826" s="160"/>
      <c r="P826" s="297">
        <f t="shared" si="42"/>
        <v>0</v>
      </c>
      <c r="Q826" s="264"/>
      <c r="R826" s="264"/>
      <c r="S826" s="264"/>
      <c r="T826" s="264"/>
      <c r="U826" s="264"/>
      <c r="V826" s="264"/>
      <c r="W826" s="264"/>
      <c r="X826" s="160"/>
      <c r="Y826" s="298">
        <f t="shared" si="43"/>
        <v>0</v>
      </c>
      <c r="Z826" s="264"/>
      <c r="AA826" s="264"/>
      <c r="AB826" s="264"/>
      <c r="AC826" s="264"/>
      <c r="AD826" s="264"/>
      <c r="AE826" s="264"/>
      <c r="AF826" s="264"/>
      <c r="AG826" s="160"/>
      <c r="AH826" s="298">
        <f t="shared" si="41"/>
        <v>0</v>
      </c>
      <c r="AI826" s="399"/>
      <c r="AJ826" s="264"/>
      <c r="AK826" s="264"/>
      <c r="AL826" s="264"/>
      <c r="AM826" s="264"/>
      <c r="AN826" s="264"/>
      <c r="AO826" s="264"/>
      <c r="AP826" s="264"/>
      <c r="AQ826" s="264"/>
      <c r="AR826" s="264"/>
      <c r="AS826" s="355"/>
      <c r="AT826" s="373"/>
      <c r="AU826" s="355"/>
      <c r="AV826" s="356"/>
      <c r="AW826" s="161"/>
    </row>
    <row r="827" spans="1:49" ht="14.4">
      <c r="A827" s="399"/>
      <c r="B827" s="399"/>
      <c r="C827" s="264"/>
      <c r="D827" s="264"/>
      <c r="E827" s="264"/>
      <c r="F827" s="264"/>
      <c r="G827" s="264"/>
      <c r="H827" s="264"/>
      <c r="I827" s="264"/>
      <c r="J827" s="264"/>
      <c r="K827" s="264"/>
      <c r="L827" s="264"/>
      <c r="M827" s="264"/>
      <c r="N827" s="264"/>
      <c r="O827" s="160"/>
      <c r="P827" s="297">
        <f t="shared" si="42"/>
        <v>0</v>
      </c>
      <c r="Q827" s="264"/>
      <c r="R827" s="264"/>
      <c r="S827" s="264"/>
      <c r="T827" s="264"/>
      <c r="U827" s="264"/>
      <c r="V827" s="264"/>
      <c r="W827" s="264"/>
      <c r="X827" s="160"/>
      <c r="Y827" s="298">
        <f t="shared" si="43"/>
        <v>0</v>
      </c>
      <c r="Z827" s="264"/>
      <c r="AA827" s="264"/>
      <c r="AB827" s="264"/>
      <c r="AC827" s="264"/>
      <c r="AD827" s="264"/>
      <c r="AE827" s="264"/>
      <c r="AF827" s="264"/>
      <c r="AG827" s="160"/>
      <c r="AH827" s="298">
        <f t="shared" si="41"/>
        <v>0</v>
      </c>
      <c r="AI827" s="399"/>
      <c r="AJ827" s="264"/>
      <c r="AK827" s="264"/>
      <c r="AL827" s="264"/>
      <c r="AM827" s="264"/>
      <c r="AN827" s="264"/>
      <c r="AO827" s="264"/>
      <c r="AP827" s="264"/>
      <c r="AQ827" s="264"/>
      <c r="AR827" s="264"/>
      <c r="AS827" s="355"/>
      <c r="AT827" s="373"/>
      <c r="AU827" s="355"/>
      <c r="AV827" s="356"/>
      <c r="AW827" s="161"/>
    </row>
    <row r="828" spans="1:49" ht="14.4">
      <c r="A828" s="399"/>
      <c r="B828" s="399"/>
      <c r="C828" s="264"/>
      <c r="D828" s="264"/>
      <c r="E828" s="264"/>
      <c r="F828" s="264"/>
      <c r="G828" s="264"/>
      <c r="H828" s="264"/>
      <c r="I828" s="264"/>
      <c r="J828" s="264"/>
      <c r="K828" s="264"/>
      <c r="L828" s="264"/>
      <c r="M828" s="264"/>
      <c r="N828" s="264"/>
      <c r="O828" s="160"/>
      <c r="P828" s="297">
        <f t="shared" si="42"/>
        <v>0</v>
      </c>
      <c r="Q828" s="264"/>
      <c r="R828" s="264"/>
      <c r="S828" s="264"/>
      <c r="T828" s="264"/>
      <c r="U828" s="264"/>
      <c r="V828" s="264"/>
      <c r="W828" s="264"/>
      <c r="X828" s="160"/>
      <c r="Y828" s="298">
        <f t="shared" si="43"/>
        <v>0</v>
      </c>
      <c r="Z828" s="264"/>
      <c r="AA828" s="264"/>
      <c r="AB828" s="264"/>
      <c r="AC828" s="264"/>
      <c r="AD828" s="264"/>
      <c r="AE828" s="264"/>
      <c r="AF828" s="264"/>
      <c r="AG828" s="160"/>
      <c r="AH828" s="298">
        <f t="shared" si="41"/>
        <v>0</v>
      </c>
      <c r="AI828" s="399"/>
      <c r="AJ828" s="264"/>
      <c r="AK828" s="264"/>
      <c r="AL828" s="264"/>
      <c r="AM828" s="264"/>
      <c r="AN828" s="264"/>
      <c r="AO828" s="264"/>
      <c r="AP828" s="264"/>
      <c r="AQ828" s="264"/>
      <c r="AR828" s="264"/>
      <c r="AS828" s="355"/>
      <c r="AT828" s="373"/>
      <c r="AU828" s="355"/>
      <c r="AV828" s="356"/>
      <c r="AW828" s="161"/>
    </row>
    <row r="829" spans="1:49" ht="14.4">
      <c r="A829" s="399"/>
      <c r="B829" s="399"/>
      <c r="C829" s="264"/>
      <c r="D829" s="264"/>
      <c r="E829" s="264"/>
      <c r="F829" s="264"/>
      <c r="G829" s="264"/>
      <c r="H829" s="264"/>
      <c r="I829" s="264"/>
      <c r="J829" s="264"/>
      <c r="K829" s="264"/>
      <c r="L829" s="264"/>
      <c r="M829" s="264"/>
      <c r="N829" s="264"/>
      <c r="O829" s="160"/>
      <c r="P829" s="297">
        <f t="shared" si="42"/>
        <v>0</v>
      </c>
      <c r="Q829" s="264"/>
      <c r="R829" s="264"/>
      <c r="S829" s="264"/>
      <c r="T829" s="264"/>
      <c r="U829" s="264"/>
      <c r="V829" s="264"/>
      <c r="W829" s="264"/>
      <c r="X829" s="160"/>
      <c r="Y829" s="298">
        <f t="shared" si="43"/>
        <v>0</v>
      </c>
      <c r="Z829" s="264"/>
      <c r="AA829" s="264"/>
      <c r="AB829" s="264"/>
      <c r="AC829" s="264"/>
      <c r="AD829" s="264"/>
      <c r="AE829" s="264"/>
      <c r="AF829" s="264"/>
      <c r="AG829" s="160"/>
      <c r="AH829" s="298">
        <f t="shared" si="41"/>
        <v>0</v>
      </c>
      <c r="AI829" s="399"/>
      <c r="AJ829" s="264"/>
      <c r="AK829" s="264"/>
      <c r="AL829" s="264"/>
      <c r="AM829" s="264"/>
      <c r="AN829" s="264"/>
      <c r="AO829" s="264"/>
      <c r="AP829" s="264"/>
      <c r="AQ829" s="264"/>
      <c r="AR829" s="264"/>
      <c r="AS829" s="355"/>
      <c r="AT829" s="373"/>
      <c r="AU829" s="355"/>
      <c r="AV829" s="356"/>
      <c r="AW829" s="161"/>
    </row>
    <row r="830" spans="1:49" ht="14.4">
      <c r="A830" s="399"/>
      <c r="B830" s="399"/>
      <c r="C830" s="264"/>
      <c r="D830" s="264"/>
      <c r="E830" s="264"/>
      <c r="F830" s="264"/>
      <c r="G830" s="264"/>
      <c r="H830" s="264"/>
      <c r="I830" s="264"/>
      <c r="J830" s="264"/>
      <c r="K830" s="264"/>
      <c r="L830" s="264"/>
      <c r="M830" s="264"/>
      <c r="N830" s="264"/>
      <c r="O830" s="160"/>
      <c r="P830" s="297">
        <f t="shared" si="42"/>
        <v>0</v>
      </c>
      <c r="Q830" s="264"/>
      <c r="R830" s="264"/>
      <c r="S830" s="264"/>
      <c r="T830" s="264"/>
      <c r="U830" s="264"/>
      <c r="V830" s="264"/>
      <c r="W830" s="264"/>
      <c r="X830" s="160"/>
      <c r="Y830" s="298">
        <f t="shared" si="43"/>
        <v>0</v>
      </c>
      <c r="Z830" s="264"/>
      <c r="AA830" s="264"/>
      <c r="AB830" s="264"/>
      <c r="AC830" s="264"/>
      <c r="AD830" s="264"/>
      <c r="AE830" s="264"/>
      <c r="AF830" s="264"/>
      <c r="AG830" s="160"/>
      <c r="AH830" s="298">
        <f t="shared" si="41"/>
        <v>0</v>
      </c>
      <c r="AI830" s="399"/>
      <c r="AJ830" s="264"/>
      <c r="AK830" s="264"/>
      <c r="AL830" s="264"/>
      <c r="AM830" s="264"/>
      <c r="AN830" s="264"/>
      <c r="AO830" s="264"/>
      <c r="AP830" s="264"/>
      <c r="AQ830" s="264"/>
      <c r="AR830" s="264"/>
      <c r="AS830" s="355"/>
      <c r="AT830" s="373"/>
      <c r="AU830" s="355"/>
      <c r="AV830" s="356"/>
      <c r="AW830" s="161"/>
    </row>
    <row r="831" spans="1:49" ht="14.4">
      <c r="A831" s="399"/>
      <c r="B831" s="399"/>
      <c r="C831" s="264"/>
      <c r="D831" s="264"/>
      <c r="E831" s="264"/>
      <c r="F831" s="264"/>
      <c r="G831" s="264"/>
      <c r="H831" s="264"/>
      <c r="I831" s="264"/>
      <c r="J831" s="264"/>
      <c r="K831" s="264"/>
      <c r="L831" s="264"/>
      <c r="M831" s="264"/>
      <c r="N831" s="264"/>
      <c r="O831" s="160"/>
      <c r="P831" s="297">
        <f t="shared" si="42"/>
        <v>0</v>
      </c>
      <c r="Q831" s="264"/>
      <c r="R831" s="264"/>
      <c r="S831" s="264"/>
      <c r="T831" s="264"/>
      <c r="U831" s="264"/>
      <c r="V831" s="264"/>
      <c r="W831" s="264"/>
      <c r="X831" s="160"/>
      <c r="Y831" s="298">
        <f t="shared" si="43"/>
        <v>0</v>
      </c>
      <c r="Z831" s="264"/>
      <c r="AA831" s="264"/>
      <c r="AB831" s="264"/>
      <c r="AC831" s="264"/>
      <c r="AD831" s="264"/>
      <c r="AE831" s="264"/>
      <c r="AF831" s="264"/>
      <c r="AG831" s="160"/>
      <c r="AH831" s="298">
        <f t="shared" si="41"/>
        <v>0</v>
      </c>
      <c r="AI831" s="399"/>
      <c r="AJ831" s="264"/>
      <c r="AK831" s="264"/>
      <c r="AL831" s="264"/>
      <c r="AM831" s="264"/>
      <c r="AN831" s="264"/>
      <c r="AO831" s="264"/>
      <c r="AP831" s="264"/>
      <c r="AQ831" s="264"/>
      <c r="AR831" s="264"/>
      <c r="AS831" s="355"/>
      <c r="AT831" s="373"/>
      <c r="AU831" s="355"/>
      <c r="AV831" s="356"/>
      <c r="AW831" s="161"/>
    </row>
    <row r="832" spans="1:49" ht="14.4">
      <c r="A832" s="399"/>
      <c r="B832" s="399"/>
      <c r="C832" s="264"/>
      <c r="D832" s="264"/>
      <c r="E832" s="264"/>
      <c r="F832" s="264"/>
      <c r="G832" s="264"/>
      <c r="H832" s="264"/>
      <c r="I832" s="264"/>
      <c r="J832" s="264"/>
      <c r="K832" s="264"/>
      <c r="L832" s="264"/>
      <c r="M832" s="264"/>
      <c r="N832" s="264"/>
      <c r="O832" s="160"/>
      <c r="P832" s="297">
        <f t="shared" si="42"/>
        <v>0</v>
      </c>
      <c r="Q832" s="264"/>
      <c r="R832" s="264"/>
      <c r="S832" s="264"/>
      <c r="T832" s="264"/>
      <c r="U832" s="264"/>
      <c r="V832" s="264"/>
      <c r="W832" s="264"/>
      <c r="X832" s="160"/>
      <c r="Y832" s="298">
        <f t="shared" si="43"/>
        <v>0</v>
      </c>
      <c r="Z832" s="264"/>
      <c r="AA832" s="264"/>
      <c r="AB832" s="264"/>
      <c r="AC832" s="264"/>
      <c r="AD832" s="264"/>
      <c r="AE832" s="264"/>
      <c r="AF832" s="264"/>
      <c r="AG832" s="160"/>
      <c r="AH832" s="298">
        <f t="shared" si="41"/>
        <v>0</v>
      </c>
      <c r="AI832" s="399"/>
      <c r="AJ832" s="264"/>
      <c r="AK832" s="264"/>
      <c r="AL832" s="264"/>
      <c r="AM832" s="264"/>
      <c r="AN832" s="264"/>
      <c r="AO832" s="264"/>
      <c r="AP832" s="264"/>
      <c r="AQ832" s="264"/>
      <c r="AR832" s="264"/>
      <c r="AS832" s="355"/>
      <c r="AT832" s="373"/>
      <c r="AU832" s="355"/>
      <c r="AV832" s="356"/>
      <c r="AW832" s="161"/>
    </row>
    <row r="833" spans="1:49" ht="14.4">
      <c r="A833" s="399"/>
      <c r="B833" s="399"/>
      <c r="C833" s="264"/>
      <c r="D833" s="264"/>
      <c r="E833" s="264"/>
      <c r="F833" s="264"/>
      <c r="G833" s="264"/>
      <c r="H833" s="264"/>
      <c r="I833" s="264"/>
      <c r="J833" s="264"/>
      <c r="K833" s="264"/>
      <c r="L833" s="264"/>
      <c r="M833" s="264"/>
      <c r="N833" s="264"/>
      <c r="O833" s="160"/>
      <c r="P833" s="297">
        <f t="shared" si="42"/>
        <v>0</v>
      </c>
      <c r="Q833" s="264"/>
      <c r="R833" s="264"/>
      <c r="S833" s="264"/>
      <c r="T833" s="264"/>
      <c r="U833" s="264"/>
      <c r="V833" s="264"/>
      <c r="W833" s="264"/>
      <c r="X833" s="160"/>
      <c r="Y833" s="298">
        <f t="shared" si="43"/>
        <v>0</v>
      </c>
      <c r="Z833" s="264"/>
      <c r="AA833" s="264"/>
      <c r="AB833" s="264"/>
      <c r="AC833" s="264"/>
      <c r="AD833" s="264"/>
      <c r="AE833" s="264"/>
      <c r="AF833" s="264"/>
      <c r="AG833" s="160"/>
      <c r="AH833" s="298">
        <f t="shared" si="41"/>
        <v>0</v>
      </c>
      <c r="AI833" s="399"/>
      <c r="AJ833" s="264"/>
      <c r="AK833" s="264"/>
      <c r="AL833" s="264"/>
      <c r="AM833" s="264"/>
      <c r="AN833" s="264"/>
      <c r="AO833" s="264"/>
      <c r="AP833" s="264"/>
      <c r="AQ833" s="264"/>
      <c r="AR833" s="264"/>
      <c r="AS833" s="355"/>
      <c r="AT833" s="373"/>
      <c r="AU833" s="355"/>
      <c r="AV833" s="356"/>
      <c r="AW833" s="161"/>
    </row>
    <row r="834" spans="1:49" ht="14.4">
      <c r="A834" s="399"/>
      <c r="B834" s="399"/>
      <c r="C834" s="264"/>
      <c r="D834" s="264"/>
      <c r="E834" s="264"/>
      <c r="F834" s="264"/>
      <c r="G834" s="264"/>
      <c r="H834" s="264"/>
      <c r="I834" s="264"/>
      <c r="J834" s="264"/>
      <c r="K834" s="264"/>
      <c r="L834" s="264"/>
      <c r="M834" s="264"/>
      <c r="N834" s="264"/>
      <c r="O834" s="160"/>
      <c r="P834" s="297">
        <f t="shared" si="42"/>
        <v>0</v>
      </c>
      <c r="Q834" s="264"/>
      <c r="R834" s="264"/>
      <c r="S834" s="264"/>
      <c r="T834" s="264"/>
      <c r="U834" s="264"/>
      <c r="V834" s="264"/>
      <c r="W834" s="264"/>
      <c r="X834" s="160"/>
      <c r="Y834" s="298">
        <f t="shared" si="43"/>
        <v>0</v>
      </c>
      <c r="Z834" s="264"/>
      <c r="AA834" s="264"/>
      <c r="AB834" s="264"/>
      <c r="AC834" s="264"/>
      <c r="AD834" s="264"/>
      <c r="AE834" s="264"/>
      <c r="AF834" s="264"/>
      <c r="AG834" s="160"/>
      <c r="AH834" s="298">
        <f t="shared" si="41"/>
        <v>0</v>
      </c>
      <c r="AI834" s="399"/>
      <c r="AJ834" s="264"/>
      <c r="AK834" s="264"/>
      <c r="AL834" s="264"/>
      <c r="AM834" s="264"/>
      <c r="AN834" s="264"/>
      <c r="AO834" s="264"/>
      <c r="AP834" s="264"/>
      <c r="AQ834" s="264"/>
      <c r="AR834" s="264"/>
      <c r="AS834" s="355"/>
      <c r="AT834" s="373"/>
      <c r="AU834" s="355"/>
      <c r="AV834" s="356"/>
      <c r="AW834" s="161"/>
    </row>
    <row r="835" spans="1:49" ht="14.4">
      <c r="A835" s="399"/>
      <c r="B835" s="399"/>
      <c r="C835" s="264"/>
      <c r="D835" s="264"/>
      <c r="E835" s="264"/>
      <c r="F835" s="264"/>
      <c r="G835" s="264"/>
      <c r="H835" s="264"/>
      <c r="I835" s="264"/>
      <c r="J835" s="264"/>
      <c r="K835" s="264"/>
      <c r="L835" s="264"/>
      <c r="M835" s="264"/>
      <c r="N835" s="264"/>
      <c r="O835" s="160"/>
      <c r="P835" s="297">
        <f t="shared" si="42"/>
        <v>0</v>
      </c>
      <c r="Q835" s="264"/>
      <c r="R835" s="264"/>
      <c r="S835" s="264"/>
      <c r="T835" s="264"/>
      <c r="U835" s="264"/>
      <c r="V835" s="264"/>
      <c r="W835" s="264"/>
      <c r="X835" s="160"/>
      <c r="Y835" s="298">
        <f t="shared" si="43"/>
        <v>0</v>
      </c>
      <c r="Z835" s="264"/>
      <c r="AA835" s="264"/>
      <c r="AB835" s="264"/>
      <c r="AC835" s="264"/>
      <c r="AD835" s="264"/>
      <c r="AE835" s="264"/>
      <c r="AF835" s="264"/>
      <c r="AG835" s="160"/>
      <c r="AH835" s="298">
        <f t="shared" si="41"/>
        <v>0</v>
      </c>
      <c r="AI835" s="399"/>
      <c r="AJ835" s="264"/>
      <c r="AK835" s="264"/>
      <c r="AL835" s="264"/>
      <c r="AM835" s="264"/>
      <c r="AN835" s="264"/>
      <c r="AO835" s="264"/>
      <c r="AP835" s="264"/>
      <c r="AQ835" s="264"/>
      <c r="AR835" s="264"/>
      <c r="AS835" s="355"/>
      <c r="AT835" s="373"/>
      <c r="AU835" s="355"/>
      <c r="AV835" s="356"/>
      <c r="AW835" s="161"/>
    </row>
    <row r="836" spans="1:49" ht="14.4">
      <c r="A836" s="399"/>
      <c r="B836" s="399"/>
      <c r="C836" s="264"/>
      <c r="D836" s="264"/>
      <c r="E836" s="264"/>
      <c r="F836" s="264"/>
      <c r="G836" s="264"/>
      <c r="H836" s="264"/>
      <c r="I836" s="264"/>
      <c r="J836" s="264"/>
      <c r="K836" s="264"/>
      <c r="L836" s="264"/>
      <c r="M836" s="264"/>
      <c r="N836" s="264"/>
      <c r="O836" s="160"/>
      <c r="P836" s="297">
        <f t="shared" si="42"/>
        <v>0</v>
      </c>
      <c r="Q836" s="264"/>
      <c r="R836" s="264"/>
      <c r="S836" s="264"/>
      <c r="T836" s="264"/>
      <c r="U836" s="264"/>
      <c r="V836" s="264"/>
      <c r="W836" s="264"/>
      <c r="X836" s="160"/>
      <c r="Y836" s="298">
        <f t="shared" si="43"/>
        <v>0</v>
      </c>
      <c r="Z836" s="264"/>
      <c r="AA836" s="264"/>
      <c r="AB836" s="264"/>
      <c r="AC836" s="264"/>
      <c r="AD836" s="264"/>
      <c r="AE836" s="264"/>
      <c r="AF836" s="264"/>
      <c r="AG836" s="160"/>
      <c r="AH836" s="298">
        <f t="shared" si="41"/>
        <v>0</v>
      </c>
      <c r="AI836" s="399"/>
      <c r="AJ836" s="264"/>
      <c r="AK836" s="264"/>
      <c r="AL836" s="264"/>
      <c r="AM836" s="264"/>
      <c r="AN836" s="264"/>
      <c r="AO836" s="264"/>
      <c r="AP836" s="264"/>
      <c r="AQ836" s="264"/>
      <c r="AR836" s="264"/>
      <c r="AS836" s="355"/>
      <c r="AT836" s="373"/>
      <c r="AU836" s="355"/>
      <c r="AV836" s="356"/>
      <c r="AW836" s="161"/>
    </row>
    <row r="837" spans="1:49" ht="14.4">
      <c r="A837" s="399"/>
      <c r="B837" s="399"/>
      <c r="C837" s="264"/>
      <c r="D837" s="264"/>
      <c r="E837" s="264"/>
      <c r="F837" s="264"/>
      <c r="G837" s="264"/>
      <c r="H837" s="264"/>
      <c r="I837" s="264"/>
      <c r="J837" s="264"/>
      <c r="K837" s="264"/>
      <c r="L837" s="264"/>
      <c r="M837" s="264"/>
      <c r="N837" s="264"/>
      <c r="O837" s="160"/>
      <c r="P837" s="297">
        <f t="shared" si="42"/>
        <v>0</v>
      </c>
      <c r="Q837" s="264"/>
      <c r="R837" s="264"/>
      <c r="S837" s="264"/>
      <c r="T837" s="264"/>
      <c r="U837" s="264"/>
      <c r="V837" s="264"/>
      <c r="W837" s="264"/>
      <c r="X837" s="160"/>
      <c r="Y837" s="298">
        <f t="shared" si="43"/>
        <v>0</v>
      </c>
      <c r="Z837" s="264"/>
      <c r="AA837" s="264"/>
      <c r="AB837" s="264"/>
      <c r="AC837" s="264"/>
      <c r="AD837" s="264"/>
      <c r="AE837" s="264"/>
      <c r="AF837" s="264"/>
      <c r="AG837" s="160"/>
      <c r="AH837" s="298">
        <f t="shared" si="41"/>
        <v>0</v>
      </c>
      <c r="AI837" s="399"/>
      <c r="AJ837" s="264"/>
      <c r="AK837" s="264"/>
      <c r="AL837" s="264"/>
      <c r="AM837" s="264"/>
      <c r="AN837" s="264"/>
      <c r="AO837" s="264"/>
      <c r="AP837" s="264"/>
      <c r="AQ837" s="264"/>
      <c r="AR837" s="264"/>
      <c r="AS837" s="355"/>
      <c r="AT837" s="373"/>
      <c r="AU837" s="355"/>
      <c r="AV837" s="356"/>
      <c r="AW837" s="161"/>
    </row>
    <row r="838" spans="1:49" ht="14.4">
      <c r="A838" s="399"/>
      <c r="B838" s="399"/>
      <c r="C838" s="264"/>
      <c r="D838" s="264"/>
      <c r="E838" s="264"/>
      <c r="F838" s="264"/>
      <c r="G838" s="264"/>
      <c r="H838" s="264"/>
      <c r="I838" s="264"/>
      <c r="J838" s="264"/>
      <c r="K838" s="264"/>
      <c r="L838" s="264"/>
      <c r="M838" s="264"/>
      <c r="N838" s="264"/>
      <c r="O838" s="160"/>
      <c r="P838" s="297">
        <f t="shared" si="42"/>
        <v>0</v>
      </c>
      <c r="Q838" s="264"/>
      <c r="R838" s="264"/>
      <c r="S838" s="264"/>
      <c r="T838" s="264"/>
      <c r="U838" s="264"/>
      <c r="V838" s="264"/>
      <c r="W838" s="264"/>
      <c r="X838" s="160"/>
      <c r="Y838" s="298">
        <f t="shared" si="43"/>
        <v>0</v>
      </c>
      <c r="Z838" s="264"/>
      <c r="AA838" s="264"/>
      <c r="AB838" s="264"/>
      <c r="AC838" s="264"/>
      <c r="AD838" s="264"/>
      <c r="AE838" s="264"/>
      <c r="AF838" s="264"/>
      <c r="AG838" s="160"/>
      <c r="AH838" s="298">
        <f t="shared" si="41"/>
        <v>0</v>
      </c>
      <c r="AI838" s="399"/>
      <c r="AJ838" s="264"/>
      <c r="AK838" s="264"/>
      <c r="AL838" s="264"/>
      <c r="AM838" s="264"/>
      <c r="AN838" s="264"/>
      <c r="AO838" s="264"/>
      <c r="AP838" s="264"/>
      <c r="AQ838" s="264"/>
      <c r="AR838" s="264"/>
      <c r="AS838" s="355"/>
      <c r="AT838" s="373"/>
      <c r="AU838" s="355"/>
      <c r="AV838" s="356"/>
      <c r="AW838" s="161"/>
    </row>
    <row r="839" spans="1:49" ht="14.4">
      <c r="A839" s="399"/>
      <c r="B839" s="399"/>
      <c r="C839" s="264"/>
      <c r="D839" s="264"/>
      <c r="E839" s="264"/>
      <c r="F839" s="264"/>
      <c r="G839" s="264"/>
      <c r="H839" s="264"/>
      <c r="I839" s="264"/>
      <c r="J839" s="264"/>
      <c r="K839" s="264"/>
      <c r="L839" s="264"/>
      <c r="M839" s="264"/>
      <c r="N839" s="264"/>
      <c r="O839" s="160"/>
      <c r="P839" s="297">
        <f t="shared" si="42"/>
        <v>0</v>
      </c>
      <c r="Q839" s="264"/>
      <c r="R839" s="264"/>
      <c r="S839" s="264"/>
      <c r="T839" s="264"/>
      <c r="U839" s="264"/>
      <c r="V839" s="264"/>
      <c r="W839" s="264"/>
      <c r="X839" s="160"/>
      <c r="Y839" s="298">
        <f t="shared" si="43"/>
        <v>0</v>
      </c>
      <c r="Z839" s="264"/>
      <c r="AA839" s="264"/>
      <c r="AB839" s="264"/>
      <c r="AC839" s="264"/>
      <c r="AD839" s="264"/>
      <c r="AE839" s="264"/>
      <c r="AF839" s="264"/>
      <c r="AG839" s="160"/>
      <c r="AH839" s="298">
        <f t="shared" si="41"/>
        <v>0</v>
      </c>
      <c r="AI839" s="399"/>
      <c r="AJ839" s="264"/>
      <c r="AK839" s="264"/>
      <c r="AL839" s="264"/>
      <c r="AM839" s="264"/>
      <c r="AN839" s="264"/>
      <c r="AO839" s="264"/>
      <c r="AP839" s="264"/>
      <c r="AQ839" s="264"/>
      <c r="AR839" s="264"/>
      <c r="AS839" s="355"/>
      <c r="AT839" s="373"/>
      <c r="AU839" s="355"/>
      <c r="AV839" s="356"/>
      <c r="AW839" s="161"/>
    </row>
    <row r="840" spans="1:49" ht="14.4">
      <c r="A840" s="399"/>
      <c r="B840" s="399"/>
      <c r="C840" s="264"/>
      <c r="D840" s="264"/>
      <c r="E840" s="264"/>
      <c r="F840" s="264"/>
      <c r="G840" s="264"/>
      <c r="H840" s="264"/>
      <c r="I840" s="264"/>
      <c r="J840" s="264"/>
      <c r="K840" s="264"/>
      <c r="L840" s="264"/>
      <c r="M840" s="264"/>
      <c r="N840" s="264"/>
      <c r="O840" s="160"/>
      <c r="P840" s="297">
        <f t="shared" si="42"/>
        <v>0</v>
      </c>
      <c r="Q840" s="264"/>
      <c r="R840" s="264"/>
      <c r="S840" s="264"/>
      <c r="T840" s="264"/>
      <c r="U840" s="264"/>
      <c r="V840" s="264"/>
      <c r="W840" s="264"/>
      <c r="X840" s="160"/>
      <c r="Y840" s="298">
        <f t="shared" si="43"/>
        <v>0</v>
      </c>
      <c r="Z840" s="264"/>
      <c r="AA840" s="264"/>
      <c r="AB840" s="264"/>
      <c r="AC840" s="264"/>
      <c r="AD840" s="264"/>
      <c r="AE840" s="264"/>
      <c r="AF840" s="264"/>
      <c r="AG840" s="160"/>
      <c r="AH840" s="298">
        <f t="shared" si="41"/>
        <v>0</v>
      </c>
      <c r="AI840" s="399"/>
      <c r="AJ840" s="264"/>
      <c r="AK840" s="264"/>
      <c r="AL840" s="264"/>
      <c r="AM840" s="264"/>
      <c r="AN840" s="264"/>
      <c r="AO840" s="264"/>
      <c r="AP840" s="264"/>
      <c r="AQ840" s="264"/>
      <c r="AR840" s="264"/>
      <c r="AS840" s="355"/>
      <c r="AT840" s="373"/>
      <c r="AU840" s="355"/>
      <c r="AV840" s="356"/>
      <c r="AW840" s="161"/>
    </row>
    <row r="841" spans="1:49" ht="14.4">
      <c r="A841" s="399"/>
      <c r="B841" s="399"/>
      <c r="C841" s="264"/>
      <c r="D841" s="264"/>
      <c r="E841" s="264"/>
      <c r="F841" s="264"/>
      <c r="G841" s="264"/>
      <c r="H841" s="264"/>
      <c r="I841" s="264"/>
      <c r="J841" s="264"/>
      <c r="K841" s="264"/>
      <c r="L841" s="264"/>
      <c r="M841" s="264"/>
      <c r="N841" s="264"/>
      <c r="O841" s="160"/>
      <c r="P841" s="297">
        <f t="shared" si="42"/>
        <v>0</v>
      </c>
      <c r="Q841" s="264"/>
      <c r="R841" s="264"/>
      <c r="S841" s="264"/>
      <c r="T841" s="264"/>
      <c r="U841" s="264"/>
      <c r="V841" s="264"/>
      <c r="W841" s="264"/>
      <c r="X841" s="160"/>
      <c r="Y841" s="298">
        <f t="shared" si="43"/>
        <v>0</v>
      </c>
      <c r="Z841" s="264"/>
      <c r="AA841" s="264"/>
      <c r="AB841" s="264"/>
      <c r="AC841" s="264"/>
      <c r="AD841" s="264"/>
      <c r="AE841" s="264"/>
      <c r="AF841" s="264"/>
      <c r="AG841" s="160"/>
      <c r="AH841" s="298">
        <f t="shared" si="41"/>
        <v>0</v>
      </c>
      <c r="AI841" s="399"/>
      <c r="AJ841" s="264"/>
      <c r="AK841" s="264"/>
      <c r="AL841" s="264"/>
      <c r="AM841" s="264"/>
      <c r="AN841" s="264"/>
      <c r="AO841" s="264"/>
      <c r="AP841" s="264"/>
      <c r="AQ841" s="264"/>
      <c r="AR841" s="264"/>
      <c r="AS841" s="355"/>
      <c r="AT841" s="373"/>
      <c r="AU841" s="355"/>
      <c r="AV841" s="356"/>
      <c r="AW841" s="161"/>
    </row>
    <row r="842" spans="1:49" ht="14.4">
      <c r="A842" s="399"/>
      <c r="B842" s="399"/>
      <c r="C842" s="264"/>
      <c r="D842" s="264"/>
      <c r="E842" s="264"/>
      <c r="F842" s="264"/>
      <c r="G842" s="264"/>
      <c r="H842" s="264"/>
      <c r="I842" s="264"/>
      <c r="J842" s="264"/>
      <c r="K842" s="264"/>
      <c r="L842" s="264"/>
      <c r="M842" s="264"/>
      <c r="N842" s="264"/>
      <c r="O842" s="160"/>
      <c r="P842" s="297">
        <f t="shared" si="42"/>
        <v>0</v>
      </c>
      <c r="Q842" s="264"/>
      <c r="R842" s="264"/>
      <c r="S842" s="264"/>
      <c r="T842" s="264"/>
      <c r="U842" s="264"/>
      <c r="V842" s="264"/>
      <c r="W842" s="264"/>
      <c r="X842" s="160"/>
      <c r="Y842" s="298">
        <f t="shared" si="43"/>
        <v>0</v>
      </c>
      <c r="Z842" s="264"/>
      <c r="AA842" s="264"/>
      <c r="AB842" s="264"/>
      <c r="AC842" s="264"/>
      <c r="AD842" s="264"/>
      <c r="AE842" s="264"/>
      <c r="AF842" s="264"/>
      <c r="AG842" s="160"/>
      <c r="AH842" s="298">
        <f t="shared" si="41"/>
        <v>0</v>
      </c>
      <c r="AI842" s="399"/>
      <c r="AJ842" s="264"/>
      <c r="AK842" s="264"/>
      <c r="AL842" s="264"/>
      <c r="AM842" s="264"/>
      <c r="AN842" s="264"/>
      <c r="AO842" s="264"/>
      <c r="AP842" s="264"/>
      <c r="AQ842" s="264"/>
      <c r="AR842" s="264"/>
      <c r="AS842" s="355"/>
      <c r="AT842" s="373"/>
      <c r="AU842" s="355"/>
      <c r="AV842" s="356"/>
      <c r="AW842" s="161"/>
    </row>
    <row r="843" spans="1:49" ht="14.4">
      <c r="A843" s="399"/>
      <c r="B843" s="399"/>
      <c r="C843" s="264"/>
      <c r="D843" s="264"/>
      <c r="E843" s="264"/>
      <c r="F843" s="264"/>
      <c r="G843" s="264"/>
      <c r="H843" s="264"/>
      <c r="I843" s="264"/>
      <c r="J843" s="264"/>
      <c r="K843" s="264"/>
      <c r="L843" s="264"/>
      <c r="M843" s="264"/>
      <c r="N843" s="264"/>
      <c r="O843" s="160"/>
      <c r="P843" s="297">
        <f t="shared" si="42"/>
        <v>0</v>
      </c>
      <c r="Q843" s="264"/>
      <c r="R843" s="264"/>
      <c r="S843" s="264"/>
      <c r="T843" s="264"/>
      <c r="U843" s="264"/>
      <c r="V843" s="264"/>
      <c r="W843" s="264"/>
      <c r="X843" s="160"/>
      <c r="Y843" s="298">
        <f t="shared" si="43"/>
        <v>0</v>
      </c>
      <c r="Z843" s="264"/>
      <c r="AA843" s="264"/>
      <c r="AB843" s="264"/>
      <c r="AC843" s="264"/>
      <c r="AD843" s="264"/>
      <c r="AE843" s="264"/>
      <c r="AF843" s="264"/>
      <c r="AG843" s="160"/>
      <c r="AH843" s="298">
        <f t="shared" si="41"/>
        <v>0</v>
      </c>
      <c r="AI843" s="399"/>
      <c r="AJ843" s="264"/>
      <c r="AK843" s="264"/>
      <c r="AL843" s="264"/>
      <c r="AM843" s="264"/>
      <c r="AN843" s="264"/>
      <c r="AO843" s="264"/>
      <c r="AP843" s="264"/>
      <c r="AQ843" s="264"/>
      <c r="AR843" s="264"/>
      <c r="AS843" s="355"/>
      <c r="AT843" s="373"/>
      <c r="AU843" s="355"/>
      <c r="AV843" s="356"/>
      <c r="AW843" s="161"/>
    </row>
    <row r="844" spans="1:49" ht="14.4">
      <c r="A844" s="399"/>
      <c r="B844" s="399"/>
      <c r="C844" s="264"/>
      <c r="D844" s="264"/>
      <c r="E844" s="264"/>
      <c r="F844" s="264"/>
      <c r="G844" s="264"/>
      <c r="H844" s="264"/>
      <c r="I844" s="264"/>
      <c r="J844" s="264"/>
      <c r="K844" s="264"/>
      <c r="L844" s="264"/>
      <c r="M844" s="264"/>
      <c r="N844" s="264"/>
      <c r="O844" s="160"/>
      <c r="P844" s="297">
        <f t="shared" si="42"/>
        <v>0</v>
      </c>
      <c r="Q844" s="264"/>
      <c r="R844" s="264"/>
      <c r="S844" s="264"/>
      <c r="T844" s="264"/>
      <c r="U844" s="264"/>
      <c r="V844" s="264"/>
      <c r="W844" s="264"/>
      <c r="X844" s="160"/>
      <c r="Y844" s="298">
        <f t="shared" si="43"/>
        <v>0</v>
      </c>
      <c r="Z844" s="264"/>
      <c r="AA844" s="264"/>
      <c r="AB844" s="264"/>
      <c r="AC844" s="264"/>
      <c r="AD844" s="264"/>
      <c r="AE844" s="264"/>
      <c r="AF844" s="264"/>
      <c r="AG844" s="160"/>
      <c r="AH844" s="298">
        <f t="shared" si="41"/>
        <v>0</v>
      </c>
      <c r="AI844" s="399"/>
      <c r="AJ844" s="264"/>
      <c r="AK844" s="264"/>
      <c r="AL844" s="264"/>
      <c r="AM844" s="264"/>
      <c r="AN844" s="264"/>
      <c r="AO844" s="264"/>
      <c r="AP844" s="264"/>
      <c r="AQ844" s="264"/>
      <c r="AR844" s="264"/>
      <c r="AS844" s="355"/>
      <c r="AT844" s="373"/>
      <c r="AU844" s="355"/>
      <c r="AV844" s="356"/>
      <c r="AW844" s="161"/>
    </row>
    <row r="845" spans="1:49" ht="14.4">
      <c r="A845" s="399"/>
      <c r="B845" s="399"/>
      <c r="C845" s="264"/>
      <c r="D845" s="264"/>
      <c r="E845" s="264"/>
      <c r="F845" s="264"/>
      <c r="G845" s="264"/>
      <c r="H845" s="264"/>
      <c r="I845" s="264"/>
      <c r="J845" s="264"/>
      <c r="K845" s="264"/>
      <c r="L845" s="264"/>
      <c r="M845" s="264"/>
      <c r="N845" s="264"/>
      <c r="O845" s="160"/>
      <c r="P845" s="297">
        <f t="shared" si="42"/>
        <v>0</v>
      </c>
      <c r="Q845" s="264"/>
      <c r="R845" s="264"/>
      <c r="S845" s="264"/>
      <c r="T845" s="264"/>
      <c r="U845" s="264"/>
      <c r="V845" s="264"/>
      <c r="W845" s="264"/>
      <c r="X845" s="160"/>
      <c r="Y845" s="298">
        <f t="shared" si="43"/>
        <v>0</v>
      </c>
      <c r="Z845" s="264"/>
      <c r="AA845" s="264"/>
      <c r="AB845" s="264"/>
      <c r="AC845" s="264"/>
      <c r="AD845" s="264"/>
      <c r="AE845" s="264"/>
      <c r="AF845" s="264"/>
      <c r="AG845" s="160"/>
      <c r="AH845" s="298">
        <f t="shared" si="41"/>
        <v>0</v>
      </c>
      <c r="AI845" s="399"/>
      <c r="AJ845" s="264"/>
      <c r="AK845" s="264"/>
      <c r="AL845" s="264"/>
      <c r="AM845" s="264"/>
      <c r="AN845" s="264"/>
      <c r="AO845" s="264"/>
      <c r="AP845" s="264"/>
      <c r="AQ845" s="264"/>
      <c r="AR845" s="264"/>
      <c r="AS845" s="355"/>
      <c r="AT845" s="373"/>
      <c r="AU845" s="355"/>
      <c r="AV845" s="356"/>
      <c r="AW845" s="161"/>
    </row>
    <row r="846" spans="1:49" ht="14.4">
      <c r="A846" s="399"/>
      <c r="B846" s="399"/>
      <c r="C846" s="264"/>
      <c r="D846" s="264"/>
      <c r="E846" s="264"/>
      <c r="F846" s="264"/>
      <c r="G846" s="264"/>
      <c r="H846" s="264"/>
      <c r="I846" s="264"/>
      <c r="J846" s="264"/>
      <c r="K846" s="264"/>
      <c r="L846" s="264"/>
      <c r="M846" s="264"/>
      <c r="N846" s="264"/>
      <c r="O846" s="160"/>
      <c r="P846" s="297">
        <f t="shared" si="42"/>
        <v>0</v>
      </c>
      <c r="Q846" s="264"/>
      <c r="R846" s="264"/>
      <c r="S846" s="264"/>
      <c r="T846" s="264"/>
      <c r="U846" s="264"/>
      <c r="V846" s="264"/>
      <c r="W846" s="264"/>
      <c r="X846" s="160"/>
      <c r="Y846" s="298">
        <f t="shared" si="43"/>
        <v>0</v>
      </c>
      <c r="Z846" s="264"/>
      <c r="AA846" s="264"/>
      <c r="AB846" s="264"/>
      <c r="AC846" s="264"/>
      <c r="AD846" s="264"/>
      <c r="AE846" s="264"/>
      <c r="AF846" s="264"/>
      <c r="AG846" s="160"/>
      <c r="AH846" s="298">
        <f t="shared" si="41"/>
        <v>0</v>
      </c>
      <c r="AI846" s="399"/>
      <c r="AJ846" s="264"/>
      <c r="AK846" s="264"/>
      <c r="AL846" s="264"/>
      <c r="AM846" s="264"/>
      <c r="AN846" s="264"/>
      <c r="AO846" s="264"/>
      <c r="AP846" s="264"/>
      <c r="AQ846" s="264"/>
      <c r="AR846" s="264"/>
      <c r="AS846" s="355"/>
      <c r="AT846" s="373"/>
      <c r="AU846" s="355"/>
      <c r="AV846" s="356"/>
      <c r="AW846" s="161"/>
    </row>
    <row r="847" spans="1:49" ht="14.4">
      <c r="A847" s="399"/>
      <c r="B847" s="399"/>
      <c r="C847" s="264"/>
      <c r="D847" s="264"/>
      <c r="E847" s="264"/>
      <c r="F847" s="264"/>
      <c r="G847" s="264"/>
      <c r="H847" s="264"/>
      <c r="I847" s="264"/>
      <c r="J847" s="264"/>
      <c r="K847" s="264"/>
      <c r="L847" s="264"/>
      <c r="M847" s="264"/>
      <c r="N847" s="264"/>
      <c r="O847" s="160"/>
      <c r="P847" s="297">
        <f t="shared" si="42"/>
        <v>0</v>
      </c>
      <c r="Q847" s="264"/>
      <c r="R847" s="264"/>
      <c r="S847" s="264"/>
      <c r="T847" s="264"/>
      <c r="U847" s="264"/>
      <c r="V847" s="264"/>
      <c r="W847" s="264"/>
      <c r="X847" s="160"/>
      <c r="Y847" s="298">
        <f t="shared" si="43"/>
        <v>0</v>
      </c>
      <c r="Z847" s="264"/>
      <c r="AA847" s="264"/>
      <c r="AB847" s="264"/>
      <c r="AC847" s="264"/>
      <c r="AD847" s="264"/>
      <c r="AE847" s="264"/>
      <c r="AF847" s="264"/>
      <c r="AG847" s="160"/>
      <c r="AH847" s="298">
        <f t="shared" si="41"/>
        <v>0</v>
      </c>
      <c r="AI847" s="399"/>
      <c r="AJ847" s="264"/>
      <c r="AK847" s="264"/>
      <c r="AL847" s="264"/>
      <c r="AM847" s="264"/>
      <c r="AN847" s="264"/>
      <c r="AO847" s="264"/>
      <c r="AP847" s="264"/>
      <c r="AQ847" s="264"/>
      <c r="AR847" s="264"/>
      <c r="AS847" s="355"/>
      <c r="AT847" s="373"/>
      <c r="AU847" s="355"/>
      <c r="AV847" s="356"/>
      <c r="AW847" s="161"/>
    </row>
    <row r="848" spans="1:49" ht="14.4">
      <c r="A848" s="399"/>
      <c r="B848" s="399"/>
      <c r="C848" s="264"/>
      <c r="D848" s="264"/>
      <c r="E848" s="264"/>
      <c r="F848" s="264"/>
      <c r="G848" s="264"/>
      <c r="H848" s="264"/>
      <c r="I848" s="264"/>
      <c r="J848" s="264"/>
      <c r="K848" s="264"/>
      <c r="L848" s="264"/>
      <c r="M848" s="264"/>
      <c r="N848" s="264"/>
      <c r="O848" s="160"/>
      <c r="P848" s="297">
        <f t="shared" si="42"/>
        <v>0</v>
      </c>
      <c r="Q848" s="264"/>
      <c r="R848" s="264"/>
      <c r="S848" s="264"/>
      <c r="T848" s="264"/>
      <c r="U848" s="264"/>
      <c r="V848" s="264"/>
      <c r="W848" s="264"/>
      <c r="X848" s="160"/>
      <c r="Y848" s="298">
        <f t="shared" si="43"/>
        <v>0</v>
      </c>
      <c r="Z848" s="264"/>
      <c r="AA848" s="264"/>
      <c r="AB848" s="264"/>
      <c r="AC848" s="264"/>
      <c r="AD848" s="264"/>
      <c r="AE848" s="264"/>
      <c r="AF848" s="264"/>
      <c r="AG848" s="160"/>
      <c r="AH848" s="298">
        <f t="shared" si="41"/>
        <v>0</v>
      </c>
      <c r="AI848" s="399"/>
      <c r="AJ848" s="264"/>
      <c r="AK848" s="264"/>
      <c r="AL848" s="264"/>
      <c r="AM848" s="264"/>
      <c r="AN848" s="264"/>
      <c r="AO848" s="264"/>
      <c r="AP848" s="264"/>
      <c r="AQ848" s="264"/>
      <c r="AR848" s="264"/>
      <c r="AS848" s="355"/>
      <c r="AT848" s="373"/>
      <c r="AU848" s="355"/>
      <c r="AV848" s="356"/>
      <c r="AW848" s="161"/>
    </row>
    <row r="849" spans="1:49" ht="14.4">
      <c r="A849" s="399"/>
      <c r="B849" s="399"/>
      <c r="C849" s="264"/>
      <c r="D849" s="264"/>
      <c r="E849" s="264"/>
      <c r="F849" s="264"/>
      <c r="G849" s="264"/>
      <c r="H849" s="264"/>
      <c r="I849" s="264"/>
      <c r="J849" s="264"/>
      <c r="K849" s="264"/>
      <c r="L849" s="264"/>
      <c r="M849" s="264"/>
      <c r="N849" s="264"/>
      <c r="O849" s="160"/>
      <c r="P849" s="297">
        <f t="shared" si="42"/>
        <v>0</v>
      </c>
      <c r="Q849" s="264"/>
      <c r="R849" s="264"/>
      <c r="S849" s="264"/>
      <c r="T849" s="264"/>
      <c r="U849" s="264"/>
      <c r="V849" s="264"/>
      <c r="W849" s="264"/>
      <c r="X849" s="160"/>
      <c r="Y849" s="298">
        <f t="shared" si="43"/>
        <v>0</v>
      </c>
      <c r="Z849" s="264"/>
      <c r="AA849" s="264"/>
      <c r="AB849" s="264"/>
      <c r="AC849" s="264"/>
      <c r="AD849" s="264"/>
      <c r="AE849" s="264"/>
      <c r="AF849" s="264"/>
      <c r="AG849" s="160"/>
      <c r="AH849" s="298">
        <f t="shared" si="41"/>
        <v>0</v>
      </c>
      <c r="AI849" s="399"/>
      <c r="AJ849" s="264"/>
      <c r="AK849" s="264"/>
      <c r="AL849" s="264"/>
      <c r="AM849" s="264"/>
      <c r="AN849" s="264"/>
      <c r="AO849" s="264"/>
      <c r="AP849" s="264"/>
      <c r="AQ849" s="264"/>
      <c r="AR849" s="264"/>
      <c r="AS849" s="355"/>
      <c r="AT849" s="373"/>
      <c r="AU849" s="355"/>
      <c r="AV849" s="356"/>
      <c r="AW849" s="161"/>
    </row>
    <row r="850" spans="1:49" ht="14.4">
      <c r="A850" s="399"/>
      <c r="B850" s="399"/>
      <c r="C850" s="264"/>
      <c r="D850" s="264"/>
      <c r="E850" s="264"/>
      <c r="F850" s="264"/>
      <c r="G850" s="264"/>
      <c r="H850" s="264"/>
      <c r="I850" s="264"/>
      <c r="J850" s="264"/>
      <c r="K850" s="264"/>
      <c r="L850" s="264"/>
      <c r="M850" s="264"/>
      <c r="N850" s="264"/>
      <c r="O850" s="160"/>
      <c r="P850" s="297">
        <f t="shared" si="42"/>
        <v>0</v>
      </c>
      <c r="Q850" s="264"/>
      <c r="R850" s="264"/>
      <c r="S850" s="264"/>
      <c r="T850" s="264"/>
      <c r="U850" s="264"/>
      <c r="V850" s="264"/>
      <c r="W850" s="264"/>
      <c r="X850" s="160"/>
      <c r="Y850" s="298">
        <f t="shared" si="43"/>
        <v>0</v>
      </c>
      <c r="Z850" s="264"/>
      <c r="AA850" s="264"/>
      <c r="AB850" s="264"/>
      <c r="AC850" s="264"/>
      <c r="AD850" s="264"/>
      <c r="AE850" s="264"/>
      <c r="AF850" s="264"/>
      <c r="AG850" s="160"/>
      <c r="AH850" s="298">
        <f t="shared" si="41"/>
        <v>0</v>
      </c>
      <c r="AI850" s="399"/>
      <c r="AJ850" s="264"/>
      <c r="AK850" s="264"/>
      <c r="AL850" s="264"/>
      <c r="AM850" s="264"/>
      <c r="AN850" s="264"/>
      <c r="AO850" s="264"/>
      <c r="AP850" s="264"/>
      <c r="AQ850" s="264"/>
      <c r="AR850" s="264"/>
      <c r="AS850" s="355"/>
      <c r="AT850" s="373"/>
      <c r="AU850" s="355"/>
      <c r="AV850" s="356"/>
      <c r="AW850" s="161"/>
    </row>
    <row r="851" spans="1:49" ht="14.4">
      <c r="A851" s="399"/>
      <c r="B851" s="399"/>
      <c r="C851" s="264"/>
      <c r="D851" s="264"/>
      <c r="E851" s="264"/>
      <c r="F851" s="264"/>
      <c r="G851" s="264"/>
      <c r="H851" s="264"/>
      <c r="I851" s="264"/>
      <c r="J851" s="264"/>
      <c r="K851" s="264"/>
      <c r="L851" s="264"/>
      <c r="M851" s="264"/>
      <c r="N851" s="264"/>
      <c r="O851" s="160"/>
      <c r="P851" s="297">
        <f t="shared" si="42"/>
        <v>0</v>
      </c>
      <c r="Q851" s="264"/>
      <c r="R851" s="264"/>
      <c r="S851" s="264"/>
      <c r="T851" s="264"/>
      <c r="U851" s="264"/>
      <c r="V851" s="264"/>
      <c r="W851" s="264"/>
      <c r="X851" s="160"/>
      <c r="Y851" s="298">
        <f t="shared" si="43"/>
        <v>0</v>
      </c>
      <c r="Z851" s="264"/>
      <c r="AA851" s="264"/>
      <c r="AB851" s="264"/>
      <c r="AC851" s="264"/>
      <c r="AD851" s="264"/>
      <c r="AE851" s="264"/>
      <c r="AF851" s="264"/>
      <c r="AG851" s="160"/>
      <c r="AH851" s="298">
        <f t="shared" si="41"/>
        <v>0</v>
      </c>
      <c r="AI851" s="399"/>
      <c r="AJ851" s="264"/>
      <c r="AK851" s="264"/>
      <c r="AL851" s="264"/>
      <c r="AM851" s="264"/>
      <c r="AN851" s="264"/>
      <c r="AO851" s="264"/>
      <c r="AP851" s="264"/>
      <c r="AQ851" s="264"/>
      <c r="AR851" s="264"/>
      <c r="AS851" s="355"/>
      <c r="AT851" s="373"/>
      <c r="AU851" s="355"/>
      <c r="AV851" s="356"/>
      <c r="AW851" s="161"/>
    </row>
    <row r="852" spans="1:49" ht="14.4">
      <c r="A852" s="399"/>
      <c r="B852" s="399"/>
      <c r="C852" s="264"/>
      <c r="D852" s="264"/>
      <c r="E852" s="264"/>
      <c r="F852" s="264"/>
      <c r="G852" s="264"/>
      <c r="H852" s="264"/>
      <c r="I852" s="264"/>
      <c r="J852" s="264"/>
      <c r="K852" s="264"/>
      <c r="L852" s="264"/>
      <c r="M852" s="264"/>
      <c r="N852" s="264"/>
      <c r="O852" s="160"/>
      <c r="P852" s="297">
        <f t="shared" si="42"/>
        <v>0</v>
      </c>
      <c r="Q852" s="264"/>
      <c r="R852" s="264"/>
      <c r="S852" s="264"/>
      <c r="T852" s="264"/>
      <c r="U852" s="264"/>
      <c r="V852" s="264"/>
      <c r="W852" s="264"/>
      <c r="X852" s="160"/>
      <c r="Y852" s="298">
        <f t="shared" si="43"/>
        <v>0</v>
      </c>
      <c r="Z852" s="264"/>
      <c r="AA852" s="264"/>
      <c r="AB852" s="264"/>
      <c r="AC852" s="264"/>
      <c r="AD852" s="264"/>
      <c r="AE852" s="264"/>
      <c r="AF852" s="264"/>
      <c r="AG852" s="160"/>
      <c r="AH852" s="298">
        <f t="shared" si="41"/>
        <v>0</v>
      </c>
      <c r="AI852" s="399"/>
      <c r="AJ852" s="264"/>
      <c r="AK852" s="264"/>
      <c r="AL852" s="264"/>
      <c r="AM852" s="264"/>
      <c r="AN852" s="264"/>
      <c r="AO852" s="264"/>
      <c r="AP852" s="264"/>
      <c r="AQ852" s="264"/>
      <c r="AR852" s="264"/>
      <c r="AS852" s="355"/>
      <c r="AT852" s="373"/>
      <c r="AU852" s="355"/>
      <c r="AV852" s="356"/>
      <c r="AW852" s="161"/>
    </row>
    <row r="853" spans="1:49" ht="14.4">
      <c r="A853" s="399"/>
      <c r="B853" s="399"/>
      <c r="C853" s="264"/>
      <c r="D853" s="264"/>
      <c r="E853" s="264"/>
      <c r="F853" s="264"/>
      <c r="G853" s="264"/>
      <c r="H853" s="264"/>
      <c r="I853" s="264"/>
      <c r="J853" s="264"/>
      <c r="K853" s="264"/>
      <c r="L853" s="264"/>
      <c r="M853" s="264"/>
      <c r="N853" s="264"/>
      <c r="O853" s="160"/>
      <c r="P853" s="297">
        <f t="shared" si="42"/>
        <v>0</v>
      </c>
      <c r="Q853" s="264"/>
      <c r="R853" s="264"/>
      <c r="S853" s="264"/>
      <c r="T853" s="264"/>
      <c r="U853" s="264"/>
      <c r="V853" s="264"/>
      <c r="W853" s="264"/>
      <c r="X853" s="160"/>
      <c r="Y853" s="298">
        <f t="shared" si="43"/>
        <v>0</v>
      </c>
      <c r="Z853" s="264"/>
      <c r="AA853" s="264"/>
      <c r="AB853" s="264"/>
      <c r="AC853" s="264"/>
      <c r="AD853" s="264"/>
      <c r="AE853" s="264"/>
      <c r="AF853" s="264"/>
      <c r="AG853" s="160"/>
      <c r="AH853" s="298">
        <f t="shared" si="41"/>
        <v>0</v>
      </c>
      <c r="AI853" s="399"/>
      <c r="AJ853" s="264"/>
      <c r="AK853" s="264"/>
      <c r="AL853" s="264"/>
      <c r="AM853" s="264"/>
      <c r="AN853" s="264"/>
      <c r="AO853" s="264"/>
      <c r="AP853" s="264"/>
      <c r="AQ853" s="264"/>
      <c r="AR853" s="264"/>
      <c r="AS853" s="355"/>
      <c r="AT853" s="373"/>
      <c r="AU853" s="355"/>
      <c r="AV853" s="356"/>
      <c r="AW853" s="161"/>
    </row>
    <row r="854" spans="1:49" ht="14.4">
      <c r="A854" s="399"/>
      <c r="B854" s="399"/>
      <c r="C854" s="264"/>
      <c r="D854" s="264"/>
      <c r="E854" s="264"/>
      <c r="F854" s="264"/>
      <c r="G854" s="264"/>
      <c r="H854" s="264"/>
      <c r="I854" s="264"/>
      <c r="J854" s="264"/>
      <c r="K854" s="264"/>
      <c r="L854" s="264"/>
      <c r="M854" s="264"/>
      <c r="N854" s="264"/>
      <c r="O854" s="160"/>
      <c r="P854" s="297">
        <f t="shared" si="42"/>
        <v>0</v>
      </c>
      <c r="Q854" s="264"/>
      <c r="R854" s="264"/>
      <c r="S854" s="264"/>
      <c r="T854" s="264"/>
      <c r="U854" s="264"/>
      <c r="V854" s="264"/>
      <c r="W854" s="264"/>
      <c r="X854" s="160"/>
      <c r="Y854" s="298">
        <f t="shared" si="43"/>
        <v>0</v>
      </c>
      <c r="Z854" s="264"/>
      <c r="AA854" s="264"/>
      <c r="AB854" s="264"/>
      <c r="AC854" s="264"/>
      <c r="AD854" s="264"/>
      <c r="AE854" s="264"/>
      <c r="AF854" s="264"/>
      <c r="AG854" s="160"/>
      <c r="AH854" s="298">
        <f t="shared" si="41"/>
        <v>0</v>
      </c>
      <c r="AI854" s="399"/>
      <c r="AJ854" s="264"/>
      <c r="AK854" s="264"/>
      <c r="AL854" s="264"/>
      <c r="AM854" s="264"/>
      <c r="AN854" s="264"/>
      <c r="AO854" s="264"/>
      <c r="AP854" s="264"/>
      <c r="AQ854" s="264"/>
      <c r="AR854" s="264"/>
      <c r="AS854" s="355"/>
      <c r="AT854" s="373"/>
      <c r="AU854" s="355"/>
      <c r="AV854" s="356"/>
      <c r="AW854" s="161"/>
    </row>
    <row r="855" spans="1:49" ht="14.4">
      <c r="A855" s="399"/>
      <c r="B855" s="399"/>
      <c r="C855" s="264"/>
      <c r="D855" s="264"/>
      <c r="E855" s="264"/>
      <c r="F855" s="264"/>
      <c r="G855" s="264"/>
      <c r="H855" s="264"/>
      <c r="I855" s="264"/>
      <c r="J855" s="264"/>
      <c r="K855" s="264"/>
      <c r="L855" s="264"/>
      <c r="M855" s="264"/>
      <c r="N855" s="264"/>
      <c r="O855" s="160"/>
      <c r="P855" s="297">
        <f t="shared" si="42"/>
        <v>0</v>
      </c>
      <c r="Q855" s="264"/>
      <c r="R855" s="264"/>
      <c r="S855" s="264"/>
      <c r="T855" s="264"/>
      <c r="U855" s="264"/>
      <c r="V855" s="264"/>
      <c r="W855" s="264"/>
      <c r="X855" s="160"/>
      <c r="Y855" s="298">
        <f t="shared" si="43"/>
        <v>0</v>
      </c>
      <c r="Z855" s="264"/>
      <c r="AA855" s="264"/>
      <c r="AB855" s="264"/>
      <c r="AC855" s="264"/>
      <c r="AD855" s="264"/>
      <c r="AE855" s="264"/>
      <c r="AF855" s="264"/>
      <c r="AG855" s="160"/>
      <c r="AH855" s="298">
        <f t="shared" si="41"/>
        <v>0</v>
      </c>
      <c r="AI855" s="399"/>
      <c r="AJ855" s="264"/>
      <c r="AK855" s="264"/>
      <c r="AL855" s="264"/>
      <c r="AM855" s="264"/>
      <c r="AN855" s="264"/>
      <c r="AO855" s="264"/>
      <c r="AP855" s="264"/>
      <c r="AQ855" s="264"/>
      <c r="AR855" s="264"/>
      <c r="AS855" s="355"/>
      <c r="AT855" s="373"/>
      <c r="AU855" s="355"/>
      <c r="AV855" s="356"/>
      <c r="AW855" s="161"/>
    </row>
    <row r="856" spans="1:49" ht="14.4">
      <c r="A856" s="399"/>
      <c r="B856" s="399"/>
      <c r="C856" s="264"/>
      <c r="D856" s="264"/>
      <c r="E856" s="264"/>
      <c r="F856" s="264"/>
      <c r="G856" s="264"/>
      <c r="H856" s="264"/>
      <c r="I856" s="264"/>
      <c r="J856" s="264"/>
      <c r="K856" s="264"/>
      <c r="L856" s="264"/>
      <c r="M856" s="264"/>
      <c r="N856" s="264"/>
      <c r="O856" s="160"/>
      <c r="P856" s="297">
        <f t="shared" si="42"/>
        <v>0</v>
      </c>
      <c r="Q856" s="264"/>
      <c r="R856" s="264"/>
      <c r="S856" s="264"/>
      <c r="T856" s="264"/>
      <c r="U856" s="264"/>
      <c r="V856" s="264"/>
      <c r="W856" s="264"/>
      <c r="X856" s="160"/>
      <c r="Y856" s="298">
        <f t="shared" si="43"/>
        <v>0</v>
      </c>
      <c r="Z856" s="264"/>
      <c r="AA856" s="264"/>
      <c r="AB856" s="264"/>
      <c r="AC856" s="264"/>
      <c r="AD856" s="264"/>
      <c r="AE856" s="264"/>
      <c r="AF856" s="264"/>
      <c r="AG856" s="160"/>
      <c r="AH856" s="298">
        <f t="shared" si="41"/>
        <v>0</v>
      </c>
      <c r="AI856" s="399"/>
      <c r="AJ856" s="264"/>
      <c r="AK856" s="264"/>
      <c r="AL856" s="264"/>
      <c r="AM856" s="264"/>
      <c r="AN856" s="264"/>
      <c r="AO856" s="264"/>
      <c r="AP856" s="264"/>
      <c r="AQ856" s="264"/>
      <c r="AR856" s="264"/>
      <c r="AS856" s="355"/>
      <c r="AT856" s="373"/>
      <c r="AU856" s="355"/>
      <c r="AV856" s="356"/>
      <c r="AW856" s="161"/>
    </row>
    <row r="857" spans="1:49" ht="14.4">
      <c r="A857" s="399"/>
      <c r="B857" s="399"/>
      <c r="C857" s="264"/>
      <c r="D857" s="264"/>
      <c r="E857" s="264"/>
      <c r="F857" s="264"/>
      <c r="G857" s="264"/>
      <c r="H857" s="264"/>
      <c r="I857" s="264"/>
      <c r="J857" s="264"/>
      <c r="K857" s="264"/>
      <c r="L857" s="264"/>
      <c r="M857" s="264"/>
      <c r="N857" s="264"/>
      <c r="O857" s="160"/>
      <c r="P857" s="297">
        <f t="shared" si="42"/>
        <v>0</v>
      </c>
      <c r="Q857" s="264"/>
      <c r="R857" s="264"/>
      <c r="S857" s="264"/>
      <c r="T857" s="264"/>
      <c r="U857" s="264"/>
      <c r="V857" s="264"/>
      <c r="W857" s="264"/>
      <c r="X857" s="160"/>
      <c r="Y857" s="298">
        <f t="shared" si="43"/>
        <v>0</v>
      </c>
      <c r="Z857" s="264"/>
      <c r="AA857" s="264"/>
      <c r="AB857" s="264"/>
      <c r="AC857" s="264"/>
      <c r="AD857" s="264"/>
      <c r="AE857" s="264"/>
      <c r="AF857" s="264"/>
      <c r="AG857" s="160"/>
      <c r="AH857" s="298">
        <f t="shared" si="41"/>
        <v>0</v>
      </c>
      <c r="AI857" s="399"/>
      <c r="AJ857" s="264"/>
      <c r="AK857" s="264"/>
      <c r="AL857" s="264"/>
      <c r="AM857" s="264"/>
      <c r="AN857" s="264"/>
      <c r="AO857" s="264"/>
      <c r="AP857" s="264"/>
      <c r="AQ857" s="264"/>
      <c r="AR857" s="264"/>
      <c r="AS857" s="355"/>
      <c r="AT857" s="373"/>
      <c r="AU857" s="355"/>
      <c r="AV857" s="356"/>
      <c r="AW857" s="161"/>
    </row>
    <row r="858" spans="1:49" ht="14.4">
      <c r="A858" s="399"/>
      <c r="B858" s="399"/>
      <c r="C858" s="264"/>
      <c r="D858" s="264"/>
      <c r="E858" s="264"/>
      <c r="F858" s="264"/>
      <c r="G858" s="264"/>
      <c r="H858" s="264"/>
      <c r="I858" s="264"/>
      <c r="J858" s="264"/>
      <c r="K858" s="264"/>
      <c r="L858" s="264"/>
      <c r="M858" s="264"/>
      <c r="N858" s="264"/>
      <c r="O858" s="160"/>
      <c r="P858" s="297">
        <f t="shared" si="42"/>
        <v>0</v>
      </c>
      <c r="Q858" s="264"/>
      <c r="R858" s="264"/>
      <c r="S858" s="264"/>
      <c r="T858" s="264"/>
      <c r="U858" s="264"/>
      <c r="V858" s="264"/>
      <c r="W858" s="264"/>
      <c r="X858" s="160"/>
      <c r="Y858" s="298">
        <f t="shared" si="43"/>
        <v>0</v>
      </c>
      <c r="Z858" s="264"/>
      <c r="AA858" s="264"/>
      <c r="AB858" s="264"/>
      <c r="AC858" s="264"/>
      <c r="AD858" s="264"/>
      <c r="AE858" s="264"/>
      <c r="AF858" s="264"/>
      <c r="AG858" s="160"/>
      <c r="AH858" s="298">
        <f t="shared" si="41"/>
        <v>0</v>
      </c>
      <c r="AI858" s="399"/>
      <c r="AJ858" s="264"/>
      <c r="AK858" s="264"/>
      <c r="AL858" s="264"/>
      <c r="AM858" s="264"/>
      <c r="AN858" s="264"/>
      <c r="AO858" s="264"/>
      <c r="AP858" s="264"/>
      <c r="AQ858" s="264"/>
      <c r="AR858" s="264"/>
      <c r="AS858" s="355"/>
      <c r="AT858" s="373"/>
      <c r="AU858" s="355"/>
      <c r="AV858" s="356"/>
      <c r="AW858" s="161"/>
    </row>
    <row r="859" spans="1:49" ht="14.4">
      <c r="A859" s="399"/>
      <c r="B859" s="399"/>
      <c r="C859" s="264"/>
      <c r="D859" s="264"/>
      <c r="E859" s="264"/>
      <c r="F859" s="264"/>
      <c r="G859" s="264"/>
      <c r="H859" s="264"/>
      <c r="I859" s="264"/>
      <c r="J859" s="264"/>
      <c r="K859" s="264"/>
      <c r="L859" s="264"/>
      <c r="M859" s="264"/>
      <c r="N859" s="264"/>
      <c r="O859" s="160"/>
      <c r="P859" s="297">
        <f t="shared" si="42"/>
        <v>0</v>
      </c>
      <c r="Q859" s="264"/>
      <c r="R859" s="264"/>
      <c r="S859" s="264"/>
      <c r="T859" s="264"/>
      <c r="U859" s="264"/>
      <c r="V859" s="264"/>
      <c r="W859" s="264"/>
      <c r="X859" s="160"/>
      <c r="Y859" s="298">
        <f t="shared" si="43"/>
        <v>0</v>
      </c>
      <c r="Z859" s="264"/>
      <c r="AA859" s="264"/>
      <c r="AB859" s="264"/>
      <c r="AC859" s="264"/>
      <c r="AD859" s="264"/>
      <c r="AE859" s="264"/>
      <c r="AF859" s="264"/>
      <c r="AG859" s="160"/>
      <c r="AH859" s="298">
        <f t="shared" si="41"/>
        <v>0</v>
      </c>
      <c r="AI859" s="399"/>
      <c r="AJ859" s="264"/>
      <c r="AK859" s="264"/>
      <c r="AL859" s="264"/>
      <c r="AM859" s="264"/>
      <c r="AN859" s="264"/>
      <c r="AO859" s="264"/>
      <c r="AP859" s="264"/>
      <c r="AQ859" s="264"/>
      <c r="AR859" s="264"/>
      <c r="AS859" s="355"/>
      <c r="AT859" s="373"/>
      <c r="AU859" s="355"/>
      <c r="AV859" s="356"/>
      <c r="AW859" s="161"/>
    </row>
    <row r="860" spans="1:49" ht="14.4">
      <c r="A860" s="399"/>
      <c r="B860" s="399"/>
      <c r="C860" s="264"/>
      <c r="D860" s="264"/>
      <c r="E860" s="264"/>
      <c r="F860" s="264"/>
      <c r="G860" s="264"/>
      <c r="H860" s="264"/>
      <c r="I860" s="264"/>
      <c r="J860" s="264"/>
      <c r="K860" s="264"/>
      <c r="L860" s="264"/>
      <c r="M860" s="264"/>
      <c r="N860" s="264"/>
      <c r="O860" s="160"/>
      <c r="P860" s="297">
        <f t="shared" si="42"/>
        <v>0</v>
      </c>
      <c r="Q860" s="264"/>
      <c r="R860" s="264"/>
      <c r="S860" s="264"/>
      <c r="T860" s="264"/>
      <c r="U860" s="264"/>
      <c r="V860" s="264"/>
      <c r="W860" s="264"/>
      <c r="X860" s="160"/>
      <c r="Y860" s="298">
        <f t="shared" si="43"/>
        <v>0</v>
      </c>
      <c r="Z860" s="264"/>
      <c r="AA860" s="264"/>
      <c r="AB860" s="264"/>
      <c r="AC860" s="264"/>
      <c r="AD860" s="264"/>
      <c r="AE860" s="264"/>
      <c r="AF860" s="264"/>
      <c r="AG860" s="160"/>
      <c r="AH860" s="298">
        <f t="shared" si="41"/>
        <v>0</v>
      </c>
      <c r="AI860" s="399"/>
      <c r="AJ860" s="264"/>
      <c r="AK860" s="264"/>
      <c r="AL860" s="264"/>
      <c r="AM860" s="264"/>
      <c r="AN860" s="264"/>
      <c r="AO860" s="264"/>
      <c r="AP860" s="264"/>
      <c r="AQ860" s="264"/>
      <c r="AR860" s="264"/>
      <c r="AS860" s="355"/>
      <c r="AT860" s="373"/>
      <c r="AU860" s="355"/>
      <c r="AV860" s="356"/>
      <c r="AW860" s="161"/>
    </row>
    <row r="861" spans="1:49" ht="14.4">
      <c r="A861" s="399"/>
      <c r="B861" s="399"/>
      <c r="C861" s="264"/>
      <c r="D861" s="264"/>
      <c r="E861" s="264"/>
      <c r="F861" s="264"/>
      <c r="G861" s="264"/>
      <c r="H861" s="264"/>
      <c r="I861" s="264"/>
      <c r="J861" s="264"/>
      <c r="K861" s="264"/>
      <c r="L861" s="264"/>
      <c r="M861" s="264"/>
      <c r="N861" s="264"/>
      <c r="O861" s="160"/>
      <c r="P861" s="297">
        <f t="shared" si="42"/>
        <v>0</v>
      </c>
      <c r="Q861" s="264"/>
      <c r="R861" s="264"/>
      <c r="S861" s="264"/>
      <c r="T861" s="264"/>
      <c r="U861" s="264"/>
      <c r="V861" s="264"/>
      <c r="W861" s="264"/>
      <c r="X861" s="160"/>
      <c r="Y861" s="298">
        <f t="shared" si="43"/>
        <v>0</v>
      </c>
      <c r="Z861" s="264"/>
      <c r="AA861" s="264"/>
      <c r="AB861" s="264"/>
      <c r="AC861" s="264"/>
      <c r="AD861" s="264"/>
      <c r="AE861" s="264"/>
      <c r="AF861" s="264"/>
      <c r="AG861" s="160"/>
      <c r="AH861" s="298">
        <f t="shared" si="41"/>
        <v>0</v>
      </c>
      <c r="AI861" s="399"/>
      <c r="AJ861" s="264"/>
      <c r="AK861" s="264"/>
      <c r="AL861" s="264"/>
      <c r="AM861" s="264"/>
      <c r="AN861" s="264"/>
      <c r="AO861" s="264"/>
      <c r="AP861" s="264"/>
      <c r="AQ861" s="264"/>
      <c r="AR861" s="264"/>
      <c r="AS861" s="355"/>
      <c r="AT861" s="373"/>
      <c r="AU861" s="355"/>
      <c r="AV861" s="356"/>
      <c r="AW861" s="161"/>
    </row>
    <row r="862" spans="1:49" ht="14.4">
      <c r="A862" s="399"/>
      <c r="B862" s="399"/>
      <c r="C862" s="264"/>
      <c r="D862" s="264"/>
      <c r="E862" s="264"/>
      <c r="F862" s="264"/>
      <c r="G862" s="264"/>
      <c r="H862" s="264"/>
      <c r="I862" s="264"/>
      <c r="J862" s="264"/>
      <c r="K862" s="264"/>
      <c r="L862" s="264"/>
      <c r="M862" s="264"/>
      <c r="N862" s="264"/>
      <c r="O862" s="160"/>
      <c r="P862" s="297">
        <f t="shared" si="42"/>
        <v>0</v>
      </c>
      <c r="Q862" s="264"/>
      <c r="R862" s="264"/>
      <c r="S862" s="264"/>
      <c r="T862" s="264"/>
      <c r="U862" s="264"/>
      <c r="V862" s="264"/>
      <c r="W862" s="264"/>
      <c r="X862" s="160"/>
      <c r="Y862" s="298">
        <f t="shared" si="43"/>
        <v>0</v>
      </c>
      <c r="Z862" s="264"/>
      <c r="AA862" s="264"/>
      <c r="AB862" s="264"/>
      <c r="AC862" s="264"/>
      <c r="AD862" s="264"/>
      <c r="AE862" s="264"/>
      <c r="AF862" s="264"/>
      <c r="AG862" s="160"/>
      <c r="AH862" s="298">
        <f t="shared" si="41"/>
        <v>0</v>
      </c>
      <c r="AI862" s="399"/>
      <c r="AJ862" s="264"/>
      <c r="AK862" s="264"/>
      <c r="AL862" s="264"/>
      <c r="AM862" s="264"/>
      <c r="AN862" s="264"/>
      <c r="AO862" s="264"/>
      <c r="AP862" s="264"/>
      <c r="AQ862" s="264"/>
      <c r="AR862" s="264"/>
      <c r="AS862" s="355"/>
      <c r="AT862" s="373"/>
      <c r="AU862" s="355"/>
      <c r="AV862" s="356"/>
      <c r="AW862" s="161"/>
    </row>
    <row r="863" spans="1:49" ht="14.4">
      <c r="A863" s="399"/>
      <c r="B863" s="399"/>
      <c r="C863" s="264"/>
      <c r="D863" s="264"/>
      <c r="E863" s="264"/>
      <c r="F863" s="264"/>
      <c r="G863" s="264"/>
      <c r="H863" s="264"/>
      <c r="I863" s="264"/>
      <c r="J863" s="264"/>
      <c r="K863" s="264"/>
      <c r="L863" s="264"/>
      <c r="M863" s="264"/>
      <c r="N863" s="264"/>
      <c r="O863" s="160"/>
      <c r="P863" s="297">
        <f t="shared" si="42"/>
        <v>0</v>
      </c>
      <c r="Q863" s="264"/>
      <c r="R863" s="264"/>
      <c r="S863" s="264"/>
      <c r="T863" s="264"/>
      <c r="U863" s="264"/>
      <c r="V863" s="264"/>
      <c r="W863" s="264"/>
      <c r="X863" s="160"/>
      <c r="Y863" s="298">
        <f t="shared" si="43"/>
        <v>0</v>
      </c>
      <c r="Z863" s="264"/>
      <c r="AA863" s="264"/>
      <c r="AB863" s="264"/>
      <c r="AC863" s="264"/>
      <c r="AD863" s="264"/>
      <c r="AE863" s="264"/>
      <c r="AF863" s="264"/>
      <c r="AG863" s="160"/>
      <c r="AH863" s="298">
        <f t="shared" si="41"/>
        <v>0</v>
      </c>
      <c r="AI863" s="399"/>
      <c r="AJ863" s="264"/>
      <c r="AK863" s="264"/>
      <c r="AL863" s="264"/>
      <c r="AM863" s="264"/>
      <c r="AN863" s="264"/>
      <c r="AO863" s="264"/>
      <c r="AP863" s="264"/>
      <c r="AQ863" s="264"/>
      <c r="AR863" s="264"/>
      <c r="AS863" s="355"/>
      <c r="AT863" s="373"/>
      <c r="AU863" s="355"/>
      <c r="AV863" s="356"/>
      <c r="AW863" s="161"/>
    </row>
    <row r="864" spans="1:49" ht="14.4">
      <c r="A864" s="399"/>
      <c r="B864" s="399"/>
      <c r="C864" s="264"/>
      <c r="D864" s="264"/>
      <c r="E864" s="264"/>
      <c r="F864" s="264"/>
      <c r="G864" s="264"/>
      <c r="H864" s="264"/>
      <c r="I864" s="264"/>
      <c r="J864" s="264"/>
      <c r="K864" s="264"/>
      <c r="L864" s="264"/>
      <c r="M864" s="264"/>
      <c r="N864" s="264"/>
      <c r="O864" s="160"/>
      <c r="P864" s="297">
        <f t="shared" si="42"/>
        <v>0</v>
      </c>
      <c r="Q864" s="264"/>
      <c r="R864" s="264"/>
      <c r="S864" s="264"/>
      <c r="T864" s="264"/>
      <c r="U864" s="264"/>
      <c r="V864" s="264"/>
      <c r="W864" s="264"/>
      <c r="X864" s="160"/>
      <c r="Y864" s="298">
        <f t="shared" si="43"/>
        <v>0</v>
      </c>
      <c r="Z864" s="264"/>
      <c r="AA864" s="264"/>
      <c r="AB864" s="264"/>
      <c r="AC864" s="264"/>
      <c r="AD864" s="264"/>
      <c r="AE864" s="264"/>
      <c r="AF864" s="264"/>
      <c r="AG864" s="160"/>
      <c r="AH864" s="298">
        <f t="shared" si="41"/>
        <v>0</v>
      </c>
      <c r="AI864" s="399"/>
      <c r="AJ864" s="264"/>
      <c r="AK864" s="264"/>
      <c r="AL864" s="264"/>
      <c r="AM864" s="264"/>
      <c r="AN864" s="264"/>
      <c r="AO864" s="264"/>
      <c r="AP864" s="264"/>
      <c r="AQ864" s="264"/>
      <c r="AR864" s="264"/>
      <c r="AS864" s="355"/>
      <c r="AT864" s="373"/>
      <c r="AU864" s="355"/>
      <c r="AV864" s="356"/>
      <c r="AW864" s="161"/>
    </row>
    <row r="865" spans="1:49" ht="14.4">
      <c r="A865" s="399"/>
      <c r="B865" s="399"/>
      <c r="C865" s="264"/>
      <c r="D865" s="264"/>
      <c r="E865" s="264"/>
      <c r="F865" s="264"/>
      <c r="G865" s="264"/>
      <c r="H865" s="264"/>
      <c r="I865" s="264"/>
      <c r="J865" s="264"/>
      <c r="K865" s="264"/>
      <c r="L865" s="264"/>
      <c r="M865" s="264"/>
      <c r="N865" s="264"/>
      <c r="O865" s="160"/>
      <c r="P865" s="297">
        <f t="shared" si="42"/>
        <v>0</v>
      </c>
      <c r="Q865" s="264"/>
      <c r="R865" s="264"/>
      <c r="S865" s="264"/>
      <c r="T865" s="264"/>
      <c r="U865" s="264"/>
      <c r="V865" s="264"/>
      <c r="W865" s="264"/>
      <c r="X865" s="160"/>
      <c r="Y865" s="298">
        <f t="shared" si="43"/>
        <v>0</v>
      </c>
      <c r="Z865" s="264"/>
      <c r="AA865" s="264"/>
      <c r="AB865" s="264"/>
      <c r="AC865" s="264"/>
      <c r="AD865" s="264"/>
      <c r="AE865" s="264"/>
      <c r="AF865" s="264"/>
      <c r="AG865" s="160"/>
      <c r="AH865" s="298">
        <f t="shared" si="41"/>
        <v>0</v>
      </c>
      <c r="AI865" s="399"/>
      <c r="AJ865" s="264"/>
      <c r="AK865" s="264"/>
      <c r="AL865" s="264"/>
      <c r="AM865" s="264"/>
      <c r="AN865" s="264"/>
      <c r="AO865" s="264"/>
      <c r="AP865" s="264"/>
      <c r="AQ865" s="264"/>
      <c r="AR865" s="264"/>
      <c r="AS865" s="355"/>
      <c r="AT865" s="373"/>
      <c r="AU865" s="355"/>
      <c r="AV865" s="356"/>
      <c r="AW865" s="161"/>
    </row>
    <row r="866" spans="1:49" ht="14.4">
      <c r="A866" s="399"/>
      <c r="B866" s="399"/>
      <c r="C866" s="264"/>
      <c r="D866" s="264"/>
      <c r="E866" s="264"/>
      <c r="F866" s="264"/>
      <c r="G866" s="264"/>
      <c r="H866" s="264"/>
      <c r="I866" s="264"/>
      <c r="J866" s="264"/>
      <c r="K866" s="264"/>
      <c r="L866" s="264"/>
      <c r="M866" s="264"/>
      <c r="N866" s="264"/>
      <c r="O866" s="160"/>
      <c r="P866" s="297">
        <f t="shared" si="42"/>
        <v>0</v>
      </c>
      <c r="Q866" s="264"/>
      <c r="R866" s="264"/>
      <c r="S866" s="264"/>
      <c r="T866" s="264"/>
      <c r="U866" s="264"/>
      <c r="V866" s="264"/>
      <c r="W866" s="264"/>
      <c r="X866" s="160"/>
      <c r="Y866" s="298">
        <f t="shared" si="43"/>
        <v>0</v>
      </c>
      <c r="Z866" s="264"/>
      <c r="AA866" s="264"/>
      <c r="AB866" s="264"/>
      <c r="AC866" s="264"/>
      <c r="AD866" s="264"/>
      <c r="AE866" s="264"/>
      <c r="AF866" s="264"/>
      <c r="AG866" s="160"/>
      <c r="AH866" s="298">
        <f t="shared" si="41"/>
        <v>0</v>
      </c>
      <c r="AI866" s="399"/>
      <c r="AJ866" s="264"/>
      <c r="AK866" s="264"/>
      <c r="AL866" s="264"/>
      <c r="AM866" s="264"/>
      <c r="AN866" s="264"/>
      <c r="AO866" s="264"/>
      <c r="AP866" s="264"/>
      <c r="AQ866" s="264"/>
      <c r="AR866" s="264"/>
      <c r="AS866" s="355"/>
      <c r="AT866" s="373"/>
      <c r="AU866" s="355"/>
      <c r="AV866" s="356"/>
      <c r="AW866" s="161"/>
    </row>
    <row r="867" spans="1:49" ht="14.4">
      <c r="A867" s="399"/>
      <c r="B867" s="399"/>
      <c r="C867" s="264"/>
      <c r="D867" s="264"/>
      <c r="E867" s="264"/>
      <c r="F867" s="264"/>
      <c r="G867" s="264"/>
      <c r="H867" s="264"/>
      <c r="I867" s="264"/>
      <c r="J867" s="264"/>
      <c r="K867" s="264"/>
      <c r="L867" s="264"/>
      <c r="M867" s="264"/>
      <c r="N867" s="264"/>
      <c r="O867" s="160"/>
      <c r="P867" s="297">
        <f t="shared" si="42"/>
        <v>0</v>
      </c>
      <c r="Q867" s="264"/>
      <c r="R867" s="264"/>
      <c r="S867" s="264"/>
      <c r="T867" s="264"/>
      <c r="U867" s="264"/>
      <c r="V867" s="264"/>
      <c r="W867" s="264"/>
      <c r="X867" s="160"/>
      <c r="Y867" s="298">
        <f t="shared" si="43"/>
        <v>0</v>
      </c>
      <c r="Z867" s="264"/>
      <c r="AA867" s="264"/>
      <c r="AB867" s="264"/>
      <c r="AC867" s="264"/>
      <c r="AD867" s="264"/>
      <c r="AE867" s="264"/>
      <c r="AF867" s="264"/>
      <c r="AG867" s="160"/>
      <c r="AH867" s="298">
        <f t="shared" si="41"/>
        <v>0</v>
      </c>
      <c r="AI867" s="399"/>
      <c r="AJ867" s="264"/>
      <c r="AK867" s="264"/>
      <c r="AL867" s="264"/>
      <c r="AM867" s="264"/>
      <c r="AN867" s="264"/>
      <c r="AO867" s="264"/>
      <c r="AP867" s="264"/>
      <c r="AQ867" s="264"/>
      <c r="AR867" s="264"/>
      <c r="AS867" s="355"/>
      <c r="AT867" s="373"/>
      <c r="AU867" s="355"/>
      <c r="AV867" s="356"/>
      <c r="AW867" s="161"/>
    </row>
    <row r="868" spans="1:49" ht="14.4">
      <c r="A868" s="399"/>
      <c r="B868" s="399"/>
      <c r="C868" s="264"/>
      <c r="D868" s="264"/>
      <c r="E868" s="264"/>
      <c r="F868" s="264"/>
      <c r="G868" s="264"/>
      <c r="H868" s="264"/>
      <c r="I868" s="264"/>
      <c r="J868" s="264"/>
      <c r="K868" s="264"/>
      <c r="L868" s="264"/>
      <c r="M868" s="264"/>
      <c r="N868" s="264"/>
      <c r="O868" s="160"/>
      <c r="P868" s="297">
        <f t="shared" si="42"/>
        <v>0</v>
      </c>
      <c r="Q868" s="264"/>
      <c r="R868" s="264"/>
      <c r="S868" s="264"/>
      <c r="T868" s="264"/>
      <c r="U868" s="264"/>
      <c r="V868" s="264"/>
      <c r="W868" s="264"/>
      <c r="X868" s="160"/>
      <c r="Y868" s="298">
        <f t="shared" si="43"/>
        <v>0</v>
      </c>
      <c r="Z868" s="264"/>
      <c r="AA868" s="264"/>
      <c r="AB868" s="264"/>
      <c r="AC868" s="264"/>
      <c r="AD868" s="264"/>
      <c r="AE868" s="264"/>
      <c r="AF868" s="264"/>
      <c r="AG868" s="160"/>
      <c r="AH868" s="298">
        <f t="shared" si="41"/>
        <v>0</v>
      </c>
      <c r="AI868" s="399"/>
      <c r="AJ868" s="264"/>
      <c r="AK868" s="264"/>
      <c r="AL868" s="264"/>
      <c r="AM868" s="264"/>
      <c r="AN868" s="264"/>
      <c r="AO868" s="264"/>
      <c r="AP868" s="264"/>
      <c r="AQ868" s="264"/>
      <c r="AR868" s="264"/>
      <c r="AS868" s="355"/>
      <c r="AT868" s="373"/>
      <c r="AU868" s="355"/>
      <c r="AV868" s="356"/>
      <c r="AW868" s="161"/>
    </row>
    <row r="869" spans="1:49" ht="14.4">
      <c r="A869" s="399"/>
      <c r="B869" s="399"/>
      <c r="C869" s="264"/>
      <c r="D869" s="264"/>
      <c r="E869" s="264"/>
      <c r="F869" s="264"/>
      <c r="G869" s="264"/>
      <c r="H869" s="264"/>
      <c r="I869" s="264"/>
      <c r="J869" s="264"/>
      <c r="K869" s="264"/>
      <c r="L869" s="264"/>
      <c r="M869" s="264"/>
      <c r="N869" s="264"/>
      <c r="O869" s="160"/>
      <c r="P869" s="297">
        <f t="shared" si="42"/>
        <v>0</v>
      </c>
      <c r="Q869" s="264"/>
      <c r="R869" s="264"/>
      <c r="S869" s="264"/>
      <c r="T869" s="264"/>
      <c r="U869" s="264"/>
      <c r="V869" s="264"/>
      <c r="W869" s="264"/>
      <c r="X869" s="160"/>
      <c r="Y869" s="298">
        <f t="shared" si="43"/>
        <v>0</v>
      </c>
      <c r="Z869" s="264"/>
      <c r="AA869" s="264"/>
      <c r="AB869" s="264"/>
      <c r="AC869" s="264"/>
      <c r="AD869" s="264"/>
      <c r="AE869" s="264"/>
      <c r="AF869" s="264"/>
      <c r="AG869" s="160"/>
      <c r="AH869" s="298">
        <f t="shared" si="41"/>
        <v>0</v>
      </c>
      <c r="AI869" s="399"/>
      <c r="AJ869" s="264"/>
      <c r="AK869" s="264"/>
      <c r="AL869" s="264"/>
      <c r="AM869" s="264"/>
      <c r="AN869" s="264"/>
      <c r="AO869" s="264"/>
      <c r="AP869" s="264"/>
      <c r="AQ869" s="264"/>
      <c r="AR869" s="264"/>
      <c r="AS869" s="355"/>
      <c r="AT869" s="373"/>
      <c r="AU869" s="355"/>
      <c r="AV869" s="356"/>
      <c r="AW869" s="161"/>
    </row>
    <row r="870" spans="1:49" ht="14.4">
      <c r="A870" s="399"/>
      <c r="B870" s="399"/>
      <c r="C870" s="264"/>
      <c r="D870" s="264"/>
      <c r="E870" s="264"/>
      <c r="F870" s="264"/>
      <c r="G870" s="264"/>
      <c r="H870" s="264"/>
      <c r="I870" s="264"/>
      <c r="J870" s="264"/>
      <c r="K870" s="264"/>
      <c r="L870" s="264"/>
      <c r="M870" s="264"/>
      <c r="N870" s="264"/>
      <c r="O870" s="160"/>
      <c r="P870" s="297">
        <f t="shared" si="42"/>
        <v>0</v>
      </c>
      <c r="Q870" s="264"/>
      <c r="R870" s="264"/>
      <c r="S870" s="264"/>
      <c r="T870" s="264"/>
      <c r="U870" s="264"/>
      <c r="V870" s="264"/>
      <c r="W870" s="264"/>
      <c r="X870" s="160"/>
      <c r="Y870" s="298">
        <f t="shared" si="43"/>
        <v>0</v>
      </c>
      <c r="Z870" s="264"/>
      <c r="AA870" s="264"/>
      <c r="AB870" s="264"/>
      <c r="AC870" s="264"/>
      <c r="AD870" s="264"/>
      <c r="AE870" s="264"/>
      <c r="AF870" s="264"/>
      <c r="AG870" s="160"/>
      <c r="AH870" s="298">
        <f t="shared" si="41"/>
        <v>0</v>
      </c>
      <c r="AI870" s="399"/>
      <c r="AJ870" s="264"/>
      <c r="AK870" s="264"/>
      <c r="AL870" s="264"/>
      <c r="AM870" s="264"/>
      <c r="AN870" s="264"/>
      <c r="AO870" s="264"/>
      <c r="AP870" s="264"/>
      <c r="AQ870" s="264"/>
      <c r="AR870" s="264"/>
      <c r="AS870" s="355"/>
      <c r="AT870" s="373"/>
      <c r="AU870" s="355"/>
      <c r="AV870" s="356"/>
      <c r="AW870" s="161"/>
    </row>
    <row r="871" spans="1:49" ht="14.4">
      <c r="A871" s="399"/>
      <c r="B871" s="399"/>
      <c r="C871" s="264"/>
      <c r="D871" s="264"/>
      <c r="E871" s="264"/>
      <c r="F871" s="264"/>
      <c r="G871" s="264"/>
      <c r="H871" s="264"/>
      <c r="I871" s="264"/>
      <c r="J871" s="264"/>
      <c r="K871" s="264"/>
      <c r="L871" s="264"/>
      <c r="M871" s="264"/>
      <c r="N871" s="264"/>
      <c r="O871" s="160"/>
      <c r="P871" s="297">
        <f t="shared" si="42"/>
        <v>0</v>
      </c>
      <c r="Q871" s="264"/>
      <c r="R871" s="264"/>
      <c r="S871" s="264"/>
      <c r="T871" s="264"/>
      <c r="U871" s="264"/>
      <c r="V871" s="264"/>
      <c r="W871" s="264"/>
      <c r="X871" s="160"/>
      <c r="Y871" s="298">
        <f t="shared" si="43"/>
        <v>0</v>
      </c>
      <c r="Z871" s="264"/>
      <c r="AA871" s="264"/>
      <c r="AB871" s="264"/>
      <c r="AC871" s="264"/>
      <c r="AD871" s="264"/>
      <c r="AE871" s="264"/>
      <c r="AF871" s="264"/>
      <c r="AG871" s="160"/>
      <c r="AH871" s="298">
        <f t="shared" si="41"/>
        <v>0</v>
      </c>
      <c r="AI871" s="399"/>
      <c r="AJ871" s="264"/>
      <c r="AK871" s="264"/>
      <c r="AL871" s="264"/>
      <c r="AM871" s="264"/>
      <c r="AN871" s="264"/>
      <c r="AO871" s="264"/>
      <c r="AP871" s="264"/>
      <c r="AQ871" s="264"/>
      <c r="AR871" s="264"/>
      <c r="AS871" s="355"/>
      <c r="AT871" s="373"/>
      <c r="AU871" s="355"/>
      <c r="AV871" s="356"/>
      <c r="AW871" s="161"/>
    </row>
    <row r="872" spans="1:49" ht="14.4">
      <c r="A872" s="399"/>
      <c r="B872" s="399"/>
      <c r="C872" s="264"/>
      <c r="D872" s="264"/>
      <c r="E872" s="264"/>
      <c r="F872" s="264"/>
      <c r="G872" s="264"/>
      <c r="H872" s="264"/>
      <c r="I872" s="264"/>
      <c r="J872" s="264"/>
      <c r="K872" s="264"/>
      <c r="L872" s="264"/>
      <c r="M872" s="264"/>
      <c r="N872" s="264"/>
      <c r="O872" s="160"/>
      <c r="P872" s="297">
        <f t="shared" si="42"/>
        <v>0</v>
      </c>
      <c r="Q872" s="264"/>
      <c r="R872" s="264"/>
      <c r="S872" s="264"/>
      <c r="T872" s="264"/>
      <c r="U872" s="264"/>
      <c r="V872" s="264"/>
      <c r="W872" s="264"/>
      <c r="X872" s="160"/>
      <c r="Y872" s="298">
        <f t="shared" si="43"/>
        <v>0</v>
      </c>
      <c r="Z872" s="264"/>
      <c r="AA872" s="264"/>
      <c r="AB872" s="264"/>
      <c r="AC872" s="264"/>
      <c r="AD872" s="264"/>
      <c r="AE872" s="264"/>
      <c r="AF872" s="264"/>
      <c r="AG872" s="160"/>
      <c r="AH872" s="298">
        <f t="shared" si="41"/>
        <v>0</v>
      </c>
      <c r="AI872" s="399"/>
      <c r="AJ872" s="264"/>
      <c r="AK872" s="264"/>
      <c r="AL872" s="264"/>
      <c r="AM872" s="264"/>
      <c r="AN872" s="264"/>
      <c r="AO872" s="264"/>
      <c r="AP872" s="264"/>
      <c r="AQ872" s="264"/>
      <c r="AR872" s="264"/>
      <c r="AS872" s="355"/>
      <c r="AT872" s="373"/>
      <c r="AU872" s="355"/>
      <c r="AV872" s="356"/>
      <c r="AW872" s="161"/>
    </row>
    <row r="873" spans="1:49" ht="14.4">
      <c r="A873" s="399"/>
      <c r="B873" s="399"/>
      <c r="C873" s="264"/>
      <c r="D873" s="264"/>
      <c r="E873" s="264"/>
      <c r="F873" s="264"/>
      <c r="G873" s="264"/>
      <c r="H873" s="264"/>
      <c r="I873" s="264"/>
      <c r="J873" s="264"/>
      <c r="K873" s="264"/>
      <c r="L873" s="264"/>
      <c r="M873" s="264"/>
      <c r="N873" s="264"/>
      <c r="O873" s="160"/>
      <c r="P873" s="297">
        <f t="shared" si="42"/>
        <v>0</v>
      </c>
      <c r="Q873" s="264"/>
      <c r="R873" s="264"/>
      <c r="S873" s="264"/>
      <c r="T873" s="264"/>
      <c r="U873" s="264"/>
      <c r="V873" s="264"/>
      <c r="W873" s="264"/>
      <c r="X873" s="160"/>
      <c r="Y873" s="298">
        <f t="shared" si="43"/>
        <v>0</v>
      </c>
      <c r="Z873" s="264"/>
      <c r="AA873" s="264"/>
      <c r="AB873" s="264"/>
      <c r="AC873" s="264"/>
      <c r="AD873" s="264"/>
      <c r="AE873" s="264"/>
      <c r="AF873" s="264"/>
      <c r="AG873" s="160"/>
      <c r="AH873" s="298">
        <f t="shared" si="41"/>
        <v>0</v>
      </c>
      <c r="AI873" s="399"/>
      <c r="AJ873" s="264"/>
      <c r="AK873" s="264"/>
      <c r="AL873" s="264"/>
      <c r="AM873" s="264"/>
      <c r="AN873" s="264"/>
      <c r="AO873" s="264"/>
      <c r="AP873" s="264"/>
      <c r="AQ873" s="264"/>
      <c r="AR873" s="264"/>
      <c r="AS873" s="355"/>
      <c r="AT873" s="373"/>
      <c r="AU873" s="355"/>
      <c r="AV873" s="356"/>
      <c r="AW873" s="161"/>
    </row>
    <row r="874" spans="1:49" ht="14.4">
      <c r="A874" s="399"/>
      <c r="B874" s="399"/>
      <c r="C874" s="264"/>
      <c r="D874" s="264"/>
      <c r="E874" s="264"/>
      <c r="F874" s="264"/>
      <c r="G874" s="264"/>
      <c r="H874" s="264"/>
      <c r="I874" s="264"/>
      <c r="J874" s="264"/>
      <c r="K874" s="264"/>
      <c r="L874" s="264"/>
      <c r="M874" s="264"/>
      <c r="N874" s="264"/>
      <c r="O874" s="160"/>
      <c r="P874" s="297">
        <f t="shared" si="42"/>
        <v>0</v>
      </c>
      <c r="Q874" s="264"/>
      <c r="R874" s="264"/>
      <c r="S874" s="264"/>
      <c r="T874" s="264"/>
      <c r="U874" s="264"/>
      <c r="V874" s="264"/>
      <c r="W874" s="264"/>
      <c r="X874" s="160"/>
      <c r="Y874" s="298">
        <f t="shared" si="43"/>
        <v>0</v>
      </c>
      <c r="Z874" s="264"/>
      <c r="AA874" s="264"/>
      <c r="AB874" s="264"/>
      <c r="AC874" s="264"/>
      <c r="AD874" s="264"/>
      <c r="AE874" s="264"/>
      <c r="AF874" s="264"/>
      <c r="AG874" s="160"/>
      <c r="AH874" s="298">
        <f t="shared" si="41"/>
        <v>0</v>
      </c>
      <c r="AI874" s="399"/>
      <c r="AJ874" s="264"/>
      <c r="AK874" s="264"/>
      <c r="AL874" s="264"/>
      <c r="AM874" s="264"/>
      <c r="AN874" s="264"/>
      <c r="AO874" s="264"/>
      <c r="AP874" s="264"/>
      <c r="AQ874" s="264"/>
      <c r="AR874" s="264"/>
      <c r="AS874" s="355"/>
      <c r="AT874" s="373"/>
      <c r="AU874" s="355"/>
      <c r="AV874" s="356"/>
      <c r="AW874" s="161"/>
    </row>
    <row r="875" spans="1:49" ht="14.4">
      <c r="A875" s="399"/>
      <c r="B875" s="399"/>
      <c r="C875" s="264"/>
      <c r="D875" s="264"/>
      <c r="E875" s="264"/>
      <c r="F875" s="264"/>
      <c r="G875" s="264"/>
      <c r="H875" s="264"/>
      <c r="I875" s="264"/>
      <c r="J875" s="264"/>
      <c r="K875" s="264"/>
      <c r="L875" s="264"/>
      <c r="M875" s="264"/>
      <c r="N875" s="264"/>
      <c r="O875" s="160"/>
      <c r="P875" s="297">
        <f t="shared" si="42"/>
        <v>0</v>
      </c>
      <c r="Q875" s="264"/>
      <c r="R875" s="264"/>
      <c r="S875" s="264"/>
      <c r="T875" s="264"/>
      <c r="U875" s="264"/>
      <c r="V875" s="264"/>
      <c r="W875" s="264"/>
      <c r="X875" s="160"/>
      <c r="Y875" s="298">
        <f t="shared" si="43"/>
        <v>0</v>
      </c>
      <c r="Z875" s="264"/>
      <c r="AA875" s="264"/>
      <c r="AB875" s="264"/>
      <c r="AC875" s="264"/>
      <c r="AD875" s="264"/>
      <c r="AE875" s="264"/>
      <c r="AF875" s="264"/>
      <c r="AG875" s="160"/>
      <c r="AH875" s="298">
        <f t="shared" si="41"/>
        <v>0</v>
      </c>
      <c r="AI875" s="399"/>
      <c r="AJ875" s="264"/>
      <c r="AK875" s="264"/>
      <c r="AL875" s="264"/>
      <c r="AM875" s="264"/>
      <c r="AN875" s="264"/>
      <c r="AO875" s="264"/>
      <c r="AP875" s="264"/>
      <c r="AQ875" s="264"/>
      <c r="AR875" s="264"/>
      <c r="AS875" s="355"/>
      <c r="AT875" s="373"/>
      <c r="AU875" s="355"/>
      <c r="AV875" s="356"/>
      <c r="AW875" s="161"/>
    </row>
    <row r="876" spans="1:49" ht="14.4">
      <c r="A876" s="399"/>
      <c r="B876" s="399"/>
      <c r="C876" s="264"/>
      <c r="D876" s="264"/>
      <c r="E876" s="264"/>
      <c r="F876" s="264"/>
      <c r="G876" s="264"/>
      <c r="H876" s="264"/>
      <c r="I876" s="264"/>
      <c r="J876" s="264"/>
      <c r="K876" s="264"/>
      <c r="L876" s="264"/>
      <c r="M876" s="264"/>
      <c r="N876" s="264"/>
      <c r="O876" s="160"/>
      <c r="P876" s="297">
        <f t="shared" si="42"/>
        <v>0</v>
      </c>
      <c r="Q876" s="264"/>
      <c r="R876" s="264"/>
      <c r="S876" s="264"/>
      <c r="T876" s="264"/>
      <c r="U876" s="264"/>
      <c r="V876" s="264"/>
      <c r="W876" s="264"/>
      <c r="X876" s="160"/>
      <c r="Y876" s="298">
        <f t="shared" si="43"/>
        <v>0</v>
      </c>
      <c r="Z876" s="264"/>
      <c r="AA876" s="264"/>
      <c r="AB876" s="264"/>
      <c r="AC876" s="264"/>
      <c r="AD876" s="264"/>
      <c r="AE876" s="264"/>
      <c r="AF876" s="264"/>
      <c r="AG876" s="160"/>
      <c r="AH876" s="298">
        <f t="shared" si="41"/>
        <v>0</v>
      </c>
      <c r="AI876" s="399"/>
      <c r="AJ876" s="264"/>
      <c r="AK876" s="264"/>
      <c r="AL876" s="264"/>
      <c r="AM876" s="264"/>
      <c r="AN876" s="264"/>
      <c r="AO876" s="264"/>
      <c r="AP876" s="264"/>
      <c r="AQ876" s="264"/>
      <c r="AR876" s="264"/>
      <c r="AS876" s="355"/>
      <c r="AT876" s="373"/>
      <c r="AU876" s="355"/>
      <c r="AV876" s="356"/>
      <c r="AW876" s="161"/>
    </row>
    <row r="877" spans="1:49" ht="14.4">
      <c r="A877" s="399"/>
      <c r="B877" s="399"/>
      <c r="C877" s="264"/>
      <c r="D877" s="264"/>
      <c r="E877" s="264"/>
      <c r="F877" s="264"/>
      <c r="G877" s="264"/>
      <c r="H877" s="264"/>
      <c r="I877" s="264"/>
      <c r="J877" s="264"/>
      <c r="K877" s="264"/>
      <c r="L877" s="264"/>
      <c r="M877" s="264"/>
      <c r="N877" s="264"/>
      <c r="O877" s="160"/>
      <c r="P877" s="297">
        <f t="shared" si="42"/>
        <v>0</v>
      </c>
      <c r="Q877" s="264"/>
      <c r="R877" s="264"/>
      <c r="S877" s="264"/>
      <c r="T877" s="264"/>
      <c r="U877" s="264"/>
      <c r="V877" s="264"/>
      <c r="W877" s="264"/>
      <c r="X877" s="160"/>
      <c r="Y877" s="298">
        <f t="shared" si="43"/>
        <v>0</v>
      </c>
      <c r="Z877" s="264"/>
      <c r="AA877" s="264"/>
      <c r="AB877" s="264"/>
      <c r="AC877" s="264"/>
      <c r="AD877" s="264"/>
      <c r="AE877" s="264"/>
      <c r="AF877" s="264"/>
      <c r="AG877" s="160"/>
      <c r="AH877" s="298">
        <f t="shared" si="41"/>
        <v>0</v>
      </c>
      <c r="AI877" s="399"/>
      <c r="AJ877" s="264"/>
      <c r="AK877" s="264"/>
      <c r="AL877" s="264"/>
      <c r="AM877" s="264"/>
      <c r="AN877" s="264"/>
      <c r="AO877" s="264"/>
      <c r="AP877" s="264"/>
      <c r="AQ877" s="264"/>
      <c r="AR877" s="264"/>
      <c r="AS877" s="355"/>
      <c r="AT877" s="373"/>
      <c r="AU877" s="355"/>
      <c r="AV877" s="356"/>
      <c r="AW877" s="161"/>
    </row>
    <row r="878" spans="1:49" ht="14.4">
      <c r="A878" s="399"/>
      <c r="B878" s="399"/>
      <c r="C878" s="264"/>
      <c r="D878" s="264"/>
      <c r="E878" s="264"/>
      <c r="F878" s="264"/>
      <c r="G878" s="264"/>
      <c r="H878" s="264"/>
      <c r="I878" s="264"/>
      <c r="J878" s="264"/>
      <c r="K878" s="264"/>
      <c r="L878" s="264"/>
      <c r="M878" s="264"/>
      <c r="N878" s="264"/>
      <c r="O878" s="160"/>
      <c r="P878" s="297">
        <f t="shared" si="42"/>
        <v>0</v>
      </c>
      <c r="Q878" s="264"/>
      <c r="R878" s="264"/>
      <c r="S878" s="264"/>
      <c r="T878" s="264"/>
      <c r="U878" s="264"/>
      <c r="V878" s="264"/>
      <c r="W878" s="264"/>
      <c r="X878" s="160"/>
      <c r="Y878" s="298">
        <f t="shared" si="43"/>
        <v>0</v>
      </c>
      <c r="Z878" s="264"/>
      <c r="AA878" s="264"/>
      <c r="AB878" s="264"/>
      <c r="AC878" s="264"/>
      <c r="AD878" s="264"/>
      <c r="AE878" s="264"/>
      <c r="AF878" s="264"/>
      <c r="AG878" s="160"/>
      <c r="AH878" s="298">
        <f t="shared" si="41"/>
        <v>0</v>
      </c>
      <c r="AI878" s="399"/>
      <c r="AJ878" s="264"/>
      <c r="AK878" s="264"/>
      <c r="AL878" s="264"/>
      <c r="AM878" s="264"/>
      <c r="AN878" s="264"/>
      <c r="AO878" s="264"/>
      <c r="AP878" s="264"/>
      <c r="AQ878" s="264"/>
      <c r="AR878" s="264"/>
      <c r="AS878" s="355"/>
      <c r="AT878" s="373"/>
      <c r="AU878" s="355"/>
      <c r="AV878" s="356"/>
      <c r="AW878" s="161"/>
    </row>
    <row r="879" spans="1:49" ht="14.4">
      <c r="A879" s="399"/>
      <c r="B879" s="399"/>
      <c r="C879" s="264"/>
      <c r="D879" s="264"/>
      <c r="E879" s="264"/>
      <c r="F879" s="264"/>
      <c r="G879" s="264"/>
      <c r="H879" s="264"/>
      <c r="I879" s="264"/>
      <c r="J879" s="264"/>
      <c r="K879" s="264"/>
      <c r="L879" s="264"/>
      <c r="M879" s="264"/>
      <c r="N879" s="264"/>
      <c r="O879" s="160"/>
      <c r="P879" s="297">
        <f t="shared" si="42"/>
        <v>0</v>
      </c>
      <c r="Q879" s="264"/>
      <c r="R879" s="264"/>
      <c r="S879" s="264"/>
      <c r="T879" s="264"/>
      <c r="U879" s="264"/>
      <c r="V879" s="264"/>
      <c r="W879" s="264"/>
      <c r="X879" s="160"/>
      <c r="Y879" s="298">
        <f t="shared" si="43"/>
        <v>0</v>
      </c>
      <c r="Z879" s="264"/>
      <c r="AA879" s="264"/>
      <c r="AB879" s="264"/>
      <c r="AC879" s="264"/>
      <c r="AD879" s="264"/>
      <c r="AE879" s="264"/>
      <c r="AF879" s="264"/>
      <c r="AG879" s="160"/>
      <c r="AH879" s="298">
        <f t="shared" ref="AH879:AH942" si="44">SUM($Z879:$AF879)</f>
        <v>0</v>
      </c>
      <c r="AI879" s="399"/>
      <c r="AJ879" s="264"/>
      <c r="AK879" s="264"/>
      <c r="AL879" s="264"/>
      <c r="AM879" s="264"/>
      <c r="AN879" s="264"/>
      <c r="AO879" s="264"/>
      <c r="AP879" s="264"/>
      <c r="AQ879" s="264"/>
      <c r="AR879" s="264"/>
      <c r="AS879" s="355"/>
      <c r="AT879" s="373"/>
      <c r="AU879" s="355"/>
      <c r="AV879" s="356"/>
      <c r="AW879" s="161"/>
    </row>
    <row r="880" spans="1:49" ht="14.4">
      <c r="A880" s="399"/>
      <c r="B880" s="399"/>
      <c r="C880" s="264"/>
      <c r="D880" s="264"/>
      <c r="E880" s="264"/>
      <c r="F880" s="264"/>
      <c r="G880" s="264"/>
      <c r="H880" s="264"/>
      <c r="I880" s="264"/>
      <c r="J880" s="264"/>
      <c r="K880" s="264"/>
      <c r="L880" s="264"/>
      <c r="M880" s="264"/>
      <c r="N880" s="264"/>
      <c r="O880" s="160"/>
      <c r="P880" s="297">
        <f t="shared" si="42"/>
        <v>0</v>
      </c>
      <c r="Q880" s="264"/>
      <c r="R880" s="264"/>
      <c r="S880" s="264"/>
      <c r="T880" s="264"/>
      <c r="U880" s="264"/>
      <c r="V880" s="264"/>
      <c r="W880" s="264"/>
      <c r="X880" s="160"/>
      <c r="Y880" s="298">
        <f t="shared" si="43"/>
        <v>0</v>
      </c>
      <c r="Z880" s="264"/>
      <c r="AA880" s="264"/>
      <c r="AB880" s="264"/>
      <c r="AC880" s="264"/>
      <c r="AD880" s="264"/>
      <c r="AE880" s="264"/>
      <c r="AF880" s="264"/>
      <c r="AG880" s="160"/>
      <c r="AH880" s="298">
        <f t="shared" si="44"/>
        <v>0</v>
      </c>
      <c r="AI880" s="399"/>
      <c r="AJ880" s="264"/>
      <c r="AK880" s="264"/>
      <c r="AL880" s="264"/>
      <c r="AM880" s="264"/>
      <c r="AN880" s="264"/>
      <c r="AO880" s="264"/>
      <c r="AP880" s="264"/>
      <c r="AQ880" s="264"/>
      <c r="AR880" s="264"/>
      <c r="AS880" s="355"/>
      <c r="AT880" s="373"/>
      <c r="AU880" s="355"/>
      <c r="AV880" s="356"/>
      <c r="AW880" s="161"/>
    </row>
    <row r="881" spans="1:49" ht="14.4">
      <c r="A881" s="399"/>
      <c r="B881" s="399"/>
      <c r="C881" s="264"/>
      <c r="D881" s="264"/>
      <c r="E881" s="264"/>
      <c r="F881" s="264"/>
      <c r="G881" s="264"/>
      <c r="H881" s="264"/>
      <c r="I881" s="264"/>
      <c r="J881" s="264"/>
      <c r="K881" s="264"/>
      <c r="L881" s="264"/>
      <c r="M881" s="264"/>
      <c r="N881" s="264"/>
      <c r="O881" s="160"/>
      <c r="P881" s="297">
        <f t="shared" si="42"/>
        <v>0</v>
      </c>
      <c r="Q881" s="264"/>
      <c r="R881" s="264"/>
      <c r="S881" s="264"/>
      <c r="T881" s="264"/>
      <c r="U881" s="264"/>
      <c r="V881" s="264"/>
      <c r="W881" s="264"/>
      <c r="X881" s="160"/>
      <c r="Y881" s="298">
        <f t="shared" si="43"/>
        <v>0</v>
      </c>
      <c r="Z881" s="264"/>
      <c r="AA881" s="264"/>
      <c r="AB881" s="264"/>
      <c r="AC881" s="264"/>
      <c r="AD881" s="264"/>
      <c r="AE881" s="264"/>
      <c r="AF881" s="264"/>
      <c r="AG881" s="160"/>
      <c r="AH881" s="298">
        <f t="shared" si="44"/>
        <v>0</v>
      </c>
      <c r="AI881" s="399"/>
      <c r="AJ881" s="264"/>
      <c r="AK881" s="264"/>
      <c r="AL881" s="264"/>
      <c r="AM881" s="264"/>
      <c r="AN881" s="264"/>
      <c r="AO881" s="264"/>
      <c r="AP881" s="264"/>
      <c r="AQ881" s="264"/>
      <c r="AR881" s="264"/>
      <c r="AS881" s="355"/>
      <c r="AT881" s="373"/>
      <c r="AU881" s="355"/>
      <c r="AV881" s="356"/>
      <c r="AW881" s="161"/>
    </row>
    <row r="882" spans="1:49" ht="14.4">
      <c r="A882" s="399"/>
      <c r="B882" s="399"/>
      <c r="C882" s="264"/>
      <c r="D882" s="264"/>
      <c r="E882" s="264"/>
      <c r="F882" s="264"/>
      <c r="G882" s="264"/>
      <c r="H882" s="264"/>
      <c r="I882" s="264"/>
      <c r="J882" s="264"/>
      <c r="K882" s="264"/>
      <c r="L882" s="264"/>
      <c r="M882" s="264"/>
      <c r="N882" s="264"/>
      <c r="O882" s="160"/>
      <c r="P882" s="297">
        <f t="shared" si="42"/>
        <v>0</v>
      </c>
      <c r="Q882" s="264"/>
      <c r="R882" s="264"/>
      <c r="S882" s="264"/>
      <c r="T882" s="264"/>
      <c r="U882" s="264"/>
      <c r="V882" s="264"/>
      <c r="W882" s="264"/>
      <c r="X882" s="160"/>
      <c r="Y882" s="298">
        <f t="shared" si="43"/>
        <v>0</v>
      </c>
      <c r="Z882" s="264"/>
      <c r="AA882" s="264"/>
      <c r="AB882" s="264"/>
      <c r="AC882" s="264"/>
      <c r="AD882" s="264"/>
      <c r="AE882" s="264"/>
      <c r="AF882" s="264"/>
      <c r="AG882" s="160"/>
      <c r="AH882" s="298">
        <f t="shared" si="44"/>
        <v>0</v>
      </c>
      <c r="AI882" s="399"/>
      <c r="AJ882" s="264"/>
      <c r="AK882" s="264"/>
      <c r="AL882" s="264"/>
      <c r="AM882" s="264"/>
      <c r="AN882" s="264"/>
      <c r="AO882" s="264"/>
      <c r="AP882" s="264"/>
      <c r="AQ882" s="264"/>
      <c r="AR882" s="264"/>
      <c r="AS882" s="355"/>
      <c r="AT882" s="373"/>
      <c r="AU882" s="355"/>
      <c r="AV882" s="356"/>
      <c r="AW882" s="161"/>
    </row>
    <row r="883" spans="1:49" ht="14.4">
      <c r="A883" s="399"/>
      <c r="B883" s="399"/>
      <c r="C883" s="264"/>
      <c r="D883" s="264"/>
      <c r="E883" s="264"/>
      <c r="F883" s="264"/>
      <c r="G883" s="264"/>
      <c r="H883" s="264"/>
      <c r="I883" s="264"/>
      <c r="J883" s="264"/>
      <c r="K883" s="264"/>
      <c r="L883" s="264"/>
      <c r="M883" s="264"/>
      <c r="N883" s="264"/>
      <c r="O883" s="160"/>
      <c r="P883" s="297">
        <f t="shared" si="42"/>
        <v>0</v>
      </c>
      <c r="Q883" s="264"/>
      <c r="R883" s="264"/>
      <c r="S883" s="264"/>
      <c r="T883" s="264"/>
      <c r="U883" s="264"/>
      <c r="V883" s="264"/>
      <c r="W883" s="264"/>
      <c r="X883" s="160"/>
      <c r="Y883" s="298">
        <f t="shared" si="43"/>
        <v>0</v>
      </c>
      <c r="Z883" s="264"/>
      <c r="AA883" s="264"/>
      <c r="AB883" s="264"/>
      <c r="AC883" s="264"/>
      <c r="AD883" s="264"/>
      <c r="AE883" s="264"/>
      <c r="AF883" s="264"/>
      <c r="AG883" s="160"/>
      <c r="AH883" s="298">
        <f t="shared" si="44"/>
        <v>0</v>
      </c>
      <c r="AI883" s="399"/>
      <c r="AJ883" s="264"/>
      <c r="AK883" s="264"/>
      <c r="AL883" s="264"/>
      <c r="AM883" s="264"/>
      <c r="AN883" s="264"/>
      <c r="AO883" s="264"/>
      <c r="AP883" s="264"/>
      <c r="AQ883" s="264"/>
      <c r="AR883" s="264"/>
      <c r="AS883" s="355"/>
      <c r="AT883" s="373"/>
      <c r="AU883" s="355"/>
      <c r="AV883" s="356"/>
      <c r="AW883" s="161"/>
    </row>
    <row r="884" spans="1:49" ht="14.4">
      <c r="A884" s="399"/>
      <c r="B884" s="399"/>
      <c r="C884" s="264"/>
      <c r="D884" s="264"/>
      <c r="E884" s="264"/>
      <c r="F884" s="264"/>
      <c r="G884" s="264"/>
      <c r="H884" s="264"/>
      <c r="I884" s="264"/>
      <c r="J884" s="264"/>
      <c r="K884" s="264"/>
      <c r="L884" s="264"/>
      <c r="M884" s="264"/>
      <c r="N884" s="264"/>
      <c r="O884" s="160"/>
      <c r="P884" s="297">
        <f t="shared" si="42"/>
        <v>0</v>
      </c>
      <c r="Q884" s="264"/>
      <c r="R884" s="264"/>
      <c r="S884" s="264"/>
      <c r="T884" s="264"/>
      <c r="U884" s="264"/>
      <c r="V884" s="264"/>
      <c r="W884" s="264"/>
      <c r="X884" s="160"/>
      <c r="Y884" s="298">
        <f t="shared" si="43"/>
        <v>0</v>
      </c>
      <c r="Z884" s="264"/>
      <c r="AA884" s="264"/>
      <c r="AB884" s="264"/>
      <c r="AC884" s="264"/>
      <c r="AD884" s="264"/>
      <c r="AE884" s="264"/>
      <c r="AF884" s="264"/>
      <c r="AG884" s="160"/>
      <c r="AH884" s="298">
        <f t="shared" si="44"/>
        <v>0</v>
      </c>
      <c r="AI884" s="399"/>
      <c r="AJ884" s="264"/>
      <c r="AK884" s="264"/>
      <c r="AL884" s="264"/>
      <c r="AM884" s="264"/>
      <c r="AN884" s="264"/>
      <c r="AO884" s="264"/>
      <c r="AP884" s="264"/>
      <c r="AQ884" s="264"/>
      <c r="AR884" s="264"/>
      <c r="AS884" s="355"/>
      <c r="AT884" s="373"/>
      <c r="AU884" s="355"/>
      <c r="AV884" s="356"/>
      <c r="AW884" s="161"/>
    </row>
    <row r="885" spans="1:49" ht="14.4">
      <c r="A885" s="399"/>
      <c r="B885" s="399"/>
      <c r="C885" s="264"/>
      <c r="D885" s="264"/>
      <c r="E885" s="264"/>
      <c r="F885" s="264"/>
      <c r="G885" s="264"/>
      <c r="H885" s="264"/>
      <c r="I885" s="264"/>
      <c r="J885" s="264"/>
      <c r="K885" s="264"/>
      <c r="L885" s="264"/>
      <c r="M885" s="264"/>
      <c r="N885" s="264"/>
      <c r="O885" s="160"/>
      <c r="P885" s="297">
        <f t="shared" ref="P885:P948" si="45">SUM($H885:$N885)</f>
        <v>0</v>
      </c>
      <c r="Q885" s="264"/>
      <c r="R885" s="264"/>
      <c r="S885" s="264"/>
      <c r="T885" s="264"/>
      <c r="U885" s="264"/>
      <c r="V885" s="264"/>
      <c r="W885" s="264"/>
      <c r="X885" s="160"/>
      <c r="Y885" s="298">
        <f t="shared" ref="Y885:Y948" si="46">SUM($Q885:$W885)</f>
        <v>0</v>
      </c>
      <c r="Z885" s="264"/>
      <c r="AA885" s="264"/>
      <c r="AB885" s="264"/>
      <c r="AC885" s="264"/>
      <c r="AD885" s="264"/>
      <c r="AE885" s="264"/>
      <c r="AF885" s="264"/>
      <c r="AG885" s="160"/>
      <c r="AH885" s="298">
        <f t="shared" si="44"/>
        <v>0</v>
      </c>
      <c r="AI885" s="399"/>
      <c r="AJ885" s="264"/>
      <c r="AK885" s="264"/>
      <c r="AL885" s="264"/>
      <c r="AM885" s="264"/>
      <c r="AN885" s="264"/>
      <c r="AO885" s="264"/>
      <c r="AP885" s="264"/>
      <c r="AQ885" s="264"/>
      <c r="AR885" s="264"/>
      <c r="AS885" s="355"/>
      <c r="AT885" s="373"/>
      <c r="AU885" s="355"/>
      <c r="AV885" s="356"/>
      <c r="AW885" s="161"/>
    </row>
    <row r="886" spans="1:49" ht="14.4">
      <c r="A886" s="399"/>
      <c r="B886" s="399"/>
      <c r="C886" s="264"/>
      <c r="D886" s="264"/>
      <c r="E886" s="264"/>
      <c r="F886" s="264"/>
      <c r="G886" s="264"/>
      <c r="H886" s="264"/>
      <c r="I886" s="264"/>
      <c r="J886" s="264"/>
      <c r="K886" s="264"/>
      <c r="L886" s="264"/>
      <c r="M886" s="264"/>
      <c r="N886" s="264"/>
      <c r="O886" s="160"/>
      <c r="P886" s="297">
        <f t="shared" si="45"/>
        <v>0</v>
      </c>
      <c r="Q886" s="264"/>
      <c r="R886" s="264"/>
      <c r="S886" s="264"/>
      <c r="T886" s="264"/>
      <c r="U886" s="264"/>
      <c r="V886" s="264"/>
      <c r="W886" s="264"/>
      <c r="X886" s="160"/>
      <c r="Y886" s="298">
        <f t="shared" si="46"/>
        <v>0</v>
      </c>
      <c r="Z886" s="264"/>
      <c r="AA886" s="264"/>
      <c r="AB886" s="264"/>
      <c r="AC886" s="264"/>
      <c r="AD886" s="264"/>
      <c r="AE886" s="264"/>
      <c r="AF886" s="264"/>
      <c r="AG886" s="160"/>
      <c r="AH886" s="298">
        <f t="shared" si="44"/>
        <v>0</v>
      </c>
      <c r="AI886" s="399"/>
      <c r="AJ886" s="264"/>
      <c r="AK886" s="264"/>
      <c r="AL886" s="264"/>
      <c r="AM886" s="264"/>
      <c r="AN886" s="264"/>
      <c r="AO886" s="264"/>
      <c r="AP886" s="264"/>
      <c r="AQ886" s="264"/>
      <c r="AR886" s="264"/>
      <c r="AS886" s="355"/>
      <c r="AT886" s="373"/>
      <c r="AU886" s="355"/>
      <c r="AV886" s="356"/>
      <c r="AW886" s="161"/>
    </row>
    <row r="887" spans="1:49" ht="14.4">
      <c r="A887" s="399"/>
      <c r="B887" s="399"/>
      <c r="C887" s="264"/>
      <c r="D887" s="264"/>
      <c r="E887" s="264"/>
      <c r="F887" s="264"/>
      <c r="G887" s="264"/>
      <c r="H887" s="264"/>
      <c r="I887" s="264"/>
      <c r="J887" s="264"/>
      <c r="K887" s="264"/>
      <c r="L887" s="264"/>
      <c r="M887" s="264"/>
      <c r="N887" s="264"/>
      <c r="O887" s="160"/>
      <c r="P887" s="297">
        <f t="shared" si="45"/>
        <v>0</v>
      </c>
      <c r="Q887" s="264"/>
      <c r="R887" s="264"/>
      <c r="S887" s="264"/>
      <c r="T887" s="264"/>
      <c r="U887" s="264"/>
      <c r="V887" s="264"/>
      <c r="W887" s="264"/>
      <c r="X887" s="160"/>
      <c r="Y887" s="298">
        <f t="shared" si="46"/>
        <v>0</v>
      </c>
      <c r="Z887" s="264"/>
      <c r="AA887" s="264"/>
      <c r="AB887" s="264"/>
      <c r="AC887" s="264"/>
      <c r="AD887" s="264"/>
      <c r="AE887" s="264"/>
      <c r="AF887" s="264"/>
      <c r="AG887" s="160"/>
      <c r="AH887" s="298">
        <f t="shared" si="44"/>
        <v>0</v>
      </c>
      <c r="AI887" s="399"/>
      <c r="AJ887" s="264"/>
      <c r="AK887" s="264"/>
      <c r="AL887" s="264"/>
      <c r="AM887" s="264"/>
      <c r="AN887" s="264"/>
      <c r="AO887" s="264"/>
      <c r="AP887" s="264"/>
      <c r="AQ887" s="264"/>
      <c r="AR887" s="264"/>
      <c r="AS887" s="355"/>
      <c r="AT887" s="373"/>
      <c r="AU887" s="355"/>
      <c r="AV887" s="356"/>
      <c r="AW887" s="161"/>
    </row>
    <row r="888" spans="1:49" ht="14.4">
      <c r="A888" s="399"/>
      <c r="B888" s="399"/>
      <c r="C888" s="264"/>
      <c r="D888" s="264"/>
      <c r="E888" s="264"/>
      <c r="F888" s="264"/>
      <c r="G888" s="264"/>
      <c r="H888" s="264"/>
      <c r="I888" s="264"/>
      <c r="J888" s="264"/>
      <c r="K888" s="264"/>
      <c r="L888" s="264"/>
      <c r="M888" s="264"/>
      <c r="N888" s="264"/>
      <c r="O888" s="160"/>
      <c r="P888" s="297">
        <f t="shared" si="45"/>
        <v>0</v>
      </c>
      <c r="Q888" s="264"/>
      <c r="R888" s="264"/>
      <c r="S888" s="264"/>
      <c r="T888" s="264"/>
      <c r="U888" s="264"/>
      <c r="V888" s="264"/>
      <c r="W888" s="264"/>
      <c r="X888" s="160"/>
      <c r="Y888" s="298">
        <f t="shared" si="46"/>
        <v>0</v>
      </c>
      <c r="Z888" s="264"/>
      <c r="AA888" s="264"/>
      <c r="AB888" s="264"/>
      <c r="AC888" s="264"/>
      <c r="AD888" s="264"/>
      <c r="AE888" s="264"/>
      <c r="AF888" s="264"/>
      <c r="AG888" s="160"/>
      <c r="AH888" s="298">
        <f t="shared" si="44"/>
        <v>0</v>
      </c>
      <c r="AI888" s="399"/>
      <c r="AJ888" s="264"/>
      <c r="AK888" s="264"/>
      <c r="AL888" s="264"/>
      <c r="AM888" s="264"/>
      <c r="AN888" s="264"/>
      <c r="AO888" s="264"/>
      <c r="AP888" s="264"/>
      <c r="AQ888" s="264"/>
      <c r="AR888" s="264"/>
      <c r="AS888" s="355"/>
      <c r="AT888" s="373"/>
      <c r="AU888" s="355"/>
      <c r="AV888" s="356"/>
      <c r="AW888" s="161"/>
    </row>
    <row r="889" spans="1:49" ht="14.4">
      <c r="A889" s="399"/>
      <c r="B889" s="399"/>
      <c r="C889" s="264"/>
      <c r="D889" s="264"/>
      <c r="E889" s="264"/>
      <c r="F889" s="264"/>
      <c r="G889" s="264"/>
      <c r="H889" s="264"/>
      <c r="I889" s="264"/>
      <c r="J889" s="264"/>
      <c r="K889" s="264"/>
      <c r="L889" s="264"/>
      <c r="M889" s="264"/>
      <c r="N889" s="264"/>
      <c r="O889" s="160"/>
      <c r="P889" s="297">
        <f t="shared" si="45"/>
        <v>0</v>
      </c>
      <c r="Q889" s="264"/>
      <c r="R889" s="264"/>
      <c r="S889" s="264"/>
      <c r="T889" s="264"/>
      <c r="U889" s="264"/>
      <c r="V889" s="264"/>
      <c r="W889" s="264"/>
      <c r="X889" s="160"/>
      <c r="Y889" s="298">
        <f t="shared" si="46"/>
        <v>0</v>
      </c>
      <c r="Z889" s="264"/>
      <c r="AA889" s="264"/>
      <c r="AB889" s="264"/>
      <c r="AC889" s="264"/>
      <c r="AD889" s="264"/>
      <c r="AE889" s="264"/>
      <c r="AF889" s="264"/>
      <c r="AG889" s="160"/>
      <c r="AH889" s="298">
        <f t="shared" si="44"/>
        <v>0</v>
      </c>
      <c r="AI889" s="399"/>
      <c r="AJ889" s="264"/>
      <c r="AK889" s="264"/>
      <c r="AL889" s="264"/>
      <c r="AM889" s="264"/>
      <c r="AN889" s="264"/>
      <c r="AO889" s="264"/>
      <c r="AP889" s="264"/>
      <c r="AQ889" s="264"/>
      <c r="AR889" s="264"/>
      <c r="AS889" s="355"/>
      <c r="AT889" s="373"/>
      <c r="AU889" s="355"/>
      <c r="AV889" s="356"/>
      <c r="AW889" s="161"/>
    </row>
    <row r="890" spans="1:49" ht="14.4">
      <c r="A890" s="399"/>
      <c r="B890" s="399"/>
      <c r="C890" s="264"/>
      <c r="D890" s="264"/>
      <c r="E890" s="264"/>
      <c r="F890" s="264"/>
      <c r="G890" s="264"/>
      <c r="H890" s="264"/>
      <c r="I890" s="264"/>
      <c r="J890" s="264"/>
      <c r="K890" s="264"/>
      <c r="L890" s="264"/>
      <c r="M890" s="264"/>
      <c r="N890" s="264"/>
      <c r="O890" s="160"/>
      <c r="P890" s="297">
        <f t="shared" si="45"/>
        <v>0</v>
      </c>
      <c r="Q890" s="264"/>
      <c r="R890" s="264"/>
      <c r="S890" s="264"/>
      <c r="T890" s="264"/>
      <c r="U890" s="264"/>
      <c r="V890" s="264"/>
      <c r="W890" s="264"/>
      <c r="X890" s="160"/>
      <c r="Y890" s="298">
        <f t="shared" si="46"/>
        <v>0</v>
      </c>
      <c r="Z890" s="264"/>
      <c r="AA890" s="264"/>
      <c r="AB890" s="264"/>
      <c r="AC890" s="264"/>
      <c r="AD890" s="264"/>
      <c r="AE890" s="264"/>
      <c r="AF890" s="264"/>
      <c r="AG890" s="160"/>
      <c r="AH890" s="298">
        <f t="shared" si="44"/>
        <v>0</v>
      </c>
      <c r="AI890" s="399"/>
      <c r="AJ890" s="264"/>
      <c r="AK890" s="264"/>
      <c r="AL890" s="264"/>
      <c r="AM890" s="264"/>
      <c r="AN890" s="264"/>
      <c r="AO890" s="264"/>
      <c r="AP890" s="264"/>
      <c r="AQ890" s="264"/>
      <c r="AR890" s="264"/>
      <c r="AS890" s="355"/>
      <c r="AT890" s="373"/>
      <c r="AU890" s="355"/>
      <c r="AV890" s="356"/>
      <c r="AW890" s="161"/>
    </row>
    <row r="891" spans="1:49" ht="14.4">
      <c r="A891" s="399"/>
      <c r="B891" s="399"/>
      <c r="C891" s="264"/>
      <c r="D891" s="264"/>
      <c r="E891" s="264"/>
      <c r="F891" s="264"/>
      <c r="G891" s="264"/>
      <c r="H891" s="264"/>
      <c r="I891" s="264"/>
      <c r="J891" s="264"/>
      <c r="K891" s="264"/>
      <c r="L891" s="264"/>
      <c r="M891" s="264"/>
      <c r="N891" s="264"/>
      <c r="O891" s="160"/>
      <c r="P891" s="297">
        <f t="shared" si="45"/>
        <v>0</v>
      </c>
      <c r="Q891" s="264"/>
      <c r="R891" s="264"/>
      <c r="S891" s="264"/>
      <c r="T891" s="264"/>
      <c r="U891" s="264"/>
      <c r="V891" s="264"/>
      <c r="W891" s="264"/>
      <c r="X891" s="160"/>
      <c r="Y891" s="298">
        <f t="shared" si="46"/>
        <v>0</v>
      </c>
      <c r="Z891" s="264"/>
      <c r="AA891" s="264"/>
      <c r="AB891" s="264"/>
      <c r="AC891" s="264"/>
      <c r="AD891" s="264"/>
      <c r="AE891" s="264"/>
      <c r="AF891" s="264"/>
      <c r="AG891" s="160"/>
      <c r="AH891" s="298">
        <f t="shared" si="44"/>
        <v>0</v>
      </c>
      <c r="AI891" s="399"/>
      <c r="AJ891" s="264"/>
      <c r="AK891" s="264"/>
      <c r="AL891" s="264"/>
      <c r="AM891" s="264"/>
      <c r="AN891" s="264"/>
      <c r="AO891" s="264"/>
      <c r="AP891" s="264"/>
      <c r="AQ891" s="264"/>
      <c r="AR891" s="264"/>
      <c r="AS891" s="355"/>
      <c r="AT891" s="373"/>
      <c r="AU891" s="355"/>
      <c r="AV891" s="356"/>
      <c r="AW891" s="161"/>
    </row>
    <row r="892" spans="1:49" ht="14.4">
      <c r="A892" s="399"/>
      <c r="B892" s="399"/>
      <c r="C892" s="264"/>
      <c r="D892" s="264"/>
      <c r="E892" s="264"/>
      <c r="F892" s="264"/>
      <c r="G892" s="264"/>
      <c r="H892" s="264"/>
      <c r="I892" s="264"/>
      <c r="J892" s="264"/>
      <c r="K892" s="264"/>
      <c r="L892" s="264"/>
      <c r="M892" s="264"/>
      <c r="N892" s="264"/>
      <c r="O892" s="160"/>
      <c r="P892" s="297">
        <f t="shared" si="45"/>
        <v>0</v>
      </c>
      <c r="Q892" s="264"/>
      <c r="R892" s="264"/>
      <c r="S892" s="264"/>
      <c r="T892" s="264"/>
      <c r="U892" s="264"/>
      <c r="V892" s="264"/>
      <c r="W892" s="264"/>
      <c r="X892" s="160"/>
      <c r="Y892" s="298">
        <f t="shared" si="46"/>
        <v>0</v>
      </c>
      <c r="Z892" s="264"/>
      <c r="AA892" s="264"/>
      <c r="AB892" s="264"/>
      <c r="AC892" s="264"/>
      <c r="AD892" s="264"/>
      <c r="AE892" s="264"/>
      <c r="AF892" s="264"/>
      <c r="AG892" s="160"/>
      <c r="AH892" s="298">
        <f t="shared" si="44"/>
        <v>0</v>
      </c>
      <c r="AI892" s="399"/>
      <c r="AJ892" s="264"/>
      <c r="AK892" s="264"/>
      <c r="AL892" s="264"/>
      <c r="AM892" s="264"/>
      <c r="AN892" s="264"/>
      <c r="AO892" s="264"/>
      <c r="AP892" s="264"/>
      <c r="AQ892" s="264"/>
      <c r="AR892" s="264"/>
      <c r="AS892" s="355"/>
      <c r="AT892" s="373"/>
      <c r="AU892" s="355"/>
      <c r="AV892" s="356"/>
      <c r="AW892" s="161"/>
    </row>
    <row r="893" spans="1:49" ht="14.4">
      <c r="A893" s="399"/>
      <c r="B893" s="399"/>
      <c r="C893" s="264"/>
      <c r="D893" s="264"/>
      <c r="E893" s="264"/>
      <c r="F893" s="264"/>
      <c r="G893" s="264"/>
      <c r="H893" s="264"/>
      <c r="I893" s="264"/>
      <c r="J893" s="264"/>
      <c r="K893" s="264"/>
      <c r="L893" s="264"/>
      <c r="M893" s="264"/>
      <c r="N893" s="264"/>
      <c r="O893" s="160"/>
      <c r="P893" s="297">
        <f t="shared" si="45"/>
        <v>0</v>
      </c>
      <c r="Q893" s="264"/>
      <c r="R893" s="264"/>
      <c r="S893" s="264"/>
      <c r="T893" s="264"/>
      <c r="U893" s="264"/>
      <c r="V893" s="264"/>
      <c r="W893" s="264"/>
      <c r="X893" s="160"/>
      <c r="Y893" s="298">
        <f t="shared" si="46"/>
        <v>0</v>
      </c>
      <c r="Z893" s="264"/>
      <c r="AA893" s="264"/>
      <c r="AB893" s="264"/>
      <c r="AC893" s="264"/>
      <c r="AD893" s="264"/>
      <c r="AE893" s="264"/>
      <c r="AF893" s="264"/>
      <c r="AG893" s="160"/>
      <c r="AH893" s="298">
        <f t="shared" si="44"/>
        <v>0</v>
      </c>
      <c r="AI893" s="399"/>
      <c r="AJ893" s="264"/>
      <c r="AK893" s="264"/>
      <c r="AL893" s="264"/>
      <c r="AM893" s="264"/>
      <c r="AN893" s="264"/>
      <c r="AO893" s="264"/>
      <c r="AP893" s="264"/>
      <c r="AQ893" s="264"/>
      <c r="AR893" s="264"/>
      <c r="AS893" s="355"/>
      <c r="AT893" s="373"/>
      <c r="AU893" s="355"/>
      <c r="AV893" s="356"/>
      <c r="AW893" s="161"/>
    </row>
    <row r="894" spans="1:49" ht="14.4">
      <c r="A894" s="399"/>
      <c r="B894" s="399"/>
      <c r="C894" s="264"/>
      <c r="D894" s="264"/>
      <c r="E894" s="264"/>
      <c r="F894" s="264"/>
      <c r="G894" s="264"/>
      <c r="H894" s="264"/>
      <c r="I894" s="264"/>
      <c r="J894" s="264"/>
      <c r="K894" s="264"/>
      <c r="L894" s="264"/>
      <c r="M894" s="264"/>
      <c r="N894" s="264"/>
      <c r="O894" s="160"/>
      <c r="P894" s="297">
        <f t="shared" si="45"/>
        <v>0</v>
      </c>
      <c r="Q894" s="264"/>
      <c r="R894" s="264"/>
      <c r="S894" s="264"/>
      <c r="T894" s="264"/>
      <c r="U894" s="264"/>
      <c r="V894" s="264"/>
      <c r="W894" s="264"/>
      <c r="X894" s="160"/>
      <c r="Y894" s="298">
        <f t="shared" si="46"/>
        <v>0</v>
      </c>
      <c r="Z894" s="264"/>
      <c r="AA894" s="264"/>
      <c r="AB894" s="264"/>
      <c r="AC894" s="264"/>
      <c r="AD894" s="264"/>
      <c r="AE894" s="264"/>
      <c r="AF894" s="264"/>
      <c r="AG894" s="160"/>
      <c r="AH894" s="298">
        <f t="shared" si="44"/>
        <v>0</v>
      </c>
      <c r="AI894" s="399"/>
      <c r="AJ894" s="264"/>
      <c r="AK894" s="264"/>
      <c r="AL894" s="264"/>
      <c r="AM894" s="264"/>
      <c r="AN894" s="264"/>
      <c r="AO894" s="264"/>
      <c r="AP894" s="264"/>
      <c r="AQ894" s="264"/>
      <c r="AR894" s="264"/>
      <c r="AS894" s="355"/>
      <c r="AT894" s="373"/>
      <c r="AU894" s="355"/>
      <c r="AV894" s="356"/>
      <c r="AW894" s="161"/>
    </row>
    <row r="895" spans="1:49" ht="14.4">
      <c r="A895" s="399"/>
      <c r="B895" s="399"/>
      <c r="C895" s="264"/>
      <c r="D895" s="264"/>
      <c r="E895" s="264"/>
      <c r="F895" s="264"/>
      <c r="G895" s="264"/>
      <c r="H895" s="264"/>
      <c r="I895" s="264"/>
      <c r="J895" s="264"/>
      <c r="K895" s="264"/>
      <c r="L895" s="264"/>
      <c r="M895" s="264"/>
      <c r="N895" s="264"/>
      <c r="O895" s="160"/>
      <c r="P895" s="297">
        <f t="shared" si="45"/>
        <v>0</v>
      </c>
      <c r="Q895" s="264"/>
      <c r="R895" s="264"/>
      <c r="S895" s="264"/>
      <c r="T895" s="264"/>
      <c r="U895" s="264"/>
      <c r="V895" s="264"/>
      <c r="W895" s="264"/>
      <c r="X895" s="160"/>
      <c r="Y895" s="298">
        <f t="shared" si="46"/>
        <v>0</v>
      </c>
      <c r="Z895" s="264"/>
      <c r="AA895" s="264"/>
      <c r="AB895" s="264"/>
      <c r="AC895" s="264"/>
      <c r="AD895" s="264"/>
      <c r="AE895" s="264"/>
      <c r="AF895" s="264"/>
      <c r="AG895" s="160"/>
      <c r="AH895" s="298">
        <f t="shared" si="44"/>
        <v>0</v>
      </c>
      <c r="AI895" s="399"/>
      <c r="AJ895" s="264"/>
      <c r="AK895" s="264"/>
      <c r="AL895" s="264"/>
      <c r="AM895" s="264"/>
      <c r="AN895" s="264"/>
      <c r="AO895" s="264"/>
      <c r="AP895" s="264"/>
      <c r="AQ895" s="264"/>
      <c r="AR895" s="264"/>
      <c r="AS895" s="355"/>
      <c r="AT895" s="373"/>
      <c r="AU895" s="355"/>
      <c r="AV895" s="356"/>
      <c r="AW895" s="161"/>
    </row>
    <row r="896" spans="1:49" ht="14.4">
      <c r="A896" s="399"/>
      <c r="B896" s="399"/>
      <c r="C896" s="264"/>
      <c r="D896" s="264"/>
      <c r="E896" s="264"/>
      <c r="F896" s="264"/>
      <c r="G896" s="264"/>
      <c r="H896" s="264"/>
      <c r="I896" s="264"/>
      <c r="J896" s="264"/>
      <c r="K896" s="264"/>
      <c r="L896" s="264"/>
      <c r="M896" s="264"/>
      <c r="N896" s="264"/>
      <c r="O896" s="160"/>
      <c r="P896" s="297">
        <f t="shared" si="45"/>
        <v>0</v>
      </c>
      <c r="Q896" s="264"/>
      <c r="R896" s="264"/>
      <c r="S896" s="264"/>
      <c r="T896" s="264"/>
      <c r="U896" s="264"/>
      <c r="V896" s="264"/>
      <c r="W896" s="264"/>
      <c r="X896" s="160"/>
      <c r="Y896" s="298">
        <f t="shared" si="46"/>
        <v>0</v>
      </c>
      <c r="Z896" s="264"/>
      <c r="AA896" s="264"/>
      <c r="AB896" s="264"/>
      <c r="AC896" s="264"/>
      <c r="AD896" s="264"/>
      <c r="AE896" s="264"/>
      <c r="AF896" s="264"/>
      <c r="AG896" s="160"/>
      <c r="AH896" s="298">
        <f t="shared" si="44"/>
        <v>0</v>
      </c>
      <c r="AI896" s="399"/>
      <c r="AJ896" s="264"/>
      <c r="AK896" s="264"/>
      <c r="AL896" s="264"/>
      <c r="AM896" s="264"/>
      <c r="AN896" s="264"/>
      <c r="AO896" s="264"/>
      <c r="AP896" s="264"/>
      <c r="AQ896" s="264"/>
      <c r="AR896" s="264"/>
      <c r="AS896" s="355"/>
      <c r="AT896" s="373"/>
      <c r="AU896" s="355"/>
      <c r="AV896" s="356"/>
      <c r="AW896" s="161"/>
    </row>
    <row r="897" spans="1:49" ht="14.4">
      <c r="A897" s="399"/>
      <c r="B897" s="399"/>
      <c r="C897" s="264"/>
      <c r="D897" s="264"/>
      <c r="E897" s="264"/>
      <c r="F897" s="264"/>
      <c r="G897" s="264"/>
      <c r="H897" s="264"/>
      <c r="I897" s="264"/>
      <c r="J897" s="264"/>
      <c r="K897" s="264"/>
      <c r="L897" s="264"/>
      <c r="M897" s="264"/>
      <c r="N897" s="264"/>
      <c r="O897" s="160"/>
      <c r="P897" s="297">
        <f t="shared" si="45"/>
        <v>0</v>
      </c>
      <c r="Q897" s="264"/>
      <c r="R897" s="264"/>
      <c r="S897" s="264"/>
      <c r="T897" s="264"/>
      <c r="U897" s="264"/>
      <c r="V897" s="264"/>
      <c r="W897" s="264"/>
      <c r="X897" s="160"/>
      <c r="Y897" s="298">
        <f t="shared" si="46"/>
        <v>0</v>
      </c>
      <c r="Z897" s="264"/>
      <c r="AA897" s="264"/>
      <c r="AB897" s="264"/>
      <c r="AC897" s="264"/>
      <c r="AD897" s="264"/>
      <c r="AE897" s="264"/>
      <c r="AF897" s="264"/>
      <c r="AG897" s="160"/>
      <c r="AH897" s="298">
        <f t="shared" si="44"/>
        <v>0</v>
      </c>
      <c r="AI897" s="399"/>
      <c r="AJ897" s="264"/>
      <c r="AK897" s="264"/>
      <c r="AL897" s="264"/>
      <c r="AM897" s="264"/>
      <c r="AN897" s="264"/>
      <c r="AO897" s="264"/>
      <c r="AP897" s="264"/>
      <c r="AQ897" s="264"/>
      <c r="AR897" s="264"/>
      <c r="AS897" s="355"/>
      <c r="AT897" s="373"/>
      <c r="AU897" s="355"/>
      <c r="AV897" s="356"/>
      <c r="AW897" s="161"/>
    </row>
    <row r="898" spans="1:49" ht="14.4">
      <c r="A898" s="399"/>
      <c r="B898" s="399"/>
      <c r="C898" s="264"/>
      <c r="D898" s="264"/>
      <c r="E898" s="264"/>
      <c r="F898" s="264"/>
      <c r="G898" s="264"/>
      <c r="H898" s="264"/>
      <c r="I898" s="264"/>
      <c r="J898" s="264"/>
      <c r="K898" s="264"/>
      <c r="L898" s="264"/>
      <c r="M898" s="264"/>
      <c r="N898" s="264"/>
      <c r="O898" s="160"/>
      <c r="P898" s="297">
        <f t="shared" si="45"/>
        <v>0</v>
      </c>
      <c r="Q898" s="264"/>
      <c r="R898" s="264"/>
      <c r="S898" s="264"/>
      <c r="T898" s="264"/>
      <c r="U898" s="264"/>
      <c r="V898" s="264"/>
      <c r="W898" s="264"/>
      <c r="X898" s="160"/>
      <c r="Y898" s="298">
        <f t="shared" si="46"/>
        <v>0</v>
      </c>
      <c r="Z898" s="264"/>
      <c r="AA898" s="264"/>
      <c r="AB898" s="264"/>
      <c r="AC898" s="264"/>
      <c r="AD898" s="264"/>
      <c r="AE898" s="264"/>
      <c r="AF898" s="264"/>
      <c r="AG898" s="160"/>
      <c r="AH898" s="298">
        <f t="shared" si="44"/>
        <v>0</v>
      </c>
      <c r="AI898" s="399"/>
      <c r="AJ898" s="264"/>
      <c r="AK898" s="264"/>
      <c r="AL898" s="264"/>
      <c r="AM898" s="264"/>
      <c r="AN898" s="264"/>
      <c r="AO898" s="264"/>
      <c r="AP898" s="264"/>
      <c r="AQ898" s="264"/>
      <c r="AR898" s="264"/>
      <c r="AS898" s="355"/>
      <c r="AT898" s="373"/>
      <c r="AU898" s="355"/>
      <c r="AV898" s="356"/>
      <c r="AW898" s="161"/>
    </row>
    <row r="899" spans="1:49" ht="14.4">
      <c r="A899" s="399"/>
      <c r="B899" s="399"/>
      <c r="C899" s="264"/>
      <c r="D899" s="264"/>
      <c r="E899" s="264"/>
      <c r="F899" s="264"/>
      <c r="G899" s="264"/>
      <c r="H899" s="264"/>
      <c r="I899" s="264"/>
      <c r="J899" s="264"/>
      <c r="K899" s="264"/>
      <c r="L899" s="264"/>
      <c r="M899" s="264"/>
      <c r="N899" s="264"/>
      <c r="O899" s="160"/>
      <c r="P899" s="297">
        <f t="shared" si="45"/>
        <v>0</v>
      </c>
      <c r="Q899" s="264"/>
      <c r="R899" s="264"/>
      <c r="S899" s="264"/>
      <c r="T899" s="264"/>
      <c r="U899" s="264"/>
      <c r="V899" s="264"/>
      <c r="W899" s="264"/>
      <c r="X899" s="160"/>
      <c r="Y899" s="298">
        <f t="shared" si="46"/>
        <v>0</v>
      </c>
      <c r="Z899" s="264"/>
      <c r="AA899" s="264"/>
      <c r="AB899" s="264"/>
      <c r="AC899" s="264"/>
      <c r="AD899" s="264"/>
      <c r="AE899" s="264"/>
      <c r="AF899" s="264"/>
      <c r="AG899" s="160"/>
      <c r="AH899" s="298">
        <f t="shared" si="44"/>
        <v>0</v>
      </c>
      <c r="AI899" s="399"/>
      <c r="AJ899" s="264"/>
      <c r="AK899" s="264"/>
      <c r="AL899" s="264"/>
      <c r="AM899" s="264"/>
      <c r="AN899" s="264"/>
      <c r="AO899" s="264"/>
      <c r="AP899" s="264"/>
      <c r="AQ899" s="264"/>
      <c r="AR899" s="264"/>
      <c r="AS899" s="355"/>
      <c r="AT899" s="373"/>
      <c r="AU899" s="355"/>
      <c r="AV899" s="356"/>
      <c r="AW899" s="161"/>
    </row>
    <row r="900" spans="1:49" ht="14.4">
      <c r="A900" s="399"/>
      <c r="B900" s="399"/>
      <c r="C900" s="264"/>
      <c r="D900" s="264"/>
      <c r="E900" s="264"/>
      <c r="F900" s="264"/>
      <c r="G900" s="264"/>
      <c r="H900" s="264"/>
      <c r="I900" s="264"/>
      <c r="J900" s="264"/>
      <c r="K900" s="264"/>
      <c r="L900" s="264"/>
      <c r="M900" s="264"/>
      <c r="N900" s="264"/>
      <c r="O900" s="160"/>
      <c r="P900" s="297">
        <f t="shared" si="45"/>
        <v>0</v>
      </c>
      <c r="Q900" s="264"/>
      <c r="R900" s="264"/>
      <c r="S900" s="264"/>
      <c r="T900" s="264"/>
      <c r="U900" s="264"/>
      <c r="V900" s="264"/>
      <c r="W900" s="264"/>
      <c r="X900" s="160"/>
      <c r="Y900" s="298">
        <f t="shared" si="46"/>
        <v>0</v>
      </c>
      <c r="Z900" s="264"/>
      <c r="AA900" s="264"/>
      <c r="AB900" s="264"/>
      <c r="AC900" s="264"/>
      <c r="AD900" s="264"/>
      <c r="AE900" s="264"/>
      <c r="AF900" s="264"/>
      <c r="AG900" s="160"/>
      <c r="AH900" s="298">
        <f t="shared" si="44"/>
        <v>0</v>
      </c>
      <c r="AI900" s="399"/>
      <c r="AJ900" s="264"/>
      <c r="AK900" s="264"/>
      <c r="AL900" s="264"/>
      <c r="AM900" s="264"/>
      <c r="AN900" s="264"/>
      <c r="AO900" s="264"/>
      <c r="AP900" s="264"/>
      <c r="AQ900" s="264"/>
      <c r="AR900" s="264"/>
      <c r="AS900" s="355"/>
      <c r="AT900" s="373"/>
      <c r="AU900" s="355"/>
      <c r="AV900" s="356"/>
      <c r="AW900" s="161"/>
    </row>
    <row r="901" spans="1:49" ht="14.4">
      <c r="A901" s="399"/>
      <c r="B901" s="399"/>
      <c r="C901" s="264"/>
      <c r="D901" s="264"/>
      <c r="E901" s="264"/>
      <c r="F901" s="264"/>
      <c r="G901" s="264"/>
      <c r="H901" s="264"/>
      <c r="I901" s="264"/>
      <c r="J901" s="264"/>
      <c r="K901" s="264"/>
      <c r="L901" s="264"/>
      <c r="M901" s="264"/>
      <c r="N901" s="264"/>
      <c r="O901" s="160"/>
      <c r="P901" s="297">
        <f t="shared" si="45"/>
        <v>0</v>
      </c>
      <c r="Q901" s="264"/>
      <c r="R901" s="264"/>
      <c r="S901" s="264"/>
      <c r="T901" s="264"/>
      <c r="U901" s="264"/>
      <c r="V901" s="264"/>
      <c r="W901" s="264"/>
      <c r="X901" s="160"/>
      <c r="Y901" s="298">
        <f t="shared" si="46"/>
        <v>0</v>
      </c>
      <c r="Z901" s="264"/>
      <c r="AA901" s="264"/>
      <c r="AB901" s="264"/>
      <c r="AC901" s="264"/>
      <c r="AD901" s="264"/>
      <c r="AE901" s="264"/>
      <c r="AF901" s="264"/>
      <c r="AG901" s="160"/>
      <c r="AH901" s="298">
        <f t="shared" si="44"/>
        <v>0</v>
      </c>
      <c r="AI901" s="399"/>
      <c r="AJ901" s="264"/>
      <c r="AK901" s="264"/>
      <c r="AL901" s="264"/>
      <c r="AM901" s="264"/>
      <c r="AN901" s="264"/>
      <c r="AO901" s="264"/>
      <c r="AP901" s="264"/>
      <c r="AQ901" s="264"/>
      <c r="AR901" s="264"/>
      <c r="AS901" s="355"/>
      <c r="AT901" s="373"/>
      <c r="AU901" s="355"/>
      <c r="AV901" s="356"/>
      <c r="AW901" s="161"/>
    </row>
    <row r="902" spans="1:49" ht="14.4">
      <c r="A902" s="399"/>
      <c r="B902" s="399"/>
      <c r="C902" s="264"/>
      <c r="D902" s="264"/>
      <c r="E902" s="264"/>
      <c r="F902" s="264"/>
      <c r="G902" s="264"/>
      <c r="H902" s="264"/>
      <c r="I902" s="264"/>
      <c r="J902" s="264"/>
      <c r="K902" s="264"/>
      <c r="L902" s="264"/>
      <c r="M902" s="264"/>
      <c r="N902" s="264"/>
      <c r="O902" s="160"/>
      <c r="P902" s="297">
        <f t="shared" si="45"/>
        <v>0</v>
      </c>
      <c r="Q902" s="264"/>
      <c r="R902" s="264"/>
      <c r="S902" s="264"/>
      <c r="T902" s="264"/>
      <c r="U902" s="264"/>
      <c r="V902" s="264"/>
      <c r="W902" s="264"/>
      <c r="X902" s="160"/>
      <c r="Y902" s="298">
        <f t="shared" si="46"/>
        <v>0</v>
      </c>
      <c r="Z902" s="264"/>
      <c r="AA902" s="264"/>
      <c r="AB902" s="264"/>
      <c r="AC902" s="264"/>
      <c r="AD902" s="264"/>
      <c r="AE902" s="264"/>
      <c r="AF902" s="264"/>
      <c r="AG902" s="160"/>
      <c r="AH902" s="298">
        <f t="shared" si="44"/>
        <v>0</v>
      </c>
      <c r="AI902" s="399"/>
      <c r="AJ902" s="264"/>
      <c r="AK902" s="264"/>
      <c r="AL902" s="264"/>
      <c r="AM902" s="264"/>
      <c r="AN902" s="264"/>
      <c r="AO902" s="264"/>
      <c r="AP902" s="264"/>
      <c r="AQ902" s="264"/>
      <c r="AR902" s="264"/>
      <c r="AS902" s="355"/>
      <c r="AT902" s="373"/>
      <c r="AU902" s="355"/>
      <c r="AV902" s="356"/>
      <c r="AW902" s="161"/>
    </row>
    <row r="903" spans="1:49" ht="14.4">
      <c r="A903" s="399"/>
      <c r="B903" s="399"/>
      <c r="C903" s="264"/>
      <c r="D903" s="264"/>
      <c r="E903" s="264"/>
      <c r="F903" s="264"/>
      <c r="G903" s="264"/>
      <c r="H903" s="264"/>
      <c r="I903" s="264"/>
      <c r="J903" s="264"/>
      <c r="K903" s="264"/>
      <c r="L903" s="264"/>
      <c r="M903" s="264"/>
      <c r="N903" s="264"/>
      <c r="O903" s="160"/>
      <c r="P903" s="297">
        <f t="shared" si="45"/>
        <v>0</v>
      </c>
      <c r="Q903" s="264"/>
      <c r="R903" s="264"/>
      <c r="S903" s="264"/>
      <c r="T903" s="264"/>
      <c r="U903" s="264"/>
      <c r="V903" s="264"/>
      <c r="W903" s="264"/>
      <c r="X903" s="160"/>
      <c r="Y903" s="298">
        <f t="shared" si="46"/>
        <v>0</v>
      </c>
      <c r="Z903" s="264"/>
      <c r="AA903" s="264"/>
      <c r="AB903" s="264"/>
      <c r="AC903" s="264"/>
      <c r="AD903" s="264"/>
      <c r="AE903" s="264"/>
      <c r="AF903" s="264"/>
      <c r="AG903" s="160"/>
      <c r="AH903" s="298">
        <f t="shared" si="44"/>
        <v>0</v>
      </c>
      <c r="AI903" s="399"/>
      <c r="AJ903" s="264"/>
      <c r="AK903" s="264"/>
      <c r="AL903" s="264"/>
      <c r="AM903" s="264"/>
      <c r="AN903" s="264"/>
      <c r="AO903" s="264"/>
      <c r="AP903" s="264"/>
      <c r="AQ903" s="264"/>
      <c r="AR903" s="264"/>
      <c r="AS903" s="355"/>
      <c r="AT903" s="373"/>
      <c r="AU903" s="355"/>
      <c r="AV903" s="356"/>
      <c r="AW903" s="161"/>
    </row>
    <row r="904" spans="1:49" ht="14.4">
      <c r="A904" s="399"/>
      <c r="B904" s="399"/>
      <c r="C904" s="264"/>
      <c r="D904" s="264"/>
      <c r="E904" s="264"/>
      <c r="F904" s="264"/>
      <c r="G904" s="264"/>
      <c r="H904" s="264"/>
      <c r="I904" s="264"/>
      <c r="J904" s="264"/>
      <c r="K904" s="264"/>
      <c r="L904" s="264"/>
      <c r="M904" s="264"/>
      <c r="N904" s="264"/>
      <c r="O904" s="160"/>
      <c r="P904" s="297">
        <f t="shared" si="45"/>
        <v>0</v>
      </c>
      <c r="Q904" s="264"/>
      <c r="R904" s="264"/>
      <c r="S904" s="264"/>
      <c r="T904" s="264"/>
      <c r="U904" s="264"/>
      <c r="V904" s="264"/>
      <c r="W904" s="264"/>
      <c r="X904" s="160"/>
      <c r="Y904" s="298">
        <f t="shared" si="46"/>
        <v>0</v>
      </c>
      <c r="Z904" s="264"/>
      <c r="AA904" s="264"/>
      <c r="AB904" s="264"/>
      <c r="AC904" s="264"/>
      <c r="AD904" s="264"/>
      <c r="AE904" s="264"/>
      <c r="AF904" s="264"/>
      <c r="AG904" s="160"/>
      <c r="AH904" s="298">
        <f t="shared" si="44"/>
        <v>0</v>
      </c>
      <c r="AI904" s="399"/>
      <c r="AJ904" s="264"/>
      <c r="AK904" s="264"/>
      <c r="AL904" s="264"/>
      <c r="AM904" s="264"/>
      <c r="AN904" s="264"/>
      <c r="AO904" s="264"/>
      <c r="AP904" s="264"/>
      <c r="AQ904" s="264"/>
      <c r="AR904" s="264"/>
      <c r="AS904" s="355"/>
      <c r="AT904" s="373"/>
      <c r="AU904" s="355"/>
      <c r="AV904" s="356"/>
      <c r="AW904" s="161"/>
    </row>
    <row r="905" spans="1:49" ht="14.4">
      <c r="A905" s="399"/>
      <c r="B905" s="399"/>
      <c r="C905" s="264"/>
      <c r="D905" s="264"/>
      <c r="E905" s="264"/>
      <c r="F905" s="264"/>
      <c r="G905" s="264"/>
      <c r="H905" s="264"/>
      <c r="I905" s="264"/>
      <c r="J905" s="264"/>
      <c r="K905" s="264"/>
      <c r="L905" s="264"/>
      <c r="M905" s="264"/>
      <c r="N905" s="264"/>
      <c r="O905" s="160"/>
      <c r="P905" s="297">
        <f t="shared" si="45"/>
        <v>0</v>
      </c>
      <c r="Q905" s="264"/>
      <c r="R905" s="264"/>
      <c r="S905" s="264"/>
      <c r="T905" s="264"/>
      <c r="U905" s="264"/>
      <c r="V905" s="264"/>
      <c r="W905" s="264"/>
      <c r="X905" s="160"/>
      <c r="Y905" s="298">
        <f t="shared" si="46"/>
        <v>0</v>
      </c>
      <c r="Z905" s="264"/>
      <c r="AA905" s="264"/>
      <c r="AB905" s="264"/>
      <c r="AC905" s="264"/>
      <c r="AD905" s="264"/>
      <c r="AE905" s="264"/>
      <c r="AF905" s="264"/>
      <c r="AG905" s="160"/>
      <c r="AH905" s="298">
        <f t="shared" si="44"/>
        <v>0</v>
      </c>
      <c r="AI905" s="399"/>
      <c r="AJ905" s="264"/>
      <c r="AK905" s="264"/>
      <c r="AL905" s="264"/>
      <c r="AM905" s="264"/>
      <c r="AN905" s="264"/>
      <c r="AO905" s="264"/>
      <c r="AP905" s="264"/>
      <c r="AQ905" s="264"/>
      <c r="AR905" s="264"/>
      <c r="AS905" s="355"/>
      <c r="AT905" s="373"/>
      <c r="AU905" s="355"/>
      <c r="AV905" s="356"/>
      <c r="AW905" s="161"/>
    </row>
    <row r="906" spans="1:49" ht="14.4">
      <c r="A906" s="399"/>
      <c r="B906" s="399"/>
      <c r="C906" s="264"/>
      <c r="D906" s="264"/>
      <c r="E906" s="264"/>
      <c r="F906" s="264"/>
      <c r="G906" s="264"/>
      <c r="H906" s="264"/>
      <c r="I906" s="264"/>
      <c r="J906" s="264"/>
      <c r="K906" s="264"/>
      <c r="L906" s="264"/>
      <c r="M906" s="264"/>
      <c r="N906" s="264"/>
      <c r="O906" s="160"/>
      <c r="P906" s="297">
        <f t="shared" si="45"/>
        <v>0</v>
      </c>
      <c r="Q906" s="264"/>
      <c r="R906" s="264"/>
      <c r="S906" s="264"/>
      <c r="T906" s="264"/>
      <c r="U906" s="264"/>
      <c r="V906" s="264"/>
      <c r="W906" s="264"/>
      <c r="X906" s="160"/>
      <c r="Y906" s="298">
        <f t="shared" si="46"/>
        <v>0</v>
      </c>
      <c r="Z906" s="264"/>
      <c r="AA906" s="264"/>
      <c r="AB906" s="264"/>
      <c r="AC906" s="264"/>
      <c r="AD906" s="264"/>
      <c r="AE906" s="264"/>
      <c r="AF906" s="264"/>
      <c r="AG906" s="160"/>
      <c r="AH906" s="298">
        <f t="shared" si="44"/>
        <v>0</v>
      </c>
      <c r="AI906" s="399"/>
      <c r="AJ906" s="264"/>
      <c r="AK906" s="264"/>
      <c r="AL906" s="264"/>
      <c r="AM906" s="264"/>
      <c r="AN906" s="264"/>
      <c r="AO906" s="264"/>
      <c r="AP906" s="264"/>
      <c r="AQ906" s="264"/>
      <c r="AR906" s="264"/>
      <c r="AS906" s="355"/>
      <c r="AT906" s="373"/>
      <c r="AU906" s="355"/>
      <c r="AV906" s="356"/>
      <c r="AW906" s="161"/>
    </row>
    <row r="907" spans="1:49" ht="14.4">
      <c r="A907" s="399"/>
      <c r="B907" s="399"/>
      <c r="C907" s="264"/>
      <c r="D907" s="264"/>
      <c r="E907" s="264"/>
      <c r="F907" s="264"/>
      <c r="G907" s="264"/>
      <c r="H907" s="264"/>
      <c r="I907" s="264"/>
      <c r="J907" s="264"/>
      <c r="K907" s="264"/>
      <c r="L907" s="264"/>
      <c r="M907" s="264"/>
      <c r="N907" s="264"/>
      <c r="O907" s="160"/>
      <c r="P907" s="297">
        <f t="shared" si="45"/>
        <v>0</v>
      </c>
      <c r="Q907" s="264"/>
      <c r="R907" s="264"/>
      <c r="S907" s="264"/>
      <c r="T907" s="264"/>
      <c r="U907" s="264"/>
      <c r="V907" s="264"/>
      <c r="W907" s="264"/>
      <c r="X907" s="160"/>
      <c r="Y907" s="298">
        <f t="shared" si="46"/>
        <v>0</v>
      </c>
      <c r="Z907" s="264"/>
      <c r="AA907" s="264"/>
      <c r="AB907" s="264"/>
      <c r="AC907" s="264"/>
      <c r="AD907" s="264"/>
      <c r="AE907" s="264"/>
      <c r="AF907" s="264"/>
      <c r="AG907" s="160"/>
      <c r="AH907" s="298">
        <f t="shared" si="44"/>
        <v>0</v>
      </c>
      <c r="AI907" s="399"/>
      <c r="AJ907" s="264"/>
      <c r="AK907" s="264"/>
      <c r="AL907" s="264"/>
      <c r="AM907" s="264"/>
      <c r="AN907" s="264"/>
      <c r="AO907" s="264"/>
      <c r="AP907" s="264"/>
      <c r="AQ907" s="264"/>
      <c r="AR907" s="264"/>
      <c r="AS907" s="355"/>
      <c r="AT907" s="373"/>
      <c r="AU907" s="355"/>
      <c r="AV907" s="356"/>
      <c r="AW907" s="161"/>
    </row>
    <row r="908" spans="1:49" ht="14.4">
      <c r="A908" s="399"/>
      <c r="B908" s="399"/>
      <c r="C908" s="264"/>
      <c r="D908" s="264"/>
      <c r="E908" s="264"/>
      <c r="F908" s="264"/>
      <c r="G908" s="264"/>
      <c r="H908" s="264"/>
      <c r="I908" s="264"/>
      <c r="J908" s="264"/>
      <c r="K908" s="264"/>
      <c r="L908" s="264"/>
      <c r="M908" s="264"/>
      <c r="N908" s="264"/>
      <c r="O908" s="160"/>
      <c r="P908" s="297">
        <f t="shared" si="45"/>
        <v>0</v>
      </c>
      <c r="Q908" s="264"/>
      <c r="R908" s="264"/>
      <c r="S908" s="264"/>
      <c r="T908" s="264"/>
      <c r="U908" s="264"/>
      <c r="V908" s="264"/>
      <c r="W908" s="264"/>
      <c r="X908" s="160"/>
      <c r="Y908" s="298">
        <f t="shared" si="46"/>
        <v>0</v>
      </c>
      <c r="Z908" s="264"/>
      <c r="AA908" s="264"/>
      <c r="AB908" s="264"/>
      <c r="AC908" s="264"/>
      <c r="AD908" s="264"/>
      <c r="AE908" s="264"/>
      <c r="AF908" s="264"/>
      <c r="AG908" s="160"/>
      <c r="AH908" s="298">
        <f t="shared" si="44"/>
        <v>0</v>
      </c>
      <c r="AI908" s="399"/>
      <c r="AJ908" s="264"/>
      <c r="AK908" s="264"/>
      <c r="AL908" s="264"/>
      <c r="AM908" s="264"/>
      <c r="AN908" s="264"/>
      <c r="AO908" s="264"/>
      <c r="AP908" s="264"/>
      <c r="AQ908" s="264"/>
      <c r="AR908" s="264"/>
      <c r="AS908" s="355"/>
      <c r="AT908" s="373"/>
      <c r="AU908" s="355"/>
      <c r="AV908" s="356"/>
      <c r="AW908" s="161"/>
    </row>
    <row r="909" spans="1:49" ht="14.4">
      <c r="A909" s="399"/>
      <c r="B909" s="399"/>
      <c r="C909" s="264"/>
      <c r="D909" s="264"/>
      <c r="E909" s="264"/>
      <c r="F909" s="264"/>
      <c r="G909" s="264"/>
      <c r="H909" s="264"/>
      <c r="I909" s="264"/>
      <c r="J909" s="264"/>
      <c r="K909" s="264"/>
      <c r="L909" s="264"/>
      <c r="M909" s="264"/>
      <c r="N909" s="264"/>
      <c r="O909" s="160"/>
      <c r="P909" s="297">
        <f t="shared" si="45"/>
        <v>0</v>
      </c>
      <c r="Q909" s="264"/>
      <c r="R909" s="264"/>
      <c r="S909" s="264"/>
      <c r="T909" s="264"/>
      <c r="U909" s="264"/>
      <c r="V909" s="264"/>
      <c r="W909" s="264"/>
      <c r="X909" s="160"/>
      <c r="Y909" s="298">
        <f t="shared" si="46"/>
        <v>0</v>
      </c>
      <c r="Z909" s="264"/>
      <c r="AA909" s="264"/>
      <c r="AB909" s="264"/>
      <c r="AC909" s="264"/>
      <c r="AD909" s="264"/>
      <c r="AE909" s="264"/>
      <c r="AF909" s="264"/>
      <c r="AG909" s="160"/>
      <c r="AH909" s="298">
        <f t="shared" si="44"/>
        <v>0</v>
      </c>
      <c r="AI909" s="399"/>
      <c r="AJ909" s="264"/>
      <c r="AK909" s="264"/>
      <c r="AL909" s="264"/>
      <c r="AM909" s="264"/>
      <c r="AN909" s="264"/>
      <c r="AO909" s="264"/>
      <c r="AP909" s="264"/>
      <c r="AQ909" s="264"/>
      <c r="AR909" s="264"/>
      <c r="AS909" s="355"/>
      <c r="AT909" s="373"/>
      <c r="AU909" s="355"/>
      <c r="AV909" s="356"/>
      <c r="AW909" s="161"/>
    </row>
    <row r="910" spans="1:49" ht="14.4">
      <c r="A910" s="399"/>
      <c r="B910" s="399"/>
      <c r="C910" s="264"/>
      <c r="D910" s="264"/>
      <c r="E910" s="264"/>
      <c r="F910" s="264"/>
      <c r="G910" s="264"/>
      <c r="H910" s="264"/>
      <c r="I910" s="264"/>
      <c r="J910" s="264"/>
      <c r="K910" s="264"/>
      <c r="L910" s="264"/>
      <c r="M910" s="264"/>
      <c r="N910" s="264"/>
      <c r="O910" s="160"/>
      <c r="P910" s="297">
        <f t="shared" si="45"/>
        <v>0</v>
      </c>
      <c r="Q910" s="264"/>
      <c r="R910" s="264"/>
      <c r="S910" s="264"/>
      <c r="T910" s="264"/>
      <c r="U910" s="264"/>
      <c r="V910" s="264"/>
      <c r="W910" s="264"/>
      <c r="X910" s="160"/>
      <c r="Y910" s="298">
        <f t="shared" si="46"/>
        <v>0</v>
      </c>
      <c r="Z910" s="264"/>
      <c r="AA910" s="264"/>
      <c r="AB910" s="264"/>
      <c r="AC910" s="264"/>
      <c r="AD910" s="264"/>
      <c r="AE910" s="264"/>
      <c r="AF910" s="264"/>
      <c r="AG910" s="160"/>
      <c r="AH910" s="298">
        <f t="shared" si="44"/>
        <v>0</v>
      </c>
      <c r="AI910" s="399"/>
      <c r="AJ910" s="264"/>
      <c r="AK910" s="264"/>
      <c r="AL910" s="264"/>
      <c r="AM910" s="264"/>
      <c r="AN910" s="264"/>
      <c r="AO910" s="264"/>
      <c r="AP910" s="264"/>
      <c r="AQ910" s="264"/>
      <c r="AR910" s="264"/>
      <c r="AS910" s="355"/>
      <c r="AT910" s="373"/>
      <c r="AU910" s="355"/>
      <c r="AV910" s="356"/>
      <c r="AW910" s="161"/>
    </row>
    <row r="911" spans="1:49" ht="14.4">
      <c r="A911" s="399"/>
      <c r="B911" s="399"/>
      <c r="C911" s="264"/>
      <c r="D911" s="264"/>
      <c r="E911" s="264"/>
      <c r="F911" s="264"/>
      <c r="G911" s="264"/>
      <c r="H911" s="264"/>
      <c r="I911" s="264"/>
      <c r="J911" s="264"/>
      <c r="K911" s="264"/>
      <c r="L911" s="264"/>
      <c r="M911" s="264"/>
      <c r="N911" s="264"/>
      <c r="O911" s="160"/>
      <c r="P911" s="297">
        <f t="shared" si="45"/>
        <v>0</v>
      </c>
      <c r="Q911" s="264"/>
      <c r="R911" s="264"/>
      <c r="S911" s="264"/>
      <c r="T911" s="264"/>
      <c r="U911" s="264"/>
      <c r="V911" s="264"/>
      <c r="W911" s="264"/>
      <c r="X911" s="160"/>
      <c r="Y911" s="298">
        <f t="shared" si="46"/>
        <v>0</v>
      </c>
      <c r="Z911" s="264"/>
      <c r="AA911" s="264"/>
      <c r="AB911" s="264"/>
      <c r="AC911" s="264"/>
      <c r="AD911" s="264"/>
      <c r="AE911" s="264"/>
      <c r="AF911" s="264"/>
      <c r="AG911" s="160"/>
      <c r="AH911" s="298">
        <f t="shared" si="44"/>
        <v>0</v>
      </c>
      <c r="AI911" s="399"/>
      <c r="AJ911" s="264"/>
      <c r="AK911" s="264"/>
      <c r="AL911" s="264"/>
      <c r="AM911" s="264"/>
      <c r="AN911" s="264"/>
      <c r="AO911" s="264"/>
      <c r="AP911" s="264"/>
      <c r="AQ911" s="264"/>
      <c r="AR911" s="264"/>
      <c r="AS911" s="355"/>
      <c r="AT911" s="373"/>
      <c r="AU911" s="355"/>
      <c r="AV911" s="356"/>
      <c r="AW911" s="161"/>
    </row>
    <row r="912" spans="1:49" ht="14.4">
      <c r="A912" s="399"/>
      <c r="B912" s="399"/>
      <c r="C912" s="264"/>
      <c r="D912" s="264"/>
      <c r="E912" s="264"/>
      <c r="F912" s="264"/>
      <c r="G912" s="264"/>
      <c r="H912" s="264"/>
      <c r="I912" s="264"/>
      <c r="J912" s="264"/>
      <c r="K912" s="264"/>
      <c r="L912" s="264"/>
      <c r="M912" s="264"/>
      <c r="N912" s="264"/>
      <c r="O912" s="160"/>
      <c r="P912" s="297">
        <f t="shared" si="45"/>
        <v>0</v>
      </c>
      <c r="Q912" s="264"/>
      <c r="R912" s="264"/>
      <c r="S912" s="264"/>
      <c r="T912" s="264"/>
      <c r="U912" s="264"/>
      <c r="V912" s="264"/>
      <c r="W912" s="264"/>
      <c r="X912" s="160"/>
      <c r="Y912" s="298">
        <f t="shared" si="46"/>
        <v>0</v>
      </c>
      <c r="Z912" s="264"/>
      <c r="AA912" s="264"/>
      <c r="AB912" s="264"/>
      <c r="AC912" s="264"/>
      <c r="AD912" s="264"/>
      <c r="AE912" s="264"/>
      <c r="AF912" s="264"/>
      <c r="AG912" s="160"/>
      <c r="AH912" s="298">
        <f t="shared" si="44"/>
        <v>0</v>
      </c>
      <c r="AI912" s="399"/>
      <c r="AJ912" s="264"/>
      <c r="AK912" s="264"/>
      <c r="AL912" s="264"/>
      <c r="AM912" s="264"/>
      <c r="AN912" s="264"/>
      <c r="AO912" s="264"/>
      <c r="AP912" s="264"/>
      <c r="AQ912" s="264"/>
      <c r="AR912" s="264"/>
      <c r="AS912" s="355"/>
      <c r="AT912" s="373"/>
      <c r="AU912" s="355"/>
      <c r="AV912" s="356"/>
      <c r="AW912" s="161"/>
    </row>
    <row r="913" spans="1:49" ht="14.4">
      <c r="A913" s="399"/>
      <c r="B913" s="399"/>
      <c r="C913" s="264"/>
      <c r="D913" s="264"/>
      <c r="E913" s="264"/>
      <c r="F913" s="264"/>
      <c r="G913" s="264"/>
      <c r="H913" s="264"/>
      <c r="I913" s="264"/>
      <c r="J913" s="264"/>
      <c r="K913" s="264"/>
      <c r="L913" s="264"/>
      <c r="M913" s="264"/>
      <c r="N913" s="264"/>
      <c r="O913" s="160"/>
      <c r="P913" s="297">
        <f t="shared" si="45"/>
        <v>0</v>
      </c>
      <c r="Q913" s="264"/>
      <c r="R913" s="264"/>
      <c r="S913" s="264"/>
      <c r="T913" s="264"/>
      <c r="U913" s="264"/>
      <c r="V913" s="264"/>
      <c r="W913" s="264"/>
      <c r="X913" s="160"/>
      <c r="Y913" s="298">
        <f t="shared" si="46"/>
        <v>0</v>
      </c>
      <c r="Z913" s="264"/>
      <c r="AA913" s="264"/>
      <c r="AB913" s="264"/>
      <c r="AC913" s="264"/>
      <c r="AD913" s="264"/>
      <c r="AE913" s="264"/>
      <c r="AF913" s="264"/>
      <c r="AG913" s="160"/>
      <c r="AH913" s="298">
        <f t="shared" si="44"/>
        <v>0</v>
      </c>
      <c r="AI913" s="399"/>
      <c r="AJ913" s="264"/>
      <c r="AK913" s="264"/>
      <c r="AL913" s="264"/>
      <c r="AM913" s="264"/>
      <c r="AN913" s="264"/>
      <c r="AO913" s="264"/>
      <c r="AP913" s="264"/>
      <c r="AQ913" s="264"/>
      <c r="AR913" s="264"/>
      <c r="AS913" s="355"/>
      <c r="AT913" s="373"/>
      <c r="AU913" s="355"/>
      <c r="AV913" s="356"/>
      <c r="AW913" s="161"/>
    </row>
    <row r="914" spans="1:49" ht="14.4">
      <c r="A914" s="399"/>
      <c r="B914" s="399"/>
      <c r="C914" s="264"/>
      <c r="D914" s="264"/>
      <c r="E914" s="264"/>
      <c r="F914" s="264"/>
      <c r="G914" s="264"/>
      <c r="H914" s="264"/>
      <c r="I914" s="264"/>
      <c r="J914" s="264"/>
      <c r="K914" s="264"/>
      <c r="L914" s="264"/>
      <c r="M914" s="264"/>
      <c r="N914" s="264"/>
      <c r="O914" s="160"/>
      <c r="P914" s="297">
        <f t="shared" si="45"/>
        <v>0</v>
      </c>
      <c r="Q914" s="264"/>
      <c r="R914" s="264"/>
      <c r="S914" s="264"/>
      <c r="T914" s="264"/>
      <c r="U914" s="264"/>
      <c r="V914" s="264"/>
      <c r="W914" s="264"/>
      <c r="X914" s="160"/>
      <c r="Y914" s="298">
        <f t="shared" si="46"/>
        <v>0</v>
      </c>
      <c r="Z914" s="264"/>
      <c r="AA914" s="264"/>
      <c r="AB914" s="264"/>
      <c r="AC914" s="264"/>
      <c r="AD914" s="264"/>
      <c r="AE914" s="264"/>
      <c r="AF914" s="264"/>
      <c r="AG914" s="160"/>
      <c r="AH914" s="298">
        <f t="shared" si="44"/>
        <v>0</v>
      </c>
      <c r="AI914" s="399"/>
      <c r="AJ914" s="264"/>
      <c r="AK914" s="264"/>
      <c r="AL914" s="264"/>
      <c r="AM914" s="264"/>
      <c r="AN914" s="264"/>
      <c r="AO914" s="264"/>
      <c r="AP914" s="264"/>
      <c r="AQ914" s="264"/>
      <c r="AR914" s="264"/>
      <c r="AS914" s="355"/>
      <c r="AT914" s="373"/>
      <c r="AU914" s="355"/>
      <c r="AV914" s="356"/>
      <c r="AW914" s="161"/>
    </row>
    <row r="915" spans="1:49" ht="14.4">
      <c r="A915" s="399"/>
      <c r="B915" s="399"/>
      <c r="C915" s="264"/>
      <c r="D915" s="264"/>
      <c r="E915" s="264"/>
      <c r="F915" s="264"/>
      <c r="G915" s="264"/>
      <c r="H915" s="264"/>
      <c r="I915" s="264"/>
      <c r="J915" s="264"/>
      <c r="K915" s="264"/>
      <c r="L915" s="264"/>
      <c r="M915" s="264"/>
      <c r="N915" s="264"/>
      <c r="O915" s="160"/>
      <c r="P915" s="297">
        <f t="shared" si="45"/>
        <v>0</v>
      </c>
      <c r="Q915" s="264"/>
      <c r="R915" s="264"/>
      <c r="S915" s="264"/>
      <c r="T915" s="264"/>
      <c r="U915" s="264"/>
      <c r="V915" s="264"/>
      <c r="W915" s="264"/>
      <c r="X915" s="160"/>
      <c r="Y915" s="298">
        <f t="shared" si="46"/>
        <v>0</v>
      </c>
      <c r="Z915" s="264"/>
      <c r="AA915" s="264"/>
      <c r="AB915" s="264"/>
      <c r="AC915" s="264"/>
      <c r="AD915" s="264"/>
      <c r="AE915" s="264"/>
      <c r="AF915" s="264"/>
      <c r="AG915" s="160"/>
      <c r="AH915" s="298">
        <f t="shared" si="44"/>
        <v>0</v>
      </c>
      <c r="AI915" s="399"/>
      <c r="AJ915" s="264"/>
      <c r="AK915" s="264"/>
      <c r="AL915" s="264"/>
      <c r="AM915" s="264"/>
      <c r="AN915" s="264"/>
      <c r="AO915" s="264"/>
      <c r="AP915" s="264"/>
      <c r="AQ915" s="264"/>
      <c r="AR915" s="264"/>
      <c r="AS915" s="355"/>
      <c r="AT915" s="373"/>
      <c r="AU915" s="355"/>
      <c r="AV915" s="356"/>
      <c r="AW915" s="161"/>
    </row>
    <row r="916" spans="1:49" ht="14.4">
      <c r="A916" s="399"/>
      <c r="B916" s="399"/>
      <c r="C916" s="264"/>
      <c r="D916" s="264"/>
      <c r="E916" s="264"/>
      <c r="F916" s="264"/>
      <c r="G916" s="264"/>
      <c r="H916" s="264"/>
      <c r="I916" s="264"/>
      <c r="J916" s="264"/>
      <c r="K916" s="264"/>
      <c r="L916" s="264"/>
      <c r="M916" s="264"/>
      <c r="N916" s="264"/>
      <c r="O916" s="160"/>
      <c r="P916" s="297">
        <f t="shared" si="45"/>
        <v>0</v>
      </c>
      <c r="Q916" s="264"/>
      <c r="R916" s="264"/>
      <c r="S916" s="264"/>
      <c r="T916" s="264"/>
      <c r="U916" s="264"/>
      <c r="V916" s="264"/>
      <c r="W916" s="264"/>
      <c r="X916" s="160"/>
      <c r="Y916" s="298">
        <f t="shared" si="46"/>
        <v>0</v>
      </c>
      <c r="Z916" s="264"/>
      <c r="AA916" s="264"/>
      <c r="AB916" s="264"/>
      <c r="AC916" s="264"/>
      <c r="AD916" s="264"/>
      <c r="AE916" s="264"/>
      <c r="AF916" s="264"/>
      <c r="AG916" s="160"/>
      <c r="AH916" s="298">
        <f t="shared" si="44"/>
        <v>0</v>
      </c>
      <c r="AI916" s="399"/>
      <c r="AJ916" s="264"/>
      <c r="AK916" s="264"/>
      <c r="AL916" s="264"/>
      <c r="AM916" s="264"/>
      <c r="AN916" s="264"/>
      <c r="AO916" s="264"/>
      <c r="AP916" s="264"/>
      <c r="AQ916" s="264"/>
      <c r="AR916" s="264"/>
      <c r="AS916" s="355"/>
      <c r="AT916" s="373"/>
      <c r="AU916" s="355"/>
      <c r="AV916" s="356"/>
      <c r="AW916" s="161"/>
    </row>
    <row r="917" spans="1:49" ht="14.4">
      <c r="A917" s="399"/>
      <c r="B917" s="399"/>
      <c r="C917" s="264"/>
      <c r="D917" s="264"/>
      <c r="E917" s="264"/>
      <c r="F917" s="264"/>
      <c r="G917" s="264"/>
      <c r="H917" s="264"/>
      <c r="I917" s="264"/>
      <c r="J917" s="264"/>
      <c r="K917" s="264"/>
      <c r="L917" s="264"/>
      <c r="M917" s="264"/>
      <c r="N917" s="264"/>
      <c r="O917" s="160"/>
      <c r="P917" s="297">
        <f t="shared" si="45"/>
        <v>0</v>
      </c>
      <c r="Q917" s="264"/>
      <c r="R917" s="264"/>
      <c r="S917" s="264"/>
      <c r="T917" s="264"/>
      <c r="U917" s="264"/>
      <c r="V917" s="264"/>
      <c r="W917" s="264"/>
      <c r="X917" s="160"/>
      <c r="Y917" s="298">
        <f t="shared" si="46"/>
        <v>0</v>
      </c>
      <c r="Z917" s="264"/>
      <c r="AA917" s="264"/>
      <c r="AB917" s="264"/>
      <c r="AC917" s="264"/>
      <c r="AD917" s="264"/>
      <c r="AE917" s="264"/>
      <c r="AF917" s="264"/>
      <c r="AG917" s="160"/>
      <c r="AH917" s="298">
        <f t="shared" si="44"/>
        <v>0</v>
      </c>
      <c r="AI917" s="399"/>
      <c r="AJ917" s="264"/>
      <c r="AK917" s="264"/>
      <c r="AL917" s="264"/>
      <c r="AM917" s="264"/>
      <c r="AN917" s="264"/>
      <c r="AO917" s="264"/>
      <c r="AP917" s="264"/>
      <c r="AQ917" s="264"/>
      <c r="AR917" s="264"/>
      <c r="AS917" s="355"/>
      <c r="AT917" s="373"/>
      <c r="AU917" s="355"/>
      <c r="AV917" s="356"/>
      <c r="AW917" s="161"/>
    </row>
    <row r="918" spans="1:49" ht="14.4">
      <c r="A918" s="399"/>
      <c r="B918" s="399"/>
      <c r="C918" s="264"/>
      <c r="D918" s="264"/>
      <c r="E918" s="264"/>
      <c r="F918" s="264"/>
      <c r="G918" s="264"/>
      <c r="H918" s="264"/>
      <c r="I918" s="264"/>
      <c r="J918" s="264"/>
      <c r="K918" s="264"/>
      <c r="L918" s="264"/>
      <c r="M918" s="264"/>
      <c r="N918" s="264"/>
      <c r="O918" s="160"/>
      <c r="P918" s="297">
        <f t="shared" si="45"/>
        <v>0</v>
      </c>
      <c r="Q918" s="264"/>
      <c r="R918" s="264"/>
      <c r="S918" s="264"/>
      <c r="T918" s="264"/>
      <c r="U918" s="264"/>
      <c r="V918" s="264"/>
      <c r="W918" s="264"/>
      <c r="X918" s="160"/>
      <c r="Y918" s="298">
        <f t="shared" si="46"/>
        <v>0</v>
      </c>
      <c r="Z918" s="264"/>
      <c r="AA918" s="264"/>
      <c r="AB918" s="264"/>
      <c r="AC918" s="264"/>
      <c r="AD918" s="264"/>
      <c r="AE918" s="264"/>
      <c r="AF918" s="264"/>
      <c r="AG918" s="160"/>
      <c r="AH918" s="298">
        <f t="shared" si="44"/>
        <v>0</v>
      </c>
      <c r="AI918" s="399"/>
      <c r="AJ918" s="264"/>
      <c r="AK918" s="264"/>
      <c r="AL918" s="264"/>
      <c r="AM918" s="264"/>
      <c r="AN918" s="264"/>
      <c r="AO918" s="264"/>
      <c r="AP918" s="264"/>
      <c r="AQ918" s="264"/>
      <c r="AR918" s="264"/>
      <c r="AS918" s="355"/>
      <c r="AT918" s="373"/>
      <c r="AU918" s="355"/>
      <c r="AV918" s="356"/>
      <c r="AW918" s="161"/>
    </row>
    <row r="919" spans="1:49" ht="14.4">
      <c r="A919" s="399"/>
      <c r="B919" s="399"/>
      <c r="C919" s="264"/>
      <c r="D919" s="264"/>
      <c r="E919" s="264"/>
      <c r="F919" s="264"/>
      <c r="G919" s="264"/>
      <c r="H919" s="264"/>
      <c r="I919" s="264"/>
      <c r="J919" s="264"/>
      <c r="K919" s="264"/>
      <c r="L919" s="264"/>
      <c r="M919" s="264"/>
      <c r="N919" s="264"/>
      <c r="O919" s="160"/>
      <c r="P919" s="297">
        <f t="shared" si="45"/>
        <v>0</v>
      </c>
      <c r="Q919" s="264"/>
      <c r="R919" s="264"/>
      <c r="S919" s="264"/>
      <c r="T919" s="264"/>
      <c r="U919" s="264"/>
      <c r="V919" s="264"/>
      <c r="W919" s="264"/>
      <c r="X919" s="160"/>
      <c r="Y919" s="298">
        <f t="shared" si="46"/>
        <v>0</v>
      </c>
      <c r="Z919" s="264"/>
      <c r="AA919" s="264"/>
      <c r="AB919" s="264"/>
      <c r="AC919" s="264"/>
      <c r="AD919" s="264"/>
      <c r="AE919" s="264"/>
      <c r="AF919" s="264"/>
      <c r="AG919" s="160"/>
      <c r="AH919" s="298">
        <f t="shared" si="44"/>
        <v>0</v>
      </c>
      <c r="AI919" s="399"/>
      <c r="AJ919" s="264"/>
      <c r="AK919" s="264"/>
      <c r="AL919" s="264"/>
      <c r="AM919" s="264"/>
      <c r="AN919" s="264"/>
      <c r="AO919" s="264"/>
      <c r="AP919" s="264"/>
      <c r="AQ919" s="264"/>
      <c r="AR919" s="264"/>
      <c r="AS919" s="355"/>
      <c r="AT919" s="373"/>
      <c r="AU919" s="355"/>
      <c r="AV919" s="356"/>
      <c r="AW919" s="161"/>
    </row>
    <row r="920" spans="1:49" ht="14.4">
      <c r="A920" s="399"/>
      <c r="B920" s="399"/>
      <c r="C920" s="264"/>
      <c r="D920" s="264"/>
      <c r="E920" s="264"/>
      <c r="F920" s="264"/>
      <c r="G920" s="264"/>
      <c r="H920" s="264"/>
      <c r="I920" s="264"/>
      <c r="J920" s="264"/>
      <c r="K920" s="264"/>
      <c r="L920" s="264"/>
      <c r="M920" s="264"/>
      <c r="N920" s="264"/>
      <c r="O920" s="160"/>
      <c r="P920" s="297">
        <f t="shared" si="45"/>
        <v>0</v>
      </c>
      <c r="Q920" s="264"/>
      <c r="R920" s="264"/>
      <c r="S920" s="264"/>
      <c r="T920" s="264"/>
      <c r="U920" s="264"/>
      <c r="V920" s="264"/>
      <c r="W920" s="264"/>
      <c r="X920" s="160"/>
      <c r="Y920" s="298">
        <f t="shared" si="46"/>
        <v>0</v>
      </c>
      <c r="Z920" s="264"/>
      <c r="AA920" s="264"/>
      <c r="AB920" s="264"/>
      <c r="AC920" s="264"/>
      <c r="AD920" s="264"/>
      <c r="AE920" s="264"/>
      <c r="AF920" s="264"/>
      <c r="AG920" s="160"/>
      <c r="AH920" s="298">
        <f t="shared" si="44"/>
        <v>0</v>
      </c>
      <c r="AI920" s="399"/>
      <c r="AJ920" s="264"/>
      <c r="AK920" s="264"/>
      <c r="AL920" s="264"/>
      <c r="AM920" s="264"/>
      <c r="AN920" s="264"/>
      <c r="AO920" s="264"/>
      <c r="AP920" s="264"/>
      <c r="AQ920" s="264"/>
      <c r="AR920" s="264"/>
      <c r="AS920" s="355"/>
      <c r="AT920" s="373"/>
      <c r="AU920" s="355"/>
      <c r="AV920" s="356"/>
      <c r="AW920" s="161"/>
    </row>
    <row r="921" spans="1:49" ht="14.4">
      <c r="A921" s="399"/>
      <c r="B921" s="399"/>
      <c r="C921" s="264"/>
      <c r="D921" s="264"/>
      <c r="E921" s="264"/>
      <c r="F921" s="264"/>
      <c r="G921" s="264"/>
      <c r="H921" s="264"/>
      <c r="I921" s="264"/>
      <c r="J921" s="264"/>
      <c r="K921" s="264"/>
      <c r="L921" s="264"/>
      <c r="M921" s="264"/>
      <c r="N921" s="264"/>
      <c r="O921" s="160"/>
      <c r="P921" s="297">
        <f t="shared" si="45"/>
        <v>0</v>
      </c>
      <c r="Q921" s="264"/>
      <c r="R921" s="264"/>
      <c r="S921" s="264"/>
      <c r="T921" s="264"/>
      <c r="U921" s="264"/>
      <c r="V921" s="264"/>
      <c r="W921" s="264"/>
      <c r="X921" s="160"/>
      <c r="Y921" s="298">
        <f t="shared" si="46"/>
        <v>0</v>
      </c>
      <c r="Z921" s="264"/>
      <c r="AA921" s="264"/>
      <c r="AB921" s="264"/>
      <c r="AC921" s="264"/>
      <c r="AD921" s="264"/>
      <c r="AE921" s="264"/>
      <c r="AF921" s="264"/>
      <c r="AG921" s="160"/>
      <c r="AH921" s="298">
        <f t="shared" si="44"/>
        <v>0</v>
      </c>
      <c r="AI921" s="399"/>
      <c r="AJ921" s="264"/>
      <c r="AK921" s="264"/>
      <c r="AL921" s="264"/>
      <c r="AM921" s="264"/>
      <c r="AN921" s="264"/>
      <c r="AO921" s="264"/>
      <c r="AP921" s="264"/>
      <c r="AQ921" s="264"/>
      <c r="AR921" s="264"/>
      <c r="AS921" s="355"/>
      <c r="AT921" s="373"/>
      <c r="AU921" s="355"/>
      <c r="AV921" s="356"/>
      <c r="AW921" s="161"/>
    </row>
    <row r="922" spans="1:49" ht="14.4">
      <c r="A922" s="399"/>
      <c r="B922" s="399"/>
      <c r="C922" s="264"/>
      <c r="D922" s="264"/>
      <c r="E922" s="264"/>
      <c r="F922" s="264"/>
      <c r="G922" s="264"/>
      <c r="H922" s="264"/>
      <c r="I922" s="264"/>
      <c r="J922" s="264"/>
      <c r="K922" s="264"/>
      <c r="L922" s="264"/>
      <c r="M922" s="264"/>
      <c r="N922" s="264"/>
      <c r="O922" s="160"/>
      <c r="P922" s="297">
        <f t="shared" si="45"/>
        <v>0</v>
      </c>
      <c r="Q922" s="264"/>
      <c r="R922" s="264"/>
      <c r="S922" s="264"/>
      <c r="T922" s="264"/>
      <c r="U922" s="264"/>
      <c r="V922" s="264"/>
      <c r="W922" s="264"/>
      <c r="X922" s="160"/>
      <c r="Y922" s="298">
        <f t="shared" si="46"/>
        <v>0</v>
      </c>
      <c r="Z922" s="264"/>
      <c r="AA922" s="264"/>
      <c r="AB922" s="264"/>
      <c r="AC922" s="264"/>
      <c r="AD922" s="264"/>
      <c r="AE922" s="264"/>
      <c r="AF922" s="264"/>
      <c r="AG922" s="160"/>
      <c r="AH922" s="298">
        <f t="shared" si="44"/>
        <v>0</v>
      </c>
      <c r="AI922" s="399"/>
      <c r="AJ922" s="264"/>
      <c r="AK922" s="264"/>
      <c r="AL922" s="264"/>
      <c r="AM922" s="264"/>
      <c r="AN922" s="264"/>
      <c r="AO922" s="264"/>
      <c r="AP922" s="264"/>
      <c r="AQ922" s="264"/>
      <c r="AR922" s="264"/>
      <c r="AS922" s="355"/>
      <c r="AT922" s="373"/>
      <c r="AU922" s="355"/>
      <c r="AV922" s="356"/>
      <c r="AW922" s="161"/>
    </row>
    <row r="923" spans="1:49" ht="14.4">
      <c r="A923" s="399"/>
      <c r="B923" s="399"/>
      <c r="C923" s="264"/>
      <c r="D923" s="264"/>
      <c r="E923" s="264"/>
      <c r="F923" s="264"/>
      <c r="G923" s="264"/>
      <c r="H923" s="264"/>
      <c r="I923" s="264"/>
      <c r="J923" s="264"/>
      <c r="K923" s="264"/>
      <c r="L923" s="264"/>
      <c r="M923" s="264"/>
      <c r="N923" s="264"/>
      <c r="O923" s="160"/>
      <c r="P923" s="297">
        <f t="shared" si="45"/>
        <v>0</v>
      </c>
      <c r="Q923" s="264"/>
      <c r="R923" s="264"/>
      <c r="S923" s="264"/>
      <c r="T923" s="264"/>
      <c r="U923" s="264"/>
      <c r="V923" s="264"/>
      <c r="W923" s="264"/>
      <c r="X923" s="160"/>
      <c r="Y923" s="298">
        <f t="shared" si="46"/>
        <v>0</v>
      </c>
      <c r="Z923" s="264"/>
      <c r="AA923" s="264"/>
      <c r="AB923" s="264"/>
      <c r="AC923" s="264"/>
      <c r="AD923" s="264"/>
      <c r="AE923" s="264"/>
      <c r="AF923" s="264"/>
      <c r="AG923" s="160"/>
      <c r="AH923" s="298">
        <f t="shared" si="44"/>
        <v>0</v>
      </c>
      <c r="AI923" s="399"/>
      <c r="AJ923" s="264"/>
      <c r="AK923" s="264"/>
      <c r="AL923" s="264"/>
      <c r="AM923" s="264"/>
      <c r="AN923" s="264"/>
      <c r="AO923" s="264"/>
      <c r="AP923" s="264"/>
      <c r="AQ923" s="264"/>
      <c r="AR923" s="264"/>
      <c r="AS923" s="355"/>
      <c r="AT923" s="373"/>
      <c r="AU923" s="355"/>
      <c r="AV923" s="356"/>
      <c r="AW923" s="161"/>
    </row>
    <row r="924" spans="1:49" ht="14.4">
      <c r="A924" s="399"/>
      <c r="B924" s="399"/>
      <c r="C924" s="264"/>
      <c r="D924" s="264"/>
      <c r="E924" s="264"/>
      <c r="F924" s="264"/>
      <c r="G924" s="264"/>
      <c r="H924" s="264"/>
      <c r="I924" s="264"/>
      <c r="J924" s="264"/>
      <c r="K924" s="264"/>
      <c r="L924" s="264"/>
      <c r="M924" s="264"/>
      <c r="N924" s="264"/>
      <c r="O924" s="160"/>
      <c r="P924" s="297">
        <f t="shared" si="45"/>
        <v>0</v>
      </c>
      <c r="Q924" s="264"/>
      <c r="R924" s="264"/>
      <c r="S924" s="264"/>
      <c r="T924" s="264"/>
      <c r="U924" s="264"/>
      <c r="V924" s="264"/>
      <c r="W924" s="264"/>
      <c r="X924" s="160"/>
      <c r="Y924" s="298">
        <f t="shared" si="46"/>
        <v>0</v>
      </c>
      <c r="Z924" s="264"/>
      <c r="AA924" s="264"/>
      <c r="AB924" s="264"/>
      <c r="AC924" s="264"/>
      <c r="AD924" s="264"/>
      <c r="AE924" s="264"/>
      <c r="AF924" s="264"/>
      <c r="AG924" s="160"/>
      <c r="AH924" s="298">
        <f t="shared" si="44"/>
        <v>0</v>
      </c>
      <c r="AI924" s="399"/>
      <c r="AJ924" s="264"/>
      <c r="AK924" s="264"/>
      <c r="AL924" s="264"/>
      <c r="AM924" s="264"/>
      <c r="AN924" s="264"/>
      <c r="AO924" s="264"/>
      <c r="AP924" s="264"/>
      <c r="AQ924" s="264"/>
      <c r="AR924" s="264"/>
      <c r="AS924" s="355"/>
      <c r="AT924" s="373"/>
      <c r="AU924" s="355"/>
      <c r="AV924" s="356"/>
      <c r="AW924" s="161"/>
    </row>
    <row r="925" spans="1:49" ht="14.4">
      <c r="A925" s="399"/>
      <c r="B925" s="399"/>
      <c r="C925" s="264"/>
      <c r="D925" s="264"/>
      <c r="E925" s="264"/>
      <c r="F925" s="264"/>
      <c r="G925" s="264"/>
      <c r="H925" s="264"/>
      <c r="I925" s="264"/>
      <c r="J925" s="264"/>
      <c r="K925" s="264"/>
      <c r="L925" s="264"/>
      <c r="M925" s="264"/>
      <c r="N925" s="264"/>
      <c r="O925" s="160"/>
      <c r="P925" s="297">
        <f t="shared" si="45"/>
        <v>0</v>
      </c>
      <c r="Q925" s="264"/>
      <c r="R925" s="264"/>
      <c r="S925" s="264"/>
      <c r="T925" s="264"/>
      <c r="U925" s="264"/>
      <c r="V925" s="264"/>
      <c r="W925" s="264"/>
      <c r="X925" s="160"/>
      <c r="Y925" s="298">
        <f t="shared" si="46"/>
        <v>0</v>
      </c>
      <c r="Z925" s="264"/>
      <c r="AA925" s="264"/>
      <c r="AB925" s="264"/>
      <c r="AC925" s="264"/>
      <c r="AD925" s="264"/>
      <c r="AE925" s="264"/>
      <c r="AF925" s="264"/>
      <c r="AG925" s="160"/>
      <c r="AH925" s="298">
        <f t="shared" si="44"/>
        <v>0</v>
      </c>
      <c r="AI925" s="399"/>
      <c r="AJ925" s="264"/>
      <c r="AK925" s="264"/>
      <c r="AL925" s="264"/>
      <c r="AM925" s="264"/>
      <c r="AN925" s="264"/>
      <c r="AO925" s="264"/>
      <c r="AP925" s="264"/>
      <c r="AQ925" s="264"/>
      <c r="AR925" s="264"/>
      <c r="AS925" s="355"/>
      <c r="AT925" s="373"/>
      <c r="AU925" s="355"/>
      <c r="AV925" s="356"/>
      <c r="AW925" s="161"/>
    </row>
    <row r="926" spans="1:49" ht="14.4">
      <c r="A926" s="399"/>
      <c r="B926" s="399"/>
      <c r="C926" s="264"/>
      <c r="D926" s="264"/>
      <c r="E926" s="264"/>
      <c r="F926" s="264"/>
      <c r="G926" s="264"/>
      <c r="H926" s="264"/>
      <c r="I926" s="264"/>
      <c r="J926" s="264"/>
      <c r="K926" s="264"/>
      <c r="L926" s="264"/>
      <c r="M926" s="264"/>
      <c r="N926" s="264"/>
      <c r="O926" s="160"/>
      <c r="P926" s="297">
        <f t="shared" si="45"/>
        <v>0</v>
      </c>
      <c r="Q926" s="264"/>
      <c r="R926" s="264"/>
      <c r="S926" s="264"/>
      <c r="T926" s="264"/>
      <c r="U926" s="264"/>
      <c r="V926" s="264"/>
      <c r="W926" s="264"/>
      <c r="X926" s="160"/>
      <c r="Y926" s="298">
        <f t="shared" si="46"/>
        <v>0</v>
      </c>
      <c r="Z926" s="264"/>
      <c r="AA926" s="264"/>
      <c r="AB926" s="264"/>
      <c r="AC926" s="264"/>
      <c r="AD926" s="264"/>
      <c r="AE926" s="264"/>
      <c r="AF926" s="264"/>
      <c r="AG926" s="160"/>
      <c r="AH926" s="298">
        <f t="shared" si="44"/>
        <v>0</v>
      </c>
      <c r="AI926" s="399"/>
      <c r="AJ926" s="264"/>
      <c r="AK926" s="264"/>
      <c r="AL926" s="264"/>
      <c r="AM926" s="264"/>
      <c r="AN926" s="264"/>
      <c r="AO926" s="264"/>
      <c r="AP926" s="264"/>
      <c r="AQ926" s="264"/>
      <c r="AR926" s="264"/>
      <c r="AS926" s="355"/>
      <c r="AT926" s="373"/>
      <c r="AU926" s="355"/>
      <c r="AV926" s="356"/>
      <c r="AW926" s="161"/>
    </row>
    <row r="927" spans="1:49" ht="14.4">
      <c r="A927" s="399"/>
      <c r="B927" s="399"/>
      <c r="C927" s="264"/>
      <c r="D927" s="264"/>
      <c r="E927" s="264"/>
      <c r="F927" s="264"/>
      <c r="G927" s="264"/>
      <c r="H927" s="264"/>
      <c r="I927" s="264"/>
      <c r="J927" s="264"/>
      <c r="K927" s="264"/>
      <c r="L927" s="264"/>
      <c r="M927" s="264"/>
      <c r="N927" s="264"/>
      <c r="O927" s="160"/>
      <c r="P927" s="297">
        <f t="shared" si="45"/>
        <v>0</v>
      </c>
      <c r="Q927" s="264"/>
      <c r="R927" s="264"/>
      <c r="S927" s="264"/>
      <c r="T927" s="264"/>
      <c r="U927" s="264"/>
      <c r="V927" s="264"/>
      <c r="W927" s="264"/>
      <c r="X927" s="160"/>
      <c r="Y927" s="298">
        <f t="shared" si="46"/>
        <v>0</v>
      </c>
      <c r="Z927" s="264"/>
      <c r="AA927" s="264"/>
      <c r="AB927" s="264"/>
      <c r="AC927" s="264"/>
      <c r="AD927" s="264"/>
      <c r="AE927" s="264"/>
      <c r="AF927" s="264"/>
      <c r="AG927" s="160"/>
      <c r="AH927" s="298">
        <f t="shared" si="44"/>
        <v>0</v>
      </c>
      <c r="AI927" s="399"/>
      <c r="AJ927" s="264"/>
      <c r="AK927" s="264"/>
      <c r="AL927" s="264"/>
      <c r="AM927" s="264"/>
      <c r="AN927" s="264"/>
      <c r="AO927" s="264"/>
      <c r="AP927" s="264"/>
      <c r="AQ927" s="264"/>
      <c r="AR927" s="264"/>
      <c r="AS927" s="355"/>
      <c r="AT927" s="373"/>
      <c r="AU927" s="355"/>
      <c r="AV927" s="356"/>
      <c r="AW927" s="161"/>
    </row>
    <row r="928" spans="1:49" ht="14.4">
      <c r="A928" s="399"/>
      <c r="B928" s="399"/>
      <c r="C928" s="264"/>
      <c r="D928" s="264"/>
      <c r="E928" s="264"/>
      <c r="F928" s="264"/>
      <c r="G928" s="264"/>
      <c r="H928" s="264"/>
      <c r="I928" s="264"/>
      <c r="J928" s="264"/>
      <c r="K928" s="264"/>
      <c r="L928" s="264"/>
      <c r="M928" s="264"/>
      <c r="N928" s="264"/>
      <c r="O928" s="160"/>
      <c r="P928" s="297">
        <f t="shared" si="45"/>
        <v>0</v>
      </c>
      <c r="Q928" s="264"/>
      <c r="R928" s="264"/>
      <c r="S928" s="264"/>
      <c r="T928" s="264"/>
      <c r="U928" s="264"/>
      <c r="V928" s="264"/>
      <c r="W928" s="264"/>
      <c r="X928" s="160"/>
      <c r="Y928" s="298">
        <f t="shared" si="46"/>
        <v>0</v>
      </c>
      <c r="Z928" s="264"/>
      <c r="AA928" s="264"/>
      <c r="AB928" s="264"/>
      <c r="AC928" s="264"/>
      <c r="AD928" s="264"/>
      <c r="AE928" s="264"/>
      <c r="AF928" s="264"/>
      <c r="AG928" s="160"/>
      <c r="AH928" s="298">
        <f t="shared" si="44"/>
        <v>0</v>
      </c>
      <c r="AI928" s="399"/>
      <c r="AJ928" s="264"/>
      <c r="AK928" s="264"/>
      <c r="AL928" s="264"/>
      <c r="AM928" s="264"/>
      <c r="AN928" s="264"/>
      <c r="AO928" s="264"/>
      <c r="AP928" s="264"/>
      <c r="AQ928" s="264"/>
      <c r="AR928" s="264"/>
      <c r="AS928" s="355"/>
      <c r="AT928" s="373"/>
      <c r="AU928" s="355"/>
      <c r="AV928" s="356"/>
      <c r="AW928" s="161"/>
    </row>
    <row r="929" spans="1:49" ht="14.4">
      <c r="A929" s="399"/>
      <c r="B929" s="399"/>
      <c r="C929" s="264"/>
      <c r="D929" s="264"/>
      <c r="E929" s="264"/>
      <c r="F929" s="264"/>
      <c r="G929" s="264"/>
      <c r="H929" s="264"/>
      <c r="I929" s="264"/>
      <c r="J929" s="264"/>
      <c r="K929" s="264"/>
      <c r="L929" s="264"/>
      <c r="M929" s="264"/>
      <c r="N929" s="264"/>
      <c r="O929" s="160"/>
      <c r="P929" s="297">
        <f t="shared" si="45"/>
        <v>0</v>
      </c>
      <c r="Q929" s="264"/>
      <c r="R929" s="264"/>
      <c r="S929" s="264"/>
      <c r="T929" s="264"/>
      <c r="U929" s="264"/>
      <c r="V929" s="264"/>
      <c r="W929" s="264"/>
      <c r="X929" s="160"/>
      <c r="Y929" s="298">
        <f t="shared" si="46"/>
        <v>0</v>
      </c>
      <c r="Z929" s="264"/>
      <c r="AA929" s="264"/>
      <c r="AB929" s="264"/>
      <c r="AC929" s="264"/>
      <c r="AD929" s="264"/>
      <c r="AE929" s="264"/>
      <c r="AF929" s="264"/>
      <c r="AG929" s="160"/>
      <c r="AH929" s="298">
        <f t="shared" si="44"/>
        <v>0</v>
      </c>
      <c r="AI929" s="399"/>
      <c r="AJ929" s="264"/>
      <c r="AK929" s="264"/>
      <c r="AL929" s="264"/>
      <c r="AM929" s="264"/>
      <c r="AN929" s="264"/>
      <c r="AO929" s="264"/>
      <c r="AP929" s="264"/>
      <c r="AQ929" s="264"/>
      <c r="AR929" s="264"/>
      <c r="AS929" s="355"/>
      <c r="AT929" s="373"/>
      <c r="AU929" s="355"/>
      <c r="AV929" s="356"/>
      <c r="AW929" s="161"/>
    </row>
    <row r="930" spans="1:49" ht="14.4">
      <c r="A930" s="399"/>
      <c r="B930" s="399"/>
      <c r="C930" s="264"/>
      <c r="D930" s="264"/>
      <c r="E930" s="264"/>
      <c r="F930" s="264"/>
      <c r="G930" s="264"/>
      <c r="H930" s="264"/>
      <c r="I930" s="264"/>
      <c r="J930" s="264"/>
      <c r="K930" s="264"/>
      <c r="L930" s="264"/>
      <c r="M930" s="264"/>
      <c r="N930" s="264"/>
      <c r="O930" s="160"/>
      <c r="P930" s="297">
        <f t="shared" si="45"/>
        <v>0</v>
      </c>
      <c r="Q930" s="264"/>
      <c r="R930" s="264"/>
      <c r="S930" s="264"/>
      <c r="T930" s="264"/>
      <c r="U930" s="264"/>
      <c r="V930" s="264"/>
      <c r="W930" s="264"/>
      <c r="X930" s="160"/>
      <c r="Y930" s="298">
        <f t="shared" si="46"/>
        <v>0</v>
      </c>
      <c r="Z930" s="264"/>
      <c r="AA930" s="264"/>
      <c r="AB930" s="264"/>
      <c r="AC930" s="264"/>
      <c r="AD930" s="264"/>
      <c r="AE930" s="264"/>
      <c r="AF930" s="264"/>
      <c r="AG930" s="160"/>
      <c r="AH930" s="298">
        <f t="shared" si="44"/>
        <v>0</v>
      </c>
      <c r="AI930" s="399"/>
      <c r="AJ930" s="264"/>
      <c r="AK930" s="264"/>
      <c r="AL930" s="264"/>
      <c r="AM930" s="264"/>
      <c r="AN930" s="264"/>
      <c r="AO930" s="264"/>
      <c r="AP930" s="264"/>
      <c r="AQ930" s="264"/>
      <c r="AR930" s="264"/>
      <c r="AS930" s="355"/>
      <c r="AT930" s="373"/>
      <c r="AU930" s="355"/>
      <c r="AV930" s="356"/>
      <c r="AW930" s="161"/>
    </row>
    <row r="931" spans="1:49" ht="14.4">
      <c r="A931" s="399"/>
      <c r="B931" s="399"/>
      <c r="C931" s="264"/>
      <c r="D931" s="264"/>
      <c r="E931" s="264"/>
      <c r="F931" s="264"/>
      <c r="G931" s="264"/>
      <c r="H931" s="264"/>
      <c r="I931" s="264"/>
      <c r="J931" s="264"/>
      <c r="K931" s="264"/>
      <c r="L931" s="264"/>
      <c r="M931" s="264"/>
      <c r="N931" s="264"/>
      <c r="O931" s="160"/>
      <c r="P931" s="297">
        <f t="shared" si="45"/>
        <v>0</v>
      </c>
      <c r="Q931" s="264"/>
      <c r="R931" s="264"/>
      <c r="S931" s="264"/>
      <c r="T931" s="264"/>
      <c r="U931" s="264"/>
      <c r="V931" s="264"/>
      <c r="W931" s="264"/>
      <c r="X931" s="160"/>
      <c r="Y931" s="298">
        <f t="shared" si="46"/>
        <v>0</v>
      </c>
      <c r="Z931" s="264"/>
      <c r="AA931" s="264"/>
      <c r="AB931" s="264"/>
      <c r="AC931" s="264"/>
      <c r="AD931" s="264"/>
      <c r="AE931" s="264"/>
      <c r="AF931" s="264"/>
      <c r="AG931" s="160"/>
      <c r="AH931" s="298">
        <f t="shared" si="44"/>
        <v>0</v>
      </c>
      <c r="AI931" s="399"/>
      <c r="AJ931" s="264"/>
      <c r="AK931" s="264"/>
      <c r="AL931" s="264"/>
      <c r="AM931" s="264"/>
      <c r="AN931" s="264"/>
      <c r="AO931" s="264"/>
      <c r="AP931" s="264"/>
      <c r="AQ931" s="264"/>
      <c r="AR931" s="264"/>
      <c r="AS931" s="355"/>
      <c r="AT931" s="373"/>
      <c r="AU931" s="355"/>
      <c r="AV931" s="356"/>
      <c r="AW931" s="161"/>
    </row>
    <row r="932" spans="1:49" ht="14.4">
      <c r="A932" s="399"/>
      <c r="B932" s="399"/>
      <c r="C932" s="264"/>
      <c r="D932" s="264"/>
      <c r="E932" s="264"/>
      <c r="F932" s="264"/>
      <c r="G932" s="264"/>
      <c r="H932" s="264"/>
      <c r="I932" s="264"/>
      <c r="J932" s="264"/>
      <c r="K932" s="264"/>
      <c r="L932" s="264"/>
      <c r="M932" s="264"/>
      <c r="N932" s="264"/>
      <c r="O932" s="160"/>
      <c r="P932" s="297">
        <f t="shared" si="45"/>
        <v>0</v>
      </c>
      <c r="Q932" s="264"/>
      <c r="R932" s="264"/>
      <c r="S932" s="264"/>
      <c r="T932" s="264"/>
      <c r="U932" s="264"/>
      <c r="V932" s="264"/>
      <c r="W932" s="264"/>
      <c r="X932" s="160"/>
      <c r="Y932" s="298">
        <f t="shared" si="46"/>
        <v>0</v>
      </c>
      <c r="Z932" s="264"/>
      <c r="AA932" s="264"/>
      <c r="AB932" s="264"/>
      <c r="AC932" s="264"/>
      <c r="AD932" s="264"/>
      <c r="AE932" s="264"/>
      <c r="AF932" s="264"/>
      <c r="AG932" s="160"/>
      <c r="AH932" s="298">
        <f t="shared" si="44"/>
        <v>0</v>
      </c>
      <c r="AI932" s="399"/>
      <c r="AJ932" s="264"/>
      <c r="AK932" s="264"/>
      <c r="AL932" s="264"/>
      <c r="AM932" s="264"/>
      <c r="AN932" s="264"/>
      <c r="AO932" s="264"/>
      <c r="AP932" s="264"/>
      <c r="AQ932" s="264"/>
      <c r="AR932" s="264"/>
      <c r="AS932" s="355"/>
      <c r="AT932" s="373"/>
      <c r="AU932" s="355"/>
      <c r="AV932" s="356"/>
      <c r="AW932" s="161"/>
    </row>
    <row r="933" spans="1:49" ht="14.4">
      <c r="A933" s="399"/>
      <c r="B933" s="399"/>
      <c r="C933" s="264"/>
      <c r="D933" s="264"/>
      <c r="E933" s="264"/>
      <c r="F933" s="264"/>
      <c r="G933" s="264"/>
      <c r="H933" s="264"/>
      <c r="I933" s="264"/>
      <c r="J933" s="264"/>
      <c r="K933" s="264"/>
      <c r="L933" s="264"/>
      <c r="M933" s="264"/>
      <c r="N933" s="264"/>
      <c r="O933" s="160"/>
      <c r="P933" s="297">
        <f t="shared" si="45"/>
        <v>0</v>
      </c>
      <c r="Q933" s="264"/>
      <c r="R933" s="264"/>
      <c r="S933" s="264"/>
      <c r="T933" s="264"/>
      <c r="U933" s="264"/>
      <c r="V933" s="264"/>
      <c r="W933" s="264"/>
      <c r="X933" s="160"/>
      <c r="Y933" s="298">
        <f t="shared" si="46"/>
        <v>0</v>
      </c>
      <c r="Z933" s="264"/>
      <c r="AA933" s="264"/>
      <c r="AB933" s="264"/>
      <c r="AC933" s="264"/>
      <c r="AD933" s="264"/>
      <c r="AE933" s="264"/>
      <c r="AF933" s="264"/>
      <c r="AG933" s="160"/>
      <c r="AH933" s="298">
        <f t="shared" si="44"/>
        <v>0</v>
      </c>
      <c r="AI933" s="399"/>
      <c r="AJ933" s="264"/>
      <c r="AK933" s="264"/>
      <c r="AL933" s="264"/>
      <c r="AM933" s="264"/>
      <c r="AN933" s="264"/>
      <c r="AO933" s="264"/>
      <c r="AP933" s="264"/>
      <c r="AQ933" s="264"/>
      <c r="AR933" s="264"/>
      <c r="AS933" s="355"/>
      <c r="AT933" s="373"/>
      <c r="AU933" s="355"/>
      <c r="AV933" s="356"/>
      <c r="AW933" s="161"/>
    </row>
    <row r="934" spans="1:49" ht="14.4">
      <c r="A934" s="399"/>
      <c r="B934" s="399"/>
      <c r="C934" s="264"/>
      <c r="D934" s="264"/>
      <c r="E934" s="264"/>
      <c r="F934" s="264"/>
      <c r="G934" s="264"/>
      <c r="H934" s="264"/>
      <c r="I934" s="264"/>
      <c r="J934" s="264"/>
      <c r="K934" s="264"/>
      <c r="L934" s="264"/>
      <c r="M934" s="264"/>
      <c r="N934" s="264"/>
      <c r="O934" s="160"/>
      <c r="P934" s="297">
        <f t="shared" si="45"/>
        <v>0</v>
      </c>
      <c r="Q934" s="264"/>
      <c r="R934" s="264"/>
      <c r="S934" s="264"/>
      <c r="T934" s="264"/>
      <c r="U934" s="264"/>
      <c r="V934" s="264"/>
      <c r="W934" s="264"/>
      <c r="X934" s="160"/>
      <c r="Y934" s="298">
        <f t="shared" si="46"/>
        <v>0</v>
      </c>
      <c r="Z934" s="264"/>
      <c r="AA934" s="264"/>
      <c r="AB934" s="264"/>
      <c r="AC934" s="264"/>
      <c r="AD934" s="264"/>
      <c r="AE934" s="264"/>
      <c r="AF934" s="264"/>
      <c r="AG934" s="160"/>
      <c r="AH934" s="298">
        <f t="shared" si="44"/>
        <v>0</v>
      </c>
      <c r="AI934" s="399"/>
      <c r="AJ934" s="264"/>
      <c r="AK934" s="264"/>
      <c r="AL934" s="264"/>
      <c r="AM934" s="264"/>
      <c r="AN934" s="264"/>
      <c r="AO934" s="264"/>
      <c r="AP934" s="264"/>
      <c r="AQ934" s="264"/>
      <c r="AR934" s="264"/>
      <c r="AS934" s="355"/>
      <c r="AT934" s="373"/>
      <c r="AU934" s="355"/>
      <c r="AV934" s="356"/>
      <c r="AW934" s="161"/>
    </row>
    <row r="935" spans="1:49" ht="14.4">
      <c r="A935" s="399"/>
      <c r="B935" s="399"/>
      <c r="C935" s="264"/>
      <c r="D935" s="264"/>
      <c r="E935" s="264"/>
      <c r="F935" s="264"/>
      <c r="G935" s="264"/>
      <c r="H935" s="264"/>
      <c r="I935" s="264"/>
      <c r="J935" s="264"/>
      <c r="K935" s="264"/>
      <c r="L935" s="264"/>
      <c r="M935" s="264"/>
      <c r="N935" s="264"/>
      <c r="O935" s="160"/>
      <c r="P935" s="297">
        <f t="shared" si="45"/>
        <v>0</v>
      </c>
      <c r="Q935" s="264"/>
      <c r="R935" s="264"/>
      <c r="S935" s="264"/>
      <c r="T935" s="264"/>
      <c r="U935" s="264"/>
      <c r="V935" s="264"/>
      <c r="W935" s="264"/>
      <c r="X935" s="160"/>
      <c r="Y935" s="298">
        <f t="shared" si="46"/>
        <v>0</v>
      </c>
      <c r="Z935" s="264"/>
      <c r="AA935" s="264"/>
      <c r="AB935" s="264"/>
      <c r="AC935" s="264"/>
      <c r="AD935" s="264"/>
      <c r="AE935" s="264"/>
      <c r="AF935" s="264"/>
      <c r="AG935" s="160"/>
      <c r="AH935" s="298">
        <f t="shared" si="44"/>
        <v>0</v>
      </c>
      <c r="AI935" s="399"/>
      <c r="AJ935" s="264"/>
      <c r="AK935" s="264"/>
      <c r="AL935" s="264"/>
      <c r="AM935" s="264"/>
      <c r="AN935" s="264"/>
      <c r="AO935" s="264"/>
      <c r="AP935" s="264"/>
      <c r="AQ935" s="264"/>
      <c r="AR935" s="264"/>
      <c r="AS935" s="355"/>
      <c r="AT935" s="373"/>
      <c r="AU935" s="355"/>
      <c r="AV935" s="356"/>
      <c r="AW935" s="161"/>
    </row>
    <row r="936" spans="1:49" ht="14.4">
      <c r="A936" s="399"/>
      <c r="B936" s="399"/>
      <c r="C936" s="264"/>
      <c r="D936" s="264"/>
      <c r="E936" s="264"/>
      <c r="F936" s="264"/>
      <c r="G936" s="264"/>
      <c r="H936" s="264"/>
      <c r="I936" s="264"/>
      <c r="J936" s="264"/>
      <c r="K936" s="264"/>
      <c r="L936" s="264"/>
      <c r="M936" s="264"/>
      <c r="N936" s="264"/>
      <c r="O936" s="160"/>
      <c r="P936" s="297">
        <f t="shared" si="45"/>
        <v>0</v>
      </c>
      <c r="Q936" s="264"/>
      <c r="R936" s="264"/>
      <c r="S936" s="264"/>
      <c r="T936" s="264"/>
      <c r="U936" s="264"/>
      <c r="V936" s="264"/>
      <c r="W936" s="264"/>
      <c r="X936" s="160"/>
      <c r="Y936" s="298">
        <f t="shared" si="46"/>
        <v>0</v>
      </c>
      <c r="Z936" s="264"/>
      <c r="AA936" s="264"/>
      <c r="AB936" s="264"/>
      <c r="AC936" s="264"/>
      <c r="AD936" s="264"/>
      <c r="AE936" s="264"/>
      <c r="AF936" s="264"/>
      <c r="AG936" s="160"/>
      <c r="AH936" s="298">
        <f t="shared" si="44"/>
        <v>0</v>
      </c>
      <c r="AI936" s="399"/>
      <c r="AJ936" s="264"/>
      <c r="AK936" s="264"/>
      <c r="AL936" s="264"/>
      <c r="AM936" s="264"/>
      <c r="AN936" s="264"/>
      <c r="AO936" s="264"/>
      <c r="AP936" s="264"/>
      <c r="AQ936" s="264"/>
      <c r="AR936" s="264"/>
      <c r="AS936" s="355"/>
      <c r="AT936" s="373"/>
      <c r="AU936" s="355"/>
      <c r="AV936" s="356"/>
      <c r="AW936" s="161"/>
    </row>
    <row r="937" spans="1:49" ht="14.4">
      <c r="A937" s="399"/>
      <c r="B937" s="399"/>
      <c r="C937" s="264"/>
      <c r="D937" s="264"/>
      <c r="E937" s="264"/>
      <c r="F937" s="264"/>
      <c r="G937" s="264"/>
      <c r="H937" s="264"/>
      <c r="I937" s="264"/>
      <c r="J937" s="264"/>
      <c r="K937" s="264"/>
      <c r="L937" s="264"/>
      <c r="M937" s="264"/>
      <c r="N937" s="264"/>
      <c r="O937" s="160"/>
      <c r="P937" s="297">
        <f t="shared" si="45"/>
        <v>0</v>
      </c>
      <c r="Q937" s="264"/>
      <c r="R937" s="264"/>
      <c r="S937" s="264"/>
      <c r="T937" s="264"/>
      <c r="U937" s="264"/>
      <c r="V937" s="264"/>
      <c r="W937" s="264"/>
      <c r="X937" s="160"/>
      <c r="Y937" s="298">
        <f t="shared" si="46"/>
        <v>0</v>
      </c>
      <c r="Z937" s="264"/>
      <c r="AA937" s="264"/>
      <c r="AB937" s="264"/>
      <c r="AC937" s="264"/>
      <c r="AD937" s="264"/>
      <c r="AE937" s="264"/>
      <c r="AF937" s="264"/>
      <c r="AG937" s="160"/>
      <c r="AH937" s="298">
        <f t="shared" si="44"/>
        <v>0</v>
      </c>
      <c r="AI937" s="399"/>
      <c r="AJ937" s="264"/>
      <c r="AK937" s="264"/>
      <c r="AL937" s="264"/>
      <c r="AM937" s="264"/>
      <c r="AN937" s="264"/>
      <c r="AO937" s="264"/>
      <c r="AP937" s="264"/>
      <c r="AQ937" s="264"/>
      <c r="AR937" s="264"/>
      <c r="AS937" s="355"/>
      <c r="AT937" s="373"/>
      <c r="AU937" s="355"/>
      <c r="AV937" s="356"/>
      <c r="AW937" s="161"/>
    </row>
    <row r="938" spans="1:49" ht="14.4">
      <c r="A938" s="399"/>
      <c r="B938" s="399"/>
      <c r="C938" s="264"/>
      <c r="D938" s="264"/>
      <c r="E938" s="264"/>
      <c r="F938" s="264"/>
      <c r="G938" s="264"/>
      <c r="H938" s="264"/>
      <c r="I938" s="264"/>
      <c r="J938" s="264"/>
      <c r="K938" s="264"/>
      <c r="L938" s="264"/>
      <c r="M938" s="264"/>
      <c r="N938" s="264"/>
      <c r="O938" s="160"/>
      <c r="P938" s="297">
        <f t="shared" si="45"/>
        <v>0</v>
      </c>
      <c r="Q938" s="264"/>
      <c r="R938" s="264"/>
      <c r="S938" s="264"/>
      <c r="T938" s="264"/>
      <c r="U938" s="264"/>
      <c r="V938" s="264"/>
      <c r="W938" s="264"/>
      <c r="X938" s="160"/>
      <c r="Y938" s="298">
        <f t="shared" si="46"/>
        <v>0</v>
      </c>
      <c r="Z938" s="264"/>
      <c r="AA938" s="264"/>
      <c r="AB938" s="264"/>
      <c r="AC938" s="264"/>
      <c r="AD938" s="264"/>
      <c r="AE938" s="264"/>
      <c r="AF938" s="264"/>
      <c r="AG938" s="160"/>
      <c r="AH938" s="298">
        <f t="shared" si="44"/>
        <v>0</v>
      </c>
      <c r="AI938" s="399"/>
      <c r="AJ938" s="264"/>
      <c r="AK938" s="264"/>
      <c r="AL938" s="264"/>
      <c r="AM938" s="264"/>
      <c r="AN938" s="264"/>
      <c r="AO938" s="264"/>
      <c r="AP938" s="264"/>
      <c r="AQ938" s="264"/>
      <c r="AR938" s="264"/>
      <c r="AS938" s="355"/>
      <c r="AT938" s="373"/>
      <c r="AU938" s="355"/>
      <c r="AV938" s="356"/>
      <c r="AW938" s="161"/>
    </row>
    <row r="939" spans="1:49" ht="14.4">
      <c r="A939" s="399"/>
      <c r="B939" s="399"/>
      <c r="C939" s="264"/>
      <c r="D939" s="264"/>
      <c r="E939" s="264"/>
      <c r="F939" s="264"/>
      <c r="G939" s="264"/>
      <c r="H939" s="264"/>
      <c r="I939" s="264"/>
      <c r="J939" s="264"/>
      <c r="K939" s="264"/>
      <c r="L939" s="264"/>
      <c r="M939" s="264"/>
      <c r="N939" s="264"/>
      <c r="O939" s="160"/>
      <c r="P939" s="297">
        <f t="shared" si="45"/>
        <v>0</v>
      </c>
      <c r="Q939" s="264"/>
      <c r="R939" s="264"/>
      <c r="S939" s="264"/>
      <c r="T939" s="264"/>
      <c r="U939" s="264"/>
      <c r="V939" s="264"/>
      <c r="W939" s="264"/>
      <c r="X939" s="160"/>
      <c r="Y939" s="298">
        <f t="shared" si="46"/>
        <v>0</v>
      </c>
      <c r="Z939" s="264"/>
      <c r="AA939" s="264"/>
      <c r="AB939" s="264"/>
      <c r="AC939" s="264"/>
      <c r="AD939" s="264"/>
      <c r="AE939" s="264"/>
      <c r="AF939" s="264"/>
      <c r="AG939" s="160"/>
      <c r="AH939" s="298">
        <f t="shared" si="44"/>
        <v>0</v>
      </c>
      <c r="AI939" s="399"/>
      <c r="AJ939" s="264"/>
      <c r="AK939" s="264"/>
      <c r="AL939" s="264"/>
      <c r="AM939" s="264"/>
      <c r="AN939" s="264"/>
      <c r="AO939" s="264"/>
      <c r="AP939" s="264"/>
      <c r="AQ939" s="264"/>
      <c r="AR939" s="264"/>
      <c r="AS939" s="355"/>
      <c r="AT939" s="373"/>
      <c r="AU939" s="355"/>
      <c r="AV939" s="356"/>
      <c r="AW939" s="161"/>
    </row>
    <row r="940" spans="1:49" ht="14.4">
      <c r="A940" s="399"/>
      <c r="B940" s="399"/>
      <c r="C940" s="264"/>
      <c r="D940" s="264"/>
      <c r="E940" s="264"/>
      <c r="F940" s="264"/>
      <c r="G940" s="264"/>
      <c r="H940" s="264"/>
      <c r="I940" s="264"/>
      <c r="J940" s="264"/>
      <c r="K940" s="264"/>
      <c r="L940" s="264"/>
      <c r="M940" s="264"/>
      <c r="N940" s="264"/>
      <c r="O940" s="160"/>
      <c r="P940" s="297">
        <f t="shared" si="45"/>
        <v>0</v>
      </c>
      <c r="Q940" s="264"/>
      <c r="R940" s="264"/>
      <c r="S940" s="264"/>
      <c r="T940" s="264"/>
      <c r="U940" s="264"/>
      <c r="V940" s="264"/>
      <c r="W940" s="264"/>
      <c r="X940" s="160"/>
      <c r="Y940" s="298">
        <f t="shared" si="46"/>
        <v>0</v>
      </c>
      <c r="Z940" s="264"/>
      <c r="AA940" s="264"/>
      <c r="AB940" s="264"/>
      <c r="AC940" s="264"/>
      <c r="AD940" s="264"/>
      <c r="AE940" s="264"/>
      <c r="AF940" s="264"/>
      <c r="AG940" s="160"/>
      <c r="AH940" s="298">
        <f t="shared" si="44"/>
        <v>0</v>
      </c>
      <c r="AI940" s="399"/>
      <c r="AJ940" s="264"/>
      <c r="AK940" s="264"/>
      <c r="AL940" s="264"/>
      <c r="AM940" s="264"/>
      <c r="AN940" s="264"/>
      <c r="AO940" s="264"/>
      <c r="AP940" s="264"/>
      <c r="AQ940" s="264"/>
      <c r="AR940" s="264"/>
      <c r="AS940" s="355"/>
      <c r="AT940" s="373"/>
      <c r="AU940" s="355"/>
      <c r="AV940" s="356"/>
      <c r="AW940" s="161"/>
    </row>
    <row r="941" spans="1:49" ht="14.4">
      <c r="A941" s="399"/>
      <c r="B941" s="399"/>
      <c r="C941" s="264"/>
      <c r="D941" s="264"/>
      <c r="E941" s="264"/>
      <c r="F941" s="264"/>
      <c r="G941" s="264"/>
      <c r="H941" s="264"/>
      <c r="I941" s="264"/>
      <c r="J941" s="264"/>
      <c r="K941" s="264"/>
      <c r="L941" s="264"/>
      <c r="M941" s="264"/>
      <c r="N941" s="264"/>
      <c r="O941" s="160"/>
      <c r="P941" s="297">
        <f t="shared" si="45"/>
        <v>0</v>
      </c>
      <c r="Q941" s="264"/>
      <c r="R941" s="264"/>
      <c r="S941" s="264"/>
      <c r="T941" s="264"/>
      <c r="U941" s="264"/>
      <c r="V941" s="264"/>
      <c r="W941" s="264"/>
      <c r="X941" s="160"/>
      <c r="Y941" s="298">
        <f t="shared" si="46"/>
        <v>0</v>
      </c>
      <c r="Z941" s="264"/>
      <c r="AA941" s="264"/>
      <c r="AB941" s="264"/>
      <c r="AC941" s="264"/>
      <c r="AD941" s="264"/>
      <c r="AE941" s="264"/>
      <c r="AF941" s="264"/>
      <c r="AG941" s="160"/>
      <c r="AH941" s="298">
        <f t="shared" si="44"/>
        <v>0</v>
      </c>
      <c r="AI941" s="399"/>
      <c r="AJ941" s="264"/>
      <c r="AK941" s="264"/>
      <c r="AL941" s="264"/>
      <c r="AM941" s="264"/>
      <c r="AN941" s="264"/>
      <c r="AO941" s="264"/>
      <c r="AP941" s="264"/>
      <c r="AQ941" s="264"/>
      <c r="AR941" s="264"/>
      <c r="AS941" s="355"/>
      <c r="AT941" s="373"/>
      <c r="AU941" s="355"/>
      <c r="AV941" s="356"/>
      <c r="AW941" s="161"/>
    </row>
    <row r="942" spans="1:49" ht="14.4">
      <c r="A942" s="399"/>
      <c r="B942" s="399"/>
      <c r="C942" s="264"/>
      <c r="D942" s="264"/>
      <c r="E942" s="264"/>
      <c r="F942" s="264"/>
      <c r="G942" s="264"/>
      <c r="H942" s="264"/>
      <c r="I942" s="264"/>
      <c r="J942" s="264"/>
      <c r="K942" s="264"/>
      <c r="L942" s="264"/>
      <c r="M942" s="264"/>
      <c r="N942" s="264"/>
      <c r="O942" s="160"/>
      <c r="P942" s="297">
        <f t="shared" si="45"/>
        <v>0</v>
      </c>
      <c r="Q942" s="264"/>
      <c r="R942" s="264"/>
      <c r="S942" s="264"/>
      <c r="T942" s="264"/>
      <c r="U942" s="264"/>
      <c r="V942" s="264"/>
      <c r="W942" s="264"/>
      <c r="X942" s="160"/>
      <c r="Y942" s="298">
        <f t="shared" si="46"/>
        <v>0</v>
      </c>
      <c r="Z942" s="264"/>
      <c r="AA942" s="264"/>
      <c r="AB942" s="264"/>
      <c r="AC942" s="264"/>
      <c r="AD942" s="264"/>
      <c r="AE942" s="264"/>
      <c r="AF942" s="264"/>
      <c r="AG942" s="160"/>
      <c r="AH942" s="298">
        <f t="shared" si="44"/>
        <v>0</v>
      </c>
      <c r="AI942" s="399"/>
      <c r="AJ942" s="264"/>
      <c r="AK942" s="264"/>
      <c r="AL942" s="264"/>
      <c r="AM942" s="264"/>
      <c r="AN942" s="264"/>
      <c r="AO942" s="264"/>
      <c r="AP942" s="264"/>
      <c r="AQ942" s="264"/>
      <c r="AR942" s="264"/>
      <c r="AS942" s="355"/>
      <c r="AT942" s="373"/>
      <c r="AU942" s="355"/>
      <c r="AV942" s="356"/>
      <c r="AW942" s="161"/>
    </row>
    <row r="943" spans="1:49" ht="14.4">
      <c r="A943" s="399"/>
      <c r="B943" s="399"/>
      <c r="C943" s="264"/>
      <c r="D943" s="264"/>
      <c r="E943" s="264"/>
      <c r="F943" s="264"/>
      <c r="G943" s="264"/>
      <c r="H943" s="264"/>
      <c r="I943" s="264"/>
      <c r="J943" s="264"/>
      <c r="K943" s="264"/>
      <c r="L943" s="264"/>
      <c r="M943" s="264"/>
      <c r="N943" s="264"/>
      <c r="O943" s="160"/>
      <c r="P943" s="297">
        <f t="shared" si="45"/>
        <v>0</v>
      </c>
      <c r="Q943" s="264"/>
      <c r="R943" s="264"/>
      <c r="S943" s="264"/>
      <c r="T943" s="264"/>
      <c r="U943" s="264"/>
      <c r="V943" s="264"/>
      <c r="W943" s="264"/>
      <c r="X943" s="160"/>
      <c r="Y943" s="298">
        <f t="shared" si="46"/>
        <v>0</v>
      </c>
      <c r="Z943" s="264"/>
      <c r="AA943" s="264"/>
      <c r="AB943" s="264"/>
      <c r="AC943" s="264"/>
      <c r="AD943" s="264"/>
      <c r="AE943" s="264"/>
      <c r="AF943" s="264"/>
      <c r="AG943" s="160"/>
      <c r="AH943" s="298">
        <f t="shared" ref="AH943:AH997" si="47">SUM($Z943:$AF943)</f>
        <v>0</v>
      </c>
      <c r="AI943" s="399"/>
      <c r="AJ943" s="264"/>
      <c r="AK943" s="264"/>
      <c r="AL943" s="264"/>
      <c r="AM943" s="264"/>
      <c r="AN943" s="264"/>
      <c r="AO943" s="264"/>
      <c r="AP943" s="264"/>
      <c r="AQ943" s="264"/>
      <c r="AR943" s="264"/>
      <c r="AS943" s="355"/>
      <c r="AT943" s="373"/>
      <c r="AU943" s="355"/>
      <c r="AV943" s="356"/>
      <c r="AW943" s="161"/>
    </row>
    <row r="944" spans="1:49" ht="14.4">
      <c r="A944" s="399"/>
      <c r="B944" s="399"/>
      <c r="C944" s="264"/>
      <c r="D944" s="264"/>
      <c r="E944" s="264"/>
      <c r="F944" s="264"/>
      <c r="G944" s="264"/>
      <c r="H944" s="264"/>
      <c r="I944" s="264"/>
      <c r="J944" s="264"/>
      <c r="K944" s="264"/>
      <c r="L944" s="264"/>
      <c r="M944" s="264"/>
      <c r="N944" s="264"/>
      <c r="O944" s="160"/>
      <c r="P944" s="297">
        <f t="shared" si="45"/>
        <v>0</v>
      </c>
      <c r="Q944" s="264"/>
      <c r="R944" s="264"/>
      <c r="S944" s="264"/>
      <c r="T944" s="264"/>
      <c r="U944" s="264"/>
      <c r="V944" s="264"/>
      <c r="W944" s="264"/>
      <c r="X944" s="160"/>
      <c r="Y944" s="298">
        <f t="shared" si="46"/>
        <v>0</v>
      </c>
      <c r="Z944" s="264"/>
      <c r="AA944" s="264"/>
      <c r="AB944" s="264"/>
      <c r="AC944" s="264"/>
      <c r="AD944" s="264"/>
      <c r="AE944" s="264"/>
      <c r="AF944" s="264"/>
      <c r="AG944" s="160"/>
      <c r="AH944" s="298">
        <f t="shared" si="47"/>
        <v>0</v>
      </c>
      <c r="AI944" s="399"/>
      <c r="AJ944" s="264"/>
      <c r="AK944" s="264"/>
      <c r="AL944" s="264"/>
      <c r="AM944" s="264"/>
      <c r="AN944" s="264"/>
      <c r="AO944" s="264"/>
      <c r="AP944" s="264"/>
      <c r="AQ944" s="264"/>
      <c r="AR944" s="264"/>
      <c r="AS944" s="355"/>
      <c r="AT944" s="373"/>
      <c r="AU944" s="355"/>
      <c r="AV944" s="356"/>
      <c r="AW944" s="161"/>
    </row>
    <row r="945" spans="1:49" ht="14.4">
      <c r="A945" s="399"/>
      <c r="B945" s="399"/>
      <c r="C945" s="264"/>
      <c r="D945" s="264"/>
      <c r="E945" s="264"/>
      <c r="F945" s="264"/>
      <c r="G945" s="264"/>
      <c r="H945" s="264"/>
      <c r="I945" s="264"/>
      <c r="J945" s="264"/>
      <c r="K945" s="264"/>
      <c r="L945" s="264"/>
      <c r="M945" s="264"/>
      <c r="N945" s="264"/>
      <c r="O945" s="160"/>
      <c r="P945" s="297">
        <f t="shared" si="45"/>
        <v>0</v>
      </c>
      <c r="Q945" s="264"/>
      <c r="R945" s="264"/>
      <c r="S945" s="264"/>
      <c r="T945" s="264"/>
      <c r="U945" s="264"/>
      <c r="V945" s="264"/>
      <c r="W945" s="264"/>
      <c r="X945" s="160"/>
      <c r="Y945" s="298">
        <f t="shared" si="46"/>
        <v>0</v>
      </c>
      <c r="Z945" s="264"/>
      <c r="AA945" s="264"/>
      <c r="AB945" s="264"/>
      <c r="AC945" s="264"/>
      <c r="AD945" s="264"/>
      <c r="AE945" s="264"/>
      <c r="AF945" s="264"/>
      <c r="AG945" s="160"/>
      <c r="AH945" s="298">
        <f t="shared" si="47"/>
        <v>0</v>
      </c>
      <c r="AI945" s="399"/>
      <c r="AJ945" s="264"/>
      <c r="AK945" s="264"/>
      <c r="AL945" s="264"/>
      <c r="AM945" s="264"/>
      <c r="AN945" s="264"/>
      <c r="AO945" s="264"/>
      <c r="AP945" s="264"/>
      <c r="AQ945" s="264"/>
      <c r="AR945" s="264"/>
      <c r="AS945" s="355"/>
      <c r="AT945" s="373"/>
      <c r="AU945" s="355"/>
      <c r="AV945" s="356"/>
      <c r="AW945" s="161"/>
    </row>
    <row r="946" spans="1:49" ht="14.4">
      <c r="A946" s="399"/>
      <c r="B946" s="399"/>
      <c r="C946" s="264"/>
      <c r="D946" s="264"/>
      <c r="E946" s="264"/>
      <c r="F946" s="264"/>
      <c r="G946" s="264"/>
      <c r="H946" s="264"/>
      <c r="I946" s="264"/>
      <c r="J946" s="264"/>
      <c r="K946" s="264"/>
      <c r="L946" s="264"/>
      <c r="M946" s="264"/>
      <c r="N946" s="264"/>
      <c r="O946" s="160"/>
      <c r="P946" s="297">
        <f t="shared" si="45"/>
        <v>0</v>
      </c>
      <c r="Q946" s="264"/>
      <c r="R946" s="264"/>
      <c r="S946" s="264"/>
      <c r="T946" s="264"/>
      <c r="U946" s="264"/>
      <c r="V946" s="264"/>
      <c r="W946" s="264"/>
      <c r="X946" s="160"/>
      <c r="Y946" s="298">
        <f t="shared" si="46"/>
        <v>0</v>
      </c>
      <c r="Z946" s="264"/>
      <c r="AA946" s="264"/>
      <c r="AB946" s="264"/>
      <c r="AC946" s="264"/>
      <c r="AD946" s="264"/>
      <c r="AE946" s="264"/>
      <c r="AF946" s="264"/>
      <c r="AG946" s="160"/>
      <c r="AH946" s="298">
        <f t="shared" si="47"/>
        <v>0</v>
      </c>
      <c r="AI946" s="399"/>
      <c r="AJ946" s="264"/>
      <c r="AK946" s="264"/>
      <c r="AL946" s="264"/>
      <c r="AM946" s="264"/>
      <c r="AN946" s="264"/>
      <c r="AO946" s="264"/>
      <c r="AP946" s="264"/>
      <c r="AQ946" s="264"/>
      <c r="AR946" s="264"/>
      <c r="AS946" s="355"/>
      <c r="AT946" s="373"/>
      <c r="AU946" s="355"/>
      <c r="AV946" s="356"/>
      <c r="AW946" s="161"/>
    </row>
    <row r="947" spans="1:49" ht="14.4">
      <c r="A947" s="399"/>
      <c r="B947" s="399"/>
      <c r="C947" s="264"/>
      <c r="D947" s="264"/>
      <c r="E947" s="264"/>
      <c r="F947" s="264"/>
      <c r="G947" s="264"/>
      <c r="H947" s="264"/>
      <c r="I947" s="264"/>
      <c r="J947" s="264"/>
      <c r="K947" s="264"/>
      <c r="L947" s="264"/>
      <c r="M947" s="264"/>
      <c r="N947" s="264"/>
      <c r="O947" s="160"/>
      <c r="P947" s="297">
        <f t="shared" si="45"/>
        <v>0</v>
      </c>
      <c r="Q947" s="264"/>
      <c r="R947" s="264"/>
      <c r="S947" s="264"/>
      <c r="T947" s="264"/>
      <c r="U947" s="264"/>
      <c r="V947" s="264"/>
      <c r="W947" s="264"/>
      <c r="X947" s="160"/>
      <c r="Y947" s="298">
        <f t="shared" si="46"/>
        <v>0</v>
      </c>
      <c r="Z947" s="264"/>
      <c r="AA947" s="264"/>
      <c r="AB947" s="264"/>
      <c r="AC947" s="264"/>
      <c r="AD947" s="264"/>
      <c r="AE947" s="264"/>
      <c r="AF947" s="264"/>
      <c r="AG947" s="160"/>
      <c r="AH947" s="298">
        <f t="shared" si="47"/>
        <v>0</v>
      </c>
      <c r="AI947" s="399"/>
      <c r="AJ947" s="264"/>
      <c r="AK947" s="264"/>
      <c r="AL947" s="264"/>
      <c r="AM947" s="264"/>
      <c r="AN947" s="264"/>
      <c r="AO947" s="264"/>
      <c r="AP947" s="264"/>
      <c r="AQ947" s="264"/>
      <c r="AR947" s="264"/>
      <c r="AS947" s="355"/>
      <c r="AT947" s="373"/>
      <c r="AU947" s="355"/>
      <c r="AV947" s="356"/>
      <c r="AW947" s="161"/>
    </row>
    <row r="948" spans="1:49" ht="14.4">
      <c r="A948" s="399"/>
      <c r="B948" s="399"/>
      <c r="C948" s="264"/>
      <c r="D948" s="264"/>
      <c r="E948" s="264"/>
      <c r="F948" s="264"/>
      <c r="G948" s="264"/>
      <c r="H948" s="264"/>
      <c r="I948" s="264"/>
      <c r="J948" s="264"/>
      <c r="K948" s="264"/>
      <c r="L948" s="264"/>
      <c r="M948" s="264"/>
      <c r="N948" s="264"/>
      <c r="O948" s="160"/>
      <c r="P948" s="297">
        <f t="shared" si="45"/>
        <v>0</v>
      </c>
      <c r="Q948" s="264"/>
      <c r="R948" s="264"/>
      <c r="S948" s="264"/>
      <c r="T948" s="264"/>
      <c r="U948" s="264"/>
      <c r="V948" s="264"/>
      <c r="W948" s="264"/>
      <c r="X948" s="160"/>
      <c r="Y948" s="298">
        <f t="shared" si="46"/>
        <v>0</v>
      </c>
      <c r="Z948" s="264"/>
      <c r="AA948" s="264"/>
      <c r="AB948" s="264"/>
      <c r="AC948" s="264"/>
      <c r="AD948" s="264"/>
      <c r="AE948" s="264"/>
      <c r="AF948" s="264"/>
      <c r="AG948" s="160"/>
      <c r="AH948" s="298">
        <f t="shared" si="47"/>
        <v>0</v>
      </c>
      <c r="AI948" s="399"/>
      <c r="AJ948" s="264"/>
      <c r="AK948" s="264"/>
      <c r="AL948" s="264"/>
      <c r="AM948" s="264"/>
      <c r="AN948" s="264"/>
      <c r="AO948" s="264"/>
      <c r="AP948" s="264"/>
      <c r="AQ948" s="264"/>
      <c r="AR948" s="264"/>
      <c r="AS948" s="355"/>
      <c r="AT948" s="373"/>
      <c r="AU948" s="355"/>
      <c r="AV948" s="356"/>
      <c r="AW948" s="161"/>
    </row>
    <row r="949" spans="1:49" ht="14.4">
      <c r="A949" s="399"/>
      <c r="B949" s="399"/>
      <c r="C949" s="264"/>
      <c r="D949" s="264"/>
      <c r="E949" s="264"/>
      <c r="F949" s="264"/>
      <c r="G949" s="264"/>
      <c r="H949" s="264"/>
      <c r="I949" s="264"/>
      <c r="J949" s="264"/>
      <c r="K949" s="264"/>
      <c r="L949" s="264"/>
      <c r="M949" s="264"/>
      <c r="N949" s="264"/>
      <c r="O949" s="160"/>
      <c r="P949" s="297">
        <f t="shared" ref="P949:P997" si="48">SUM($H949:$N949)</f>
        <v>0</v>
      </c>
      <c r="Q949" s="264"/>
      <c r="R949" s="264"/>
      <c r="S949" s="264"/>
      <c r="T949" s="264"/>
      <c r="U949" s="264"/>
      <c r="V949" s="264"/>
      <c r="W949" s="264"/>
      <c r="X949" s="160"/>
      <c r="Y949" s="298">
        <f t="shared" ref="Y949:Y997" si="49">SUM($Q949:$W949)</f>
        <v>0</v>
      </c>
      <c r="Z949" s="264"/>
      <c r="AA949" s="264"/>
      <c r="AB949" s="264"/>
      <c r="AC949" s="264"/>
      <c r="AD949" s="264"/>
      <c r="AE949" s="264"/>
      <c r="AF949" s="264"/>
      <c r="AG949" s="160"/>
      <c r="AH949" s="298">
        <f t="shared" si="47"/>
        <v>0</v>
      </c>
      <c r="AI949" s="399"/>
      <c r="AJ949" s="264"/>
      <c r="AK949" s="264"/>
      <c r="AL949" s="264"/>
      <c r="AM949" s="264"/>
      <c r="AN949" s="264"/>
      <c r="AO949" s="264"/>
      <c r="AP949" s="264"/>
      <c r="AQ949" s="264"/>
      <c r="AR949" s="264"/>
      <c r="AS949" s="355"/>
      <c r="AT949" s="373"/>
      <c r="AU949" s="355"/>
      <c r="AV949" s="356"/>
      <c r="AW949" s="161"/>
    </row>
    <row r="950" spans="1:49" ht="14.4">
      <c r="A950" s="399"/>
      <c r="B950" s="399"/>
      <c r="C950" s="264"/>
      <c r="D950" s="264"/>
      <c r="E950" s="264"/>
      <c r="F950" s="264"/>
      <c r="G950" s="264"/>
      <c r="H950" s="264"/>
      <c r="I950" s="264"/>
      <c r="J950" s="264"/>
      <c r="K950" s="264"/>
      <c r="L950" s="264"/>
      <c r="M950" s="264"/>
      <c r="N950" s="264"/>
      <c r="O950" s="160"/>
      <c r="P950" s="297">
        <f t="shared" si="48"/>
        <v>0</v>
      </c>
      <c r="Q950" s="264"/>
      <c r="R950" s="264"/>
      <c r="S950" s="264"/>
      <c r="T950" s="264"/>
      <c r="U950" s="264"/>
      <c r="V950" s="264"/>
      <c r="W950" s="264"/>
      <c r="X950" s="160"/>
      <c r="Y950" s="298">
        <f t="shared" si="49"/>
        <v>0</v>
      </c>
      <c r="Z950" s="264"/>
      <c r="AA950" s="264"/>
      <c r="AB950" s="264"/>
      <c r="AC950" s="264"/>
      <c r="AD950" s="264"/>
      <c r="AE950" s="264"/>
      <c r="AF950" s="264"/>
      <c r="AG950" s="160"/>
      <c r="AH950" s="298">
        <f t="shared" si="47"/>
        <v>0</v>
      </c>
      <c r="AI950" s="399"/>
      <c r="AJ950" s="264"/>
      <c r="AK950" s="264"/>
      <c r="AL950" s="264"/>
      <c r="AM950" s="264"/>
      <c r="AN950" s="264"/>
      <c r="AO950" s="264"/>
      <c r="AP950" s="264"/>
      <c r="AQ950" s="264"/>
      <c r="AR950" s="264"/>
      <c r="AS950" s="355"/>
      <c r="AT950" s="373"/>
      <c r="AU950" s="355"/>
      <c r="AV950" s="356"/>
      <c r="AW950" s="161"/>
    </row>
    <row r="951" spans="1:49" ht="14.4">
      <c r="A951" s="399"/>
      <c r="B951" s="399"/>
      <c r="C951" s="264"/>
      <c r="D951" s="264"/>
      <c r="E951" s="264"/>
      <c r="F951" s="264"/>
      <c r="G951" s="264"/>
      <c r="H951" s="264"/>
      <c r="I951" s="264"/>
      <c r="J951" s="264"/>
      <c r="K951" s="264"/>
      <c r="L951" s="264"/>
      <c r="M951" s="264"/>
      <c r="N951" s="264"/>
      <c r="O951" s="160"/>
      <c r="P951" s="297">
        <f t="shared" si="48"/>
        <v>0</v>
      </c>
      <c r="Q951" s="264"/>
      <c r="R951" s="264"/>
      <c r="S951" s="264"/>
      <c r="T951" s="264"/>
      <c r="U951" s="264"/>
      <c r="V951" s="264"/>
      <c r="W951" s="264"/>
      <c r="X951" s="160"/>
      <c r="Y951" s="298">
        <f t="shared" si="49"/>
        <v>0</v>
      </c>
      <c r="Z951" s="264"/>
      <c r="AA951" s="264"/>
      <c r="AB951" s="264"/>
      <c r="AC951" s="264"/>
      <c r="AD951" s="264"/>
      <c r="AE951" s="264"/>
      <c r="AF951" s="264"/>
      <c r="AG951" s="160"/>
      <c r="AH951" s="298">
        <f t="shared" si="47"/>
        <v>0</v>
      </c>
      <c r="AI951" s="399"/>
      <c r="AJ951" s="264"/>
      <c r="AK951" s="264"/>
      <c r="AL951" s="264"/>
      <c r="AM951" s="264"/>
      <c r="AN951" s="264"/>
      <c r="AO951" s="264"/>
      <c r="AP951" s="264"/>
      <c r="AQ951" s="264"/>
      <c r="AR951" s="264"/>
      <c r="AS951" s="355"/>
      <c r="AT951" s="373"/>
      <c r="AU951" s="355"/>
      <c r="AV951" s="356"/>
      <c r="AW951" s="161"/>
    </row>
    <row r="952" spans="1:49" ht="14.4">
      <c r="A952" s="399"/>
      <c r="B952" s="399"/>
      <c r="C952" s="264"/>
      <c r="D952" s="264"/>
      <c r="E952" s="264"/>
      <c r="F952" s="264"/>
      <c r="G952" s="264"/>
      <c r="H952" s="264"/>
      <c r="I952" s="264"/>
      <c r="J952" s="264"/>
      <c r="K952" s="264"/>
      <c r="L952" s="264"/>
      <c r="M952" s="264"/>
      <c r="N952" s="264"/>
      <c r="O952" s="160"/>
      <c r="P952" s="297">
        <f t="shared" si="48"/>
        <v>0</v>
      </c>
      <c r="Q952" s="264"/>
      <c r="R952" s="264"/>
      <c r="S952" s="264"/>
      <c r="T952" s="264"/>
      <c r="U952" s="264"/>
      <c r="V952" s="264"/>
      <c r="W952" s="264"/>
      <c r="X952" s="160"/>
      <c r="Y952" s="298">
        <f t="shared" si="49"/>
        <v>0</v>
      </c>
      <c r="Z952" s="264"/>
      <c r="AA952" s="264"/>
      <c r="AB952" s="264"/>
      <c r="AC952" s="264"/>
      <c r="AD952" s="264"/>
      <c r="AE952" s="264"/>
      <c r="AF952" s="264"/>
      <c r="AG952" s="160"/>
      <c r="AH952" s="298">
        <f t="shared" si="47"/>
        <v>0</v>
      </c>
      <c r="AI952" s="399"/>
      <c r="AJ952" s="264"/>
      <c r="AK952" s="264"/>
      <c r="AL952" s="264"/>
      <c r="AM952" s="264"/>
      <c r="AN952" s="264"/>
      <c r="AO952" s="264"/>
      <c r="AP952" s="264"/>
      <c r="AQ952" s="264"/>
      <c r="AR952" s="264"/>
      <c r="AS952" s="355"/>
      <c r="AT952" s="373"/>
      <c r="AU952" s="355"/>
      <c r="AV952" s="356"/>
      <c r="AW952" s="161"/>
    </row>
    <row r="953" spans="1:49" ht="14.4">
      <c r="A953" s="399"/>
      <c r="B953" s="399"/>
      <c r="C953" s="264"/>
      <c r="D953" s="264"/>
      <c r="E953" s="264"/>
      <c r="F953" s="264"/>
      <c r="G953" s="264"/>
      <c r="H953" s="264"/>
      <c r="I953" s="264"/>
      <c r="J953" s="264"/>
      <c r="K953" s="264"/>
      <c r="L953" s="264"/>
      <c r="M953" s="264"/>
      <c r="N953" s="264"/>
      <c r="O953" s="160"/>
      <c r="P953" s="297">
        <f t="shared" si="48"/>
        <v>0</v>
      </c>
      <c r="Q953" s="264"/>
      <c r="R953" s="264"/>
      <c r="S953" s="264"/>
      <c r="T953" s="264"/>
      <c r="U953" s="264"/>
      <c r="V953" s="264"/>
      <c r="W953" s="264"/>
      <c r="X953" s="160"/>
      <c r="Y953" s="298">
        <f t="shared" si="49"/>
        <v>0</v>
      </c>
      <c r="Z953" s="264"/>
      <c r="AA953" s="264"/>
      <c r="AB953" s="264"/>
      <c r="AC953" s="264"/>
      <c r="AD953" s="264"/>
      <c r="AE953" s="264"/>
      <c r="AF953" s="264"/>
      <c r="AG953" s="160"/>
      <c r="AH953" s="298">
        <f t="shared" si="47"/>
        <v>0</v>
      </c>
      <c r="AI953" s="399"/>
      <c r="AJ953" s="264"/>
      <c r="AK953" s="264"/>
      <c r="AL953" s="264"/>
      <c r="AM953" s="264"/>
      <c r="AN953" s="264"/>
      <c r="AO953" s="264"/>
      <c r="AP953" s="264"/>
      <c r="AQ953" s="264"/>
      <c r="AR953" s="264"/>
      <c r="AS953" s="355"/>
      <c r="AT953" s="373"/>
      <c r="AU953" s="355"/>
      <c r="AV953" s="356"/>
      <c r="AW953" s="161"/>
    </row>
    <row r="954" spans="1:49" ht="14.4">
      <c r="A954" s="399"/>
      <c r="B954" s="399"/>
      <c r="C954" s="264"/>
      <c r="D954" s="264"/>
      <c r="E954" s="264"/>
      <c r="F954" s="264"/>
      <c r="G954" s="264"/>
      <c r="H954" s="264"/>
      <c r="I954" s="264"/>
      <c r="J954" s="264"/>
      <c r="K954" s="264"/>
      <c r="L954" s="264"/>
      <c r="M954" s="264"/>
      <c r="N954" s="264"/>
      <c r="O954" s="160"/>
      <c r="P954" s="297">
        <f t="shared" si="48"/>
        <v>0</v>
      </c>
      <c r="Q954" s="264"/>
      <c r="R954" s="264"/>
      <c r="S954" s="264"/>
      <c r="T954" s="264"/>
      <c r="U954" s="264"/>
      <c r="V954" s="264"/>
      <c r="W954" s="264"/>
      <c r="X954" s="160"/>
      <c r="Y954" s="298">
        <f t="shared" si="49"/>
        <v>0</v>
      </c>
      <c r="Z954" s="264"/>
      <c r="AA954" s="264"/>
      <c r="AB954" s="264"/>
      <c r="AC954" s="264"/>
      <c r="AD954" s="264"/>
      <c r="AE954" s="264"/>
      <c r="AF954" s="264"/>
      <c r="AG954" s="160"/>
      <c r="AH954" s="298">
        <f t="shared" si="47"/>
        <v>0</v>
      </c>
      <c r="AI954" s="399"/>
      <c r="AJ954" s="264"/>
      <c r="AK954" s="264"/>
      <c r="AL954" s="264"/>
      <c r="AM954" s="264"/>
      <c r="AN954" s="264"/>
      <c r="AO954" s="264"/>
      <c r="AP954" s="264"/>
      <c r="AQ954" s="264"/>
      <c r="AR954" s="264"/>
      <c r="AS954" s="355"/>
      <c r="AT954" s="373"/>
      <c r="AU954" s="355"/>
      <c r="AV954" s="356"/>
      <c r="AW954" s="161"/>
    </row>
    <row r="955" spans="1:49" ht="14.4">
      <c r="A955" s="399"/>
      <c r="B955" s="399"/>
      <c r="C955" s="264"/>
      <c r="D955" s="264"/>
      <c r="E955" s="264"/>
      <c r="F955" s="264"/>
      <c r="G955" s="264"/>
      <c r="H955" s="264"/>
      <c r="I955" s="264"/>
      <c r="J955" s="264"/>
      <c r="K955" s="264"/>
      <c r="L955" s="264"/>
      <c r="M955" s="264"/>
      <c r="N955" s="264"/>
      <c r="O955" s="160"/>
      <c r="P955" s="297">
        <f t="shared" si="48"/>
        <v>0</v>
      </c>
      <c r="Q955" s="264"/>
      <c r="R955" s="264"/>
      <c r="S955" s="264"/>
      <c r="T955" s="264"/>
      <c r="U955" s="264"/>
      <c r="V955" s="264"/>
      <c r="W955" s="264"/>
      <c r="X955" s="160"/>
      <c r="Y955" s="298">
        <f t="shared" si="49"/>
        <v>0</v>
      </c>
      <c r="Z955" s="264"/>
      <c r="AA955" s="264"/>
      <c r="AB955" s="264"/>
      <c r="AC955" s="264"/>
      <c r="AD955" s="264"/>
      <c r="AE955" s="264"/>
      <c r="AF955" s="264"/>
      <c r="AG955" s="160"/>
      <c r="AH955" s="298">
        <f t="shared" si="47"/>
        <v>0</v>
      </c>
      <c r="AI955" s="399"/>
      <c r="AJ955" s="264"/>
      <c r="AK955" s="264"/>
      <c r="AL955" s="264"/>
      <c r="AM955" s="264"/>
      <c r="AN955" s="264"/>
      <c r="AO955" s="264"/>
      <c r="AP955" s="264"/>
      <c r="AQ955" s="264"/>
      <c r="AR955" s="264"/>
      <c r="AS955" s="355"/>
      <c r="AT955" s="373"/>
      <c r="AU955" s="355"/>
      <c r="AV955" s="356"/>
      <c r="AW955" s="161"/>
    </row>
    <row r="956" spans="1:49" ht="14.4">
      <c r="A956" s="399"/>
      <c r="B956" s="399"/>
      <c r="C956" s="264"/>
      <c r="D956" s="264"/>
      <c r="E956" s="264"/>
      <c r="F956" s="264"/>
      <c r="G956" s="264"/>
      <c r="H956" s="264"/>
      <c r="I956" s="264"/>
      <c r="J956" s="264"/>
      <c r="K956" s="264"/>
      <c r="L956" s="264"/>
      <c r="M956" s="264"/>
      <c r="N956" s="264"/>
      <c r="O956" s="160"/>
      <c r="P956" s="297">
        <f t="shared" si="48"/>
        <v>0</v>
      </c>
      <c r="Q956" s="264"/>
      <c r="R956" s="264"/>
      <c r="S956" s="264"/>
      <c r="T956" s="264"/>
      <c r="U956" s="264"/>
      <c r="V956" s="264"/>
      <c r="W956" s="264"/>
      <c r="X956" s="160"/>
      <c r="Y956" s="298">
        <f t="shared" si="49"/>
        <v>0</v>
      </c>
      <c r="Z956" s="264"/>
      <c r="AA956" s="264"/>
      <c r="AB956" s="264"/>
      <c r="AC956" s="264"/>
      <c r="AD956" s="264"/>
      <c r="AE956" s="264"/>
      <c r="AF956" s="264"/>
      <c r="AG956" s="160"/>
      <c r="AH956" s="298">
        <f t="shared" si="47"/>
        <v>0</v>
      </c>
      <c r="AI956" s="399"/>
      <c r="AJ956" s="264"/>
      <c r="AK956" s="264"/>
      <c r="AL956" s="264"/>
      <c r="AM956" s="264"/>
      <c r="AN956" s="264"/>
      <c r="AO956" s="264"/>
      <c r="AP956" s="264"/>
      <c r="AQ956" s="264"/>
      <c r="AR956" s="264"/>
      <c r="AS956" s="355"/>
      <c r="AT956" s="373"/>
      <c r="AU956" s="355"/>
      <c r="AV956" s="356"/>
      <c r="AW956" s="161"/>
    </row>
    <row r="957" spans="1:49" ht="14.4">
      <c r="A957" s="399"/>
      <c r="B957" s="399"/>
      <c r="C957" s="264"/>
      <c r="D957" s="264"/>
      <c r="E957" s="264"/>
      <c r="F957" s="264"/>
      <c r="G957" s="264"/>
      <c r="H957" s="264"/>
      <c r="I957" s="264"/>
      <c r="J957" s="264"/>
      <c r="K957" s="264"/>
      <c r="L957" s="264"/>
      <c r="M957" s="264"/>
      <c r="N957" s="264"/>
      <c r="O957" s="160"/>
      <c r="P957" s="297">
        <f t="shared" si="48"/>
        <v>0</v>
      </c>
      <c r="Q957" s="264"/>
      <c r="R957" s="264"/>
      <c r="S957" s="264"/>
      <c r="T957" s="264"/>
      <c r="U957" s="264"/>
      <c r="V957" s="264"/>
      <c r="W957" s="264"/>
      <c r="X957" s="160"/>
      <c r="Y957" s="298">
        <f t="shared" si="49"/>
        <v>0</v>
      </c>
      <c r="Z957" s="264"/>
      <c r="AA957" s="264"/>
      <c r="AB957" s="264"/>
      <c r="AC957" s="264"/>
      <c r="AD957" s="264"/>
      <c r="AE957" s="264"/>
      <c r="AF957" s="264"/>
      <c r="AG957" s="160"/>
      <c r="AH957" s="298">
        <f t="shared" si="47"/>
        <v>0</v>
      </c>
      <c r="AI957" s="399"/>
      <c r="AJ957" s="264"/>
      <c r="AK957" s="264"/>
      <c r="AL957" s="264"/>
      <c r="AM957" s="264"/>
      <c r="AN957" s="264"/>
      <c r="AO957" s="264"/>
      <c r="AP957" s="264"/>
      <c r="AQ957" s="264"/>
      <c r="AR957" s="264"/>
      <c r="AS957" s="355"/>
      <c r="AT957" s="373"/>
      <c r="AU957" s="355"/>
      <c r="AV957" s="356"/>
      <c r="AW957" s="161"/>
    </row>
    <row r="958" spans="1:49" ht="14.4">
      <c r="A958" s="399"/>
      <c r="B958" s="399"/>
      <c r="C958" s="264"/>
      <c r="D958" s="264"/>
      <c r="E958" s="264"/>
      <c r="F958" s="264"/>
      <c r="G958" s="264"/>
      <c r="H958" s="264"/>
      <c r="I958" s="264"/>
      <c r="J958" s="264"/>
      <c r="K958" s="264"/>
      <c r="L958" s="264"/>
      <c r="M958" s="264"/>
      <c r="N958" s="264"/>
      <c r="O958" s="160"/>
      <c r="P958" s="297">
        <f t="shared" si="48"/>
        <v>0</v>
      </c>
      <c r="Q958" s="264"/>
      <c r="R958" s="264"/>
      <c r="S958" s="264"/>
      <c r="T958" s="264"/>
      <c r="U958" s="264"/>
      <c r="V958" s="264"/>
      <c r="W958" s="264"/>
      <c r="X958" s="160"/>
      <c r="Y958" s="298">
        <f t="shared" si="49"/>
        <v>0</v>
      </c>
      <c r="Z958" s="264"/>
      <c r="AA958" s="264"/>
      <c r="AB958" s="264"/>
      <c r="AC958" s="264"/>
      <c r="AD958" s="264"/>
      <c r="AE958" s="264"/>
      <c r="AF958" s="264"/>
      <c r="AG958" s="160"/>
      <c r="AH958" s="298">
        <f t="shared" si="47"/>
        <v>0</v>
      </c>
      <c r="AI958" s="399"/>
      <c r="AJ958" s="264"/>
      <c r="AK958" s="264"/>
      <c r="AL958" s="264"/>
      <c r="AM958" s="264"/>
      <c r="AN958" s="264"/>
      <c r="AO958" s="264"/>
      <c r="AP958" s="264"/>
      <c r="AQ958" s="264"/>
      <c r="AR958" s="264"/>
      <c r="AS958" s="355"/>
      <c r="AT958" s="373"/>
      <c r="AU958" s="355"/>
      <c r="AV958" s="356"/>
      <c r="AW958" s="161"/>
    </row>
    <row r="959" spans="1:49" ht="14.4">
      <c r="A959" s="399"/>
      <c r="B959" s="399"/>
      <c r="C959" s="264"/>
      <c r="D959" s="264"/>
      <c r="E959" s="264"/>
      <c r="F959" s="264"/>
      <c r="G959" s="264"/>
      <c r="H959" s="264"/>
      <c r="I959" s="264"/>
      <c r="J959" s="264"/>
      <c r="K959" s="264"/>
      <c r="L959" s="264"/>
      <c r="M959" s="264"/>
      <c r="N959" s="264"/>
      <c r="O959" s="160"/>
      <c r="P959" s="297">
        <f t="shared" si="48"/>
        <v>0</v>
      </c>
      <c r="Q959" s="264"/>
      <c r="R959" s="264"/>
      <c r="S959" s="264"/>
      <c r="T959" s="264"/>
      <c r="U959" s="264"/>
      <c r="V959" s="264"/>
      <c r="W959" s="264"/>
      <c r="X959" s="160"/>
      <c r="Y959" s="298">
        <f t="shared" si="49"/>
        <v>0</v>
      </c>
      <c r="Z959" s="264"/>
      <c r="AA959" s="264"/>
      <c r="AB959" s="264"/>
      <c r="AC959" s="264"/>
      <c r="AD959" s="264"/>
      <c r="AE959" s="264"/>
      <c r="AF959" s="264"/>
      <c r="AG959" s="160"/>
      <c r="AH959" s="298">
        <f t="shared" si="47"/>
        <v>0</v>
      </c>
      <c r="AI959" s="399"/>
      <c r="AJ959" s="264"/>
      <c r="AK959" s="264"/>
      <c r="AL959" s="264"/>
      <c r="AM959" s="264"/>
      <c r="AN959" s="264"/>
      <c r="AO959" s="264"/>
      <c r="AP959" s="264"/>
      <c r="AQ959" s="264"/>
      <c r="AR959" s="264"/>
      <c r="AS959" s="355"/>
      <c r="AT959" s="373"/>
      <c r="AU959" s="355"/>
      <c r="AV959" s="356"/>
      <c r="AW959" s="161"/>
    </row>
    <row r="960" spans="1:49" ht="14.4">
      <c r="A960" s="399"/>
      <c r="B960" s="399"/>
      <c r="C960" s="264"/>
      <c r="D960" s="264"/>
      <c r="E960" s="264"/>
      <c r="F960" s="264"/>
      <c r="G960" s="264"/>
      <c r="H960" s="264"/>
      <c r="I960" s="264"/>
      <c r="J960" s="264"/>
      <c r="K960" s="264"/>
      <c r="L960" s="264"/>
      <c r="M960" s="264"/>
      <c r="N960" s="264"/>
      <c r="O960" s="160"/>
      <c r="P960" s="297">
        <f t="shared" si="48"/>
        <v>0</v>
      </c>
      <c r="Q960" s="264"/>
      <c r="R960" s="264"/>
      <c r="S960" s="264"/>
      <c r="T960" s="264"/>
      <c r="U960" s="264"/>
      <c r="V960" s="264"/>
      <c r="W960" s="264"/>
      <c r="X960" s="160"/>
      <c r="Y960" s="298">
        <f t="shared" si="49"/>
        <v>0</v>
      </c>
      <c r="Z960" s="264"/>
      <c r="AA960" s="264"/>
      <c r="AB960" s="264"/>
      <c r="AC960" s="264"/>
      <c r="AD960" s="264"/>
      <c r="AE960" s="264"/>
      <c r="AF960" s="264"/>
      <c r="AG960" s="160"/>
      <c r="AH960" s="298">
        <f t="shared" si="47"/>
        <v>0</v>
      </c>
      <c r="AI960" s="399"/>
      <c r="AJ960" s="264"/>
      <c r="AK960" s="264"/>
      <c r="AL960" s="264"/>
      <c r="AM960" s="264"/>
      <c r="AN960" s="264"/>
      <c r="AO960" s="264"/>
      <c r="AP960" s="264"/>
      <c r="AQ960" s="264"/>
      <c r="AR960" s="264"/>
      <c r="AS960" s="355"/>
      <c r="AT960" s="373"/>
      <c r="AU960" s="355"/>
      <c r="AV960" s="356"/>
      <c r="AW960" s="161"/>
    </row>
    <row r="961" spans="1:49" ht="14.4">
      <c r="A961" s="399"/>
      <c r="B961" s="399"/>
      <c r="C961" s="264"/>
      <c r="D961" s="264"/>
      <c r="E961" s="264"/>
      <c r="F961" s="264"/>
      <c r="G961" s="264"/>
      <c r="H961" s="264"/>
      <c r="I961" s="264"/>
      <c r="J961" s="264"/>
      <c r="K961" s="264"/>
      <c r="L961" s="264"/>
      <c r="M961" s="264"/>
      <c r="N961" s="264"/>
      <c r="O961" s="160"/>
      <c r="P961" s="297">
        <f t="shared" si="48"/>
        <v>0</v>
      </c>
      <c r="Q961" s="264"/>
      <c r="R961" s="264"/>
      <c r="S961" s="264"/>
      <c r="T961" s="264"/>
      <c r="U961" s="264"/>
      <c r="V961" s="264"/>
      <c r="W961" s="264"/>
      <c r="X961" s="160"/>
      <c r="Y961" s="298">
        <f t="shared" si="49"/>
        <v>0</v>
      </c>
      <c r="Z961" s="264"/>
      <c r="AA961" s="264"/>
      <c r="AB961" s="264"/>
      <c r="AC961" s="264"/>
      <c r="AD961" s="264"/>
      <c r="AE961" s="264"/>
      <c r="AF961" s="264"/>
      <c r="AG961" s="160"/>
      <c r="AH961" s="298">
        <f t="shared" si="47"/>
        <v>0</v>
      </c>
      <c r="AI961" s="399"/>
      <c r="AJ961" s="264"/>
      <c r="AK961" s="264"/>
      <c r="AL961" s="264"/>
      <c r="AM961" s="264"/>
      <c r="AN961" s="264"/>
      <c r="AO961" s="264"/>
      <c r="AP961" s="264"/>
      <c r="AQ961" s="264"/>
      <c r="AR961" s="264"/>
      <c r="AS961" s="355"/>
      <c r="AT961" s="373"/>
      <c r="AU961" s="355"/>
      <c r="AV961" s="356"/>
      <c r="AW961" s="161"/>
    </row>
    <row r="962" spans="1:49" ht="14.4">
      <c r="A962" s="399"/>
      <c r="B962" s="399"/>
      <c r="C962" s="264"/>
      <c r="D962" s="264"/>
      <c r="E962" s="264"/>
      <c r="F962" s="264"/>
      <c r="G962" s="264"/>
      <c r="H962" s="264"/>
      <c r="I962" s="264"/>
      <c r="J962" s="264"/>
      <c r="K962" s="264"/>
      <c r="L962" s="264"/>
      <c r="M962" s="264"/>
      <c r="N962" s="264"/>
      <c r="O962" s="160"/>
      <c r="P962" s="297">
        <f t="shared" si="48"/>
        <v>0</v>
      </c>
      <c r="Q962" s="264"/>
      <c r="R962" s="264"/>
      <c r="S962" s="264"/>
      <c r="T962" s="264"/>
      <c r="U962" s="264"/>
      <c r="V962" s="264"/>
      <c r="W962" s="264"/>
      <c r="X962" s="160"/>
      <c r="Y962" s="298">
        <f t="shared" si="49"/>
        <v>0</v>
      </c>
      <c r="Z962" s="264"/>
      <c r="AA962" s="264"/>
      <c r="AB962" s="264"/>
      <c r="AC962" s="264"/>
      <c r="AD962" s="264"/>
      <c r="AE962" s="264"/>
      <c r="AF962" s="264"/>
      <c r="AG962" s="160"/>
      <c r="AH962" s="298">
        <f t="shared" si="47"/>
        <v>0</v>
      </c>
      <c r="AI962" s="399"/>
      <c r="AJ962" s="264"/>
      <c r="AK962" s="264"/>
      <c r="AL962" s="264"/>
      <c r="AM962" s="264"/>
      <c r="AN962" s="264"/>
      <c r="AO962" s="264"/>
      <c r="AP962" s="264"/>
      <c r="AQ962" s="264"/>
      <c r="AR962" s="264"/>
      <c r="AS962" s="355"/>
      <c r="AT962" s="373"/>
      <c r="AU962" s="355"/>
      <c r="AV962" s="356"/>
      <c r="AW962" s="161"/>
    </row>
    <row r="963" spans="1:49" ht="14.4">
      <c r="A963" s="399"/>
      <c r="B963" s="399"/>
      <c r="C963" s="264"/>
      <c r="D963" s="264"/>
      <c r="E963" s="264"/>
      <c r="F963" s="264"/>
      <c r="G963" s="264"/>
      <c r="H963" s="264"/>
      <c r="I963" s="264"/>
      <c r="J963" s="264"/>
      <c r="K963" s="264"/>
      <c r="L963" s="264"/>
      <c r="M963" s="264"/>
      <c r="N963" s="264"/>
      <c r="O963" s="160"/>
      <c r="P963" s="297">
        <f t="shared" si="48"/>
        <v>0</v>
      </c>
      <c r="Q963" s="264"/>
      <c r="R963" s="264"/>
      <c r="S963" s="264"/>
      <c r="T963" s="264"/>
      <c r="U963" s="264"/>
      <c r="V963" s="264"/>
      <c r="W963" s="264"/>
      <c r="X963" s="160"/>
      <c r="Y963" s="298">
        <f t="shared" si="49"/>
        <v>0</v>
      </c>
      <c r="Z963" s="264"/>
      <c r="AA963" s="264"/>
      <c r="AB963" s="264"/>
      <c r="AC963" s="264"/>
      <c r="AD963" s="264"/>
      <c r="AE963" s="264"/>
      <c r="AF963" s="264"/>
      <c r="AG963" s="160"/>
      <c r="AH963" s="298">
        <f t="shared" si="47"/>
        <v>0</v>
      </c>
      <c r="AI963" s="399"/>
      <c r="AJ963" s="264"/>
      <c r="AK963" s="264"/>
      <c r="AL963" s="264"/>
      <c r="AM963" s="264"/>
      <c r="AN963" s="264"/>
      <c r="AO963" s="264"/>
      <c r="AP963" s="264"/>
      <c r="AQ963" s="264"/>
      <c r="AR963" s="264"/>
      <c r="AS963" s="355"/>
      <c r="AT963" s="373"/>
      <c r="AU963" s="355"/>
      <c r="AV963" s="356"/>
      <c r="AW963" s="161"/>
    </row>
    <row r="964" spans="1:49" ht="14.4">
      <c r="A964" s="399"/>
      <c r="B964" s="399"/>
      <c r="C964" s="264"/>
      <c r="D964" s="264"/>
      <c r="E964" s="264"/>
      <c r="F964" s="264"/>
      <c r="G964" s="264"/>
      <c r="H964" s="264"/>
      <c r="I964" s="264"/>
      <c r="J964" s="264"/>
      <c r="K964" s="264"/>
      <c r="L964" s="264"/>
      <c r="M964" s="264"/>
      <c r="N964" s="264"/>
      <c r="O964" s="160"/>
      <c r="P964" s="297">
        <f t="shared" si="48"/>
        <v>0</v>
      </c>
      <c r="Q964" s="264"/>
      <c r="R964" s="264"/>
      <c r="S964" s="264"/>
      <c r="T964" s="264"/>
      <c r="U964" s="264"/>
      <c r="V964" s="264"/>
      <c r="W964" s="264"/>
      <c r="X964" s="160"/>
      <c r="Y964" s="298">
        <f t="shared" si="49"/>
        <v>0</v>
      </c>
      <c r="Z964" s="264"/>
      <c r="AA964" s="264"/>
      <c r="AB964" s="264"/>
      <c r="AC964" s="264"/>
      <c r="AD964" s="264"/>
      <c r="AE964" s="264"/>
      <c r="AF964" s="264"/>
      <c r="AG964" s="160"/>
      <c r="AH964" s="298">
        <f t="shared" si="47"/>
        <v>0</v>
      </c>
      <c r="AI964" s="399"/>
      <c r="AJ964" s="264"/>
      <c r="AK964" s="264"/>
      <c r="AL964" s="264"/>
      <c r="AM964" s="264"/>
      <c r="AN964" s="264"/>
      <c r="AO964" s="264"/>
      <c r="AP964" s="264"/>
      <c r="AQ964" s="264"/>
      <c r="AR964" s="264"/>
      <c r="AS964" s="355"/>
      <c r="AT964" s="373"/>
      <c r="AU964" s="355"/>
      <c r="AV964" s="356"/>
      <c r="AW964" s="161"/>
    </row>
    <row r="965" spans="1:49" ht="14.4">
      <c r="A965" s="399"/>
      <c r="B965" s="399"/>
      <c r="C965" s="264"/>
      <c r="D965" s="264"/>
      <c r="E965" s="264"/>
      <c r="F965" s="264"/>
      <c r="G965" s="264"/>
      <c r="H965" s="264"/>
      <c r="I965" s="264"/>
      <c r="J965" s="264"/>
      <c r="K965" s="264"/>
      <c r="L965" s="264"/>
      <c r="M965" s="264"/>
      <c r="N965" s="264"/>
      <c r="O965" s="160"/>
      <c r="P965" s="297">
        <f t="shared" si="48"/>
        <v>0</v>
      </c>
      <c r="Q965" s="264"/>
      <c r="R965" s="264"/>
      <c r="S965" s="264"/>
      <c r="T965" s="264"/>
      <c r="U965" s="264"/>
      <c r="V965" s="264"/>
      <c r="W965" s="264"/>
      <c r="X965" s="160"/>
      <c r="Y965" s="298">
        <f t="shared" si="49"/>
        <v>0</v>
      </c>
      <c r="Z965" s="264"/>
      <c r="AA965" s="264"/>
      <c r="AB965" s="264"/>
      <c r="AC965" s="264"/>
      <c r="AD965" s="264"/>
      <c r="AE965" s="264"/>
      <c r="AF965" s="264"/>
      <c r="AG965" s="160"/>
      <c r="AH965" s="298">
        <f t="shared" si="47"/>
        <v>0</v>
      </c>
      <c r="AI965" s="399"/>
      <c r="AJ965" s="264"/>
      <c r="AK965" s="264"/>
      <c r="AL965" s="264"/>
      <c r="AM965" s="264"/>
      <c r="AN965" s="264"/>
      <c r="AO965" s="264"/>
      <c r="AP965" s="264"/>
      <c r="AQ965" s="264"/>
      <c r="AR965" s="264"/>
      <c r="AS965" s="355"/>
      <c r="AT965" s="373"/>
      <c r="AU965" s="355"/>
      <c r="AV965" s="356"/>
      <c r="AW965" s="161"/>
    </row>
    <row r="966" spans="1:49" ht="14.4">
      <c r="A966" s="399"/>
      <c r="B966" s="399"/>
      <c r="C966" s="264"/>
      <c r="D966" s="264"/>
      <c r="E966" s="264"/>
      <c r="F966" s="264"/>
      <c r="G966" s="264"/>
      <c r="H966" s="264"/>
      <c r="I966" s="264"/>
      <c r="J966" s="264"/>
      <c r="K966" s="264"/>
      <c r="L966" s="264"/>
      <c r="M966" s="264"/>
      <c r="N966" s="264"/>
      <c r="O966" s="160"/>
      <c r="P966" s="297">
        <f t="shared" si="48"/>
        <v>0</v>
      </c>
      <c r="Q966" s="264"/>
      <c r="R966" s="264"/>
      <c r="S966" s="264"/>
      <c r="T966" s="264"/>
      <c r="U966" s="264"/>
      <c r="V966" s="264"/>
      <c r="W966" s="264"/>
      <c r="X966" s="160"/>
      <c r="Y966" s="298">
        <f t="shared" si="49"/>
        <v>0</v>
      </c>
      <c r="Z966" s="264"/>
      <c r="AA966" s="264"/>
      <c r="AB966" s="264"/>
      <c r="AC966" s="264"/>
      <c r="AD966" s="264"/>
      <c r="AE966" s="264"/>
      <c r="AF966" s="264"/>
      <c r="AG966" s="160"/>
      <c r="AH966" s="298">
        <f t="shared" si="47"/>
        <v>0</v>
      </c>
      <c r="AI966" s="399"/>
      <c r="AJ966" s="264"/>
      <c r="AK966" s="264"/>
      <c r="AL966" s="264"/>
      <c r="AM966" s="264"/>
      <c r="AN966" s="264"/>
      <c r="AO966" s="264"/>
      <c r="AP966" s="264"/>
      <c r="AQ966" s="264"/>
      <c r="AR966" s="264"/>
      <c r="AS966" s="355"/>
      <c r="AT966" s="373"/>
      <c r="AU966" s="355"/>
      <c r="AV966" s="356"/>
      <c r="AW966" s="161"/>
    </row>
    <row r="967" spans="1:49" ht="14.4">
      <c r="A967" s="399"/>
      <c r="B967" s="399"/>
      <c r="C967" s="264"/>
      <c r="D967" s="264"/>
      <c r="E967" s="264"/>
      <c r="F967" s="264"/>
      <c r="G967" s="264"/>
      <c r="H967" s="264"/>
      <c r="I967" s="264"/>
      <c r="J967" s="264"/>
      <c r="K967" s="264"/>
      <c r="L967" s="264"/>
      <c r="M967" s="264"/>
      <c r="N967" s="264"/>
      <c r="O967" s="160"/>
      <c r="P967" s="297">
        <f t="shared" si="48"/>
        <v>0</v>
      </c>
      <c r="Q967" s="264"/>
      <c r="R967" s="264"/>
      <c r="S967" s="264"/>
      <c r="T967" s="264"/>
      <c r="U967" s="264"/>
      <c r="V967" s="264"/>
      <c r="W967" s="264"/>
      <c r="X967" s="160"/>
      <c r="Y967" s="298">
        <f t="shared" si="49"/>
        <v>0</v>
      </c>
      <c r="Z967" s="264"/>
      <c r="AA967" s="264"/>
      <c r="AB967" s="264"/>
      <c r="AC967" s="264"/>
      <c r="AD967" s="264"/>
      <c r="AE967" s="264"/>
      <c r="AF967" s="264"/>
      <c r="AG967" s="160"/>
      <c r="AH967" s="298">
        <f t="shared" si="47"/>
        <v>0</v>
      </c>
      <c r="AI967" s="399"/>
      <c r="AJ967" s="264"/>
      <c r="AK967" s="264"/>
      <c r="AL967" s="264"/>
      <c r="AM967" s="264"/>
      <c r="AN967" s="264"/>
      <c r="AO967" s="264"/>
      <c r="AP967" s="264"/>
      <c r="AQ967" s="264"/>
      <c r="AR967" s="264"/>
      <c r="AS967" s="355"/>
      <c r="AT967" s="373"/>
      <c r="AU967" s="355"/>
      <c r="AV967" s="356"/>
      <c r="AW967" s="161"/>
    </row>
    <row r="968" spans="1:49" ht="14.4">
      <c r="A968" s="399"/>
      <c r="B968" s="399"/>
      <c r="C968" s="264"/>
      <c r="D968" s="264"/>
      <c r="E968" s="264"/>
      <c r="F968" s="264"/>
      <c r="G968" s="264"/>
      <c r="H968" s="264"/>
      <c r="I968" s="264"/>
      <c r="J968" s="264"/>
      <c r="K968" s="264"/>
      <c r="L968" s="264"/>
      <c r="M968" s="264"/>
      <c r="N968" s="264"/>
      <c r="O968" s="160"/>
      <c r="P968" s="297">
        <f t="shared" si="48"/>
        <v>0</v>
      </c>
      <c r="Q968" s="264"/>
      <c r="R968" s="264"/>
      <c r="S968" s="264"/>
      <c r="T968" s="264"/>
      <c r="U968" s="264"/>
      <c r="V968" s="264"/>
      <c r="W968" s="264"/>
      <c r="X968" s="160"/>
      <c r="Y968" s="298">
        <f t="shared" si="49"/>
        <v>0</v>
      </c>
      <c r="Z968" s="264"/>
      <c r="AA968" s="264"/>
      <c r="AB968" s="264"/>
      <c r="AC968" s="264"/>
      <c r="AD968" s="264"/>
      <c r="AE968" s="264"/>
      <c r="AF968" s="264"/>
      <c r="AG968" s="160"/>
      <c r="AH968" s="298">
        <f t="shared" si="47"/>
        <v>0</v>
      </c>
      <c r="AI968" s="399"/>
      <c r="AJ968" s="264"/>
      <c r="AK968" s="264"/>
      <c r="AL968" s="264"/>
      <c r="AM968" s="264"/>
      <c r="AN968" s="264"/>
      <c r="AO968" s="264"/>
      <c r="AP968" s="264"/>
      <c r="AQ968" s="264"/>
      <c r="AR968" s="264"/>
      <c r="AS968" s="355"/>
      <c r="AT968" s="373"/>
      <c r="AU968" s="355"/>
      <c r="AV968" s="356"/>
      <c r="AW968" s="161"/>
    </row>
    <row r="969" spans="1:49" ht="14.4">
      <c r="A969" s="399"/>
      <c r="B969" s="399"/>
      <c r="C969" s="264"/>
      <c r="D969" s="264"/>
      <c r="E969" s="264"/>
      <c r="F969" s="264"/>
      <c r="G969" s="264"/>
      <c r="H969" s="264"/>
      <c r="I969" s="264"/>
      <c r="J969" s="264"/>
      <c r="K969" s="264"/>
      <c r="L969" s="264"/>
      <c r="M969" s="264"/>
      <c r="N969" s="264"/>
      <c r="O969" s="160"/>
      <c r="P969" s="297">
        <f t="shared" si="48"/>
        <v>0</v>
      </c>
      <c r="Q969" s="264"/>
      <c r="R969" s="264"/>
      <c r="S969" s="264"/>
      <c r="T969" s="264"/>
      <c r="U969" s="264"/>
      <c r="V969" s="264"/>
      <c r="W969" s="264"/>
      <c r="X969" s="160"/>
      <c r="Y969" s="298">
        <f t="shared" si="49"/>
        <v>0</v>
      </c>
      <c r="Z969" s="264"/>
      <c r="AA969" s="264"/>
      <c r="AB969" s="264"/>
      <c r="AC969" s="264"/>
      <c r="AD969" s="264"/>
      <c r="AE969" s="264"/>
      <c r="AF969" s="264"/>
      <c r="AG969" s="160"/>
      <c r="AH969" s="298">
        <f t="shared" si="47"/>
        <v>0</v>
      </c>
      <c r="AI969" s="399"/>
      <c r="AJ969" s="264"/>
      <c r="AK969" s="264"/>
      <c r="AL969" s="264"/>
      <c r="AM969" s="264"/>
      <c r="AN969" s="264"/>
      <c r="AO969" s="264"/>
      <c r="AP969" s="264"/>
      <c r="AQ969" s="264"/>
      <c r="AR969" s="264"/>
      <c r="AS969" s="355"/>
      <c r="AT969" s="373"/>
      <c r="AU969" s="355"/>
      <c r="AV969" s="356"/>
      <c r="AW969" s="161"/>
    </row>
    <row r="970" spans="1:49" ht="14.4">
      <c r="A970" s="399"/>
      <c r="B970" s="399"/>
      <c r="C970" s="264"/>
      <c r="D970" s="264"/>
      <c r="E970" s="264"/>
      <c r="F970" s="264"/>
      <c r="G970" s="264"/>
      <c r="H970" s="264"/>
      <c r="I970" s="264"/>
      <c r="J970" s="264"/>
      <c r="K970" s="264"/>
      <c r="L970" s="264"/>
      <c r="M970" s="264"/>
      <c r="N970" s="264"/>
      <c r="O970" s="160"/>
      <c r="P970" s="297">
        <f t="shared" si="48"/>
        <v>0</v>
      </c>
      <c r="Q970" s="264"/>
      <c r="R970" s="264"/>
      <c r="S970" s="264"/>
      <c r="T970" s="264"/>
      <c r="U970" s="264"/>
      <c r="V970" s="264"/>
      <c r="W970" s="264"/>
      <c r="X970" s="160"/>
      <c r="Y970" s="298">
        <f t="shared" si="49"/>
        <v>0</v>
      </c>
      <c r="Z970" s="264"/>
      <c r="AA970" s="264"/>
      <c r="AB970" s="264"/>
      <c r="AC970" s="264"/>
      <c r="AD970" s="264"/>
      <c r="AE970" s="264"/>
      <c r="AF970" s="264"/>
      <c r="AG970" s="160"/>
      <c r="AH970" s="298">
        <f t="shared" si="47"/>
        <v>0</v>
      </c>
      <c r="AI970" s="399"/>
      <c r="AJ970" s="264"/>
      <c r="AK970" s="264"/>
      <c r="AL970" s="264"/>
      <c r="AM970" s="264"/>
      <c r="AN970" s="264"/>
      <c r="AO970" s="264"/>
      <c r="AP970" s="264"/>
      <c r="AQ970" s="264"/>
      <c r="AR970" s="264"/>
      <c r="AS970" s="355"/>
      <c r="AT970" s="373"/>
      <c r="AU970" s="355"/>
      <c r="AV970" s="356"/>
      <c r="AW970" s="161"/>
    </row>
    <row r="971" spans="1:49" ht="14.4">
      <c r="A971" s="399"/>
      <c r="B971" s="399"/>
      <c r="C971" s="264"/>
      <c r="D971" s="264"/>
      <c r="E971" s="264"/>
      <c r="F971" s="264"/>
      <c r="G971" s="264"/>
      <c r="H971" s="264"/>
      <c r="I971" s="264"/>
      <c r="J971" s="264"/>
      <c r="K971" s="264"/>
      <c r="L971" s="264"/>
      <c r="M971" s="264"/>
      <c r="N971" s="264"/>
      <c r="O971" s="160"/>
      <c r="P971" s="297">
        <f t="shared" si="48"/>
        <v>0</v>
      </c>
      <c r="Q971" s="264"/>
      <c r="R971" s="264"/>
      <c r="S971" s="264"/>
      <c r="T971" s="264"/>
      <c r="U971" s="264"/>
      <c r="V971" s="264"/>
      <c r="W971" s="264"/>
      <c r="X971" s="160"/>
      <c r="Y971" s="298">
        <f t="shared" si="49"/>
        <v>0</v>
      </c>
      <c r="Z971" s="264"/>
      <c r="AA971" s="264"/>
      <c r="AB971" s="264"/>
      <c r="AC971" s="264"/>
      <c r="AD971" s="264"/>
      <c r="AE971" s="264"/>
      <c r="AF971" s="264"/>
      <c r="AG971" s="160"/>
      <c r="AH971" s="298">
        <f t="shared" si="47"/>
        <v>0</v>
      </c>
      <c r="AI971" s="399"/>
      <c r="AJ971" s="264"/>
      <c r="AK971" s="264"/>
      <c r="AL971" s="264"/>
      <c r="AM971" s="264"/>
      <c r="AN971" s="264"/>
      <c r="AO971" s="264"/>
      <c r="AP971" s="264"/>
      <c r="AQ971" s="264"/>
      <c r="AR971" s="264"/>
      <c r="AS971" s="355"/>
      <c r="AT971" s="373"/>
      <c r="AU971" s="355"/>
      <c r="AV971" s="356"/>
      <c r="AW971" s="161"/>
    </row>
    <row r="972" spans="1:49" ht="14.4">
      <c r="A972" s="399"/>
      <c r="B972" s="399"/>
      <c r="C972" s="264"/>
      <c r="D972" s="264"/>
      <c r="E972" s="264"/>
      <c r="F972" s="264"/>
      <c r="G972" s="264"/>
      <c r="H972" s="264"/>
      <c r="I972" s="264"/>
      <c r="J972" s="264"/>
      <c r="K972" s="264"/>
      <c r="L972" s="264"/>
      <c r="M972" s="264"/>
      <c r="N972" s="264"/>
      <c r="O972" s="160"/>
      <c r="P972" s="297">
        <f t="shared" si="48"/>
        <v>0</v>
      </c>
      <c r="Q972" s="264"/>
      <c r="R972" s="264"/>
      <c r="S972" s="264"/>
      <c r="T972" s="264"/>
      <c r="U972" s="264"/>
      <c r="V972" s="264"/>
      <c r="W972" s="264"/>
      <c r="X972" s="160"/>
      <c r="Y972" s="298">
        <f t="shared" si="49"/>
        <v>0</v>
      </c>
      <c r="Z972" s="264"/>
      <c r="AA972" s="264"/>
      <c r="AB972" s="264"/>
      <c r="AC972" s="264"/>
      <c r="AD972" s="264"/>
      <c r="AE972" s="264"/>
      <c r="AF972" s="264"/>
      <c r="AG972" s="160"/>
      <c r="AH972" s="298">
        <f t="shared" si="47"/>
        <v>0</v>
      </c>
      <c r="AI972" s="399"/>
      <c r="AJ972" s="264"/>
      <c r="AK972" s="264"/>
      <c r="AL972" s="264"/>
      <c r="AM972" s="264"/>
      <c r="AN972" s="264"/>
      <c r="AO972" s="264"/>
      <c r="AP972" s="264"/>
      <c r="AQ972" s="264"/>
      <c r="AR972" s="264"/>
      <c r="AS972" s="355"/>
      <c r="AT972" s="373"/>
      <c r="AU972" s="355"/>
      <c r="AV972" s="356"/>
      <c r="AW972" s="161"/>
    </row>
    <row r="973" spans="1:49" ht="14.4">
      <c r="A973" s="399"/>
      <c r="B973" s="399"/>
      <c r="C973" s="264"/>
      <c r="D973" s="264"/>
      <c r="E973" s="264"/>
      <c r="F973" s="264"/>
      <c r="G973" s="264"/>
      <c r="H973" s="264"/>
      <c r="I973" s="264"/>
      <c r="J973" s="264"/>
      <c r="K973" s="264"/>
      <c r="L973" s="264"/>
      <c r="M973" s="264"/>
      <c r="N973" s="264"/>
      <c r="O973" s="160"/>
      <c r="P973" s="297">
        <f t="shared" si="48"/>
        <v>0</v>
      </c>
      <c r="Q973" s="264"/>
      <c r="R973" s="264"/>
      <c r="S973" s="264"/>
      <c r="T973" s="264"/>
      <c r="U973" s="264"/>
      <c r="V973" s="264"/>
      <c r="W973" s="264"/>
      <c r="X973" s="160"/>
      <c r="Y973" s="298">
        <f t="shared" si="49"/>
        <v>0</v>
      </c>
      <c r="Z973" s="264"/>
      <c r="AA973" s="264"/>
      <c r="AB973" s="264"/>
      <c r="AC973" s="264"/>
      <c r="AD973" s="264"/>
      <c r="AE973" s="264"/>
      <c r="AF973" s="264"/>
      <c r="AG973" s="160"/>
      <c r="AH973" s="298">
        <f t="shared" si="47"/>
        <v>0</v>
      </c>
      <c r="AI973" s="399"/>
      <c r="AJ973" s="264"/>
      <c r="AK973" s="264"/>
      <c r="AL973" s="264"/>
      <c r="AM973" s="264"/>
      <c r="AN973" s="264"/>
      <c r="AO973" s="264"/>
      <c r="AP973" s="264"/>
      <c r="AQ973" s="264"/>
      <c r="AR973" s="264"/>
      <c r="AS973" s="355"/>
      <c r="AT973" s="373"/>
      <c r="AU973" s="355"/>
      <c r="AV973" s="356"/>
      <c r="AW973" s="161"/>
    </row>
    <row r="974" spans="1:49" ht="14.4">
      <c r="A974" s="399"/>
      <c r="B974" s="399"/>
      <c r="C974" s="264"/>
      <c r="D974" s="264"/>
      <c r="E974" s="264"/>
      <c r="F974" s="264"/>
      <c r="G974" s="264"/>
      <c r="H974" s="264"/>
      <c r="I974" s="264"/>
      <c r="J974" s="264"/>
      <c r="K974" s="264"/>
      <c r="L974" s="264"/>
      <c r="M974" s="264"/>
      <c r="N974" s="264"/>
      <c r="O974" s="160"/>
      <c r="P974" s="297">
        <f t="shared" si="48"/>
        <v>0</v>
      </c>
      <c r="Q974" s="264"/>
      <c r="R974" s="264"/>
      <c r="S974" s="264"/>
      <c r="T974" s="264"/>
      <c r="U974" s="264"/>
      <c r="V974" s="264"/>
      <c r="W974" s="264"/>
      <c r="X974" s="160"/>
      <c r="Y974" s="298">
        <f t="shared" si="49"/>
        <v>0</v>
      </c>
      <c r="Z974" s="264"/>
      <c r="AA974" s="264"/>
      <c r="AB974" s="264"/>
      <c r="AC974" s="264"/>
      <c r="AD974" s="264"/>
      <c r="AE974" s="264"/>
      <c r="AF974" s="264"/>
      <c r="AG974" s="160"/>
      <c r="AH974" s="298">
        <f t="shared" si="47"/>
        <v>0</v>
      </c>
      <c r="AI974" s="399"/>
      <c r="AJ974" s="264"/>
      <c r="AK974" s="264"/>
      <c r="AL974" s="264"/>
      <c r="AM974" s="264"/>
      <c r="AN974" s="264"/>
      <c r="AO974" s="264"/>
      <c r="AP974" s="264"/>
      <c r="AQ974" s="264"/>
      <c r="AR974" s="264"/>
      <c r="AS974" s="355"/>
      <c r="AT974" s="373"/>
      <c r="AU974" s="355"/>
      <c r="AV974" s="356"/>
      <c r="AW974" s="161"/>
    </row>
    <row r="975" spans="1:49" ht="14.4">
      <c r="A975" s="399"/>
      <c r="B975" s="399"/>
      <c r="C975" s="264"/>
      <c r="D975" s="264"/>
      <c r="E975" s="264"/>
      <c r="F975" s="264"/>
      <c r="G975" s="264"/>
      <c r="H975" s="264"/>
      <c r="I975" s="264"/>
      <c r="J975" s="264"/>
      <c r="K975" s="264"/>
      <c r="L975" s="264"/>
      <c r="M975" s="264"/>
      <c r="N975" s="264"/>
      <c r="O975" s="160"/>
      <c r="P975" s="297">
        <f t="shared" si="48"/>
        <v>0</v>
      </c>
      <c r="Q975" s="264"/>
      <c r="R975" s="264"/>
      <c r="S975" s="264"/>
      <c r="T975" s="264"/>
      <c r="U975" s="264"/>
      <c r="V975" s="264"/>
      <c r="W975" s="264"/>
      <c r="X975" s="160"/>
      <c r="Y975" s="298">
        <f t="shared" si="49"/>
        <v>0</v>
      </c>
      <c r="Z975" s="264"/>
      <c r="AA975" s="264"/>
      <c r="AB975" s="264"/>
      <c r="AC975" s="264"/>
      <c r="AD975" s="264"/>
      <c r="AE975" s="264"/>
      <c r="AF975" s="264"/>
      <c r="AG975" s="160"/>
      <c r="AH975" s="298">
        <f t="shared" si="47"/>
        <v>0</v>
      </c>
      <c r="AI975" s="399"/>
      <c r="AJ975" s="264"/>
      <c r="AK975" s="264"/>
      <c r="AL975" s="264"/>
      <c r="AM975" s="264"/>
      <c r="AN975" s="264"/>
      <c r="AO975" s="264"/>
      <c r="AP975" s="264"/>
      <c r="AQ975" s="264"/>
      <c r="AR975" s="264"/>
      <c r="AS975" s="355"/>
      <c r="AT975" s="373"/>
      <c r="AU975" s="355"/>
      <c r="AV975" s="356"/>
      <c r="AW975" s="161"/>
    </row>
    <row r="976" spans="1:49" ht="14.4">
      <c r="A976" s="399"/>
      <c r="B976" s="399"/>
      <c r="C976" s="264"/>
      <c r="D976" s="264"/>
      <c r="E976" s="264"/>
      <c r="F976" s="264"/>
      <c r="G976" s="264"/>
      <c r="H976" s="264"/>
      <c r="I976" s="264"/>
      <c r="J976" s="264"/>
      <c r="K976" s="264"/>
      <c r="L976" s="264"/>
      <c r="M976" s="264"/>
      <c r="N976" s="264"/>
      <c r="O976" s="160"/>
      <c r="P976" s="297">
        <f t="shared" si="48"/>
        <v>0</v>
      </c>
      <c r="Q976" s="264"/>
      <c r="R976" s="264"/>
      <c r="S976" s="264"/>
      <c r="T976" s="264"/>
      <c r="U976" s="264"/>
      <c r="V976" s="264"/>
      <c r="W976" s="264"/>
      <c r="X976" s="160"/>
      <c r="Y976" s="298">
        <f t="shared" si="49"/>
        <v>0</v>
      </c>
      <c r="Z976" s="264"/>
      <c r="AA976" s="264"/>
      <c r="AB976" s="264"/>
      <c r="AC976" s="264"/>
      <c r="AD976" s="264"/>
      <c r="AE976" s="264"/>
      <c r="AF976" s="264"/>
      <c r="AG976" s="160"/>
      <c r="AH976" s="298">
        <f t="shared" si="47"/>
        <v>0</v>
      </c>
      <c r="AI976" s="399"/>
      <c r="AJ976" s="264"/>
      <c r="AK976" s="264"/>
      <c r="AL976" s="264"/>
      <c r="AM976" s="264"/>
      <c r="AN976" s="264"/>
      <c r="AO976" s="264"/>
      <c r="AP976" s="264"/>
      <c r="AQ976" s="264"/>
      <c r="AR976" s="264"/>
      <c r="AS976" s="355"/>
      <c r="AT976" s="373"/>
      <c r="AU976" s="355"/>
      <c r="AV976" s="356"/>
      <c r="AW976" s="161"/>
    </row>
    <row r="977" spans="1:49" ht="14.4">
      <c r="A977" s="399"/>
      <c r="B977" s="399"/>
      <c r="C977" s="264"/>
      <c r="D977" s="264"/>
      <c r="E977" s="264"/>
      <c r="F977" s="264"/>
      <c r="G977" s="264"/>
      <c r="H977" s="264"/>
      <c r="I977" s="264"/>
      <c r="J977" s="264"/>
      <c r="K977" s="264"/>
      <c r="L977" s="264"/>
      <c r="M977" s="264"/>
      <c r="N977" s="264"/>
      <c r="O977" s="160"/>
      <c r="P977" s="297">
        <f t="shared" si="48"/>
        <v>0</v>
      </c>
      <c r="Q977" s="264"/>
      <c r="R977" s="264"/>
      <c r="S977" s="264"/>
      <c r="T977" s="264"/>
      <c r="U977" s="264"/>
      <c r="V977" s="264"/>
      <c r="W977" s="264"/>
      <c r="X977" s="160"/>
      <c r="Y977" s="298">
        <f t="shared" si="49"/>
        <v>0</v>
      </c>
      <c r="Z977" s="264"/>
      <c r="AA977" s="264"/>
      <c r="AB977" s="264"/>
      <c r="AC977" s="264"/>
      <c r="AD977" s="264"/>
      <c r="AE977" s="264"/>
      <c r="AF977" s="264"/>
      <c r="AG977" s="160"/>
      <c r="AH977" s="298">
        <f t="shared" si="47"/>
        <v>0</v>
      </c>
      <c r="AI977" s="399"/>
      <c r="AJ977" s="264"/>
      <c r="AK977" s="264"/>
      <c r="AL977" s="264"/>
      <c r="AM977" s="264"/>
      <c r="AN977" s="264"/>
      <c r="AO977" s="264"/>
      <c r="AP977" s="264"/>
      <c r="AQ977" s="264"/>
      <c r="AR977" s="264"/>
      <c r="AS977" s="355"/>
      <c r="AT977" s="373"/>
      <c r="AU977" s="355"/>
      <c r="AV977" s="356"/>
      <c r="AW977" s="161"/>
    </row>
    <row r="978" spans="1:49" ht="14.4">
      <c r="A978" s="399"/>
      <c r="B978" s="399"/>
      <c r="C978" s="264"/>
      <c r="D978" s="264"/>
      <c r="E978" s="264"/>
      <c r="F978" s="264"/>
      <c r="G978" s="264"/>
      <c r="H978" s="264"/>
      <c r="I978" s="264"/>
      <c r="J978" s="264"/>
      <c r="K978" s="264"/>
      <c r="L978" s="264"/>
      <c r="M978" s="264"/>
      <c r="N978" s="264"/>
      <c r="O978" s="160"/>
      <c r="P978" s="297">
        <f t="shared" si="48"/>
        <v>0</v>
      </c>
      <c r="Q978" s="264"/>
      <c r="R978" s="264"/>
      <c r="S978" s="264"/>
      <c r="T978" s="264"/>
      <c r="U978" s="264"/>
      <c r="V978" s="264"/>
      <c r="W978" s="264"/>
      <c r="X978" s="160"/>
      <c r="Y978" s="298">
        <f t="shared" si="49"/>
        <v>0</v>
      </c>
      <c r="Z978" s="264"/>
      <c r="AA978" s="264"/>
      <c r="AB978" s="264"/>
      <c r="AC978" s="264"/>
      <c r="AD978" s="264"/>
      <c r="AE978" s="264"/>
      <c r="AF978" s="264"/>
      <c r="AG978" s="160"/>
      <c r="AH978" s="298">
        <f t="shared" si="47"/>
        <v>0</v>
      </c>
      <c r="AI978" s="399"/>
      <c r="AJ978" s="264"/>
      <c r="AK978" s="264"/>
      <c r="AL978" s="264"/>
      <c r="AM978" s="264"/>
      <c r="AN978" s="264"/>
      <c r="AO978" s="264"/>
      <c r="AP978" s="264"/>
      <c r="AQ978" s="264"/>
      <c r="AR978" s="264"/>
      <c r="AS978" s="355"/>
      <c r="AT978" s="373"/>
      <c r="AU978" s="355"/>
      <c r="AV978" s="356"/>
      <c r="AW978" s="161"/>
    </row>
    <row r="979" spans="1:49" ht="14.4">
      <c r="A979" s="399"/>
      <c r="B979" s="399"/>
      <c r="C979" s="264"/>
      <c r="D979" s="264"/>
      <c r="E979" s="264"/>
      <c r="F979" s="264"/>
      <c r="G979" s="264"/>
      <c r="H979" s="264"/>
      <c r="I979" s="264"/>
      <c r="J979" s="264"/>
      <c r="K979" s="264"/>
      <c r="L979" s="264"/>
      <c r="M979" s="264"/>
      <c r="N979" s="264"/>
      <c r="O979" s="160"/>
      <c r="P979" s="297">
        <f t="shared" si="48"/>
        <v>0</v>
      </c>
      <c r="Q979" s="264"/>
      <c r="R979" s="264"/>
      <c r="S979" s="264"/>
      <c r="T979" s="264"/>
      <c r="U979" s="264"/>
      <c r="V979" s="264"/>
      <c r="W979" s="264"/>
      <c r="X979" s="160"/>
      <c r="Y979" s="298">
        <f t="shared" si="49"/>
        <v>0</v>
      </c>
      <c r="Z979" s="264"/>
      <c r="AA979" s="264"/>
      <c r="AB979" s="264"/>
      <c r="AC979" s="264"/>
      <c r="AD979" s="264"/>
      <c r="AE979" s="264"/>
      <c r="AF979" s="264"/>
      <c r="AG979" s="160"/>
      <c r="AH979" s="298">
        <f t="shared" si="47"/>
        <v>0</v>
      </c>
      <c r="AI979" s="399"/>
      <c r="AJ979" s="264"/>
      <c r="AK979" s="264"/>
      <c r="AL979" s="264"/>
      <c r="AM979" s="264"/>
      <c r="AN979" s="264"/>
      <c r="AO979" s="264"/>
      <c r="AP979" s="264"/>
      <c r="AQ979" s="264"/>
      <c r="AR979" s="264"/>
      <c r="AS979" s="355"/>
      <c r="AT979" s="373"/>
      <c r="AU979" s="355"/>
      <c r="AV979" s="356"/>
      <c r="AW979" s="161"/>
    </row>
    <row r="980" spans="1:49" ht="14.4">
      <c r="A980" s="399"/>
      <c r="B980" s="399"/>
      <c r="C980" s="264"/>
      <c r="D980" s="264"/>
      <c r="E980" s="264"/>
      <c r="F980" s="264"/>
      <c r="G980" s="264"/>
      <c r="H980" s="264"/>
      <c r="I980" s="264"/>
      <c r="J980" s="264"/>
      <c r="K980" s="264"/>
      <c r="L980" s="264"/>
      <c r="M980" s="264"/>
      <c r="N980" s="264"/>
      <c r="O980" s="160"/>
      <c r="P980" s="297">
        <f t="shared" si="48"/>
        <v>0</v>
      </c>
      <c r="Q980" s="264"/>
      <c r="R980" s="264"/>
      <c r="S980" s="264"/>
      <c r="T980" s="264"/>
      <c r="U980" s="264"/>
      <c r="V980" s="264"/>
      <c r="W980" s="264"/>
      <c r="X980" s="160"/>
      <c r="Y980" s="298">
        <f t="shared" si="49"/>
        <v>0</v>
      </c>
      <c r="Z980" s="264"/>
      <c r="AA980" s="264"/>
      <c r="AB980" s="264"/>
      <c r="AC980" s="264"/>
      <c r="AD980" s="264"/>
      <c r="AE980" s="264"/>
      <c r="AF980" s="264"/>
      <c r="AG980" s="160"/>
      <c r="AH980" s="298">
        <f t="shared" si="47"/>
        <v>0</v>
      </c>
      <c r="AI980" s="399"/>
      <c r="AJ980" s="264"/>
      <c r="AK980" s="264"/>
      <c r="AL980" s="264"/>
      <c r="AM980" s="264"/>
      <c r="AN980" s="264"/>
      <c r="AO980" s="264"/>
      <c r="AP980" s="264"/>
      <c r="AQ980" s="264"/>
      <c r="AR980" s="264"/>
      <c r="AS980" s="355"/>
      <c r="AT980" s="373"/>
      <c r="AU980" s="355"/>
      <c r="AV980" s="356"/>
      <c r="AW980" s="161"/>
    </row>
    <row r="981" spans="1:49" ht="14.4">
      <c r="A981" s="399"/>
      <c r="B981" s="399"/>
      <c r="C981" s="264"/>
      <c r="D981" s="264"/>
      <c r="E981" s="264"/>
      <c r="F981" s="264"/>
      <c r="G981" s="264"/>
      <c r="H981" s="264"/>
      <c r="I981" s="264"/>
      <c r="J981" s="264"/>
      <c r="K981" s="264"/>
      <c r="L981" s="264"/>
      <c r="M981" s="264"/>
      <c r="N981" s="264"/>
      <c r="O981" s="160"/>
      <c r="P981" s="297">
        <f t="shared" si="48"/>
        <v>0</v>
      </c>
      <c r="Q981" s="264"/>
      <c r="R981" s="264"/>
      <c r="S981" s="264"/>
      <c r="T981" s="264"/>
      <c r="U981" s="264"/>
      <c r="V981" s="264"/>
      <c r="W981" s="264"/>
      <c r="X981" s="160"/>
      <c r="Y981" s="298">
        <f t="shared" si="49"/>
        <v>0</v>
      </c>
      <c r="Z981" s="264"/>
      <c r="AA981" s="264"/>
      <c r="AB981" s="264"/>
      <c r="AC981" s="264"/>
      <c r="AD981" s="264"/>
      <c r="AE981" s="264"/>
      <c r="AF981" s="264"/>
      <c r="AG981" s="160"/>
      <c r="AH981" s="298">
        <f t="shared" si="47"/>
        <v>0</v>
      </c>
      <c r="AI981" s="399"/>
      <c r="AJ981" s="264"/>
      <c r="AK981" s="264"/>
      <c r="AL981" s="264"/>
      <c r="AM981" s="264"/>
      <c r="AN981" s="264"/>
      <c r="AO981" s="264"/>
      <c r="AP981" s="264"/>
      <c r="AQ981" s="264"/>
      <c r="AR981" s="264"/>
      <c r="AS981" s="355"/>
      <c r="AT981" s="373"/>
      <c r="AU981" s="355"/>
      <c r="AV981" s="356"/>
      <c r="AW981" s="161"/>
    </row>
    <row r="982" spans="1:49" ht="14.4">
      <c r="A982" s="399"/>
      <c r="B982" s="399"/>
      <c r="C982" s="264"/>
      <c r="D982" s="264"/>
      <c r="E982" s="264"/>
      <c r="F982" s="264"/>
      <c r="G982" s="264"/>
      <c r="H982" s="264"/>
      <c r="I982" s="264"/>
      <c r="J982" s="264"/>
      <c r="K982" s="264"/>
      <c r="L982" s="264"/>
      <c r="M982" s="264"/>
      <c r="N982" s="264"/>
      <c r="O982" s="160"/>
      <c r="P982" s="297">
        <f t="shared" si="48"/>
        <v>0</v>
      </c>
      <c r="Q982" s="264"/>
      <c r="R982" s="264"/>
      <c r="S982" s="264"/>
      <c r="T982" s="264"/>
      <c r="U982" s="264"/>
      <c r="V982" s="264"/>
      <c r="W982" s="264"/>
      <c r="X982" s="160"/>
      <c r="Y982" s="298">
        <f t="shared" si="49"/>
        <v>0</v>
      </c>
      <c r="Z982" s="264"/>
      <c r="AA982" s="264"/>
      <c r="AB982" s="264"/>
      <c r="AC982" s="264"/>
      <c r="AD982" s="264"/>
      <c r="AE982" s="264"/>
      <c r="AF982" s="264"/>
      <c r="AG982" s="160"/>
      <c r="AH982" s="298">
        <f t="shared" si="47"/>
        <v>0</v>
      </c>
      <c r="AI982" s="399"/>
      <c r="AJ982" s="264"/>
      <c r="AK982" s="264"/>
      <c r="AL982" s="264"/>
      <c r="AM982" s="264"/>
      <c r="AN982" s="264"/>
      <c r="AO982" s="264"/>
      <c r="AP982" s="264"/>
      <c r="AQ982" s="264"/>
      <c r="AR982" s="264"/>
      <c r="AS982" s="355"/>
      <c r="AT982" s="373"/>
      <c r="AU982" s="355"/>
      <c r="AV982" s="356"/>
      <c r="AW982" s="161"/>
    </row>
    <row r="983" spans="1:49" ht="14.4">
      <c r="A983" s="399"/>
      <c r="B983" s="399"/>
      <c r="C983" s="264"/>
      <c r="D983" s="264"/>
      <c r="E983" s="264"/>
      <c r="F983" s="264"/>
      <c r="G983" s="264"/>
      <c r="H983" s="264"/>
      <c r="I983" s="264"/>
      <c r="J983" s="264"/>
      <c r="K983" s="264"/>
      <c r="L983" s="264"/>
      <c r="M983" s="264"/>
      <c r="N983" s="264"/>
      <c r="O983" s="160"/>
      <c r="P983" s="297">
        <f t="shared" si="48"/>
        <v>0</v>
      </c>
      <c r="Q983" s="264"/>
      <c r="R983" s="264"/>
      <c r="S983" s="264"/>
      <c r="T983" s="264"/>
      <c r="U983" s="264"/>
      <c r="V983" s="264"/>
      <c r="W983" s="264"/>
      <c r="X983" s="160"/>
      <c r="Y983" s="298">
        <f t="shared" si="49"/>
        <v>0</v>
      </c>
      <c r="Z983" s="264"/>
      <c r="AA983" s="264"/>
      <c r="AB983" s="264"/>
      <c r="AC983" s="264"/>
      <c r="AD983" s="264"/>
      <c r="AE983" s="264"/>
      <c r="AF983" s="264"/>
      <c r="AG983" s="160"/>
      <c r="AH983" s="298">
        <f t="shared" si="47"/>
        <v>0</v>
      </c>
      <c r="AI983" s="399"/>
      <c r="AJ983" s="264"/>
      <c r="AK983" s="264"/>
      <c r="AL983" s="264"/>
      <c r="AM983" s="264"/>
      <c r="AN983" s="264"/>
      <c r="AO983" s="264"/>
      <c r="AP983" s="264"/>
      <c r="AQ983" s="264"/>
      <c r="AR983" s="264"/>
      <c r="AS983" s="355"/>
      <c r="AT983" s="373"/>
      <c r="AU983" s="355"/>
      <c r="AV983" s="356"/>
      <c r="AW983" s="161"/>
    </row>
    <row r="984" spans="1:49" ht="14.4">
      <c r="A984" s="399"/>
      <c r="B984" s="399"/>
      <c r="C984" s="264"/>
      <c r="D984" s="264"/>
      <c r="E984" s="264"/>
      <c r="F984" s="264"/>
      <c r="G984" s="264"/>
      <c r="H984" s="264"/>
      <c r="I984" s="264"/>
      <c r="J984" s="264"/>
      <c r="K984" s="264"/>
      <c r="L984" s="264"/>
      <c r="M984" s="264"/>
      <c r="N984" s="264"/>
      <c r="O984" s="160"/>
      <c r="P984" s="297">
        <f t="shared" si="48"/>
        <v>0</v>
      </c>
      <c r="Q984" s="264"/>
      <c r="R984" s="264"/>
      <c r="S984" s="264"/>
      <c r="T984" s="264"/>
      <c r="U984" s="264"/>
      <c r="V984" s="264"/>
      <c r="W984" s="264"/>
      <c r="X984" s="160"/>
      <c r="Y984" s="298">
        <f t="shared" si="49"/>
        <v>0</v>
      </c>
      <c r="Z984" s="264"/>
      <c r="AA984" s="264"/>
      <c r="AB984" s="264"/>
      <c r="AC984" s="264"/>
      <c r="AD984" s="264"/>
      <c r="AE984" s="264"/>
      <c r="AF984" s="264"/>
      <c r="AG984" s="160"/>
      <c r="AH984" s="298">
        <f t="shared" si="47"/>
        <v>0</v>
      </c>
      <c r="AI984" s="399"/>
      <c r="AJ984" s="264"/>
      <c r="AK984" s="264"/>
      <c r="AL984" s="264"/>
      <c r="AM984" s="264"/>
      <c r="AN984" s="264"/>
      <c r="AO984" s="264"/>
      <c r="AP984" s="264"/>
      <c r="AQ984" s="264"/>
      <c r="AR984" s="264"/>
      <c r="AS984" s="355"/>
      <c r="AT984" s="373"/>
      <c r="AU984" s="355"/>
      <c r="AV984" s="356"/>
      <c r="AW984" s="161"/>
    </row>
    <row r="985" spans="1:49" ht="14.4">
      <c r="A985" s="399"/>
      <c r="B985" s="399"/>
      <c r="C985" s="264"/>
      <c r="D985" s="264"/>
      <c r="E985" s="264"/>
      <c r="F985" s="264"/>
      <c r="G985" s="264"/>
      <c r="H985" s="264"/>
      <c r="I985" s="264"/>
      <c r="J985" s="264"/>
      <c r="K985" s="264"/>
      <c r="L985" s="264"/>
      <c r="M985" s="264"/>
      <c r="N985" s="264"/>
      <c r="O985" s="160"/>
      <c r="P985" s="297">
        <f t="shared" si="48"/>
        <v>0</v>
      </c>
      <c r="Q985" s="264"/>
      <c r="R985" s="264"/>
      <c r="S985" s="264"/>
      <c r="T985" s="264"/>
      <c r="U985" s="264"/>
      <c r="V985" s="264"/>
      <c r="W985" s="264"/>
      <c r="X985" s="160"/>
      <c r="Y985" s="298">
        <f t="shared" si="49"/>
        <v>0</v>
      </c>
      <c r="Z985" s="264"/>
      <c r="AA985" s="264"/>
      <c r="AB985" s="264"/>
      <c r="AC985" s="264"/>
      <c r="AD985" s="264"/>
      <c r="AE985" s="264"/>
      <c r="AF985" s="264"/>
      <c r="AG985" s="160"/>
      <c r="AH985" s="298">
        <f t="shared" si="47"/>
        <v>0</v>
      </c>
      <c r="AI985" s="399"/>
      <c r="AJ985" s="264"/>
      <c r="AK985" s="264"/>
      <c r="AL985" s="264"/>
      <c r="AM985" s="264"/>
      <c r="AN985" s="264"/>
      <c r="AO985" s="264"/>
      <c r="AP985" s="264"/>
      <c r="AQ985" s="264"/>
      <c r="AR985" s="264"/>
      <c r="AS985" s="355"/>
      <c r="AT985" s="373"/>
      <c r="AU985" s="355"/>
      <c r="AV985" s="356"/>
      <c r="AW985" s="161"/>
    </row>
    <row r="986" spans="1:49" ht="14.4">
      <c r="A986" s="399"/>
      <c r="B986" s="399"/>
      <c r="C986" s="264"/>
      <c r="D986" s="264"/>
      <c r="E986" s="264"/>
      <c r="F986" s="264"/>
      <c r="G986" s="264"/>
      <c r="H986" s="264"/>
      <c r="I986" s="264"/>
      <c r="J986" s="264"/>
      <c r="K986" s="264"/>
      <c r="L986" s="264"/>
      <c r="M986" s="264"/>
      <c r="N986" s="264"/>
      <c r="O986" s="160"/>
      <c r="P986" s="297">
        <f t="shared" si="48"/>
        <v>0</v>
      </c>
      <c r="Q986" s="264"/>
      <c r="R986" s="264"/>
      <c r="S986" s="264"/>
      <c r="T986" s="264"/>
      <c r="U986" s="264"/>
      <c r="V986" s="264"/>
      <c r="W986" s="264"/>
      <c r="X986" s="160"/>
      <c r="Y986" s="298">
        <f t="shared" si="49"/>
        <v>0</v>
      </c>
      <c r="Z986" s="264"/>
      <c r="AA986" s="264"/>
      <c r="AB986" s="264"/>
      <c r="AC986" s="264"/>
      <c r="AD986" s="264"/>
      <c r="AE986" s="264"/>
      <c r="AF986" s="264"/>
      <c r="AG986" s="160"/>
      <c r="AH986" s="298">
        <f t="shared" si="47"/>
        <v>0</v>
      </c>
      <c r="AI986" s="399"/>
      <c r="AJ986" s="264"/>
      <c r="AK986" s="264"/>
      <c r="AL986" s="264"/>
      <c r="AM986" s="264"/>
      <c r="AN986" s="264"/>
      <c r="AO986" s="264"/>
      <c r="AP986" s="264"/>
      <c r="AQ986" s="264"/>
      <c r="AR986" s="264"/>
      <c r="AS986" s="355"/>
      <c r="AT986" s="373"/>
      <c r="AU986" s="355"/>
      <c r="AV986" s="356"/>
      <c r="AW986" s="161"/>
    </row>
    <row r="987" spans="1:49" ht="14.4">
      <c r="A987" s="399"/>
      <c r="B987" s="399"/>
      <c r="C987" s="264"/>
      <c r="D987" s="264"/>
      <c r="E987" s="264"/>
      <c r="F987" s="264"/>
      <c r="G987" s="264"/>
      <c r="H987" s="264"/>
      <c r="I987" s="264"/>
      <c r="J987" s="264"/>
      <c r="K987" s="264"/>
      <c r="L987" s="264"/>
      <c r="M987" s="264"/>
      <c r="N987" s="264"/>
      <c r="O987" s="160"/>
      <c r="P987" s="297">
        <f t="shared" si="48"/>
        <v>0</v>
      </c>
      <c r="Q987" s="264"/>
      <c r="R987" s="264"/>
      <c r="S987" s="264"/>
      <c r="T987" s="264"/>
      <c r="U987" s="264"/>
      <c r="V987" s="264"/>
      <c r="W987" s="264"/>
      <c r="X987" s="160"/>
      <c r="Y987" s="298">
        <f t="shared" si="49"/>
        <v>0</v>
      </c>
      <c r="Z987" s="264"/>
      <c r="AA987" s="264"/>
      <c r="AB987" s="264"/>
      <c r="AC987" s="264"/>
      <c r="AD987" s="264"/>
      <c r="AE987" s="264"/>
      <c r="AF987" s="264"/>
      <c r="AG987" s="160"/>
      <c r="AH987" s="298">
        <f t="shared" si="47"/>
        <v>0</v>
      </c>
      <c r="AI987" s="399"/>
      <c r="AJ987" s="264"/>
      <c r="AK987" s="264"/>
      <c r="AL987" s="264"/>
      <c r="AM987" s="264"/>
      <c r="AN987" s="264"/>
      <c r="AO987" s="264"/>
      <c r="AP987" s="264"/>
      <c r="AQ987" s="264"/>
      <c r="AR987" s="264"/>
      <c r="AS987" s="355"/>
      <c r="AT987" s="373"/>
      <c r="AU987" s="355"/>
      <c r="AV987" s="356"/>
      <c r="AW987" s="161"/>
    </row>
    <row r="988" spans="1:49" ht="14.4">
      <c r="A988" s="399"/>
      <c r="B988" s="399"/>
      <c r="C988" s="264"/>
      <c r="D988" s="264"/>
      <c r="E988" s="264"/>
      <c r="F988" s="264"/>
      <c r="G988" s="264"/>
      <c r="H988" s="264"/>
      <c r="I988" s="264"/>
      <c r="J988" s="264"/>
      <c r="K988" s="264"/>
      <c r="L988" s="264"/>
      <c r="M988" s="264"/>
      <c r="N988" s="264"/>
      <c r="O988" s="160"/>
      <c r="P988" s="297">
        <f t="shared" si="48"/>
        <v>0</v>
      </c>
      <c r="Q988" s="264"/>
      <c r="R988" s="264"/>
      <c r="S988" s="264"/>
      <c r="T988" s="264"/>
      <c r="U988" s="264"/>
      <c r="V988" s="264"/>
      <c r="W988" s="264"/>
      <c r="X988" s="160"/>
      <c r="Y988" s="298">
        <f t="shared" si="49"/>
        <v>0</v>
      </c>
      <c r="Z988" s="264"/>
      <c r="AA988" s="264"/>
      <c r="AB988" s="264"/>
      <c r="AC988" s="264"/>
      <c r="AD988" s="264"/>
      <c r="AE988" s="264"/>
      <c r="AF988" s="264"/>
      <c r="AG988" s="160"/>
      <c r="AH988" s="298">
        <f t="shared" si="47"/>
        <v>0</v>
      </c>
      <c r="AI988" s="399"/>
      <c r="AJ988" s="264"/>
      <c r="AK988" s="264"/>
      <c r="AL988" s="264"/>
      <c r="AM988" s="264"/>
      <c r="AN988" s="264"/>
      <c r="AO988" s="264"/>
      <c r="AP988" s="264"/>
      <c r="AQ988" s="264"/>
      <c r="AR988" s="264"/>
      <c r="AS988" s="355"/>
      <c r="AT988" s="373"/>
      <c r="AU988" s="355"/>
      <c r="AV988" s="356"/>
      <c r="AW988" s="161"/>
    </row>
    <row r="989" spans="1:49" ht="14.4">
      <c r="A989" s="399"/>
      <c r="B989" s="399"/>
      <c r="C989" s="264"/>
      <c r="D989" s="264"/>
      <c r="E989" s="264"/>
      <c r="F989" s="264"/>
      <c r="G989" s="264"/>
      <c r="H989" s="264"/>
      <c r="I989" s="264"/>
      <c r="J989" s="264"/>
      <c r="K989" s="264"/>
      <c r="L989" s="264"/>
      <c r="M989" s="264"/>
      <c r="N989" s="264"/>
      <c r="O989" s="160"/>
      <c r="P989" s="297">
        <f t="shared" si="48"/>
        <v>0</v>
      </c>
      <c r="Q989" s="264"/>
      <c r="R989" s="264"/>
      <c r="S989" s="264"/>
      <c r="T989" s="264"/>
      <c r="U989" s="264"/>
      <c r="V989" s="264"/>
      <c r="W989" s="264"/>
      <c r="X989" s="160"/>
      <c r="Y989" s="298">
        <f t="shared" si="49"/>
        <v>0</v>
      </c>
      <c r="Z989" s="264"/>
      <c r="AA989" s="264"/>
      <c r="AB989" s="264"/>
      <c r="AC989" s="264"/>
      <c r="AD989" s="264"/>
      <c r="AE989" s="264"/>
      <c r="AF989" s="264"/>
      <c r="AG989" s="160"/>
      <c r="AH989" s="298">
        <f t="shared" si="47"/>
        <v>0</v>
      </c>
      <c r="AI989" s="399"/>
      <c r="AJ989" s="264"/>
      <c r="AK989" s="264"/>
      <c r="AL989" s="264"/>
      <c r="AM989" s="264"/>
      <c r="AN989" s="264"/>
      <c r="AO989" s="264"/>
      <c r="AP989" s="264"/>
      <c r="AQ989" s="264"/>
      <c r="AR989" s="264"/>
      <c r="AS989" s="355"/>
      <c r="AT989" s="373"/>
      <c r="AU989" s="355"/>
      <c r="AV989" s="356"/>
      <c r="AW989" s="161"/>
    </row>
    <row r="990" spans="1:49" ht="14.4">
      <c r="A990" s="399"/>
      <c r="B990" s="399"/>
      <c r="C990" s="264"/>
      <c r="D990" s="264"/>
      <c r="E990" s="264"/>
      <c r="F990" s="264"/>
      <c r="G990" s="264"/>
      <c r="H990" s="264"/>
      <c r="I990" s="264"/>
      <c r="J990" s="264"/>
      <c r="K990" s="264"/>
      <c r="L990" s="264"/>
      <c r="M990" s="264"/>
      <c r="N990" s="264"/>
      <c r="O990" s="160"/>
      <c r="P990" s="297">
        <f t="shared" si="48"/>
        <v>0</v>
      </c>
      <c r="Q990" s="264"/>
      <c r="R990" s="264"/>
      <c r="S990" s="264"/>
      <c r="T990" s="264"/>
      <c r="U990" s="264"/>
      <c r="V990" s="264"/>
      <c r="W990" s="264"/>
      <c r="X990" s="160"/>
      <c r="Y990" s="298">
        <f t="shared" si="49"/>
        <v>0</v>
      </c>
      <c r="Z990" s="264"/>
      <c r="AA990" s="264"/>
      <c r="AB990" s="264"/>
      <c r="AC990" s="264"/>
      <c r="AD990" s="264"/>
      <c r="AE990" s="264"/>
      <c r="AF990" s="264"/>
      <c r="AG990" s="160"/>
      <c r="AH990" s="298">
        <f t="shared" si="47"/>
        <v>0</v>
      </c>
      <c r="AI990" s="399"/>
      <c r="AJ990" s="264"/>
      <c r="AK990" s="264"/>
      <c r="AL990" s="264"/>
      <c r="AM990" s="264"/>
      <c r="AN990" s="264"/>
      <c r="AO990" s="264"/>
      <c r="AP990" s="264"/>
      <c r="AQ990" s="264"/>
      <c r="AR990" s="264"/>
      <c r="AS990" s="355"/>
      <c r="AT990" s="373"/>
      <c r="AU990" s="355"/>
      <c r="AV990" s="356"/>
      <c r="AW990" s="161"/>
    </row>
    <row r="991" spans="1:49" ht="14.4">
      <c r="A991" s="399"/>
      <c r="B991" s="399"/>
      <c r="C991" s="264"/>
      <c r="D991" s="264"/>
      <c r="E991" s="264"/>
      <c r="F991" s="264"/>
      <c r="G991" s="264"/>
      <c r="H991" s="264"/>
      <c r="I991" s="264"/>
      <c r="J991" s="264"/>
      <c r="K991" s="264"/>
      <c r="L991" s="264"/>
      <c r="M991" s="264"/>
      <c r="N991" s="264"/>
      <c r="O991" s="160"/>
      <c r="P991" s="297">
        <f t="shared" si="48"/>
        <v>0</v>
      </c>
      <c r="Q991" s="264"/>
      <c r="R991" s="264"/>
      <c r="S991" s="264"/>
      <c r="T991" s="264"/>
      <c r="U991" s="264"/>
      <c r="V991" s="264"/>
      <c r="W991" s="264"/>
      <c r="X991" s="160"/>
      <c r="Y991" s="298">
        <f t="shared" si="49"/>
        <v>0</v>
      </c>
      <c r="Z991" s="264"/>
      <c r="AA991" s="264"/>
      <c r="AB991" s="264"/>
      <c r="AC991" s="264"/>
      <c r="AD991" s="264"/>
      <c r="AE991" s="264"/>
      <c r="AF991" s="264"/>
      <c r="AG991" s="160"/>
      <c r="AH991" s="298">
        <f t="shared" si="47"/>
        <v>0</v>
      </c>
      <c r="AI991" s="399"/>
      <c r="AJ991" s="264"/>
      <c r="AK991" s="264"/>
      <c r="AL991" s="264"/>
      <c r="AM991" s="264"/>
      <c r="AN991" s="264"/>
      <c r="AO991" s="264"/>
      <c r="AP991" s="264"/>
      <c r="AQ991" s="264"/>
      <c r="AR991" s="264"/>
      <c r="AS991" s="355"/>
      <c r="AT991" s="373"/>
      <c r="AU991" s="355"/>
      <c r="AV991" s="356"/>
      <c r="AW991" s="161"/>
    </row>
    <row r="992" spans="1:49" ht="14.4">
      <c r="A992" s="399"/>
      <c r="B992" s="399"/>
      <c r="C992" s="264"/>
      <c r="D992" s="264"/>
      <c r="E992" s="264"/>
      <c r="F992" s="264"/>
      <c r="G992" s="264"/>
      <c r="H992" s="264"/>
      <c r="I992" s="264"/>
      <c r="J992" s="264"/>
      <c r="K992" s="264"/>
      <c r="L992" s="264"/>
      <c r="M992" s="264"/>
      <c r="N992" s="264"/>
      <c r="O992" s="160"/>
      <c r="P992" s="297">
        <f t="shared" si="48"/>
        <v>0</v>
      </c>
      <c r="Q992" s="264"/>
      <c r="R992" s="264"/>
      <c r="S992" s="264"/>
      <c r="T992" s="264"/>
      <c r="U992" s="264"/>
      <c r="V992" s="264"/>
      <c r="W992" s="264"/>
      <c r="X992" s="160"/>
      <c r="Y992" s="298">
        <f t="shared" si="49"/>
        <v>0</v>
      </c>
      <c r="Z992" s="264"/>
      <c r="AA992" s="264"/>
      <c r="AB992" s="264"/>
      <c r="AC992" s="264"/>
      <c r="AD992" s="264"/>
      <c r="AE992" s="264"/>
      <c r="AF992" s="264"/>
      <c r="AG992" s="160"/>
      <c r="AH992" s="298">
        <f t="shared" si="47"/>
        <v>0</v>
      </c>
      <c r="AI992" s="399"/>
      <c r="AJ992" s="264"/>
      <c r="AK992" s="264"/>
      <c r="AL992" s="264"/>
      <c r="AM992" s="264"/>
      <c r="AN992" s="264"/>
      <c r="AO992" s="264"/>
      <c r="AP992" s="264"/>
      <c r="AQ992" s="264"/>
      <c r="AR992" s="264"/>
      <c r="AS992" s="355"/>
      <c r="AT992" s="373"/>
      <c r="AU992" s="355"/>
      <c r="AV992" s="356"/>
      <c r="AW992" s="161"/>
    </row>
    <row r="993" spans="1:49" ht="14.4">
      <c r="A993" s="399"/>
      <c r="B993" s="399"/>
      <c r="C993" s="264"/>
      <c r="D993" s="264"/>
      <c r="E993" s="264"/>
      <c r="F993" s="264"/>
      <c r="G993" s="264"/>
      <c r="H993" s="264"/>
      <c r="I993" s="264"/>
      <c r="J993" s="264"/>
      <c r="K993" s="264"/>
      <c r="L993" s="264"/>
      <c r="M993" s="264"/>
      <c r="N993" s="264"/>
      <c r="O993" s="160"/>
      <c r="P993" s="297">
        <f t="shared" si="48"/>
        <v>0</v>
      </c>
      <c r="Q993" s="264"/>
      <c r="R993" s="264"/>
      <c r="S993" s="264"/>
      <c r="T993" s="264"/>
      <c r="U993" s="264"/>
      <c r="V993" s="264"/>
      <c r="W993" s="264"/>
      <c r="X993" s="160"/>
      <c r="Y993" s="298">
        <f t="shared" si="49"/>
        <v>0</v>
      </c>
      <c r="Z993" s="264"/>
      <c r="AA993" s="264"/>
      <c r="AB993" s="264"/>
      <c r="AC993" s="264"/>
      <c r="AD993" s="264"/>
      <c r="AE993" s="264"/>
      <c r="AF993" s="264"/>
      <c r="AG993" s="160"/>
      <c r="AH993" s="298">
        <f t="shared" si="47"/>
        <v>0</v>
      </c>
      <c r="AI993" s="399"/>
      <c r="AJ993" s="264"/>
      <c r="AK993" s="264"/>
      <c r="AL993" s="264"/>
      <c r="AM993" s="264"/>
      <c r="AN993" s="264"/>
      <c r="AO993" s="264"/>
      <c r="AP993" s="264"/>
      <c r="AQ993" s="264"/>
      <c r="AR993" s="264"/>
      <c r="AS993" s="355"/>
      <c r="AT993" s="373"/>
      <c r="AU993" s="355"/>
      <c r="AV993" s="356"/>
      <c r="AW993" s="161"/>
    </row>
    <row r="994" spans="1:49" ht="14.4">
      <c r="A994" s="399"/>
      <c r="B994" s="399"/>
      <c r="C994" s="264"/>
      <c r="D994" s="264"/>
      <c r="E994" s="264"/>
      <c r="F994" s="264"/>
      <c r="G994" s="264"/>
      <c r="H994" s="264"/>
      <c r="I994" s="264"/>
      <c r="J994" s="264"/>
      <c r="K994" s="264"/>
      <c r="L994" s="264"/>
      <c r="M994" s="264"/>
      <c r="N994" s="264"/>
      <c r="O994" s="160"/>
      <c r="P994" s="297">
        <f t="shared" si="48"/>
        <v>0</v>
      </c>
      <c r="Q994" s="264"/>
      <c r="R994" s="264"/>
      <c r="S994" s="264"/>
      <c r="T994" s="264"/>
      <c r="U994" s="264"/>
      <c r="V994" s="264"/>
      <c r="W994" s="264"/>
      <c r="X994" s="160"/>
      <c r="Y994" s="298">
        <f t="shared" si="49"/>
        <v>0</v>
      </c>
      <c r="Z994" s="264"/>
      <c r="AA994" s="264"/>
      <c r="AB994" s="264"/>
      <c r="AC994" s="264"/>
      <c r="AD994" s="264"/>
      <c r="AE994" s="264"/>
      <c r="AF994" s="264"/>
      <c r="AG994" s="160"/>
      <c r="AH994" s="298">
        <f t="shared" si="47"/>
        <v>0</v>
      </c>
      <c r="AI994" s="399"/>
      <c r="AJ994" s="264"/>
      <c r="AK994" s="264"/>
      <c r="AL994" s="264"/>
      <c r="AM994" s="264"/>
      <c r="AN994" s="264"/>
      <c r="AO994" s="264"/>
      <c r="AP994" s="264"/>
      <c r="AQ994" s="264"/>
      <c r="AR994" s="264"/>
      <c r="AS994" s="355"/>
      <c r="AT994" s="373"/>
      <c r="AU994" s="355"/>
      <c r="AV994" s="356"/>
      <c r="AW994" s="161"/>
    </row>
    <row r="995" spans="1:49" ht="14.4">
      <c r="A995" s="399"/>
      <c r="B995" s="399"/>
      <c r="C995" s="264"/>
      <c r="D995" s="264"/>
      <c r="E995" s="264"/>
      <c r="F995" s="264"/>
      <c r="G995" s="264"/>
      <c r="H995" s="264"/>
      <c r="I995" s="264"/>
      <c r="J995" s="264"/>
      <c r="K995" s="264"/>
      <c r="L995" s="264"/>
      <c r="M995" s="264"/>
      <c r="N995" s="264"/>
      <c r="O995" s="160"/>
      <c r="P995" s="297">
        <f t="shared" si="48"/>
        <v>0</v>
      </c>
      <c r="Q995" s="264"/>
      <c r="R995" s="264"/>
      <c r="S995" s="264"/>
      <c r="T995" s="264"/>
      <c r="U995" s="264"/>
      <c r="V995" s="264"/>
      <c r="W995" s="264"/>
      <c r="X995" s="160"/>
      <c r="Y995" s="298">
        <f t="shared" si="49"/>
        <v>0</v>
      </c>
      <c r="Z995" s="264"/>
      <c r="AA995" s="264"/>
      <c r="AB995" s="264"/>
      <c r="AC995" s="264"/>
      <c r="AD995" s="264"/>
      <c r="AE995" s="264"/>
      <c r="AF995" s="264"/>
      <c r="AG995" s="160"/>
      <c r="AH995" s="298">
        <f t="shared" si="47"/>
        <v>0</v>
      </c>
      <c r="AI995" s="399"/>
      <c r="AJ995" s="264"/>
      <c r="AK995" s="264"/>
      <c r="AL995" s="264"/>
      <c r="AM995" s="264"/>
      <c r="AN995" s="264"/>
      <c r="AO995" s="264"/>
      <c r="AP995" s="264"/>
      <c r="AQ995" s="264"/>
      <c r="AR995" s="264"/>
      <c r="AS995" s="355"/>
      <c r="AT995" s="373"/>
      <c r="AU995" s="355"/>
      <c r="AV995" s="356"/>
      <c r="AW995" s="161"/>
    </row>
    <row r="996" spans="1:49" ht="14.4">
      <c r="A996" s="399"/>
      <c r="B996" s="399"/>
      <c r="C996" s="264"/>
      <c r="D996" s="264"/>
      <c r="E996" s="264"/>
      <c r="F996" s="264"/>
      <c r="G996" s="264"/>
      <c r="H996" s="264"/>
      <c r="I996" s="264"/>
      <c r="J996" s="264"/>
      <c r="K996" s="264"/>
      <c r="L996" s="264"/>
      <c r="M996" s="264"/>
      <c r="N996" s="264"/>
      <c r="O996" s="160"/>
      <c r="P996" s="297">
        <f t="shared" si="48"/>
        <v>0</v>
      </c>
      <c r="Q996" s="264"/>
      <c r="R996" s="264"/>
      <c r="S996" s="264"/>
      <c r="T996" s="264"/>
      <c r="U996" s="264"/>
      <c r="V996" s="264"/>
      <c r="W996" s="264"/>
      <c r="X996" s="160"/>
      <c r="Y996" s="298">
        <f t="shared" si="49"/>
        <v>0</v>
      </c>
      <c r="Z996" s="264"/>
      <c r="AA996" s="264"/>
      <c r="AB996" s="264"/>
      <c r="AC996" s="264"/>
      <c r="AD996" s="264"/>
      <c r="AE996" s="264"/>
      <c r="AF996" s="264"/>
      <c r="AG996" s="160"/>
      <c r="AH996" s="298">
        <f t="shared" si="47"/>
        <v>0</v>
      </c>
      <c r="AI996" s="399"/>
      <c r="AJ996" s="264"/>
      <c r="AK996" s="264"/>
      <c r="AL996" s="264"/>
      <c r="AM996" s="264"/>
      <c r="AN996" s="264"/>
      <c r="AO996" s="264"/>
      <c r="AP996" s="264"/>
      <c r="AQ996" s="264"/>
      <c r="AR996" s="264"/>
      <c r="AS996" s="355"/>
      <c r="AT996" s="373"/>
      <c r="AU996" s="355"/>
      <c r="AV996" s="356"/>
      <c r="AW996" s="161"/>
    </row>
    <row r="997" spans="1:49" ht="14.4">
      <c r="A997" s="399"/>
      <c r="B997" s="399"/>
      <c r="C997" s="264"/>
      <c r="D997" s="264"/>
      <c r="E997" s="264"/>
      <c r="F997" s="264"/>
      <c r="G997" s="264"/>
      <c r="H997" s="264"/>
      <c r="I997" s="264"/>
      <c r="J997" s="264"/>
      <c r="K997" s="264"/>
      <c r="L997" s="264"/>
      <c r="M997" s="264"/>
      <c r="N997" s="264"/>
      <c r="O997" s="160"/>
      <c r="P997" s="297">
        <f t="shared" si="48"/>
        <v>0</v>
      </c>
      <c r="Q997" s="264"/>
      <c r="R997" s="264"/>
      <c r="S997" s="264"/>
      <c r="T997" s="264"/>
      <c r="U997" s="264"/>
      <c r="V997" s="264"/>
      <c r="W997" s="264"/>
      <c r="X997" s="160"/>
      <c r="Y997" s="298">
        <f t="shared" si="49"/>
        <v>0</v>
      </c>
      <c r="Z997" s="264"/>
      <c r="AA997" s="264"/>
      <c r="AB997" s="264"/>
      <c r="AC997" s="264"/>
      <c r="AD997" s="264"/>
      <c r="AE997" s="264"/>
      <c r="AF997" s="264"/>
      <c r="AG997" s="160"/>
      <c r="AH997" s="298">
        <f t="shared" si="47"/>
        <v>0</v>
      </c>
      <c r="AI997" s="399"/>
      <c r="AJ997" s="264"/>
      <c r="AK997" s="264"/>
      <c r="AL997" s="264"/>
      <c r="AM997" s="264"/>
      <c r="AN997" s="264"/>
      <c r="AO997" s="264"/>
      <c r="AP997" s="264"/>
      <c r="AQ997" s="264"/>
      <c r="AR997" s="264"/>
      <c r="AS997" s="355"/>
      <c r="AT997" s="373"/>
      <c r="AU997" s="355"/>
      <c r="AV997" s="356"/>
      <c r="AW997" s="161"/>
    </row>
    <row r="998" spans="1:49">
      <c r="A998" s="52"/>
      <c r="B998" s="52"/>
      <c r="C998" s="52"/>
      <c r="D998" s="52"/>
      <c r="E998" s="52"/>
      <c r="F998" s="52"/>
      <c r="G998" s="52"/>
      <c r="H998" s="52"/>
      <c r="I998" s="52"/>
      <c r="J998" s="52"/>
      <c r="K998" s="52"/>
      <c r="L998" s="52"/>
      <c r="M998" s="52"/>
      <c r="N998" s="52"/>
      <c r="O998" s="52"/>
      <c r="P998" s="50"/>
      <c r="Q998" s="52"/>
      <c r="R998" s="52"/>
      <c r="S998" s="52"/>
      <c r="T998" s="52"/>
      <c r="U998" s="52"/>
      <c r="V998" s="52"/>
      <c r="W998" s="52"/>
      <c r="X998" s="52"/>
      <c r="Y998" s="50"/>
      <c r="Z998" s="52"/>
      <c r="AA998" s="52"/>
      <c r="AB998" s="52"/>
      <c r="AC998" s="52"/>
      <c r="AD998" s="52"/>
      <c r="AE998" s="52"/>
      <c r="AF998" s="52"/>
      <c r="AG998" s="52"/>
      <c r="AH998" s="50"/>
      <c r="AI998" s="52"/>
      <c r="AJ998" s="52"/>
      <c r="AK998" s="52"/>
      <c r="AL998" s="52"/>
      <c r="AM998" s="52"/>
      <c r="AN998" s="52"/>
      <c r="AO998" s="52"/>
      <c r="AP998" s="52"/>
      <c r="AQ998" s="52"/>
      <c r="AR998" s="570"/>
      <c r="AS998" s="124"/>
    </row>
    <row r="999" spans="1:49">
      <c r="A999" s="52"/>
      <c r="B999" s="52"/>
      <c r="C999" s="52"/>
      <c r="D999" s="52"/>
      <c r="E999" s="52"/>
      <c r="F999" s="52"/>
      <c r="G999" s="52"/>
      <c r="H999" s="52"/>
      <c r="I999" s="52"/>
      <c r="J999" s="52"/>
      <c r="K999" s="52"/>
      <c r="L999" s="52"/>
      <c r="M999" s="52"/>
      <c r="N999" s="52"/>
      <c r="O999" s="52"/>
      <c r="P999" s="50"/>
      <c r="Q999" s="52"/>
      <c r="R999" s="52"/>
      <c r="S999" s="52"/>
      <c r="T999" s="52"/>
      <c r="U999" s="52"/>
      <c r="V999" s="52"/>
      <c r="W999" s="52"/>
      <c r="X999" s="52"/>
      <c r="Y999" s="50"/>
      <c r="Z999" s="52"/>
      <c r="AA999" s="52"/>
      <c r="AB999" s="52"/>
      <c r="AC999" s="52"/>
      <c r="AD999" s="52"/>
      <c r="AE999" s="52"/>
      <c r="AF999" s="52"/>
      <c r="AG999" s="52"/>
      <c r="AH999" s="50"/>
      <c r="AI999" s="52"/>
      <c r="AJ999" s="52"/>
      <c r="AK999" s="52"/>
      <c r="AL999" s="52"/>
      <c r="AM999" s="52"/>
      <c r="AN999" s="52"/>
      <c r="AO999" s="52"/>
      <c r="AP999" s="52"/>
      <c r="AQ999" s="52"/>
      <c r="AR999" s="570"/>
      <c r="AS999" s="124"/>
    </row>
    <row r="1000" spans="1:49">
      <c r="A1000" s="52"/>
      <c r="B1000" s="52"/>
      <c r="C1000" s="52"/>
      <c r="D1000" s="52"/>
      <c r="E1000" s="52"/>
      <c r="F1000" s="52"/>
      <c r="G1000" s="52"/>
      <c r="H1000" s="52"/>
      <c r="I1000" s="52"/>
      <c r="J1000" s="52"/>
      <c r="K1000" s="52"/>
      <c r="L1000" s="52"/>
      <c r="M1000" s="52"/>
      <c r="N1000" s="52"/>
      <c r="O1000" s="52"/>
      <c r="P1000" s="50"/>
      <c r="Q1000" s="52"/>
      <c r="R1000" s="52"/>
      <c r="S1000" s="52"/>
      <c r="T1000" s="52"/>
      <c r="U1000" s="52"/>
      <c r="V1000" s="52"/>
      <c r="W1000" s="52"/>
      <c r="X1000" s="52"/>
      <c r="Y1000" s="50"/>
      <c r="Z1000" s="52"/>
      <c r="AA1000" s="52"/>
      <c r="AB1000" s="52"/>
      <c r="AC1000" s="52"/>
      <c r="AD1000" s="52"/>
      <c r="AE1000" s="52"/>
      <c r="AF1000" s="52"/>
      <c r="AG1000" s="52"/>
      <c r="AH1000" s="50"/>
      <c r="AI1000" s="52"/>
      <c r="AJ1000" s="52"/>
      <c r="AK1000" s="52"/>
      <c r="AL1000" s="52"/>
      <c r="AM1000" s="52"/>
      <c r="AN1000" s="52"/>
      <c r="AO1000" s="52"/>
      <c r="AP1000" s="52"/>
      <c r="AQ1000" s="52"/>
      <c r="AR1000" s="570"/>
      <c r="AS1000" s="124"/>
    </row>
  </sheetData>
  <sheetProtection formatCells="0" formatColumns="0" formatRows="0" insertRows="0"/>
  <mergeCells count="16">
    <mergeCell ref="R1:U1"/>
    <mergeCell ref="AL9:AM9"/>
    <mergeCell ref="AP9:AR9"/>
    <mergeCell ref="A9:E9"/>
    <mergeCell ref="I3:M3"/>
    <mergeCell ref="F8:N8"/>
    <mergeCell ref="D1:H2"/>
    <mergeCell ref="AS9:AV9"/>
    <mergeCell ref="A10:E10"/>
    <mergeCell ref="F9:G9"/>
    <mergeCell ref="H9:O9"/>
    <mergeCell ref="Q9:W9"/>
    <mergeCell ref="Z9:AH9"/>
    <mergeCell ref="H10:N10"/>
    <mergeCell ref="Q10:W10"/>
    <mergeCell ref="Z10:AF10"/>
  </mergeCells>
  <conditionalFormatting sqref="AL114:AM117 AO114:AO117 AL119:AM997 AO119:AO997">
    <cfRule type="expression" dxfId="73" priority="63">
      <formula>AND(ISBLANK(AJ114),SUM(COUNTIF($H114,"&lt;&gt;"&amp;""),COUNTIF($J114,"&lt;&gt;"&amp;""),COUNTIF($L114,"&lt;&gt;"&amp;""),COUNTIF($Q114,"&lt;&gt;"&amp;""),COUNTIF($S114,"&lt;&gt;"&amp;""),COUNTIF($U114,"&lt;&gt;"&amp;""),COUNTIF($Z114,"&lt;&gt;"&amp;""),COUNTIF($AB114,"&lt;&gt;"&amp;""),COUNTIF($AD114,"&lt;&gt;"&amp;"")&gt;0))</formula>
    </cfRule>
  </conditionalFormatting>
  <conditionalFormatting sqref="AN13:AN997">
    <cfRule type="expression" dxfId="72" priority="42">
      <formula>AND(ISBLANK(AN13),SUM(COUNTIF($I13,"&lt;&gt;"&amp;""),COUNTIF($K13,"&lt;&gt;"&amp;""),COUNTIF($M13,"&lt;&gt;"&amp;""),COUNTIF($R13,"&lt;&gt;"&amp;""),COUNTIF($T13,"&lt;&gt;"&amp;""),COUNTIF($V13,"&lt;&gt;"&amp;""),COUNTIF($AA13,"&lt;&gt;"&amp;""),COUNTIF($AC13,"&lt;&gt;"&amp;""),COUNTIF($AE13,"&lt;&gt;"&amp;"")&gt;0))</formula>
    </cfRule>
  </conditionalFormatting>
  <conditionalFormatting sqref="O13:O997">
    <cfRule type="expression" dxfId="71" priority="51">
      <formula>AND(ISBLANK(O13),SUM(COUNTIF(H13:O13,"&lt;&gt;"&amp;"")&gt;0))</formula>
    </cfRule>
    <cfRule type="expression" dxfId="70" priority="67">
      <formula>ISTEXT(O13)</formula>
    </cfRule>
  </conditionalFormatting>
  <conditionalFormatting sqref="X14:X997 AG14:AG997 AI13:AI997">
    <cfRule type="expression" dxfId="69" priority="58">
      <formula>ISTEXT(X13)</formula>
    </cfRule>
  </conditionalFormatting>
  <conditionalFormatting sqref="Q13:W997">
    <cfRule type="expression" priority="53" stopIfTrue="1">
      <formula>COUNTIF($Q13:$W13,"&lt;&gt;"&amp;"")&gt;0</formula>
    </cfRule>
  </conditionalFormatting>
  <conditionalFormatting sqref="Z13:AF997">
    <cfRule type="expression" priority="52" stopIfTrue="1">
      <formula>COUNTIF($Z13:$AF13,"&lt;&gt;"&amp;"")&gt;0</formula>
    </cfRule>
  </conditionalFormatting>
  <conditionalFormatting sqref="D13:D737 A13:A997 AN13:AO997 D739:D997">
    <cfRule type="expression" dxfId="68" priority="48">
      <formula>LEN(A13)&gt;256</formula>
    </cfRule>
  </conditionalFormatting>
  <conditionalFormatting sqref="B13:B997">
    <cfRule type="expression" dxfId="67" priority="76">
      <formula>LEN(B13)&gt;256</formula>
    </cfRule>
    <cfRule type="expression" dxfId="66" priority="190">
      <formula>AND(ISBLANK(B13),SUM(COUNTIF($A13:$O13,"&lt;&gt;"&amp;""),COUNTIF($Q13:$X13,"&lt;&gt;"&amp;""),COUNTIF($Z13:$AG13,"&lt;&gt;"&amp;""),COUNTIF($AI13:$AV13,"&lt;&gt;"&amp;"")&gt;0))</formula>
    </cfRule>
  </conditionalFormatting>
  <conditionalFormatting sqref="C13:C997">
    <cfRule type="expression" dxfId="65" priority="11">
      <formula>AND(ISBLANK(C13),SUM(COUNTIF($A13:$O13,"&lt;&gt;"&amp;""),COUNTIF($Q13:$X13,"&lt;&gt;"&amp;""),COUNTIF($Z13:$AG13,"&lt;&gt;"&amp;""),COUNTIF($AI13:$AV13,"&lt;&gt;"&amp;"")&gt;0))</formula>
    </cfRule>
    <cfRule type="expression" dxfId="64" priority="70">
      <formula>LEN(C13)&gt;256</formula>
    </cfRule>
  </conditionalFormatting>
  <conditionalFormatting sqref="E13:E997">
    <cfRule type="expression" dxfId="63" priority="44">
      <formula>LEN($E$13)&gt;256</formula>
    </cfRule>
  </conditionalFormatting>
  <conditionalFormatting sqref="AW748:AW997">
    <cfRule type="expression" dxfId="62" priority="43">
      <formula>LEN(AW748)&gt;4000</formula>
    </cfRule>
  </conditionalFormatting>
  <conditionalFormatting sqref="AL118:AM118 AO118">
    <cfRule type="expression" dxfId="61" priority="98">
      <formula>AND(ISBLANK(AJ118),SUM(COUNTIF($H118,"&lt;&gt;"&amp;""),COUNTIF($J118,"&lt;&gt;"&amp;""),COUNTIF($L118,"&lt;&gt;"&amp;""),COUNTIF($Q118,"&lt;&gt;"&amp;""),COUNTIF($S118,"&lt;&gt;"&amp;""),COUNTIF(#REF!,"&lt;&gt;"&amp;""),COUNTIF($Z118,"&lt;&gt;"&amp;""),COUNTIF($AB118,"&lt;&gt;"&amp;""),COUNTIF($AD118,"&lt;&gt;"&amp;"")&gt;0))</formula>
    </cfRule>
  </conditionalFormatting>
  <conditionalFormatting sqref="Z13:AF997 Q13:W997">
    <cfRule type="expression" dxfId="60" priority="195">
      <formula>AND(ISBLANK(Q13),SUM(COUNTIF($A13:$O13,"&lt;&gt;"&amp;""),COUNTIF($Q13:$X13,"&lt;&gt;"&amp;""),COUNTIF($Z13:$AG13,"&lt;&gt;"&amp;""),COUNTIF($AI13:$AW13,"&lt;&gt;"&amp;"")&gt;0))</formula>
    </cfRule>
  </conditionalFormatting>
  <conditionalFormatting sqref="H13:N997">
    <cfRule type="expression" priority="215" stopIfTrue="1">
      <formula>COUNTIF($H13:$N13,"&lt;&gt;"&amp;"")&gt;0</formula>
    </cfRule>
    <cfRule type="expression" dxfId="59" priority="216">
      <formula>AND(ISBLANK(H13),SUM(COUNTIF($A13:$O13,"&lt;&gt;"&amp;""),COUNTIF($Q13:$X13,"&lt;&gt;"&amp;""),COUNTIF($Z13:$AG13,"&lt;&gt;"&amp;""),COUNTIF($AI13:$AW13,"&lt;&gt;"&amp;"")&gt;0))</formula>
    </cfRule>
  </conditionalFormatting>
  <conditionalFormatting sqref="AS13:AV997">
    <cfRule type="expression" dxfId="58" priority="39">
      <formula>AND(ISBLANK(AS13),ISNUMBER(SEARCH("DB",$AM13)))</formula>
    </cfRule>
  </conditionalFormatting>
  <conditionalFormatting sqref="AI13:AI997">
    <cfRule type="expression" dxfId="57" priority="29">
      <formula>AND(ISBLANK(AI13),SUM(COUNTIF(Q13:R13,"&lt;&gt;"&amp;"")&gt;0))</formula>
    </cfRule>
  </conditionalFormatting>
  <conditionalFormatting sqref="X13">
    <cfRule type="expression" dxfId="56" priority="26">
      <formula>ISTEXT(X13)</formula>
    </cfRule>
  </conditionalFormatting>
  <conditionalFormatting sqref="AG13">
    <cfRule type="expression" dxfId="55" priority="22">
      <formula>ISTEXT(AG13)</formula>
    </cfRule>
  </conditionalFormatting>
  <conditionalFormatting sqref="AK13:AK997 E13:E997">
    <cfRule type="expression" dxfId="54" priority="20">
      <formula>AND(ISBLANK(E13),SUM(COUNTIF($A13:$O13,"&lt;&gt;"&amp;""),COUNTIF($Q13:$X13,"&lt;&gt;"&amp;""),COUNTIF($Z13:$AG13,"&lt;&gt;"&amp;""),COUNTIF($AI13:$AW13,"&lt;&gt;"&amp;"")&gt;0))</formula>
    </cfRule>
  </conditionalFormatting>
  <conditionalFormatting sqref="AM13:AM483 AM603:AM642 AM748:AM997">
    <cfRule type="expression" dxfId="53" priority="9">
      <formula>AND(ISBLANK(AM13),SUM(COUNTIF($H13,"&lt;&gt;"&amp;""),COUNTIF($J13,"&lt;&gt;"&amp;""),COUNTIF($L13,"&lt;&gt;"&amp;""),COUNTIF($U118,"&lt;&gt;"&amp;""),COUNTIF($S13,"&lt;&gt;"&amp;""),COUNTIF($U13,"&lt;&gt;"&amp;""),COUNTIF($Z13,"&lt;&gt;"&amp;""),COUNTIF($AB13,"&lt;&gt;"&amp;""),COUNTIF($AD13,"&lt;&gt;"&amp;"")&gt;0))</formula>
    </cfRule>
    <cfRule type="expression" dxfId="52" priority="18">
      <formula>AND(ISBLANK(AM13),SUM(COUNTIF(AS13:AV13,"&lt;&gt;"&amp;"")&gt;0))</formula>
    </cfRule>
  </conditionalFormatting>
  <conditionalFormatting sqref="AM14:AM24">
    <cfRule type="expression" dxfId="51" priority="10">
      <formula>AND(ISBLANK(AK14),SUM(COUNTIF($H14,"&lt;&gt;"&amp;""),COUNTIF($J14,"&lt;&gt;"&amp;""),COUNTIF($L14,"&lt;&gt;"&amp;""),COUNTIF($U119,"&lt;&gt;"&amp;""),COUNTIF($S14,"&lt;&gt;"&amp;""),COUNTIF($U14,"&lt;&gt;"&amp;""),COUNTIF($Z14,"&lt;&gt;"&amp;""),COUNTIF($AB14,"&lt;&gt;"&amp;""),COUNTIF($AD14,"&lt;&gt;"&amp;"")&gt;0))</formula>
    </cfRule>
  </conditionalFormatting>
  <conditionalFormatting sqref="F13:F997">
    <cfRule type="expression" dxfId="50" priority="5">
      <formula>AND(ISBLANK(F13),SUM(COUNTIF($A13:$O13,"&lt;&gt;"&amp;""),COUNTIF($Q13:$X13,"&lt;&gt;"&amp;""),COUNTIF($Z13:$AG13,"&lt;&gt;"&amp;""),COUNTIF($AI13:$AW13,"&lt;&gt;"&amp;"")&gt;0))</formula>
    </cfRule>
    <cfRule type="expression" dxfId="49" priority="8">
      <formula>LEN($E$13)&gt;256</formula>
    </cfRule>
  </conditionalFormatting>
  <conditionalFormatting sqref="AL13:AL997">
    <cfRule type="expression" dxfId="48" priority="4">
      <formula>AND(ISBLANK(AL13),SUM(COUNTIF($H13,"&lt;&gt;"&amp;""),COUNTIF($J13,"&lt;&gt;"&amp;""),COUNTIF($L13,"&lt;&gt;"&amp;""),COUNTIF($U13,"&lt;&gt;"&amp;""),COUNTIF($S13,"&lt;&gt;"&amp;""),COUNTIF($U13,"&lt;&gt;"&amp;""),COUNTIF($Z13,"&lt;&gt;"&amp;""),COUNTIF($AB13,"&lt;&gt;"&amp;""),COUNTIF($AD13,"&lt;&gt;"&amp;"")&gt;0))</formula>
    </cfRule>
  </conditionalFormatting>
  <conditionalFormatting sqref="AJ13:AJ997">
    <cfRule type="expression" dxfId="47" priority="3">
      <formula>AND(ISBLANK(AJ13),SUM(COUNTIF($A13:$O13,"&lt;&gt;"&amp;""),COUNTIF($Q13:$X13,"&lt;&gt;"&amp;""),COUNTIF($Z13:$AG13,"&lt;&gt;"&amp;""),COUNTIF($AI13:$AV13,"&lt;&gt;"&amp;"")&gt;0))</formula>
    </cfRule>
  </conditionalFormatting>
  <conditionalFormatting sqref="X13:X997">
    <cfRule type="expression" dxfId="46" priority="25">
      <formula>AND(ISBLANK(X13),SUM(COUNTIF(Q13:X13,"&lt;&gt;"&amp;"")&gt;0))</formula>
    </cfRule>
  </conditionalFormatting>
  <conditionalFormatting sqref="AG13:AG997">
    <cfRule type="expression" dxfId="45" priority="21">
      <formula>AND(ISBLANK(AG13),SUM(COUNTIF(Z13:AG13,"&lt;&gt;"&amp;"")&gt;0))</formula>
    </cfRule>
  </conditionalFormatting>
  <conditionalFormatting sqref="AM589:AM602 AM485:AM498 AM644:AM747">
    <cfRule type="expression" dxfId="44" priority="277">
      <formula>AND(ISBLANK(AM485),SUM(COUNTIF($H485,"&lt;&gt;"&amp;""),COUNTIF($J485,"&lt;&gt;"&amp;""),COUNTIF($L485,"&lt;&gt;"&amp;""),COUNTIF($U589,"&lt;&gt;"&amp;""),COUNTIF($S485,"&lt;&gt;"&amp;""),COUNTIF($U485,"&lt;&gt;"&amp;""),COUNTIF($Z485,"&lt;&gt;"&amp;""),COUNTIF($AB485,"&lt;&gt;"&amp;""),COUNTIF($AD485,"&lt;&gt;"&amp;"")&gt;0))</formula>
    </cfRule>
    <cfRule type="expression" dxfId="43" priority="278">
      <formula>AND(ISBLANK(AM485),SUM(COUNTIF(AS485:AV485,"&lt;&gt;"&amp;"")&gt;0))</formula>
    </cfRule>
  </conditionalFormatting>
  <conditionalFormatting sqref="AM484">
    <cfRule type="expression" dxfId="42" priority="279">
      <formula>AND(ISBLANK(AM484),SUM(COUNTIF($H484,"&lt;&gt;"&amp;""),COUNTIF($J484,"&lt;&gt;"&amp;""),COUNTIF($L484,"&lt;&gt;"&amp;""),COUNTIF(#REF!,"&lt;&gt;"&amp;""),COUNTIF($S484,"&lt;&gt;"&amp;""),COUNTIF($U484,"&lt;&gt;"&amp;""),COUNTIF($Z484,"&lt;&gt;"&amp;""),COUNTIF($AB484,"&lt;&gt;"&amp;""),COUNTIF($AD484,"&lt;&gt;"&amp;"")&gt;0))</formula>
    </cfRule>
    <cfRule type="expression" dxfId="41" priority="280">
      <formula>AND(ISBLANK(AM484),SUM(COUNTIF(AS484:AV484,"&lt;&gt;"&amp;"")&gt;0))</formula>
    </cfRule>
  </conditionalFormatting>
  <conditionalFormatting sqref="AM500:AM588">
    <cfRule type="expression" dxfId="40" priority="361">
      <formula>AND(ISBLANK(AM500),SUM(COUNTIF($H500,"&lt;&gt;"&amp;""),COUNTIF($J500,"&lt;&gt;"&amp;""),COUNTIF($L500,"&lt;&gt;"&amp;""),COUNTIF($U603,"&lt;&gt;"&amp;""),COUNTIF($S500,"&lt;&gt;"&amp;""),COUNTIF($U500,"&lt;&gt;"&amp;""),COUNTIF($Z500,"&lt;&gt;"&amp;""),COUNTIF($AB500,"&lt;&gt;"&amp;""),COUNTIF($AD500,"&lt;&gt;"&amp;"")&gt;0))</formula>
    </cfRule>
    <cfRule type="expression" dxfId="39" priority="362">
      <formula>AND(ISBLANK(AM500),SUM(COUNTIF(AS500:AV500,"&lt;&gt;"&amp;"")&gt;0))</formula>
    </cfRule>
  </conditionalFormatting>
  <conditionalFormatting sqref="AM499">
    <cfRule type="expression" dxfId="38" priority="363">
      <formula>AND(ISBLANK(AM499),SUM(COUNTIF($H499,"&lt;&gt;"&amp;""),COUNTIF($J499,"&lt;&gt;"&amp;""),COUNTIF($L499,"&lt;&gt;"&amp;""),COUNTIF(#REF!,"&lt;&gt;"&amp;""),COUNTIF($S499,"&lt;&gt;"&amp;""),COUNTIF($U499,"&lt;&gt;"&amp;""),COUNTIF($Z499,"&lt;&gt;"&amp;""),COUNTIF($AB499,"&lt;&gt;"&amp;""),COUNTIF($AD499,"&lt;&gt;"&amp;"")&gt;0))</formula>
    </cfRule>
    <cfRule type="expression" dxfId="37" priority="364">
      <formula>AND(ISBLANK(AM499),SUM(COUNTIF(AS499:AV499,"&lt;&gt;"&amp;"")&gt;0))</formula>
    </cfRule>
  </conditionalFormatting>
  <conditionalFormatting sqref="AW13:AW747">
    <cfRule type="expression" dxfId="36" priority="1">
      <formula>LEN(AW13)&gt;4000</formula>
    </cfRule>
  </conditionalFormatting>
  <conditionalFormatting sqref="AM643">
    <cfRule type="expression" dxfId="35" priority="424">
      <formula>AND(ISBLANK(AM643),SUM(COUNTIF($H643,"&lt;&gt;"&amp;""),COUNTIF($J643,"&lt;&gt;"&amp;""),COUNTIF($L643,"&lt;&gt;"&amp;""),COUNTIF(#REF!,"&lt;&gt;"&amp;""),COUNTIF($S643,"&lt;&gt;"&amp;""),COUNTIF($U643,"&lt;&gt;"&amp;""),COUNTIF($Z643,"&lt;&gt;"&amp;""),COUNTIF($AB643,"&lt;&gt;"&amp;""),COUNTIF($AD643,"&lt;&gt;"&amp;"")&gt;0))</formula>
    </cfRule>
    <cfRule type="expression" dxfId="34" priority="425">
      <formula>AND(ISBLANK(AM643),SUM(COUNTIF(AS643:AV643,"&lt;&gt;"&amp;"")&gt;0))</formula>
    </cfRule>
  </conditionalFormatting>
  <dataValidations xWindow="1575" yWindow="716" count="59">
    <dataValidation type="list" allowBlank="1" showInputMessage="1" showErrorMessage="1" sqref="F9 F998:F1048576 F3" xr:uid="{00000000-0002-0000-0600-000000000000}">
      <formula1>"SFA,SFD,2 to 4,5+,ADU,MH"</formula1>
    </dataValidation>
    <dataValidation type="date" allowBlank="1" showInputMessage="1" showErrorMessage="1" sqref="X1:X5 X9:X11" xr:uid="{00000000-0002-0000-0600-000001000000}">
      <formula1>18264</formula1>
      <formula2>54789</formula2>
    </dataValidation>
    <dataValidation type="date" allowBlank="1" showInputMessage="1" showErrorMessage="1" errorTitle="Please enter a date" error="Please Enter a Date" sqref="O998:O1048576 O7:O8 U2 O10" xr:uid="{00000000-0002-0000-0600-000002000000}">
      <formula1>18264</formula1>
      <formula2>54789</formula2>
    </dataValidation>
    <dataValidation allowBlank="1" showInputMessage="1" showErrorMessage="1" error="Please enter R for Rental or O for Ownership. Please guess if you do not know. " sqref="G7 G4:G5 G11" xr:uid="{00000000-0002-0000-0600-000003000000}"/>
    <dataValidation type="whole" operator="greaterThanOrEqual" allowBlank="1" showInputMessage="1" showErrorMessage="1" error="Please enter a number." sqref="Q4:T5 R7:W8 AA7:AF8 U3:U5 Q998:W1048576 Q7:Q11 H4:K5 Z7:Z11 H7:N7 R2:T2 Z1:AF5 AI1:AI5 V1:W5 I11:N11 AA11:AF11 R11:W11 H10:H11 H998:N1048576 AI998:AI1048576 AI7:AI10 AG12:AI12 O12:P12 X12:Y12 Z998:AF1048576" xr:uid="{00000000-0002-0000-0600-000004000000}">
      <formula1>-1000</formula1>
    </dataValidation>
    <dataValidation type="date" allowBlank="1" showInputMessage="1" showErrorMessage="1" error="Please enter a date" sqref="AG1:AG5 AG7:AG8 AG10:AG11 AG998:AG1048576" xr:uid="{00000000-0002-0000-0600-000005000000}">
      <formula1>18264</formula1>
      <formula2>54789</formula2>
    </dataValidation>
    <dataValidation type="whole" allowBlank="1" showInputMessage="1" showErrorMessage="1" error="Please enter the number of years of affordability protections. Enter 1000 if perpetual affordability. " sqref="AO1:AO5 AO7:AO12 AO998:AO1048576" xr:uid="{00000000-0002-0000-0600-000006000000}">
      <formula1>0</formula1>
      <formula2>1000</formula2>
    </dataValidation>
    <dataValidation type="whole" operator="greaterThanOrEqual" allowBlank="1" showInputMessage="1" showErrorMessage="1" error="Please enter a number" sqref="AP12:AW12 AP998:AP1048576" xr:uid="{00000000-0002-0000-0600-000007000000}">
      <formula1>0</formula1>
    </dataValidation>
    <dataValidation allowBlank="1" showInputMessage="1" sqref="R1:U1" xr:uid="{00000000-0002-0000-0600-000009000000}"/>
    <dataValidation allowBlank="1" showInputMessage="1" showErrorMessage="1" error="Please enter Y for Yes or N for No" sqref="AJ12" xr:uid="{00000000-0002-0000-0600-00000A000000}"/>
    <dataValidation allowBlank="1" showInputMessage="1" showErrorMessage="1" errorTitle="Please enter a date" error="Please Enter a Date" sqref="O11" xr:uid="{DD910C7A-A234-4DA8-BC2F-1500B4A3DAE4}"/>
    <dataValidation type="list" allowBlank="1" showInputMessage="1" showErrorMessage="1" error="Please enter &quot;No&quot;,&quot;Yes-But no action taken&quot;, &quot;Yes-Approved&quot; , &quot;Yes-Denied&quot;  " sqref="S3" xr:uid="{00000000-0002-0000-0600-00000E000000}">
      <formula1>"No,Yes-But no action taken,Yes-Approved,Yes-Denied"</formula1>
    </dataValidation>
    <dataValidation type="list" allowBlank="1" showInputMessage="1" showErrorMessage="1" sqref="G3" xr:uid="{00000000-0002-0000-0600-00000F000000}">
      <formula1>"R,O"</formula1>
    </dataValidation>
    <dataValidation type="list" allowBlank="1" showInputMessage="1" showErrorMessage="1" sqref="AQ998:AQ1048576" xr:uid="{00000000-0002-0000-0600-000010000000}">
      <formula1>"Demolished,Destroyed"</formula1>
    </dataValidation>
    <dataValidation type="list" allowBlank="1" showInputMessage="1" showErrorMessage="1" error="Please enter R for Rental or O for Ownership. Please guess if you do not know. " sqref="G998:G1048576" xr:uid="{00000000-0002-0000-0600-000011000000}">
      <formula1>"R,O"</formula1>
    </dataValidation>
    <dataValidation type="list" allowBlank="1" showInputMessage="1" showErrorMessage="1" error="Please enter Y for Yes or N for No" sqref="AJ998:AK1048576" xr:uid="{00000000-0002-0000-0600-000012000000}">
      <formula1>"Y,N"</formula1>
    </dataValidation>
    <dataValidation type="list" allowBlank="1" showInputMessage="1" showErrorMessage="1" error="Please enter O for Ownership and R for Renter" sqref="AR998:AR1048576" xr:uid="{00000000-0002-0000-0600-000013000000}">
      <formula1>"R,O"</formula1>
    </dataValidation>
    <dataValidation allowBlank="1" showInputMessage="1" showErrorMessage="1" error="Please enter O for Ownership and R for Renter" sqref="AR11:AW11" xr:uid="{E1EC366E-0EE1-4165-B7AB-DB34EBA27811}"/>
    <dataValidation operator="greaterThanOrEqual" allowBlank="1" showInputMessage="1" showErrorMessage="1" error="Please enter a number." sqref="AS11:AW12 AI11" xr:uid="{8AC351FD-F10E-4F98-9951-5B5F742EBBFA}"/>
    <dataValidation operator="greaterThanOrEqual" allowBlank="1" showInputMessage="1" showErrorMessage="1" error="Please enter a number" sqref="AP11" xr:uid="{694F33FD-1567-4C1A-87E6-43069269C392}"/>
    <dataValidation allowBlank="1" showInputMessage="1" showErrorMessage="1" prompt="Sum of units reported in this column. The entitlement date must have occured during the APR year in order to be counted in this cell. If not seeing expected value in this cell, please check to ensure dates are valid." sqref="H12:N12" xr:uid="{7951056D-5379-4265-A2FE-554697CB3580}"/>
    <dataValidation allowBlank="1" showInputMessage="1" showErrorMessage="1" prompt="Sum of units reported in this column. The building permit date must have occured during the APR year in order to be counted in this cell. If not seeing expected value in this cell, please check to ensure dates are valid." sqref="Q12:W12" xr:uid="{6E89D00E-3C58-41A9-8249-2DD255BF86CC}"/>
    <dataValidation allowBlank="1" showInputMessage="1" showErrorMessage="1" prompt="Sum of units reported in this column. The certificate of occupancy or completion date must have occured during the APR year in order to be counted in this cell. If not seeing expected value in this cell, please check to ensure dates are valid." sqref="Z12:AF12" xr:uid="{56529310-5799-49D1-B830-1FF16EC1C238}"/>
    <dataValidation allowBlank="1" showInputMessage="1" showErrorMessage="1" prompt="Project Name – Enter the project name, if available (optional field)._x000a_Character Limit: 256" sqref="D13:D737 D739:D997" xr:uid="{10E5904E-57C1-4505-8508-89DF34B5F032}"/>
    <dataValidation type="decimal" allowBlank="1" showInputMessage="1" showErrorMessage="1" prompt="Before entering data in this cell, please ensure &quot;DB&quot; is one of the selected values in Section 17, &quot;Deed Restriction Type&quot;" sqref="AS13:AS997" xr:uid="{34E62137-D796-4A7B-9ED8-068DF27985F8}">
      <formula1>0</formula1>
      <formula2>100</formula2>
    </dataValidation>
    <dataValidation type="whole" allowBlank="1" showInputMessage="1" showErrorMessage="1" prompt="Before entering data in this cell, please ensure &quot;DB&quot; is one of the selected values in Section 17, &quot;Deed Restriction Type&quot;" sqref="AT13:AT997" xr:uid="{1ABCDE34-6B9F-4AA4-B104-E78FD0BDDE17}">
      <formula1>0</formula1>
      <formula2>20</formula2>
    </dataValidation>
    <dataValidation type="whole" allowBlank="1" showInputMessage="1" showErrorMessage="1" prompt="Before entering data in this cell, please ensure &quot;DB&quot; is selected in Section 17, &quot;Deed Restriction Type&quot;" sqref="AT13:AT997" xr:uid="{36C98328-393C-4A16-A70D-E962975D0D75}">
      <formula1>0</formula1>
      <formula2>100</formula2>
    </dataValidation>
    <dataValidation allowBlank="1" showInputMessage="1" showErrorMessage="1" prompt="Current APN – Enter the current available APN. If necessary enter additional APNs in the notes section field number 21._x000a_Character Limit: 256" sqref="B13:B997" xr:uid="{13B3AE00-FB81-456A-98AA-1650684305D0}"/>
    <dataValidation showInputMessage="1" showErrorMessage="1" error="Please enter the current APN before continuing." prompt="Street Address – Enter the number and name of street._x000a_Character Limit: 256" sqref="C13:C997" xr:uid="{8747C654-2AAF-44FE-85D5-67447F05F71F}"/>
    <dataValidation allowBlank="1" showInputMessage="1" showErrorMessage="1" prompt="Local Jurisdiction Tracking ID – This may be the permit number or other identifier._x000a_Character Limit: 256" sqref="E13:E997" xr:uid="{41FC348E-A413-45E9-9518-CDB5B0BA9587}"/>
    <dataValidation type="date" showInputMessage="1" showErrorMessage="1" errorTitle="Please enter a date" error="Please Enter a Date" prompt="Entitlement Date Approved: Enter the date within the reporting year that all required land use approvals or entitlements were issued by the jurisdiction; leave blank if entitlement was approved outside the reporting year." sqref="O13:O997" xr:uid="{F916E4BE-BD69-46CC-8BAF-1E8A2D757758}">
      <formula1>18264</formula1>
      <formula2>54789</formula2>
    </dataValidation>
    <dataValidation type="date" allowBlank="1" showInputMessage="1" showErrorMessage="1" error="Please enter a date" prompt="Building Permits Date Issued: Enter the date within the reporting year that the building permit was issued by the jurisdiction; leave blank if building permit was issued outside the reporting year. " sqref="X13:X997" xr:uid="{63A15E90-DD51-4085-9BB1-DF30B2AC851E}">
      <formula1>18264</formula1>
      <formula2>54789</formula2>
    </dataValidation>
    <dataValidation type="date" allowBlank="1" showInputMessage="1" showErrorMessage="1" error="Please enter a date" prompt="Certificates of Occupancy (or other forms of Readiness) Date Issued: Enter the date the certificate of occupancy or other form of readiness (e.g., final inspection, notice of completion) was issued for the project. " sqref="AG13:AG997" xr:uid="{8A271A7B-148F-47F8-B811-74251056B9DB}">
      <formula1>18264</formula1>
      <formula2>54789</formula2>
    </dataValidation>
    <dataValidation type="custom" operator="greaterThanOrEqual" allowBlank="1" showInputMessage="1" showErrorMessage="1" error="The value entered in this cell must be a number and may not exceed the sum of very low income units reported in the entitlement, permitted, or certificate of occupancy sections." prompt="This number will be a subset of the number of units affordable to very low-income households, as indicated in fields 4, 7 and 10. " sqref="AI13:AI997" xr:uid="{32AAD03C-268C-4F77-A903-11BF74B2F33B}">
      <formula1>AND(ISNUMBER(AI13),OR(AI13&lt;=SUM(Z13:AA13),AI13&lt;=SUM(Q13:R13),AI13&lt;=SUM(H13:I13)))</formula1>
    </dataValidation>
    <dataValidation allowBlank="1" showInputMessage="1" showErrorMessage="1" prompt="Housing without financial assistance or deed restrictions: In these cases, affordability must be demonstrated by proposed sales price or rents. See instructions tab for more information." sqref="AN13:AN997" xr:uid="{99902793-D3C6-44B1-94BE-1EEB07FE408A}"/>
    <dataValidation type="whole" allowBlank="1" showInputMessage="1" showErrorMessage="1" error="Please enter the number of years of affordability protections. Enter 1000 if perpetual affordability. " prompt="Term of Affordability or Deed Restriction: If units have committed financial assistance and/or are deed restricted, enter the duration of the affordability or deed restriction." sqref="AO13:AO997" xr:uid="{C2505FDA-E59A-4675-B737-28F170E19C23}">
      <formula1>0</formula1>
      <formula2>1000</formula2>
    </dataValidation>
    <dataValidation type="whole" operator="greaterThanOrEqual" allowBlank="1" showInputMessage="1" showErrorMessage="1" error="Please enter a number" prompt="If existing units on the site were demolished in order to build this development, enter the “Number of Demolished or Destroyed Units” in the reporting calendar year." sqref="AP13:AP997" xr:uid="{51D33AFE-6BAB-4735-8D6C-DC0DADAFE7F2}">
      <formula1>0</formula1>
    </dataValidation>
    <dataValidation allowBlank="1" showInputMessage="1" showErrorMessage="1" prompt="Notes: Use this field to enter any applicable notes about the project or development._x000a_Character Limit: 4000" sqref="AW13:AW997" xr:uid="{167CC1CB-8BC1-4494-82AD-8E4BF32FF4D9}"/>
    <dataValidation type="whole" allowBlank="1" showInputMessage="1" showErrorMessage="1" error="Please enter a number greater than 0." prompt="Insert number of units that are entitled above moderate-income" sqref="N13:N997" xr:uid="{2907B69C-CD5E-42A4-8687-526799DE08B3}">
      <formula1>0</formula1>
      <formula2>30000</formula2>
    </dataValidation>
    <dataValidation type="whole" allowBlank="1" showInputMessage="1" showErrorMessage="1" error="Please enter a number greater than 0." prompt="Insert number of units that are entitled moderate-income non-deed restricted" sqref="M13:M997" xr:uid="{11809790-9F43-4BCD-A436-0F8A0D37BC24}">
      <formula1>0</formula1>
      <formula2>30000</formula2>
    </dataValidation>
    <dataValidation type="whole" allowBlank="1" showInputMessage="1" showErrorMessage="1" error="Please enter a number greater than 0." prompt="Insert number of units that are entitled moderate-income deed restricted" sqref="L13:L997" xr:uid="{8BD6D5DB-2712-4679-99A6-A6200DD2007B}">
      <formula1>0</formula1>
      <formula2>30000</formula2>
    </dataValidation>
    <dataValidation type="whole" allowBlank="1" showInputMessage="1" showErrorMessage="1" error="Please enter a number greater than 0." prompt="Insert number of units that are entitled low-income non-deed restricted" sqref="K13:K997" xr:uid="{DED9F214-625A-42D0-970F-7621D105A5D6}">
      <formula1>0</formula1>
      <formula2>30000</formula2>
    </dataValidation>
    <dataValidation type="whole" allowBlank="1" showInputMessage="1" showErrorMessage="1" error="Please enter a number greater than 0." prompt="Insert number of units that are entitled low-income deed restricted" sqref="J13:J997" xr:uid="{812769BF-3FB1-4646-B39F-40C5A75568A1}">
      <formula1>0</formula1>
      <formula2>30000</formula2>
    </dataValidation>
    <dataValidation type="whole" allowBlank="1" showInputMessage="1" showErrorMessage="1" error="Please enter a number greater than 0." prompt="Insert number of units that are entitled very low-income non-deed restricted" sqref="I13:I997" xr:uid="{6A493097-15B5-4655-91C8-DF43BD4BB139}">
      <formula1>0</formula1>
      <formula2>30000</formula2>
    </dataValidation>
    <dataValidation type="whole" allowBlank="1" showInputMessage="1" showErrorMessage="1" error="Please enter a number greater than 0." prompt="Insert number of units that are entitled very low-income deed restricted" sqref="H13:H997" xr:uid="{AB1E6C2D-8D54-4F1B-99B1-815565C98053}">
      <formula1>0</formula1>
      <formula2>30000</formula2>
    </dataValidation>
    <dataValidation type="whole" allowBlank="1" showInputMessage="1" showErrorMessage="1" error="Please enter a number greater than 0." prompt="Insert number of units that are permitted very low-income deed restricted" sqref="Q13:Q997" xr:uid="{09747577-E5B1-45B0-91B9-961FEF48833E}">
      <formula1>0</formula1>
      <formula2>30000</formula2>
    </dataValidation>
    <dataValidation type="whole" allowBlank="1" showInputMessage="1" showErrorMessage="1" error="Please enter a number greater than 0." prompt="Insert number of units that are permitted very low-income non-deed restricted" sqref="R13:R997" xr:uid="{DA19DA4E-CBC1-481C-A675-34DE625EE74C}">
      <formula1>0</formula1>
      <formula2>30000</formula2>
    </dataValidation>
    <dataValidation type="whole" allowBlank="1" showInputMessage="1" showErrorMessage="1" error="Please enter a number greater than 0." prompt="Insert number of units that are permitted low-income deed restricted" sqref="S13:S997" xr:uid="{DC19EEA6-6A31-4ECD-B879-29262C8F182B}">
      <formula1>0</formula1>
      <formula2>30000</formula2>
    </dataValidation>
    <dataValidation type="whole" allowBlank="1" showInputMessage="1" showErrorMessage="1" error="Please enter a number greater than 0." prompt="Insert number of units that are permitted low-income non-deed restricted" sqref="T13:T997" xr:uid="{DCECEE9D-49CD-49BC-9C75-07158E9AEBB4}">
      <formula1>0</formula1>
      <formula2>30000</formula2>
    </dataValidation>
    <dataValidation type="whole" allowBlank="1" showInputMessage="1" showErrorMessage="1" error="Please enter a number greater than 0." prompt="Insert number of units that are permitted moderate-income deed restricted" sqref="U13:U997" xr:uid="{8297C6EC-D726-4D89-84CB-BEBB25304016}">
      <formula1>0</formula1>
      <formula2>30000</formula2>
    </dataValidation>
    <dataValidation type="whole" allowBlank="1" showInputMessage="1" showErrorMessage="1" error="Please enter a number greater than 0." prompt="Insert number of units that are permitted moderate-income non-deed restricted" sqref="V13:V997" xr:uid="{82ADAB5B-708B-48BE-977E-330FCBEEA291}">
      <formula1>0</formula1>
      <formula2>30000</formula2>
    </dataValidation>
    <dataValidation type="whole" allowBlank="1" showInputMessage="1" showErrorMessage="1" error="Please enter a number greater than 0." prompt="Insert number of units that are permitted above moderate-income" sqref="W13:W997" xr:uid="{DEE6894D-79BD-4BF7-9E68-B504502C5CDF}">
      <formula1>0</formula1>
      <formula2>30000</formula2>
    </dataValidation>
    <dataValidation type="whole" allowBlank="1" showInputMessage="1" showErrorMessage="1" error="Please enter a number greater than 0." prompt="Insert number of units that are completed very low-income deed restricted" sqref="Z13:Z997" xr:uid="{BEFFC017-C14C-4171-8865-CB771AC04C37}">
      <formula1>0</formula1>
      <formula2>30000</formula2>
    </dataValidation>
    <dataValidation type="whole" allowBlank="1" showInputMessage="1" showErrorMessage="1" error="Please enter a number greater than 0." prompt="Insert number of units that are completed very low-income non-deed restricted" sqref="AA13:AA997" xr:uid="{07CBCAE7-91B1-480E-8242-2941ADC848A6}">
      <formula1>0</formula1>
      <formula2>30000</formula2>
    </dataValidation>
    <dataValidation type="whole" allowBlank="1" showInputMessage="1" showErrorMessage="1" error="Please enter a number greater than 0." prompt="Insert number of units that are completed low-income deed restricted" sqref="AB13:AB997" xr:uid="{6E4E9B75-F07C-4417-97D2-80EFCD8F557D}">
      <formula1>0</formula1>
      <formula2>30000</formula2>
    </dataValidation>
    <dataValidation type="whole" allowBlank="1" showInputMessage="1" showErrorMessage="1" error="Please enter a number greater than 0." prompt="Insert number of units that are completed low-income non-deed restricted" sqref="AC13:AC997" xr:uid="{6313601B-F7AB-491C-9F73-E465DC718A7F}">
      <formula1>0</formula1>
      <formula2>30000</formula2>
    </dataValidation>
    <dataValidation type="whole" allowBlank="1" showInputMessage="1" showErrorMessage="1" error="Please enter a number greater than 0." prompt="Insert number of units that are completed moderate-income deed restricted" sqref="AD13:AD997" xr:uid="{F6F9BFEE-7FE2-46D1-B9F0-7843C369DBD2}">
      <formula1>0</formula1>
      <formula2>30000</formula2>
    </dataValidation>
    <dataValidation type="whole" allowBlank="1" showInputMessage="1" showErrorMessage="1" error="Please enter a number greater than 0." prompt="Insert number of units that are completed moderate-income non-deed restricted" sqref="AE13:AE997" xr:uid="{4CB80DA9-408A-44B9-A7C0-982DEB036FA6}">
      <formula1>0</formula1>
      <formula2>30000</formula2>
    </dataValidation>
    <dataValidation type="whole" allowBlank="1" showInputMessage="1" showErrorMessage="1" error="Please enter a number greater than 0." prompt="Insert number of units that are completed above moderate-income" sqref="AF13:AF997" xr:uid="{56EF197E-1B4C-4580-8EF4-81997980D990}">
      <formula1>0</formula1>
      <formula2>30000</formula2>
    </dataValidation>
  </dataValidations>
  <printOptions horizontalCentered="1"/>
  <pageMargins left="0.7" right="0.7" top="0.75" bottom="0.75" header="0.3" footer="0.3"/>
  <pageSetup paperSize="288" scale="15" fitToHeight="0" orientation="landscape" r:id="rId1"/>
  <legacyDrawing r:id="rId2"/>
  <extLst>
    <ext xmlns:x14="http://schemas.microsoft.com/office/spreadsheetml/2009/9/main" uri="{78C0D931-6437-407d-A8EE-F0AAD7539E65}">
      <x14:conditionalFormattings>
        <x14:conditionalFormatting xmlns:xm="http://schemas.microsoft.com/office/excel/2006/main">
          <x14:cfRule type="expression" priority="2" stopIfTrue="1" id="{07B7E927-3A39-4EC6-9D5A-3C9CBE4861CC}">
            <xm:f>Admin!$D$22="FORMATTING OFF"</xm:f>
            <x14:dxf/>
          </x14:cfRule>
          <xm:sqref>B13:O737 AI13:AV747 B738:C738 E738:O738 Z13:AG997 AI748:AW997 Q13:X997 B739:O997</xm:sqref>
        </x14:conditionalFormatting>
      </x14:conditionalFormattings>
    </ext>
    <ext xmlns:x14="http://schemas.microsoft.com/office/spreadsheetml/2009/9/main" uri="{CCE6A557-97BC-4b89-ADB6-D9C93CAAB3DF}">
      <x14:dataValidations xmlns:xm="http://schemas.microsoft.com/office/excel/2006/main" xWindow="1575" yWindow="716" count="10">
        <x14:dataValidation type="list" allowBlank="1" showInputMessage="1" showErrorMessage="1" prompt="Before entering data in this cell, please ensure &quot;DB&quot; is one of the selected values in Section 17, &quot;Deed Restriction Type&quot;" xr:uid="{ABB134B7-1CAC-4F44-BD8C-64417166EA9E}">
          <x14:formula1>
            <xm:f>'Deed Rest And Asst Pgm Data'!$C$2:$C$5</xm:f>
          </x14:formula1>
          <xm:sqref>AU13:AU997</xm:sqref>
        </x14:dataValidation>
        <x14:dataValidation type="list" allowBlank="1" showInputMessage="1" showErrorMessage="1" prompt="Before entering data in this cell, please ensure &quot;DB&quot; is one of the selected values in Section 17, &quot;Deed Restriction Type&quot;" xr:uid="{6AADE597-8ED1-49BD-9907-3405C89F9991}">
          <x14:formula1>
            <xm:f>'Deed Rest And Asst Pgm Data'!$D$2:$D$3</xm:f>
          </x14:formula1>
          <xm:sqref>AV13:AV997</xm:sqref>
        </x14:dataValidation>
        <x14:dataValidation type="list" allowBlank="1" showInputMessage="1" showErrorMessage="1" prompt="Unit Types: Each development should be categorized by one of the following codes. Refer to “Unit Category” in the Definitions section for additional descriptions." xr:uid="{C8154205-30E5-49B9-8690-B26D1E9C5E3D}">
          <x14:formula1>
            <xm:f>'Deed Rest And Asst Pgm Data'!$H$2:$H$7</xm:f>
          </x14:formula1>
          <xm:sqref>F13:F997</xm:sqref>
        </x14:dataValidation>
        <x14:dataValidation type="list" allowBlank="1" showInputMessage="1" showErrorMessage="1" error="Please enter R for Rental or O for Ownership. Please guess if you do not know. " prompt="Tenure:   Identify whether the units within the development project are either proposed or planned at initial occupancy for either renters or owners. Use the drop-down menu to select one of the following options:_x000a__x000a_R = Renter Occupied_x000a_O = Owner Occupied" xr:uid="{0C33553D-7075-4479-B1D0-4DA1929865A6}">
          <x14:formula1>
            <xm:f>'Deed Rest And Asst Pgm Data'!$J$2:$J$3</xm:f>
          </x14:formula1>
          <xm:sqref>G13:G997</xm:sqref>
        </x14:dataValidation>
        <x14:dataValidation type="list" allowBlank="1" showInputMessage="1" showErrorMessage="1" prompt="Assistance Programs Used for Each Development:  Enter information here if units received financial assistance from the city or county and/or other subsidy sources._x000a_" xr:uid="{C3196105-CCB9-4F9D-9ACC-D338A0AB778B}">
          <x14:formula1>
            <xm:f>'Deed Rest And Asst Pgm Data'!$A$2:$A$38</xm:f>
          </x14:formula1>
          <xm:sqref>AL13:AL997</xm:sqref>
        </x14:dataValidation>
        <x14:dataValidation type="list" allowBlank="1" showInputMessage="1" showErrorMessage="1" prompt="Deed Restriction Type:  Enter information here if units in the project are considered affordable due to a local program or policy such as a density bonus or inclusionary ordinance." xr:uid="{7E33F3F1-12D3-43D5-BFDA-AC20B8F9F296}">
          <x14:formula1>
            <xm:f>'Deed Rest And Asst Pgm Data'!$B$2:$B$4</xm:f>
          </x14:formula1>
          <xm:sqref>AM13:AM997</xm:sqref>
        </x14:dataValidation>
        <x14:dataValidation type="list" allowBlank="1" showInputMessage="1" showErrorMessage="1" prompt="From the drop-down menu select “demolished” if the units were torn down. Select “Destroyed” if the units were lost due to fire or other natural disaster. " xr:uid="{43DB37DA-D5BF-44BF-B481-1CA45D8F18FA}">
          <x14:formula1>
            <xm:f>'Deed Rest And Asst Pgm Data'!$M$2:$M$3</xm:f>
          </x14:formula1>
          <xm:sqref>AQ13:AQ997</xm:sqref>
        </x14:dataValidation>
        <x14:dataValidation type="list" allowBlank="1" showInputMessage="1" showErrorMessage="1" error="Please enter O for Ownership and R for Renter" prompt="From the drop-down menu “Demolished/Destroyed Units Owner or Renter” select “R” for renter or “O” for owner. " xr:uid="{01A0C2FA-4F33-4F1F-AE13-4D99DC835AF4}">
          <x14:formula1>
            <xm:f>'Deed Rest And Asst Pgm Data'!$J$2:$J$3</xm:f>
          </x14:formula1>
          <xm:sqref>AR13:AR997</xm:sqref>
        </x14:dataValidation>
        <x14:dataValidation type="list" allowBlank="1" showInputMessage="1" showErrorMessage="1" error="The value in the cell must be either: NONE, SB 9 (2021) - Duplex in SF Zone, SB 9 (2021) - Residential Lot Split, AB 2011 (2022), SB 6 (2022), SB 35 (2017)" prompt="Select appropriate streamlinig provisions as applicable. Select NONE if none of the available options were used. You may select more than one." xr:uid="{BCBA08EC-7608-4D82-9A9D-F65FA3F05281}">
          <x14:formula1>
            <xm:f>'Deed Rest And Asst Pgm Data'!$P$2:$P$7</xm:f>
          </x14:formula1>
          <xm:sqref>AJ13:AJ997</xm:sqref>
        </x14:dataValidation>
        <x14:dataValidation type="list" allowBlank="1" showInputMessage="1" showErrorMessage="1" error="Please enter Y for Yes or N for No" prompt="Please indicate if the housing units reported are infill by selecting “yes” or “no.” " xr:uid="{52EC8757-CBDF-4B36-8C7B-6E75B0DE4D7E}">
          <x14:formula1>
            <xm:f>'Deed Rest And Asst Pgm Data'!$L$2:$L$3</xm:f>
          </x14:formula1>
          <xm:sqref>AK13:AK997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1 6 " ? > < D a t a M a s h u p   x m l n s = " h t t p : / / s c h e m a s . m i c r o s o f t . c o m / D a t a M a s h u p " > A A A A A B Q D A A B Q S w M E F A A C A A g A D m D N V m / 8 c y u k A A A A 9 g A A A B I A H A B D b 2 5 m a W c v U G F j a 2 F n Z S 5 4 b W w g o h g A K K A U A A A A A A A A A A A A A A A A A A A A A A A A A A A A h Y 9 B D o I w F E S v Q r q n L Z g Y J J + y c C u J C d G 4 J a V C I 3 w M L Z a 7 u f B I X k G M o u 5 c z p u 3 m L l f b 5 C O b e N d V G 9 0 h w k J K C e e Q t m V G q u E D P b o R y Q V s C 3 k q a i U N 8 l o 4 t G U C a m t P c e M O e e o W 9 C u r 1 j I e c A O 2 S a X t W o L 8 p H 1 f 9 n X a G y B U h E B + 9 c Y E d K A R 3 Q V L S k H N k P I N H 6 F c N r 7 b H 8 g r I f G D r 0 S C v 1 d D m y O w N 4 f x A N Q S w M E F A A C A A g A D m D N 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A 5 g z V Y o i k e 4 D g A A A B E A A A A T A B w A R m 9 y b X V s Y X M v U 2 V j d G l v b j E u b S C i G A A o o B Q A A A A A A A A A A A A A A A A A A A A A A A A A A A A r T k 0 u y c z P U w i G 0 I b W A F B L A Q I t A B Q A A g A I A A 5 g z V Z v / H M r p A A A A P Y A A A A S A A A A A A A A A A A A A A A A A A A A A A B D b 2 5 m a W c v U G F j a 2 F n Z S 5 4 b W x Q S w E C L Q A U A A I A C A A O Y M 1 W D 8 r p q 6 Q A A A D p A A A A E w A A A A A A A A A A A A A A A A D w A A A A W 0 N v b n R l b n R f V H l w Z X N d L n h t b F B L A Q I t A B Q A A g A I A A 5 g z V Y 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C j Y B 0 r + k 8 z R 4 G C E j h L p x Z b A A A A A A I A A A A A A B B m A A A A A Q A A I A A A A H 8 N C C G 3 b d q S a 3 z D A u J 4 S Q + 7 p H 6 V u n u p L Y 6 G 0 y Y g 5 D I T A A A A A A 6 A A A A A A g A A I A A A A G h w y C B k 2 a W I h e o E o J U N Q m t m i 7 a D U e B N n N 4 d X f w D 7 c K h U A A A A O a o x W 7 X / l z P Q l 4 F g a p M w r 0 z w E 5 F Y j k o s N b B A J D Y N W C O j 7 4 d 9 O c c 4 C b j Z l o S d G C k l 2 R 1 0 E + 1 s y h X 1 C W 7 5 D y 1 j i b 8 I V C 1 g i H m l p i 5 J E o s a G r Y Q A A A A M U G Q V F / n v l W c + Q g o j z y 3 O D 6 0 3 g 5 a u U y 6 r S 2 j x Q S G s G s j m M d I Z q c l P C s C P F o n m C j L J D P k o D c Z 9 w E m a y G j o o F r 7 I = < / D a t a M a s h u p > 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16aab23-6371-4434-96de-5abee345d13d">
      <Terms xmlns="http://schemas.microsoft.com/office/infopath/2007/PartnerControls"/>
    </lcf76f155ced4ddcb4097134ff3c332f>
    <TaxCatchAll xmlns="c212665c-0bbd-4610-9b66-52710950f5f2" xsi:nil="true"/>
    <SharedWithUsers xmlns="c212665c-0bbd-4610-9b66-52710950f5f2">
      <UserInfo>
        <DisplayName>Green, Timothy</DisplayName>
        <AccountId>2573</AccountId>
        <AccountType/>
      </UserInfo>
    </SharedWithUsers>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28021E7E3602B349B2ED7923740CF6B2" ma:contentTypeVersion="19" ma:contentTypeDescription="Create a new document." ma:contentTypeScope="" ma:versionID="30018b9dab7a236773448db75a04635d">
  <xsd:schema xmlns:xsd="http://www.w3.org/2001/XMLSchema" xmlns:xs="http://www.w3.org/2001/XMLSchema" xmlns:p="http://schemas.microsoft.com/office/2006/metadata/properties" xmlns:ns2="c16aab23-6371-4434-96de-5abee345d13d" xmlns:ns3="c212665c-0bbd-4610-9b66-52710950f5f2" targetNamespace="http://schemas.microsoft.com/office/2006/metadata/properties" ma:root="true" ma:fieldsID="056e71fcde1a5c9b9dde94f628aed238" ns2:_="" ns3:_="">
    <xsd:import namespace="c16aab23-6371-4434-96de-5abee345d13d"/>
    <xsd:import namespace="c212665c-0bbd-4610-9b66-52710950f5f2"/>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Location" minOccurs="0"/>
                <xsd:element ref="ns2:MediaServiceOCR" minOccurs="0"/>
                <xsd:element ref="ns2:MediaServiceGenerationTime" minOccurs="0"/>
                <xsd:element ref="ns2:MediaServiceEventHashCode"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16aab23-6371-4434-96de-5abee345d13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hidden="true" ma:internalName="MediaServiceAutoTags" ma:readOnly="true">
      <xsd:simpleType>
        <xsd:restriction base="dms:Text"/>
      </xsd:simpleType>
    </xsd:element>
    <xsd:element name="MediaServiceLocation" ma:index="12" nillable="true" ma:displayName="Location" ma:hidden="true" ma:internalName="MediaServiceLocation" ma:readOnly="true">
      <xsd:simpleType>
        <xsd:restriction base="dms:Text"/>
      </xsd:simpleType>
    </xsd:element>
    <xsd:element name="MediaServiceOCR" ma:index="13" nillable="true" ma:displayName="Extracted Text" ma:hidden="true" ma:internalName="MediaServiceOCR" ma:readOnly="true">
      <xsd:simpleType>
        <xsd:restriction base="dms:Note"/>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8" nillable="true" ma:displayName="Length (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69d5dd8a-13d8-44a5-8836-7d7dd3e4539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212665c-0bbd-4610-9b66-52710950f5f2" elementFormDefault="qualified">
    <xsd:import namespace="http://schemas.microsoft.com/office/2006/documentManagement/types"/>
    <xsd:import namespace="http://schemas.microsoft.com/office/infopath/2007/PartnerControls"/>
    <xsd:element name="SharedWithUsers" ma:index="16"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hidden="true" ma:internalName="SharedWithDetails" ma:readOnly="true">
      <xsd:simpleType>
        <xsd:restriction base="dms:Note"/>
      </xsd:simpleType>
    </xsd:element>
    <xsd:element name="TaxCatchAll" ma:index="21" nillable="true" ma:displayName="Taxonomy Catch All Column" ma:hidden="true" ma:list="{22b9a88d-4853-419d-8c2c-c6289f0923e8}" ma:internalName="TaxCatchAll" ma:readOnly="false" ma:showField="CatchAllData" ma:web="c212665c-0bbd-4610-9b66-52710950f5f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47BFBD1-9639-4775-B336-0D60D35FE1E9}">
  <ds:schemaRefs>
    <ds:schemaRef ds:uri="http://schemas.microsoft.com/sharepoint/v3/contenttype/forms"/>
  </ds:schemaRefs>
</ds:datastoreItem>
</file>

<file path=customXml/itemProps2.xml><?xml version="1.0" encoding="utf-8"?>
<ds:datastoreItem xmlns:ds="http://schemas.openxmlformats.org/officeDocument/2006/customXml" ds:itemID="{AC402A9A-E0AE-4246-B7C2-5F774F03E208}">
  <ds:schemaRefs>
    <ds:schemaRef ds:uri="http://schemas.microsoft.com/DataMashup"/>
  </ds:schemaRefs>
</ds:datastoreItem>
</file>

<file path=customXml/itemProps3.xml><?xml version="1.0" encoding="utf-8"?>
<ds:datastoreItem xmlns:ds="http://schemas.openxmlformats.org/officeDocument/2006/customXml" ds:itemID="{E2840F22-2F6B-4510-9BF9-26EFCD6CDF5C}">
  <ds:schemaRefs>
    <ds:schemaRef ds:uri="http://purl.org/dc/terms/"/>
    <ds:schemaRef ds:uri="http://schemas.microsoft.com/office/infopath/2007/PartnerControls"/>
    <ds:schemaRef ds:uri="http://purl.org/dc/dcmitype/"/>
    <ds:schemaRef ds:uri="http://purl.org/dc/elements/1.1/"/>
    <ds:schemaRef ds:uri="http://schemas.microsoft.com/office/2006/metadata/properties"/>
    <ds:schemaRef ds:uri="b81d817a-1478-46c7-a8b0-e0874bfd524c"/>
    <ds:schemaRef ds:uri="http://schemas.microsoft.com/office/2006/documentManagement/types"/>
    <ds:schemaRef ds:uri="http://schemas.openxmlformats.org/package/2006/metadata/core-properties"/>
    <ds:schemaRef ds:uri="4dca3849-142b-4d58-b6b6-fd85d33daec3"/>
    <ds:schemaRef ds:uri="http://www.w3.org/XML/1998/namespace"/>
    <ds:schemaRef ds:uri="c16aab23-6371-4434-96de-5abee345d13d"/>
    <ds:schemaRef ds:uri="c212665c-0bbd-4610-9b66-52710950f5f2"/>
  </ds:schemaRefs>
</ds:datastoreItem>
</file>

<file path=customXml/itemProps4.xml><?xml version="1.0" encoding="utf-8"?>
<ds:datastoreItem xmlns:ds="http://schemas.openxmlformats.org/officeDocument/2006/customXml" ds:itemID="{ECD76BFD-C9DE-44FF-A607-B23D5479EA1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16aab23-6371-4434-96de-5abee345d13d"/>
    <ds:schemaRef ds:uri="c212665c-0bbd-4610-9b66-52710950f5f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2b828646-b037-4fe7-8415-e935cd34cf96}" enabled="0" method="" siteId="{2b828646-b037-4fe7-8415-e935cd34cf96}"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46</vt:i4>
      </vt:variant>
    </vt:vector>
  </HeadingPairs>
  <TitlesOfParts>
    <vt:vector size="73" baseType="lpstr">
      <vt:lpstr>Admin</vt:lpstr>
      <vt:lpstr>Instructions</vt:lpstr>
      <vt:lpstr>FAQs</vt:lpstr>
      <vt:lpstr>Version Number</vt:lpstr>
      <vt:lpstr>Start Here</vt:lpstr>
      <vt:lpstr>Finish Here</vt:lpstr>
      <vt:lpstr>Summary</vt:lpstr>
      <vt:lpstr>Table A</vt:lpstr>
      <vt:lpstr>Table A2</vt:lpstr>
      <vt:lpstr>Deed Rest And Asst Pgm Data</vt:lpstr>
      <vt:lpstr>Table B</vt:lpstr>
      <vt:lpstr>Table B Values</vt:lpstr>
      <vt:lpstr>Planning Periods</vt:lpstr>
      <vt:lpstr>RHNA past year values</vt:lpstr>
      <vt:lpstr>RHNA Allocations</vt:lpstr>
      <vt:lpstr>Table C</vt:lpstr>
      <vt:lpstr>Table D</vt:lpstr>
      <vt:lpstr>Table E</vt:lpstr>
      <vt:lpstr>Table F</vt:lpstr>
      <vt:lpstr>Table F2</vt:lpstr>
      <vt:lpstr>Table G</vt:lpstr>
      <vt:lpstr>Table H</vt:lpstr>
      <vt:lpstr>Table I</vt:lpstr>
      <vt:lpstr>Table J</vt:lpstr>
      <vt:lpstr>Table K</vt:lpstr>
      <vt:lpstr>LEAP Reporting</vt:lpstr>
      <vt:lpstr>CountyInfo</vt:lpstr>
      <vt:lpstr>Instructions!_Hlk108697506</vt:lpstr>
      <vt:lpstr>Instructions!_Hlk109114221</vt:lpstr>
      <vt:lpstr>Instructions!_Hlk526928548</vt:lpstr>
      <vt:lpstr>Instructions!_Hlk532283649</vt:lpstr>
      <vt:lpstr>Instructions!_Hlk60042265</vt:lpstr>
      <vt:lpstr>Instructions!_Hlk60050965</vt:lpstr>
      <vt:lpstr>Instructions!_Toc50114083</vt:lpstr>
      <vt:lpstr>Instructions!_Toc50114084</vt:lpstr>
      <vt:lpstr>Instructions!_Toc50114085</vt:lpstr>
      <vt:lpstr>Instructions!_Toc50114086</vt:lpstr>
      <vt:lpstr>Instructions!_Toc50114087</vt:lpstr>
      <vt:lpstr>Instructions!_Toc50114088</vt:lpstr>
      <vt:lpstr>Instructions!_Toc50114089</vt:lpstr>
      <vt:lpstr>Instructions!_Toc50114090</vt:lpstr>
      <vt:lpstr>Instructions!_Toc50114091</vt:lpstr>
      <vt:lpstr>Instructions!_Toc50114092</vt:lpstr>
      <vt:lpstr>Instructions!_Toc50114093</vt:lpstr>
      <vt:lpstr>Instructions!_Toc50114094</vt:lpstr>
      <vt:lpstr>Instructions!_Toc50114095</vt:lpstr>
      <vt:lpstr>Instructions!_Toc50114096</vt:lpstr>
      <vt:lpstr>Instructions!_Toc50114097</vt:lpstr>
      <vt:lpstr>Instructions!_Toc50114098</vt:lpstr>
      <vt:lpstr>Instructions!_Toc534729367</vt:lpstr>
      <vt:lpstr>Instructions!_Toc534729368</vt:lpstr>
      <vt:lpstr>Instructions!_Toc534729369</vt:lpstr>
      <vt:lpstr>Instructions!_Toc534729370</vt:lpstr>
      <vt:lpstr>Instructions!_Toc534729371</vt:lpstr>
      <vt:lpstr>Instructions!_Toc534729372</vt:lpstr>
      <vt:lpstr>Instructions!_Toc534729373</vt:lpstr>
      <vt:lpstr>Instructions!_Toc534729374</vt:lpstr>
      <vt:lpstr>Instructions!_Toc534729375</vt:lpstr>
      <vt:lpstr>Instructions!_Toc534729376</vt:lpstr>
      <vt:lpstr>Instructions!_Toc534729377</vt:lpstr>
      <vt:lpstr>Instructions!_Toc534729378</vt:lpstr>
      <vt:lpstr>Instructions!_Toc534729379</vt:lpstr>
      <vt:lpstr>ADU</vt:lpstr>
      <vt:lpstr>Instructions!OLE_LINK1</vt:lpstr>
      <vt:lpstr>Summary!Print_Area</vt:lpstr>
      <vt:lpstr>'Table A'!Print_Area</vt:lpstr>
      <vt:lpstr>'Table B'!Print_Area</vt:lpstr>
      <vt:lpstr>'Table C'!Print_Area</vt:lpstr>
      <vt:lpstr>'Table E'!Print_Area</vt:lpstr>
      <vt:lpstr>'Table F'!Print_Area</vt:lpstr>
      <vt:lpstr>'Table I'!Print_Area</vt:lpstr>
      <vt:lpstr>'Table J'!Print_Area</vt:lpstr>
      <vt:lpstr>'Table A2'!Print_Titles</vt:lpstr>
    </vt:vector>
  </TitlesOfParts>
  <Manager/>
  <Company>State of California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Housing Element Annual Progress Report</dc:title>
  <dc:subject/>
  <dc:creator>HCD</dc:creator>
  <cp:keywords>&lt;APR&gt;</cp:keywords>
  <dc:description/>
  <cp:lastModifiedBy>Green, Timothy</cp:lastModifiedBy>
  <cp:revision/>
  <dcterms:created xsi:type="dcterms:W3CDTF">2018-09-27T21:13:30Z</dcterms:created>
  <dcterms:modified xsi:type="dcterms:W3CDTF">2024-04-10T22:28:33Z</dcterms:modified>
  <cp:category>&lt;HPD&gt;</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0x01010028021E7E3602B349B2ED7923740CF6B2</vt:lpwstr>
  </property>
  <property fmtid="{D5CDD505-2E9C-101B-9397-08002B2CF9AE}" pid="3" name="Order">
    <vt:r8>100</vt:r8>
  </property>
  <property fmtid="{D5CDD505-2E9C-101B-9397-08002B2CF9AE}" pid="4" name="MediaServiceImageTags">
    <vt:lpwstr/>
  </property>
  <property fmtid="{D5CDD505-2E9C-101B-9397-08002B2CF9AE}" pid="5" name="_ExtendedDescription">
    <vt:lpwstr/>
  </property>
</Properties>
</file>